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0" yWindow="300" windowWidth="16380" windowHeight="7890" tabRatio="665" activeTab="23"/>
  </bookViews>
  <sheets>
    <sheet name="1" sheetId="4" r:id="rId1"/>
    <sheet name="2" sheetId="5" r:id="rId2"/>
    <sheet name="3_2020" sheetId="1" r:id="rId3"/>
    <sheet name="3_2021" sheetId="2" r:id="rId4"/>
    <sheet name="3_2022" sheetId="3" r:id="rId5"/>
    <sheet name="4" sheetId="6" r:id="rId6"/>
    <sheet name="5" sheetId="7" r:id="rId7"/>
    <sheet name="6" sheetId="8" r:id="rId8"/>
    <sheet name="7" sheetId="9" r:id="rId9"/>
    <sheet name="8_1" sheetId="10" state="hidden" r:id="rId10"/>
    <sheet name="9" sheetId="11" state="hidden" r:id="rId11"/>
    <sheet name="10" sheetId="12" state="hidden" r:id="rId12"/>
    <sheet name="11.1" sheetId="13" state="hidden" r:id="rId13"/>
    <sheet name="11.2" sheetId="14" state="hidden" r:id="rId14"/>
    <sheet name="11.3" sheetId="15" state="hidden" r:id="rId15"/>
    <sheet name="12" sheetId="16" state="hidden" r:id="rId16"/>
    <sheet name="13" sheetId="17" state="hidden" r:id="rId17"/>
    <sheet name="14" sheetId="18" state="hidden" r:id="rId18"/>
    <sheet name="15" sheetId="19" state="hidden" r:id="rId19"/>
    <sheet name="16" sheetId="20" state="hidden" r:id="rId20"/>
    <sheet name="17" sheetId="21" state="hidden" r:id="rId21"/>
    <sheet name="18" sheetId="22" state="hidden" r:id="rId22"/>
    <sheet name="19" sheetId="23" state="hidden" r:id="rId23"/>
    <sheet name="8" sheetId="24" r:id="rId24"/>
    <sheet name="Лист1" sheetId="25" state="hidden" r:id="rId25"/>
  </sheets>
  <definedNames>
    <definedName name="_xlnm._FilterDatabase" localSheetId="0" hidden="1">'1'!$B$18:$CA$131</definedName>
    <definedName name="_xlnm._FilterDatabase" localSheetId="11" hidden="1">'10'!$B$21:$S$127</definedName>
    <definedName name="_xlnm._FilterDatabase" localSheetId="12" hidden="1">'11.1'!$A$18:$AH$195</definedName>
    <definedName name="_xlnm._FilterDatabase" localSheetId="15" hidden="1">'12'!$A$15:$AE$126</definedName>
    <definedName name="_xlnm._FilterDatabase" localSheetId="16" hidden="1">'13'!$B$14:$L$121</definedName>
    <definedName name="_xlnm._FilterDatabase" localSheetId="17" hidden="1">'14'!$B$14:$U$129</definedName>
    <definedName name="_xlnm._FilterDatabase" localSheetId="1" hidden="1">'2'!$B$18:$AL$131</definedName>
    <definedName name="_xlnm._FilterDatabase" localSheetId="2" hidden="1">'3_2020'!$B$20:$DF$205</definedName>
    <definedName name="_xlnm._FilterDatabase" localSheetId="3" hidden="1">'3_2021'!$B$20:$DH$206</definedName>
    <definedName name="_xlnm._FilterDatabase" localSheetId="4" hidden="1">'3_2022'!$B$20:$DF$206</definedName>
    <definedName name="_xlnm._FilterDatabase" localSheetId="5" hidden="1">'4'!$B$20:$CI$133</definedName>
    <definedName name="_xlnm._FilterDatabase" localSheetId="6" hidden="1">'5'!$B$20:$BA$134</definedName>
    <definedName name="_xlnm._FilterDatabase" localSheetId="7" hidden="1">'6'!$B$20:$BH$135</definedName>
    <definedName name="_xlnm._FilterDatabase" localSheetId="8" hidden="1">'7'!$B$19:$EV$132</definedName>
    <definedName name="_xlnm._FilterDatabase" localSheetId="9" hidden="1">'8_1'!$B$16:$AD$204</definedName>
    <definedName name="_xlnm._FilterDatabase" localSheetId="10" hidden="1">'9'!$B$20:$J$207</definedName>
    <definedName name="_xlnm.Print_Titles" localSheetId="13">'11.2'!$17:$17</definedName>
    <definedName name="_xlnm.Print_Titles" localSheetId="14">'11.3'!$14:$14</definedName>
    <definedName name="_xlnm.Print_Titles" localSheetId="2">'3_2020'!$15:$19</definedName>
    <definedName name="_xlnm.Print_Titles" localSheetId="3">'3_2021'!$15:$19</definedName>
    <definedName name="_xlnm.Print_Titles" localSheetId="4">'3_2022'!$15:$19</definedName>
    <definedName name="_xlnm.Print_Area" localSheetId="0">'1'!$B$1:$CA$144</definedName>
    <definedName name="_xlnm.Print_Area" localSheetId="11">'10'!$B$1:$S$126</definedName>
    <definedName name="_xlnm.Print_Area" localSheetId="12">'11.1'!$A$1:$AH$194</definedName>
    <definedName name="_xlnm.Print_Area" localSheetId="13">'11.2'!$A$5:$O$162</definedName>
    <definedName name="_xlnm.Print_Area" localSheetId="14">'11.3'!$A$5:$I$37</definedName>
    <definedName name="_xlnm.Print_Area" localSheetId="15">'12'!$A$1:$AE$125</definedName>
    <definedName name="_xlnm.Print_Area" localSheetId="16">'13'!$B$1:$L$120</definedName>
    <definedName name="_xlnm.Print_Area" localSheetId="17">'14'!$B$1:$U$129</definedName>
    <definedName name="_xlnm.Print_Area" localSheetId="18">'15'!$A$1:$Y$89</definedName>
    <definedName name="_xlnm.Print_Area" localSheetId="19">'16'!$A$1:$X$84</definedName>
    <definedName name="_xlnm.Print_Area" localSheetId="20">'17'!$A$1:$J$18</definedName>
    <definedName name="_xlnm.Print_Area" localSheetId="21">'18'!$A$1:$F$21</definedName>
    <definedName name="_xlnm.Print_Area" localSheetId="2">'3_2020'!$B$1:$DF$205</definedName>
    <definedName name="_xlnm.Print_Area" localSheetId="3">'3_2021'!$B$1:$DH$206</definedName>
    <definedName name="_xlnm.Print_Area" localSheetId="4">'3_2022'!$B$1:$DF$206</definedName>
    <definedName name="_xlnm.Print_Area" localSheetId="5">'4'!$B$1:$CI$131</definedName>
    <definedName name="_xlnm.Print_Area" localSheetId="6">'5'!$B$1:$BA$133</definedName>
    <definedName name="_xlnm.Print_Area" localSheetId="7">'6'!$B$1:$BH$133</definedName>
    <definedName name="_xlnm.Print_Area" localSheetId="8">'7'!$B$1:$EV$132</definedName>
    <definedName name="_xlnm.Print_Area" localSheetId="23">'8'!$A$1:$I$49</definedName>
    <definedName name="_xlnm.Print_Area" localSheetId="9">'8_1'!$A$1:$AD$203</definedName>
    <definedName name="_xlnm.Print_Area" localSheetId="10">'9'!$B$1:$L$206</definedName>
  </definedNames>
  <calcPr calcId="145621" iterateDelta="1E-4"/>
  <extLst>
    <ext xmlns:loext="http://schemas.libreoffice.org/" uri="{7626C862-2A13-11E5-B345-FEFF819CDC9F}">
      <loext:extCalcPr stringRefSyntax="ExcelA1"/>
    </ext>
  </extLst>
</workbook>
</file>

<file path=xl/calcChain.xml><?xml version="1.0" encoding="utf-8"?>
<calcChain xmlns="http://schemas.openxmlformats.org/spreadsheetml/2006/main">
  <c r="CU87" i="3" l="1"/>
  <c r="N21" i="18"/>
  <c r="N18" i="18"/>
  <c r="N17" i="18"/>
  <c r="N16" i="18"/>
  <c r="K129" i="18"/>
  <c r="K128" i="18"/>
  <c r="K127" i="18" s="1"/>
  <c r="K126" i="18"/>
  <c r="K125" i="18"/>
  <c r="K124" i="18"/>
  <c r="K123" i="18"/>
  <c r="K122" i="18"/>
  <c r="K121" i="18"/>
  <c r="K120" i="18"/>
  <c r="K119" i="18"/>
  <c r="K118" i="18"/>
  <c r="K117" i="18"/>
  <c r="K116" i="18"/>
  <c r="K115" i="18"/>
  <c r="K114" i="18"/>
  <c r="K113" i="18"/>
  <c r="K112" i="18"/>
  <c r="K111" i="18"/>
  <c r="K110" i="18"/>
  <c r="K109" i="18"/>
  <c r="K108" i="18"/>
  <c r="K107" i="18"/>
  <c r="K106" i="18"/>
  <c r="K105" i="18"/>
  <c r="K104" i="18"/>
  <c r="K103" i="18"/>
  <c r="K102" i="18"/>
  <c r="K101" i="18"/>
  <c r="K100" i="18"/>
  <c r="K99" i="18"/>
  <c r="K98" i="18"/>
  <c r="K97" i="18"/>
  <c r="K96" i="18"/>
  <c r="K95" i="18"/>
  <c r="K94" i="18"/>
  <c r="K93" i="18"/>
  <c r="K92" i="18"/>
  <c r="K91" i="18"/>
  <c r="K90" i="18"/>
  <c r="K89" i="18"/>
  <c r="K88" i="18"/>
  <c r="K87" i="18"/>
  <c r="K86" i="18"/>
  <c r="K85" i="18"/>
  <c r="K84" i="18"/>
  <c r="K83" i="18"/>
  <c r="K82" i="18" s="1"/>
  <c r="K80" i="18" s="1"/>
  <c r="K79" i="18"/>
  <c r="K78" i="18"/>
  <c r="K77" i="18"/>
  <c r="K76" i="18"/>
  <c r="K75" i="18"/>
  <c r="K74" i="18"/>
  <c r="K73" i="18"/>
  <c r="K72" i="18"/>
  <c r="K71" i="18" s="1"/>
  <c r="K70" i="18" s="1"/>
  <c r="K69" i="18"/>
  <c r="K68" i="18"/>
  <c r="K67" i="18"/>
  <c r="K66" i="18"/>
  <c r="K65" i="18"/>
  <c r="K64" i="18"/>
  <c r="K63" i="18"/>
  <c r="K62" i="18"/>
  <c r="K61" i="18"/>
  <c r="K60" i="18"/>
  <c r="K59" i="18"/>
  <c r="K58" i="18"/>
  <c r="K57" i="18"/>
  <c r="K56" i="18"/>
  <c r="K55" i="18"/>
  <c r="K54" i="18"/>
  <c r="K53" i="18"/>
  <c r="K52" i="18"/>
  <c r="K51" i="18"/>
  <c r="K49" i="18"/>
  <c r="K48" i="18"/>
  <c r="K47" i="18"/>
  <c r="K46" i="18"/>
  <c r="K45" i="18" s="1"/>
  <c r="K44" i="18"/>
  <c r="K43" i="18"/>
  <c r="K42" i="18" s="1"/>
  <c r="K41" i="18" s="1"/>
  <c r="K24" i="18" s="1"/>
  <c r="K40" i="18"/>
  <c r="K39" i="18"/>
  <c r="K38" i="18"/>
  <c r="K37" i="18"/>
  <c r="K36" i="18"/>
  <c r="K35" i="18"/>
  <c r="K34" i="18"/>
  <c r="K33" i="18"/>
  <c r="K32" i="18"/>
  <c r="K31" i="18"/>
  <c r="K30" i="18"/>
  <c r="K29" i="18"/>
  <c r="K28" i="18"/>
  <c r="K27" i="18"/>
  <c r="K26" i="18"/>
  <c r="K25" i="18"/>
  <c r="K21" i="18"/>
  <c r="K20" i="18"/>
  <c r="K19" i="18"/>
  <c r="K18" i="18"/>
  <c r="K17" i="18"/>
  <c r="K16" i="18"/>
  <c r="K15" i="18" s="1"/>
  <c r="P55" i="18"/>
  <c r="O55" i="18"/>
  <c r="N55" i="18"/>
  <c r="M55" i="18"/>
  <c r="L55" i="18"/>
  <c r="J55" i="18"/>
  <c r="I55" i="18"/>
  <c r="H55" i="18"/>
  <c r="E55" i="18"/>
  <c r="F47" i="17"/>
  <c r="E47" i="17"/>
  <c r="DM58" i="9"/>
  <c r="DL58" i="9"/>
  <c r="DK58" i="9"/>
  <c r="DJ58" i="9"/>
  <c r="EJ58" i="9" s="1"/>
  <c r="DI58" i="9"/>
  <c r="DH58" i="9"/>
  <c r="DG58" i="9"/>
  <c r="DF58" i="9"/>
  <c r="EF58" i="9" s="1"/>
  <c r="DE58" i="9"/>
  <c r="DD58" i="9"/>
  <c r="DC58" i="9"/>
  <c r="DB58" i="9"/>
  <c r="EB58" i="9" s="1"/>
  <c r="DA58" i="9"/>
  <c r="CZ58" i="9"/>
  <c r="CY58" i="9"/>
  <c r="CX58" i="9"/>
  <c r="DX58" i="9" s="1"/>
  <c r="CW58" i="9"/>
  <c r="CV58" i="9"/>
  <c r="CU58" i="9"/>
  <c r="CM58" i="9"/>
  <c r="EN58" i="9" s="1"/>
  <c r="CL58" i="9"/>
  <c r="EM58" i="9" s="1"/>
  <c r="CK58" i="9"/>
  <c r="CJ58" i="9"/>
  <c r="CI58" i="9"/>
  <c r="CH58" i="9"/>
  <c r="CG58" i="9"/>
  <c r="CF58" i="9"/>
  <c r="CE58" i="9"/>
  <c r="CD58" i="9"/>
  <c r="EE58" i="9" s="1"/>
  <c r="CC58" i="9"/>
  <c r="CB58" i="9"/>
  <c r="CA58" i="9"/>
  <c r="BZ58" i="9"/>
  <c r="EA58" i="9" s="1"/>
  <c r="BY58" i="9"/>
  <c r="BX58" i="9"/>
  <c r="BW58" i="9"/>
  <c r="BV58" i="9"/>
  <c r="DW58" i="9" s="1"/>
  <c r="BU58" i="9"/>
  <c r="BT58" i="9"/>
  <c r="BA60" i="8"/>
  <c r="AZ60" i="8"/>
  <c r="AY60" i="8"/>
  <c r="AX60" i="8"/>
  <c r="AW60" i="8"/>
  <c r="AV60" i="8"/>
  <c r="AU60" i="8"/>
  <c r="AM60" i="8"/>
  <c r="AL60" i="8"/>
  <c r="AK60" i="8"/>
  <c r="AJ60" i="8"/>
  <c r="AI60" i="8"/>
  <c r="AH60" i="8"/>
  <c r="AG60" i="8"/>
  <c r="AF60" i="8"/>
  <c r="U60" i="8"/>
  <c r="T60" i="8"/>
  <c r="S60" i="8"/>
  <c r="R60" i="8"/>
  <c r="P60" i="8"/>
  <c r="O60" i="8"/>
  <c r="N60" i="8"/>
  <c r="M60" i="8"/>
  <c r="L60" i="8"/>
  <c r="J60" i="8"/>
  <c r="I60" i="8"/>
  <c r="H60" i="8"/>
  <c r="G60" i="8"/>
  <c r="F60" i="8"/>
  <c r="BB60" i="7"/>
  <c r="BA60" i="7"/>
  <c r="AZ60" i="7"/>
  <c r="AY60" i="7"/>
  <c r="AX60" i="7"/>
  <c r="AW60" i="7"/>
  <c r="AV60" i="7"/>
  <c r="AU60" i="7"/>
  <c r="AT60" i="7"/>
  <c r="AJ60" i="7" s="1"/>
  <c r="AS60" i="7"/>
  <c r="AR60" i="7"/>
  <c r="CH59" i="6"/>
  <c r="CG59" i="6"/>
  <c r="CF59" i="6"/>
  <c r="CE59" i="6"/>
  <c r="CD59" i="6"/>
  <c r="CC59" i="6"/>
  <c r="CB59" i="6"/>
  <c r="BZ59" i="6"/>
  <c r="BY59" i="6"/>
  <c r="BX59" i="6"/>
  <c r="BW59" i="6"/>
  <c r="BV59" i="6"/>
  <c r="BU59" i="6"/>
  <c r="BT59" i="6"/>
  <c r="BS59" i="6"/>
  <c r="BA59" i="6"/>
  <c r="AJ59" i="6"/>
  <c r="BR59" i="6" s="1"/>
  <c r="F59" i="6"/>
  <c r="E59" i="6"/>
  <c r="AK57" i="5"/>
  <c r="AH57" i="5"/>
  <c r="AJ57" i="5" s="1"/>
  <c r="AF57" i="5"/>
  <c r="X57" i="5"/>
  <c r="N57" i="5"/>
  <c r="L57" i="5" s="1"/>
  <c r="Y57" i="5" s="1"/>
  <c r="J57" i="5"/>
  <c r="I57" i="5"/>
  <c r="H57" i="5"/>
  <c r="G57" i="5"/>
  <c r="F57" i="5"/>
  <c r="E57" i="5"/>
  <c r="BT57" i="4"/>
  <c r="BU57" i="4"/>
  <c r="BS57" i="4"/>
  <c r="BR57" i="4"/>
  <c r="BQ57" i="4"/>
  <c r="BP57" i="4" s="1"/>
  <c r="BE57" i="4"/>
  <c r="AT57" i="4"/>
  <c r="AJ57" i="4"/>
  <c r="AE57" i="4"/>
  <c r="Z57" i="4"/>
  <c r="U57" i="4"/>
  <c r="K50" i="18" l="1"/>
  <c r="K23" i="18" s="1"/>
  <c r="G55" i="18"/>
  <c r="DU58" i="9"/>
  <c r="DY58" i="9"/>
  <c r="EC58" i="9"/>
  <c r="EG58" i="9"/>
  <c r="DV58" i="9"/>
  <c r="DZ58" i="9"/>
  <c r="ED58" i="9"/>
  <c r="EH58" i="9"/>
  <c r="EL58" i="9"/>
  <c r="EI58" i="9"/>
  <c r="EK58" i="9"/>
  <c r="K117" i="9" l="1"/>
  <c r="BD87" i="6" l="1"/>
  <c r="BA89" i="8"/>
  <c r="AZ89" i="8"/>
  <c r="BH56" i="4" l="1"/>
  <c r="BI56" i="4" l="1"/>
  <c r="BH13" i="4"/>
  <c r="AW13" i="4" l="1"/>
  <c r="AW56" i="4" l="1"/>
  <c r="AX77" i="4" l="1"/>
  <c r="AX76" i="4"/>
  <c r="AX75" i="4"/>
  <c r="BT75" i="4" s="1"/>
  <c r="BI55" i="4"/>
  <c r="BI79" i="4"/>
  <c r="BI78" i="4"/>
  <c r="BT78" i="4" s="1"/>
  <c r="BI74" i="4"/>
  <c r="BT74" i="4" s="1"/>
  <c r="BI48" i="4"/>
  <c r="BT48" i="4" s="1"/>
  <c r="BT49" i="4"/>
  <c r="BT131" i="4"/>
  <c r="BT130" i="4"/>
  <c r="BT126" i="4"/>
  <c r="BT125" i="4"/>
  <c r="BT124" i="4"/>
  <c r="BT123" i="4"/>
  <c r="BT122" i="4"/>
  <c r="BT121" i="4"/>
  <c r="BT120" i="4"/>
  <c r="BT119" i="4"/>
  <c r="BT118" i="4"/>
  <c r="BT117" i="4"/>
  <c r="BT116" i="4"/>
  <c r="BT115" i="4"/>
  <c r="BT114" i="4"/>
  <c r="BT113" i="4"/>
  <c r="BT112" i="4"/>
  <c r="BT111" i="4"/>
  <c r="BT110" i="4"/>
  <c r="BT109" i="4"/>
  <c r="BT108" i="4"/>
  <c r="BT107" i="4"/>
  <c r="BT106" i="4"/>
  <c r="BT105" i="4"/>
  <c r="BT104" i="4"/>
  <c r="BT103" i="4"/>
  <c r="BT102" i="4"/>
  <c r="BT101" i="4"/>
  <c r="BT100" i="4"/>
  <c r="BT99" i="4"/>
  <c r="BT98" i="4"/>
  <c r="BT97" i="4"/>
  <c r="BT96" i="4"/>
  <c r="BT95" i="4"/>
  <c r="BT94" i="4"/>
  <c r="BT93" i="4"/>
  <c r="BT92" i="4"/>
  <c r="BT91" i="4"/>
  <c r="BT90" i="4"/>
  <c r="BT89" i="4"/>
  <c r="BT88" i="4"/>
  <c r="BT87" i="4"/>
  <c r="BT86" i="4"/>
  <c r="BT85" i="4"/>
  <c r="BT21" i="4" s="1"/>
  <c r="BT80" i="4"/>
  <c r="BT79" i="4"/>
  <c r="BT77" i="4"/>
  <c r="BT76" i="4"/>
  <c r="BT58" i="4"/>
  <c r="BT56" i="4"/>
  <c r="BT55" i="4"/>
  <c r="BT51" i="4"/>
  <c r="BT50" i="4"/>
  <c r="BT45" i="4"/>
  <c r="BT46" i="4"/>
  <c r="BT24" i="4"/>
  <c r="BT23" i="4"/>
  <c r="BT22" i="4"/>
  <c r="BI129" i="4"/>
  <c r="BI84" i="4"/>
  <c r="BI82" i="4" s="1"/>
  <c r="BI73" i="4"/>
  <c r="BI72" i="4" s="1"/>
  <c r="BI54" i="4"/>
  <c r="BI53" i="4" s="1"/>
  <c r="BI47" i="4"/>
  <c r="BI44" i="4"/>
  <c r="BI24" i="4"/>
  <c r="BI23" i="4"/>
  <c r="BI22" i="4"/>
  <c r="BI21" i="4"/>
  <c r="BI20" i="4"/>
  <c r="BI19" i="4"/>
  <c r="AX129" i="4"/>
  <c r="AX84" i="4"/>
  <c r="AX82" i="4" s="1"/>
  <c r="AX73" i="4"/>
  <c r="AX72" i="4" s="1"/>
  <c r="AX54" i="4"/>
  <c r="AX53" i="4" s="1"/>
  <c r="AX47" i="4"/>
  <c r="AX44" i="4"/>
  <c r="AX24" i="4"/>
  <c r="AX23" i="4"/>
  <c r="AX22" i="4"/>
  <c r="AX21" i="4"/>
  <c r="AX20" i="4"/>
  <c r="AX19" i="4"/>
  <c r="BT84" i="4" l="1"/>
  <c r="BT82" i="4" s="1"/>
  <c r="BI43" i="4"/>
  <c r="BI26" i="4" s="1"/>
  <c r="BT19" i="4"/>
  <c r="BT44" i="4"/>
  <c r="BT20" i="4"/>
  <c r="BT73" i="4"/>
  <c r="BT72" i="4" s="1"/>
  <c r="BT54" i="4"/>
  <c r="BT53" i="4" s="1"/>
  <c r="AX18" i="4"/>
  <c r="E45" i="24" s="1"/>
  <c r="BT47" i="4"/>
  <c r="BI18" i="4"/>
  <c r="G45" i="24" s="1"/>
  <c r="BI52" i="4"/>
  <c r="BI25" i="4" s="1"/>
  <c r="BT129" i="4"/>
  <c r="AX43" i="4"/>
  <c r="AX26" i="4" s="1"/>
  <c r="AX52" i="4"/>
  <c r="DF84" i="3"/>
  <c r="DE84" i="3"/>
  <c r="DE83" i="3" s="1"/>
  <c r="DD84" i="3"/>
  <c r="DC84" i="3"/>
  <c r="DB84" i="3"/>
  <c r="DB83" i="3" s="1"/>
  <c r="DA84" i="3"/>
  <c r="DA83" i="3" s="1"/>
  <c r="CZ84" i="3"/>
  <c r="CY84" i="3"/>
  <c r="CX84" i="3"/>
  <c r="CX83" i="3" s="1"/>
  <c r="CW84" i="3"/>
  <c r="CW83" i="3" s="1"/>
  <c r="CV84" i="3"/>
  <c r="DF83" i="3"/>
  <c r="DD83" i="3"/>
  <c r="DC83" i="3"/>
  <c r="CZ83" i="3"/>
  <c r="CY83" i="3"/>
  <c r="CV83" i="3"/>
  <c r="CN84" i="3"/>
  <c r="CM84" i="3"/>
  <c r="CL84" i="3"/>
  <c r="CK84" i="3"/>
  <c r="CN83" i="3"/>
  <c r="CM83" i="3"/>
  <c r="CL83" i="3"/>
  <c r="CK83" i="3"/>
  <c r="CH84" i="3"/>
  <c r="CH83" i="3" s="1"/>
  <c r="CG84" i="3"/>
  <c r="CG83" i="3" s="1"/>
  <c r="CF84" i="3"/>
  <c r="CF83" i="3" s="1"/>
  <c r="CE84" i="3"/>
  <c r="CD84" i="3"/>
  <c r="CC84" i="3"/>
  <c r="CC83" i="3" s="1"/>
  <c r="CB84" i="3"/>
  <c r="CB83" i="3" s="1"/>
  <c r="CA84" i="3"/>
  <c r="CA83" i="3" s="1"/>
  <c r="BZ84" i="3"/>
  <c r="BZ83" i="3" s="1"/>
  <c r="BY84" i="3"/>
  <c r="BY83" i="3" s="1"/>
  <c r="BX84" i="3"/>
  <c r="BX83" i="3" s="1"/>
  <c r="BW84" i="3"/>
  <c r="BV84" i="3"/>
  <c r="BV83" i="3" s="1"/>
  <c r="BU84" i="3"/>
  <c r="BU83" i="3" s="1"/>
  <c r="BT84" i="3"/>
  <c r="BT83" i="3" s="1"/>
  <c r="BS84" i="3"/>
  <c r="BS83" i="3" s="1"/>
  <c r="BR84" i="3"/>
  <c r="BQ84" i="3"/>
  <c r="BQ83" i="3" s="1"/>
  <c r="BP84" i="3"/>
  <c r="BP83" i="3" s="1"/>
  <c r="BO84" i="3"/>
  <c r="BN84" i="3"/>
  <c r="BN83" i="3" s="1"/>
  <c r="BM84" i="3"/>
  <c r="BM83" i="3" s="1"/>
  <c r="BL84" i="3"/>
  <c r="BL83" i="3" s="1"/>
  <c r="BK84" i="3"/>
  <c r="BK83" i="3" s="1"/>
  <c r="BJ84" i="3"/>
  <c r="BJ83" i="3" s="1"/>
  <c r="BI84" i="3"/>
  <c r="BI83" i="3" s="1"/>
  <c r="BH84" i="3"/>
  <c r="BH83" i="3" s="1"/>
  <c r="BG84" i="3"/>
  <c r="BF84" i="3"/>
  <c r="BF83" i="3" s="1"/>
  <c r="BE84" i="3"/>
  <c r="BE83" i="3" s="1"/>
  <c r="BD84" i="3"/>
  <c r="BD83" i="3" s="1"/>
  <c r="BC84" i="3"/>
  <c r="BC83" i="3" s="1"/>
  <c r="BB84" i="3"/>
  <c r="BB83" i="3" s="1"/>
  <c r="BA84" i="3"/>
  <c r="BA83" i="3" s="1"/>
  <c r="AZ84" i="3"/>
  <c r="AZ83" i="3" s="1"/>
  <c r="AY84" i="3"/>
  <c r="AX84" i="3"/>
  <c r="AW84" i="3"/>
  <c r="AW83" i="3" s="1"/>
  <c r="AV84" i="3"/>
  <c r="AV83" i="3" s="1"/>
  <c r="AU84" i="3"/>
  <c r="AU83" i="3" s="1"/>
  <c r="AT84" i="3"/>
  <c r="AT83" i="3" s="1"/>
  <c r="AS84" i="3"/>
  <c r="AS83" i="3" s="1"/>
  <c r="CE83" i="3"/>
  <c r="CD83" i="3"/>
  <c r="BW83" i="3"/>
  <c r="BR83" i="3"/>
  <c r="BO83" i="3"/>
  <c r="BG83" i="3"/>
  <c r="AY83" i="3"/>
  <c r="AX83" i="3"/>
  <c r="AJ84" i="3"/>
  <c r="AJ83" i="3" s="1"/>
  <c r="AI84" i="3"/>
  <c r="AI83" i="3" s="1"/>
  <c r="AH84" i="3"/>
  <c r="AH83" i="3" s="1"/>
  <c r="AG84" i="3"/>
  <c r="AG83" i="3" s="1"/>
  <c r="AF84" i="3"/>
  <c r="AF83" i="3" s="1"/>
  <c r="AE84" i="3"/>
  <c r="AE83" i="3" s="1"/>
  <c r="AD84" i="3"/>
  <c r="AD83" i="3" s="1"/>
  <c r="AC84" i="3"/>
  <c r="AC83" i="3" s="1"/>
  <c r="AB84" i="3"/>
  <c r="AB83" i="3" s="1"/>
  <c r="AA84" i="3"/>
  <c r="AA83" i="3" s="1"/>
  <c r="Z84" i="3"/>
  <c r="Z83" i="3" s="1"/>
  <c r="Y84" i="3"/>
  <c r="Y83" i="3" s="1"/>
  <c r="X84" i="3"/>
  <c r="X83" i="3" s="1"/>
  <c r="W84" i="3"/>
  <c r="W83" i="3" s="1"/>
  <c r="V84" i="3"/>
  <c r="V83" i="3" s="1"/>
  <c r="U84" i="3"/>
  <c r="U83" i="3" s="1"/>
  <c r="T84" i="3"/>
  <c r="T83" i="3" s="1"/>
  <c r="S84" i="3"/>
  <c r="S83" i="3" s="1"/>
  <c r="R84" i="3"/>
  <c r="R83" i="3" s="1"/>
  <c r="Q84" i="3"/>
  <c r="Q83" i="3" s="1"/>
  <c r="P84" i="3"/>
  <c r="P83" i="3" s="1"/>
  <c r="O84" i="3"/>
  <c r="O83" i="3" s="1"/>
  <c r="N84" i="3"/>
  <c r="M84" i="3"/>
  <c r="M83" i="3" s="1"/>
  <c r="L84" i="3"/>
  <c r="L83" i="3" s="1"/>
  <c r="K84" i="3"/>
  <c r="K83" i="3" s="1"/>
  <c r="J84" i="3"/>
  <c r="J83" i="3" s="1"/>
  <c r="I84" i="3"/>
  <c r="I83" i="3" s="1"/>
  <c r="H84" i="3"/>
  <c r="H83" i="3" s="1"/>
  <c r="G84" i="3"/>
  <c r="G83" i="3" s="1"/>
  <c r="F84" i="3"/>
  <c r="F83" i="3" s="1"/>
  <c r="N83" i="3"/>
  <c r="E84" i="3"/>
  <c r="E83" i="3" s="1"/>
  <c r="DH84" i="2"/>
  <c r="DG84" i="2"/>
  <c r="DG83" i="2" s="1"/>
  <c r="DF84" i="2"/>
  <c r="DE84" i="2"/>
  <c r="DE83" i="2" s="1"/>
  <c r="DD84" i="2"/>
  <c r="DC84" i="2"/>
  <c r="DC83" i="2" s="1"/>
  <c r="DB84" i="2"/>
  <c r="DA84" i="2"/>
  <c r="DA83" i="2" s="1"/>
  <c r="CZ84" i="2"/>
  <c r="CY84" i="2"/>
  <c r="CY83" i="2" s="1"/>
  <c r="CX84" i="2"/>
  <c r="DH83" i="2"/>
  <c r="DF83" i="2"/>
  <c r="DD83" i="2"/>
  <c r="DB83" i="2"/>
  <c r="CZ83" i="2"/>
  <c r="CX83" i="2"/>
  <c r="P56" i="18"/>
  <c r="N56" i="18"/>
  <c r="BJ61" i="8"/>
  <c r="E48" i="17" s="1"/>
  <c r="F48" i="17"/>
  <c r="BT43" i="4" l="1"/>
  <c r="BT26" i="4" s="1"/>
  <c r="BT18" i="4"/>
  <c r="BT52" i="4"/>
  <c r="AX25" i="4"/>
  <c r="DT55" i="9"/>
  <c r="DS55" i="9"/>
  <c r="DR55" i="9"/>
  <c r="DQ55" i="9"/>
  <c r="DP55" i="9"/>
  <c r="DO55" i="9"/>
  <c r="DN55" i="9"/>
  <c r="CT55" i="9"/>
  <c r="CS55" i="9"/>
  <c r="CR55" i="9"/>
  <c r="CQ55" i="9"/>
  <c r="CP55" i="9"/>
  <c r="CO55" i="9"/>
  <c r="CN55" i="9"/>
  <c r="BS55" i="9"/>
  <c r="BR55" i="9"/>
  <c r="BQ55" i="9"/>
  <c r="BP55" i="9"/>
  <c r="BO55" i="9"/>
  <c r="BN55" i="9"/>
  <c r="BM55" i="9"/>
  <c r="BL55" i="9"/>
  <c r="BK55" i="9"/>
  <c r="BJ55" i="9"/>
  <c r="BI55" i="9"/>
  <c r="BH55" i="9"/>
  <c r="BG55" i="9"/>
  <c r="BF55" i="9"/>
  <c r="BE55" i="9"/>
  <c r="BD55" i="9"/>
  <c r="BC55" i="9"/>
  <c r="BB55" i="9"/>
  <c r="BA55" i="9"/>
  <c r="AZ55" i="9"/>
  <c r="AY55" i="9"/>
  <c r="AX55" i="9"/>
  <c r="AW55" i="9"/>
  <c r="AV55" i="9"/>
  <c r="AU55" i="9"/>
  <c r="AT55" i="9"/>
  <c r="AS55" i="9"/>
  <c r="AR55" i="9"/>
  <c r="AQ55" i="9"/>
  <c r="AP55" i="9"/>
  <c r="AO55" i="9"/>
  <c r="AN55" i="9"/>
  <c r="AM55" i="9"/>
  <c r="AL55" i="9"/>
  <c r="AK55" i="9"/>
  <c r="AJ55" i="9"/>
  <c r="AI55" i="9"/>
  <c r="AH55" i="9"/>
  <c r="AG55" i="9"/>
  <c r="AF55" i="9"/>
  <c r="AE55" i="9"/>
  <c r="AD55" i="9"/>
  <c r="AC55" i="9"/>
  <c r="AB55" i="9"/>
  <c r="AA55" i="9"/>
  <c r="Z55" i="9"/>
  <c r="Y55" i="9"/>
  <c r="X55" i="9"/>
  <c r="W55" i="9"/>
  <c r="U55" i="9"/>
  <c r="T55" i="9"/>
  <c r="S55" i="9"/>
  <c r="R55" i="9"/>
  <c r="Q55" i="9"/>
  <c r="P55" i="9"/>
  <c r="O55" i="9"/>
  <c r="N55" i="9"/>
  <c r="M55" i="9"/>
  <c r="L55" i="9"/>
  <c r="K55" i="9"/>
  <c r="J55" i="9"/>
  <c r="I55" i="9"/>
  <c r="H55" i="9"/>
  <c r="G55" i="9"/>
  <c r="F55" i="9"/>
  <c r="DM59" i="9"/>
  <c r="DK59" i="9"/>
  <c r="DJ59" i="9"/>
  <c r="DI59" i="9"/>
  <c r="DH59" i="9"/>
  <c r="DG59" i="9"/>
  <c r="DF59" i="9"/>
  <c r="DE59" i="9"/>
  <c r="DD59" i="9"/>
  <c r="DC59" i="9"/>
  <c r="DB59" i="9"/>
  <c r="DA59" i="9"/>
  <c r="CZ59" i="9"/>
  <c r="CY59" i="9"/>
  <c r="CX59" i="9"/>
  <c r="CW59" i="9"/>
  <c r="CV59" i="9"/>
  <c r="CM59" i="9"/>
  <c r="EN59" i="9" s="1"/>
  <c r="CL59" i="9"/>
  <c r="CK59" i="9"/>
  <c r="CJ59" i="9"/>
  <c r="CI59" i="9"/>
  <c r="CH59" i="9"/>
  <c r="CG59" i="9"/>
  <c r="CF59" i="9"/>
  <c r="CE59" i="9"/>
  <c r="CD59" i="9"/>
  <c r="CC59" i="9"/>
  <c r="CB59" i="9"/>
  <c r="CA59" i="9"/>
  <c r="BZ59" i="9"/>
  <c r="BY59" i="9"/>
  <c r="BX59" i="9"/>
  <c r="BW59" i="9"/>
  <c r="BV59" i="9"/>
  <c r="BU59" i="9"/>
  <c r="BT59" i="9"/>
  <c r="AT57" i="8"/>
  <c r="AT56" i="8" s="1"/>
  <c r="AE57" i="8"/>
  <c r="AE56" i="8" s="1"/>
  <c r="X57" i="8"/>
  <c r="X56" i="8" s="1"/>
  <c r="W57" i="8"/>
  <c r="W56" i="8" s="1"/>
  <c r="V57" i="8"/>
  <c r="V56" i="8" s="1"/>
  <c r="Q57" i="8"/>
  <c r="Q56" i="8" s="1"/>
  <c r="K57" i="8"/>
  <c r="K56" i="8" s="1"/>
  <c r="E57" i="8"/>
  <c r="E56" i="8" s="1"/>
  <c r="BA61" i="8"/>
  <c r="AZ61" i="8"/>
  <c r="AY61" i="8"/>
  <c r="AX61" i="8"/>
  <c r="AW61" i="8"/>
  <c r="AV61" i="8"/>
  <c r="AU61" i="8"/>
  <c r="AM61" i="8"/>
  <c r="AL61" i="8"/>
  <c r="AK61" i="8"/>
  <c r="AJ61" i="8"/>
  <c r="AI61" i="8"/>
  <c r="AH61" i="8"/>
  <c r="AG61" i="8"/>
  <c r="AF61" i="8"/>
  <c r="U61" i="8"/>
  <c r="T61" i="8"/>
  <c r="S61" i="8"/>
  <c r="R61" i="8"/>
  <c r="P61" i="8"/>
  <c r="O61" i="8"/>
  <c r="N61" i="8"/>
  <c r="M61" i="8"/>
  <c r="L61" i="8"/>
  <c r="J61" i="8"/>
  <c r="I61" i="8"/>
  <c r="H61" i="8"/>
  <c r="G61" i="8"/>
  <c r="F61" i="8"/>
  <c r="AQ57" i="7"/>
  <c r="AP57" i="7"/>
  <c r="AO57" i="7"/>
  <c r="AN57" i="7"/>
  <c r="AM57" i="7"/>
  <c r="AL57" i="7"/>
  <c r="AK57" i="7"/>
  <c r="AI57" i="7"/>
  <c r="AH57" i="7"/>
  <c r="AG57" i="7"/>
  <c r="AF57" i="7"/>
  <c r="AE57" i="7"/>
  <c r="AD57" i="7"/>
  <c r="AC57" i="7"/>
  <c r="AB57" i="7"/>
  <c r="AA57" i="7"/>
  <c r="Z57" i="7"/>
  <c r="Y57" i="7"/>
  <c r="X57" i="7"/>
  <c r="W57" i="7"/>
  <c r="V57" i="7"/>
  <c r="U57" i="7"/>
  <c r="T57" i="7"/>
  <c r="S57" i="7"/>
  <c r="R57" i="7"/>
  <c r="Q57" i="7"/>
  <c r="P57" i="7"/>
  <c r="O57" i="7"/>
  <c r="N57" i="7"/>
  <c r="M57" i="7"/>
  <c r="L57" i="7"/>
  <c r="K57" i="7"/>
  <c r="J57" i="7"/>
  <c r="I57" i="7"/>
  <c r="H57" i="7"/>
  <c r="G57" i="7"/>
  <c r="F57" i="7"/>
  <c r="E57" i="7"/>
  <c r="CA56" i="6"/>
  <c r="BQ56" i="6"/>
  <c r="BH56" i="6"/>
  <c r="BG56" i="6"/>
  <c r="BF56" i="6"/>
  <c r="BE56" i="6"/>
  <c r="BD56" i="6"/>
  <c r="BC56" i="6"/>
  <c r="BB56" i="6"/>
  <c r="AZ56" i="6"/>
  <c r="AR56" i="6"/>
  <c r="AQ56" i="6"/>
  <c r="AP56" i="6"/>
  <c r="AO56" i="6"/>
  <c r="AN56" i="6"/>
  <c r="AM56" i="6"/>
  <c r="AL56" i="6"/>
  <c r="AK56" i="6"/>
  <c r="AI56" i="6"/>
  <c r="AA56" i="6"/>
  <c r="Z56" i="6"/>
  <c r="Y56" i="6"/>
  <c r="X56" i="6"/>
  <c r="W56" i="6"/>
  <c r="V56" i="6"/>
  <c r="U56" i="6"/>
  <c r="T56" i="6"/>
  <c r="S56" i="6"/>
  <c r="R56" i="6"/>
  <c r="Q56" i="6"/>
  <c r="P56" i="6"/>
  <c r="O56" i="6"/>
  <c r="N56" i="6"/>
  <c r="M56" i="6"/>
  <c r="L56" i="6"/>
  <c r="K56" i="6"/>
  <c r="J56" i="6"/>
  <c r="I56" i="6"/>
  <c r="H56" i="6"/>
  <c r="G56" i="6"/>
  <c r="AI54" i="5"/>
  <c r="AG54" i="5"/>
  <c r="AE54" i="5"/>
  <c r="AD54" i="5"/>
  <c r="AC54" i="5"/>
  <c r="AB54" i="5"/>
  <c r="AA54" i="5"/>
  <c r="Z54" i="5"/>
  <c r="W54" i="5"/>
  <c r="V54" i="5"/>
  <c r="U54" i="5"/>
  <c r="T54" i="5"/>
  <c r="S54" i="5"/>
  <c r="R54" i="5"/>
  <c r="Q54" i="5"/>
  <c r="P54" i="5"/>
  <c r="O54" i="5"/>
  <c r="K54" i="5"/>
  <c r="BJ54" i="4"/>
  <c r="BH54" i="4"/>
  <c r="BG54" i="4"/>
  <c r="BF54" i="4"/>
  <c r="AY54" i="4"/>
  <c r="AW54" i="4"/>
  <c r="AV54" i="4"/>
  <c r="AU54" i="4"/>
  <c r="AN54" i="4"/>
  <c r="AM54" i="4"/>
  <c r="AL54" i="4"/>
  <c r="AK54" i="4"/>
  <c r="AI54" i="4"/>
  <c r="AH54" i="4"/>
  <c r="AG54" i="4"/>
  <c r="AF54" i="4"/>
  <c r="AD54" i="4"/>
  <c r="AC54" i="4"/>
  <c r="AB54" i="4"/>
  <c r="AA54" i="4"/>
  <c r="Y54" i="4"/>
  <c r="X54" i="4"/>
  <c r="W54" i="4"/>
  <c r="V54" i="4"/>
  <c r="T54" i="4"/>
  <c r="S54" i="4"/>
  <c r="R54" i="4"/>
  <c r="P54" i="4"/>
  <c r="O54" i="4"/>
  <c r="N54" i="4"/>
  <c r="M54" i="4"/>
  <c r="L54" i="4"/>
  <c r="K54" i="4"/>
  <c r="J54" i="4"/>
  <c r="I54" i="4"/>
  <c r="H54" i="4"/>
  <c r="BB61" i="7"/>
  <c r="BA61" i="7"/>
  <c r="AZ61" i="7"/>
  <c r="AY61" i="7"/>
  <c r="AX61" i="7"/>
  <c r="AW61" i="7"/>
  <c r="AV61" i="7"/>
  <c r="AU61" i="7"/>
  <c r="AS61" i="7"/>
  <c r="AR61" i="7"/>
  <c r="BH60" i="6"/>
  <c r="BY60" i="6" s="1"/>
  <c r="V59" i="9" s="1"/>
  <c r="CH60" i="6"/>
  <c r="CG60" i="6"/>
  <c r="CF60" i="6"/>
  <c r="CE60" i="6"/>
  <c r="CD60" i="6"/>
  <c r="CC60" i="6"/>
  <c r="CB60" i="6"/>
  <c r="BZ60" i="6"/>
  <c r="BX60" i="6"/>
  <c r="BW60" i="6"/>
  <c r="BV60" i="6"/>
  <c r="BU60" i="6"/>
  <c r="BT60" i="6"/>
  <c r="BS60" i="6"/>
  <c r="E59" i="9" s="1"/>
  <c r="AJ60" i="6"/>
  <c r="AT61" i="7" s="1"/>
  <c r="AJ61" i="7" s="1"/>
  <c r="F60" i="6"/>
  <c r="M58" i="5"/>
  <c r="AK58" i="5"/>
  <c r="X58" i="5"/>
  <c r="J58" i="5"/>
  <c r="I58" i="5"/>
  <c r="H58" i="5"/>
  <c r="G58" i="5"/>
  <c r="F58" i="5"/>
  <c r="E58" i="5"/>
  <c r="DL59" i="9" l="1"/>
  <c r="EL59" i="9" s="1"/>
  <c r="V55" i="9"/>
  <c r="E55" i="9"/>
  <c r="CU59" i="9"/>
  <c r="DU59" i="9" s="1"/>
  <c r="DW59" i="9"/>
  <c r="EA59" i="9"/>
  <c r="EE59" i="9"/>
  <c r="EI59" i="9"/>
  <c r="EM59" i="9"/>
  <c r="DV59" i="9"/>
  <c r="DZ59" i="9"/>
  <c r="ED59" i="9"/>
  <c r="EH59" i="9"/>
  <c r="DX59" i="9"/>
  <c r="EB59" i="9"/>
  <c r="EF59" i="9"/>
  <c r="EJ59" i="9"/>
  <c r="DY59" i="9"/>
  <c r="EC59" i="9"/>
  <c r="EG59" i="9"/>
  <c r="BT25" i="4"/>
  <c r="EK59" i="9"/>
  <c r="BU58" i="4"/>
  <c r="L56" i="18" s="1"/>
  <c r="BS58" i="4"/>
  <c r="J56" i="18" s="1"/>
  <c r="BR58" i="4"/>
  <c r="BQ58" i="4"/>
  <c r="H56" i="18" s="1"/>
  <c r="BE58" i="4"/>
  <c r="CU88" i="3" l="1"/>
  <c r="AH58" i="5"/>
  <c r="BP58" i="4"/>
  <c r="I56" i="18"/>
  <c r="G56" i="18" s="1"/>
  <c r="AT58" i="4"/>
  <c r="AJ58" i="4"/>
  <c r="AE58" i="4"/>
  <c r="Z58" i="4"/>
  <c r="U58" i="4"/>
  <c r="E56" i="18" l="1"/>
  <c r="N58" i="5"/>
  <c r="L58" i="5" s="1"/>
  <c r="Y58" i="5" s="1"/>
  <c r="E60" i="6"/>
  <c r="CW87" i="2"/>
  <c r="AF58" i="5"/>
  <c r="AJ58" i="5" s="1"/>
  <c r="M56" i="18" s="1"/>
  <c r="O46" i="4"/>
  <c r="O56" i="18" l="1"/>
  <c r="BA60" i="6"/>
  <c r="BR60" i="6" s="1"/>
  <c r="AK87" i="4"/>
  <c r="I45" i="24" l="1"/>
  <c r="H45" i="24"/>
  <c r="F45" i="24"/>
  <c r="I44" i="24"/>
  <c r="I41" i="24"/>
  <c r="I40" i="24"/>
  <c r="I38" i="24"/>
  <c r="I37" i="24"/>
  <c r="I36" i="24"/>
  <c r="I35" i="24"/>
  <c r="I33" i="24"/>
  <c r="I32" i="24"/>
  <c r="I30" i="24"/>
  <c r="I29" i="24"/>
  <c r="F29" i="24"/>
  <c r="I28" i="24"/>
  <c r="I27" i="24"/>
  <c r="H27" i="24"/>
  <c r="F27" i="24"/>
  <c r="G26" i="24"/>
  <c r="E26" i="24"/>
  <c r="D26" i="24"/>
  <c r="I26" i="24" s="1"/>
  <c r="G25" i="24"/>
  <c r="E25" i="24"/>
  <c r="D25" i="24"/>
  <c r="I25" i="24" s="1"/>
  <c r="I24" i="24"/>
  <c r="I22" i="24"/>
  <c r="G21" i="24"/>
  <c r="H21" i="24" s="1"/>
  <c r="F21" i="24"/>
  <c r="I20" i="24"/>
  <c r="P129" i="18"/>
  <c r="N129" i="18"/>
  <c r="P128" i="18"/>
  <c r="N128" i="18"/>
  <c r="U127" i="18"/>
  <c r="T127" i="18"/>
  <c r="S127" i="18"/>
  <c r="R127" i="18"/>
  <c r="Q127" i="18"/>
  <c r="F127" i="18"/>
  <c r="M126" i="18"/>
  <c r="L126" i="18"/>
  <c r="J126" i="18"/>
  <c r="I126" i="18"/>
  <c r="H126" i="18"/>
  <c r="G126" i="18"/>
  <c r="E126" i="18"/>
  <c r="M125" i="18"/>
  <c r="L125" i="18"/>
  <c r="J125" i="18"/>
  <c r="I125" i="18"/>
  <c r="H125" i="18"/>
  <c r="G125" i="18"/>
  <c r="E125" i="18"/>
  <c r="N112" i="18"/>
  <c r="N111" i="18"/>
  <c r="N110" i="18"/>
  <c r="N109" i="18"/>
  <c r="N108" i="18"/>
  <c r="E108" i="18"/>
  <c r="N107" i="18"/>
  <c r="N106" i="18"/>
  <c r="N105" i="18"/>
  <c r="N104" i="18"/>
  <c r="N103" i="18"/>
  <c r="N102" i="18"/>
  <c r="N101" i="18"/>
  <c r="N100" i="18"/>
  <c r="N99" i="18"/>
  <c r="N98" i="18"/>
  <c r="N97" i="18"/>
  <c r="N96" i="18"/>
  <c r="N95" i="18"/>
  <c r="N94" i="18"/>
  <c r="N93" i="18"/>
  <c r="N92" i="18"/>
  <c r="N91" i="18"/>
  <c r="N90" i="18"/>
  <c r="N89" i="18"/>
  <c r="N88" i="18"/>
  <c r="N87" i="18"/>
  <c r="N86" i="18"/>
  <c r="N85" i="18"/>
  <c r="N84" i="18"/>
  <c r="E84" i="18"/>
  <c r="N83" i="18"/>
  <c r="E83" i="18"/>
  <c r="U82" i="18"/>
  <c r="T82" i="18"/>
  <c r="S82" i="18"/>
  <c r="R82" i="18"/>
  <c r="Q82" i="18"/>
  <c r="P82" i="18"/>
  <c r="F82" i="18"/>
  <c r="U80" i="18"/>
  <c r="T80" i="18"/>
  <c r="S80" i="18"/>
  <c r="R80" i="18"/>
  <c r="Q80" i="18"/>
  <c r="P80" i="18"/>
  <c r="F80" i="18"/>
  <c r="M79" i="18"/>
  <c r="L79" i="18"/>
  <c r="J79" i="18"/>
  <c r="I79" i="18"/>
  <c r="H79" i="18"/>
  <c r="G79" i="18"/>
  <c r="E79" i="18"/>
  <c r="P78" i="18"/>
  <c r="N78" i="18"/>
  <c r="E78" i="18"/>
  <c r="P77" i="18"/>
  <c r="N77" i="18"/>
  <c r="P76" i="18"/>
  <c r="N76" i="18"/>
  <c r="P75" i="18"/>
  <c r="N75" i="18"/>
  <c r="P74" i="18"/>
  <c r="N74" i="18"/>
  <c r="P73" i="18"/>
  <c r="N73" i="18"/>
  <c r="P72" i="18"/>
  <c r="N72" i="18"/>
  <c r="N71" i="18" s="1"/>
  <c r="N70" i="18" s="1"/>
  <c r="U71" i="18"/>
  <c r="T71" i="18"/>
  <c r="S71" i="18"/>
  <c r="R71" i="18"/>
  <c r="Q71" i="18"/>
  <c r="F71" i="18"/>
  <c r="U70" i="18"/>
  <c r="T70" i="18"/>
  <c r="S70" i="18"/>
  <c r="R70" i="18"/>
  <c r="Q70" i="18"/>
  <c r="F70" i="18"/>
  <c r="M69" i="18"/>
  <c r="L69" i="18"/>
  <c r="J69" i="18"/>
  <c r="I69" i="18"/>
  <c r="H69" i="18"/>
  <c r="G69" i="18"/>
  <c r="E69" i="18"/>
  <c r="M68" i="18"/>
  <c r="L68" i="18"/>
  <c r="J68" i="18"/>
  <c r="I68" i="18"/>
  <c r="H68" i="18"/>
  <c r="G68" i="18"/>
  <c r="E68" i="18"/>
  <c r="M67" i="18"/>
  <c r="L67" i="18"/>
  <c r="J67" i="18"/>
  <c r="I67" i="18"/>
  <c r="H67" i="18"/>
  <c r="G67" i="18"/>
  <c r="E67" i="18"/>
  <c r="M66" i="18"/>
  <c r="L66" i="18"/>
  <c r="J66" i="18"/>
  <c r="I66" i="18"/>
  <c r="H66" i="18"/>
  <c r="G66" i="18"/>
  <c r="E66" i="18"/>
  <c r="M65" i="18"/>
  <c r="L65" i="18"/>
  <c r="J65" i="18"/>
  <c r="I65" i="18"/>
  <c r="H65" i="18"/>
  <c r="G65" i="18"/>
  <c r="E65" i="18"/>
  <c r="M64" i="18"/>
  <c r="L64" i="18"/>
  <c r="J64" i="18"/>
  <c r="I64" i="18"/>
  <c r="H64" i="18"/>
  <c r="G64" i="18"/>
  <c r="E64" i="18"/>
  <c r="M63" i="18"/>
  <c r="L63" i="18"/>
  <c r="J63" i="18"/>
  <c r="I63" i="18"/>
  <c r="H63" i="18"/>
  <c r="G63" i="18"/>
  <c r="E63" i="18"/>
  <c r="M62" i="18"/>
  <c r="L62" i="18"/>
  <c r="J62" i="18"/>
  <c r="I62" i="18"/>
  <c r="H62" i="18"/>
  <c r="G62" i="18"/>
  <c r="E62" i="18"/>
  <c r="M61" i="18"/>
  <c r="L61" i="18"/>
  <c r="J61" i="18"/>
  <c r="I61" i="18"/>
  <c r="H61" i="18"/>
  <c r="G61" i="18"/>
  <c r="E61" i="18"/>
  <c r="M60" i="18"/>
  <c r="L60" i="18"/>
  <c r="J60" i="18"/>
  <c r="I60" i="18"/>
  <c r="H60" i="18"/>
  <c r="G60" i="18"/>
  <c r="E60" i="18"/>
  <c r="M59" i="18"/>
  <c r="L59" i="18"/>
  <c r="J59" i="18"/>
  <c r="I59" i="18"/>
  <c r="H59" i="18"/>
  <c r="G59" i="18"/>
  <c r="E59" i="18"/>
  <c r="M58" i="18"/>
  <c r="L58" i="18"/>
  <c r="J58" i="18"/>
  <c r="I58" i="18"/>
  <c r="H58" i="18"/>
  <c r="G58" i="18"/>
  <c r="E58" i="18"/>
  <c r="M57" i="18"/>
  <c r="L57" i="18"/>
  <c r="J57" i="18"/>
  <c r="I57" i="18"/>
  <c r="H57" i="18"/>
  <c r="G57" i="18"/>
  <c r="E57" i="18"/>
  <c r="P54" i="18"/>
  <c r="N54" i="18"/>
  <c r="N53" i="18"/>
  <c r="U50" i="18"/>
  <c r="T50" i="18"/>
  <c r="S50" i="18"/>
  <c r="R50" i="18"/>
  <c r="Q50" i="18"/>
  <c r="F50" i="18"/>
  <c r="P49" i="18"/>
  <c r="P48" i="18"/>
  <c r="E48" i="18"/>
  <c r="P47" i="18"/>
  <c r="N47" i="18"/>
  <c r="P46" i="18"/>
  <c r="P45" i="18" s="1"/>
  <c r="N46" i="18"/>
  <c r="U45" i="18"/>
  <c r="T45" i="18"/>
  <c r="S45" i="18"/>
  <c r="R45" i="18"/>
  <c r="Q45" i="18"/>
  <c r="F45" i="18"/>
  <c r="P44" i="18"/>
  <c r="N44" i="18"/>
  <c r="P43" i="18"/>
  <c r="N43" i="18"/>
  <c r="U42" i="18"/>
  <c r="T42" i="18"/>
  <c r="S42" i="18"/>
  <c r="S41" i="18" s="1"/>
  <c r="S24" i="18" s="1"/>
  <c r="S23" i="18" s="1"/>
  <c r="R42" i="18"/>
  <c r="Q42" i="18"/>
  <c r="F42" i="18"/>
  <c r="U41" i="18"/>
  <c r="T41" i="18"/>
  <c r="R41" i="18"/>
  <c r="Q41" i="18"/>
  <c r="F41" i="18"/>
  <c r="M40" i="18"/>
  <c r="L40" i="18"/>
  <c r="J40" i="18"/>
  <c r="I40" i="18"/>
  <c r="H40" i="18"/>
  <c r="G40" i="18"/>
  <c r="E40" i="18"/>
  <c r="M39" i="18"/>
  <c r="L39" i="18"/>
  <c r="J39" i="18"/>
  <c r="I39" i="18"/>
  <c r="H39" i="18"/>
  <c r="G39" i="18"/>
  <c r="E39" i="18"/>
  <c r="M38" i="18"/>
  <c r="L38" i="18"/>
  <c r="J38" i="18"/>
  <c r="I38" i="18"/>
  <c r="H38" i="18"/>
  <c r="G38" i="18"/>
  <c r="E38" i="18"/>
  <c r="M37" i="18"/>
  <c r="L37" i="18"/>
  <c r="J37" i="18"/>
  <c r="I37" i="18"/>
  <c r="H37" i="18"/>
  <c r="G37" i="18"/>
  <c r="E37" i="18"/>
  <c r="M36" i="18"/>
  <c r="L36" i="18"/>
  <c r="J36" i="18"/>
  <c r="I36" i="18"/>
  <c r="H36" i="18"/>
  <c r="G36" i="18"/>
  <c r="E36" i="18"/>
  <c r="M35" i="18"/>
  <c r="L35" i="18"/>
  <c r="J35" i="18"/>
  <c r="I35" i="18"/>
  <c r="H35" i="18"/>
  <c r="G35" i="18"/>
  <c r="E35" i="18"/>
  <c r="M34" i="18"/>
  <c r="L34" i="18"/>
  <c r="J34" i="18"/>
  <c r="I34" i="18"/>
  <c r="H34" i="18"/>
  <c r="G34" i="18"/>
  <c r="E34" i="18"/>
  <c r="M33" i="18"/>
  <c r="L33" i="18"/>
  <c r="J33" i="18"/>
  <c r="I33" i="18"/>
  <c r="H33" i="18"/>
  <c r="G33" i="18"/>
  <c r="E33" i="18"/>
  <c r="M32" i="18"/>
  <c r="L32" i="18"/>
  <c r="J32" i="18"/>
  <c r="I32" i="18"/>
  <c r="H32" i="18"/>
  <c r="G32" i="18"/>
  <c r="E32" i="18"/>
  <c r="M31" i="18"/>
  <c r="L31" i="18"/>
  <c r="J31" i="18"/>
  <c r="I31" i="18"/>
  <c r="H31" i="18"/>
  <c r="G31" i="18"/>
  <c r="E31" i="18"/>
  <c r="M30" i="18"/>
  <c r="L30" i="18"/>
  <c r="J30" i="18"/>
  <c r="I30" i="18"/>
  <c r="H30" i="18"/>
  <c r="G30" i="18"/>
  <c r="E30" i="18"/>
  <c r="M29" i="18"/>
  <c r="L29" i="18"/>
  <c r="J29" i="18"/>
  <c r="I29" i="18"/>
  <c r="H29" i="18"/>
  <c r="G29" i="18"/>
  <c r="E29" i="18"/>
  <c r="M28" i="18"/>
  <c r="L28" i="18"/>
  <c r="J28" i="18"/>
  <c r="I28" i="18"/>
  <c r="H28" i="18"/>
  <c r="G28" i="18"/>
  <c r="E28" i="18"/>
  <c r="M27" i="18"/>
  <c r="L27" i="18"/>
  <c r="J27" i="18"/>
  <c r="I27" i="18"/>
  <c r="H27" i="18"/>
  <c r="G27" i="18"/>
  <c r="E27" i="18"/>
  <c r="M26" i="18"/>
  <c r="L26" i="18"/>
  <c r="J26" i="18"/>
  <c r="I26" i="18"/>
  <c r="H26" i="18"/>
  <c r="G26" i="18"/>
  <c r="E26" i="18"/>
  <c r="M25" i="18"/>
  <c r="L25" i="18"/>
  <c r="J25" i="18"/>
  <c r="I25" i="18"/>
  <c r="H25" i="18"/>
  <c r="G25" i="18"/>
  <c r="E25" i="18"/>
  <c r="U24" i="18"/>
  <c r="T24" i="18"/>
  <c r="R24" i="18"/>
  <c r="Q24" i="18"/>
  <c r="F24" i="18"/>
  <c r="U23" i="18"/>
  <c r="T23" i="18"/>
  <c r="R23" i="18"/>
  <c r="Q23" i="18"/>
  <c r="F23" i="18"/>
  <c r="U21" i="18"/>
  <c r="T21" i="18"/>
  <c r="S21" i="18"/>
  <c r="R21" i="18"/>
  <c r="Q21" i="18"/>
  <c r="P21" i="18"/>
  <c r="F21" i="18"/>
  <c r="U20" i="18"/>
  <c r="T20" i="18"/>
  <c r="S20" i="18"/>
  <c r="R20" i="18"/>
  <c r="Q20" i="18"/>
  <c r="P20" i="18"/>
  <c r="O20" i="18"/>
  <c r="N20" i="18"/>
  <c r="M20" i="18"/>
  <c r="L20" i="18"/>
  <c r="J20" i="18"/>
  <c r="I20" i="18"/>
  <c r="H20" i="18"/>
  <c r="G20" i="18"/>
  <c r="F20" i="18"/>
  <c r="E20" i="18"/>
  <c r="U19" i="18"/>
  <c r="T19" i="18"/>
  <c r="S19" i="18"/>
  <c r="R19" i="18"/>
  <c r="Q19" i="18"/>
  <c r="P19" i="18"/>
  <c r="O19" i="18"/>
  <c r="N19" i="18"/>
  <c r="M19" i="18"/>
  <c r="L19" i="18"/>
  <c r="J19" i="18"/>
  <c r="I19" i="18"/>
  <c r="H19" i="18"/>
  <c r="G19" i="18"/>
  <c r="F19" i="18"/>
  <c r="E19" i="18"/>
  <c r="U18" i="18"/>
  <c r="T18" i="18"/>
  <c r="S18" i="18"/>
  <c r="R18" i="18"/>
  <c r="Q18" i="18"/>
  <c r="P18" i="18"/>
  <c r="F18" i="18"/>
  <c r="U17" i="18"/>
  <c r="T17" i="18"/>
  <c r="S17" i="18"/>
  <c r="R17" i="18"/>
  <c r="Q17" i="18"/>
  <c r="P17" i="18"/>
  <c r="F17" i="18"/>
  <c r="U16" i="18"/>
  <c r="T16" i="18"/>
  <c r="T15" i="18" s="1"/>
  <c r="S16" i="18"/>
  <c r="S15" i="18" s="1"/>
  <c r="R16" i="18"/>
  <c r="Q16" i="18"/>
  <c r="P16" i="18"/>
  <c r="F16" i="18"/>
  <c r="F15" i="18" s="1"/>
  <c r="U15" i="18"/>
  <c r="R15" i="18"/>
  <c r="Q15" i="18"/>
  <c r="F121" i="17"/>
  <c r="E121" i="17"/>
  <c r="F120" i="17"/>
  <c r="E120" i="17"/>
  <c r="F104" i="17"/>
  <c r="F103" i="17"/>
  <c r="F102" i="17"/>
  <c r="F101" i="17"/>
  <c r="F100" i="17"/>
  <c r="F99" i="17"/>
  <c r="F98" i="17"/>
  <c r="F97" i="17"/>
  <c r="F96" i="17"/>
  <c r="F95" i="17"/>
  <c r="F94" i="17"/>
  <c r="F93" i="17"/>
  <c r="F92" i="17"/>
  <c r="F91" i="17"/>
  <c r="F90" i="17"/>
  <c r="F89" i="17"/>
  <c r="F88" i="17"/>
  <c r="F87" i="17"/>
  <c r="F86" i="17"/>
  <c r="F85" i="17"/>
  <c r="F84" i="17"/>
  <c r="F83" i="17"/>
  <c r="F82" i="17"/>
  <c r="F81" i="17"/>
  <c r="F80" i="17"/>
  <c r="F79" i="17"/>
  <c r="F78" i="17"/>
  <c r="F77" i="17"/>
  <c r="F76" i="17"/>
  <c r="F75" i="17"/>
  <c r="F70" i="17"/>
  <c r="F69" i="17"/>
  <c r="F68" i="17"/>
  <c r="F67" i="17"/>
  <c r="F66" i="17"/>
  <c r="F65" i="17"/>
  <c r="F64" i="17"/>
  <c r="F46" i="17"/>
  <c r="F45" i="17"/>
  <c r="F39" i="17"/>
  <c r="F38" i="17"/>
  <c r="F36" i="17"/>
  <c r="F35" i="17"/>
  <c r="V120" i="16"/>
  <c r="V118" i="16"/>
  <c r="V117" i="16"/>
  <c r="V116" i="16"/>
  <c r="V115" i="16"/>
  <c r="V114" i="16"/>
  <c r="V113" i="16"/>
  <c r="V112" i="16"/>
  <c r="V110" i="16"/>
  <c r="Z89" i="16"/>
  <c r="D63" i="16"/>
  <c r="D62" i="16" s="1"/>
  <c r="T36" i="16"/>
  <c r="AG68" i="13"/>
  <c r="AF68" i="13"/>
  <c r="AD68" i="13"/>
  <c r="AC68" i="13"/>
  <c r="AB68" i="13"/>
  <c r="AA68" i="13"/>
  <c r="Z68" i="13"/>
  <c r="Y68" i="13"/>
  <c r="K68" i="13"/>
  <c r="L68" i="13" s="1"/>
  <c r="K65" i="13"/>
  <c r="L65" i="13" s="1"/>
  <c r="K64" i="13"/>
  <c r="L64" i="13" s="1"/>
  <c r="E14" i="12"/>
  <c r="I26" i="11"/>
  <c r="H26" i="11"/>
  <c r="G26" i="11"/>
  <c r="F26" i="11"/>
  <c r="E26" i="11"/>
  <c r="I25" i="11"/>
  <c r="H25" i="11"/>
  <c r="G25" i="11"/>
  <c r="F25" i="11"/>
  <c r="E25" i="11"/>
  <c r="I24" i="11"/>
  <c r="H24" i="11"/>
  <c r="G24" i="11"/>
  <c r="F24" i="11"/>
  <c r="E24" i="11"/>
  <c r="I23" i="11"/>
  <c r="H23" i="11"/>
  <c r="G23" i="11"/>
  <c r="F23" i="11"/>
  <c r="E23" i="11"/>
  <c r="I22" i="11"/>
  <c r="H22" i="11"/>
  <c r="G22" i="11"/>
  <c r="F22" i="11"/>
  <c r="E22" i="11"/>
  <c r="I21" i="11"/>
  <c r="H21" i="11"/>
  <c r="H20" i="11" s="1"/>
  <c r="G21" i="11"/>
  <c r="F21" i="11"/>
  <c r="F20" i="11" s="1"/>
  <c r="E21" i="11"/>
  <c r="E20" i="11" s="1"/>
  <c r="I20" i="11"/>
  <c r="G20" i="11"/>
  <c r="AD201" i="10"/>
  <c r="AC201" i="10"/>
  <c r="AB201" i="10"/>
  <c r="AA201" i="10"/>
  <c r="Z201" i="10"/>
  <c r="Y201" i="10"/>
  <c r="X201" i="10"/>
  <c r="W201" i="10"/>
  <c r="V201" i="10"/>
  <c r="U201" i="10"/>
  <c r="T201" i="10"/>
  <c r="S201" i="10"/>
  <c r="R201" i="10"/>
  <c r="Q201" i="10"/>
  <c r="P201" i="10"/>
  <c r="O201" i="10"/>
  <c r="N201" i="10"/>
  <c r="M201" i="10"/>
  <c r="L201" i="10"/>
  <c r="K201" i="10"/>
  <c r="J201" i="10"/>
  <c r="I201" i="10"/>
  <c r="H201" i="10"/>
  <c r="G201" i="10"/>
  <c r="F201" i="10"/>
  <c r="E201" i="10"/>
  <c r="AD149" i="10"/>
  <c r="AD144" i="10" s="1"/>
  <c r="AC149" i="10"/>
  <c r="AB149" i="10"/>
  <c r="AB144" i="10" s="1"/>
  <c r="AA149" i="10"/>
  <c r="AA144" i="10" s="1"/>
  <c r="Z149" i="10"/>
  <c r="Z144" i="10" s="1"/>
  <c r="Y149" i="10"/>
  <c r="X149" i="10"/>
  <c r="W149" i="10"/>
  <c r="W144" i="10" s="1"/>
  <c r="V149" i="10"/>
  <c r="V144" i="10" s="1"/>
  <c r="U149" i="10"/>
  <c r="T149" i="10"/>
  <c r="T144" i="10" s="1"/>
  <c r="S149" i="10"/>
  <c r="S144" i="10" s="1"/>
  <c r="R149" i="10"/>
  <c r="R144" i="10" s="1"/>
  <c r="Q149" i="10"/>
  <c r="P149" i="10"/>
  <c r="O149" i="10"/>
  <c r="O144" i="10" s="1"/>
  <c r="N149" i="10"/>
  <c r="N144" i="10" s="1"/>
  <c r="M149" i="10"/>
  <c r="L149" i="10"/>
  <c r="L144" i="10" s="1"/>
  <c r="K149" i="10"/>
  <c r="K144" i="10" s="1"/>
  <c r="J149" i="10"/>
  <c r="J144" i="10" s="1"/>
  <c r="I149" i="10"/>
  <c r="H149" i="10"/>
  <c r="G149" i="10"/>
  <c r="G144" i="10" s="1"/>
  <c r="F149" i="10"/>
  <c r="F144" i="10" s="1"/>
  <c r="E149" i="10"/>
  <c r="AC144" i="10"/>
  <c r="Y144" i="10"/>
  <c r="X144" i="10"/>
  <c r="U144" i="10"/>
  <c r="Q144" i="10"/>
  <c r="P144" i="10"/>
  <c r="M144" i="10"/>
  <c r="I144" i="10"/>
  <c r="H144" i="10"/>
  <c r="E144" i="10"/>
  <c r="AD132" i="10"/>
  <c r="AD131" i="10" s="1"/>
  <c r="AD78" i="10" s="1"/>
  <c r="AC132" i="10"/>
  <c r="AC131" i="10" s="1"/>
  <c r="AC78" i="10" s="1"/>
  <c r="AB132" i="10"/>
  <c r="AA132" i="10"/>
  <c r="AA131" i="10" s="1"/>
  <c r="Z132" i="10"/>
  <c r="Z131" i="10" s="1"/>
  <c r="Z78" i="10" s="1"/>
  <c r="Y132" i="10"/>
  <c r="Y131" i="10" s="1"/>
  <c r="Y78" i="10" s="1"/>
  <c r="X132" i="10"/>
  <c r="X131" i="10" s="1"/>
  <c r="X78" i="10" s="1"/>
  <c r="W132" i="10"/>
  <c r="W131" i="10" s="1"/>
  <c r="W78" i="10" s="1"/>
  <c r="V132" i="10"/>
  <c r="V131" i="10" s="1"/>
  <c r="V78" i="10" s="1"/>
  <c r="U132" i="10"/>
  <c r="U131" i="10" s="1"/>
  <c r="U78" i="10" s="1"/>
  <c r="T132" i="10"/>
  <c r="S132" i="10"/>
  <c r="S131" i="10" s="1"/>
  <c r="R132" i="10"/>
  <c r="R131" i="10" s="1"/>
  <c r="R78" i="10" s="1"/>
  <c r="Q132" i="10"/>
  <c r="Q131" i="10" s="1"/>
  <c r="Q78" i="10" s="1"/>
  <c r="P132" i="10"/>
  <c r="O132" i="10"/>
  <c r="O131" i="10" s="1"/>
  <c r="O78" i="10" s="1"/>
  <c r="N132" i="10"/>
  <c r="N131" i="10" s="1"/>
  <c r="N78" i="10" s="1"/>
  <c r="M132" i="10"/>
  <c r="M131" i="10" s="1"/>
  <c r="M78" i="10" s="1"/>
  <c r="L132" i="10"/>
  <c r="L131" i="10" s="1"/>
  <c r="L78" i="10" s="1"/>
  <c r="K132" i="10"/>
  <c r="K131" i="10" s="1"/>
  <c r="J132" i="10"/>
  <c r="J131" i="10" s="1"/>
  <c r="J78" i="10" s="1"/>
  <c r="I132" i="10"/>
  <c r="H132" i="10"/>
  <c r="G132" i="10"/>
  <c r="G131" i="10" s="1"/>
  <c r="G78" i="10" s="1"/>
  <c r="F132" i="10"/>
  <c r="F131" i="10" s="1"/>
  <c r="F78" i="10" s="1"/>
  <c r="E132" i="10"/>
  <c r="E131" i="10" s="1"/>
  <c r="E78" i="10" s="1"/>
  <c r="AB131" i="10"/>
  <c r="AB78" i="10" s="1"/>
  <c r="T131" i="10"/>
  <c r="P131" i="10"/>
  <c r="P78" i="10" s="1"/>
  <c r="I131" i="10"/>
  <c r="I78" i="10" s="1"/>
  <c r="H131" i="10"/>
  <c r="AA78" i="10"/>
  <c r="T78" i="10"/>
  <c r="S78" i="10"/>
  <c r="K78" i="10"/>
  <c r="H78" i="10"/>
  <c r="AD73" i="10"/>
  <c r="AC73" i="10"/>
  <c r="AB73" i="10"/>
  <c r="AA73" i="10"/>
  <c r="Z73" i="10"/>
  <c r="Y73" i="10"/>
  <c r="X73" i="10"/>
  <c r="W73" i="10"/>
  <c r="V73" i="10"/>
  <c r="U73" i="10"/>
  <c r="T73" i="10"/>
  <c r="S73" i="10"/>
  <c r="R73" i="10"/>
  <c r="Q73" i="10"/>
  <c r="P73" i="10"/>
  <c r="O73" i="10"/>
  <c r="N73" i="10"/>
  <c r="M73" i="10"/>
  <c r="L73" i="10"/>
  <c r="K73" i="10"/>
  <c r="J73" i="10"/>
  <c r="I73" i="10"/>
  <c r="H73" i="10"/>
  <c r="G73" i="10"/>
  <c r="F73" i="10"/>
  <c r="E73" i="10"/>
  <c r="AD70" i="10"/>
  <c r="AC70" i="10"/>
  <c r="AB70" i="10"/>
  <c r="AB69" i="10" s="1"/>
  <c r="AB25" i="10" s="1"/>
  <c r="AA70" i="10"/>
  <c r="AA69" i="10" s="1"/>
  <c r="AA25" i="10" s="1"/>
  <c r="AA24" i="10" s="1"/>
  <c r="Z70" i="10"/>
  <c r="Y70" i="10"/>
  <c r="X70" i="10"/>
  <c r="X69" i="10" s="1"/>
  <c r="X25" i="10" s="1"/>
  <c r="W70" i="10"/>
  <c r="W69" i="10" s="1"/>
  <c r="W25" i="10" s="1"/>
  <c r="V70" i="10"/>
  <c r="V69" i="10" s="1"/>
  <c r="V25" i="10" s="1"/>
  <c r="U70" i="10"/>
  <c r="T70" i="10"/>
  <c r="T69" i="10" s="1"/>
  <c r="T25" i="10" s="1"/>
  <c r="S70" i="10"/>
  <c r="S69" i="10" s="1"/>
  <c r="S25" i="10" s="1"/>
  <c r="S24" i="10" s="1"/>
  <c r="R70" i="10"/>
  <c r="R69" i="10" s="1"/>
  <c r="R25" i="10" s="1"/>
  <c r="Q70" i="10"/>
  <c r="P70" i="10"/>
  <c r="P69" i="10" s="1"/>
  <c r="P25" i="10" s="1"/>
  <c r="O70" i="10"/>
  <c r="O69" i="10" s="1"/>
  <c r="O25" i="10" s="1"/>
  <c r="N70" i="10"/>
  <c r="M70" i="10"/>
  <c r="L70" i="10"/>
  <c r="L69" i="10" s="1"/>
  <c r="L25" i="10" s="1"/>
  <c r="K70" i="10"/>
  <c r="K69" i="10" s="1"/>
  <c r="K25" i="10" s="1"/>
  <c r="K24" i="10" s="1"/>
  <c r="J70" i="10"/>
  <c r="I70" i="10"/>
  <c r="H70" i="10"/>
  <c r="H69" i="10" s="1"/>
  <c r="H25" i="10" s="1"/>
  <c r="G70" i="10"/>
  <c r="G69" i="10" s="1"/>
  <c r="G25" i="10" s="1"/>
  <c r="F70" i="10"/>
  <c r="E70" i="10"/>
  <c r="AD69" i="10"/>
  <c r="AD25" i="10" s="1"/>
  <c r="AC69" i="10"/>
  <c r="AC25" i="10" s="1"/>
  <c r="U69" i="10"/>
  <c r="U25" i="10" s="1"/>
  <c r="J69" i="10"/>
  <c r="J25" i="10" s="1"/>
  <c r="F69" i="10"/>
  <c r="F25" i="10" s="1"/>
  <c r="AD22" i="10"/>
  <c r="AC22" i="10"/>
  <c r="AB22" i="10"/>
  <c r="AA22" i="10"/>
  <c r="Z22" i="10"/>
  <c r="Y22" i="10"/>
  <c r="X22" i="10"/>
  <c r="W22" i="10"/>
  <c r="V22" i="10"/>
  <c r="U22" i="10"/>
  <c r="T22" i="10"/>
  <c r="S22" i="10"/>
  <c r="R22" i="10"/>
  <c r="Q22" i="10"/>
  <c r="P22" i="10"/>
  <c r="O22" i="10"/>
  <c r="N22" i="10"/>
  <c r="M22" i="10"/>
  <c r="L22" i="10"/>
  <c r="K22" i="10"/>
  <c r="J22" i="10"/>
  <c r="I22" i="10"/>
  <c r="H22" i="10"/>
  <c r="G22" i="10"/>
  <c r="F22" i="10"/>
  <c r="AD21" i="10"/>
  <c r="AC21" i="10"/>
  <c r="AB21" i="10"/>
  <c r="AA21" i="10"/>
  <c r="Z21" i="10"/>
  <c r="Y21" i="10"/>
  <c r="X21" i="10"/>
  <c r="W21" i="10"/>
  <c r="V21" i="10"/>
  <c r="U21" i="10"/>
  <c r="T21" i="10"/>
  <c r="S21" i="10"/>
  <c r="R21" i="10"/>
  <c r="Q21" i="10"/>
  <c r="P21" i="10"/>
  <c r="O21" i="10"/>
  <c r="N21" i="10"/>
  <c r="M21" i="10"/>
  <c r="L21" i="10"/>
  <c r="K21" i="10"/>
  <c r="J21" i="10"/>
  <c r="I21" i="10"/>
  <c r="H21" i="10"/>
  <c r="G21" i="10"/>
  <c r="F21" i="10"/>
  <c r="AD20" i="10"/>
  <c r="AC20" i="10"/>
  <c r="AB20" i="10"/>
  <c r="AA20" i="10"/>
  <c r="Z20" i="10"/>
  <c r="Y20" i="10"/>
  <c r="X20" i="10"/>
  <c r="W20" i="10"/>
  <c r="V20" i="10"/>
  <c r="U20" i="10"/>
  <c r="T20" i="10"/>
  <c r="S20" i="10"/>
  <c r="R20" i="10"/>
  <c r="Q20" i="10"/>
  <c r="P20" i="10"/>
  <c r="O20" i="10"/>
  <c r="N20" i="10"/>
  <c r="M20" i="10"/>
  <c r="L20" i="10"/>
  <c r="K20" i="10"/>
  <c r="J20" i="10"/>
  <c r="I20" i="10"/>
  <c r="H20" i="10"/>
  <c r="G20" i="10"/>
  <c r="F20" i="10"/>
  <c r="AD19" i="10"/>
  <c r="AC19" i="10"/>
  <c r="AB19" i="10"/>
  <c r="AA19" i="10"/>
  <c r="Z19" i="10"/>
  <c r="Y19" i="10"/>
  <c r="X19" i="10"/>
  <c r="W19" i="10"/>
  <c r="V19" i="10"/>
  <c r="U19" i="10"/>
  <c r="T19" i="10"/>
  <c r="S19" i="10"/>
  <c r="R19" i="10"/>
  <c r="Q19" i="10"/>
  <c r="P19" i="10"/>
  <c r="O19" i="10"/>
  <c r="N19" i="10"/>
  <c r="M19" i="10"/>
  <c r="L19" i="10"/>
  <c r="K19" i="10"/>
  <c r="J19" i="10"/>
  <c r="I19" i="10"/>
  <c r="H19" i="10"/>
  <c r="G19" i="10"/>
  <c r="F19" i="10"/>
  <c r="AD18" i="10"/>
  <c r="AC18" i="10"/>
  <c r="AB18" i="10"/>
  <c r="AA18" i="10"/>
  <c r="Z18" i="10"/>
  <c r="Y18" i="10"/>
  <c r="X18" i="10"/>
  <c r="W18" i="10"/>
  <c r="V18" i="10"/>
  <c r="U18" i="10"/>
  <c r="T18" i="10"/>
  <c r="S18" i="10"/>
  <c r="R18" i="10"/>
  <c r="Q18" i="10"/>
  <c r="P18" i="10"/>
  <c r="O18" i="10"/>
  <c r="N18" i="10"/>
  <c r="M18" i="10"/>
  <c r="L18" i="10"/>
  <c r="K18" i="10"/>
  <c r="J18" i="10"/>
  <c r="I18" i="10"/>
  <c r="H18" i="10"/>
  <c r="G18" i="10"/>
  <c r="F18" i="10"/>
  <c r="AD17" i="10"/>
  <c r="AC17" i="10"/>
  <c r="AB17" i="10"/>
  <c r="AA17" i="10"/>
  <c r="Z17" i="10"/>
  <c r="Y17" i="10"/>
  <c r="X17" i="10"/>
  <c r="W17" i="10"/>
  <c r="V17" i="10"/>
  <c r="U17" i="10"/>
  <c r="T17" i="10"/>
  <c r="S17" i="10"/>
  <c r="R17" i="10"/>
  <c r="Q17" i="10"/>
  <c r="P17" i="10"/>
  <c r="O17" i="10"/>
  <c r="N17" i="10"/>
  <c r="M17" i="10"/>
  <c r="L17" i="10"/>
  <c r="K17" i="10"/>
  <c r="J17" i="10"/>
  <c r="I17" i="10"/>
  <c r="I16" i="10" s="1"/>
  <c r="H17" i="10"/>
  <c r="G17" i="10"/>
  <c r="G16" i="10" s="1"/>
  <c r="F17" i="10"/>
  <c r="AD16" i="10"/>
  <c r="AC16" i="10"/>
  <c r="AB16" i="10"/>
  <c r="AA16" i="10"/>
  <c r="Z16" i="10"/>
  <c r="Y16" i="10"/>
  <c r="X16" i="10"/>
  <c r="W16" i="10"/>
  <c r="V16" i="10"/>
  <c r="U16" i="10"/>
  <c r="T16" i="10"/>
  <c r="S16" i="10"/>
  <c r="R16" i="10"/>
  <c r="Q16" i="10"/>
  <c r="P16" i="10"/>
  <c r="O16" i="10"/>
  <c r="N16" i="10"/>
  <c r="M16" i="10"/>
  <c r="L16" i="10"/>
  <c r="K16" i="10"/>
  <c r="J16" i="10"/>
  <c r="H16" i="10"/>
  <c r="F16" i="10"/>
  <c r="DM132" i="9"/>
  <c r="DL132" i="9"/>
  <c r="DK132" i="9"/>
  <c r="DK25" i="9" s="1"/>
  <c r="DJ132" i="9"/>
  <c r="DI132" i="9"/>
  <c r="DH132" i="9"/>
  <c r="DG132" i="9"/>
  <c r="DG25" i="9" s="1"/>
  <c r="DF132" i="9"/>
  <c r="DF25" i="9" s="1"/>
  <c r="DE132" i="9"/>
  <c r="DD132" i="9"/>
  <c r="DC132" i="9"/>
  <c r="DC25" i="9" s="1"/>
  <c r="DB132" i="9"/>
  <c r="DA132" i="9"/>
  <c r="CZ132" i="9"/>
  <c r="CY132" i="9"/>
  <c r="CY25" i="9" s="1"/>
  <c r="CX132" i="9"/>
  <c r="CX25" i="9" s="1"/>
  <c r="CW132" i="9"/>
  <c r="CV132" i="9"/>
  <c r="CU132" i="9"/>
  <c r="CU25" i="9" s="1"/>
  <c r="CM132" i="9"/>
  <c r="EN132" i="9" s="1"/>
  <c r="EN25" i="9" s="1"/>
  <c r="CL132" i="9"/>
  <c r="CK132" i="9"/>
  <c r="CJ132" i="9"/>
  <c r="CI132" i="9"/>
  <c r="CI25" i="9" s="1"/>
  <c r="CH132" i="9"/>
  <c r="CG132" i="9"/>
  <c r="CF132" i="9"/>
  <c r="CE132" i="9"/>
  <c r="CD132" i="9"/>
  <c r="CC132" i="9"/>
  <c r="CB132" i="9"/>
  <c r="CB25" i="9" s="1"/>
  <c r="CA132" i="9"/>
  <c r="BZ132" i="9"/>
  <c r="BY132" i="9"/>
  <c r="BX132" i="9"/>
  <c r="BX25" i="9" s="1"/>
  <c r="BW132" i="9"/>
  <c r="BV132" i="9"/>
  <c r="BU132" i="9"/>
  <c r="BT132" i="9"/>
  <c r="BL132" i="9"/>
  <c r="BK132" i="9"/>
  <c r="BJ132" i="9"/>
  <c r="BI132" i="9"/>
  <c r="BI25" i="9" s="1"/>
  <c r="BH132" i="9"/>
  <c r="BG132" i="9"/>
  <c r="BF132" i="9"/>
  <c r="BE132" i="9"/>
  <c r="BE25" i="9" s="1"/>
  <c r="BD132" i="9"/>
  <c r="BC132" i="9"/>
  <c r="BB132" i="9"/>
  <c r="BA132" i="9"/>
  <c r="BA25" i="9" s="1"/>
  <c r="AZ132" i="9"/>
  <c r="AY132" i="9"/>
  <c r="AX132" i="9"/>
  <c r="AW132" i="9"/>
  <c r="AW25" i="9" s="1"/>
  <c r="AV132" i="9"/>
  <c r="AU132" i="9"/>
  <c r="AT132" i="9"/>
  <c r="DM131" i="9"/>
  <c r="DM25" i="9" s="1"/>
  <c r="DL131" i="9"/>
  <c r="DL25" i="9" s="1"/>
  <c r="DK131" i="9"/>
  <c r="DJ131" i="9"/>
  <c r="DI131" i="9"/>
  <c r="DI25" i="9" s="1"/>
  <c r="DH131" i="9"/>
  <c r="DG131" i="9"/>
  <c r="DF131" i="9"/>
  <c r="DE131" i="9"/>
  <c r="DE25" i="9" s="1"/>
  <c r="DD131" i="9"/>
  <c r="DD25" i="9" s="1"/>
  <c r="DC131" i="9"/>
  <c r="DB131" i="9"/>
  <c r="DA131" i="9"/>
  <c r="DA25" i="9" s="1"/>
  <c r="CZ131" i="9"/>
  <c r="CY131" i="9"/>
  <c r="CX131" i="9"/>
  <c r="CW131" i="9"/>
  <c r="CW25" i="9" s="1"/>
  <c r="CV131" i="9"/>
  <c r="CV25" i="9" s="1"/>
  <c r="CU131" i="9"/>
  <c r="CM131" i="9"/>
  <c r="EN131" i="9" s="1"/>
  <c r="CL131" i="9"/>
  <c r="CL25" i="9" s="1"/>
  <c r="CK131" i="9"/>
  <c r="CJ131" i="9"/>
  <c r="CI131" i="9"/>
  <c r="CH131" i="9"/>
  <c r="CH25" i="9" s="1"/>
  <c r="CG131" i="9"/>
  <c r="CG25" i="9" s="1"/>
  <c r="CF131" i="9"/>
  <c r="CE131" i="9"/>
  <c r="CD131" i="9"/>
  <c r="CD25" i="9" s="1"/>
  <c r="CC131" i="9"/>
  <c r="CC25" i="9" s="1"/>
  <c r="CB131" i="9"/>
  <c r="CA131" i="9"/>
  <c r="BZ131" i="9"/>
  <c r="BZ25" i="9" s="1"/>
  <c r="BY131" i="9"/>
  <c r="BY25" i="9" s="1"/>
  <c r="BX131" i="9"/>
  <c r="BW131" i="9"/>
  <c r="BV131" i="9"/>
  <c r="BV25" i="9" s="1"/>
  <c r="BU131" i="9"/>
  <c r="BU25" i="9" s="1"/>
  <c r="BT131" i="9"/>
  <c r="BL131" i="9"/>
  <c r="BK131" i="9"/>
  <c r="BK25" i="9" s="1"/>
  <c r="BJ131" i="9"/>
  <c r="BJ25" i="9" s="1"/>
  <c r="BI131" i="9"/>
  <c r="BH131" i="9"/>
  <c r="BG131" i="9"/>
  <c r="BG25" i="9" s="1"/>
  <c r="BF131" i="9"/>
  <c r="BF25" i="9" s="1"/>
  <c r="BE131" i="9"/>
  <c r="BD131" i="9"/>
  <c r="BC131" i="9"/>
  <c r="BC25" i="9" s="1"/>
  <c r="BB131" i="9"/>
  <c r="BB25" i="9" s="1"/>
  <c r="BA131" i="9"/>
  <c r="AZ131" i="9"/>
  <c r="AY131" i="9"/>
  <c r="AY25" i="9" s="1"/>
  <c r="AX131" i="9"/>
  <c r="AX25" i="9" s="1"/>
  <c r="AW131" i="9"/>
  <c r="AV131" i="9"/>
  <c r="AU131" i="9"/>
  <c r="AU25" i="9" s="1"/>
  <c r="AT131" i="9"/>
  <c r="AT25" i="9" s="1"/>
  <c r="DT130" i="9"/>
  <c r="DS130" i="9"/>
  <c r="DR130" i="9"/>
  <c r="DQ130" i="9"/>
  <c r="DP130" i="9"/>
  <c r="DO130" i="9"/>
  <c r="DN130" i="9"/>
  <c r="CT130" i="9"/>
  <c r="CS130" i="9"/>
  <c r="CR130" i="9"/>
  <c r="CQ130" i="9"/>
  <c r="CP130" i="9"/>
  <c r="CO130" i="9"/>
  <c r="CN130" i="9"/>
  <c r="BS130" i="9"/>
  <c r="BR130" i="9"/>
  <c r="BQ130" i="9"/>
  <c r="BP130" i="9"/>
  <c r="BO130" i="9"/>
  <c r="BN130" i="9"/>
  <c r="BM130" i="9"/>
  <c r="AS130" i="9"/>
  <c r="AR130" i="9"/>
  <c r="AQ130" i="9"/>
  <c r="AP130" i="9"/>
  <c r="AO130" i="9"/>
  <c r="AN130" i="9"/>
  <c r="AM130" i="9"/>
  <c r="AL130" i="9"/>
  <c r="AK130" i="9"/>
  <c r="AJ130" i="9"/>
  <c r="AI130" i="9"/>
  <c r="AH130" i="9"/>
  <c r="AG130" i="9"/>
  <c r="AF130" i="9"/>
  <c r="AE130" i="9"/>
  <c r="AD130" i="9"/>
  <c r="AC130" i="9"/>
  <c r="AB130" i="9"/>
  <c r="AA130" i="9"/>
  <c r="Z130" i="9"/>
  <c r="Y130" i="9"/>
  <c r="X130" i="9"/>
  <c r="W130" i="9"/>
  <c r="V130" i="9"/>
  <c r="U130" i="9"/>
  <c r="T130" i="9"/>
  <c r="S130" i="9"/>
  <c r="R130" i="9"/>
  <c r="Q130" i="9"/>
  <c r="P130" i="9"/>
  <c r="O130" i="9"/>
  <c r="N130" i="9"/>
  <c r="M130" i="9"/>
  <c r="L130" i="9"/>
  <c r="K130" i="9"/>
  <c r="J130" i="9"/>
  <c r="I130" i="9"/>
  <c r="H130" i="9"/>
  <c r="G130" i="9"/>
  <c r="F130" i="9"/>
  <c r="E130" i="9"/>
  <c r="E125" i="9"/>
  <c r="V119" i="16" s="1"/>
  <c r="E117" i="9"/>
  <c r="V111" i="16" s="1"/>
  <c r="EU115" i="9"/>
  <c r="ET115" i="9"/>
  <c r="ES115" i="9"/>
  <c r="ER115" i="9"/>
  <c r="EQ115" i="9"/>
  <c r="EP115" i="9"/>
  <c r="EO115" i="9"/>
  <c r="DM115" i="9"/>
  <c r="DK115" i="9"/>
  <c r="DJ115" i="9"/>
  <c r="DI115" i="9"/>
  <c r="DH115" i="9"/>
  <c r="DG115" i="9"/>
  <c r="DF115" i="9"/>
  <c r="DE115" i="9"/>
  <c r="DD115" i="9"/>
  <c r="DC115" i="9"/>
  <c r="DB115" i="9"/>
  <c r="DA115" i="9"/>
  <c r="CZ115" i="9"/>
  <c r="CY115" i="9"/>
  <c r="CX115" i="9"/>
  <c r="CW115" i="9"/>
  <c r="CU115" i="9"/>
  <c r="CM115" i="9"/>
  <c r="EN115" i="9" s="1"/>
  <c r="CL115" i="9"/>
  <c r="CK115" i="9"/>
  <c r="CJ115" i="9"/>
  <c r="CI115" i="9"/>
  <c r="CH115" i="9"/>
  <c r="CG115" i="9"/>
  <c r="CF115" i="9"/>
  <c r="CE115" i="9"/>
  <c r="CD115" i="9"/>
  <c r="CC115" i="9"/>
  <c r="CB115" i="9"/>
  <c r="CA115" i="9"/>
  <c r="BZ115" i="9"/>
  <c r="BY115" i="9"/>
  <c r="BX115" i="9"/>
  <c r="BW115" i="9"/>
  <c r="BV115" i="9"/>
  <c r="BU115" i="9"/>
  <c r="BT115" i="9"/>
  <c r="EU114" i="9"/>
  <c r="ET114" i="9"/>
  <c r="ES114" i="9"/>
  <c r="ER114" i="9"/>
  <c r="EQ114" i="9"/>
  <c r="EP114" i="9"/>
  <c r="EO114" i="9"/>
  <c r="DM114" i="9"/>
  <c r="DK114" i="9"/>
  <c r="DJ114" i="9"/>
  <c r="DI114" i="9"/>
  <c r="DH114" i="9"/>
  <c r="DG114" i="9"/>
  <c r="DF114" i="9"/>
  <c r="DE114" i="9"/>
  <c r="DD114" i="9"/>
  <c r="DC114" i="9"/>
  <c r="DB114" i="9"/>
  <c r="DA114" i="9"/>
  <c r="CZ114" i="9"/>
  <c r="CY114" i="9"/>
  <c r="CX114" i="9"/>
  <c r="CW114" i="9"/>
  <c r="CU114" i="9"/>
  <c r="CM114" i="9"/>
  <c r="EN114" i="9" s="1"/>
  <c r="CL114" i="9"/>
  <c r="CK114" i="9"/>
  <c r="CJ114" i="9"/>
  <c r="CI114" i="9"/>
  <c r="CH114" i="9"/>
  <c r="CG114" i="9"/>
  <c r="CF114" i="9"/>
  <c r="CE114" i="9"/>
  <c r="CD114" i="9"/>
  <c r="CC114" i="9"/>
  <c r="CB114" i="9"/>
  <c r="CA114" i="9"/>
  <c r="BZ114" i="9"/>
  <c r="BY114" i="9"/>
  <c r="BX114" i="9"/>
  <c r="BW114" i="9"/>
  <c r="BV114" i="9"/>
  <c r="BU114" i="9"/>
  <c r="BT114" i="9"/>
  <c r="EU113" i="9"/>
  <c r="ET113" i="9"/>
  <c r="ES113" i="9"/>
  <c r="ER113" i="9"/>
  <c r="EQ113" i="9"/>
  <c r="EP113" i="9"/>
  <c r="EO113" i="9"/>
  <c r="DM113" i="9"/>
  <c r="DJ113" i="9"/>
  <c r="DI113" i="9"/>
  <c r="DH113" i="9"/>
  <c r="DG113" i="9"/>
  <c r="DF113" i="9"/>
  <c r="DE113" i="9"/>
  <c r="DD113" i="9"/>
  <c r="DC113" i="9"/>
  <c r="DB113" i="9"/>
  <c r="DA113" i="9"/>
  <c r="CZ113" i="9"/>
  <c r="CY113" i="9"/>
  <c r="CX113" i="9"/>
  <c r="CW113" i="9"/>
  <c r="CV113" i="9"/>
  <c r="CU113" i="9"/>
  <c r="CM113" i="9"/>
  <c r="EN113" i="9" s="1"/>
  <c r="CL113" i="9"/>
  <c r="CK113" i="9"/>
  <c r="CJ113" i="9"/>
  <c r="CI113" i="9"/>
  <c r="CH113" i="9"/>
  <c r="CG113" i="9"/>
  <c r="CF113" i="9"/>
  <c r="CE113" i="9"/>
  <c r="CD113" i="9"/>
  <c r="CC113" i="9"/>
  <c r="CB113" i="9"/>
  <c r="CA113" i="9"/>
  <c r="BZ113" i="9"/>
  <c r="BY113" i="9"/>
  <c r="BX113" i="9"/>
  <c r="BW113" i="9"/>
  <c r="BV113" i="9"/>
  <c r="BU113" i="9"/>
  <c r="BT113" i="9"/>
  <c r="EU112" i="9"/>
  <c r="ET112" i="9"/>
  <c r="ES112" i="9"/>
  <c r="ER112" i="9"/>
  <c r="EQ112" i="9"/>
  <c r="EP112" i="9"/>
  <c r="EO112" i="9"/>
  <c r="EO85" i="9" s="1"/>
  <c r="EO83" i="9" s="1"/>
  <c r="EO26" i="9" s="1"/>
  <c r="DK112" i="9"/>
  <c r="DJ112" i="9"/>
  <c r="DI112" i="9"/>
  <c r="DH112" i="9"/>
  <c r="DG112" i="9"/>
  <c r="DF112" i="9"/>
  <c r="DE112" i="9"/>
  <c r="DD112" i="9"/>
  <c r="DC112" i="9"/>
  <c r="DB112" i="9"/>
  <c r="DA112" i="9"/>
  <c r="CZ112" i="9"/>
  <c r="CY112" i="9"/>
  <c r="CV112" i="9"/>
  <c r="CU112" i="9"/>
  <c r="CM112" i="9"/>
  <c r="EN112" i="9" s="1"/>
  <c r="CL112" i="9"/>
  <c r="CK112" i="9"/>
  <c r="CJ112" i="9"/>
  <c r="CI112" i="9"/>
  <c r="CH112" i="9"/>
  <c r="CG112" i="9"/>
  <c r="CF112" i="9"/>
  <c r="CE112" i="9"/>
  <c r="CD112" i="9"/>
  <c r="CC112" i="9"/>
  <c r="CB112" i="9"/>
  <c r="CA112" i="9"/>
  <c r="BZ112" i="9"/>
  <c r="BY112" i="9"/>
  <c r="BX112" i="9"/>
  <c r="BW112" i="9"/>
  <c r="BV112" i="9"/>
  <c r="BU112" i="9"/>
  <c r="BT112" i="9"/>
  <c r="EU111" i="9"/>
  <c r="ET111" i="9"/>
  <c r="ES111" i="9"/>
  <c r="ER111" i="9"/>
  <c r="EQ111" i="9"/>
  <c r="EP111" i="9"/>
  <c r="EO111" i="9"/>
  <c r="DM111" i="9"/>
  <c r="DK111" i="9"/>
  <c r="DJ111" i="9"/>
  <c r="DI111" i="9"/>
  <c r="DH111" i="9"/>
  <c r="DG111" i="9"/>
  <c r="DF111" i="9"/>
  <c r="DE111" i="9"/>
  <c r="DD111" i="9"/>
  <c r="DC111" i="9"/>
  <c r="DB111" i="9"/>
  <c r="DA111" i="9"/>
  <c r="CZ111" i="9"/>
  <c r="CY111" i="9"/>
  <c r="CX111" i="9"/>
  <c r="CW111" i="9"/>
  <c r="CU111" i="9"/>
  <c r="CM111" i="9"/>
  <c r="EN111" i="9" s="1"/>
  <c r="CL111" i="9"/>
  <c r="CK111" i="9"/>
  <c r="CJ111" i="9"/>
  <c r="CI111" i="9"/>
  <c r="CH111" i="9"/>
  <c r="CG111" i="9"/>
  <c r="CF111" i="9"/>
  <c r="CE111" i="9"/>
  <c r="CD111" i="9"/>
  <c r="CC111" i="9"/>
  <c r="CB111" i="9"/>
  <c r="CA111" i="9"/>
  <c r="BZ111" i="9"/>
  <c r="BY111" i="9"/>
  <c r="BX111" i="9"/>
  <c r="BW111" i="9"/>
  <c r="BV111" i="9"/>
  <c r="BU111" i="9"/>
  <c r="BT111" i="9"/>
  <c r="DM110" i="9"/>
  <c r="DL110" i="9"/>
  <c r="DK110" i="9"/>
  <c r="DJ110" i="9"/>
  <c r="DI110" i="9"/>
  <c r="DH110" i="9"/>
  <c r="DG110" i="9"/>
  <c r="DF110" i="9"/>
  <c r="DE110" i="9"/>
  <c r="DD110" i="9"/>
  <c r="DC110" i="9"/>
  <c r="DB110" i="9"/>
  <c r="DA110" i="9"/>
  <c r="CZ110" i="9"/>
  <c r="CY110" i="9"/>
  <c r="CX110" i="9"/>
  <c r="CW110" i="9"/>
  <c r="CV110" i="9"/>
  <c r="CU110" i="9"/>
  <c r="CM110" i="9"/>
  <c r="EN110" i="9" s="1"/>
  <c r="CL110" i="9"/>
  <c r="CK110" i="9"/>
  <c r="CJ110" i="9"/>
  <c r="CI110" i="9"/>
  <c r="CH110" i="9"/>
  <c r="CG110" i="9"/>
  <c r="CF110" i="9"/>
  <c r="CE110" i="9"/>
  <c r="CD110" i="9"/>
  <c r="CC110" i="9"/>
  <c r="CB110" i="9"/>
  <c r="CA110" i="9"/>
  <c r="BZ110" i="9"/>
  <c r="BY110" i="9"/>
  <c r="BX110" i="9"/>
  <c r="BW110" i="9"/>
  <c r="BV110" i="9"/>
  <c r="BU110" i="9"/>
  <c r="BT110" i="9"/>
  <c r="DM109" i="9"/>
  <c r="DL109" i="9"/>
  <c r="DK109" i="9"/>
  <c r="DJ109" i="9"/>
  <c r="DI109" i="9"/>
  <c r="DH109" i="9"/>
  <c r="DG109" i="9"/>
  <c r="DF109" i="9"/>
  <c r="DE109" i="9"/>
  <c r="DD109" i="9"/>
  <c r="DC109" i="9"/>
  <c r="DB109" i="9"/>
  <c r="DA109" i="9"/>
  <c r="CZ109" i="9"/>
  <c r="CY109" i="9"/>
  <c r="CX109" i="9"/>
  <c r="CW109" i="9"/>
  <c r="CV109" i="9"/>
  <c r="CU109" i="9"/>
  <c r="CM109" i="9"/>
  <c r="EN109" i="9" s="1"/>
  <c r="CL109" i="9"/>
  <c r="CK109" i="9"/>
  <c r="CJ109" i="9"/>
  <c r="CI109" i="9"/>
  <c r="CH109" i="9"/>
  <c r="CG109" i="9"/>
  <c r="CF109" i="9"/>
  <c r="CE109" i="9"/>
  <c r="CD109" i="9"/>
  <c r="CC109" i="9"/>
  <c r="CB109" i="9"/>
  <c r="CA109" i="9"/>
  <c r="BZ109" i="9"/>
  <c r="BY109" i="9"/>
  <c r="BX109" i="9"/>
  <c r="BW109" i="9"/>
  <c r="BV109" i="9"/>
  <c r="BU109" i="9"/>
  <c r="BT109" i="9"/>
  <c r="DM108" i="9"/>
  <c r="DL108" i="9"/>
  <c r="DK108" i="9"/>
  <c r="DJ108" i="9"/>
  <c r="DI108" i="9"/>
  <c r="DH108" i="9"/>
  <c r="DG108" i="9"/>
  <c r="DF108" i="9"/>
  <c r="DE108" i="9"/>
  <c r="DD108" i="9"/>
  <c r="DC108" i="9"/>
  <c r="DB108" i="9"/>
  <c r="DA108" i="9"/>
  <c r="CZ108" i="9"/>
  <c r="CY108" i="9"/>
  <c r="CX108" i="9"/>
  <c r="CW108" i="9"/>
  <c r="CV108" i="9"/>
  <c r="CU108" i="9"/>
  <c r="CM108" i="9"/>
  <c r="EN108" i="9" s="1"/>
  <c r="CL108" i="9"/>
  <c r="CK108" i="9"/>
  <c r="CJ108" i="9"/>
  <c r="CI108" i="9"/>
  <c r="CH108" i="9"/>
  <c r="CG108" i="9"/>
  <c r="CF108" i="9"/>
  <c r="CE108" i="9"/>
  <c r="CD108" i="9"/>
  <c r="CC108" i="9"/>
  <c r="CB108" i="9"/>
  <c r="CA108" i="9"/>
  <c r="BZ108" i="9"/>
  <c r="BY108" i="9"/>
  <c r="BX108" i="9"/>
  <c r="BW108" i="9"/>
  <c r="BV108" i="9"/>
  <c r="BU108" i="9"/>
  <c r="BT108" i="9"/>
  <c r="DM107" i="9"/>
  <c r="DL107" i="9"/>
  <c r="DK107" i="9"/>
  <c r="DJ107" i="9"/>
  <c r="DI107" i="9"/>
  <c r="DH107" i="9"/>
  <c r="DG107" i="9"/>
  <c r="DF107" i="9"/>
  <c r="DE107" i="9"/>
  <c r="DD107" i="9"/>
  <c r="DC107" i="9"/>
  <c r="DB107" i="9"/>
  <c r="DA107" i="9"/>
  <c r="CZ107" i="9"/>
  <c r="CY107" i="9"/>
  <c r="CX107" i="9"/>
  <c r="CW107" i="9"/>
  <c r="CV107" i="9"/>
  <c r="CU107" i="9"/>
  <c r="CM107" i="9"/>
  <c r="EN107" i="9" s="1"/>
  <c r="CL107" i="9"/>
  <c r="CK107" i="9"/>
  <c r="CJ107" i="9"/>
  <c r="CI107" i="9"/>
  <c r="CH107" i="9"/>
  <c r="CG107" i="9"/>
  <c r="CF107" i="9"/>
  <c r="CE107" i="9"/>
  <c r="CD107" i="9"/>
  <c r="CC107" i="9"/>
  <c r="CB107" i="9"/>
  <c r="CA107" i="9"/>
  <c r="BZ107" i="9"/>
  <c r="BY107" i="9"/>
  <c r="BX107" i="9"/>
  <c r="BW107" i="9"/>
  <c r="BV107" i="9"/>
  <c r="BU107" i="9"/>
  <c r="BT107" i="9"/>
  <c r="DM106" i="9"/>
  <c r="DL106" i="9"/>
  <c r="DK106" i="9"/>
  <c r="DJ106" i="9"/>
  <c r="DI106" i="9"/>
  <c r="DH106" i="9"/>
  <c r="DG106" i="9"/>
  <c r="DF106" i="9"/>
  <c r="DE106" i="9"/>
  <c r="DD106" i="9"/>
  <c r="DC106" i="9"/>
  <c r="DB106" i="9"/>
  <c r="DA106" i="9"/>
  <c r="CZ106" i="9"/>
  <c r="CY106" i="9"/>
  <c r="CX106" i="9"/>
  <c r="CW106" i="9"/>
  <c r="CV106" i="9"/>
  <c r="CU106" i="9"/>
  <c r="CM106" i="9"/>
  <c r="EN106" i="9" s="1"/>
  <c r="CL106" i="9"/>
  <c r="CK106" i="9"/>
  <c r="CJ106" i="9"/>
  <c r="CI106" i="9"/>
  <c r="CH106" i="9"/>
  <c r="CG106" i="9"/>
  <c r="CF106" i="9"/>
  <c r="CE106" i="9"/>
  <c r="CD106" i="9"/>
  <c r="CC106" i="9"/>
  <c r="CB106" i="9"/>
  <c r="CA106" i="9"/>
  <c r="BZ106" i="9"/>
  <c r="BY106" i="9"/>
  <c r="BX106" i="9"/>
  <c r="BW106" i="9"/>
  <c r="BV106" i="9"/>
  <c r="BU106" i="9"/>
  <c r="BT106" i="9"/>
  <c r="DM105" i="9"/>
  <c r="DL105" i="9"/>
  <c r="DK105" i="9"/>
  <c r="DJ105" i="9"/>
  <c r="DI105" i="9"/>
  <c r="DH105" i="9"/>
  <c r="DG105" i="9"/>
  <c r="DF105" i="9"/>
  <c r="DE105" i="9"/>
  <c r="DD105" i="9"/>
  <c r="DC105" i="9"/>
  <c r="DB105" i="9"/>
  <c r="DA105" i="9"/>
  <c r="CZ105" i="9"/>
  <c r="CY105" i="9"/>
  <c r="CX105" i="9"/>
  <c r="CW105" i="9"/>
  <c r="CV105" i="9"/>
  <c r="CU105" i="9"/>
  <c r="CM105" i="9"/>
  <c r="EN105" i="9" s="1"/>
  <c r="CL105" i="9"/>
  <c r="CK105" i="9"/>
  <c r="CJ105" i="9"/>
  <c r="CI105" i="9"/>
  <c r="CH105" i="9"/>
  <c r="CG105" i="9"/>
  <c r="CF105" i="9"/>
  <c r="CE105" i="9"/>
  <c r="CD105" i="9"/>
  <c r="CC105" i="9"/>
  <c r="CB105" i="9"/>
  <c r="CA105" i="9"/>
  <c r="BZ105" i="9"/>
  <c r="BY105" i="9"/>
  <c r="BX105" i="9"/>
  <c r="BW105" i="9"/>
  <c r="BV105" i="9"/>
  <c r="BU105" i="9"/>
  <c r="BT105" i="9"/>
  <c r="DM104" i="9"/>
  <c r="DL104" i="9"/>
  <c r="DK104" i="9"/>
  <c r="DJ104" i="9"/>
  <c r="DI104" i="9"/>
  <c r="DH104" i="9"/>
  <c r="DG104" i="9"/>
  <c r="DF104" i="9"/>
  <c r="DE104" i="9"/>
  <c r="DD104" i="9"/>
  <c r="DC104" i="9"/>
  <c r="DB104" i="9"/>
  <c r="DA104" i="9"/>
  <c r="CZ104" i="9"/>
  <c r="CY104" i="9"/>
  <c r="CX104" i="9"/>
  <c r="CW104" i="9"/>
  <c r="CV104" i="9"/>
  <c r="CU104" i="9"/>
  <c r="CM104" i="9"/>
  <c r="EN104" i="9" s="1"/>
  <c r="CL104" i="9"/>
  <c r="CK104" i="9"/>
  <c r="CJ104" i="9"/>
  <c r="CI104" i="9"/>
  <c r="CH104" i="9"/>
  <c r="CG104" i="9"/>
  <c r="CF104" i="9"/>
  <c r="CE104" i="9"/>
  <c r="CD104" i="9"/>
  <c r="CC104" i="9"/>
  <c r="CB104" i="9"/>
  <c r="CA104" i="9"/>
  <c r="BZ104" i="9"/>
  <c r="BY104" i="9"/>
  <c r="BX104" i="9"/>
  <c r="BW104" i="9"/>
  <c r="BV104" i="9"/>
  <c r="BU104" i="9"/>
  <c r="BT104" i="9"/>
  <c r="DM103" i="9"/>
  <c r="DL103" i="9"/>
  <c r="DK103" i="9"/>
  <c r="DJ103" i="9"/>
  <c r="DI103" i="9"/>
  <c r="DH103" i="9"/>
  <c r="DG103" i="9"/>
  <c r="DF103" i="9"/>
  <c r="DE103" i="9"/>
  <c r="DD103" i="9"/>
  <c r="DC103" i="9"/>
  <c r="DB103" i="9"/>
  <c r="DA103" i="9"/>
  <c r="CZ103" i="9"/>
  <c r="CY103" i="9"/>
  <c r="CX103" i="9"/>
  <c r="CW103" i="9"/>
  <c r="CV103" i="9"/>
  <c r="CU103" i="9"/>
  <c r="CM103" i="9"/>
  <c r="EN103" i="9" s="1"/>
  <c r="CL103" i="9"/>
  <c r="CK103" i="9"/>
  <c r="CJ103" i="9"/>
  <c r="CI103" i="9"/>
  <c r="CH103" i="9"/>
  <c r="CG103" i="9"/>
  <c r="CF103" i="9"/>
  <c r="CE103" i="9"/>
  <c r="CD103" i="9"/>
  <c r="CC103" i="9"/>
  <c r="CB103" i="9"/>
  <c r="CA103" i="9"/>
  <c r="BZ103" i="9"/>
  <c r="BY103" i="9"/>
  <c r="BX103" i="9"/>
  <c r="BW103" i="9"/>
  <c r="BV103" i="9"/>
  <c r="BU103" i="9"/>
  <c r="BT103" i="9"/>
  <c r="DM102" i="9"/>
  <c r="DL102" i="9"/>
  <c r="DK102" i="9"/>
  <c r="DJ102" i="9"/>
  <c r="DI102" i="9"/>
  <c r="DH102" i="9"/>
  <c r="DG102" i="9"/>
  <c r="DF102" i="9"/>
  <c r="DE102" i="9"/>
  <c r="DD102" i="9"/>
  <c r="DC102" i="9"/>
  <c r="DB102" i="9"/>
  <c r="DA102" i="9"/>
  <c r="CZ102" i="9"/>
  <c r="CY102" i="9"/>
  <c r="CX102" i="9"/>
  <c r="CW102" i="9"/>
  <c r="CV102" i="9"/>
  <c r="CU102" i="9"/>
  <c r="CM102" i="9"/>
  <c r="EN102" i="9" s="1"/>
  <c r="CL102" i="9"/>
  <c r="CK102" i="9"/>
  <c r="CJ102" i="9"/>
  <c r="CI102" i="9"/>
  <c r="CH102" i="9"/>
  <c r="CG102" i="9"/>
  <c r="CF102" i="9"/>
  <c r="CE102" i="9"/>
  <c r="CD102" i="9"/>
  <c r="CC102" i="9"/>
  <c r="CB102" i="9"/>
  <c r="CA102" i="9"/>
  <c r="BZ102" i="9"/>
  <c r="BY102" i="9"/>
  <c r="BX102" i="9"/>
  <c r="BW102" i="9"/>
  <c r="BV102" i="9"/>
  <c r="BU102" i="9"/>
  <c r="BT102" i="9"/>
  <c r="DM101" i="9"/>
  <c r="DL101" i="9"/>
  <c r="DK101" i="9"/>
  <c r="DJ101" i="9"/>
  <c r="DI101" i="9"/>
  <c r="DH101" i="9"/>
  <c r="DG101" i="9"/>
  <c r="DF101" i="9"/>
  <c r="DE101" i="9"/>
  <c r="DD101" i="9"/>
  <c r="DC101" i="9"/>
  <c r="DB101" i="9"/>
  <c r="DA101" i="9"/>
  <c r="CZ101" i="9"/>
  <c r="CY101" i="9"/>
  <c r="CX101" i="9"/>
  <c r="CW101" i="9"/>
  <c r="CV101" i="9"/>
  <c r="CU101" i="9"/>
  <c r="CM101" i="9"/>
  <c r="EN101" i="9" s="1"/>
  <c r="CL101" i="9"/>
  <c r="CK101" i="9"/>
  <c r="CJ101" i="9"/>
  <c r="CI101" i="9"/>
  <c r="CH101" i="9"/>
  <c r="CG101" i="9"/>
  <c r="CF101" i="9"/>
  <c r="CE101" i="9"/>
  <c r="CD101" i="9"/>
  <c r="CC101" i="9"/>
  <c r="CB101" i="9"/>
  <c r="CA101" i="9"/>
  <c r="BZ101" i="9"/>
  <c r="BY101" i="9"/>
  <c r="BX101" i="9"/>
  <c r="BW101" i="9"/>
  <c r="BV101" i="9"/>
  <c r="BU101" i="9"/>
  <c r="BT101" i="9"/>
  <c r="DM100" i="9"/>
  <c r="DL100" i="9"/>
  <c r="DK100" i="9"/>
  <c r="DJ100" i="9"/>
  <c r="DI100" i="9"/>
  <c r="DH100" i="9"/>
  <c r="DG100" i="9"/>
  <c r="DF100" i="9"/>
  <c r="DE100" i="9"/>
  <c r="DD100" i="9"/>
  <c r="DC100" i="9"/>
  <c r="DB100" i="9"/>
  <c r="DA100" i="9"/>
  <c r="CZ100" i="9"/>
  <c r="CY100" i="9"/>
  <c r="CX100" i="9"/>
  <c r="CW100" i="9"/>
  <c r="CV100" i="9"/>
  <c r="CU100" i="9"/>
  <c r="CM100" i="9"/>
  <c r="EN100" i="9" s="1"/>
  <c r="CL100" i="9"/>
  <c r="CK100" i="9"/>
  <c r="CJ100" i="9"/>
  <c r="CI100" i="9"/>
  <c r="CH100" i="9"/>
  <c r="CG100" i="9"/>
  <c r="CF100" i="9"/>
  <c r="CE100" i="9"/>
  <c r="CD100" i="9"/>
  <c r="CC100" i="9"/>
  <c r="CB100" i="9"/>
  <c r="CA100" i="9"/>
  <c r="BZ100" i="9"/>
  <c r="BY100" i="9"/>
  <c r="BX100" i="9"/>
  <c r="BW100" i="9"/>
  <c r="BV100" i="9"/>
  <c r="BU100" i="9"/>
  <c r="BT100" i="9"/>
  <c r="DM99" i="9"/>
  <c r="DL99" i="9"/>
  <c r="DK99" i="9"/>
  <c r="DJ99" i="9"/>
  <c r="DI99" i="9"/>
  <c r="DH99" i="9"/>
  <c r="DG99" i="9"/>
  <c r="DF99" i="9"/>
  <c r="DE99" i="9"/>
  <c r="DD99" i="9"/>
  <c r="DC99" i="9"/>
  <c r="DB99" i="9"/>
  <c r="DA99" i="9"/>
  <c r="CZ99" i="9"/>
  <c r="CY99" i="9"/>
  <c r="CX99" i="9"/>
  <c r="CW99" i="9"/>
  <c r="CV99" i="9"/>
  <c r="CU99" i="9"/>
  <c r="CM99" i="9"/>
  <c r="EN99" i="9" s="1"/>
  <c r="CL99" i="9"/>
  <c r="CK99" i="9"/>
  <c r="CJ99" i="9"/>
  <c r="CI99" i="9"/>
  <c r="CH99" i="9"/>
  <c r="CG99" i="9"/>
  <c r="CF99" i="9"/>
  <c r="CE99" i="9"/>
  <c r="CD99" i="9"/>
  <c r="CC99" i="9"/>
  <c r="CB99" i="9"/>
  <c r="CA99" i="9"/>
  <c r="BZ99" i="9"/>
  <c r="BY99" i="9"/>
  <c r="BX99" i="9"/>
  <c r="BW99" i="9"/>
  <c r="BV99" i="9"/>
  <c r="BU99" i="9"/>
  <c r="BT99" i="9"/>
  <c r="DM98" i="9"/>
  <c r="DL98" i="9"/>
  <c r="DK98" i="9"/>
  <c r="DJ98" i="9"/>
  <c r="DI98" i="9"/>
  <c r="DH98" i="9"/>
  <c r="DG98" i="9"/>
  <c r="DF98" i="9"/>
  <c r="DE98" i="9"/>
  <c r="DD98" i="9"/>
  <c r="DC98" i="9"/>
  <c r="DB98" i="9"/>
  <c r="DA98" i="9"/>
  <c r="CZ98" i="9"/>
  <c r="CY98" i="9"/>
  <c r="CX98" i="9"/>
  <c r="CW98" i="9"/>
  <c r="CV98" i="9"/>
  <c r="CU98" i="9"/>
  <c r="CM98" i="9"/>
  <c r="EN98" i="9" s="1"/>
  <c r="CL98" i="9"/>
  <c r="CK98" i="9"/>
  <c r="CJ98" i="9"/>
  <c r="CI98" i="9"/>
  <c r="CH98" i="9"/>
  <c r="CG98" i="9"/>
  <c r="CF98" i="9"/>
  <c r="CE98" i="9"/>
  <c r="CD98" i="9"/>
  <c r="CC98" i="9"/>
  <c r="CB98" i="9"/>
  <c r="CA98" i="9"/>
  <c r="BZ98" i="9"/>
  <c r="BY98" i="9"/>
  <c r="BX98" i="9"/>
  <c r="BW98" i="9"/>
  <c r="BV98" i="9"/>
  <c r="BU98" i="9"/>
  <c r="BT98" i="9"/>
  <c r="DM97" i="9"/>
  <c r="DL97" i="9"/>
  <c r="DK97" i="9"/>
  <c r="DJ97" i="9"/>
  <c r="DI97" i="9"/>
  <c r="DH97" i="9"/>
  <c r="DG97" i="9"/>
  <c r="DF97" i="9"/>
  <c r="DE97" i="9"/>
  <c r="DD97" i="9"/>
  <c r="DC97" i="9"/>
  <c r="DB97" i="9"/>
  <c r="DA97" i="9"/>
  <c r="CZ97" i="9"/>
  <c r="CY97" i="9"/>
  <c r="CX97" i="9"/>
  <c r="CW97" i="9"/>
  <c r="CV97" i="9"/>
  <c r="CU97" i="9"/>
  <c r="CM97" i="9"/>
  <c r="EN97" i="9" s="1"/>
  <c r="CL97" i="9"/>
  <c r="CK97" i="9"/>
  <c r="CJ97" i="9"/>
  <c r="CI97" i="9"/>
  <c r="CH97" i="9"/>
  <c r="CG97" i="9"/>
  <c r="CF97" i="9"/>
  <c r="CE97" i="9"/>
  <c r="CD97" i="9"/>
  <c r="CC97" i="9"/>
  <c r="CB97" i="9"/>
  <c r="CA97" i="9"/>
  <c r="BZ97" i="9"/>
  <c r="BY97" i="9"/>
  <c r="BX97" i="9"/>
  <c r="BW97" i="9"/>
  <c r="BV97" i="9"/>
  <c r="BU97" i="9"/>
  <c r="BT97" i="9"/>
  <c r="DM96" i="9"/>
  <c r="DL96" i="9"/>
  <c r="DK96" i="9"/>
  <c r="DJ96" i="9"/>
  <c r="DI96" i="9"/>
  <c r="DH96" i="9"/>
  <c r="DG96" i="9"/>
  <c r="DF96" i="9"/>
  <c r="DE96" i="9"/>
  <c r="DD96" i="9"/>
  <c r="DC96" i="9"/>
  <c r="DB96" i="9"/>
  <c r="DA96" i="9"/>
  <c r="CZ96" i="9"/>
  <c r="CY96" i="9"/>
  <c r="CX96" i="9"/>
  <c r="CW96" i="9"/>
  <c r="CV96" i="9"/>
  <c r="CU96" i="9"/>
  <c r="CM96" i="9"/>
  <c r="EN96" i="9" s="1"/>
  <c r="CL96" i="9"/>
  <c r="CK96" i="9"/>
  <c r="CJ96" i="9"/>
  <c r="CI96" i="9"/>
  <c r="CH96" i="9"/>
  <c r="CG96" i="9"/>
  <c r="CF96" i="9"/>
  <c r="CE96" i="9"/>
  <c r="CD96" i="9"/>
  <c r="CC96" i="9"/>
  <c r="CB96" i="9"/>
  <c r="CA96" i="9"/>
  <c r="BZ96" i="9"/>
  <c r="BY96" i="9"/>
  <c r="BX96" i="9"/>
  <c r="BW96" i="9"/>
  <c r="BV96" i="9"/>
  <c r="BU96" i="9"/>
  <c r="BT96" i="9"/>
  <c r="DM95" i="9"/>
  <c r="DL95" i="9"/>
  <c r="DK95" i="9"/>
  <c r="DJ95" i="9"/>
  <c r="DI95" i="9"/>
  <c r="DH95" i="9"/>
  <c r="DG95" i="9"/>
  <c r="DF95" i="9"/>
  <c r="DE95" i="9"/>
  <c r="DD95" i="9"/>
  <c r="DC95" i="9"/>
  <c r="DB95" i="9"/>
  <c r="DA95" i="9"/>
  <c r="CZ95" i="9"/>
  <c r="CY95" i="9"/>
  <c r="CX95" i="9"/>
  <c r="CW95" i="9"/>
  <c r="CV95" i="9"/>
  <c r="CU95" i="9"/>
  <c r="CM95" i="9"/>
  <c r="EN95" i="9" s="1"/>
  <c r="CL95" i="9"/>
  <c r="CK95" i="9"/>
  <c r="CJ95" i="9"/>
  <c r="CI95" i="9"/>
  <c r="CH95" i="9"/>
  <c r="CG95" i="9"/>
  <c r="CF95" i="9"/>
  <c r="CE95" i="9"/>
  <c r="CD95" i="9"/>
  <c r="CC95" i="9"/>
  <c r="CB95" i="9"/>
  <c r="CA95" i="9"/>
  <c r="BZ95" i="9"/>
  <c r="BY95" i="9"/>
  <c r="BX95" i="9"/>
  <c r="BW95" i="9"/>
  <c r="BV95" i="9"/>
  <c r="BU95" i="9"/>
  <c r="BT95" i="9"/>
  <c r="DM94" i="9"/>
  <c r="DL94" i="9"/>
  <c r="DK94" i="9"/>
  <c r="DJ94" i="9"/>
  <c r="DI94" i="9"/>
  <c r="DH94" i="9"/>
  <c r="DG94" i="9"/>
  <c r="DF94" i="9"/>
  <c r="DE94" i="9"/>
  <c r="DD94" i="9"/>
  <c r="DC94" i="9"/>
  <c r="DB94" i="9"/>
  <c r="DA94" i="9"/>
  <c r="CZ94" i="9"/>
  <c r="CY94" i="9"/>
  <c r="CX94" i="9"/>
  <c r="CW94" i="9"/>
  <c r="CV94" i="9"/>
  <c r="CU94" i="9"/>
  <c r="CM94" i="9"/>
  <c r="EN94" i="9" s="1"/>
  <c r="CL94" i="9"/>
  <c r="CK94" i="9"/>
  <c r="CJ94" i="9"/>
  <c r="CI94" i="9"/>
  <c r="CH94" i="9"/>
  <c r="CG94" i="9"/>
  <c r="CF94" i="9"/>
  <c r="CE94" i="9"/>
  <c r="CD94" i="9"/>
  <c r="CC94" i="9"/>
  <c r="CB94" i="9"/>
  <c r="CA94" i="9"/>
  <c r="BZ94" i="9"/>
  <c r="BY94" i="9"/>
  <c r="BX94" i="9"/>
  <c r="BW94" i="9"/>
  <c r="BV94" i="9"/>
  <c r="BU94" i="9"/>
  <c r="BT94" i="9"/>
  <c r="DM93" i="9"/>
  <c r="DL93" i="9"/>
  <c r="DK93" i="9"/>
  <c r="DJ93" i="9"/>
  <c r="DI93" i="9"/>
  <c r="DH93" i="9"/>
  <c r="DG93" i="9"/>
  <c r="DF93" i="9"/>
  <c r="DE93" i="9"/>
  <c r="DD93" i="9"/>
  <c r="DC93" i="9"/>
  <c r="DB93" i="9"/>
  <c r="DA93" i="9"/>
  <c r="CZ93" i="9"/>
  <c r="CY93" i="9"/>
  <c r="CX93" i="9"/>
  <c r="CW93" i="9"/>
  <c r="CV93" i="9"/>
  <c r="CU93" i="9"/>
  <c r="CM93" i="9"/>
  <c r="EN93" i="9" s="1"/>
  <c r="CL93" i="9"/>
  <c r="CK93" i="9"/>
  <c r="CJ93" i="9"/>
  <c r="CI93" i="9"/>
  <c r="CH93" i="9"/>
  <c r="CG93" i="9"/>
  <c r="CF93" i="9"/>
  <c r="CE93" i="9"/>
  <c r="CD93" i="9"/>
  <c r="CC93" i="9"/>
  <c r="CB93" i="9"/>
  <c r="CA93" i="9"/>
  <c r="BZ93" i="9"/>
  <c r="BY93" i="9"/>
  <c r="BX93" i="9"/>
  <c r="BW93" i="9"/>
  <c r="BV93" i="9"/>
  <c r="BU93" i="9"/>
  <c r="BT93" i="9"/>
  <c r="DM92" i="9"/>
  <c r="DL92" i="9"/>
  <c r="DK92" i="9"/>
  <c r="DJ92" i="9"/>
  <c r="DI92" i="9"/>
  <c r="DH92" i="9"/>
  <c r="DG92" i="9"/>
  <c r="DF92" i="9"/>
  <c r="DE92" i="9"/>
  <c r="DD92" i="9"/>
  <c r="DC92" i="9"/>
  <c r="DB92" i="9"/>
  <c r="DA92" i="9"/>
  <c r="CZ92" i="9"/>
  <c r="CY92" i="9"/>
  <c r="CX92" i="9"/>
  <c r="CW92" i="9"/>
  <c r="CV92" i="9"/>
  <c r="CU92" i="9"/>
  <c r="CM92" i="9"/>
  <c r="EN92" i="9" s="1"/>
  <c r="CL92" i="9"/>
  <c r="CK92" i="9"/>
  <c r="CJ92" i="9"/>
  <c r="CI92" i="9"/>
  <c r="CH92" i="9"/>
  <c r="CG92" i="9"/>
  <c r="CF92" i="9"/>
  <c r="CE92" i="9"/>
  <c r="CD92" i="9"/>
  <c r="CC92" i="9"/>
  <c r="CB92" i="9"/>
  <c r="CA92" i="9"/>
  <c r="BZ92" i="9"/>
  <c r="BY92" i="9"/>
  <c r="BX92" i="9"/>
  <c r="BW92" i="9"/>
  <c r="BV92" i="9"/>
  <c r="BU92" i="9"/>
  <c r="BT92" i="9"/>
  <c r="EU91" i="9"/>
  <c r="ET91" i="9"/>
  <c r="ES91" i="9"/>
  <c r="ER91" i="9"/>
  <c r="EQ91" i="9"/>
  <c r="EP91" i="9"/>
  <c r="EO91" i="9"/>
  <c r="DM91" i="9"/>
  <c r="DL91" i="9"/>
  <c r="DK91" i="9"/>
  <c r="DJ91" i="9"/>
  <c r="DI91" i="9"/>
  <c r="DH91" i="9"/>
  <c r="DG91" i="9"/>
  <c r="DF91" i="9"/>
  <c r="DE91" i="9"/>
  <c r="DC91" i="9"/>
  <c r="DB91" i="9"/>
  <c r="DA91" i="9"/>
  <c r="CZ91" i="9"/>
  <c r="CY91" i="9"/>
  <c r="CX91" i="9"/>
  <c r="CW91" i="9"/>
  <c r="CV91" i="9"/>
  <c r="CM91" i="9"/>
  <c r="EN91" i="9" s="1"/>
  <c r="CL91" i="9"/>
  <c r="CK91" i="9"/>
  <c r="CJ91" i="9"/>
  <c r="CI91" i="9"/>
  <c r="CH91" i="9"/>
  <c r="CG91" i="9"/>
  <c r="CF91" i="9"/>
  <c r="CE91" i="9"/>
  <c r="CD91" i="9"/>
  <c r="CC91" i="9"/>
  <c r="CB91" i="9"/>
  <c r="CA91" i="9"/>
  <c r="BZ91" i="9"/>
  <c r="BY91" i="9"/>
  <c r="BX91" i="9"/>
  <c r="BW91" i="9"/>
  <c r="BV91" i="9"/>
  <c r="BU91" i="9"/>
  <c r="BT91" i="9"/>
  <c r="EU90" i="9"/>
  <c r="ET90" i="9"/>
  <c r="ES90" i="9"/>
  <c r="ER90" i="9"/>
  <c r="EQ90" i="9"/>
  <c r="EP90" i="9"/>
  <c r="EO90" i="9"/>
  <c r="DM90" i="9"/>
  <c r="DL90" i="9"/>
  <c r="DK90" i="9"/>
  <c r="DJ90" i="9"/>
  <c r="DI90" i="9"/>
  <c r="DH90" i="9"/>
  <c r="DG90" i="9"/>
  <c r="DF90" i="9"/>
  <c r="DE90" i="9"/>
  <c r="DD90" i="9"/>
  <c r="DC90" i="9"/>
  <c r="DB90" i="9"/>
  <c r="DA90" i="9"/>
  <c r="CZ90" i="9"/>
  <c r="CX90" i="9"/>
  <c r="CW90" i="9"/>
  <c r="CV90" i="9"/>
  <c r="CM90" i="9"/>
  <c r="EN90" i="9" s="1"/>
  <c r="CL90" i="9"/>
  <c r="CK90" i="9"/>
  <c r="CJ90" i="9"/>
  <c r="CI90" i="9"/>
  <c r="CH90" i="9"/>
  <c r="CG90" i="9"/>
  <c r="CF90" i="9"/>
  <c r="CE90" i="9"/>
  <c r="CD90" i="9"/>
  <c r="CC90" i="9"/>
  <c r="CB90" i="9"/>
  <c r="CA90" i="9"/>
  <c r="BZ90" i="9"/>
  <c r="BY90" i="9"/>
  <c r="BX90" i="9"/>
  <c r="BW90" i="9"/>
  <c r="BV90" i="9"/>
  <c r="BU90" i="9"/>
  <c r="BT90" i="9"/>
  <c r="EU89" i="9"/>
  <c r="ET89" i="9"/>
  <c r="ES89" i="9"/>
  <c r="ER89" i="9"/>
  <c r="EQ89" i="9"/>
  <c r="EP89" i="9"/>
  <c r="EO89" i="9"/>
  <c r="DM89" i="9"/>
  <c r="DL89" i="9"/>
  <c r="DK89" i="9"/>
  <c r="DJ89" i="9"/>
  <c r="DI89" i="9"/>
  <c r="DH89" i="9"/>
  <c r="DG89" i="9"/>
  <c r="DF89" i="9"/>
  <c r="DE89" i="9"/>
  <c r="DC89" i="9"/>
  <c r="DB89" i="9"/>
  <c r="DA89" i="9"/>
  <c r="CZ89" i="9"/>
  <c r="CY89" i="9"/>
  <c r="CX89" i="9"/>
  <c r="CW89" i="9"/>
  <c r="CV89" i="9"/>
  <c r="CM89" i="9"/>
  <c r="EN89" i="9" s="1"/>
  <c r="CL89" i="9"/>
  <c r="CK89" i="9"/>
  <c r="CJ89" i="9"/>
  <c r="CI89" i="9"/>
  <c r="CH89" i="9"/>
  <c r="CG89" i="9"/>
  <c r="CF89" i="9"/>
  <c r="CE89" i="9"/>
  <c r="CD89" i="9"/>
  <c r="CC89" i="9"/>
  <c r="CB89" i="9"/>
  <c r="CA89" i="9"/>
  <c r="BZ89" i="9"/>
  <c r="BY89" i="9"/>
  <c r="BX89" i="9"/>
  <c r="BW89" i="9"/>
  <c r="BV89" i="9"/>
  <c r="BU89" i="9"/>
  <c r="BT89" i="9"/>
  <c r="EU88" i="9"/>
  <c r="ET88" i="9"/>
  <c r="ES88" i="9"/>
  <c r="ER88" i="9"/>
  <c r="EQ88" i="9"/>
  <c r="EP88" i="9"/>
  <c r="EO88" i="9"/>
  <c r="DM88" i="9"/>
  <c r="DL88" i="9"/>
  <c r="DK88" i="9"/>
  <c r="DJ88" i="9"/>
  <c r="DI88" i="9"/>
  <c r="DH88" i="9"/>
  <c r="DG88" i="9"/>
  <c r="DF88" i="9"/>
  <c r="DE88" i="9"/>
  <c r="DC88" i="9"/>
  <c r="DB88" i="9"/>
  <c r="DA88" i="9"/>
  <c r="CZ88" i="9"/>
  <c r="CY88" i="9"/>
  <c r="CX88" i="9"/>
  <c r="CW88" i="9"/>
  <c r="CV88" i="9"/>
  <c r="CM88" i="9"/>
  <c r="EN88" i="9" s="1"/>
  <c r="CL88" i="9"/>
  <c r="CK88" i="9"/>
  <c r="CJ88" i="9"/>
  <c r="CI88" i="9"/>
  <c r="CH88" i="9"/>
  <c r="CG88" i="9"/>
  <c r="CF88" i="9"/>
  <c r="CE88" i="9"/>
  <c r="CD88" i="9"/>
  <c r="CC88" i="9"/>
  <c r="CB88" i="9"/>
  <c r="CA88" i="9"/>
  <c r="BZ88" i="9"/>
  <c r="BY88" i="9"/>
  <c r="BX88" i="9"/>
  <c r="BW88" i="9"/>
  <c r="BV88" i="9"/>
  <c r="BU88" i="9"/>
  <c r="BT88" i="9"/>
  <c r="EU87" i="9"/>
  <c r="ET87" i="9"/>
  <c r="ES87" i="9"/>
  <c r="ER87" i="9"/>
  <c r="EQ87" i="9"/>
  <c r="EP87" i="9"/>
  <c r="EO87" i="9"/>
  <c r="DM87" i="9"/>
  <c r="DL87" i="9"/>
  <c r="DK87" i="9"/>
  <c r="DJ87" i="9"/>
  <c r="DI87" i="9"/>
  <c r="DH87" i="9"/>
  <c r="DG87" i="9"/>
  <c r="DF87" i="9"/>
  <c r="DE87" i="9"/>
  <c r="DD87" i="9"/>
  <c r="DC87" i="9"/>
  <c r="DB87" i="9"/>
  <c r="DA87" i="9"/>
  <c r="CZ87" i="9"/>
  <c r="CX87" i="9"/>
  <c r="CW87" i="9"/>
  <c r="CV87" i="9"/>
  <c r="CM87" i="9"/>
  <c r="EN87" i="9" s="1"/>
  <c r="CL87" i="9"/>
  <c r="CK87" i="9"/>
  <c r="CJ87" i="9"/>
  <c r="CI87" i="9"/>
  <c r="CH87" i="9"/>
  <c r="CG87" i="9"/>
  <c r="CF87" i="9"/>
  <c r="CE87" i="9"/>
  <c r="CD87" i="9"/>
  <c r="CC87" i="9"/>
  <c r="CB87" i="9"/>
  <c r="CA87" i="9"/>
  <c r="BZ87" i="9"/>
  <c r="BY87" i="9"/>
  <c r="BX87" i="9"/>
  <c r="BW87" i="9"/>
  <c r="BV87" i="9"/>
  <c r="BU87" i="9"/>
  <c r="BT87" i="9"/>
  <c r="EU86" i="9"/>
  <c r="ET86" i="9"/>
  <c r="ES86" i="9"/>
  <c r="ER86" i="9"/>
  <c r="EQ86" i="9"/>
  <c r="EP86" i="9"/>
  <c r="EO86" i="9"/>
  <c r="DM86" i="9"/>
  <c r="DL86" i="9"/>
  <c r="DK86" i="9"/>
  <c r="DJ86" i="9"/>
  <c r="DI86" i="9"/>
  <c r="DH86" i="9"/>
  <c r="DG86" i="9"/>
  <c r="DF86" i="9"/>
  <c r="DE86" i="9"/>
  <c r="DD86" i="9"/>
  <c r="DC86" i="9"/>
  <c r="DB86" i="9"/>
  <c r="DA86" i="9"/>
  <c r="CZ86" i="9"/>
  <c r="CY86" i="9"/>
  <c r="CX86" i="9"/>
  <c r="CW86" i="9"/>
  <c r="CV86" i="9"/>
  <c r="CU86" i="9"/>
  <c r="CM86" i="9"/>
  <c r="EN86" i="9" s="1"/>
  <c r="CL86" i="9"/>
  <c r="CK86" i="9"/>
  <c r="CJ86" i="9"/>
  <c r="CI86" i="9"/>
  <c r="CH86" i="9"/>
  <c r="CG86" i="9"/>
  <c r="CF86" i="9"/>
  <c r="CE86" i="9"/>
  <c r="CD86" i="9"/>
  <c r="CC86" i="9"/>
  <c r="CB86" i="9"/>
  <c r="CA86" i="9"/>
  <c r="BZ86" i="9"/>
  <c r="BY86" i="9"/>
  <c r="BX86" i="9"/>
  <c r="BW86" i="9"/>
  <c r="BV86" i="9"/>
  <c r="BU86" i="9"/>
  <c r="BT86" i="9"/>
  <c r="DT85" i="9"/>
  <c r="DT83" i="9" s="1"/>
  <c r="DS85" i="9"/>
  <c r="DS83" i="9" s="1"/>
  <c r="DR85" i="9"/>
  <c r="DR83" i="9" s="1"/>
  <c r="DQ85" i="9"/>
  <c r="DP85" i="9"/>
  <c r="DP83" i="9" s="1"/>
  <c r="DO85" i="9"/>
  <c r="DO83" i="9" s="1"/>
  <c r="DN85" i="9"/>
  <c r="DN83" i="9" s="1"/>
  <c r="CT85" i="9"/>
  <c r="CS85" i="9"/>
  <c r="CS83" i="9" s="1"/>
  <c r="CR85" i="9"/>
  <c r="CQ85" i="9"/>
  <c r="CQ83" i="9" s="1"/>
  <c r="CP85" i="9"/>
  <c r="CP83" i="9" s="1"/>
  <c r="CO85" i="9"/>
  <c r="CO83" i="9" s="1"/>
  <c r="CN85" i="9"/>
  <c r="CN83" i="9" s="1"/>
  <c r="BS85" i="9"/>
  <c r="BS83" i="9" s="1"/>
  <c r="BR85" i="9"/>
  <c r="BQ85" i="9"/>
  <c r="BQ83" i="9" s="1"/>
  <c r="BP85" i="9"/>
  <c r="BP83" i="9" s="1"/>
  <c r="BO85" i="9"/>
  <c r="BO83" i="9" s="1"/>
  <c r="BN85" i="9"/>
  <c r="BM85" i="9"/>
  <c r="BM83" i="9" s="1"/>
  <c r="BL85" i="9"/>
  <c r="BL83" i="9" s="1"/>
  <c r="BK85" i="9"/>
  <c r="BK83" i="9" s="1"/>
  <c r="BJ85" i="9"/>
  <c r="BI85" i="9"/>
  <c r="BI83" i="9" s="1"/>
  <c r="BH85" i="9"/>
  <c r="BH83" i="9" s="1"/>
  <c r="BG85" i="9"/>
  <c r="BG83" i="9" s="1"/>
  <c r="BF85" i="9"/>
  <c r="BF83" i="9" s="1"/>
  <c r="BE85" i="9"/>
  <c r="BE83" i="9" s="1"/>
  <c r="BD85" i="9"/>
  <c r="BD83" i="9" s="1"/>
  <c r="BC85" i="9"/>
  <c r="BC83" i="9" s="1"/>
  <c r="BB85" i="9"/>
  <c r="BA85" i="9"/>
  <c r="BA83" i="9" s="1"/>
  <c r="AZ85" i="9"/>
  <c r="AZ83" i="9" s="1"/>
  <c r="AY85" i="9"/>
  <c r="AY83" i="9" s="1"/>
  <c r="AX85" i="9"/>
  <c r="AW85" i="9"/>
  <c r="AV85" i="9"/>
  <c r="AV83" i="9" s="1"/>
  <c r="AU85" i="9"/>
  <c r="AU83" i="9" s="1"/>
  <c r="AT85" i="9"/>
  <c r="AS85" i="9"/>
  <c r="AS83" i="9" s="1"/>
  <c r="AR85" i="9"/>
  <c r="AR83" i="9" s="1"/>
  <c r="AQ85" i="9"/>
  <c r="AQ83" i="9" s="1"/>
  <c r="AP85" i="9"/>
  <c r="AP83" i="9" s="1"/>
  <c r="AO85" i="9"/>
  <c r="AO83" i="9" s="1"/>
  <c r="AN85" i="9"/>
  <c r="AN83" i="9" s="1"/>
  <c r="AM85" i="9"/>
  <c r="AM83" i="9" s="1"/>
  <c r="AL85" i="9"/>
  <c r="AK85" i="9"/>
  <c r="AK83" i="9" s="1"/>
  <c r="AJ85" i="9"/>
  <c r="AJ83" i="9" s="1"/>
  <c r="AI85" i="9"/>
  <c r="AI83" i="9" s="1"/>
  <c r="AH85" i="9"/>
  <c r="AG85" i="9"/>
  <c r="AG83" i="9" s="1"/>
  <c r="AF85" i="9"/>
  <c r="AF83" i="9" s="1"/>
  <c r="AE85" i="9"/>
  <c r="AE83" i="9" s="1"/>
  <c r="AD85" i="9"/>
  <c r="AC85" i="9"/>
  <c r="AC83" i="9" s="1"/>
  <c r="AB85" i="9"/>
  <c r="AB83" i="9" s="1"/>
  <c r="AA85" i="9"/>
  <c r="AA83" i="9" s="1"/>
  <c r="Z85" i="9"/>
  <c r="Z83" i="9" s="1"/>
  <c r="Y85" i="9"/>
  <c r="Y83" i="9" s="1"/>
  <c r="T85" i="9"/>
  <c r="S85" i="9"/>
  <c r="S83" i="9" s="1"/>
  <c r="R85" i="9"/>
  <c r="Q85" i="9"/>
  <c r="Q83" i="9" s="1"/>
  <c r="P85" i="9"/>
  <c r="P83" i="9" s="1"/>
  <c r="O85" i="9"/>
  <c r="O83" i="9" s="1"/>
  <c r="M85" i="9"/>
  <c r="L85" i="9"/>
  <c r="K85" i="9"/>
  <c r="K83" i="9" s="1"/>
  <c r="J85" i="9"/>
  <c r="J83" i="9" s="1"/>
  <c r="DQ83" i="9"/>
  <c r="CT83" i="9"/>
  <c r="CR83" i="9"/>
  <c r="BR83" i="9"/>
  <c r="BN83" i="9"/>
  <c r="BJ83" i="9"/>
  <c r="BB83" i="9"/>
  <c r="AX83" i="9"/>
  <c r="AW83" i="9"/>
  <c r="AT83" i="9"/>
  <c r="AL83" i="9"/>
  <c r="AH83" i="9"/>
  <c r="AD83" i="9"/>
  <c r="T83" i="9"/>
  <c r="R83" i="9"/>
  <c r="M83" i="9"/>
  <c r="L83" i="9"/>
  <c r="DM81" i="9"/>
  <c r="DL81" i="9"/>
  <c r="DK81" i="9"/>
  <c r="DJ81" i="9"/>
  <c r="DI81" i="9"/>
  <c r="DH81" i="9"/>
  <c r="DG81" i="9"/>
  <c r="DF81" i="9"/>
  <c r="DE81" i="9"/>
  <c r="DD81" i="9"/>
  <c r="DC81" i="9"/>
  <c r="DB81" i="9"/>
  <c r="DA81" i="9"/>
  <c r="CZ81" i="9"/>
  <c r="CY81" i="9"/>
  <c r="CX81" i="9"/>
  <c r="CW81" i="9"/>
  <c r="CV81" i="9"/>
  <c r="CU81" i="9"/>
  <c r="CL81" i="9"/>
  <c r="CK81" i="9"/>
  <c r="CJ81" i="9"/>
  <c r="CI81" i="9"/>
  <c r="CH81" i="9"/>
  <c r="CG81" i="9"/>
  <c r="CF81" i="9"/>
  <c r="CE81" i="9"/>
  <c r="CD81" i="9"/>
  <c r="CC81" i="9"/>
  <c r="CB81" i="9"/>
  <c r="CA81" i="9"/>
  <c r="BZ81" i="9"/>
  <c r="BY81" i="9"/>
  <c r="BX81" i="9"/>
  <c r="BW81" i="9"/>
  <c r="BV81" i="9"/>
  <c r="BU81" i="9"/>
  <c r="BT81" i="9"/>
  <c r="DM80" i="9"/>
  <c r="DL80" i="9"/>
  <c r="DK80" i="9"/>
  <c r="DJ80" i="9"/>
  <c r="DI80" i="9"/>
  <c r="DH80" i="9"/>
  <c r="DG80" i="9"/>
  <c r="DF80" i="9"/>
  <c r="DE80" i="9"/>
  <c r="DD80" i="9"/>
  <c r="DC80" i="9"/>
  <c r="DB80" i="9"/>
  <c r="DA80" i="9"/>
  <c r="CZ80" i="9"/>
  <c r="CY80" i="9"/>
  <c r="CX80" i="9"/>
  <c r="CW80" i="9"/>
  <c r="CV80" i="9"/>
  <c r="CU80" i="9"/>
  <c r="CM80" i="9"/>
  <c r="EN80" i="9" s="1"/>
  <c r="CL80" i="9"/>
  <c r="CK80" i="9"/>
  <c r="CJ80" i="9"/>
  <c r="CI80" i="9"/>
  <c r="CH80" i="9"/>
  <c r="CG80" i="9"/>
  <c r="CF80" i="9"/>
  <c r="CE80" i="9"/>
  <c r="CD80" i="9"/>
  <c r="CC80" i="9"/>
  <c r="CB80" i="9"/>
  <c r="CA80" i="9"/>
  <c r="BZ80" i="9"/>
  <c r="BY80" i="9"/>
  <c r="BX80" i="9"/>
  <c r="BW80" i="9"/>
  <c r="BV80" i="9"/>
  <c r="BU80" i="9"/>
  <c r="BT80" i="9"/>
  <c r="DM79" i="9"/>
  <c r="DL79" i="9"/>
  <c r="DK79" i="9"/>
  <c r="DJ79" i="9"/>
  <c r="DI79" i="9"/>
  <c r="DH79" i="9"/>
  <c r="DG79" i="9"/>
  <c r="DF79" i="9"/>
  <c r="DE79" i="9"/>
  <c r="DD79" i="9"/>
  <c r="DC79" i="9"/>
  <c r="DB79" i="9"/>
  <c r="DA79" i="9"/>
  <c r="CZ79" i="9"/>
  <c r="CY79" i="9"/>
  <c r="CX79" i="9"/>
  <c r="CW79" i="9"/>
  <c r="CV79" i="9"/>
  <c r="CU79" i="9"/>
  <c r="CM79" i="9"/>
  <c r="EN79" i="9" s="1"/>
  <c r="CL79" i="9"/>
  <c r="CK79" i="9"/>
  <c r="CJ79" i="9"/>
  <c r="CI79" i="9"/>
  <c r="CH79" i="9"/>
  <c r="CG79" i="9"/>
  <c r="CF79" i="9"/>
  <c r="CE79" i="9"/>
  <c r="CD79" i="9"/>
  <c r="CC79" i="9"/>
  <c r="CB79" i="9"/>
  <c r="CA79" i="9"/>
  <c r="BZ79" i="9"/>
  <c r="BY79" i="9"/>
  <c r="BX79" i="9"/>
  <c r="BW79" i="9"/>
  <c r="BV79" i="9"/>
  <c r="BU79" i="9"/>
  <c r="BT79" i="9"/>
  <c r="DM78" i="9"/>
  <c r="DL78" i="9"/>
  <c r="DK78" i="9"/>
  <c r="DJ78" i="9"/>
  <c r="DI78" i="9"/>
  <c r="DH78" i="9"/>
  <c r="DG78" i="9"/>
  <c r="DF78" i="9"/>
  <c r="DE78" i="9"/>
  <c r="DD78" i="9"/>
  <c r="DC78" i="9"/>
  <c r="DB78" i="9"/>
  <c r="DA78" i="9"/>
  <c r="CZ78" i="9"/>
  <c r="CY78" i="9"/>
  <c r="CX78" i="9"/>
  <c r="CW78" i="9"/>
  <c r="CV78" i="9"/>
  <c r="CU78" i="9"/>
  <c r="CL78" i="9"/>
  <c r="CK78" i="9"/>
  <c r="CJ78" i="9"/>
  <c r="CI78" i="9"/>
  <c r="CH78" i="9"/>
  <c r="CG78" i="9"/>
  <c r="CF78" i="9"/>
  <c r="CE78" i="9"/>
  <c r="CD78" i="9"/>
  <c r="CC78" i="9"/>
  <c r="CB78" i="9"/>
  <c r="CA78" i="9"/>
  <c r="BZ78" i="9"/>
  <c r="BY78" i="9"/>
  <c r="BX78" i="9"/>
  <c r="BW78" i="9"/>
  <c r="BV78" i="9"/>
  <c r="BU78" i="9"/>
  <c r="BT78" i="9"/>
  <c r="DM77" i="9"/>
  <c r="DL77" i="9"/>
  <c r="DK77" i="9"/>
  <c r="DJ77" i="9"/>
  <c r="DI77" i="9"/>
  <c r="DH77" i="9"/>
  <c r="DG77" i="9"/>
  <c r="DF77" i="9"/>
  <c r="DE77" i="9"/>
  <c r="DD77" i="9"/>
  <c r="DC77" i="9"/>
  <c r="DB77" i="9"/>
  <c r="DA77" i="9"/>
  <c r="CZ77" i="9"/>
  <c r="CY77" i="9"/>
  <c r="CX77" i="9"/>
  <c r="CW77" i="9"/>
  <c r="CV77" i="9"/>
  <c r="CU77" i="9"/>
  <c r="CL77" i="9"/>
  <c r="CK77" i="9"/>
  <c r="CJ77" i="9"/>
  <c r="CI77" i="9"/>
  <c r="CH77" i="9"/>
  <c r="CG77" i="9"/>
  <c r="CF77" i="9"/>
  <c r="CE77" i="9"/>
  <c r="CD77" i="9"/>
  <c r="CC77" i="9"/>
  <c r="CB77" i="9"/>
  <c r="CA77" i="9"/>
  <c r="BZ77" i="9"/>
  <c r="BY77" i="9"/>
  <c r="BX77" i="9"/>
  <c r="BW77" i="9"/>
  <c r="BV77" i="9"/>
  <c r="BU77" i="9"/>
  <c r="BT77" i="9"/>
  <c r="DM76" i="9"/>
  <c r="DL76" i="9"/>
  <c r="DK76" i="9"/>
  <c r="DJ76" i="9"/>
  <c r="DI76" i="9"/>
  <c r="DH76" i="9"/>
  <c r="DG76" i="9"/>
  <c r="DF76" i="9"/>
  <c r="DE76" i="9"/>
  <c r="DD76" i="9"/>
  <c r="DC76" i="9"/>
  <c r="DB76" i="9"/>
  <c r="DA76" i="9"/>
  <c r="CZ76" i="9"/>
  <c r="CY76" i="9"/>
  <c r="CX76" i="9"/>
  <c r="CW76" i="9"/>
  <c r="CV76" i="9"/>
  <c r="CU76" i="9"/>
  <c r="CL76" i="9"/>
  <c r="CK76" i="9"/>
  <c r="CJ76" i="9"/>
  <c r="CI76" i="9"/>
  <c r="CH76" i="9"/>
  <c r="CG76" i="9"/>
  <c r="CF76" i="9"/>
  <c r="CE76" i="9"/>
  <c r="CD76" i="9"/>
  <c r="CC76" i="9"/>
  <c r="CB76" i="9"/>
  <c r="CA76" i="9"/>
  <c r="BZ76" i="9"/>
  <c r="BY76" i="9"/>
  <c r="BX76" i="9"/>
  <c r="BW76" i="9"/>
  <c r="BV76" i="9"/>
  <c r="BU76" i="9"/>
  <c r="BT76" i="9"/>
  <c r="DM75" i="9"/>
  <c r="DL75" i="9"/>
  <c r="DK75" i="9"/>
  <c r="DJ75" i="9"/>
  <c r="DI75" i="9"/>
  <c r="DH75" i="9"/>
  <c r="DG75" i="9"/>
  <c r="DF75" i="9"/>
  <c r="DE75" i="9"/>
  <c r="DD75" i="9"/>
  <c r="DC75" i="9"/>
  <c r="DB75" i="9"/>
  <c r="DA75" i="9"/>
  <c r="CZ75" i="9"/>
  <c r="CY75" i="9"/>
  <c r="CX75" i="9"/>
  <c r="CW75" i="9"/>
  <c r="CV75" i="9"/>
  <c r="CU75" i="9"/>
  <c r="CM75" i="9"/>
  <c r="EN75" i="9" s="1"/>
  <c r="CL75" i="9"/>
  <c r="CK75" i="9"/>
  <c r="CJ75" i="9"/>
  <c r="CI75" i="9"/>
  <c r="CH75" i="9"/>
  <c r="CG75" i="9"/>
  <c r="CF75" i="9"/>
  <c r="CE75" i="9"/>
  <c r="CD75" i="9"/>
  <c r="CC75" i="9"/>
  <c r="CB75" i="9"/>
  <c r="CA75" i="9"/>
  <c r="BZ75" i="9"/>
  <c r="BY75" i="9"/>
  <c r="BX75" i="9"/>
  <c r="BW75" i="9"/>
  <c r="BV75" i="9"/>
  <c r="BU75" i="9"/>
  <c r="BT75" i="9"/>
  <c r="DT74" i="9"/>
  <c r="DT73" i="9" s="1"/>
  <c r="DS74" i="9"/>
  <c r="DR74" i="9"/>
  <c r="DR73" i="9" s="1"/>
  <c r="DQ74" i="9"/>
  <c r="DQ73" i="9" s="1"/>
  <c r="DP74" i="9"/>
  <c r="DP73" i="9" s="1"/>
  <c r="DO74" i="9"/>
  <c r="DN74" i="9"/>
  <c r="DN73" i="9" s="1"/>
  <c r="CT74" i="9"/>
  <c r="CT73" i="9" s="1"/>
  <c r="CS74" i="9"/>
  <c r="CS73" i="9" s="1"/>
  <c r="CR74" i="9"/>
  <c r="CR73" i="9" s="1"/>
  <c r="CQ74" i="9"/>
  <c r="CQ73" i="9" s="1"/>
  <c r="CP74" i="9"/>
  <c r="CP73" i="9" s="1"/>
  <c r="CO74" i="9"/>
  <c r="CN74" i="9"/>
  <c r="CN73" i="9" s="1"/>
  <c r="BS74" i="9"/>
  <c r="BS73" i="9" s="1"/>
  <c r="BR74" i="9"/>
  <c r="BR73" i="9" s="1"/>
  <c r="BQ74" i="9"/>
  <c r="BQ73" i="9" s="1"/>
  <c r="BP74" i="9"/>
  <c r="BO74" i="9"/>
  <c r="BO73" i="9" s="1"/>
  <c r="BN74" i="9"/>
  <c r="BN73" i="9" s="1"/>
  <c r="BM74" i="9"/>
  <c r="BM73" i="9" s="1"/>
  <c r="BL74" i="9"/>
  <c r="BK74" i="9"/>
  <c r="BK73" i="9" s="1"/>
  <c r="BJ74" i="9"/>
  <c r="BI74" i="9"/>
  <c r="BI73" i="9" s="1"/>
  <c r="BH74" i="9"/>
  <c r="BG74" i="9"/>
  <c r="BG73" i="9" s="1"/>
  <c r="BF74" i="9"/>
  <c r="BF73" i="9" s="1"/>
  <c r="BE74" i="9"/>
  <c r="BE73" i="9" s="1"/>
  <c r="BD74" i="9"/>
  <c r="BC74" i="9"/>
  <c r="BC73" i="9" s="1"/>
  <c r="BB74" i="9"/>
  <c r="BB73" i="9" s="1"/>
  <c r="BA74" i="9"/>
  <c r="BA73" i="9" s="1"/>
  <c r="AZ74" i="9"/>
  <c r="AY74" i="9"/>
  <c r="AY73" i="9" s="1"/>
  <c r="AX74" i="9"/>
  <c r="AX73" i="9" s="1"/>
  <c r="AW74" i="9"/>
  <c r="AW73" i="9" s="1"/>
  <c r="AV74" i="9"/>
  <c r="AU74" i="9"/>
  <c r="AU73" i="9" s="1"/>
  <c r="AT74" i="9"/>
  <c r="AT73" i="9" s="1"/>
  <c r="AS74" i="9"/>
  <c r="AS73" i="9" s="1"/>
  <c r="AR74" i="9"/>
  <c r="AQ74" i="9"/>
  <c r="AQ73" i="9" s="1"/>
  <c r="AP74" i="9"/>
  <c r="AP73" i="9" s="1"/>
  <c r="AO74" i="9"/>
  <c r="AO73" i="9" s="1"/>
  <c r="AN74" i="9"/>
  <c r="AM74" i="9"/>
  <c r="AM73" i="9" s="1"/>
  <c r="AL74" i="9"/>
  <c r="AL73" i="9" s="1"/>
  <c r="AK74" i="9"/>
  <c r="AK73" i="9" s="1"/>
  <c r="AJ74" i="9"/>
  <c r="AI74" i="9"/>
  <c r="AI73" i="9" s="1"/>
  <c r="AH74" i="9"/>
  <c r="AH73" i="9" s="1"/>
  <c r="AG74" i="9"/>
  <c r="AG73" i="9" s="1"/>
  <c r="AF74" i="9"/>
  <c r="AE74" i="9"/>
  <c r="AD74" i="9"/>
  <c r="AC74" i="9"/>
  <c r="AB74" i="9"/>
  <c r="AA74" i="9"/>
  <c r="Z74" i="9"/>
  <c r="Y74" i="9"/>
  <c r="W74" i="9"/>
  <c r="W73" i="9" s="1"/>
  <c r="V74" i="9"/>
  <c r="V73" i="9" s="1"/>
  <c r="U74" i="9"/>
  <c r="T74" i="9"/>
  <c r="T73" i="9" s="1"/>
  <c r="S74" i="9"/>
  <c r="R74" i="9"/>
  <c r="R73" i="9" s="1"/>
  <c r="Q74" i="9"/>
  <c r="Q73" i="9" s="1"/>
  <c r="P74" i="9"/>
  <c r="P73" i="9" s="1"/>
  <c r="O74" i="9"/>
  <c r="O73" i="9" s="1"/>
  <c r="N74" i="9"/>
  <c r="N73" i="9" s="1"/>
  <c r="M74" i="9"/>
  <c r="M73" i="9" s="1"/>
  <c r="L74" i="9"/>
  <c r="L73" i="9" s="1"/>
  <c r="K74" i="9"/>
  <c r="K73" i="9" s="1"/>
  <c r="J74" i="9"/>
  <c r="J73" i="9" s="1"/>
  <c r="I74" i="9"/>
  <c r="I73" i="9" s="1"/>
  <c r="H74" i="9"/>
  <c r="H73" i="9" s="1"/>
  <c r="G74" i="9"/>
  <c r="G73" i="9" s="1"/>
  <c r="F74" i="9"/>
  <c r="F73" i="9" s="1"/>
  <c r="E74" i="9"/>
  <c r="E73" i="9" s="1"/>
  <c r="DS73" i="9"/>
  <c r="DO73" i="9"/>
  <c r="CO73" i="9"/>
  <c r="BP73" i="9"/>
  <c r="BL73" i="9"/>
  <c r="BJ73" i="9"/>
  <c r="BH73" i="9"/>
  <c r="BD73" i="9"/>
  <c r="AZ73" i="9"/>
  <c r="AV73" i="9"/>
  <c r="AR73" i="9"/>
  <c r="AN73" i="9"/>
  <c r="AJ73" i="9"/>
  <c r="AF73" i="9"/>
  <c r="U73" i="9"/>
  <c r="S73" i="9"/>
  <c r="DM57" i="9"/>
  <c r="DL57" i="9"/>
  <c r="DK57" i="9"/>
  <c r="DJ57" i="9"/>
  <c r="DI57" i="9"/>
  <c r="DH57" i="9"/>
  <c r="DG57" i="9"/>
  <c r="DF57" i="9"/>
  <c r="DE57" i="9"/>
  <c r="DD57" i="9"/>
  <c r="DC57" i="9"/>
  <c r="DB57" i="9"/>
  <c r="DA57" i="9"/>
  <c r="CZ57" i="9"/>
  <c r="CY57" i="9"/>
  <c r="CX57" i="9"/>
  <c r="CW57" i="9"/>
  <c r="CV57" i="9"/>
  <c r="CU57" i="9"/>
  <c r="CM57" i="9"/>
  <c r="EN57" i="9" s="1"/>
  <c r="CL57" i="9"/>
  <c r="CK57" i="9"/>
  <c r="CJ57" i="9"/>
  <c r="CI57" i="9"/>
  <c r="CH57" i="9"/>
  <c r="CG57" i="9"/>
  <c r="CF57" i="9"/>
  <c r="CE57" i="9"/>
  <c r="CD57" i="9"/>
  <c r="CC57" i="9"/>
  <c r="CB57" i="9"/>
  <c r="CA57" i="9"/>
  <c r="BZ57" i="9"/>
  <c r="BY57" i="9"/>
  <c r="BX57" i="9"/>
  <c r="BW57" i="9"/>
  <c r="BV57" i="9"/>
  <c r="BU57" i="9"/>
  <c r="BT57" i="9"/>
  <c r="DM56" i="9"/>
  <c r="DL56" i="9"/>
  <c r="DK56" i="9"/>
  <c r="DJ56" i="9"/>
  <c r="DJ55" i="9" s="1"/>
  <c r="DI56" i="9"/>
  <c r="DH56" i="9"/>
  <c r="DG56" i="9"/>
  <c r="DF56" i="9"/>
  <c r="DF55" i="9" s="1"/>
  <c r="DE56" i="9"/>
  <c r="DD56" i="9"/>
  <c r="DC56" i="9"/>
  <c r="DB56" i="9"/>
  <c r="DB55" i="9" s="1"/>
  <c r="DA56" i="9"/>
  <c r="CZ56" i="9"/>
  <c r="CY56" i="9"/>
  <c r="CX56" i="9"/>
  <c r="CX55" i="9" s="1"/>
  <c r="CW56" i="9"/>
  <c r="CV56" i="9"/>
  <c r="CU56" i="9"/>
  <c r="CM56" i="9"/>
  <c r="CL56" i="9"/>
  <c r="CK56" i="9"/>
  <c r="CJ56" i="9"/>
  <c r="CI56" i="9"/>
  <c r="CI55" i="9" s="1"/>
  <c r="CI54" i="9" s="1"/>
  <c r="CH56" i="9"/>
  <c r="CG56" i="9"/>
  <c r="CF56" i="9"/>
  <c r="CE56" i="9"/>
  <c r="CD56" i="9"/>
  <c r="CC56" i="9"/>
  <c r="CB56" i="9"/>
  <c r="CA56" i="9"/>
  <c r="BZ56" i="9"/>
  <c r="BY56" i="9"/>
  <c r="BX56" i="9"/>
  <c r="BW56" i="9"/>
  <c r="BW55" i="9" s="1"/>
  <c r="BV56" i="9"/>
  <c r="BU56" i="9"/>
  <c r="BT56" i="9"/>
  <c r="DS54" i="9"/>
  <c r="DR54" i="9"/>
  <c r="DQ54" i="9"/>
  <c r="DO54" i="9"/>
  <c r="CS54" i="9"/>
  <c r="CR54" i="9"/>
  <c r="CQ54" i="9"/>
  <c r="CO54" i="9"/>
  <c r="BR54" i="9"/>
  <c r="BQ54" i="9"/>
  <c r="BP54" i="9"/>
  <c r="BM54" i="9"/>
  <c r="BL54" i="9"/>
  <c r="BL53" i="9" s="1"/>
  <c r="BJ54" i="9"/>
  <c r="BH54" i="9"/>
  <c r="BF54" i="9"/>
  <c r="BE54" i="9"/>
  <c r="BD54" i="9"/>
  <c r="BD53" i="9" s="1"/>
  <c r="BB54" i="9"/>
  <c r="AZ54" i="9"/>
  <c r="AV54" i="9"/>
  <c r="AT54" i="9"/>
  <c r="AS54" i="9"/>
  <c r="AR54" i="9"/>
  <c r="AN54" i="9"/>
  <c r="AL54" i="9"/>
  <c r="AK54" i="9"/>
  <c r="AJ54" i="9"/>
  <c r="AG54" i="9"/>
  <c r="AF54" i="9"/>
  <c r="AF53" i="9" s="1"/>
  <c r="AD54" i="9"/>
  <c r="AD53" i="9" s="1"/>
  <c r="AB54" i="9"/>
  <c r="AB53" i="9" s="1"/>
  <c r="Z54" i="9"/>
  <c r="Z53" i="9" s="1"/>
  <c r="Y54" i="9"/>
  <c r="Y53" i="9" s="1"/>
  <c r="X54" i="9"/>
  <c r="V54" i="9"/>
  <c r="T54" i="9"/>
  <c r="P54" i="9"/>
  <c r="N54" i="9"/>
  <c r="M54" i="9"/>
  <c r="L54" i="9"/>
  <c r="H54" i="9"/>
  <c r="F54" i="9"/>
  <c r="E54" i="9"/>
  <c r="DT54" i="9"/>
  <c r="DP54" i="9"/>
  <c r="DN54" i="9"/>
  <c r="CT54" i="9"/>
  <c r="CP54" i="9"/>
  <c r="CN54" i="9"/>
  <c r="BS54" i="9"/>
  <c r="BO54" i="9"/>
  <c r="BN54" i="9"/>
  <c r="BK54" i="9"/>
  <c r="BI54" i="9"/>
  <c r="BG54" i="9"/>
  <c r="BC54" i="9"/>
  <c r="BC53" i="9" s="1"/>
  <c r="BA54" i="9"/>
  <c r="AY54" i="9"/>
  <c r="AX54" i="9"/>
  <c r="AW54" i="9"/>
  <c r="AU54" i="9"/>
  <c r="AQ54" i="9"/>
  <c r="AP54" i="9"/>
  <c r="AO54" i="9"/>
  <c r="AM54" i="9"/>
  <c r="AI54" i="9"/>
  <c r="AH54" i="9"/>
  <c r="AE54" i="9"/>
  <c r="AE53" i="9" s="1"/>
  <c r="AC54" i="9"/>
  <c r="AC53" i="9" s="1"/>
  <c r="AA54" i="9"/>
  <c r="AA53" i="9" s="1"/>
  <c r="W54" i="9"/>
  <c r="W53" i="9" s="1"/>
  <c r="U54" i="9"/>
  <c r="S54" i="9"/>
  <c r="R54" i="9"/>
  <c r="Q54" i="9"/>
  <c r="O54" i="9"/>
  <c r="O53" i="9" s="1"/>
  <c r="K54" i="9"/>
  <c r="J54" i="9"/>
  <c r="I54" i="9"/>
  <c r="G54" i="9"/>
  <c r="CN53" i="9"/>
  <c r="DM52" i="9"/>
  <c r="DL52" i="9"/>
  <c r="DK52" i="9"/>
  <c r="DJ52" i="9"/>
  <c r="DI52" i="9"/>
  <c r="DH52" i="9"/>
  <c r="DG52" i="9"/>
  <c r="DF52" i="9"/>
  <c r="DE52" i="9"/>
  <c r="DD52" i="9"/>
  <c r="DC52" i="9"/>
  <c r="DB52" i="9"/>
  <c r="DA52" i="9"/>
  <c r="CZ52" i="9"/>
  <c r="CY52" i="9"/>
  <c r="CX52" i="9"/>
  <c r="CW52" i="9"/>
  <c r="CV52" i="9"/>
  <c r="CU52" i="9"/>
  <c r="CM52" i="9"/>
  <c r="CL52" i="9"/>
  <c r="CK52" i="9"/>
  <c r="CJ52" i="9"/>
  <c r="CI52" i="9"/>
  <c r="CH52" i="9"/>
  <c r="CG52" i="9"/>
  <c r="CF52" i="9"/>
  <c r="CE52" i="9"/>
  <c r="CD52" i="9"/>
  <c r="CC52" i="9"/>
  <c r="CB52" i="9"/>
  <c r="CA52" i="9"/>
  <c r="BZ52" i="9"/>
  <c r="BY52" i="9"/>
  <c r="BX52" i="9"/>
  <c r="BW52" i="9"/>
  <c r="BV52" i="9"/>
  <c r="BU52" i="9"/>
  <c r="BT52" i="9"/>
  <c r="BL52" i="9"/>
  <c r="BK52" i="9"/>
  <c r="BJ52" i="9"/>
  <c r="BI52" i="9"/>
  <c r="BH52" i="9"/>
  <c r="BG52" i="9"/>
  <c r="BF52" i="9"/>
  <c r="BE52" i="9"/>
  <c r="BD52" i="9"/>
  <c r="BC52" i="9"/>
  <c r="BB52" i="9"/>
  <c r="BA52" i="9"/>
  <c r="AZ52" i="9"/>
  <c r="AY52" i="9"/>
  <c r="AX52" i="9"/>
  <c r="AW52" i="9"/>
  <c r="AV52" i="9"/>
  <c r="AU52" i="9"/>
  <c r="AT52" i="9"/>
  <c r="DM51" i="9"/>
  <c r="DJ51" i="9"/>
  <c r="DI51" i="9"/>
  <c r="DH51" i="9"/>
  <c r="DG51" i="9"/>
  <c r="DF51" i="9"/>
  <c r="DE51" i="9"/>
  <c r="DD51" i="9"/>
  <c r="DC51" i="9"/>
  <c r="DB51" i="9"/>
  <c r="DA51" i="9"/>
  <c r="CZ51" i="9"/>
  <c r="CY51" i="9"/>
  <c r="CX51" i="9"/>
  <c r="CW51" i="9"/>
  <c r="CM51" i="9"/>
  <c r="EN51" i="9" s="1"/>
  <c r="CL51" i="9"/>
  <c r="CK51" i="9"/>
  <c r="CJ51" i="9"/>
  <c r="CI51" i="9"/>
  <c r="CH51" i="9"/>
  <c r="CG51" i="9"/>
  <c r="CF51" i="9"/>
  <c r="CE51" i="9"/>
  <c r="CD51" i="9"/>
  <c r="CC51" i="9"/>
  <c r="CB51" i="9"/>
  <c r="CA51" i="9"/>
  <c r="BZ51" i="9"/>
  <c r="BY51" i="9"/>
  <c r="BX51" i="9"/>
  <c r="BW51" i="9"/>
  <c r="BV51" i="9"/>
  <c r="BU51" i="9"/>
  <c r="BT51" i="9"/>
  <c r="BL51" i="9"/>
  <c r="BK51" i="9"/>
  <c r="BJ51" i="9"/>
  <c r="BI51" i="9"/>
  <c r="BH51" i="9"/>
  <c r="BG51" i="9"/>
  <c r="BF51" i="9"/>
  <c r="BE51" i="9"/>
  <c r="BD51" i="9"/>
  <c r="BC51" i="9"/>
  <c r="BB51" i="9"/>
  <c r="BA51" i="9"/>
  <c r="AZ51" i="9"/>
  <c r="AY51" i="9"/>
  <c r="AX51" i="9"/>
  <c r="AW51" i="9"/>
  <c r="AV51" i="9"/>
  <c r="AU51" i="9"/>
  <c r="AT51" i="9"/>
  <c r="DM50" i="9"/>
  <c r="DJ50" i="9"/>
  <c r="DI50" i="9"/>
  <c r="DH50" i="9"/>
  <c r="DG50" i="9"/>
  <c r="DF50" i="9"/>
  <c r="DE50" i="9"/>
  <c r="DD50" i="9"/>
  <c r="DC50" i="9"/>
  <c r="DB50" i="9"/>
  <c r="DA50" i="9"/>
  <c r="CZ50" i="9"/>
  <c r="CY50" i="9"/>
  <c r="CX50" i="9"/>
  <c r="CW50" i="9"/>
  <c r="CM50" i="9"/>
  <c r="EN50" i="9" s="1"/>
  <c r="CL50" i="9"/>
  <c r="CK50" i="9"/>
  <c r="CJ50" i="9"/>
  <c r="CI50" i="9"/>
  <c r="CH50" i="9"/>
  <c r="CG50" i="9"/>
  <c r="CF50" i="9"/>
  <c r="CE50" i="9"/>
  <c r="CD50" i="9"/>
  <c r="CC50" i="9"/>
  <c r="CB50" i="9"/>
  <c r="CA50" i="9"/>
  <c r="BZ50" i="9"/>
  <c r="BY50" i="9"/>
  <c r="BX50" i="9"/>
  <c r="BW50" i="9"/>
  <c r="BV50" i="9"/>
  <c r="BU50" i="9"/>
  <c r="BT50" i="9"/>
  <c r="BL50" i="9"/>
  <c r="BK50" i="9"/>
  <c r="BJ50" i="9"/>
  <c r="BI50" i="9"/>
  <c r="BH50" i="9"/>
  <c r="BG50" i="9"/>
  <c r="BF50" i="9"/>
  <c r="BE50" i="9"/>
  <c r="BD50" i="9"/>
  <c r="BC50" i="9"/>
  <c r="BB50" i="9"/>
  <c r="BA50" i="9"/>
  <c r="AZ50" i="9"/>
  <c r="AY50" i="9"/>
  <c r="AX50" i="9"/>
  <c r="AW50" i="9"/>
  <c r="AV50" i="9"/>
  <c r="AU50" i="9"/>
  <c r="AT50" i="9"/>
  <c r="DM49" i="9"/>
  <c r="DJ49" i="9"/>
  <c r="DI49" i="9"/>
  <c r="DH49" i="9"/>
  <c r="DG49" i="9"/>
  <c r="DF49" i="9"/>
  <c r="DE49" i="9"/>
  <c r="DD49" i="9"/>
  <c r="DC49" i="9"/>
  <c r="DB49" i="9"/>
  <c r="DA49" i="9"/>
  <c r="CZ49" i="9"/>
  <c r="CY49" i="9"/>
  <c r="CX49" i="9"/>
  <c r="CW49" i="9"/>
  <c r="CM49" i="9"/>
  <c r="EN49" i="9" s="1"/>
  <c r="CL49" i="9"/>
  <c r="CK49" i="9"/>
  <c r="CJ49" i="9"/>
  <c r="CI49" i="9"/>
  <c r="CH49" i="9"/>
  <c r="CG49" i="9"/>
  <c r="CF49" i="9"/>
  <c r="CE49" i="9"/>
  <c r="CD49" i="9"/>
  <c r="CC49" i="9"/>
  <c r="CB49" i="9"/>
  <c r="CA49" i="9"/>
  <c r="BZ49" i="9"/>
  <c r="BY49" i="9"/>
  <c r="BX49" i="9"/>
  <c r="BW49" i="9"/>
  <c r="BV49" i="9"/>
  <c r="BU49" i="9"/>
  <c r="BT49" i="9"/>
  <c r="BL49" i="9"/>
  <c r="BK49" i="9"/>
  <c r="BJ49" i="9"/>
  <c r="BI49" i="9"/>
  <c r="BH49" i="9"/>
  <c r="BG49" i="9"/>
  <c r="BF49" i="9"/>
  <c r="BE49" i="9"/>
  <c r="BD49" i="9"/>
  <c r="BC49" i="9"/>
  <c r="BB49" i="9"/>
  <c r="BA49" i="9"/>
  <c r="AZ49" i="9"/>
  <c r="AY49" i="9"/>
  <c r="AX49" i="9"/>
  <c r="AW49" i="9"/>
  <c r="AV49" i="9"/>
  <c r="AU49" i="9"/>
  <c r="AT49" i="9"/>
  <c r="DT48" i="9"/>
  <c r="DS48" i="9"/>
  <c r="DR48" i="9"/>
  <c r="DQ48" i="9"/>
  <c r="DP48" i="9"/>
  <c r="DO48" i="9"/>
  <c r="DN48" i="9"/>
  <c r="CT48" i="9"/>
  <c r="CS48" i="9"/>
  <c r="CR48" i="9"/>
  <c r="CQ48" i="9"/>
  <c r="CP48" i="9"/>
  <c r="CO48" i="9"/>
  <c r="CN48" i="9"/>
  <c r="BS48" i="9"/>
  <c r="BR48" i="9"/>
  <c r="BQ48" i="9"/>
  <c r="BP48" i="9"/>
  <c r="BO48" i="9"/>
  <c r="BN48" i="9"/>
  <c r="BM48" i="9"/>
  <c r="AS48" i="9"/>
  <c r="AR48" i="9"/>
  <c r="AQ48" i="9"/>
  <c r="AP48" i="9"/>
  <c r="AO48" i="9"/>
  <c r="AN48" i="9"/>
  <c r="AM48" i="9"/>
  <c r="AL48" i="9"/>
  <c r="AK48" i="9"/>
  <c r="AJ48" i="9"/>
  <c r="AI48" i="9"/>
  <c r="AH48" i="9"/>
  <c r="AG48" i="9"/>
  <c r="AF48" i="9"/>
  <c r="AE48" i="9"/>
  <c r="AD48" i="9"/>
  <c r="AC48" i="9"/>
  <c r="AB48" i="9"/>
  <c r="AA48" i="9"/>
  <c r="Z48" i="9"/>
  <c r="Y48" i="9"/>
  <c r="W48" i="9"/>
  <c r="T48" i="9"/>
  <c r="S48" i="9"/>
  <c r="R48" i="9"/>
  <c r="Q48" i="9"/>
  <c r="P48" i="9"/>
  <c r="O48" i="9"/>
  <c r="N48" i="9"/>
  <c r="M48" i="9"/>
  <c r="L48" i="9"/>
  <c r="K48" i="9"/>
  <c r="J48" i="9"/>
  <c r="I48" i="9"/>
  <c r="H48" i="9"/>
  <c r="G48" i="9"/>
  <c r="DM47" i="9"/>
  <c r="DL47" i="9"/>
  <c r="DK47" i="9"/>
  <c r="DJ47" i="9"/>
  <c r="DI47" i="9"/>
  <c r="DH47" i="9"/>
  <c r="DG47" i="9"/>
  <c r="DF47" i="9"/>
  <c r="DE47" i="9"/>
  <c r="DD47" i="9"/>
  <c r="DC47" i="9"/>
  <c r="DB47" i="9"/>
  <c r="DA47" i="9"/>
  <c r="CZ47" i="9"/>
  <c r="CY47" i="9"/>
  <c r="CX47" i="9"/>
  <c r="CW47" i="9"/>
  <c r="CV47" i="9"/>
  <c r="CU47" i="9"/>
  <c r="CL47" i="9"/>
  <c r="CI47" i="9"/>
  <c r="CH47" i="9"/>
  <c r="CG47" i="9"/>
  <c r="CF47" i="9"/>
  <c r="CE47" i="9"/>
  <c r="CD47" i="9"/>
  <c r="CC47" i="9"/>
  <c r="CB47" i="9"/>
  <c r="CA47" i="9"/>
  <c r="BZ47" i="9"/>
  <c r="BY47" i="9"/>
  <c r="BX47" i="9"/>
  <c r="BW47" i="9"/>
  <c r="BV47" i="9"/>
  <c r="BL47" i="9"/>
  <c r="BK47" i="9"/>
  <c r="BJ47" i="9"/>
  <c r="BI47" i="9"/>
  <c r="BH47" i="9"/>
  <c r="BG47" i="9"/>
  <c r="BF47" i="9"/>
  <c r="BE47" i="9"/>
  <c r="BD47" i="9"/>
  <c r="BC47" i="9"/>
  <c r="BB47" i="9"/>
  <c r="BA47" i="9"/>
  <c r="AZ47" i="9"/>
  <c r="AY47" i="9"/>
  <c r="AX47" i="9"/>
  <c r="AW47" i="9"/>
  <c r="AV47" i="9"/>
  <c r="AU47" i="9"/>
  <c r="AT47" i="9"/>
  <c r="DM46" i="9"/>
  <c r="DL46" i="9"/>
  <c r="DK46" i="9"/>
  <c r="DJ46" i="9"/>
  <c r="DI46" i="9"/>
  <c r="DH46" i="9"/>
  <c r="DG46" i="9"/>
  <c r="DF46" i="9"/>
  <c r="DE46" i="9"/>
  <c r="DD46" i="9"/>
  <c r="DC46" i="9"/>
  <c r="DB46" i="9"/>
  <c r="DA46" i="9"/>
  <c r="CZ46" i="9"/>
  <c r="CY46" i="9"/>
  <c r="CX46" i="9"/>
  <c r="CW46" i="9"/>
  <c r="CV46" i="9"/>
  <c r="CU46" i="9"/>
  <c r="CM46" i="9"/>
  <c r="EN46" i="9" s="1"/>
  <c r="CL46" i="9"/>
  <c r="CF46" i="9"/>
  <c r="CE46" i="9"/>
  <c r="CD46" i="9"/>
  <c r="CC46" i="9"/>
  <c r="CB46" i="9"/>
  <c r="CA46" i="9"/>
  <c r="BZ46" i="9"/>
  <c r="BY46" i="9"/>
  <c r="BX46" i="9"/>
  <c r="BW46" i="9"/>
  <c r="BV46" i="9"/>
  <c r="BL46" i="9"/>
  <c r="EM46" i="9" s="1"/>
  <c r="BK46" i="9"/>
  <c r="BJ46" i="9"/>
  <c r="BI46" i="9"/>
  <c r="BH46" i="9"/>
  <c r="BG46" i="9"/>
  <c r="BF46" i="9"/>
  <c r="BE46" i="9"/>
  <c r="BD46" i="9"/>
  <c r="BC46" i="9"/>
  <c r="BB46" i="9"/>
  <c r="BA46" i="9"/>
  <c r="AZ46" i="9"/>
  <c r="AY46" i="9"/>
  <c r="AX46" i="9"/>
  <c r="AW46" i="9"/>
  <c r="AV46" i="9"/>
  <c r="AU46" i="9"/>
  <c r="AT46" i="9"/>
  <c r="DT45" i="9"/>
  <c r="DS45" i="9"/>
  <c r="DR45" i="9"/>
  <c r="DQ45" i="9"/>
  <c r="DQ44" i="9" s="1"/>
  <c r="DP45" i="9"/>
  <c r="DO45" i="9"/>
  <c r="DN45" i="9"/>
  <c r="CT45" i="9"/>
  <c r="CT44" i="9" s="1"/>
  <c r="CS45" i="9"/>
  <c r="CR45" i="9"/>
  <c r="CQ45" i="9"/>
  <c r="CP45" i="9"/>
  <c r="CP44" i="9" s="1"/>
  <c r="CO45" i="9"/>
  <c r="CN45" i="9"/>
  <c r="BS45" i="9"/>
  <c r="BR45" i="9"/>
  <c r="BR44" i="9" s="1"/>
  <c r="BQ45" i="9"/>
  <c r="BP45" i="9"/>
  <c r="BO45" i="9"/>
  <c r="BN45" i="9"/>
  <c r="BN44" i="9" s="1"/>
  <c r="BM45" i="9"/>
  <c r="AS45" i="9"/>
  <c r="AR45" i="9"/>
  <c r="AQ45" i="9"/>
  <c r="AP45" i="9"/>
  <c r="AO45" i="9"/>
  <c r="AN45" i="9"/>
  <c r="AM45" i="9"/>
  <c r="AM44" i="9" s="1"/>
  <c r="AL45" i="9"/>
  <c r="AK45" i="9"/>
  <c r="AJ45" i="9"/>
  <c r="AI45" i="9"/>
  <c r="AI44" i="9" s="1"/>
  <c r="AH45" i="9"/>
  <c r="AG45" i="9"/>
  <c r="AF45" i="9"/>
  <c r="AE45" i="9"/>
  <c r="AE44" i="9" s="1"/>
  <c r="AD45" i="9"/>
  <c r="AC45" i="9"/>
  <c r="AB45" i="9"/>
  <c r="AA45" i="9"/>
  <c r="AA44" i="9" s="1"/>
  <c r="Z45" i="9"/>
  <c r="Y45" i="9"/>
  <c r="W45" i="9"/>
  <c r="Q45" i="9"/>
  <c r="Q44" i="9" s="1"/>
  <c r="P45" i="9"/>
  <c r="P44" i="9" s="1"/>
  <c r="O45" i="9"/>
  <c r="N45" i="9"/>
  <c r="M45" i="9"/>
  <c r="L45" i="9"/>
  <c r="L44" i="9" s="1"/>
  <c r="K45" i="9"/>
  <c r="J45" i="9"/>
  <c r="I45" i="9"/>
  <c r="H45" i="9"/>
  <c r="H44" i="9" s="1"/>
  <c r="G45" i="9"/>
  <c r="BO44" i="9"/>
  <c r="AQ44" i="9"/>
  <c r="EN32" i="9"/>
  <c r="EM32" i="9"/>
  <c r="EL32" i="9"/>
  <c r="EK32" i="9"/>
  <c r="EJ32" i="9"/>
  <c r="EI32" i="9"/>
  <c r="EH32" i="9"/>
  <c r="EG32" i="9"/>
  <c r="EF32" i="9"/>
  <c r="EE32" i="9"/>
  <c r="ED32" i="9"/>
  <c r="EC32" i="9"/>
  <c r="EB32" i="9"/>
  <c r="EA32" i="9"/>
  <c r="DZ32" i="9"/>
  <c r="DY32" i="9"/>
  <c r="DX32" i="9"/>
  <c r="DW32" i="9"/>
  <c r="DV32" i="9"/>
  <c r="DU32" i="9"/>
  <c r="DT32" i="9"/>
  <c r="DS32" i="9"/>
  <c r="DR32" i="9"/>
  <c r="DQ32" i="9"/>
  <c r="DP32" i="9"/>
  <c r="DO32" i="9"/>
  <c r="DN32" i="9"/>
  <c r="DM32" i="9"/>
  <c r="DL32" i="9"/>
  <c r="DK32" i="9"/>
  <c r="DJ32" i="9"/>
  <c r="DI32" i="9"/>
  <c r="DH32" i="9"/>
  <c r="DG32" i="9"/>
  <c r="DF32" i="9"/>
  <c r="DE32" i="9"/>
  <c r="DD32" i="9"/>
  <c r="DC32" i="9"/>
  <c r="DB32" i="9"/>
  <c r="DA32" i="9"/>
  <c r="CZ32" i="9"/>
  <c r="CY32" i="9"/>
  <c r="CX32" i="9"/>
  <c r="CW32" i="9"/>
  <c r="CV32" i="9"/>
  <c r="CU32" i="9"/>
  <c r="CT32" i="9"/>
  <c r="CS32" i="9"/>
  <c r="CR32" i="9"/>
  <c r="CQ32" i="9"/>
  <c r="CP32" i="9"/>
  <c r="CO32" i="9"/>
  <c r="CN32" i="9"/>
  <c r="CM32" i="9"/>
  <c r="CL32" i="9"/>
  <c r="CK32" i="9"/>
  <c r="CJ32" i="9"/>
  <c r="CI32" i="9"/>
  <c r="CH32" i="9"/>
  <c r="CG32" i="9"/>
  <c r="CF32" i="9"/>
  <c r="CE32" i="9"/>
  <c r="CD32" i="9"/>
  <c r="CC32" i="9"/>
  <c r="CB32" i="9"/>
  <c r="CA32" i="9"/>
  <c r="BZ32" i="9"/>
  <c r="BY32" i="9"/>
  <c r="BX32" i="9"/>
  <c r="BW32" i="9"/>
  <c r="BV32" i="9"/>
  <c r="BU32" i="9"/>
  <c r="BT32" i="9"/>
  <c r="BS32" i="9"/>
  <c r="BR32" i="9"/>
  <c r="BQ32" i="9"/>
  <c r="BP32" i="9"/>
  <c r="BO32" i="9"/>
  <c r="BN32" i="9"/>
  <c r="BM32" i="9"/>
  <c r="BL32" i="9"/>
  <c r="BK32" i="9"/>
  <c r="BJ32" i="9"/>
  <c r="BI32" i="9"/>
  <c r="BH32" i="9"/>
  <c r="BG32" i="9"/>
  <c r="BF32" i="9"/>
  <c r="BE32" i="9"/>
  <c r="BD32" i="9"/>
  <c r="BC32" i="9"/>
  <c r="BB32" i="9"/>
  <c r="BA32" i="9"/>
  <c r="AZ32" i="9"/>
  <c r="AY32" i="9"/>
  <c r="AX32" i="9"/>
  <c r="AW32" i="9"/>
  <c r="AV32" i="9"/>
  <c r="AU32" i="9"/>
  <c r="AT32" i="9"/>
  <c r="AS32" i="9"/>
  <c r="AR32" i="9"/>
  <c r="AQ32" i="9"/>
  <c r="AP32" i="9"/>
  <c r="AO32" i="9"/>
  <c r="AN32" i="9"/>
  <c r="AM32" i="9"/>
  <c r="AL32" i="9"/>
  <c r="AK32" i="9"/>
  <c r="AJ32" i="9"/>
  <c r="AI32" i="9"/>
  <c r="AH32" i="9"/>
  <c r="AG32" i="9"/>
  <c r="AF32" i="9"/>
  <c r="AE32" i="9"/>
  <c r="AD32" i="9"/>
  <c r="AC32" i="9"/>
  <c r="AB32" i="9"/>
  <c r="AA32" i="9"/>
  <c r="Z32" i="9"/>
  <c r="Y32" i="9"/>
  <c r="X32" i="9"/>
  <c r="W32" i="9"/>
  <c r="V32" i="9"/>
  <c r="U32" i="9"/>
  <c r="T32" i="9"/>
  <c r="S32" i="9"/>
  <c r="R32" i="9"/>
  <c r="Q32" i="9"/>
  <c r="P32" i="9"/>
  <c r="O32" i="9"/>
  <c r="N32" i="9"/>
  <c r="M32" i="9"/>
  <c r="L32" i="9"/>
  <c r="K32" i="9"/>
  <c r="J32" i="9"/>
  <c r="I32" i="9"/>
  <c r="H32" i="9"/>
  <c r="G32" i="9"/>
  <c r="F32" i="9"/>
  <c r="E32" i="9"/>
  <c r="EU25" i="9"/>
  <c r="ET25" i="9"/>
  <c r="ES25" i="9"/>
  <c r="ER25" i="9"/>
  <c r="EQ25" i="9"/>
  <c r="EP25" i="9"/>
  <c r="EO25" i="9"/>
  <c r="DT25" i="9"/>
  <c r="DS25" i="9"/>
  <c r="DR25" i="9"/>
  <c r="DQ25" i="9"/>
  <c r="DP25" i="9"/>
  <c r="DO25" i="9"/>
  <c r="DN25" i="9"/>
  <c r="DJ25" i="9"/>
  <c r="DH25" i="9"/>
  <c r="DB25" i="9"/>
  <c r="CZ25" i="9"/>
  <c r="CT25" i="9"/>
  <c r="CS25" i="9"/>
  <c r="CR25" i="9"/>
  <c r="CQ25" i="9"/>
  <c r="CP25" i="9"/>
  <c r="CO25" i="9"/>
  <c r="CN25" i="9"/>
  <c r="CK25" i="9"/>
  <c r="CJ25" i="9"/>
  <c r="CF25" i="9"/>
  <c r="CE25" i="9"/>
  <c r="CA25" i="9"/>
  <c r="BW25" i="9"/>
  <c r="BT25" i="9"/>
  <c r="BS25" i="9"/>
  <c r="BR25" i="9"/>
  <c r="BQ25" i="9"/>
  <c r="BP25" i="9"/>
  <c r="BO25" i="9"/>
  <c r="BN25" i="9"/>
  <c r="BM25" i="9"/>
  <c r="BL25" i="9"/>
  <c r="BH25" i="9"/>
  <c r="BD25" i="9"/>
  <c r="AZ25" i="9"/>
  <c r="AV25" i="9"/>
  <c r="AS25" i="9"/>
  <c r="AR25" i="9"/>
  <c r="AQ25" i="9"/>
  <c r="AP25" i="9"/>
  <c r="AO25" i="9"/>
  <c r="AN25" i="9"/>
  <c r="AM25" i="9"/>
  <c r="AL25" i="9"/>
  <c r="AK25" i="9"/>
  <c r="AJ25" i="9"/>
  <c r="AI25" i="9"/>
  <c r="AH25" i="9"/>
  <c r="AG25" i="9"/>
  <c r="AF25" i="9"/>
  <c r="AE25" i="9"/>
  <c r="AD25" i="9"/>
  <c r="AC25" i="9"/>
  <c r="AB25" i="9"/>
  <c r="AA25" i="9"/>
  <c r="Z25" i="9"/>
  <c r="Y25" i="9"/>
  <c r="X25" i="9"/>
  <c r="W25" i="9"/>
  <c r="V25" i="9"/>
  <c r="U25" i="9"/>
  <c r="T25" i="9"/>
  <c r="S25" i="9"/>
  <c r="R25" i="9"/>
  <c r="Q25" i="9"/>
  <c r="P25" i="9"/>
  <c r="O25" i="9"/>
  <c r="N25" i="9"/>
  <c r="M25" i="9"/>
  <c r="L25" i="9"/>
  <c r="K25" i="9"/>
  <c r="J25" i="9"/>
  <c r="I25" i="9"/>
  <c r="H25" i="9"/>
  <c r="G25" i="9"/>
  <c r="F25" i="9"/>
  <c r="E25" i="9"/>
  <c r="EU24" i="9"/>
  <c r="ET24" i="9"/>
  <c r="ES24" i="9"/>
  <c r="ER24" i="9"/>
  <c r="EQ24" i="9"/>
  <c r="EP24" i="9"/>
  <c r="EO24" i="9"/>
  <c r="EN24" i="9"/>
  <c r="EM24" i="9"/>
  <c r="EL24" i="9"/>
  <c r="EK24" i="9"/>
  <c r="EJ24" i="9"/>
  <c r="EI24" i="9"/>
  <c r="EH24" i="9"/>
  <c r="EG24" i="9"/>
  <c r="EF24" i="9"/>
  <c r="EE24" i="9"/>
  <c r="ED24" i="9"/>
  <c r="EC24" i="9"/>
  <c r="EB24" i="9"/>
  <c r="EA24" i="9"/>
  <c r="DZ24" i="9"/>
  <c r="DY24" i="9"/>
  <c r="DX24" i="9"/>
  <c r="DW24" i="9"/>
  <c r="DV24" i="9"/>
  <c r="DU24" i="9"/>
  <c r="DT24" i="9"/>
  <c r="DS24" i="9"/>
  <c r="DR24" i="9"/>
  <c r="DQ24" i="9"/>
  <c r="DP24" i="9"/>
  <c r="DO24" i="9"/>
  <c r="DN24" i="9"/>
  <c r="DM24" i="9"/>
  <c r="DL24" i="9"/>
  <c r="DK24" i="9"/>
  <c r="DJ24" i="9"/>
  <c r="DI24" i="9"/>
  <c r="DH24" i="9"/>
  <c r="DG24" i="9"/>
  <c r="DF24" i="9"/>
  <c r="DE24" i="9"/>
  <c r="DD24" i="9"/>
  <c r="DC24" i="9"/>
  <c r="DB24" i="9"/>
  <c r="DA24" i="9"/>
  <c r="CZ24" i="9"/>
  <c r="CY24" i="9"/>
  <c r="CX24" i="9"/>
  <c r="CW24" i="9"/>
  <c r="CV24" i="9"/>
  <c r="CU24" i="9"/>
  <c r="CT24" i="9"/>
  <c r="CS24" i="9"/>
  <c r="CR24" i="9"/>
  <c r="CQ24" i="9"/>
  <c r="CP24" i="9"/>
  <c r="CO24" i="9"/>
  <c r="CN24" i="9"/>
  <c r="CM24" i="9"/>
  <c r="CL24" i="9"/>
  <c r="CK24" i="9"/>
  <c r="CJ24" i="9"/>
  <c r="CI24" i="9"/>
  <c r="CH24" i="9"/>
  <c r="CG24" i="9"/>
  <c r="CF24" i="9"/>
  <c r="CE24" i="9"/>
  <c r="CD24" i="9"/>
  <c r="CC24" i="9"/>
  <c r="CB24" i="9"/>
  <c r="CA24" i="9"/>
  <c r="BZ24" i="9"/>
  <c r="BY24" i="9"/>
  <c r="BX24" i="9"/>
  <c r="BW24" i="9"/>
  <c r="BV24" i="9"/>
  <c r="BU24" i="9"/>
  <c r="BT24" i="9"/>
  <c r="BS24" i="9"/>
  <c r="BR24" i="9"/>
  <c r="BQ24" i="9"/>
  <c r="BP24" i="9"/>
  <c r="BO24" i="9"/>
  <c r="BN24" i="9"/>
  <c r="BM24" i="9"/>
  <c r="BL24" i="9"/>
  <c r="BK24" i="9"/>
  <c r="BJ24" i="9"/>
  <c r="BI24" i="9"/>
  <c r="BH24" i="9"/>
  <c r="BG24" i="9"/>
  <c r="BF24" i="9"/>
  <c r="BE24" i="9"/>
  <c r="BD24" i="9"/>
  <c r="BC24" i="9"/>
  <c r="BB24" i="9"/>
  <c r="BA24" i="9"/>
  <c r="AZ24" i="9"/>
  <c r="AY24" i="9"/>
  <c r="AX24" i="9"/>
  <c r="AW24" i="9"/>
  <c r="AV24" i="9"/>
  <c r="AU24" i="9"/>
  <c r="AT24" i="9"/>
  <c r="AS24" i="9"/>
  <c r="AR24" i="9"/>
  <c r="AQ24" i="9"/>
  <c r="AP24" i="9"/>
  <c r="AO24" i="9"/>
  <c r="AN24" i="9"/>
  <c r="AM24" i="9"/>
  <c r="AL24" i="9"/>
  <c r="AK24" i="9"/>
  <c r="AJ24" i="9"/>
  <c r="AI24" i="9"/>
  <c r="AH24" i="9"/>
  <c r="AG24" i="9"/>
  <c r="AF24" i="9"/>
  <c r="AE24" i="9"/>
  <c r="AD24" i="9"/>
  <c r="AC24" i="9"/>
  <c r="AB24" i="9"/>
  <c r="AA24" i="9"/>
  <c r="Z24" i="9"/>
  <c r="Y24" i="9"/>
  <c r="X24" i="9"/>
  <c r="W24" i="9"/>
  <c r="V24" i="9"/>
  <c r="U24" i="9"/>
  <c r="T24" i="9"/>
  <c r="S24" i="9"/>
  <c r="R24" i="9"/>
  <c r="Q24" i="9"/>
  <c r="P24" i="9"/>
  <c r="O24" i="9"/>
  <c r="N24" i="9"/>
  <c r="M24" i="9"/>
  <c r="L24" i="9"/>
  <c r="K24" i="9"/>
  <c r="J24" i="9"/>
  <c r="I24" i="9"/>
  <c r="H24" i="9"/>
  <c r="G24" i="9"/>
  <c r="F24" i="9"/>
  <c r="E24" i="9"/>
  <c r="EU23" i="9"/>
  <c r="ET23" i="9"/>
  <c r="ES23" i="9"/>
  <c r="ER23" i="9"/>
  <c r="EQ23" i="9"/>
  <c r="EP23" i="9"/>
  <c r="EO23" i="9"/>
  <c r="EN23" i="9"/>
  <c r="EM23" i="9"/>
  <c r="EL23" i="9"/>
  <c r="EK23" i="9"/>
  <c r="EJ23" i="9"/>
  <c r="EI23" i="9"/>
  <c r="EH23" i="9"/>
  <c r="EG23" i="9"/>
  <c r="EF23" i="9"/>
  <c r="EE23" i="9"/>
  <c r="ED23" i="9"/>
  <c r="EC23" i="9"/>
  <c r="EB23" i="9"/>
  <c r="EA23" i="9"/>
  <c r="DZ23" i="9"/>
  <c r="DY23" i="9"/>
  <c r="DX23" i="9"/>
  <c r="DW23" i="9"/>
  <c r="DV23" i="9"/>
  <c r="DU23" i="9"/>
  <c r="DT23" i="9"/>
  <c r="DS23" i="9"/>
  <c r="DR23" i="9"/>
  <c r="DQ23" i="9"/>
  <c r="DP23" i="9"/>
  <c r="DO23" i="9"/>
  <c r="DN23" i="9"/>
  <c r="DM23" i="9"/>
  <c r="DL23" i="9"/>
  <c r="DK23" i="9"/>
  <c r="DJ23" i="9"/>
  <c r="DI23" i="9"/>
  <c r="DH23" i="9"/>
  <c r="DG23" i="9"/>
  <c r="DF23" i="9"/>
  <c r="DE23" i="9"/>
  <c r="DD23" i="9"/>
  <c r="DC23" i="9"/>
  <c r="DB23" i="9"/>
  <c r="DA23" i="9"/>
  <c r="CZ23" i="9"/>
  <c r="CY23" i="9"/>
  <c r="CX23" i="9"/>
  <c r="CW23" i="9"/>
  <c r="CV23" i="9"/>
  <c r="CU23" i="9"/>
  <c r="CT23" i="9"/>
  <c r="CS23" i="9"/>
  <c r="CR23" i="9"/>
  <c r="CQ23" i="9"/>
  <c r="CP23" i="9"/>
  <c r="CO23" i="9"/>
  <c r="CN23" i="9"/>
  <c r="CM23" i="9"/>
  <c r="CL23" i="9"/>
  <c r="CK23" i="9"/>
  <c r="CJ23" i="9"/>
  <c r="CI23" i="9"/>
  <c r="CH23" i="9"/>
  <c r="CG23" i="9"/>
  <c r="CF23" i="9"/>
  <c r="CE23" i="9"/>
  <c r="CD23" i="9"/>
  <c r="CC23" i="9"/>
  <c r="CB23" i="9"/>
  <c r="CA23" i="9"/>
  <c r="BZ23" i="9"/>
  <c r="BY23" i="9"/>
  <c r="BX23" i="9"/>
  <c r="BW23" i="9"/>
  <c r="BV23" i="9"/>
  <c r="BU23" i="9"/>
  <c r="BT23" i="9"/>
  <c r="BS23" i="9"/>
  <c r="BR23" i="9"/>
  <c r="BQ23" i="9"/>
  <c r="BP23" i="9"/>
  <c r="BO23" i="9"/>
  <c r="BN23" i="9"/>
  <c r="BM23" i="9"/>
  <c r="BL23" i="9"/>
  <c r="BK23" i="9"/>
  <c r="BJ23" i="9"/>
  <c r="BI23" i="9"/>
  <c r="BH23" i="9"/>
  <c r="BG23" i="9"/>
  <c r="BF23" i="9"/>
  <c r="BE23" i="9"/>
  <c r="BD23" i="9"/>
  <c r="BC23" i="9"/>
  <c r="BB23" i="9"/>
  <c r="BA23" i="9"/>
  <c r="AZ23" i="9"/>
  <c r="AY23" i="9"/>
  <c r="AX23" i="9"/>
  <c r="AW23" i="9"/>
  <c r="AV23" i="9"/>
  <c r="AU23" i="9"/>
  <c r="AT23" i="9"/>
  <c r="AS23" i="9"/>
  <c r="AR23" i="9"/>
  <c r="AQ23" i="9"/>
  <c r="AP23" i="9"/>
  <c r="AO23" i="9"/>
  <c r="AN23" i="9"/>
  <c r="AM23" i="9"/>
  <c r="AL23" i="9"/>
  <c r="AK23" i="9"/>
  <c r="AJ23" i="9"/>
  <c r="AI23" i="9"/>
  <c r="AH23" i="9"/>
  <c r="AG23" i="9"/>
  <c r="AF23" i="9"/>
  <c r="AE23" i="9"/>
  <c r="AD23" i="9"/>
  <c r="AC23" i="9"/>
  <c r="AB23" i="9"/>
  <c r="AA23" i="9"/>
  <c r="Z23" i="9"/>
  <c r="Y23" i="9"/>
  <c r="X23" i="9"/>
  <c r="W23" i="9"/>
  <c r="V23" i="9"/>
  <c r="U23" i="9"/>
  <c r="T23" i="9"/>
  <c r="S23" i="9"/>
  <c r="R23" i="9"/>
  <c r="Q23" i="9"/>
  <c r="P23" i="9"/>
  <c r="O23" i="9"/>
  <c r="N23" i="9"/>
  <c r="M23" i="9"/>
  <c r="L23" i="9"/>
  <c r="K23" i="9"/>
  <c r="J23" i="9"/>
  <c r="I23" i="9"/>
  <c r="H23" i="9"/>
  <c r="G23" i="9"/>
  <c r="F23" i="9"/>
  <c r="E23" i="9"/>
  <c r="EU22" i="9"/>
  <c r="ET22" i="9"/>
  <c r="ES22" i="9"/>
  <c r="ER22" i="9"/>
  <c r="EQ22" i="9"/>
  <c r="EP22" i="9"/>
  <c r="EO22" i="9"/>
  <c r="DT22" i="9"/>
  <c r="DS22" i="9"/>
  <c r="DR22" i="9"/>
  <c r="DQ22" i="9"/>
  <c r="DP22" i="9"/>
  <c r="DO22" i="9"/>
  <c r="DN22" i="9"/>
  <c r="CT22" i="9"/>
  <c r="CS22" i="9"/>
  <c r="CR22" i="9"/>
  <c r="CQ22" i="9"/>
  <c r="CP22" i="9"/>
  <c r="CO22" i="9"/>
  <c r="CN22" i="9"/>
  <c r="BS22" i="9"/>
  <c r="BR22" i="9"/>
  <c r="BQ22" i="9"/>
  <c r="BP22" i="9"/>
  <c r="BO22" i="9"/>
  <c r="BN22" i="9"/>
  <c r="BM22" i="9"/>
  <c r="BL22" i="9"/>
  <c r="BK22" i="9"/>
  <c r="BJ22" i="9"/>
  <c r="BI22" i="9"/>
  <c r="BH22" i="9"/>
  <c r="BG22" i="9"/>
  <c r="BF22" i="9"/>
  <c r="BE22" i="9"/>
  <c r="BD22" i="9"/>
  <c r="BC22" i="9"/>
  <c r="BB22" i="9"/>
  <c r="BA22" i="9"/>
  <c r="AZ22" i="9"/>
  <c r="AY22" i="9"/>
  <c r="AX22" i="9"/>
  <c r="AW22" i="9"/>
  <c r="AV22" i="9"/>
  <c r="AU22" i="9"/>
  <c r="AT22" i="9"/>
  <c r="AS22" i="9"/>
  <c r="AR22" i="9"/>
  <c r="AQ22" i="9"/>
  <c r="AP22" i="9"/>
  <c r="AO22" i="9"/>
  <c r="AN22" i="9"/>
  <c r="AM22" i="9"/>
  <c r="AL22" i="9"/>
  <c r="AK22" i="9"/>
  <c r="AJ22" i="9"/>
  <c r="AI22" i="9"/>
  <c r="AH22" i="9"/>
  <c r="AG22" i="9"/>
  <c r="AF22" i="9"/>
  <c r="AE22" i="9"/>
  <c r="AD22" i="9"/>
  <c r="AC22" i="9"/>
  <c r="AB22" i="9"/>
  <c r="AA22" i="9"/>
  <c r="Z22" i="9"/>
  <c r="Y22" i="9"/>
  <c r="T22" i="9"/>
  <c r="S22" i="9"/>
  <c r="R22" i="9"/>
  <c r="Q22" i="9"/>
  <c r="P22" i="9"/>
  <c r="O22" i="9"/>
  <c r="M22" i="9"/>
  <c r="L22" i="9"/>
  <c r="K22" i="9"/>
  <c r="J22" i="9"/>
  <c r="EU21" i="9"/>
  <c r="ET21" i="9"/>
  <c r="ES21" i="9"/>
  <c r="ER21" i="9"/>
  <c r="EQ21" i="9"/>
  <c r="EP21" i="9"/>
  <c r="EO21" i="9"/>
  <c r="DT21" i="9"/>
  <c r="DS21" i="9"/>
  <c r="DR21" i="9"/>
  <c r="DQ21" i="9"/>
  <c r="DP21" i="9"/>
  <c r="DO21" i="9"/>
  <c r="DN21" i="9"/>
  <c r="DM21" i="9"/>
  <c r="DL21" i="9"/>
  <c r="DK21" i="9"/>
  <c r="DJ21" i="9"/>
  <c r="DI21" i="9"/>
  <c r="DH21" i="9"/>
  <c r="DG21" i="9"/>
  <c r="DF21" i="9"/>
  <c r="DE21" i="9"/>
  <c r="DD21" i="9"/>
  <c r="DC21" i="9"/>
  <c r="DB21" i="9"/>
  <c r="DA21" i="9"/>
  <c r="CZ21" i="9"/>
  <c r="CY21" i="9"/>
  <c r="CX21" i="9"/>
  <c r="CW21" i="9"/>
  <c r="CV21" i="9"/>
  <c r="CU21" i="9"/>
  <c r="CT21" i="9"/>
  <c r="CS21" i="9"/>
  <c r="CR21" i="9"/>
  <c r="CQ21" i="9"/>
  <c r="CP21" i="9"/>
  <c r="CO21" i="9"/>
  <c r="CN21" i="9"/>
  <c r="CL21" i="9"/>
  <c r="CK21" i="9"/>
  <c r="CJ21" i="9"/>
  <c r="CI21" i="9"/>
  <c r="CH21" i="9"/>
  <c r="CG21" i="9"/>
  <c r="CF21" i="9"/>
  <c r="CE21" i="9"/>
  <c r="CD21" i="9"/>
  <c r="CC21" i="9"/>
  <c r="CB21" i="9"/>
  <c r="CA21" i="9"/>
  <c r="BZ21" i="9"/>
  <c r="BY21" i="9"/>
  <c r="BX21" i="9"/>
  <c r="BW21" i="9"/>
  <c r="BV21" i="9"/>
  <c r="BU21" i="9"/>
  <c r="BT21" i="9"/>
  <c r="BS21" i="9"/>
  <c r="BR21" i="9"/>
  <c r="BQ21" i="9"/>
  <c r="BP21" i="9"/>
  <c r="BO21" i="9"/>
  <c r="BN21" i="9"/>
  <c r="BM21" i="9"/>
  <c r="BL21" i="9"/>
  <c r="BK21" i="9"/>
  <c r="BJ21" i="9"/>
  <c r="BI21" i="9"/>
  <c r="BH21" i="9"/>
  <c r="BG21" i="9"/>
  <c r="BF21" i="9"/>
  <c r="BE21" i="9"/>
  <c r="BD21" i="9"/>
  <c r="BC21" i="9"/>
  <c r="BB21" i="9"/>
  <c r="BA21" i="9"/>
  <c r="AZ21" i="9"/>
  <c r="AY21" i="9"/>
  <c r="AX21" i="9"/>
  <c r="AW21" i="9"/>
  <c r="AV21" i="9"/>
  <c r="AU21" i="9"/>
  <c r="AT21" i="9"/>
  <c r="AS21" i="9"/>
  <c r="AR21" i="9"/>
  <c r="AQ21" i="9"/>
  <c r="AP21" i="9"/>
  <c r="AO21" i="9"/>
  <c r="AN21" i="9"/>
  <c r="AM21" i="9"/>
  <c r="AL21" i="9"/>
  <c r="AK21" i="9"/>
  <c r="AJ21" i="9"/>
  <c r="AI21" i="9"/>
  <c r="AH21" i="9"/>
  <c r="AG21" i="9"/>
  <c r="AF21" i="9"/>
  <c r="AE21" i="9"/>
  <c r="AD21" i="9"/>
  <c r="AC21" i="9"/>
  <c r="AB21" i="9"/>
  <c r="AA21" i="9"/>
  <c r="Z21" i="9"/>
  <c r="Y21" i="9"/>
  <c r="W21" i="9"/>
  <c r="V21" i="9"/>
  <c r="U21" i="9"/>
  <c r="T21" i="9"/>
  <c r="S21" i="9"/>
  <c r="R21" i="9"/>
  <c r="Q21" i="9"/>
  <c r="P21" i="9"/>
  <c r="O21" i="9"/>
  <c r="N21" i="9"/>
  <c r="M21" i="9"/>
  <c r="L21" i="9"/>
  <c r="K21" i="9"/>
  <c r="J21" i="9"/>
  <c r="I21" i="9"/>
  <c r="H21" i="9"/>
  <c r="G21" i="9"/>
  <c r="F21" i="9"/>
  <c r="E21" i="9"/>
  <c r="EU20" i="9"/>
  <c r="EU19" i="9" s="1"/>
  <c r="ET20" i="9"/>
  <c r="ET19" i="9" s="1"/>
  <c r="ES20" i="9"/>
  <c r="ER20" i="9"/>
  <c r="EQ20" i="9"/>
  <c r="EQ19" i="9" s="1"/>
  <c r="EP20" i="9"/>
  <c r="EO20" i="9"/>
  <c r="DT20" i="9"/>
  <c r="DS20" i="9"/>
  <c r="DS19" i="9" s="1"/>
  <c r="DR20" i="9"/>
  <c r="DR19" i="9" s="1"/>
  <c r="DQ20" i="9"/>
  <c r="DP20" i="9"/>
  <c r="DO20" i="9"/>
  <c r="DO19" i="9" s="1"/>
  <c r="DN20" i="9"/>
  <c r="DN19" i="9" s="1"/>
  <c r="DM20" i="9"/>
  <c r="DJ20" i="9"/>
  <c r="DI20" i="9"/>
  <c r="DH20" i="9"/>
  <c r="DG20" i="9"/>
  <c r="DF20" i="9"/>
  <c r="DE20" i="9"/>
  <c r="DD20" i="9"/>
  <c r="DC20" i="9"/>
  <c r="DB20" i="9"/>
  <c r="DA20" i="9"/>
  <c r="CZ20" i="9"/>
  <c r="CY20" i="9"/>
  <c r="CX20" i="9"/>
  <c r="CW20" i="9"/>
  <c r="CT20" i="9"/>
  <c r="CT19" i="9" s="1"/>
  <c r="CS20" i="9"/>
  <c r="CR20" i="9"/>
  <c r="CQ20" i="9"/>
  <c r="CQ19" i="9" s="1"/>
  <c r="CP20" i="9"/>
  <c r="CP19" i="9" s="1"/>
  <c r="CO20" i="9"/>
  <c r="CO19" i="9" s="1"/>
  <c r="CN20" i="9"/>
  <c r="CN19" i="9" s="1"/>
  <c r="CL20" i="9"/>
  <c r="CF20" i="9"/>
  <c r="CE20" i="9"/>
  <c r="CD20" i="9"/>
  <c r="CC20" i="9"/>
  <c r="CB20" i="9"/>
  <c r="CA20" i="9"/>
  <c r="BZ20" i="9"/>
  <c r="BY20" i="9"/>
  <c r="BX20" i="9"/>
  <c r="BW20" i="9"/>
  <c r="BV20" i="9"/>
  <c r="BS20" i="9"/>
  <c r="BR20" i="9"/>
  <c r="BR19" i="9" s="1"/>
  <c r="BQ20" i="9"/>
  <c r="BP20" i="9"/>
  <c r="BO20" i="9"/>
  <c r="BN20" i="9"/>
  <c r="BM20" i="9"/>
  <c r="BL20" i="9"/>
  <c r="BK20" i="9"/>
  <c r="BJ20" i="9"/>
  <c r="BI20" i="9"/>
  <c r="BH20" i="9"/>
  <c r="BG20" i="9"/>
  <c r="BF20" i="9"/>
  <c r="BE20" i="9"/>
  <c r="BD20" i="9"/>
  <c r="BC20" i="9"/>
  <c r="BB20" i="9"/>
  <c r="BA20" i="9"/>
  <c r="AZ20" i="9"/>
  <c r="AY20" i="9"/>
  <c r="AX20" i="9"/>
  <c r="AW20" i="9"/>
  <c r="AV20" i="9"/>
  <c r="AU20" i="9"/>
  <c r="AT20" i="9"/>
  <c r="AS20" i="9"/>
  <c r="AR20" i="9"/>
  <c r="AQ20" i="9"/>
  <c r="AP20" i="9"/>
  <c r="AP19" i="9" s="1"/>
  <c r="AO20" i="9"/>
  <c r="AN20" i="9"/>
  <c r="AM20" i="9"/>
  <c r="AL20" i="9"/>
  <c r="AK20" i="9"/>
  <c r="AJ20" i="9"/>
  <c r="AI20" i="9"/>
  <c r="AH20" i="9"/>
  <c r="AH19" i="9" s="1"/>
  <c r="AG20" i="9"/>
  <c r="AF20" i="9"/>
  <c r="AE20" i="9"/>
  <c r="AD20" i="9"/>
  <c r="AC20" i="9"/>
  <c r="AB20" i="9"/>
  <c r="AA20" i="9"/>
  <c r="Z20" i="9"/>
  <c r="Z19" i="9" s="1"/>
  <c r="Y20" i="9"/>
  <c r="W20" i="9"/>
  <c r="Q20" i="9"/>
  <c r="Q19" i="9" s="1"/>
  <c r="P20" i="9"/>
  <c r="P19" i="9" s="1"/>
  <c r="O20" i="9"/>
  <c r="N20" i="9"/>
  <c r="M20" i="9"/>
  <c r="M19" i="9" s="1"/>
  <c r="L20" i="9"/>
  <c r="L19" i="9" s="1"/>
  <c r="K20" i="9"/>
  <c r="J20" i="9"/>
  <c r="J19" i="9" s="1"/>
  <c r="I20" i="9"/>
  <c r="H20" i="9"/>
  <c r="G20" i="9"/>
  <c r="ES19" i="9"/>
  <c r="EP19" i="9"/>
  <c r="DP19" i="9"/>
  <c r="CS19" i="9"/>
  <c r="CR19" i="9"/>
  <c r="BO19" i="9"/>
  <c r="BN19" i="9"/>
  <c r="AQ19" i="9"/>
  <c r="AM19" i="9"/>
  <c r="AL19" i="9"/>
  <c r="AE19" i="9"/>
  <c r="AD19" i="9"/>
  <c r="BJ135" i="8"/>
  <c r="BA135" i="8"/>
  <c r="AZ135" i="8"/>
  <c r="AY135" i="8"/>
  <c r="AX135" i="8"/>
  <c r="AW135" i="8"/>
  <c r="AV135" i="8"/>
  <c r="AU135" i="8"/>
  <c r="AM135" i="8"/>
  <c r="AL135" i="8"/>
  <c r="AK135" i="8"/>
  <c r="AJ135" i="8"/>
  <c r="AI135" i="8"/>
  <c r="AH135" i="8"/>
  <c r="AG135" i="8"/>
  <c r="AF135" i="8"/>
  <c r="U135" i="8"/>
  <c r="T135" i="8"/>
  <c r="S135" i="8"/>
  <c r="R135" i="8"/>
  <c r="P135" i="8"/>
  <c r="O135" i="8"/>
  <c r="N135" i="8"/>
  <c r="M135" i="8"/>
  <c r="L135" i="8"/>
  <c r="J135" i="8"/>
  <c r="I135" i="8"/>
  <c r="I26" i="8" s="1"/>
  <c r="H135" i="8"/>
  <c r="G135" i="8"/>
  <c r="F135" i="8"/>
  <c r="BJ134" i="8"/>
  <c r="BA134" i="8"/>
  <c r="BA133" i="8" s="1"/>
  <c r="AZ134" i="8"/>
  <c r="AY134" i="8"/>
  <c r="AX134" i="8"/>
  <c r="AX26" i="8" s="1"/>
  <c r="AW134" i="8"/>
  <c r="AW133" i="8" s="1"/>
  <c r="AV134" i="8"/>
  <c r="AU134" i="8"/>
  <c r="AM134" i="8"/>
  <c r="AM26" i="8" s="1"/>
  <c r="AL134" i="8"/>
  <c r="AL133" i="8" s="1"/>
  <c r="AJ134" i="8"/>
  <c r="AJ26" i="8" s="1"/>
  <c r="AI134" i="8"/>
  <c r="AI26" i="8" s="1"/>
  <c r="AH134" i="8"/>
  <c r="AH133" i="8" s="1"/>
  <c r="AG134" i="8"/>
  <c r="AG26" i="8" s="1"/>
  <c r="AF134" i="8"/>
  <c r="AF26" i="8" s="1"/>
  <c r="U134" i="8"/>
  <c r="U26" i="8" s="1"/>
  <c r="T134" i="8"/>
  <c r="T133" i="8" s="1"/>
  <c r="S134" i="8"/>
  <c r="R134" i="8"/>
  <c r="R26" i="8" s="1"/>
  <c r="P134" i="8"/>
  <c r="P26" i="8" s="1"/>
  <c r="O134" i="8"/>
  <c r="O133" i="8" s="1"/>
  <c r="N134" i="8"/>
  <c r="M134" i="8"/>
  <c r="M26" i="8" s="1"/>
  <c r="L134" i="8"/>
  <c r="L26" i="8" s="1"/>
  <c r="J134" i="8"/>
  <c r="I134" i="8"/>
  <c r="H134" i="8"/>
  <c r="G134" i="8"/>
  <c r="G26" i="8" s="1"/>
  <c r="F134" i="8"/>
  <c r="F133" i="8" s="1"/>
  <c r="AT133" i="8"/>
  <c r="AS133" i="8"/>
  <c r="AR133" i="8"/>
  <c r="AQ133" i="8"/>
  <c r="AP133" i="8"/>
  <c r="AO133" i="8"/>
  <c r="AN133" i="8"/>
  <c r="AE133" i="8"/>
  <c r="AD133" i="8"/>
  <c r="AC133" i="8"/>
  <c r="AB133" i="8"/>
  <c r="AA133" i="8"/>
  <c r="Z133" i="8"/>
  <c r="Y133" i="8"/>
  <c r="X133" i="8"/>
  <c r="W133" i="8"/>
  <c r="V133" i="8"/>
  <c r="Q133" i="8"/>
  <c r="K133" i="8"/>
  <c r="J133" i="8"/>
  <c r="E133" i="8"/>
  <c r="BA129" i="8"/>
  <c r="AZ129" i="8"/>
  <c r="AY129" i="8"/>
  <c r="AX129" i="8"/>
  <c r="AW129" i="8"/>
  <c r="AV129" i="8"/>
  <c r="AU129" i="8"/>
  <c r="AJ129" i="8"/>
  <c r="AI129" i="8"/>
  <c r="AH129" i="8"/>
  <c r="AG129" i="8"/>
  <c r="AF129" i="8"/>
  <c r="X129" i="8"/>
  <c r="W129" i="8"/>
  <c r="V129" i="8"/>
  <c r="U129" i="8"/>
  <c r="T129" i="8"/>
  <c r="S129" i="8"/>
  <c r="R129" i="8"/>
  <c r="BA128" i="8"/>
  <c r="AZ128" i="8"/>
  <c r="AY128" i="8"/>
  <c r="AX128" i="8"/>
  <c r="AW128" i="8"/>
  <c r="AV128" i="8"/>
  <c r="AU128" i="8"/>
  <c r="AJ128" i="8"/>
  <c r="AI128" i="8"/>
  <c r="AH128" i="8"/>
  <c r="AG128" i="8"/>
  <c r="AF128" i="8"/>
  <c r="X128" i="8"/>
  <c r="W128" i="8"/>
  <c r="V128" i="8"/>
  <c r="U128" i="8"/>
  <c r="T128" i="8"/>
  <c r="S128" i="8"/>
  <c r="R128" i="8"/>
  <c r="BA127" i="8"/>
  <c r="AZ127" i="8"/>
  <c r="AY127" i="8"/>
  <c r="AX127" i="8"/>
  <c r="AW127" i="8"/>
  <c r="AV127" i="8"/>
  <c r="AU127" i="8"/>
  <c r="AJ127" i="8"/>
  <c r="AI127" i="8"/>
  <c r="AH127" i="8"/>
  <c r="AG127" i="8"/>
  <c r="AF127" i="8"/>
  <c r="X127" i="8"/>
  <c r="W127" i="8"/>
  <c r="V127" i="8"/>
  <c r="U127" i="8"/>
  <c r="T127" i="8"/>
  <c r="S127" i="8"/>
  <c r="R127" i="8"/>
  <c r="BA126" i="8"/>
  <c r="AZ126" i="8"/>
  <c r="AY126" i="8"/>
  <c r="AX126" i="8"/>
  <c r="AW126" i="8"/>
  <c r="AV126" i="8"/>
  <c r="AU126" i="8"/>
  <c r="AJ126" i="8"/>
  <c r="AI126" i="8"/>
  <c r="AH126" i="8"/>
  <c r="AG126" i="8"/>
  <c r="AF126" i="8"/>
  <c r="X126" i="8"/>
  <c r="W126" i="8"/>
  <c r="V126" i="8"/>
  <c r="U126" i="8"/>
  <c r="T126" i="8"/>
  <c r="S126" i="8"/>
  <c r="R126" i="8"/>
  <c r="BA125" i="8"/>
  <c r="AZ125" i="8"/>
  <c r="AY125" i="8"/>
  <c r="AX125" i="8"/>
  <c r="AW125" i="8"/>
  <c r="AV125" i="8"/>
  <c r="AU125" i="8"/>
  <c r="AJ125" i="8"/>
  <c r="AI125" i="8"/>
  <c r="AH125" i="8"/>
  <c r="AG125" i="8"/>
  <c r="AF125" i="8"/>
  <c r="X125" i="8"/>
  <c r="W125" i="8"/>
  <c r="V125" i="8"/>
  <c r="U125" i="8"/>
  <c r="T125" i="8"/>
  <c r="S125" i="8"/>
  <c r="R125" i="8"/>
  <c r="BA124" i="8"/>
  <c r="AZ124" i="8"/>
  <c r="AY124" i="8"/>
  <c r="AX124" i="8"/>
  <c r="AW124" i="8"/>
  <c r="AV124" i="8"/>
  <c r="AU124" i="8"/>
  <c r="AJ124" i="8"/>
  <c r="AI124" i="8"/>
  <c r="AH124" i="8"/>
  <c r="AG124" i="8"/>
  <c r="AF124" i="8"/>
  <c r="X124" i="8"/>
  <c r="W124" i="8"/>
  <c r="V124" i="8"/>
  <c r="U124" i="8"/>
  <c r="T124" i="8"/>
  <c r="S124" i="8"/>
  <c r="R124" i="8"/>
  <c r="BA123" i="8"/>
  <c r="AZ123" i="8"/>
  <c r="AY123" i="8"/>
  <c r="AX123" i="8"/>
  <c r="AW123" i="8"/>
  <c r="AV123" i="8"/>
  <c r="AU123" i="8"/>
  <c r="AJ123" i="8"/>
  <c r="AI123" i="8"/>
  <c r="AH123" i="8"/>
  <c r="AG123" i="8"/>
  <c r="AF123" i="8"/>
  <c r="X123" i="8"/>
  <c r="W123" i="8"/>
  <c r="V123" i="8"/>
  <c r="U123" i="8"/>
  <c r="T123" i="8"/>
  <c r="S123" i="8"/>
  <c r="R123" i="8"/>
  <c r="BA122" i="8"/>
  <c r="AZ122" i="8"/>
  <c r="AY122" i="8"/>
  <c r="AX122" i="8"/>
  <c r="AW122" i="8"/>
  <c r="AV122" i="8"/>
  <c r="AU122" i="8"/>
  <c r="AJ122" i="8"/>
  <c r="AI122" i="8"/>
  <c r="AH122" i="8"/>
  <c r="AG122" i="8"/>
  <c r="AF122" i="8"/>
  <c r="X122" i="8"/>
  <c r="W122" i="8"/>
  <c r="V122" i="8"/>
  <c r="U122" i="8"/>
  <c r="T122" i="8"/>
  <c r="S122" i="8"/>
  <c r="R122" i="8"/>
  <c r="BA121" i="8"/>
  <c r="AZ121" i="8"/>
  <c r="AY121" i="8"/>
  <c r="AX121" i="8"/>
  <c r="AW121" i="8"/>
  <c r="AV121" i="8"/>
  <c r="AU121" i="8"/>
  <c r="AJ121" i="8"/>
  <c r="AI121" i="8"/>
  <c r="AH121" i="8"/>
  <c r="AG121" i="8"/>
  <c r="AF121" i="8"/>
  <c r="X121" i="8"/>
  <c r="W121" i="8"/>
  <c r="V121" i="8"/>
  <c r="U121" i="8"/>
  <c r="T121" i="8"/>
  <c r="S121" i="8"/>
  <c r="R121" i="8"/>
  <c r="BA120" i="8"/>
  <c r="AZ120" i="8"/>
  <c r="AY120" i="8"/>
  <c r="AX120" i="8"/>
  <c r="AW120" i="8"/>
  <c r="AV120" i="8"/>
  <c r="AU120" i="8"/>
  <c r="AJ120" i="8"/>
  <c r="AI120" i="8"/>
  <c r="AH120" i="8"/>
  <c r="AG120" i="8"/>
  <c r="AF120" i="8"/>
  <c r="X120" i="8"/>
  <c r="W120" i="8"/>
  <c r="V120" i="8"/>
  <c r="U120" i="8"/>
  <c r="T120" i="8"/>
  <c r="S120" i="8"/>
  <c r="R120" i="8"/>
  <c r="BA119" i="8"/>
  <c r="AZ119" i="8"/>
  <c r="AY119" i="8"/>
  <c r="AX119" i="8"/>
  <c r="AW119" i="8"/>
  <c r="AV119" i="8"/>
  <c r="AU119" i="8"/>
  <c r="AJ119" i="8"/>
  <c r="AI119" i="8"/>
  <c r="AH119" i="8"/>
  <c r="AG119" i="8"/>
  <c r="AF119" i="8"/>
  <c r="X119" i="8"/>
  <c r="W119" i="8"/>
  <c r="V119" i="8"/>
  <c r="U119" i="8"/>
  <c r="T119" i="8"/>
  <c r="S119" i="8"/>
  <c r="R119" i="8"/>
  <c r="BA118" i="8"/>
  <c r="AZ118" i="8"/>
  <c r="AY118" i="8"/>
  <c r="AX118" i="8"/>
  <c r="AW118" i="8"/>
  <c r="AV118" i="8"/>
  <c r="AU118" i="8"/>
  <c r="AJ118" i="8"/>
  <c r="AI118" i="8"/>
  <c r="AH118" i="8"/>
  <c r="AG118" i="8"/>
  <c r="AF118" i="8"/>
  <c r="X118" i="8"/>
  <c r="W118" i="8"/>
  <c r="V118" i="8"/>
  <c r="U118" i="8"/>
  <c r="T118" i="8"/>
  <c r="S118" i="8"/>
  <c r="R118" i="8"/>
  <c r="BJ117" i="8"/>
  <c r="BA117" i="8"/>
  <c r="AZ117" i="8"/>
  <c r="AY117" i="8"/>
  <c r="AX117" i="8"/>
  <c r="AW117" i="8"/>
  <c r="AV117" i="8"/>
  <c r="AU117" i="8"/>
  <c r="AJ117" i="8"/>
  <c r="AI117" i="8"/>
  <c r="AH117" i="8"/>
  <c r="AG117" i="8"/>
  <c r="AF117" i="8"/>
  <c r="X117" i="8"/>
  <c r="W117" i="8"/>
  <c r="V117" i="8"/>
  <c r="U117" i="8"/>
  <c r="T117" i="8"/>
  <c r="S117" i="8"/>
  <c r="R117" i="8"/>
  <c r="BJ116" i="8"/>
  <c r="BA116" i="8"/>
  <c r="AZ116" i="8"/>
  <c r="AY116" i="8"/>
  <c r="AX116" i="8"/>
  <c r="AW116" i="8"/>
  <c r="AV116" i="8"/>
  <c r="AU116" i="8"/>
  <c r="AJ116" i="8"/>
  <c r="AI116" i="8"/>
  <c r="AH116" i="8"/>
  <c r="AG116" i="8"/>
  <c r="AF116" i="8"/>
  <c r="X116" i="8"/>
  <c r="W116" i="8"/>
  <c r="V116" i="8"/>
  <c r="U116" i="8"/>
  <c r="T116" i="8"/>
  <c r="S116" i="8"/>
  <c r="R116" i="8"/>
  <c r="BJ115" i="8"/>
  <c r="BA115" i="8"/>
  <c r="AZ115" i="8"/>
  <c r="AY115" i="8"/>
  <c r="AX115" i="8"/>
  <c r="AW115" i="8"/>
  <c r="AV115" i="8"/>
  <c r="AU115" i="8"/>
  <c r="AK115" i="8"/>
  <c r="AJ115" i="8"/>
  <c r="AI115" i="8"/>
  <c r="AH115" i="8"/>
  <c r="AG115" i="8"/>
  <c r="AF115" i="8"/>
  <c r="X115" i="8"/>
  <c r="W115" i="8"/>
  <c r="V115" i="8"/>
  <c r="U115" i="8"/>
  <c r="T115" i="8"/>
  <c r="S115" i="8"/>
  <c r="R115" i="8"/>
  <c r="BJ114" i="8"/>
  <c r="BA114" i="8"/>
  <c r="AZ114" i="8"/>
  <c r="AY114" i="8"/>
  <c r="AX114" i="8"/>
  <c r="AW114" i="8"/>
  <c r="AV114" i="8"/>
  <c r="AU114" i="8"/>
  <c r="AK114" i="8"/>
  <c r="AJ114" i="8"/>
  <c r="G112" i="9" s="1"/>
  <c r="AI114" i="8"/>
  <c r="AH114" i="8"/>
  <c r="AG114" i="8"/>
  <c r="AF114" i="8"/>
  <c r="X114" i="8"/>
  <c r="W114" i="8"/>
  <c r="V114" i="8"/>
  <c r="U114" i="8"/>
  <c r="T114" i="8"/>
  <c r="S114" i="8"/>
  <c r="R114" i="8"/>
  <c r="BJ113" i="8"/>
  <c r="BA113" i="8"/>
  <c r="AZ113" i="8"/>
  <c r="AY113" i="8"/>
  <c r="AX113" i="8"/>
  <c r="AW113" i="8"/>
  <c r="AV113" i="8"/>
  <c r="AU113" i="8"/>
  <c r="AJ113" i="8"/>
  <c r="AI113" i="8"/>
  <c r="AH113" i="8"/>
  <c r="AG113" i="8"/>
  <c r="AF113" i="8"/>
  <c r="X113" i="8"/>
  <c r="W113" i="8"/>
  <c r="V113" i="8"/>
  <c r="U113" i="8"/>
  <c r="T113" i="8"/>
  <c r="S113" i="8"/>
  <c r="R113" i="8"/>
  <c r="BJ112" i="8"/>
  <c r="E99" i="17" s="1"/>
  <c r="BA112" i="8"/>
  <c r="AZ112" i="8"/>
  <c r="AY112" i="8"/>
  <c r="AX112" i="8"/>
  <c r="AW112" i="8"/>
  <c r="AV112" i="8"/>
  <c r="AU112" i="8"/>
  <c r="AJ112" i="8"/>
  <c r="AI112" i="8"/>
  <c r="AH112" i="8"/>
  <c r="AG112" i="8"/>
  <c r="AF112" i="8"/>
  <c r="X112" i="8"/>
  <c r="W112" i="8"/>
  <c r="V112" i="8"/>
  <c r="U112" i="8"/>
  <c r="T112" i="8"/>
  <c r="S112" i="8"/>
  <c r="R112" i="8"/>
  <c r="BJ111" i="8"/>
  <c r="E98" i="17" s="1"/>
  <c r="BA111" i="8"/>
  <c r="AZ111" i="8"/>
  <c r="AY111" i="8"/>
  <c r="AX111" i="8"/>
  <c r="AW111" i="8"/>
  <c r="AV111" i="8"/>
  <c r="AU111" i="8"/>
  <c r="AJ111" i="8"/>
  <c r="AI111" i="8"/>
  <c r="AH111" i="8"/>
  <c r="AG111" i="8"/>
  <c r="AF111" i="8"/>
  <c r="X111" i="8"/>
  <c r="W111" i="8"/>
  <c r="V111" i="8"/>
  <c r="U111" i="8"/>
  <c r="T111" i="8"/>
  <c r="S111" i="8"/>
  <c r="R111" i="8"/>
  <c r="BJ110" i="8"/>
  <c r="E97" i="17" s="1"/>
  <c r="BA110" i="8"/>
  <c r="AZ110" i="8"/>
  <c r="AY110" i="8"/>
  <c r="AX110" i="8"/>
  <c r="AW110" i="8"/>
  <c r="AV110" i="8"/>
  <c r="AU110" i="8"/>
  <c r="AJ110" i="8"/>
  <c r="AI110" i="8"/>
  <c r="AH110" i="8"/>
  <c r="AG110" i="8"/>
  <c r="AF110" i="8"/>
  <c r="X110" i="8"/>
  <c r="W110" i="8"/>
  <c r="V110" i="8"/>
  <c r="U110" i="8"/>
  <c r="T110" i="8"/>
  <c r="S110" i="8"/>
  <c r="R110" i="8"/>
  <c r="BJ109" i="8"/>
  <c r="E96" i="17" s="1"/>
  <c r="BA109" i="8"/>
  <c r="AZ109" i="8"/>
  <c r="AY109" i="8"/>
  <c r="AX109" i="8"/>
  <c r="AW109" i="8"/>
  <c r="AV109" i="8"/>
  <c r="AU109" i="8"/>
  <c r="AJ109" i="8"/>
  <c r="AI109" i="8"/>
  <c r="AH109" i="8"/>
  <c r="AG109" i="8"/>
  <c r="AF109" i="8"/>
  <c r="X109" i="8"/>
  <c r="W109" i="8"/>
  <c r="V109" i="8"/>
  <c r="U109" i="8"/>
  <c r="T109" i="8"/>
  <c r="S109" i="8"/>
  <c r="R109" i="8"/>
  <c r="BJ108" i="8"/>
  <c r="E95" i="17" s="1"/>
  <c r="BA108" i="8"/>
  <c r="AZ108" i="8"/>
  <c r="AY108" i="8"/>
  <c r="AX108" i="8"/>
  <c r="AW108" i="8"/>
  <c r="AV108" i="8"/>
  <c r="AU108" i="8"/>
  <c r="AJ108" i="8"/>
  <c r="AI108" i="8"/>
  <c r="AH108" i="8"/>
  <c r="AG108" i="8"/>
  <c r="AF108" i="8"/>
  <c r="X108" i="8"/>
  <c r="W108" i="8"/>
  <c r="V108" i="8"/>
  <c r="U108" i="8"/>
  <c r="T108" i="8"/>
  <c r="S108" i="8"/>
  <c r="R108" i="8"/>
  <c r="BJ107" i="8"/>
  <c r="E94" i="17" s="1"/>
  <c r="BA107" i="8"/>
  <c r="AZ107" i="8"/>
  <c r="AY107" i="8"/>
  <c r="AX107" i="8"/>
  <c r="AW107" i="8"/>
  <c r="AV107" i="8"/>
  <c r="AU107" i="8"/>
  <c r="AJ107" i="8"/>
  <c r="AI107" i="8"/>
  <c r="AH107" i="8"/>
  <c r="AG107" i="8"/>
  <c r="AF107" i="8"/>
  <c r="X107" i="8"/>
  <c r="W107" i="8"/>
  <c r="V107" i="8"/>
  <c r="U107" i="8"/>
  <c r="T107" i="8"/>
  <c r="S107" i="8"/>
  <c r="R107" i="8"/>
  <c r="BJ106" i="8"/>
  <c r="E93" i="17" s="1"/>
  <c r="BA106" i="8"/>
  <c r="AZ106" i="8"/>
  <c r="AY106" i="8"/>
  <c r="AX106" i="8"/>
  <c r="AW106" i="8"/>
  <c r="AV106" i="8"/>
  <c r="AU106" i="8"/>
  <c r="AJ106" i="8"/>
  <c r="AI106" i="8"/>
  <c r="AH106" i="8"/>
  <c r="AG106" i="8"/>
  <c r="AF106" i="8"/>
  <c r="X106" i="8"/>
  <c r="W106" i="8"/>
  <c r="V106" i="8"/>
  <c r="U106" i="8"/>
  <c r="T106" i="8"/>
  <c r="S106" i="8"/>
  <c r="R106" i="8"/>
  <c r="BJ105" i="8"/>
  <c r="E92" i="17" s="1"/>
  <c r="BA105" i="8"/>
  <c r="AZ105" i="8"/>
  <c r="AY105" i="8"/>
  <c r="AX105" i="8"/>
  <c r="AW105" i="8"/>
  <c r="AV105" i="8"/>
  <c r="AU105" i="8"/>
  <c r="AJ105" i="8"/>
  <c r="AI105" i="8"/>
  <c r="AH105" i="8"/>
  <c r="AG105" i="8"/>
  <c r="AF105" i="8"/>
  <c r="X105" i="8"/>
  <c r="W105" i="8"/>
  <c r="V105" i="8"/>
  <c r="U105" i="8"/>
  <c r="T105" i="8"/>
  <c r="S105" i="8"/>
  <c r="R105" i="8"/>
  <c r="BJ104" i="8"/>
  <c r="E91" i="17" s="1"/>
  <c r="BA104" i="8"/>
  <c r="AZ104" i="8"/>
  <c r="AY104" i="8"/>
  <c r="AX104" i="8"/>
  <c r="AW104" i="8"/>
  <c r="AV104" i="8"/>
  <c r="AU104" i="8"/>
  <c r="AJ104" i="8"/>
  <c r="AI104" i="8"/>
  <c r="AH104" i="8"/>
  <c r="AG104" i="8"/>
  <c r="AF104" i="8"/>
  <c r="X104" i="8"/>
  <c r="W104" i="8"/>
  <c r="V104" i="8"/>
  <c r="U104" i="8"/>
  <c r="T104" i="8"/>
  <c r="S104" i="8"/>
  <c r="R104" i="8"/>
  <c r="BJ103" i="8"/>
  <c r="E90" i="17" s="1"/>
  <c r="BA103" i="8"/>
  <c r="AZ103" i="8"/>
  <c r="AY103" i="8"/>
  <c r="AX103" i="8"/>
  <c r="AW103" i="8"/>
  <c r="AV103" i="8"/>
  <c r="AU103" i="8"/>
  <c r="AJ103" i="8"/>
  <c r="AI103" i="8"/>
  <c r="AH103" i="8"/>
  <c r="AG103" i="8"/>
  <c r="AF103" i="8"/>
  <c r="X103" i="8"/>
  <c r="W103" i="8"/>
  <c r="V103" i="8"/>
  <c r="U103" i="8"/>
  <c r="T103" i="8"/>
  <c r="S103" i="8"/>
  <c r="R103" i="8"/>
  <c r="BJ102" i="8"/>
  <c r="E89" i="17" s="1"/>
  <c r="BA102" i="8"/>
  <c r="AZ102" i="8"/>
  <c r="AY102" i="8"/>
  <c r="AX102" i="8"/>
  <c r="AW102" i="8"/>
  <c r="AV102" i="8"/>
  <c r="AU102" i="8"/>
  <c r="AJ102" i="8"/>
  <c r="AI102" i="8"/>
  <c r="AH102" i="8"/>
  <c r="AG102" i="8"/>
  <c r="AF102" i="8"/>
  <c r="X102" i="8"/>
  <c r="W102" i="8"/>
  <c r="V102" i="8"/>
  <c r="U102" i="8"/>
  <c r="T102" i="8"/>
  <c r="S102" i="8"/>
  <c r="R102" i="8"/>
  <c r="BJ101" i="8"/>
  <c r="E88" i="17" s="1"/>
  <c r="BA101" i="8"/>
  <c r="AZ101" i="8"/>
  <c r="AY101" i="8"/>
  <c r="AX101" i="8"/>
  <c r="AW101" i="8"/>
  <c r="AV101" i="8"/>
  <c r="AU101" i="8"/>
  <c r="AJ101" i="8"/>
  <c r="AI101" i="8"/>
  <c r="AH101" i="8"/>
  <c r="AG101" i="8"/>
  <c r="AF101" i="8"/>
  <c r="X101" i="8"/>
  <c r="W101" i="8"/>
  <c r="V101" i="8"/>
  <c r="U101" i="8"/>
  <c r="T101" i="8"/>
  <c r="S101" i="8"/>
  <c r="R101" i="8"/>
  <c r="BJ100" i="8"/>
  <c r="E87" i="17" s="1"/>
  <c r="BA100" i="8"/>
  <c r="AZ100" i="8"/>
  <c r="AY100" i="8"/>
  <c r="AX100" i="8"/>
  <c r="AW100" i="8"/>
  <c r="AV100" i="8"/>
  <c r="AU100" i="8"/>
  <c r="AJ100" i="8"/>
  <c r="AI100" i="8"/>
  <c r="AH100" i="8"/>
  <c r="AG100" i="8"/>
  <c r="AF100" i="8"/>
  <c r="X100" i="8"/>
  <c r="W100" i="8"/>
  <c r="V100" i="8"/>
  <c r="U100" i="8"/>
  <c r="T100" i="8"/>
  <c r="S100" i="8"/>
  <c r="R100" i="8"/>
  <c r="BJ99" i="8"/>
  <c r="E86" i="17" s="1"/>
  <c r="BA99" i="8"/>
  <c r="AZ99" i="8"/>
  <c r="AY99" i="8"/>
  <c r="AX99" i="8"/>
  <c r="AW99" i="8"/>
  <c r="AV99" i="8"/>
  <c r="AU99" i="8"/>
  <c r="AJ99" i="8"/>
  <c r="AI99" i="8"/>
  <c r="AH99" i="8"/>
  <c r="AG99" i="8"/>
  <c r="AF99" i="8"/>
  <c r="X99" i="8"/>
  <c r="W99" i="8"/>
  <c r="V99" i="8"/>
  <c r="U99" i="8"/>
  <c r="T99" i="8"/>
  <c r="S99" i="8"/>
  <c r="R99" i="8"/>
  <c r="BJ98" i="8"/>
  <c r="E85" i="17" s="1"/>
  <c r="BA98" i="8"/>
  <c r="AZ98" i="8"/>
  <c r="AY98" i="8"/>
  <c r="AX98" i="8"/>
  <c r="AW98" i="8"/>
  <c r="AV98" i="8"/>
  <c r="AU98" i="8"/>
  <c r="AJ98" i="8"/>
  <c r="AI98" i="8"/>
  <c r="AH98" i="8"/>
  <c r="AG98" i="8"/>
  <c r="AF98" i="8"/>
  <c r="X98" i="8"/>
  <c r="W98" i="8"/>
  <c r="V98" i="8"/>
  <c r="U98" i="8"/>
  <c r="T98" i="8"/>
  <c r="S98" i="8"/>
  <c r="R98" i="8"/>
  <c r="BJ97" i="8"/>
  <c r="E84" i="17" s="1"/>
  <c r="BA97" i="8"/>
  <c r="AZ97" i="8"/>
  <c r="AY97" i="8"/>
  <c r="AX97" i="8"/>
  <c r="AW97" i="8"/>
  <c r="AV97" i="8"/>
  <c r="AU97" i="8"/>
  <c r="AJ97" i="8"/>
  <c r="AI97" i="8"/>
  <c r="AH97" i="8"/>
  <c r="AG97" i="8"/>
  <c r="AF97" i="8"/>
  <c r="X97" i="8"/>
  <c r="W97" i="8"/>
  <c r="V97" i="8"/>
  <c r="U97" i="8"/>
  <c r="T97" i="8"/>
  <c r="S97" i="8"/>
  <c r="R97" i="8"/>
  <c r="BJ96" i="8"/>
  <c r="E83" i="17" s="1"/>
  <c r="BA96" i="8"/>
  <c r="AZ96" i="8"/>
  <c r="AY96" i="8"/>
  <c r="AX96" i="8"/>
  <c r="AW96" i="8"/>
  <c r="AV96" i="8"/>
  <c r="AU96" i="8"/>
  <c r="AJ96" i="8"/>
  <c r="AI96" i="8"/>
  <c r="AH96" i="8"/>
  <c r="AG96" i="8"/>
  <c r="AF96" i="8"/>
  <c r="X96" i="8"/>
  <c r="W96" i="8"/>
  <c r="V96" i="8"/>
  <c r="U96" i="8"/>
  <c r="T96" i="8"/>
  <c r="S96" i="8"/>
  <c r="R96" i="8"/>
  <c r="BJ95" i="8"/>
  <c r="E82" i="17" s="1"/>
  <c r="BA95" i="8"/>
  <c r="AZ95" i="8"/>
  <c r="AY95" i="8"/>
  <c r="AX95" i="8"/>
  <c r="AW95" i="8"/>
  <c r="AV95" i="8"/>
  <c r="AU95" i="8"/>
  <c r="AJ95" i="8"/>
  <c r="AI95" i="8"/>
  <c r="AH95" i="8"/>
  <c r="AG95" i="8"/>
  <c r="AF95" i="8"/>
  <c r="X95" i="8"/>
  <c r="W95" i="8"/>
  <c r="V95" i="8"/>
  <c r="U95" i="8"/>
  <c r="T95" i="8"/>
  <c r="S95" i="8"/>
  <c r="R95" i="8"/>
  <c r="BJ94" i="8"/>
  <c r="E81" i="17" s="1"/>
  <c r="BA94" i="8"/>
  <c r="AZ94" i="8"/>
  <c r="AY94" i="8"/>
  <c r="AX94" i="8"/>
  <c r="AW94" i="8"/>
  <c r="AV94" i="8"/>
  <c r="AU94" i="8"/>
  <c r="AJ94" i="8"/>
  <c r="AI94" i="8"/>
  <c r="AH94" i="8"/>
  <c r="AG94" i="8"/>
  <c r="AF94" i="8"/>
  <c r="X94" i="8"/>
  <c r="W94" i="8"/>
  <c r="V94" i="8"/>
  <c r="U94" i="8"/>
  <c r="T94" i="8"/>
  <c r="S94" i="8"/>
  <c r="R94" i="8"/>
  <c r="BJ93" i="8"/>
  <c r="BA93" i="8"/>
  <c r="AZ93" i="8"/>
  <c r="AY93" i="8"/>
  <c r="AX93" i="8"/>
  <c r="AV93" i="8"/>
  <c r="AU93" i="8"/>
  <c r="AJ93" i="8"/>
  <c r="AI93" i="8"/>
  <c r="AH93" i="8"/>
  <c r="AG93" i="8"/>
  <c r="AF93" i="8"/>
  <c r="X93" i="8"/>
  <c r="W93" i="8"/>
  <c r="V93" i="8"/>
  <c r="U93" i="8"/>
  <c r="T93" i="8"/>
  <c r="S93" i="8"/>
  <c r="R93" i="8"/>
  <c r="BJ92" i="8"/>
  <c r="BA92" i="8"/>
  <c r="AZ92" i="8"/>
  <c r="AY92" i="8"/>
  <c r="AX92" i="8"/>
  <c r="AW92" i="8"/>
  <c r="AV92" i="8"/>
  <c r="AU92" i="8"/>
  <c r="AJ92" i="8"/>
  <c r="AI92" i="8"/>
  <c r="AH92" i="8"/>
  <c r="AG92" i="8"/>
  <c r="AF92" i="8"/>
  <c r="X92" i="8"/>
  <c r="W92" i="8"/>
  <c r="V92" i="8"/>
  <c r="U92" i="8"/>
  <c r="T92" i="8"/>
  <c r="S92" i="8"/>
  <c r="R92" i="8"/>
  <c r="BJ91" i="8"/>
  <c r="BA91" i="8"/>
  <c r="AZ91" i="8"/>
  <c r="AY91" i="8"/>
  <c r="AX91" i="8"/>
  <c r="AV91" i="8"/>
  <c r="AU91" i="8"/>
  <c r="AJ91" i="8"/>
  <c r="AI91" i="8"/>
  <c r="AH91" i="8"/>
  <c r="AG91" i="8"/>
  <c r="AF91" i="8"/>
  <c r="X91" i="8"/>
  <c r="W91" i="8"/>
  <c r="V91" i="8"/>
  <c r="U91" i="8"/>
  <c r="T91" i="8"/>
  <c r="S91" i="8"/>
  <c r="R91" i="8"/>
  <c r="BJ90" i="8"/>
  <c r="BA90" i="8"/>
  <c r="AZ90" i="8"/>
  <c r="AY90" i="8"/>
  <c r="AX90" i="8"/>
  <c r="AV90" i="8"/>
  <c r="AU90" i="8"/>
  <c r="AJ90" i="8"/>
  <c r="AI90" i="8"/>
  <c r="AH90" i="8"/>
  <c r="AG90" i="8"/>
  <c r="AF90" i="8"/>
  <c r="X90" i="8"/>
  <c r="W90" i="8"/>
  <c r="V90" i="8"/>
  <c r="U90" i="8"/>
  <c r="T90" i="8"/>
  <c r="S90" i="8"/>
  <c r="R90" i="8"/>
  <c r="BJ89" i="8"/>
  <c r="AY89" i="8"/>
  <c r="AX89" i="8"/>
  <c r="AW89" i="8"/>
  <c r="AV89" i="8"/>
  <c r="AU89" i="8"/>
  <c r="AJ89" i="8"/>
  <c r="AI89" i="8"/>
  <c r="AH89" i="8"/>
  <c r="AG89" i="8"/>
  <c r="AF89" i="8"/>
  <c r="X89" i="8"/>
  <c r="W89" i="8"/>
  <c r="V89" i="8"/>
  <c r="U89" i="8"/>
  <c r="T89" i="8"/>
  <c r="S89" i="8"/>
  <c r="R89" i="8"/>
  <c r="BJ88" i="8"/>
  <c r="BA88" i="8"/>
  <c r="AZ88" i="8"/>
  <c r="AY88" i="8"/>
  <c r="AX88" i="8"/>
  <c r="AV88" i="8"/>
  <c r="AU88" i="8"/>
  <c r="AJ88" i="8"/>
  <c r="AI88" i="8"/>
  <c r="AH88" i="8"/>
  <c r="AG88" i="8"/>
  <c r="AF88" i="8"/>
  <c r="X88" i="8"/>
  <c r="W88" i="8"/>
  <c r="V88" i="8"/>
  <c r="U88" i="8"/>
  <c r="T88" i="8"/>
  <c r="S88" i="8"/>
  <c r="R88" i="8"/>
  <c r="BG87" i="8"/>
  <c r="BG85" i="8" s="1"/>
  <c r="BG28" i="8" s="1"/>
  <c r="BF87" i="8"/>
  <c r="BF85" i="8" s="1"/>
  <c r="BF28" i="8" s="1"/>
  <c r="BE87" i="8"/>
  <c r="BE85" i="8" s="1"/>
  <c r="BE28" i="8" s="1"/>
  <c r="BD87" i="8"/>
  <c r="BD85" i="8" s="1"/>
  <c r="BD28" i="8" s="1"/>
  <c r="BC87" i="8"/>
  <c r="BC85" i="8" s="1"/>
  <c r="BC28" i="8" s="1"/>
  <c r="BB87" i="8"/>
  <c r="BB85" i="8" s="1"/>
  <c r="BB28" i="8" s="1"/>
  <c r="AT87" i="8"/>
  <c r="AS87" i="8"/>
  <c r="AR87" i="8"/>
  <c r="AR85" i="8" s="1"/>
  <c r="AQ87" i="8"/>
  <c r="AQ85" i="8" s="1"/>
  <c r="AP87" i="8"/>
  <c r="AP85" i="8" s="1"/>
  <c r="AO87" i="8"/>
  <c r="AN87" i="8"/>
  <c r="AN85" i="8" s="1"/>
  <c r="AM87" i="8"/>
  <c r="AM85" i="8" s="1"/>
  <c r="AL87" i="8"/>
  <c r="AL85" i="8" s="1"/>
  <c r="AE87" i="8"/>
  <c r="AE85" i="8" s="1"/>
  <c r="AE23" i="8" s="1"/>
  <c r="AD87" i="8"/>
  <c r="AC87" i="8"/>
  <c r="AC85" i="8" s="1"/>
  <c r="AB87" i="8"/>
  <c r="AB85" i="8" s="1"/>
  <c r="AA87" i="8"/>
  <c r="AA85" i="8" s="1"/>
  <c r="Z87" i="8"/>
  <c r="Z85" i="8" s="1"/>
  <c r="Y87" i="8"/>
  <c r="Y85" i="8" s="1"/>
  <c r="Q87" i="8"/>
  <c r="P87" i="8"/>
  <c r="P85" i="8" s="1"/>
  <c r="O87" i="8"/>
  <c r="O85" i="8" s="1"/>
  <c r="N87" i="8"/>
  <c r="N85" i="8" s="1"/>
  <c r="M87" i="8"/>
  <c r="M85" i="8" s="1"/>
  <c r="L87" i="8"/>
  <c r="L85" i="8" s="1"/>
  <c r="K87" i="8"/>
  <c r="K85" i="8" s="1"/>
  <c r="J87" i="8"/>
  <c r="J85" i="8" s="1"/>
  <c r="I87" i="8"/>
  <c r="I85" i="8" s="1"/>
  <c r="H87" i="8"/>
  <c r="H85" i="8" s="1"/>
  <c r="G87" i="8"/>
  <c r="G85" i="8" s="1"/>
  <c r="F87" i="8"/>
  <c r="F85" i="8" s="1"/>
  <c r="E87" i="8"/>
  <c r="E85" i="8" s="1"/>
  <c r="AT85" i="8"/>
  <c r="AS85" i="8"/>
  <c r="AO85" i="8"/>
  <c r="AD85" i="8"/>
  <c r="Q85" i="8"/>
  <c r="BJ83" i="8"/>
  <c r="E70" i="17" s="1"/>
  <c r="BA83" i="8"/>
  <c r="AZ83" i="8"/>
  <c r="AY83" i="8"/>
  <c r="AX83" i="8"/>
  <c r="AW83" i="8"/>
  <c r="AV83" i="8"/>
  <c r="AU83" i="8"/>
  <c r="AK83" i="8"/>
  <c r="AJ83" i="8"/>
  <c r="AI83" i="8"/>
  <c r="AH83" i="8"/>
  <c r="AG83" i="8"/>
  <c r="AF83" i="8"/>
  <c r="U83" i="8"/>
  <c r="T83" i="8"/>
  <c r="S83" i="8"/>
  <c r="R83" i="8"/>
  <c r="P83" i="8"/>
  <c r="O83" i="8"/>
  <c r="N83" i="8"/>
  <c r="M83" i="8"/>
  <c r="L83" i="8"/>
  <c r="J83" i="8"/>
  <c r="I83" i="8"/>
  <c r="H83" i="8"/>
  <c r="G83" i="8"/>
  <c r="F83" i="8"/>
  <c r="BJ82" i="8"/>
  <c r="E69" i="17" s="1"/>
  <c r="BA82" i="8"/>
  <c r="AZ82" i="8"/>
  <c r="AY82" i="8"/>
  <c r="AX82" i="8"/>
  <c r="AW82" i="8"/>
  <c r="AV82" i="8"/>
  <c r="AU82" i="8"/>
  <c r="AK82" i="8"/>
  <c r="AJ82" i="8"/>
  <c r="AI82" i="8"/>
  <c r="AH82" i="8"/>
  <c r="AG82" i="8"/>
  <c r="AF82" i="8"/>
  <c r="U82" i="8"/>
  <c r="T82" i="8"/>
  <c r="S82" i="8"/>
  <c r="R82" i="8"/>
  <c r="P82" i="8"/>
  <c r="O82" i="8"/>
  <c r="N82" i="8"/>
  <c r="M82" i="8"/>
  <c r="L82" i="8"/>
  <c r="J82" i="8"/>
  <c r="I82" i="8"/>
  <c r="H82" i="8"/>
  <c r="G82" i="8"/>
  <c r="F82" i="8"/>
  <c r="BJ81" i="8"/>
  <c r="E68" i="17" s="1"/>
  <c r="BA81" i="8"/>
  <c r="AZ81" i="8"/>
  <c r="AY81" i="8"/>
  <c r="AX81" i="8"/>
  <c r="AW81" i="8"/>
  <c r="AV81" i="8"/>
  <c r="AU81" i="8"/>
  <c r="AK81" i="8"/>
  <c r="AJ81" i="8"/>
  <c r="AI81" i="8"/>
  <c r="AH81" i="8"/>
  <c r="AG81" i="8"/>
  <c r="AF81" i="8"/>
  <c r="U81" i="8"/>
  <c r="T81" i="8"/>
  <c r="S81" i="8"/>
  <c r="R81" i="8"/>
  <c r="P81" i="8"/>
  <c r="O81" i="8"/>
  <c r="N81" i="8"/>
  <c r="M81" i="8"/>
  <c r="L81" i="8"/>
  <c r="J81" i="8"/>
  <c r="I81" i="8"/>
  <c r="H81" i="8"/>
  <c r="G81" i="8"/>
  <c r="F81" i="8"/>
  <c r="BJ80" i="8"/>
  <c r="E67" i="17" s="1"/>
  <c r="BA80" i="8"/>
  <c r="AZ80" i="8"/>
  <c r="AY80" i="8"/>
  <c r="AX80" i="8"/>
  <c r="AW80" i="8"/>
  <c r="AV80" i="8"/>
  <c r="AU80" i="8"/>
  <c r="AK80" i="8"/>
  <c r="AJ80" i="8"/>
  <c r="AI80" i="8"/>
  <c r="AH80" i="8"/>
  <c r="AG80" i="8"/>
  <c r="AF80" i="8"/>
  <c r="U80" i="8"/>
  <c r="T80" i="8"/>
  <c r="S80" i="8"/>
  <c r="R80" i="8"/>
  <c r="P80" i="8"/>
  <c r="O80" i="8"/>
  <c r="N80" i="8"/>
  <c r="M80" i="8"/>
  <c r="L80" i="8"/>
  <c r="J80" i="8"/>
  <c r="I80" i="8"/>
  <c r="H80" i="8"/>
  <c r="G80" i="8"/>
  <c r="F80" i="8"/>
  <c r="BJ79" i="8"/>
  <c r="E66" i="17" s="1"/>
  <c r="BA79" i="8"/>
  <c r="AZ79" i="8"/>
  <c r="AY79" i="8"/>
  <c r="AX79" i="8"/>
  <c r="AW79" i="8"/>
  <c r="AV79" i="8"/>
  <c r="AU79" i="8"/>
  <c r="AK79" i="8"/>
  <c r="AJ79" i="8"/>
  <c r="AI79" i="8"/>
  <c r="AH79" i="8"/>
  <c r="AG79" i="8"/>
  <c r="AF79" i="8"/>
  <c r="U79" i="8"/>
  <c r="T79" i="8"/>
  <c r="S79" i="8"/>
  <c r="R79" i="8"/>
  <c r="P79" i="8"/>
  <c r="O79" i="8"/>
  <c r="N79" i="8"/>
  <c r="M79" i="8"/>
  <c r="L79" i="8"/>
  <c r="J79" i="8"/>
  <c r="I79" i="8"/>
  <c r="H79" i="8"/>
  <c r="G79" i="8"/>
  <c r="F79" i="8"/>
  <c r="BJ78" i="8"/>
  <c r="E65" i="17" s="1"/>
  <c r="BA78" i="8"/>
  <c r="AZ78" i="8"/>
  <c r="AY78" i="8"/>
  <c r="AX78" i="8"/>
  <c r="AW78" i="8"/>
  <c r="AV78" i="8"/>
  <c r="AU78" i="8"/>
  <c r="AK78" i="8"/>
  <c r="AJ78" i="8"/>
  <c r="AI78" i="8"/>
  <c r="AH78" i="8"/>
  <c r="AG78" i="8"/>
  <c r="AF78" i="8"/>
  <c r="U78" i="8"/>
  <c r="T78" i="8"/>
  <c r="S78" i="8"/>
  <c r="R78" i="8"/>
  <c r="P78" i="8"/>
  <c r="O78" i="8"/>
  <c r="N78" i="8"/>
  <c r="M78" i="8"/>
  <c r="L78" i="8"/>
  <c r="J78" i="8"/>
  <c r="I78" i="8"/>
  <c r="H78" i="8"/>
  <c r="G78" i="8"/>
  <c r="F78" i="8"/>
  <c r="BJ77" i="8"/>
  <c r="E64" i="17" s="1"/>
  <c r="BA77" i="8"/>
  <c r="BA76" i="8" s="1"/>
  <c r="BA75" i="8" s="1"/>
  <c r="AZ77" i="8"/>
  <c r="AZ76" i="8" s="1"/>
  <c r="AZ75" i="8" s="1"/>
  <c r="AY77" i="8"/>
  <c r="AY76" i="8" s="1"/>
  <c r="AY75" i="8" s="1"/>
  <c r="AX77" i="8"/>
  <c r="AX76" i="8" s="1"/>
  <c r="AX75" i="8" s="1"/>
  <c r="AW77" i="8"/>
  <c r="AW76" i="8" s="1"/>
  <c r="AW75" i="8" s="1"/>
  <c r="AV77" i="8"/>
  <c r="AV76" i="8" s="1"/>
  <c r="AV75" i="8" s="1"/>
  <c r="AU77" i="8"/>
  <c r="AU76" i="8" s="1"/>
  <c r="AU75" i="8" s="1"/>
  <c r="AM77" i="8"/>
  <c r="AM76" i="8" s="1"/>
  <c r="AM75" i="8" s="1"/>
  <c r="AL77" i="8"/>
  <c r="AL76" i="8" s="1"/>
  <c r="AL75" i="8" s="1"/>
  <c r="AK77" i="8"/>
  <c r="AJ77" i="8"/>
  <c r="AI77" i="8"/>
  <c r="AH77" i="8"/>
  <c r="AG77" i="8"/>
  <c r="AF77" i="8"/>
  <c r="U77" i="8"/>
  <c r="T77" i="8"/>
  <c r="S77" i="8"/>
  <c r="R77" i="8"/>
  <c r="P77" i="8"/>
  <c r="O77" i="8"/>
  <c r="N77" i="8"/>
  <c r="M77" i="8"/>
  <c r="L77" i="8"/>
  <c r="J77" i="8"/>
  <c r="I77" i="8"/>
  <c r="H77" i="8"/>
  <c r="G77" i="8"/>
  <c r="F77" i="8"/>
  <c r="AT76" i="8"/>
  <c r="AS76" i="8"/>
  <c r="AS75" i="8" s="1"/>
  <c r="AS55" i="8" s="1"/>
  <c r="AR76" i="8"/>
  <c r="AR75" i="8" s="1"/>
  <c r="AR55" i="8" s="1"/>
  <c r="AQ76" i="8"/>
  <c r="AQ75" i="8" s="1"/>
  <c r="AQ55" i="8" s="1"/>
  <c r="AP76" i="8"/>
  <c r="AP75" i="8" s="1"/>
  <c r="AP55" i="8" s="1"/>
  <c r="AO76" i="8"/>
  <c r="AO75" i="8" s="1"/>
  <c r="AO55" i="8" s="1"/>
  <c r="AN76" i="8"/>
  <c r="AN75" i="8" s="1"/>
  <c r="AN55" i="8" s="1"/>
  <c r="AE76" i="8"/>
  <c r="AE75" i="8" s="1"/>
  <c r="AE55" i="8" s="1"/>
  <c r="AD76" i="8"/>
  <c r="AC76" i="8"/>
  <c r="AC75" i="8" s="1"/>
  <c r="AC55" i="8" s="1"/>
  <c r="AB76" i="8"/>
  <c r="AB75" i="8" s="1"/>
  <c r="AB55" i="8" s="1"/>
  <c r="AA76" i="8"/>
  <c r="AA75" i="8" s="1"/>
  <c r="AA55" i="8" s="1"/>
  <c r="Z76" i="8"/>
  <c r="Z75" i="8" s="1"/>
  <c r="Z55" i="8" s="1"/>
  <c r="Y76" i="8"/>
  <c r="Y75" i="8" s="1"/>
  <c r="Y55" i="8" s="1"/>
  <c r="X76" i="8"/>
  <c r="X75" i="8" s="1"/>
  <c r="X55" i="8" s="1"/>
  <c r="W76" i="8"/>
  <c r="V76" i="8"/>
  <c r="Q76" i="8"/>
  <c r="Q75" i="8" s="1"/>
  <c r="Q55" i="8" s="1"/>
  <c r="K76" i="8"/>
  <c r="K75" i="8" s="1"/>
  <c r="K55" i="8" s="1"/>
  <c r="E76" i="8"/>
  <c r="E75" i="8" s="1"/>
  <c r="E55" i="8" s="1"/>
  <c r="AT75" i="8"/>
  <c r="AT55" i="8" s="1"/>
  <c r="AD75" i="8"/>
  <c r="AD55" i="8" s="1"/>
  <c r="W75" i="8"/>
  <c r="W55" i="8" s="1"/>
  <c r="V75" i="8"/>
  <c r="V55" i="8" s="1"/>
  <c r="BJ59" i="8"/>
  <c r="E46" i="17" s="1"/>
  <c r="BA59" i="8"/>
  <c r="AZ59" i="8"/>
  <c r="AY59" i="8"/>
  <c r="AY22" i="8" s="1"/>
  <c r="AX59" i="8"/>
  <c r="AW59" i="8"/>
  <c r="AV59" i="8"/>
  <c r="AU59" i="8"/>
  <c r="AU22" i="8" s="1"/>
  <c r="AM59" i="8"/>
  <c r="AL59" i="8"/>
  <c r="AK59" i="8"/>
  <c r="AJ59" i="8"/>
  <c r="AJ22" i="8" s="1"/>
  <c r="AI59" i="8"/>
  <c r="AH59" i="8"/>
  <c r="AG59" i="8"/>
  <c r="AG22" i="8" s="1"/>
  <c r="AF59" i="8"/>
  <c r="AF22" i="8" s="1"/>
  <c r="U59" i="8"/>
  <c r="T59" i="8"/>
  <c r="S59" i="8"/>
  <c r="R59" i="8"/>
  <c r="R22" i="8" s="1"/>
  <c r="P59" i="8"/>
  <c r="O59" i="8"/>
  <c r="N59" i="8"/>
  <c r="M59" i="8"/>
  <c r="L59" i="8"/>
  <c r="J59" i="8"/>
  <c r="I59" i="8"/>
  <c r="H59" i="8"/>
  <c r="H22" i="8" s="1"/>
  <c r="G59" i="8"/>
  <c r="F59" i="8"/>
  <c r="BJ58" i="8"/>
  <c r="BA58" i="8"/>
  <c r="AZ58" i="8"/>
  <c r="AY58" i="8"/>
  <c r="AX58" i="8"/>
  <c r="AW58" i="8"/>
  <c r="AW22" i="8" s="1"/>
  <c r="AV58" i="8"/>
  <c r="AU58" i="8"/>
  <c r="AM58" i="8"/>
  <c r="AL58" i="8"/>
  <c r="AL22" i="8" s="1"/>
  <c r="AK58" i="8"/>
  <c r="AJ58" i="8"/>
  <c r="AI58" i="8"/>
  <c r="AH58" i="8"/>
  <c r="AG58" i="8"/>
  <c r="AF58" i="8"/>
  <c r="U58" i="8"/>
  <c r="T58" i="8"/>
  <c r="T22" i="8" s="1"/>
  <c r="S58" i="8"/>
  <c r="R58" i="8"/>
  <c r="P58" i="8"/>
  <c r="O58" i="8"/>
  <c r="O22" i="8" s="1"/>
  <c r="N58" i="8"/>
  <c r="M58" i="8"/>
  <c r="L58" i="8"/>
  <c r="J58" i="8"/>
  <c r="J22" i="8" s="1"/>
  <c r="I58" i="8"/>
  <c r="H58" i="8"/>
  <c r="G58" i="8"/>
  <c r="F58" i="8"/>
  <c r="F22" i="8" s="1"/>
  <c r="BJ54" i="8"/>
  <c r="BA54" i="8"/>
  <c r="AZ54" i="8"/>
  <c r="AY54" i="8"/>
  <c r="AX54" i="8"/>
  <c r="AW54" i="8"/>
  <c r="AV54" i="8"/>
  <c r="AU54" i="8"/>
  <c r="AM54" i="8"/>
  <c r="AL54" i="8"/>
  <c r="AK54" i="8"/>
  <c r="AJ54" i="8"/>
  <c r="AI54" i="8"/>
  <c r="AH54" i="8"/>
  <c r="AG54" i="8"/>
  <c r="AF54" i="8"/>
  <c r="U54" i="8"/>
  <c r="T54" i="8"/>
  <c r="S54" i="8"/>
  <c r="R54" i="8"/>
  <c r="P54" i="8"/>
  <c r="O54" i="8"/>
  <c r="N54" i="8"/>
  <c r="M54" i="8"/>
  <c r="L54" i="8"/>
  <c r="J54" i="8"/>
  <c r="I54" i="8"/>
  <c r="H54" i="8"/>
  <c r="G54" i="8"/>
  <c r="F54" i="8"/>
  <c r="BJ53" i="8"/>
  <c r="BA53" i="8"/>
  <c r="AZ53" i="8"/>
  <c r="AY53" i="8"/>
  <c r="AX53" i="8"/>
  <c r="AW53" i="8"/>
  <c r="AV53" i="8"/>
  <c r="AU53" i="8"/>
  <c r="AM53" i="8"/>
  <c r="AL53" i="8"/>
  <c r="AK53" i="8"/>
  <c r="AJ53" i="8"/>
  <c r="AI53" i="8"/>
  <c r="AH53" i="8"/>
  <c r="AG53" i="8"/>
  <c r="AF53" i="8"/>
  <c r="U53" i="8"/>
  <c r="T53" i="8"/>
  <c r="S53" i="8"/>
  <c r="R53" i="8"/>
  <c r="P53" i="8"/>
  <c r="O53" i="8"/>
  <c r="N53" i="8"/>
  <c r="M53" i="8"/>
  <c r="L53" i="8"/>
  <c r="J53" i="8"/>
  <c r="I53" i="8"/>
  <c r="H53" i="8"/>
  <c r="G53" i="8"/>
  <c r="F53" i="8"/>
  <c r="BJ52" i="8"/>
  <c r="E39" i="17" s="1"/>
  <c r="BA52" i="8"/>
  <c r="AZ52" i="8"/>
  <c r="AY52" i="8"/>
  <c r="AX52" i="8"/>
  <c r="AW52" i="8"/>
  <c r="AV52" i="8"/>
  <c r="AU52" i="8"/>
  <c r="AM52" i="8"/>
  <c r="AL52" i="8"/>
  <c r="AK52" i="8"/>
  <c r="AJ52" i="8"/>
  <c r="AI52" i="8"/>
  <c r="AH52" i="8"/>
  <c r="AG52" i="8"/>
  <c r="AF52" i="8"/>
  <c r="U52" i="8"/>
  <c r="T52" i="8"/>
  <c r="S52" i="8"/>
  <c r="R52" i="8"/>
  <c r="P52" i="8"/>
  <c r="O52" i="8"/>
  <c r="N52" i="8"/>
  <c r="M52" i="8"/>
  <c r="L52" i="8"/>
  <c r="J52" i="8"/>
  <c r="I52" i="8"/>
  <c r="H52" i="8"/>
  <c r="G52" i="8"/>
  <c r="F52" i="8"/>
  <c r="BJ51" i="8"/>
  <c r="BA51" i="8"/>
  <c r="AZ51" i="8"/>
  <c r="AY51" i="8"/>
  <c r="AX51" i="8"/>
  <c r="AW51" i="8"/>
  <c r="AV51" i="8"/>
  <c r="AU51" i="8"/>
  <c r="AM51" i="8"/>
  <c r="AL51" i="8"/>
  <c r="AK51" i="8"/>
  <c r="AJ51" i="8"/>
  <c r="AI51" i="8"/>
  <c r="AH51" i="8"/>
  <c r="AG51" i="8"/>
  <c r="AF51" i="8"/>
  <c r="U51" i="8"/>
  <c r="T51" i="8"/>
  <c r="S51" i="8"/>
  <c r="R51" i="8"/>
  <c r="P51" i="8"/>
  <c r="O51" i="8"/>
  <c r="N51" i="8"/>
  <c r="M51" i="8"/>
  <c r="L51" i="8"/>
  <c r="J51" i="8"/>
  <c r="I51" i="8"/>
  <c r="H51" i="8"/>
  <c r="G51" i="8"/>
  <c r="F51" i="8"/>
  <c r="BJ50" i="8"/>
  <c r="AT50" i="8"/>
  <c r="AS50" i="8"/>
  <c r="AR50" i="8"/>
  <c r="AQ50" i="8"/>
  <c r="AP50" i="8"/>
  <c r="AO50" i="8"/>
  <c r="AN50" i="8"/>
  <c r="AE50" i="8"/>
  <c r="AD50" i="8"/>
  <c r="AC50" i="8"/>
  <c r="AB50" i="8"/>
  <c r="AA50" i="8"/>
  <c r="Z50" i="8"/>
  <c r="Y50" i="8"/>
  <c r="X50" i="8"/>
  <c r="W50" i="8"/>
  <c r="V50" i="8"/>
  <c r="Q50" i="8"/>
  <c r="K50" i="8"/>
  <c r="E50" i="8"/>
  <c r="BJ49" i="8"/>
  <c r="BA49" i="8"/>
  <c r="AZ49" i="8"/>
  <c r="AY49" i="8"/>
  <c r="AX49" i="8"/>
  <c r="AW49" i="8"/>
  <c r="AV49" i="8"/>
  <c r="AU49" i="8"/>
  <c r="AM49" i="8"/>
  <c r="AL49" i="8"/>
  <c r="AK49" i="8"/>
  <c r="AJ49" i="8"/>
  <c r="AI49" i="8"/>
  <c r="AH49" i="8"/>
  <c r="AG49" i="8"/>
  <c r="AF49" i="8"/>
  <c r="U49" i="8"/>
  <c r="T49" i="8"/>
  <c r="S49" i="8"/>
  <c r="R49" i="8"/>
  <c r="P49" i="8"/>
  <c r="O49" i="8"/>
  <c r="N49" i="8"/>
  <c r="M49" i="8"/>
  <c r="L49" i="8"/>
  <c r="J49" i="8"/>
  <c r="I49" i="8"/>
  <c r="H49" i="8"/>
  <c r="G49" i="8"/>
  <c r="F49" i="8"/>
  <c r="BJ48" i="8"/>
  <c r="BA48" i="8"/>
  <c r="AZ48" i="8"/>
  <c r="AY48" i="8"/>
  <c r="AX48" i="8"/>
  <c r="AW48" i="8"/>
  <c r="AV48" i="8"/>
  <c r="AU48" i="8"/>
  <c r="AM48" i="8"/>
  <c r="AL48" i="8"/>
  <c r="AK48" i="8"/>
  <c r="AJ48" i="8"/>
  <c r="AI48" i="8"/>
  <c r="AH48" i="8"/>
  <c r="AG48" i="8"/>
  <c r="AF48" i="8"/>
  <c r="U48" i="8"/>
  <c r="T48" i="8"/>
  <c r="S48" i="8"/>
  <c r="R48" i="8"/>
  <c r="P48" i="8"/>
  <c r="O48" i="8"/>
  <c r="N48" i="8"/>
  <c r="M48" i="8"/>
  <c r="L48" i="8"/>
  <c r="J48" i="8"/>
  <c r="I48" i="8"/>
  <c r="H48" i="8"/>
  <c r="G48" i="8"/>
  <c r="F48" i="8"/>
  <c r="BJ47" i="8"/>
  <c r="BH47" i="8"/>
  <c r="BG47" i="8"/>
  <c r="BF47" i="8"/>
  <c r="BE47" i="8"/>
  <c r="BD47" i="8"/>
  <c r="BC47" i="8"/>
  <c r="BB47" i="8"/>
  <c r="AT47" i="8"/>
  <c r="AT46" i="8" s="1"/>
  <c r="AT29" i="8" s="1"/>
  <c r="AT28" i="8" s="1"/>
  <c r="AS47" i="8"/>
  <c r="AR47" i="8"/>
  <c r="AR46" i="8" s="1"/>
  <c r="AR29" i="8" s="1"/>
  <c r="AQ47" i="8"/>
  <c r="AQ46" i="8" s="1"/>
  <c r="AQ29" i="8" s="1"/>
  <c r="AP47" i="8"/>
  <c r="AP46" i="8" s="1"/>
  <c r="AP29" i="8" s="1"/>
  <c r="AO47" i="8"/>
  <c r="AN47" i="8"/>
  <c r="AN46" i="8" s="1"/>
  <c r="AN29" i="8" s="1"/>
  <c r="AE47" i="8"/>
  <c r="AE46" i="8" s="1"/>
  <c r="AE29" i="8" s="1"/>
  <c r="AD47" i="8"/>
  <c r="AD46" i="8" s="1"/>
  <c r="AD29" i="8" s="1"/>
  <c r="AC47" i="8"/>
  <c r="AB47" i="8"/>
  <c r="AA47" i="8"/>
  <c r="AA46" i="8" s="1"/>
  <c r="AA29" i="8" s="1"/>
  <c r="Z47" i="8"/>
  <c r="Z46" i="8" s="1"/>
  <c r="Z29" i="8" s="1"/>
  <c r="Y47" i="8"/>
  <c r="X47" i="8"/>
  <c r="X46" i="8" s="1"/>
  <c r="X29" i="8" s="1"/>
  <c r="W47" i="8"/>
  <c r="W46" i="8" s="1"/>
  <c r="W29" i="8" s="1"/>
  <c r="V47" i="8"/>
  <c r="V46" i="8" s="1"/>
  <c r="V29" i="8" s="1"/>
  <c r="Q47" i="8"/>
  <c r="K47" i="8"/>
  <c r="K46" i="8" s="1"/>
  <c r="K29" i="8" s="1"/>
  <c r="E47" i="8"/>
  <c r="AB46" i="8"/>
  <c r="AB29" i="8" s="1"/>
  <c r="BG26" i="8"/>
  <c r="BF26" i="8"/>
  <c r="BE26" i="8"/>
  <c r="BD26" i="8"/>
  <c r="BC26" i="8"/>
  <c r="BB26" i="8"/>
  <c r="AT26" i="8"/>
  <c r="AS26" i="8"/>
  <c r="AR26" i="8"/>
  <c r="AQ26" i="8"/>
  <c r="AP26" i="8"/>
  <c r="AO26" i="8"/>
  <c r="AN26" i="8"/>
  <c r="AE26" i="8"/>
  <c r="AD26" i="8"/>
  <c r="AC26" i="8"/>
  <c r="AB26" i="8"/>
  <c r="AA26" i="8"/>
  <c r="Z26" i="8"/>
  <c r="Y26" i="8"/>
  <c r="X26" i="8"/>
  <c r="W26" i="8"/>
  <c r="V26" i="8"/>
  <c r="T26" i="8"/>
  <c r="Q26" i="8"/>
  <c r="O26" i="8"/>
  <c r="K26" i="8"/>
  <c r="J26" i="8"/>
  <c r="E26" i="8"/>
  <c r="BG25" i="8"/>
  <c r="BF25" i="8"/>
  <c r="BE25" i="8"/>
  <c r="BD25" i="8"/>
  <c r="BC25" i="8"/>
  <c r="BB25" i="8"/>
  <c r="BA25" i="8"/>
  <c r="AZ25" i="8"/>
  <c r="AY25" i="8"/>
  <c r="AX25" i="8"/>
  <c r="AW25" i="8"/>
  <c r="AV25" i="8"/>
  <c r="AU25" i="8"/>
  <c r="AT25" i="8"/>
  <c r="AS25" i="8"/>
  <c r="AR25" i="8"/>
  <c r="AQ25" i="8"/>
  <c r="AP25" i="8"/>
  <c r="AO25" i="8"/>
  <c r="AN25" i="8"/>
  <c r="AM25" i="8"/>
  <c r="AL25" i="8"/>
  <c r="AK25" i="8"/>
  <c r="AJ25" i="8"/>
  <c r="AI25" i="8"/>
  <c r="AH25" i="8"/>
  <c r="AG25" i="8"/>
  <c r="AF25" i="8"/>
  <c r="AE25" i="8"/>
  <c r="AD25" i="8"/>
  <c r="AC25" i="8"/>
  <c r="AB25" i="8"/>
  <c r="AA25" i="8"/>
  <c r="Z25" i="8"/>
  <c r="Y25" i="8"/>
  <c r="X25" i="8"/>
  <c r="W25" i="8"/>
  <c r="V25" i="8"/>
  <c r="U25" i="8"/>
  <c r="T25" i="8"/>
  <c r="S25" i="8"/>
  <c r="R25" i="8"/>
  <c r="Q25" i="8"/>
  <c r="P25" i="8"/>
  <c r="O25" i="8"/>
  <c r="N25" i="8"/>
  <c r="M25" i="8"/>
  <c r="L25" i="8"/>
  <c r="K25" i="8"/>
  <c r="J25" i="8"/>
  <c r="I25" i="8"/>
  <c r="H25" i="8"/>
  <c r="G25" i="8"/>
  <c r="F25" i="8"/>
  <c r="E25" i="8"/>
  <c r="BG24" i="8"/>
  <c r="BF24" i="8"/>
  <c r="BE24" i="8"/>
  <c r="BD24" i="8"/>
  <c r="BC24" i="8"/>
  <c r="BB24" i="8"/>
  <c r="BA24" i="8"/>
  <c r="AZ24" i="8"/>
  <c r="AY24" i="8"/>
  <c r="AX24" i="8"/>
  <c r="AW24" i="8"/>
  <c r="AV24" i="8"/>
  <c r="AU24" i="8"/>
  <c r="AT24" i="8"/>
  <c r="AS24" i="8"/>
  <c r="AR24" i="8"/>
  <c r="AQ24" i="8"/>
  <c r="AP24" i="8"/>
  <c r="AO24" i="8"/>
  <c r="AN24" i="8"/>
  <c r="AM24" i="8"/>
  <c r="AL24" i="8"/>
  <c r="AK24" i="8"/>
  <c r="AJ24" i="8"/>
  <c r="AI24" i="8"/>
  <c r="AH24" i="8"/>
  <c r="AG24" i="8"/>
  <c r="AF24" i="8"/>
  <c r="AE24" i="8"/>
  <c r="AD24" i="8"/>
  <c r="AC24" i="8"/>
  <c r="AB24" i="8"/>
  <c r="AA24" i="8"/>
  <c r="Z24" i="8"/>
  <c r="Y24" i="8"/>
  <c r="X24" i="8"/>
  <c r="W24" i="8"/>
  <c r="V24" i="8"/>
  <c r="U24" i="8"/>
  <c r="T24" i="8"/>
  <c r="S24" i="8"/>
  <c r="R24" i="8"/>
  <c r="Q24" i="8"/>
  <c r="P24" i="8"/>
  <c r="O24" i="8"/>
  <c r="N24" i="8"/>
  <c r="M24" i="8"/>
  <c r="L24" i="8"/>
  <c r="K24" i="8"/>
  <c r="J24" i="8"/>
  <c r="I24" i="8"/>
  <c r="H24" i="8"/>
  <c r="G24" i="8"/>
  <c r="F24" i="8"/>
  <c r="E24" i="8"/>
  <c r="BG23" i="8"/>
  <c r="BF23" i="8"/>
  <c r="BE23" i="8"/>
  <c r="BD23" i="8"/>
  <c r="BC23" i="8"/>
  <c r="BB23" i="8"/>
  <c r="AT23" i="8"/>
  <c r="AS23" i="8"/>
  <c r="AR23" i="8"/>
  <c r="AQ23" i="8"/>
  <c r="AP23" i="8"/>
  <c r="AO23" i="8"/>
  <c r="AN23" i="8"/>
  <c r="AM23" i="8"/>
  <c r="AL23" i="8"/>
  <c r="AD23" i="8"/>
  <c r="AC23" i="8"/>
  <c r="AB23" i="8"/>
  <c r="AA23" i="8"/>
  <c r="Z23" i="8"/>
  <c r="Y23" i="8"/>
  <c r="R23" i="8"/>
  <c r="Q23" i="8"/>
  <c r="P23" i="8"/>
  <c r="O23" i="8"/>
  <c r="N23" i="8"/>
  <c r="M23" i="8"/>
  <c r="L23" i="8"/>
  <c r="K23" i="8"/>
  <c r="J23" i="8"/>
  <c r="I23" i="8"/>
  <c r="H23" i="8"/>
  <c r="G23" i="8"/>
  <c r="F23" i="8"/>
  <c r="E23" i="8"/>
  <c r="BG22" i="8"/>
  <c r="BF22" i="8"/>
  <c r="BE22" i="8"/>
  <c r="BD22" i="8"/>
  <c r="BC22" i="8"/>
  <c r="BB22" i="8"/>
  <c r="BA22" i="8"/>
  <c r="AX22" i="8"/>
  <c r="AT22" i="8"/>
  <c r="AS22" i="8"/>
  <c r="AR22" i="8"/>
  <c r="AQ22" i="8"/>
  <c r="AP22" i="8"/>
  <c r="AO22" i="8"/>
  <c r="AN22" i="8"/>
  <c r="AH22" i="8"/>
  <c r="AD22" i="8"/>
  <c r="AC22" i="8"/>
  <c r="AB22" i="8"/>
  <c r="AA22" i="8"/>
  <c r="Z22" i="8"/>
  <c r="Y22" i="8"/>
  <c r="X22" i="8"/>
  <c r="W22" i="8"/>
  <c r="V22" i="8"/>
  <c r="U22" i="8"/>
  <c r="Q22" i="8"/>
  <c r="M22" i="8"/>
  <c r="K22" i="8"/>
  <c r="E22" i="8"/>
  <c r="BG21" i="8"/>
  <c r="BF21" i="8"/>
  <c r="BE21" i="8"/>
  <c r="BD21" i="8"/>
  <c r="BD20" i="8" s="1"/>
  <c r="BC21" i="8"/>
  <c r="BB21" i="8"/>
  <c r="AT21" i="8"/>
  <c r="AS21" i="8"/>
  <c r="AS20" i="8" s="1"/>
  <c r="AR21" i="8"/>
  <c r="AQ21" i="8"/>
  <c r="AP21" i="8"/>
  <c r="AO21" i="8"/>
  <c r="AO20" i="8" s="1"/>
  <c r="AN21" i="8"/>
  <c r="AE21" i="8"/>
  <c r="AD21" i="8"/>
  <c r="AC21" i="8"/>
  <c r="AC20" i="8" s="1"/>
  <c r="AB21" i="8"/>
  <c r="AA21" i="8"/>
  <c r="Z21" i="8"/>
  <c r="Y21" i="8"/>
  <c r="Y20" i="8" s="1"/>
  <c r="X21" i="8"/>
  <c r="W21" i="8"/>
  <c r="V21" i="8"/>
  <c r="Q21" i="8"/>
  <c r="Q20" i="8" s="1"/>
  <c r="K21" i="8"/>
  <c r="I21" i="8"/>
  <c r="E21" i="8"/>
  <c r="BG20" i="8"/>
  <c r="BC20" i="8"/>
  <c r="AQ20" i="8"/>
  <c r="AP20" i="8"/>
  <c r="AD20" i="8"/>
  <c r="Z20" i="8"/>
  <c r="BB134" i="7"/>
  <c r="AR134" i="7" s="1"/>
  <c r="BA134" i="7"/>
  <c r="AQ134" i="7" s="1"/>
  <c r="AY134" i="7"/>
  <c r="AO134" i="7" s="1"/>
  <c r="AX134" i="7"/>
  <c r="AN134" i="7" s="1"/>
  <c r="AW134" i="7"/>
  <c r="AV134" i="7"/>
  <c r="AU134" i="7"/>
  <c r="AK134" i="7" s="1"/>
  <c r="AS134" i="7"/>
  <c r="AM134" i="7"/>
  <c r="BB133" i="7"/>
  <c r="AR133" i="7" s="1"/>
  <c r="BA133" i="7"/>
  <c r="AY133" i="7"/>
  <c r="AX133" i="7"/>
  <c r="AN133" i="7" s="1"/>
  <c r="AW133" i="7"/>
  <c r="AV133" i="7"/>
  <c r="AL133" i="7" s="1"/>
  <c r="AU133" i="7"/>
  <c r="AK133" i="7" s="1"/>
  <c r="AS133" i="7"/>
  <c r="AS26" i="7" s="1"/>
  <c r="AI132" i="7"/>
  <c r="AH132" i="7"/>
  <c r="AG132" i="7"/>
  <c r="AF132" i="7"/>
  <c r="AE132" i="7"/>
  <c r="AD132" i="7"/>
  <c r="AC132" i="7"/>
  <c r="AB132" i="7"/>
  <c r="AA132" i="7"/>
  <c r="Z132" i="7"/>
  <c r="Y132" i="7"/>
  <c r="X132" i="7"/>
  <c r="W132" i="7"/>
  <c r="V132" i="7"/>
  <c r="U132" i="7"/>
  <c r="T132" i="7"/>
  <c r="S132" i="7"/>
  <c r="R132" i="7"/>
  <c r="Q132" i="7"/>
  <c r="P132" i="7"/>
  <c r="O132" i="7"/>
  <c r="N132" i="7"/>
  <c r="M132" i="7"/>
  <c r="L132" i="7"/>
  <c r="K132" i="7"/>
  <c r="J132" i="7"/>
  <c r="I132" i="7"/>
  <c r="H132" i="7"/>
  <c r="G132" i="7"/>
  <c r="F132" i="7"/>
  <c r="E132" i="7"/>
  <c r="BB130" i="7"/>
  <c r="BA130" i="7"/>
  <c r="AZ130" i="7"/>
  <c r="AY130" i="7"/>
  <c r="AX130" i="7"/>
  <c r="AW130" i="7"/>
  <c r="AV130" i="7"/>
  <c r="AU130" i="7"/>
  <c r="AT130" i="7"/>
  <c r="AS130" i="7"/>
  <c r="BB129" i="7"/>
  <c r="BA129" i="7"/>
  <c r="AY129" i="7"/>
  <c r="AX129" i="7"/>
  <c r="AW129" i="7"/>
  <c r="AV129" i="7"/>
  <c r="AU129" i="7"/>
  <c r="AS129" i="7"/>
  <c r="AO129" i="7"/>
  <c r="AN129" i="7"/>
  <c r="AM129" i="7"/>
  <c r="AK129" i="7"/>
  <c r="R129" i="7"/>
  <c r="BB128" i="7"/>
  <c r="BA128" i="7"/>
  <c r="AY128" i="7"/>
  <c r="AX128" i="7"/>
  <c r="AW128" i="7"/>
  <c r="AV128" i="7"/>
  <c r="AU128" i="7"/>
  <c r="AS128" i="7"/>
  <c r="AO128" i="7"/>
  <c r="AN128" i="7"/>
  <c r="AM128" i="7"/>
  <c r="AK128" i="7"/>
  <c r="R128" i="7"/>
  <c r="BB127" i="7"/>
  <c r="BA127" i="7"/>
  <c r="AY127" i="7"/>
  <c r="AX127" i="7"/>
  <c r="AW127" i="7"/>
  <c r="AV127" i="7"/>
  <c r="AU127" i="7"/>
  <c r="AS127" i="7"/>
  <c r="AO127" i="7"/>
  <c r="AN127" i="7"/>
  <c r="AM127" i="7"/>
  <c r="AK127" i="7"/>
  <c r="R127" i="7"/>
  <c r="BB126" i="7"/>
  <c r="BA126" i="7"/>
  <c r="AY126" i="7"/>
  <c r="AX126" i="7"/>
  <c r="AW126" i="7"/>
  <c r="AV126" i="7"/>
  <c r="AU126" i="7"/>
  <c r="AS126" i="7"/>
  <c r="AO126" i="7"/>
  <c r="AN126" i="7"/>
  <c r="AM126" i="7"/>
  <c r="AK126" i="7"/>
  <c r="R126" i="7"/>
  <c r="BB125" i="7"/>
  <c r="BA125" i="7"/>
  <c r="AY125" i="7"/>
  <c r="AX125" i="7"/>
  <c r="AW125" i="7"/>
  <c r="AV125" i="7"/>
  <c r="AU125" i="7"/>
  <c r="AS125" i="7"/>
  <c r="AO125" i="7"/>
  <c r="AN125" i="7"/>
  <c r="AM125" i="7"/>
  <c r="AK125" i="7"/>
  <c r="R125" i="7"/>
  <c r="BB124" i="7"/>
  <c r="BA124" i="7"/>
  <c r="AY124" i="7"/>
  <c r="AX124" i="7"/>
  <c r="AW124" i="7"/>
  <c r="AV124" i="7"/>
  <c r="AU124" i="7"/>
  <c r="AS124" i="7"/>
  <c r="AO124" i="7"/>
  <c r="AN124" i="7"/>
  <c r="AM124" i="7"/>
  <c r="AK124" i="7"/>
  <c r="R124" i="7"/>
  <c r="BB123" i="7"/>
  <c r="BA123" i="7"/>
  <c r="AY123" i="7"/>
  <c r="AX123" i="7"/>
  <c r="AW123" i="7"/>
  <c r="AV123" i="7"/>
  <c r="AU123" i="7"/>
  <c r="AS123" i="7"/>
  <c r="AO123" i="7"/>
  <c r="AN123" i="7"/>
  <c r="AM123" i="7"/>
  <c r="AK123" i="7"/>
  <c r="R123" i="7"/>
  <c r="BB122" i="7"/>
  <c r="BA122" i="7"/>
  <c r="AY122" i="7"/>
  <c r="AX122" i="7"/>
  <c r="AW122" i="7"/>
  <c r="AV122" i="7"/>
  <c r="AU122" i="7"/>
  <c r="AS122" i="7"/>
  <c r="AO122" i="7"/>
  <c r="AN122" i="7"/>
  <c r="AM122" i="7"/>
  <c r="AK122" i="7"/>
  <c r="R122" i="7"/>
  <c r="BB121" i="7"/>
  <c r="BA121" i="7"/>
  <c r="AY121" i="7"/>
  <c r="AX121" i="7"/>
  <c r="AW121" i="7"/>
  <c r="AV121" i="7"/>
  <c r="AU121" i="7"/>
  <c r="AS121" i="7"/>
  <c r="AO121" i="7"/>
  <c r="AN121" i="7"/>
  <c r="AM121" i="7"/>
  <c r="AK121" i="7"/>
  <c r="R121" i="7"/>
  <c r="BB120" i="7"/>
  <c r="BA120" i="7"/>
  <c r="AY120" i="7"/>
  <c r="AX120" i="7"/>
  <c r="AW120" i="7"/>
  <c r="AV120" i="7"/>
  <c r="AU120" i="7"/>
  <c r="AS120" i="7"/>
  <c r="AO120" i="7"/>
  <c r="AN120" i="7"/>
  <c r="AM120" i="7"/>
  <c r="AK120" i="7"/>
  <c r="R120" i="7"/>
  <c r="BB119" i="7"/>
  <c r="BA119" i="7"/>
  <c r="AY119" i="7"/>
  <c r="AX119" i="7"/>
  <c r="AW119" i="7"/>
  <c r="AV119" i="7"/>
  <c r="AU119" i="7"/>
  <c r="AS119" i="7"/>
  <c r="AO119" i="7"/>
  <c r="AN119" i="7"/>
  <c r="AM119" i="7"/>
  <c r="AK119" i="7"/>
  <c r="R119" i="7"/>
  <c r="BB118" i="7"/>
  <c r="BA118" i="7"/>
  <c r="AY118" i="7"/>
  <c r="AX118" i="7"/>
  <c r="AW118" i="7"/>
  <c r="AV118" i="7"/>
  <c r="AU118" i="7"/>
  <c r="AS118" i="7"/>
  <c r="AO118" i="7"/>
  <c r="AN118" i="7"/>
  <c r="AM118" i="7"/>
  <c r="AK118" i="7"/>
  <c r="R118" i="7"/>
  <c r="BB117" i="7"/>
  <c r="BA117" i="7"/>
  <c r="AY117" i="7"/>
  <c r="AX117" i="7"/>
  <c r="AW117" i="7"/>
  <c r="AV117" i="7"/>
  <c r="AU117" i="7"/>
  <c r="AS117" i="7"/>
  <c r="AO117" i="7"/>
  <c r="AN117" i="7"/>
  <c r="AM117" i="7"/>
  <c r="AK117" i="7"/>
  <c r="R117" i="7"/>
  <c r="BB116" i="7"/>
  <c r="BA116" i="7"/>
  <c r="AY116" i="7"/>
  <c r="AX116" i="7"/>
  <c r="AW116" i="7"/>
  <c r="AV116" i="7"/>
  <c r="AU116" i="7"/>
  <c r="AS116" i="7"/>
  <c r="AO116" i="7"/>
  <c r="AN116" i="7"/>
  <c r="AM116" i="7"/>
  <c r="AL116" i="7"/>
  <c r="AK116" i="7"/>
  <c r="BB115" i="7"/>
  <c r="BA115" i="7"/>
  <c r="AZ115" i="7"/>
  <c r="AY115" i="7"/>
  <c r="AX115" i="7"/>
  <c r="AW115" i="7"/>
  <c r="AV115" i="7"/>
  <c r="AU115" i="7"/>
  <c r="AS115" i="7"/>
  <c r="AP115" i="7"/>
  <c r="AO115" i="7"/>
  <c r="AN115" i="7"/>
  <c r="AM115" i="7"/>
  <c r="AL115" i="7"/>
  <c r="AK115" i="7"/>
  <c r="BB114" i="7"/>
  <c r="BA114" i="7"/>
  <c r="AZ114" i="7"/>
  <c r="AY114" i="7"/>
  <c r="AX114" i="7"/>
  <c r="AW114" i="7"/>
  <c r="AV114" i="7"/>
  <c r="AU114" i="7"/>
  <c r="AS114" i="7"/>
  <c r="AP114" i="7"/>
  <c r="AO114" i="7"/>
  <c r="AN114" i="7"/>
  <c r="AM114" i="7"/>
  <c r="AL114" i="7"/>
  <c r="AK114" i="7"/>
  <c r="BB113" i="7"/>
  <c r="BA113" i="7"/>
  <c r="AY113" i="7"/>
  <c r="AX113" i="7"/>
  <c r="AW113" i="7"/>
  <c r="AV113" i="7"/>
  <c r="AU113" i="7"/>
  <c r="AS113" i="7"/>
  <c r="AO113" i="7"/>
  <c r="AN113" i="7"/>
  <c r="AM113" i="7"/>
  <c r="AL113" i="7"/>
  <c r="AK113" i="7"/>
  <c r="BB112" i="7"/>
  <c r="BA112" i="7"/>
  <c r="AY112" i="7"/>
  <c r="AX112" i="7"/>
  <c r="AW112" i="7"/>
  <c r="AV112" i="7"/>
  <c r="AU112" i="7"/>
  <c r="AO112" i="7"/>
  <c r="AN112" i="7"/>
  <c r="AM112" i="7"/>
  <c r="AL112" i="7"/>
  <c r="AK112" i="7"/>
  <c r="BB111" i="7"/>
  <c r="BA111" i="7"/>
  <c r="AY111" i="7"/>
  <c r="AX111" i="7"/>
  <c r="AW111" i="7"/>
  <c r="AV111" i="7"/>
  <c r="AU111" i="7"/>
  <c r="AO111" i="7"/>
  <c r="AN111" i="7"/>
  <c r="AM111" i="7"/>
  <c r="AL111" i="7"/>
  <c r="AK111" i="7"/>
  <c r="BB110" i="7"/>
  <c r="BA110" i="7"/>
  <c r="AY110" i="7"/>
  <c r="AX110" i="7"/>
  <c r="AW110" i="7"/>
  <c r="AV110" i="7"/>
  <c r="AU110" i="7"/>
  <c r="AO110" i="7"/>
  <c r="AN110" i="7"/>
  <c r="AM110" i="7"/>
  <c r="AL110" i="7"/>
  <c r="AK110" i="7"/>
  <c r="BB109" i="7"/>
  <c r="BA109" i="7"/>
  <c r="AY109" i="7"/>
  <c r="AX109" i="7"/>
  <c r="AW109" i="7"/>
  <c r="AV109" i="7"/>
  <c r="AU109" i="7"/>
  <c r="AO109" i="7"/>
  <c r="AN109" i="7"/>
  <c r="AM109" i="7"/>
  <c r="AL109" i="7"/>
  <c r="AK109" i="7"/>
  <c r="BB108" i="7"/>
  <c r="BA108" i="7"/>
  <c r="AY108" i="7"/>
  <c r="AX108" i="7"/>
  <c r="AW108" i="7"/>
  <c r="AV108" i="7"/>
  <c r="AU108" i="7"/>
  <c r="AO108" i="7"/>
  <c r="AN108" i="7"/>
  <c r="AM108" i="7"/>
  <c r="AL108" i="7"/>
  <c r="AK108" i="7"/>
  <c r="BB107" i="7"/>
  <c r="BA107" i="7"/>
  <c r="AY107" i="7"/>
  <c r="AX107" i="7"/>
  <c r="AW107" i="7"/>
  <c r="AV107" i="7"/>
  <c r="AU107" i="7"/>
  <c r="AO107" i="7"/>
  <c r="AN107" i="7"/>
  <c r="AM107" i="7"/>
  <c r="AL107" i="7"/>
  <c r="AK107" i="7"/>
  <c r="BB106" i="7"/>
  <c r="BA106" i="7"/>
  <c r="AY106" i="7"/>
  <c r="AX106" i="7"/>
  <c r="AW106" i="7"/>
  <c r="AV106" i="7"/>
  <c r="AU106" i="7"/>
  <c r="AO106" i="7"/>
  <c r="AN106" i="7"/>
  <c r="AM106" i="7"/>
  <c r="AL106" i="7"/>
  <c r="AK106" i="7"/>
  <c r="BB105" i="7"/>
  <c r="BA105" i="7"/>
  <c r="AY105" i="7"/>
  <c r="AX105" i="7"/>
  <c r="AW105" i="7"/>
  <c r="AV105" i="7"/>
  <c r="AU105" i="7"/>
  <c r="AO105" i="7"/>
  <c r="AN105" i="7"/>
  <c r="AM105" i="7"/>
  <c r="AL105" i="7"/>
  <c r="AK105" i="7"/>
  <c r="BB104" i="7"/>
  <c r="BA104" i="7"/>
  <c r="AY104" i="7"/>
  <c r="AX104" i="7"/>
  <c r="AW104" i="7"/>
  <c r="AV104" i="7"/>
  <c r="AU104" i="7"/>
  <c r="AO104" i="7"/>
  <c r="AN104" i="7"/>
  <c r="AM104" i="7"/>
  <c r="AL104" i="7"/>
  <c r="AK104" i="7"/>
  <c r="BB103" i="7"/>
  <c r="BA103" i="7"/>
  <c r="AY103" i="7"/>
  <c r="AX103" i="7"/>
  <c r="AW103" i="7"/>
  <c r="AV103" i="7"/>
  <c r="AU103" i="7"/>
  <c r="AO103" i="7"/>
  <c r="AN103" i="7"/>
  <c r="AM103" i="7"/>
  <c r="AL103" i="7"/>
  <c r="AK103" i="7"/>
  <c r="BB102" i="7"/>
  <c r="BA102" i="7"/>
  <c r="AY102" i="7"/>
  <c r="AX102" i="7"/>
  <c r="AW102" i="7"/>
  <c r="AV102" i="7"/>
  <c r="AU102" i="7"/>
  <c r="AO102" i="7"/>
  <c r="AN102" i="7"/>
  <c r="AM102" i="7"/>
  <c r="AL102" i="7"/>
  <c r="AK102" i="7"/>
  <c r="BB101" i="7"/>
  <c r="BA101" i="7"/>
  <c r="AY101" i="7"/>
  <c r="AX101" i="7"/>
  <c r="AW101" i="7"/>
  <c r="AV101" i="7"/>
  <c r="AU101" i="7"/>
  <c r="AO101" i="7"/>
  <c r="AN101" i="7"/>
  <c r="AM101" i="7"/>
  <c r="AL101" i="7"/>
  <c r="AK101" i="7"/>
  <c r="BB100" i="7"/>
  <c r="BA100" i="7"/>
  <c r="AY100" i="7"/>
  <c r="AX100" i="7"/>
  <c r="AW100" i="7"/>
  <c r="AV100" i="7"/>
  <c r="AU100" i="7"/>
  <c r="AO100" i="7"/>
  <c r="AN100" i="7"/>
  <c r="AM100" i="7"/>
  <c r="AL100" i="7"/>
  <c r="AK100" i="7"/>
  <c r="BB99" i="7"/>
  <c r="BA99" i="7"/>
  <c r="AY99" i="7"/>
  <c r="AX99" i="7"/>
  <c r="AW99" i="7"/>
  <c r="AV99" i="7"/>
  <c r="AU99" i="7"/>
  <c r="AO99" i="7"/>
  <c r="AN99" i="7"/>
  <c r="AM99" i="7"/>
  <c r="AL99" i="7"/>
  <c r="AK99" i="7"/>
  <c r="BB98" i="7"/>
  <c r="BA98" i="7"/>
  <c r="AY98" i="7"/>
  <c r="AX98" i="7"/>
  <c r="AW98" i="7"/>
  <c r="AV98" i="7"/>
  <c r="AU98" i="7"/>
  <c r="AO98" i="7"/>
  <c r="AN98" i="7"/>
  <c r="AM98" i="7"/>
  <c r="AL98" i="7"/>
  <c r="AK98" i="7"/>
  <c r="BB97" i="7"/>
  <c r="BA97" i="7"/>
  <c r="AY97" i="7"/>
  <c r="AX97" i="7"/>
  <c r="AW97" i="7"/>
  <c r="AV97" i="7"/>
  <c r="AU97" i="7"/>
  <c r="AO97" i="7"/>
  <c r="AN97" i="7"/>
  <c r="AM97" i="7"/>
  <c r="AL97" i="7"/>
  <c r="AK97" i="7"/>
  <c r="BB96" i="7"/>
  <c r="BA96" i="7"/>
  <c r="AY96" i="7"/>
  <c r="AX96" i="7"/>
  <c r="AW96" i="7"/>
  <c r="AV96" i="7"/>
  <c r="AU96" i="7"/>
  <c r="AO96" i="7"/>
  <c r="AN96" i="7"/>
  <c r="AM96" i="7"/>
  <c r="AL96" i="7"/>
  <c r="AK96" i="7"/>
  <c r="BB95" i="7"/>
  <c r="BA95" i="7"/>
  <c r="AY95" i="7"/>
  <c r="AX95" i="7"/>
  <c r="AW95" i="7"/>
  <c r="AV95" i="7"/>
  <c r="AU95" i="7"/>
  <c r="AO95" i="7"/>
  <c r="AN95" i="7"/>
  <c r="AM95" i="7"/>
  <c r="AL95" i="7"/>
  <c r="AK95" i="7"/>
  <c r="BB94" i="7"/>
  <c r="BA94" i="7"/>
  <c r="AY94" i="7"/>
  <c r="AX94" i="7"/>
  <c r="AW94" i="7"/>
  <c r="AV94" i="7"/>
  <c r="AU94" i="7"/>
  <c r="AO94" i="7"/>
  <c r="AN94" i="7"/>
  <c r="AM94" i="7"/>
  <c r="AL94" i="7"/>
  <c r="AK94" i="7"/>
  <c r="BB93" i="7"/>
  <c r="BA93" i="7"/>
  <c r="AY93" i="7"/>
  <c r="AX93" i="7"/>
  <c r="AW93" i="7"/>
  <c r="AV93" i="7"/>
  <c r="AU93" i="7"/>
  <c r="AS93" i="7"/>
  <c r="AO93" i="7"/>
  <c r="AN93" i="7"/>
  <c r="AM93" i="7"/>
  <c r="AL93" i="7"/>
  <c r="AK93" i="7"/>
  <c r="BB92" i="7"/>
  <c r="BA92" i="7"/>
  <c r="AY92" i="7"/>
  <c r="AX92" i="7"/>
  <c r="AW92" i="7"/>
  <c r="AV92" i="7"/>
  <c r="AU92" i="7"/>
  <c r="AS92" i="7"/>
  <c r="AO92" i="7"/>
  <c r="AN92" i="7"/>
  <c r="AM92" i="7"/>
  <c r="AL92" i="7"/>
  <c r="AK92" i="7"/>
  <c r="BB91" i="7"/>
  <c r="BA91" i="7"/>
  <c r="AY91" i="7"/>
  <c r="AX91" i="7"/>
  <c r="AW91" i="7"/>
  <c r="AV91" i="7"/>
  <c r="AU91" i="7"/>
  <c r="AS91" i="7"/>
  <c r="AO91" i="7"/>
  <c r="AN91" i="7"/>
  <c r="AM91" i="7"/>
  <c r="AL91" i="7"/>
  <c r="AK91" i="7"/>
  <c r="BB90" i="7"/>
  <c r="BA90" i="7"/>
  <c r="AY90" i="7"/>
  <c r="AX90" i="7"/>
  <c r="AW90" i="7"/>
  <c r="AV90" i="7"/>
  <c r="AU90" i="7"/>
  <c r="AS90" i="7"/>
  <c r="AO90" i="7"/>
  <c r="AN90" i="7"/>
  <c r="AM90" i="7"/>
  <c r="AL90" i="7"/>
  <c r="AK90" i="7"/>
  <c r="BB89" i="7"/>
  <c r="BA89" i="7"/>
  <c r="AY89" i="7"/>
  <c r="AX89" i="7"/>
  <c r="AW89" i="7"/>
  <c r="AV89" i="7"/>
  <c r="AU89" i="7"/>
  <c r="AS89" i="7"/>
  <c r="AO89" i="7"/>
  <c r="AN89" i="7"/>
  <c r="AM89" i="7"/>
  <c r="AL89" i="7"/>
  <c r="AK89" i="7"/>
  <c r="BB88" i="7"/>
  <c r="BA88" i="7"/>
  <c r="AY88" i="7"/>
  <c r="AX88" i="7"/>
  <c r="AW88" i="7"/>
  <c r="AV88" i="7"/>
  <c r="AU88" i="7"/>
  <c r="AS88" i="7"/>
  <c r="AS87" i="7" s="1"/>
  <c r="AO88" i="7"/>
  <c r="AN88" i="7"/>
  <c r="AM88" i="7"/>
  <c r="AL88" i="7"/>
  <c r="AK88" i="7"/>
  <c r="AR87" i="7"/>
  <c r="AQ87" i="7"/>
  <c r="AI87" i="7"/>
  <c r="AH87" i="7"/>
  <c r="AG87" i="7"/>
  <c r="AF87" i="7"/>
  <c r="AE87" i="7"/>
  <c r="AD87" i="7"/>
  <c r="AC87" i="7"/>
  <c r="AB87" i="7"/>
  <c r="AA87" i="7"/>
  <c r="Z87" i="7"/>
  <c r="Y87" i="7"/>
  <c r="X87" i="7"/>
  <c r="W87" i="7"/>
  <c r="V87" i="7"/>
  <c r="U87" i="7"/>
  <c r="T87" i="7"/>
  <c r="S87" i="7"/>
  <c r="Q87" i="7"/>
  <c r="O87" i="7"/>
  <c r="N87" i="7"/>
  <c r="M87" i="7"/>
  <c r="L87" i="7"/>
  <c r="K87" i="7"/>
  <c r="J87" i="7"/>
  <c r="I87" i="7"/>
  <c r="H87" i="7"/>
  <c r="G87" i="7"/>
  <c r="F87" i="7"/>
  <c r="E87" i="7"/>
  <c r="BB86" i="7"/>
  <c r="BA86" i="7"/>
  <c r="AZ86" i="7"/>
  <c r="AY86" i="7"/>
  <c r="AX86" i="7"/>
  <c r="AW86" i="7"/>
  <c r="AV86" i="7"/>
  <c r="AU86" i="7"/>
  <c r="AT86" i="7"/>
  <c r="AS86" i="7"/>
  <c r="AR85" i="7"/>
  <c r="AQ85" i="7"/>
  <c r="AI85" i="7"/>
  <c r="AH85" i="7"/>
  <c r="AG85" i="7"/>
  <c r="AF85" i="7"/>
  <c r="AE85" i="7"/>
  <c r="AD85" i="7"/>
  <c r="AC85" i="7"/>
  <c r="AB85" i="7"/>
  <c r="AA85" i="7"/>
  <c r="Z85" i="7"/>
  <c r="Y85" i="7"/>
  <c r="X85" i="7"/>
  <c r="W85" i="7"/>
  <c r="V85" i="7"/>
  <c r="U85" i="7"/>
  <c r="T85" i="7"/>
  <c r="S85" i="7"/>
  <c r="Q85" i="7"/>
  <c r="O85" i="7"/>
  <c r="N85" i="7"/>
  <c r="M85" i="7"/>
  <c r="L85" i="7"/>
  <c r="K85" i="7"/>
  <c r="J85" i="7"/>
  <c r="I85" i="7"/>
  <c r="H85" i="7"/>
  <c r="G85" i="7"/>
  <c r="F85" i="7"/>
  <c r="E85" i="7"/>
  <c r="BB84" i="7"/>
  <c r="BA84" i="7"/>
  <c r="AZ84" i="7"/>
  <c r="AY84" i="7"/>
  <c r="AX84" i="7"/>
  <c r="AW84" i="7"/>
  <c r="AV84" i="7"/>
  <c r="AU84" i="7"/>
  <c r="AT84" i="7"/>
  <c r="AS84" i="7"/>
  <c r="BB83" i="7"/>
  <c r="BA83" i="7"/>
  <c r="AZ83" i="7"/>
  <c r="AY83" i="7"/>
  <c r="AX83" i="7"/>
  <c r="AW83" i="7"/>
  <c r="AV83" i="7"/>
  <c r="AU83" i="7"/>
  <c r="AS83" i="7"/>
  <c r="AR83" i="7"/>
  <c r="AQ83" i="7"/>
  <c r="AQ22" i="7" s="1"/>
  <c r="AP83" i="7"/>
  <c r="AO83" i="7"/>
  <c r="AN83" i="7"/>
  <c r="AM83" i="7"/>
  <c r="AL83" i="7"/>
  <c r="AK83" i="7"/>
  <c r="BB82" i="7"/>
  <c r="BA82" i="7"/>
  <c r="AZ82" i="7"/>
  <c r="AY82" i="7"/>
  <c r="AX82" i="7"/>
  <c r="AW82" i="7"/>
  <c r="AV82" i="7"/>
  <c r="AU82" i="7"/>
  <c r="AS82" i="7"/>
  <c r="AP82" i="7"/>
  <c r="AO82" i="7"/>
  <c r="AN82" i="7"/>
  <c r="AM82" i="7"/>
  <c r="AL82" i="7"/>
  <c r="AK82" i="7"/>
  <c r="BB81" i="7"/>
  <c r="BA81" i="7"/>
  <c r="AZ81" i="7"/>
  <c r="AY81" i="7"/>
  <c r="AX81" i="7"/>
  <c r="AW81" i="7"/>
  <c r="AV81" i="7"/>
  <c r="AU81" i="7"/>
  <c r="AP81" i="7"/>
  <c r="AO81" i="7"/>
  <c r="AN81" i="7"/>
  <c r="AM81" i="7"/>
  <c r="AL81" i="7"/>
  <c r="AK81" i="7"/>
  <c r="BB80" i="7"/>
  <c r="BA80" i="7"/>
  <c r="AZ80" i="7"/>
  <c r="AY80" i="7"/>
  <c r="AX80" i="7"/>
  <c r="AW80" i="7"/>
  <c r="AV80" i="7"/>
  <c r="AU80" i="7"/>
  <c r="AP80" i="7"/>
  <c r="AO80" i="7"/>
  <c r="AN80" i="7"/>
  <c r="AM80" i="7"/>
  <c r="AL80" i="7"/>
  <c r="AK80" i="7"/>
  <c r="BB79" i="7"/>
  <c r="BA79" i="7"/>
  <c r="AZ79" i="7"/>
  <c r="AY79" i="7"/>
  <c r="AX79" i="7"/>
  <c r="AW79" i="7"/>
  <c r="AV79" i="7"/>
  <c r="AU79" i="7"/>
  <c r="AS79" i="7"/>
  <c r="AP79" i="7"/>
  <c r="AO79" i="7"/>
  <c r="AN79" i="7"/>
  <c r="AM79" i="7"/>
  <c r="AL79" i="7"/>
  <c r="AK79" i="7"/>
  <c r="BB78" i="7"/>
  <c r="BA78" i="7"/>
  <c r="AZ78" i="7"/>
  <c r="AY78" i="7"/>
  <c r="AX78" i="7"/>
  <c r="AW78" i="7"/>
  <c r="AV78" i="7"/>
  <c r="AU78" i="7"/>
  <c r="AS78" i="7"/>
  <c r="AP78" i="7"/>
  <c r="AO78" i="7"/>
  <c r="AN78" i="7"/>
  <c r="AM78" i="7"/>
  <c r="AL78" i="7"/>
  <c r="AK78" i="7"/>
  <c r="BB77" i="7"/>
  <c r="BA77" i="7"/>
  <c r="AZ77" i="7"/>
  <c r="AY77" i="7"/>
  <c r="AX77" i="7"/>
  <c r="AW77" i="7"/>
  <c r="AV77" i="7"/>
  <c r="AU77" i="7"/>
  <c r="AS77" i="7"/>
  <c r="AP77" i="7"/>
  <c r="AO77" i="7"/>
  <c r="AN77" i="7"/>
  <c r="AM77" i="7"/>
  <c r="AL77" i="7"/>
  <c r="AK77" i="7"/>
  <c r="AR76" i="7"/>
  <c r="AQ76" i="7"/>
  <c r="AQ75" i="7" s="1"/>
  <c r="AI76" i="7"/>
  <c r="AI75" i="7" s="1"/>
  <c r="AH76" i="7"/>
  <c r="AH75" i="7" s="1"/>
  <c r="AG76" i="7"/>
  <c r="AF76" i="7"/>
  <c r="AE76" i="7"/>
  <c r="AE75" i="7" s="1"/>
  <c r="AD76" i="7"/>
  <c r="AD75" i="7" s="1"/>
  <c r="AC76" i="7"/>
  <c r="AB76" i="7"/>
  <c r="AA76" i="7"/>
  <c r="AA75" i="7" s="1"/>
  <c r="Z76" i="7"/>
  <c r="Z75" i="7" s="1"/>
  <c r="Y76" i="7"/>
  <c r="X76" i="7"/>
  <c r="W76" i="7"/>
  <c r="W75" i="7" s="1"/>
  <c r="V76" i="7"/>
  <c r="V75" i="7" s="1"/>
  <c r="U76" i="7"/>
  <c r="T76" i="7"/>
  <c r="S76" i="7"/>
  <c r="S75" i="7" s="1"/>
  <c r="R76" i="7"/>
  <c r="R75" i="7" s="1"/>
  <c r="Q76" i="7"/>
  <c r="P76" i="7"/>
  <c r="O76" i="7"/>
  <c r="O75" i="7" s="1"/>
  <c r="N76" i="7"/>
  <c r="BB76" i="7" s="1"/>
  <c r="M76" i="7"/>
  <c r="BA76" i="7" s="1"/>
  <c r="L76" i="7"/>
  <c r="K76" i="7"/>
  <c r="J76" i="7"/>
  <c r="I76" i="7"/>
  <c r="H76" i="7"/>
  <c r="G76" i="7"/>
  <c r="F76" i="7"/>
  <c r="E76" i="7"/>
  <c r="AS76" i="7" s="1"/>
  <c r="AR75" i="7"/>
  <c r="AG75" i="7"/>
  <c r="AF75" i="7"/>
  <c r="AC75" i="7"/>
  <c r="AB75" i="7"/>
  <c r="Y75" i="7"/>
  <c r="X75" i="7"/>
  <c r="U75" i="7"/>
  <c r="T75" i="7"/>
  <c r="Q75" i="7"/>
  <c r="P75" i="7"/>
  <c r="M75" i="7"/>
  <c r="L75" i="7"/>
  <c r="I75" i="7"/>
  <c r="H75" i="7"/>
  <c r="E75" i="7"/>
  <c r="BB74" i="7"/>
  <c r="BA74" i="7"/>
  <c r="AZ74" i="7"/>
  <c r="AY74" i="7"/>
  <c r="AX74" i="7"/>
  <c r="AW74" i="7"/>
  <c r="AV74" i="7"/>
  <c r="AU74" i="7"/>
  <c r="AT74" i="7"/>
  <c r="AS74" i="7"/>
  <c r="BB73" i="7"/>
  <c r="BA73" i="7"/>
  <c r="AZ73" i="7"/>
  <c r="AY73" i="7"/>
  <c r="AX73" i="7"/>
  <c r="AW73" i="7"/>
  <c r="AV73" i="7"/>
  <c r="AU73" i="7"/>
  <c r="AT73" i="7"/>
  <c r="AS73" i="7"/>
  <c r="BB72" i="7"/>
  <c r="BA72" i="7"/>
  <c r="AZ72" i="7"/>
  <c r="AY72" i="7"/>
  <c r="AX72" i="7"/>
  <c r="AW72" i="7"/>
  <c r="AV72" i="7"/>
  <c r="AU72" i="7"/>
  <c r="AT72" i="7"/>
  <c r="AS72" i="7"/>
  <c r="BB71" i="7"/>
  <c r="BA71" i="7"/>
  <c r="AZ71" i="7"/>
  <c r="AY71" i="7"/>
  <c r="AX71" i="7"/>
  <c r="AW71" i="7"/>
  <c r="AV71" i="7"/>
  <c r="AU71" i="7"/>
  <c r="AT71" i="7"/>
  <c r="AS71" i="7"/>
  <c r="BB70" i="7"/>
  <c r="BA70" i="7"/>
  <c r="AZ70" i="7"/>
  <c r="AY70" i="7"/>
  <c r="AX70" i="7"/>
  <c r="AW70" i="7"/>
  <c r="AV70" i="7"/>
  <c r="AU70" i="7"/>
  <c r="AT70" i="7"/>
  <c r="AS70" i="7"/>
  <c r="BB69" i="7"/>
  <c r="BA69" i="7"/>
  <c r="AZ69" i="7"/>
  <c r="AY69" i="7"/>
  <c r="AX69" i="7"/>
  <c r="AW69" i="7"/>
  <c r="AV69" i="7"/>
  <c r="AU69" i="7"/>
  <c r="AT69" i="7"/>
  <c r="AS69" i="7"/>
  <c r="BB68" i="7"/>
  <c r="BA68" i="7"/>
  <c r="AZ68" i="7"/>
  <c r="AY68" i="7"/>
  <c r="AX68" i="7"/>
  <c r="AW68" i="7"/>
  <c r="AV68" i="7"/>
  <c r="AU68" i="7"/>
  <c r="AT68" i="7"/>
  <c r="AS68" i="7"/>
  <c r="BB67" i="7"/>
  <c r="BA67" i="7"/>
  <c r="AZ67" i="7"/>
  <c r="AY67" i="7"/>
  <c r="AX67" i="7"/>
  <c r="AW67" i="7"/>
  <c r="AV67" i="7"/>
  <c r="AU67" i="7"/>
  <c r="AT67" i="7"/>
  <c r="AS67" i="7"/>
  <c r="BB66" i="7"/>
  <c r="BA66" i="7"/>
  <c r="AZ66" i="7"/>
  <c r="AY66" i="7"/>
  <c r="AX66" i="7"/>
  <c r="AW66" i="7"/>
  <c r="AV66" i="7"/>
  <c r="AU66" i="7"/>
  <c r="AT66" i="7"/>
  <c r="AS66" i="7"/>
  <c r="BB65" i="7"/>
  <c r="BA65" i="7"/>
  <c r="AZ65" i="7"/>
  <c r="AY65" i="7"/>
  <c r="AX65" i="7"/>
  <c r="AW65" i="7"/>
  <c r="AV65" i="7"/>
  <c r="AU65" i="7"/>
  <c r="AT65" i="7"/>
  <c r="AS65" i="7"/>
  <c r="BB64" i="7"/>
  <c r="BA64" i="7"/>
  <c r="AZ64" i="7"/>
  <c r="AY64" i="7"/>
  <c r="AX64" i="7"/>
  <c r="AW64" i="7"/>
  <c r="AV64" i="7"/>
  <c r="AU64" i="7"/>
  <c r="AT64" i="7"/>
  <c r="AS64" i="7"/>
  <c r="BB63" i="7"/>
  <c r="BA63" i="7"/>
  <c r="AZ63" i="7"/>
  <c r="AY63" i="7"/>
  <c r="AX63" i="7"/>
  <c r="AW63" i="7"/>
  <c r="AV63" i="7"/>
  <c r="AU63" i="7"/>
  <c r="AT63" i="7"/>
  <c r="AS63" i="7"/>
  <c r="BB62" i="7"/>
  <c r="BA62" i="7"/>
  <c r="AZ62" i="7"/>
  <c r="AY62" i="7"/>
  <c r="AX62" i="7"/>
  <c r="AW62" i="7"/>
  <c r="AV62" i="7"/>
  <c r="AU62" i="7"/>
  <c r="AT62" i="7"/>
  <c r="AS62" i="7"/>
  <c r="BB59" i="7"/>
  <c r="AR59" i="7" s="1"/>
  <c r="AR57" i="7" s="1"/>
  <c r="BA59" i="7"/>
  <c r="AZ59" i="7"/>
  <c r="AY59" i="7"/>
  <c r="AX59" i="7"/>
  <c r="AW59" i="7"/>
  <c r="AV59" i="7"/>
  <c r="AU59" i="7"/>
  <c r="AS59" i="7"/>
  <c r="BB58" i="7"/>
  <c r="BA58" i="7"/>
  <c r="AZ58" i="7"/>
  <c r="AY58" i="7"/>
  <c r="AX58" i="7"/>
  <c r="AW58" i="7"/>
  <c r="AV58" i="7"/>
  <c r="AU58" i="7"/>
  <c r="AS58" i="7"/>
  <c r="AQ56" i="7"/>
  <c r="AP56" i="7"/>
  <c r="AM56" i="7"/>
  <c r="AL56" i="7"/>
  <c r="AI56" i="7"/>
  <c r="AI55" i="7" s="1"/>
  <c r="AH56" i="7"/>
  <c r="AE56" i="7"/>
  <c r="AE55" i="7" s="1"/>
  <c r="AD56" i="7"/>
  <c r="AA56" i="7"/>
  <c r="AA55" i="7" s="1"/>
  <c r="Z56" i="7"/>
  <c r="Z55" i="7" s="1"/>
  <c r="Z28" i="7" s="1"/>
  <c r="W56" i="7"/>
  <c r="W55" i="7" s="1"/>
  <c r="V56" i="7"/>
  <c r="V55" i="7" s="1"/>
  <c r="V28" i="7" s="1"/>
  <c r="S56" i="7"/>
  <c r="S55" i="7" s="1"/>
  <c r="S28" i="7" s="1"/>
  <c r="R56" i="7"/>
  <c r="O56" i="7"/>
  <c r="O55" i="7" s="1"/>
  <c r="N56" i="7"/>
  <c r="K56" i="7"/>
  <c r="J56" i="7"/>
  <c r="G56" i="7"/>
  <c r="F56" i="7"/>
  <c r="AO56" i="7"/>
  <c r="AN56" i="7"/>
  <c r="AK56" i="7"/>
  <c r="AG56" i="7"/>
  <c r="AG55" i="7" s="1"/>
  <c r="AG28" i="7" s="1"/>
  <c r="AF56" i="7"/>
  <c r="AF55" i="7" s="1"/>
  <c r="AC56" i="7"/>
  <c r="AC55" i="7" s="1"/>
  <c r="AB56" i="7"/>
  <c r="AB55" i="7" s="1"/>
  <c r="Y56" i="7"/>
  <c r="Y55" i="7" s="1"/>
  <c r="Y28" i="7" s="1"/>
  <c r="X56" i="7"/>
  <c r="X55" i="7" s="1"/>
  <c r="U56" i="7"/>
  <c r="U55" i="7" s="1"/>
  <c r="T56" i="7"/>
  <c r="T55" i="7" s="1"/>
  <c r="Q56" i="7"/>
  <c r="Q55" i="7" s="1"/>
  <c r="Q28" i="7" s="1"/>
  <c r="P56" i="7"/>
  <c r="P55" i="7" s="1"/>
  <c r="M56" i="7"/>
  <c r="M55" i="7" s="1"/>
  <c r="L56" i="7"/>
  <c r="L55" i="7" s="1"/>
  <c r="I56" i="7"/>
  <c r="I55" i="7" s="1"/>
  <c r="I28" i="7" s="1"/>
  <c r="H56" i="7"/>
  <c r="H55" i="7" s="1"/>
  <c r="E56" i="7"/>
  <c r="E55" i="7" s="1"/>
  <c r="AH55" i="7"/>
  <c r="AD55" i="7"/>
  <c r="AD28" i="7" s="1"/>
  <c r="R55" i="7"/>
  <c r="BB54" i="7"/>
  <c r="BA54" i="7"/>
  <c r="AZ54" i="7"/>
  <c r="AY54" i="7"/>
  <c r="AX54" i="7"/>
  <c r="AW54" i="7"/>
  <c r="AV54" i="7"/>
  <c r="AU54" i="7"/>
  <c r="AS54" i="7"/>
  <c r="BA53" i="7"/>
  <c r="AZ53" i="7"/>
  <c r="AY53" i="7"/>
  <c r="AX53" i="7"/>
  <c r="AW53" i="7"/>
  <c r="AV53" i="7"/>
  <c r="AU53" i="7"/>
  <c r="AS53" i="7"/>
  <c r="BB52" i="7"/>
  <c r="BA52" i="7"/>
  <c r="AZ52" i="7"/>
  <c r="AY52" i="7"/>
  <c r="AX52" i="7"/>
  <c r="AW52" i="7"/>
  <c r="AV52" i="7"/>
  <c r="AU52" i="7"/>
  <c r="AS52" i="7"/>
  <c r="BB51" i="7"/>
  <c r="BA51" i="7"/>
  <c r="AZ51" i="7"/>
  <c r="AY51" i="7"/>
  <c r="AX51" i="7"/>
  <c r="AW51" i="7"/>
  <c r="AV51" i="7"/>
  <c r="AU51" i="7"/>
  <c r="AS51" i="7"/>
  <c r="AR50" i="7"/>
  <c r="AQ50" i="7"/>
  <c r="AP50" i="7"/>
  <c r="AO50" i="7"/>
  <c r="AN50" i="7"/>
  <c r="AM50" i="7"/>
  <c r="AL50" i="7"/>
  <c r="AK50" i="7"/>
  <c r="AJ50" i="7"/>
  <c r="AI50" i="7"/>
  <c r="AH50" i="7"/>
  <c r="AG50" i="7"/>
  <c r="AF50" i="7"/>
  <c r="AE50" i="7"/>
  <c r="AD50" i="7"/>
  <c r="AC50" i="7"/>
  <c r="AB50" i="7"/>
  <c r="AA50" i="7"/>
  <c r="Z50" i="7"/>
  <c r="Y50" i="7"/>
  <c r="X50" i="7"/>
  <c r="W50" i="7"/>
  <c r="V50" i="7"/>
  <c r="U50" i="7"/>
  <c r="T50" i="7"/>
  <c r="S50" i="7"/>
  <c r="R50" i="7"/>
  <c r="Q50" i="7"/>
  <c r="P50" i="7"/>
  <c r="O50" i="7"/>
  <c r="N50" i="7"/>
  <c r="M50" i="7"/>
  <c r="L50" i="7"/>
  <c r="K50" i="7"/>
  <c r="J50" i="7"/>
  <c r="I50" i="7"/>
  <c r="H50" i="7"/>
  <c r="G50" i="7"/>
  <c r="F50" i="7"/>
  <c r="E50" i="7"/>
  <c r="BB49" i="7"/>
  <c r="AR49" i="7" s="1"/>
  <c r="BA49" i="7"/>
  <c r="AQ49" i="7" s="1"/>
  <c r="AZ49" i="7"/>
  <c r="AP49" i="7" s="1"/>
  <c r="AY49" i="7"/>
  <c r="AO49" i="7" s="1"/>
  <c r="AX49" i="7"/>
  <c r="AN49" i="7" s="1"/>
  <c r="AW49" i="7"/>
  <c r="AM49" i="7" s="1"/>
  <c r="AV49" i="7"/>
  <c r="AL49" i="7" s="1"/>
  <c r="AU49" i="7"/>
  <c r="AK49" i="7" s="1"/>
  <c r="AS49" i="7"/>
  <c r="BB48" i="7"/>
  <c r="AR48" i="7" s="1"/>
  <c r="BA48" i="7"/>
  <c r="AQ48" i="7" s="1"/>
  <c r="AZ48" i="7"/>
  <c r="AY48" i="7"/>
  <c r="AO48" i="7" s="1"/>
  <c r="AX48" i="7"/>
  <c r="AN48" i="7" s="1"/>
  <c r="AW48" i="7"/>
  <c r="AM48" i="7" s="1"/>
  <c r="AV48" i="7"/>
  <c r="AU48" i="7"/>
  <c r="AS48" i="7"/>
  <c r="AI47" i="7"/>
  <c r="AI46" i="7" s="1"/>
  <c r="AH47" i="7"/>
  <c r="AG47" i="7"/>
  <c r="AF47" i="7"/>
  <c r="AF46" i="7" s="1"/>
  <c r="AE47" i="7"/>
  <c r="AE46" i="7" s="1"/>
  <c r="AD47" i="7"/>
  <c r="AC47" i="7"/>
  <c r="AB47" i="7"/>
  <c r="AB46" i="7" s="1"/>
  <c r="AB29" i="7" s="1"/>
  <c r="AB28" i="7" s="1"/>
  <c r="AA47" i="7"/>
  <c r="AA46" i="7" s="1"/>
  <c r="Z47" i="7"/>
  <c r="Y47" i="7"/>
  <c r="X47" i="7"/>
  <c r="X46" i="7" s="1"/>
  <c r="W47" i="7"/>
  <c r="W46" i="7" s="1"/>
  <c r="W29" i="7" s="1"/>
  <c r="V47" i="7"/>
  <c r="U47" i="7"/>
  <c r="T47" i="7"/>
  <c r="T46" i="7" s="1"/>
  <c r="S47" i="7"/>
  <c r="S46" i="7" s="1"/>
  <c r="R47" i="7"/>
  <c r="Q47" i="7"/>
  <c r="P47" i="7"/>
  <c r="P46" i="7" s="1"/>
  <c r="O47" i="7"/>
  <c r="O46" i="7" s="1"/>
  <c r="N47" i="7"/>
  <c r="M47" i="7"/>
  <c r="L47" i="7"/>
  <c r="L46" i="7" s="1"/>
  <c r="L29" i="7" s="1"/>
  <c r="L28" i="7" s="1"/>
  <c r="K47" i="7"/>
  <c r="K46" i="7" s="1"/>
  <c r="J47" i="7"/>
  <c r="I47" i="7"/>
  <c r="H47" i="7"/>
  <c r="H46" i="7" s="1"/>
  <c r="G47" i="7"/>
  <c r="G46" i="7" s="1"/>
  <c r="G29" i="7" s="1"/>
  <c r="F47" i="7"/>
  <c r="E47" i="7"/>
  <c r="AH46" i="7"/>
  <c r="AG46" i="7"/>
  <c r="AG29" i="7" s="1"/>
  <c r="AD46" i="7"/>
  <c r="AC46" i="7"/>
  <c r="AC29" i="7" s="1"/>
  <c r="Z46" i="7"/>
  <c r="Y46" i="7"/>
  <c r="Y29" i="7" s="1"/>
  <c r="V46" i="7"/>
  <c r="U46" i="7"/>
  <c r="U29" i="7" s="1"/>
  <c r="R46" i="7"/>
  <c r="Q46" i="7"/>
  <c r="Q29" i="7" s="1"/>
  <c r="N46" i="7"/>
  <c r="M46" i="7"/>
  <c r="M29" i="7" s="1"/>
  <c r="J46" i="7"/>
  <c r="I46" i="7"/>
  <c r="I29" i="7" s="1"/>
  <c r="F46" i="7"/>
  <c r="E46" i="7"/>
  <c r="E29" i="7" s="1"/>
  <c r="BB45" i="7"/>
  <c r="BA45" i="7"/>
  <c r="AZ45" i="7"/>
  <c r="AY45" i="7"/>
  <c r="AX45" i="7"/>
  <c r="AW45" i="7"/>
  <c r="AV45" i="7"/>
  <c r="AU45" i="7"/>
  <c r="AT45" i="7"/>
  <c r="AS45" i="7"/>
  <c r="BB44" i="7"/>
  <c r="BA44" i="7"/>
  <c r="AZ44" i="7"/>
  <c r="AY44" i="7"/>
  <c r="AX44" i="7"/>
  <c r="AW44" i="7"/>
  <c r="AV44" i="7"/>
  <c r="AU44" i="7"/>
  <c r="AT44" i="7"/>
  <c r="AS44" i="7"/>
  <c r="BB43" i="7"/>
  <c r="BA43" i="7"/>
  <c r="AZ43" i="7"/>
  <c r="AY43" i="7"/>
  <c r="AX43" i="7"/>
  <c r="AW43" i="7"/>
  <c r="AV43" i="7"/>
  <c r="AU43" i="7"/>
  <c r="AT43" i="7"/>
  <c r="AS43" i="7"/>
  <c r="BB42" i="7"/>
  <c r="BA42" i="7"/>
  <c r="AZ42" i="7"/>
  <c r="AY42" i="7"/>
  <c r="AX42" i="7"/>
  <c r="AW42" i="7"/>
  <c r="AV42" i="7"/>
  <c r="AU42" i="7"/>
  <c r="AT42" i="7"/>
  <c r="AS42" i="7"/>
  <c r="BB41" i="7"/>
  <c r="BA41" i="7"/>
  <c r="AZ41" i="7"/>
  <c r="AY41" i="7"/>
  <c r="AX41" i="7"/>
  <c r="AW41" i="7"/>
  <c r="AV41" i="7"/>
  <c r="AU41" i="7"/>
  <c r="AT41" i="7"/>
  <c r="AS41" i="7"/>
  <c r="BB40" i="7"/>
  <c r="BA40" i="7"/>
  <c r="AZ40" i="7"/>
  <c r="AY40" i="7"/>
  <c r="AX40" i="7"/>
  <c r="AW40" i="7"/>
  <c r="AV40" i="7"/>
  <c r="AU40" i="7"/>
  <c r="AT40" i="7"/>
  <c r="AS40" i="7"/>
  <c r="BB39" i="7"/>
  <c r="BA39" i="7"/>
  <c r="AZ39" i="7"/>
  <c r="AY39" i="7"/>
  <c r="AX39" i="7"/>
  <c r="AW39" i="7"/>
  <c r="AV39" i="7"/>
  <c r="AU39" i="7"/>
  <c r="AT39" i="7"/>
  <c r="AS39" i="7"/>
  <c r="BB38" i="7"/>
  <c r="BA38" i="7"/>
  <c r="AZ38" i="7"/>
  <c r="AY38" i="7"/>
  <c r="AX38" i="7"/>
  <c r="AW38" i="7"/>
  <c r="AV38" i="7"/>
  <c r="AU38" i="7"/>
  <c r="AT38" i="7"/>
  <c r="AS38" i="7"/>
  <c r="BB37" i="7"/>
  <c r="BA37" i="7"/>
  <c r="AZ37" i="7"/>
  <c r="AY37" i="7"/>
  <c r="AX37" i="7"/>
  <c r="AW37" i="7"/>
  <c r="AV37" i="7"/>
  <c r="AU37" i="7"/>
  <c r="AT37" i="7"/>
  <c r="AS37" i="7"/>
  <c r="BB36" i="7"/>
  <c r="BA36" i="7"/>
  <c r="AZ36" i="7"/>
  <c r="AY36" i="7"/>
  <c r="AX36" i="7"/>
  <c r="AW36" i="7"/>
  <c r="AV36" i="7"/>
  <c r="AU36" i="7"/>
  <c r="AT36" i="7"/>
  <c r="AS36" i="7"/>
  <c r="BB35" i="7"/>
  <c r="BA35" i="7"/>
  <c r="AZ35" i="7"/>
  <c r="AY35" i="7"/>
  <c r="AX35" i="7"/>
  <c r="AW35" i="7"/>
  <c r="AV35" i="7"/>
  <c r="AU35" i="7"/>
  <c r="AT35" i="7"/>
  <c r="AS35" i="7"/>
  <c r="BB34" i="7"/>
  <c r="BA34" i="7"/>
  <c r="AZ34" i="7"/>
  <c r="AY34" i="7"/>
  <c r="AX34" i="7"/>
  <c r="AW34" i="7"/>
  <c r="AV34" i="7"/>
  <c r="AU34" i="7"/>
  <c r="AT34" i="7"/>
  <c r="AS34" i="7"/>
  <c r="BB33" i="7"/>
  <c r="BA33" i="7"/>
  <c r="AZ33" i="7"/>
  <c r="AY33" i="7"/>
  <c r="AX33" i="7"/>
  <c r="AW33" i="7"/>
  <c r="AV33" i="7"/>
  <c r="AU33" i="7"/>
  <c r="AT33" i="7"/>
  <c r="AS33" i="7"/>
  <c r="BB32" i="7"/>
  <c r="BA32" i="7"/>
  <c r="AZ32" i="7"/>
  <c r="AY32" i="7"/>
  <c r="AX32" i="7"/>
  <c r="AW32" i="7"/>
  <c r="AV32" i="7"/>
  <c r="AU32" i="7"/>
  <c r="AT32" i="7"/>
  <c r="AS32" i="7"/>
  <c r="BB31" i="7"/>
  <c r="BA31" i="7"/>
  <c r="AZ31" i="7"/>
  <c r="AY31" i="7"/>
  <c r="AX31" i="7"/>
  <c r="AW31" i="7"/>
  <c r="AV31" i="7"/>
  <c r="AU31" i="7"/>
  <c r="AT31" i="7"/>
  <c r="AS31" i="7"/>
  <c r="BB30" i="7"/>
  <c r="BA30" i="7"/>
  <c r="AZ30" i="7"/>
  <c r="AY30" i="7"/>
  <c r="AX30" i="7"/>
  <c r="AW30" i="7"/>
  <c r="AV30" i="7"/>
  <c r="AU30" i="7"/>
  <c r="AT30" i="7"/>
  <c r="AS30" i="7"/>
  <c r="AI29" i="7"/>
  <c r="AH29" i="7"/>
  <c r="AF29" i="7"/>
  <c r="AF28" i="7" s="1"/>
  <c r="AE29" i="7"/>
  <c r="AD29" i="7"/>
  <c r="AA29" i="7"/>
  <c r="Z29" i="7"/>
  <c r="X29" i="7"/>
  <c r="X28" i="7" s="1"/>
  <c r="V29" i="7"/>
  <c r="T29" i="7"/>
  <c r="S29" i="7"/>
  <c r="R29" i="7"/>
  <c r="P29" i="7"/>
  <c r="O29" i="7"/>
  <c r="N29" i="7"/>
  <c r="K29" i="7"/>
  <c r="J29" i="7"/>
  <c r="H29" i="7"/>
  <c r="F29" i="7"/>
  <c r="AI28" i="7"/>
  <c r="AH28" i="7"/>
  <c r="AE28" i="7"/>
  <c r="AC28" i="7"/>
  <c r="AA28" i="7"/>
  <c r="U28" i="7"/>
  <c r="O28" i="7"/>
  <c r="M28" i="7"/>
  <c r="E28" i="7"/>
  <c r="AI26" i="7"/>
  <c r="AH26" i="7"/>
  <c r="AG26" i="7"/>
  <c r="AF26" i="7"/>
  <c r="AE26" i="7"/>
  <c r="AD26" i="7"/>
  <c r="AC26" i="7"/>
  <c r="AB26" i="7"/>
  <c r="AA26" i="7"/>
  <c r="Z26" i="7"/>
  <c r="Y26" i="7"/>
  <c r="X26" i="7"/>
  <c r="W26" i="7"/>
  <c r="V26" i="7"/>
  <c r="U26" i="7"/>
  <c r="T26" i="7"/>
  <c r="S26" i="7"/>
  <c r="R26" i="7"/>
  <c r="Q26" i="7"/>
  <c r="P26" i="7"/>
  <c r="O26" i="7"/>
  <c r="N26" i="7"/>
  <c r="M26" i="7"/>
  <c r="L26" i="7"/>
  <c r="K26" i="7"/>
  <c r="J26" i="7"/>
  <c r="I26" i="7"/>
  <c r="H26" i="7"/>
  <c r="G26" i="7"/>
  <c r="F26" i="7"/>
  <c r="E26" i="7"/>
  <c r="BB25" i="7"/>
  <c r="BA25" i="7"/>
  <c r="AZ25" i="7"/>
  <c r="AY25" i="7"/>
  <c r="AX25" i="7"/>
  <c r="AW25" i="7"/>
  <c r="AV25" i="7"/>
  <c r="AU25" i="7"/>
  <c r="AT25" i="7"/>
  <c r="AS25" i="7"/>
  <c r="AR25" i="7"/>
  <c r="AQ25" i="7"/>
  <c r="AP25" i="7"/>
  <c r="AO25" i="7"/>
  <c r="AN25" i="7"/>
  <c r="AM25" i="7"/>
  <c r="AL25" i="7"/>
  <c r="AK25" i="7"/>
  <c r="AJ25" i="7"/>
  <c r="AI25" i="7"/>
  <c r="AH25" i="7"/>
  <c r="AG25" i="7"/>
  <c r="AF25" i="7"/>
  <c r="AE25" i="7"/>
  <c r="AD25" i="7"/>
  <c r="AC25" i="7"/>
  <c r="AB25" i="7"/>
  <c r="AA25" i="7"/>
  <c r="Z25" i="7"/>
  <c r="Y25" i="7"/>
  <c r="X25" i="7"/>
  <c r="W25" i="7"/>
  <c r="V25" i="7"/>
  <c r="U25" i="7"/>
  <c r="T25" i="7"/>
  <c r="S25" i="7"/>
  <c r="R25" i="7"/>
  <c r="Q25" i="7"/>
  <c r="P25" i="7"/>
  <c r="O25" i="7"/>
  <c r="N25" i="7"/>
  <c r="M25" i="7"/>
  <c r="L25" i="7"/>
  <c r="K25" i="7"/>
  <c r="J25" i="7"/>
  <c r="I25" i="7"/>
  <c r="H25" i="7"/>
  <c r="G25" i="7"/>
  <c r="F25" i="7"/>
  <c r="E25" i="7"/>
  <c r="BB24" i="7"/>
  <c r="BA24" i="7"/>
  <c r="AZ24" i="7"/>
  <c r="AY24" i="7"/>
  <c r="AX24" i="7"/>
  <c r="AW24" i="7"/>
  <c r="AV24" i="7"/>
  <c r="AU24" i="7"/>
  <c r="AT24" i="7"/>
  <c r="AS24" i="7"/>
  <c r="AR24" i="7"/>
  <c r="AQ24" i="7"/>
  <c r="AP24" i="7"/>
  <c r="AO24" i="7"/>
  <c r="AN24" i="7"/>
  <c r="AM24" i="7"/>
  <c r="AL24" i="7"/>
  <c r="AK24" i="7"/>
  <c r="AJ24" i="7"/>
  <c r="AI24" i="7"/>
  <c r="AH24" i="7"/>
  <c r="AG24" i="7"/>
  <c r="AF24" i="7"/>
  <c r="AE24" i="7"/>
  <c r="AD24" i="7"/>
  <c r="AC24" i="7"/>
  <c r="AB24" i="7"/>
  <c r="AA24" i="7"/>
  <c r="Z24" i="7"/>
  <c r="Y24" i="7"/>
  <c r="X24" i="7"/>
  <c r="W24" i="7"/>
  <c r="V24" i="7"/>
  <c r="U24" i="7"/>
  <c r="T24" i="7"/>
  <c r="S24" i="7"/>
  <c r="R24" i="7"/>
  <c r="Q24" i="7"/>
  <c r="P24" i="7"/>
  <c r="O24" i="7"/>
  <c r="N24" i="7"/>
  <c r="M24" i="7"/>
  <c r="L24" i="7"/>
  <c r="K24" i="7"/>
  <c r="J24" i="7"/>
  <c r="I24" i="7"/>
  <c r="H24" i="7"/>
  <c r="G24" i="7"/>
  <c r="F24" i="7"/>
  <c r="E24" i="7"/>
  <c r="AS23" i="7"/>
  <c r="AR23" i="7"/>
  <c r="AQ23" i="7"/>
  <c r="AI23" i="7"/>
  <c r="AH23" i="7"/>
  <c r="AG23" i="7"/>
  <c r="AF23" i="7"/>
  <c r="AE23" i="7"/>
  <c r="AD23" i="7"/>
  <c r="AC23" i="7"/>
  <c r="AB23" i="7"/>
  <c r="AA23" i="7"/>
  <c r="Z23" i="7"/>
  <c r="Y23" i="7"/>
  <c r="X23" i="7"/>
  <c r="W23" i="7"/>
  <c r="V23" i="7"/>
  <c r="U23" i="7"/>
  <c r="T23" i="7"/>
  <c r="S23" i="7"/>
  <c r="Q23" i="7"/>
  <c r="O23" i="7"/>
  <c r="N23" i="7"/>
  <c r="M23" i="7"/>
  <c r="L23" i="7"/>
  <c r="K23" i="7"/>
  <c r="J23" i="7"/>
  <c r="I23" i="7"/>
  <c r="H23" i="7"/>
  <c r="G23" i="7"/>
  <c r="F23" i="7"/>
  <c r="E23" i="7"/>
  <c r="AI22" i="7"/>
  <c r="AH22" i="7"/>
  <c r="AG22" i="7"/>
  <c r="AF22" i="7"/>
  <c r="AE22" i="7"/>
  <c r="AD22" i="7"/>
  <c r="AC22" i="7"/>
  <c r="AB22" i="7"/>
  <c r="AA22" i="7"/>
  <c r="Z22" i="7"/>
  <c r="Y22" i="7"/>
  <c r="X22" i="7"/>
  <c r="W22" i="7"/>
  <c r="V22" i="7"/>
  <c r="U22" i="7"/>
  <c r="T22" i="7"/>
  <c r="S22" i="7"/>
  <c r="R22" i="7"/>
  <c r="Q22" i="7"/>
  <c r="P22" i="7"/>
  <c r="O22" i="7"/>
  <c r="N22" i="7"/>
  <c r="M22" i="7"/>
  <c r="L22" i="7"/>
  <c r="K22" i="7"/>
  <c r="J22" i="7"/>
  <c r="I22" i="7"/>
  <c r="H22" i="7"/>
  <c r="G22" i="7"/>
  <c r="F22" i="7"/>
  <c r="E22" i="7"/>
  <c r="AI21" i="7"/>
  <c r="AI20" i="7" s="1"/>
  <c r="AH21" i="7"/>
  <c r="AH20" i="7" s="1"/>
  <c r="AG21" i="7"/>
  <c r="AF21" i="7"/>
  <c r="AE21" i="7"/>
  <c r="AE20" i="7" s="1"/>
  <c r="AD21" i="7"/>
  <c r="AC21" i="7"/>
  <c r="AB21" i="7"/>
  <c r="AA21" i="7"/>
  <c r="AA20" i="7" s="1"/>
  <c r="Z21" i="7"/>
  <c r="Z20" i="7" s="1"/>
  <c r="Y21" i="7"/>
  <c r="X21" i="7"/>
  <c r="W21" i="7"/>
  <c r="W20" i="7" s="1"/>
  <c r="V21" i="7"/>
  <c r="V20" i="7" s="1"/>
  <c r="U21" i="7"/>
  <c r="T21" i="7"/>
  <c r="S21" i="7"/>
  <c r="S20" i="7" s="1"/>
  <c r="R21" i="7"/>
  <c r="Q21" i="7"/>
  <c r="P21" i="7"/>
  <c r="O21" i="7"/>
  <c r="O20" i="7" s="1"/>
  <c r="N21" i="7"/>
  <c r="N20" i="7" s="1"/>
  <c r="M21" i="7"/>
  <c r="L21" i="7"/>
  <c r="K21" i="7"/>
  <c r="K20" i="7" s="1"/>
  <c r="J21" i="7"/>
  <c r="J20" i="7" s="1"/>
  <c r="I21" i="7"/>
  <c r="H21" i="7"/>
  <c r="G21" i="7"/>
  <c r="G20" i="7" s="1"/>
  <c r="F21" i="7"/>
  <c r="E21" i="7"/>
  <c r="AD20" i="7"/>
  <c r="CH133" i="6"/>
  <c r="CG133" i="6"/>
  <c r="CF133" i="6"/>
  <c r="CE133" i="6"/>
  <c r="CD133" i="6"/>
  <c r="CC133" i="6"/>
  <c r="CB133" i="6"/>
  <c r="CA133" i="6"/>
  <c r="BZ133" i="6"/>
  <c r="BY133" i="6"/>
  <c r="BW133" i="6"/>
  <c r="BV133" i="6"/>
  <c r="BU133" i="6"/>
  <c r="BT133" i="6"/>
  <c r="BS133" i="6"/>
  <c r="BQ133" i="6"/>
  <c r="AP133" i="6"/>
  <c r="F133" i="6"/>
  <c r="CH132" i="6"/>
  <c r="CG132" i="6"/>
  <c r="CG131" i="6" s="1"/>
  <c r="CF132" i="6"/>
  <c r="CE132" i="6"/>
  <c r="CD132" i="6"/>
  <c r="CC132" i="6"/>
  <c r="CC26" i="6" s="1"/>
  <c r="CB132" i="6"/>
  <c r="CA132" i="6"/>
  <c r="BZ132" i="6"/>
  <c r="BY132" i="6"/>
  <c r="BW132" i="6"/>
  <c r="BV132" i="6"/>
  <c r="BU132" i="6"/>
  <c r="BT132" i="6"/>
  <c r="BS132" i="6"/>
  <c r="BQ132" i="6"/>
  <c r="AP132" i="6"/>
  <c r="AZ133" i="7" s="1"/>
  <c r="F132" i="6"/>
  <c r="CI131" i="6"/>
  <c r="BP131" i="6"/>
  <c r="BO131" i="6"/>
  <c r="BN131" i="6"/>
  <c r="BM131" i="6"/>
  <c r="BL131" i="6"/>
  <c r="BK131" i="6"/>
  <c r="BJ131" i="6"/>
  <c r="BI131" i="6"/>
  <c r="BH131" i="6"/>
  <c r="BG131" i="6"/>
  <c r="BF131" i="6"/>
  <c r="BE131" i="6"/>
  <c r="BD131" i="6"/>
  <c r="BC131" i="6"/>
  <c r="BB131" i="6"/>
  <c r="BA131" i="6"/>
  <c r="AZ131" i="6"/>
  <c r="AY131" i="6"/>
  <c r="AX131" i="6"/>
  <c r="AW131" i="6"/>
  <c r="AV131" i="6"/>
  <c r="AU131" i="6"/>
  <c r="AT131" i="6"/>
  <c r="AS131" i="6"/>
  <c r="AR131" i="6"/>
  <c r="AO131" i="6"/>
  <c r="AN131" i="6"/>
  <c r="AM131" i="6"/>
  <c r="AL131" i="6"/>
  <c r="AK131" i="6"/>
  <c r="CI130" i="6"/>
  <c r="BE130" i="6"/>
  <c r="BD130" i="6"/>
  <c r="BC130" i="6"/>
  <c r="BB130" i="6"/>
  <c r="BA130" i="6"/>
  <c r="AZ130" i="6"/>
  <c r="AY130" i="6"/>
  <c r="AX130" i="6"/>
  <c r="AW130" i="6"/>
  <c r="AV130" i="6"/>
  <c r="AU130" i="6"/>
  <c r="AT130" i="6"/>
  <c r="AS130" i="6"/>
  <c r="AR130" i="6"/>
  <c r="AQ130" i="6"/>
  <c r="AP130" i="6"/>
  <c r="AO130" i="6"/>
  <c r="AN130" i="6"/>
  <c r="AM130" i="6"/>
  <c r="AL130" i="6"/>
  <c r="AK130" i="6"/>
  <c r="AJ130" i="6"/>
  <c r="AI130" i="6"/>
  <c r="AH130" i="6"/>
  <c r="AG130" i="6"/>
  <c r="AF130" i="6"/>
  <c r="AE130" i="6"/>
  <c r="AD130" i="6"/>
  <c r="AC130" i="6"/>
  <c r="AB130" i="6"/>
  <c r="AA130" i="6"/>
  <c r="Z130" i="6"/>
  <c r="Y130" i="6"/>
  <c r="X130" i="6"/>
  <c r="W130" i="6"/>
  <c r="V130" i="6"/>
  <c r="U130" i="6"/>
  <c r="T130" i="6"/>
  <c r="S130" i="6"/>
  <c r="R130" i="6"/>
  <c r="Q130" i="6"/>
  <c r="P130" i="6"/>
  <c r="O130" i="6"/>
  <c r="N130" i="6"/>
  <c r="M130" i="6"/>
  <c r="L130" i="6"/>
  <c r="K130" i="6"/>
  <c r="J130" i="6"/>
  <c r="I130" i="6"/>
  <c r="H130" i="6"/>
  <c r="G130" i="6"/>
  <c r="F130" i="6"/>
  <c r="E130" i="6"/>
  <c r="CI129" i="6"/>
  <c r="BE129" i="6"/>
  <c r="BD129" i="6"/>
  <c r="BC129" i="6"/>
  <c r="BB129" i="6"/>
  <c r="BA129" i="6"/>
  <c r="AZ129" i="6"/>
  <c r="AY129" i="6"/>
  <c r="AX129" i="6"/>
  <c r="AW129" i="6"/>
  <c r="AV129" i="6"/>
  <c r="AU129" i="6"/>
  <c r="AT129" i="6"/>
  <c r="AS129" i="6"/>
  <c r="AR129" i="6"/>
  <c r="AQ129" i="6"/>
  <c r="AP129" i="6"/>
  <c r="AO129" i="6"/>
  <c r="AN129" i="6"/>
  <c r="AM129" i="6"/>
  <c r="AL129" i="6"/>
  <c r="AK129" i="6"/>
  <c r="AJ129" i="6"/>
  <c r="AI129" i="6"/>
  <c r="AH129" i="6"/>
  <c r="AG129" i="6"/>
  <c r="AF129" i="6"/>
  <c r="AE129" i="6"/>
  <c r="AD129" i="6"/>
  <c r="AC129" i="6"/>
  <c r="AB129" i="6"/>
  <c r="AA129" i="6"/>
  <c r="Z129" i="6"/>
  <c r="Y129" i="6"/>
  <c r="X129" i="6"/>
  <c r="W129" i="6"/>
  <c r="V129" i="6"/>
  <c r="U129" i="6"/>
  <c r="T129" i="6"/>
  <c r="S129" i="6"/>
  <c r="R129" i="6"/>
  <c r="Q129" i="6"/>
  <c r="P129" i="6"/>
  <c r="O129" i="6"/>
  <c r="N129" i="6"/>
  <c r="M129" i="6"/>
  <c r="L129" i="6"/>
  <c r="K129" i="6"/>
  <c r="J129" i="6"/>
  <c r="I129" i="6"/>
  <c r="H129" i="6"/>
  <c r="G129" i="6"/>
  <c r="F129" i="6"/>
  <c r="E129" i="6"/>
  <c r="CN128" i="6"/>
  <c r="CH128" i="6"/>
  <c r="CG128" i="6"/>
  <c r="CF128" i="6"/>
  <c r="CE128" i="6"/>
  <c r="CD128" i="6"/>
  <c r="CC128" i="6"/>
  <c r="CB128" i="6"/>
  <c r="CA128" i="6"/>
  <c r="BZ128" i="6"/>
  <c r="X127" i="9" s="1"/>
  <c r="BY128" i="6"/>
  <c r="BW128" i="6"/>
  <c r="BV128" i="6"/>
  <c r="BU128" i="6"/>
  <c r="BT128" i="6"/>
  <c r="F127" i="9" s="1"/>
  <c r="BS128" i="6"/>
  <c r="BQ128" i="6"/>
  <c r="BA128" i="6"/>
  <c r="AP128" i="6"/>
  <c r="AJ128" i="6"/>
  <c r="F128" i="6"/>
  <c r="CN127" i="6"/>
  <c r="CH127" i="6"/>
  <c r="CG127" i="6"/>
  <c r="CF127" i="6"/>
  <c r="CE127" i="6"/>
  <c r="CD127" i="6"/>
  <c r="CC127" i="6"/>
  <c r="CB127" i="6"/>
  <c r="CA127" i="6"/>
  <c r="BZ127" i="6"/>
  <c r="X126" i="9" s="1"/>
  <c r="BY127" i="6"/>
  <c r="BW127" i="6"/>
  <c r="BV127" i="6"/>
  <c r="BU127" i="6"/>
  <c r="BT127" i="6"/>
  <c r="F126" i="9" s="1"/>
  <c r="BS127" i="6"/>
  <c r="BQ127" i="6"/>
  <c r="BA127" i="6"/>
  <c r="AP127" i="6"/>
  <c r="AJ127" i="6"/>
  <c r="F127" i="6"/>
  <c r="CN126" i="6"/>
  <c r="CH126" i="6"/>
  <c r="CG126" i="6"/>
  <c r="CF126" i="6"/>
  <c r="CE126" i="6"/>
  <c r="CD126" i="6"/>
  <c r="CC126" i="6"/>
  <c r="CB126" i="6"/>
  <c r="CA126" i="6"/>
  <c r="BZ126" i="6"/>
  <c r="X125" i="9" s="1"/>
  <c r="BY126" i="6"/>
  <c r="BW126" i="6"/>
  <c r="BV126" i="6"/>
  <c r="BU126" i="6"/>
  <c r="BT126" i="6"/>
  <c r="F125" i="9" s="1"/>
  <c r="BS126" i="6"/>
  <c r="BQ126" i="6"/>
  <c r="BA126" i="6"/>
  <c r="AP126" i="6"/>
  <c r="AJ126" i="6"/>
  <c r="F126" i="6"/>
  <c r="CN125" i="6"/>
  <c r="CH125" i="6"/>
  <c r="CG125" i="6"/>
  <c r="CF125" i="6"/>
  <c r="CE125" i="6"/>
  <c r="CD125" i="6"/>
  <c r="CC125" i="6"/>
  <c r="CB125" i="6"/>
  <c r="CA125" i="6"/>
  <c r="BZ125" i="6"/>
  <c r="X124" i="9" s="1"/>
  <c r="BY125" i="6"/>
  <c r="BW125" i="6"/>
  <c r="BV125" i="6"/>
  <c r="BU125" i="6"/>
  <c r="BT125" i="6"/>
  <c r="F124" i="9" s="1"/>
  <c r="BS125" i="6"/>
  <c r="BQ125" i="6"/>
  <c r="BA125" i="6"/>
  <c r="AP125" i="6"/>
  <c r="AJ125" i="6"/>
  <c r="F125" i="6"/>
  <c r="CN124" i="6"/>
  <c r="CH124" i="6"/>
  <c r="CG124" i="6"/>
  <c r="CF124" i="6"/>
  <c r="CE124" i="6"/>
  <c r="CD124" i="6"/>
  <c r="CC124" i="6"/>
  <c r="CB124" i="6"/>
  <c r="CA124" i="6"/>
  <c r="BZ124" i="6"/>
  <c r="X123" i="9" s="1"/>
  <c r="BY124" i="6"/>
  <c r="BW124" i="6"/>
  <c r="BV124" i="6"/>
  <c r="BU124" i="6"/>
  <c r="BT124" i="6"/>
  <c r="F123" i="9" s="1"/>
  <c r="BS124" i="6"/>
  <c r="BQ124" i="6"/>
  <c r="BA124" i="6"/>
  <c r="AP124" i="6"/>
  <c r="AJ124" i="6"/>
  <c r="F124" i="6"/>
  <c r="CN123" i="6"/>
  <c r="CH123" i="6"/>
  <c r="CG123" i="6"/>
  <c r="CF123" i="6"/>
  <c r="CE123" i="6"/>
  <c r="CD123" i="6"/>
  <c r="CC123" i="6"/>
  <c r="CB123" i="6"/>
  <c r="CA123" i="6"/>
  <c r="BZ123" i="6"/>
  <c r="X122" i="9" s="1"/>
  <c r="BY123" i="6"/>
  <c r="BW123" i="6"/>
  <c r="BV123" i="6"/>
  <c r="BU123" i="6"/>
  <c r="BT123" i="6"/>
  <c r="F122" i="9" s="1"/>
  <c r="BS123" i="6"/>
  <c r="BQ123" i="6"/>
  <c r="BA123" i="6"/>
  <c r="AP123" i="6"/>
  <c r="AJ123" i="6"/>
  <c r="F123" i="6"/>
  <c r="CN122" i="6"/>
  <c r="CH122" i="6"/>
  <c r="CG122" i="6"/>
  <c r="CF122" i="6"/>
  <c r="CE122" i="6"/>
  <c r="CD122" i="6"/>
  <c r="CC122" i="6"/>
  <c r="CB122" i="6"/>
  <c r="CA122" i="6"/>
  <c r="BZ122" i="6"/>
  <c r="X121" i="9" s="1"/>
  <c r="BY122" i="6"/>
  <c r="BW122" i="6"/>
  <c r="BV122" i="6"/>
  <c r="BU122" i="6"/>
  <c r="BT122" i="6"/>
  <c r="F121" i="9" s="1"/>
  <c r="BS122" i="6"/>
  <c r="BQ122" i="6"/>
  <c r="BA122" i="6"/>
  <c r="AP122" i="6"/>
  <c r="AJ122" i="6"/>
  <c r="F122" i="6"/>
  <c r="CN121" i="6"/>
  <c r="CH121" i="6"/>
  <c r="CG121" i="6"/>
  <c r="CF121" i="6"/>
  <c r="CE121" i="6"/>
  <c r="CD121" i="6"/>
  <c r="CC121" i="6"/>
  <c r="CB121" i="6"/>
  <c r="CA121" i="6"/>
  <c r="BZ121" i="6"/>
  <c r="X120" i="9" s="1"/>
  <c r="BY121" i="6"/>
  <c r="BW121" i="6"/>
  <c r="BV121" i="6"/>
  <c r="BU121" i="6"/>
  <c r="BT121" i="6"/>
  <c r="F120" i="9" s="1"/>
  <c r="BS121" i="6"/>
  <c r="BQ121" i="6"/>
  <c r="BA121" i="6"/>
  <c r="AP121" i="6"/>
  <c r="AJ121" i="6"/>
  <c r="F121" i="6"/>
  <c r="CN120" i="6"/>
  <c r="CH120" i="6"/>
  <c r="CG120" i="6"/>
  <c r="CF120" i="6"/>
  <c r="CE120" i="6"/>
  <c r="CD120" i="6"/>
  <c r="CC120" i="6"/>
  <c r="CB120" i="6"/>
  <c r="CA120" i="6"/>
  <c r="BZ120" i="6"/>
  <c r="X119" i="9" s="1"/>
  <c r="BY120" i="6"/>
  <c r="BW120" i="6"/>
  <c r="BV120" i="6"/>
  <c r="BU120" i="6"/>
  <c r="BT120" i="6"/>
  <c r="F119" i="9" s="1"/>
  <c r="BS120" i="6"/>
  <c r="BQ120" i="6"/>
  <c r="BA120" i="6"/>
  <c r="AP120" i="6"/>
  <c r="AJ120" i="6"/>
  <c r="F120" i="6"/>
  <c r="CN119" i="6"/>
  <c r="CH119" i="6"/>
  <c r="CG119" i="6"/>
  <c r="CF119" i="6"/>
  <c r="CE119" i="6"/>
  <c r="CD119" i="6"/>
  <c r="CC119" i="6"/>
  <c r="CB119" i="6"/>
  <c r="CA119" i="6"/>
  <c r="BZ119" i="6"/>
  <c r="X118" i="9" s="1"/>
  <c r="BY119" i="6"/>
  <c r="BW119" i="6"/>
  <c r="BV119" i="6"/>
  <c r="BU119" i="6"/>
  <c r="BT119" i="6"/>
  <c r="F118" i="9" s="1"/>
  <c r="BS119" i="6"/>
  <c r="BQ119" i="6"/>
  <c r="BA119" i="6"/>
  <c r="AP119" i="6"/>
  <c r="AJ119" i="6"/>
  <c r="F119" i="6"/>
  <c r="CN118" i="6"/>
  <c r="CH118" i="6"/>
  <c r="CG118" i="6"/>
  <c r="CF118" i="6"/>
  <c r="CE118" i="6"/>
  <c r="CD118" i="6"/>
  <c r="CC118" i="6"/>
  <c r="CB118" i="6"/>
  <c r="CA118" i="6"/>
  <c r="BZ118" i="6"/>
  <c r="X117" i="9" s="1"/>
  <c r="BY118" i="6"/>
  <c r="BW118" i="6"/>
  <c r="BV118" i="6"/>
  <c r="BU118" i="6"/>
  <c r="BT118" i="6"/>
  <c r="F117" i="9" s="1"/>
  <c r="BS118" i="6"/>
  <c r="BQ118" i="6"/>
  <c r="BA118" i="6"/>
  <c r="AP118" i="6"/>
  <c r="AJ118" i="6"/>
  <c r="F118" i="6"/>
  <c r="CN117" i="6"/>
  <c r="CH117" i="6"/>
  <c r="CG117" i="6"/>
  <c r="CF117" i="6"/>
  <c r="CE117" i="6"/>
  <c r="CD117" i="6"/>
  <c r="CC117" i="6"/>
  <c r="CB117" i="6"/>
  <c r="CA117" i="6"/>
  <c r="BZ117" i="6"/>
  <c r="X116" i="9" s="1"/>
  <c r="BY117" i="6"/>
  <c r="BW117" i="6"/>
  <c r="BV117" i="6"/>
  <c r="BU117" i="6"/>
  <c r="BT117" i="6"/>
  <c r="F116" i="9" s="1"/>
  <c r="BS117" i="6"/>
  <c r="BQ117" i="6"/>
  <c r="BA117" i="6"/>
  <c r="AP117" i="6"/>
  <c r="AJ117" i="6"/>
  <c r="F117" i="6"/>
  <c r="CH116" i="6"/>
  <c r="CG116" i="6"/>
  <c r="CF116" i="6"/>
  <c r="CE116" i="6"/>
  <c r="CD116" i="6"/>
  <c r="CC116" i="6"/>
  <c r="CB116" i="6"/>
  <c r="CA116" i="6"/>
  <c r="BZ116" i="6"/>
  <c r="X115" i="9" s="1"/>
  <c r="BY116" i="6"/>
  <c r="V115" i="9" s="1"/>
  <c r="DL115" i="9" s="1"/>
  <c r="EL115" i="9" s="1"/>
  <c r="BW116" i="6"/>
  <c r="BV116" i="6"/>
  <c r="BU116" i="6"/>
  <c r="BT116" i="6"/>
  <c r="F115" i="9" s="1"/>
  <c r="CV115" i="9" s="1"/>
  <c r="DV115" i="9" s="1"/>
  <c r="BS116" i="6"/>
  <c r="BQ116" i="6"/>
  <c r="AP116" i="6"/>
  <c r="AJ116" i="6"/>
  <c r="F116" i="6"/>
  <c r="CH115" i="6"/>
  <c r="CG115" i="6"/>
  <c r="CF115" i="6"/>
  <c r="CE115" i="6"/>
  <c r="CD115" i="6"/>
  <c r="CC115" i="6"/>
  <c r="CB115" i="6"/>
  <c r="CA115" i="6"/>
  <c r="BZ115" i="6"/>
  <c r="X114" i="9" s="1"/>
  <c r="BY115" i="6"/>
  <c r="V114" i="9" s="1"/>
  <c r="DL114" i="9" s="1"/>
  <c r="EL114" i="9" s="1"/>
  <c r="BW115" i="6"/>
  <c r="BV115" i="6"/>
  <c r="BU115" i="6"/>
  <c r="BT115" i="6"/>
  <c r="F114" i="9" s="1"/>
  <c r="CV114" i="9" s="1"/>
  <c r="DV114" i="9" s="1"/>
  <c r="BS115" i="6"/>
  <c r="BQ115" i="6"/>
  <c r="AP115" i="6"/>
  <c r="BX115" i="6" s="1"/>
  <c r="AJ115" i="6"/>
  <c r="F115" i="6"/>
  <c r="CH114" i="6"/>
  <c r="CG114" i="6"/>
  <c r="CF114" i="6"/>
  <c r="CE114" i="6"/>
  <c r="CD114" i="6"/>
  <c r="CC114" i="6"/>
  <c r="CB114" i="6"/>
  <c r="CA114" i="6"/>
  <c r="BZ114" i="6"/>
  <c r="BY114" i="6"/>
  <c r="V113" i="9" s="1"/>
  <c r="DL113" i="9" s="1"/>
  <c r="EL113" i="9" s="1"/>
  <c r="BX114" i="6"/>
  <c r="U113" i="9" s="1"/>
  <c r="BW114" i="6"/>
  <c r="BV114" i="6"/>
  <c r="BU114" i="6"/>
  <c r="BT114" i="6"/>
  <c r="BS114" i="6"/>
  <c r="BQ114" i="6"/>
  <c r="AJ114" i="6"/>
  <c r="F114" i="6"/>
  <c r="CH113" i="6"/>
  <c r="CG113" i="6"/>
  <c r="CF113" i="6"/>
  <c r="CE113" i="6"/>
  <c r="CD113" i="6"/>
  <c r="CC113" i="6"/>
  <c r="CB113" i="6"/>
  <c r="CA113" i="6"/>
  <c r="BZ113" i="6"/>
  <c r="X112" i="9" s="1"/>
  <c r="BY113" i="6"/>
  <c r="V112" i="9" s="1"/>
  <c r="DL112" i="9" s="1"/>
  <c r="EL112" i="9" s="1"/>
  <c r="BX113" i="6"/>
  <c r="W112" i="9" s="1"/>
  <c r="BW113" i="6"/>
  <c r="BV113" i="6"/>
  <c r="BU113" i="6"/>
  <c r="H112" i="9" s="1"/>
  <c r="BT113" i="6"/>
  <c r="BS113" i="6"/>
  <c r="BQ113" i="6"/>
  <c r="AJ113" i="6"/>
  <c r="F113" i="6"/>
  <c r="CH112" i="6"/>
  <c r="CG112" i="6"/>
  <c r="CF112" i="6"/>
  <c r="CE112" i="6"/>
  <c r="CD112" i="6"/>
  <c r="CC112" i="6"/>
  <c r="CB112" i="6"/>
  <c r="CA112" i="6"/>
  <c r="BZ112" i="6"/>
  <c r="X111" i="9" s="1"/>
  <c r="BY112" i="6"/>
  <c r="V111" i="9" s="1"/>
  <c r="BW112" i="6"/>
  <c r="BV112" i="6"/>
  <c r="BU112" i="6"/>
  <c r="BT112" i="6"/>
  <c r="F111" i="9" s="1"/>
  <c r="BS112" i="6"/>
  <c r="BQ112" i="6"/>
  <c r="AP112" i="6"/>
  <c r="BX112" i="6" s="1"/>
  <c r="AJ112" i="6"/>
  <c r="F112" i="6"/>
  <c r="E112" i="6"/>
  <c r="O108" i="18" s="1"/>
  <c r="CH111" i="6"/>
  <c r="CG111" i="6"/>
  <c r="CF111" i="6"/>
  <c r="CE111" i="6"/>
  <c r="CD111" i="6"/>
  <c r="CC111" i="6"/>
  <c r="CB111" i="6"/>
  <c r="CA111" i="6"/>
  <c r="BZ111" i="6"/>
  <c r="X110" i="9" s="1"/>
  <c r="BY111" i="6"/>
  <c r="BW111" i="6"/>
  <c r="BV111" i="6"/>
  <c r="BU111" i="6"/>
  <c r="I110" i="9" s="1"/>
  <c r="BT111" i="6"/>
  <c r="BS111" i="6"/>
  <c r="E110" i="9" s="1"/>
  <c r="BQ111" i="6"/>
  <c r="BA111" i="6"/>
  <c r="AP111" i="6"/>
  <c r="AJ111" i="6"/>
  <c r="F111" i="6"/>
  <c r="CH110" i="6"/>
  <c r="CG110" i="6"/>
  <c r="CF110" i="6"/>
  <c r="CE110" i="6"/>
  <c r="CD110" i="6"/>
  <c r="CC110" i="6"/>
  <c r="CB110" i="6"/>
  <c r="CA110" i="6"/>
  <c r="BZ110" i="6"/>
  <c r="X109" i="9" s="1"/>
  <c r="BY110" i="6"/>
  <c r="BW110" i="6"/>
  <c r="BV110" i="6"/>
  <c r="BU110" i="6"/>
  <c r="I109" i="9" s="1"/>
  <c r="BT110" i="6"/>
  <c r="BS110" i="6"/>
  <c r="E109" i="9" s="1"/>
  <c r="BQ110" i="6"/>
  <c r="BA110" i="6"/>
  <c r="AP110" i="6"/>
  <c r="AJ110" i="6"/>
  <c r="F110" i="6"/>
  <c r="CH109" i="6"/>
  <c r="CG109" i="6"/>
  <c r="CF109" i="6"/>
  <c r="CE109" i="6"/>
  <c r="CD109" i="6"/>
  <c r="CC109" i="6"/>
  <c r="CB109" i="6"/>
  <c r="CA109" i="6"/>
  <c r="BZ109" i="6"/>
  <c r="X108" i="9" s="1"/>
  <c r="BY109" i="6"/>
  <c r="BW109" i="6"/>
  <c r="BV109" i="6"/>
  <c r="BU109" i="6"/>
  <c r="I108" i="9" s="1"/>
  <c r="BT109" i="6"/>
  <c r="BS109" i="6"/>
  <c r="BQ109" i="6"/>
  <c r="BA109" i="6"/>
  <c r="AP109" i="6"/>
  <c r="BX109" i="6" s="1"/>
  <c r="AJ109" i="6"/>
  <c r="F109" i="6"/>
  <c r="CH108" i="6"/>
  <c r="CG108" i="6"/>
  <c r="CF108" i="6"/>
  <c r="CE108" i="6"/>
  <c r="CD108" i="6"/>
  <c r="CC108" i="6"/>
  <c r="CB108" i="6"/>
  <c r="CA108" i="6"/>
  <c r="BZ108" i="6"/>
  <c r="X107" i="9" s="1"/>
  <c r="BY108" i="6"/>
  <c r="BW108" i="6"/>
  <c r="BV108" i="6"/>
  <c r="BU108" i="6"/>
  <c r="I107" i="9" s="1"/>
  <c r="BT108" i="6"/>
  <c r="BS108" i="6"/>
  <c r="E107" i="9" s="1"/>
  <c r="BQ108" i="6"/>
  <c r="BA108" i="6"/>
  <c r="AP108" i="6"/>
  <c r="BX108" i="6" s="1"/>
  <c r="AJ108" i="6"/>
  <c r="F108" i="6"/>
  <c r="CH107" i="6"/>
  <c r="CG107" i="6"/>
  <c r="CF107" i="6"/>
  <c r="CE107" i="6"/>
  <c r="CD107" i="6"/>
  <c r="CC107" i="6"/>
  <c r="CB107" i="6"/>
  <c r="CA107" i="6"/>
  <c r="BZ107" i="6"/>
  <c r="X106" i="9" s="1"/>
  <c r="BY107" i="6"/>
  <c r="BW107" i="6"/>
  <c r="BV107" i="6"/>
  <c r="BU107" i="6"/>
  <c r="I106" i="9" s="1"/>
  <c r="BT107" i="6"/>
  <c r="BS107" i="6"/>
  <c r="BQ107" i="6"/>
  <c r="BA107" i="6"/>
  <c r="AP107" i="6"/>
  <c r="AJ107" i="6"/>
  <c r="F107" i="6"/>
  <c r="CH106" i="6"/>
  <c r="CG106" i="6"/>
  <c r="CF106" i="6"/>
  <c r="CE106" i="6"/>
  <c r="CD106" i="6"/>
  <c r="CC106" i="6"/>
  <c r="CB106" i="6"/>
  <c r="CA106" i="6"/>
  <c r="BZ106" i="6"/>
  <c r="X105" i="9" s="1"/>
  <c r="BY106" i="6"/>
  <c r="BW106" i="6"/>
  <c r="BV106" i="6"/>
  <c r="BU106" i="6"/>
  <c r="I105" i="9" s="1"/>
  <c r="BT106" i="6"/>
  <c r="BS106" i="6"/>
  <c r="E105" i="9" s="1"/>
  <c r="BQ106" i="6"/>
  <c r="BA106" i="6"/>
  <c r="AP106" i="6"/>
  <c r="AJ106" i="6"/>
  <c r="F106" i="6"/>
  <c r="CH105" i="6"/>
  <c r="CG105" i="6"/>
  <c r="CF105" i="6"/>
  <c r="CE105" i="6"/>
  <c r="CD105" i="6"/>
  <c r="CC105" i="6"/>
  <c r="CB105" i="6"/>
  <c r="CA105" i="6"/>
  <c r="BZ105" i="6"/>
  <c r="X104" i="9" s="1"/>
  <c r="BY105" i="6"/>
  <c r="BW105" i="6"/>
  <c r="BV105" i="6"/>
  <c r="BU105" i="6"/>
  <c r="I104" i="9" s="1"/>
  <c r="BT105" i="6"/>
  <c r="BS105" i="6"/>
  <c r="BQ105" i="6"/>
  <c r="BA105" i="6"/>
  <c r="AP105" i="6"/>
  <c r="BX105" i="6" s="1"/>
  <c r="AJ105" i="6"/>
  <c r="F105" i="6"/>
  <c r="CH104" i="6"/>
  <c r="CG104" i="6"/>
  <c r="CF104" i="6"/>
  <c r="CE104" i="6"/>
  <c r="CD104" i="6"/>
  <c r="CC104" i="6"/>
  <c r="CB104" i="6"/>
  <c r="CA104" i="6"/>
  <c r="BZ104" i="6"/>
  <c r="X103" i="9" s="1"/>
  <c r="BY104" i="6"/>
  <c r="BW104" i="6"/>
  <c r="BV104" i="6"/>
  <c r="BU104" i="6"/>
  <c r="I103" i="9" s="1"/>
  <c r="BT104" i="6"/>
  <c r="BS104" i="6"/>
  <c r="E103" i="9" s="1"/>
  <c r="BQ104" i="6"/>
  <c r="BA104" i="6"/>
  <c r="AP104" i="6"/>
  <c r="BX104" i="6" s="1"/>
  <c r="AJ104" i="6"/>
  <c r="F104" i="6"/>
  <c r="CH103" i="6"/>
  <c r="CG103" i="6"/>
  <c r="CF103" i="6"/>
  <c r="CE103" i="6"/>
  <c r="CD103" i="6"/>
  <c r="CC103" i="6"/>
  <c r="CB103" i="6"/>
  <c r="CA103" i="6"/>
  <c r="BZ103" i="6"/>
  <c r="X102" i="9" s="1"/>
  <c r="BY103" i="6"/>
  <c r="BW103" i="6"/>
  <c r="BV103" i="6"/>
  <c r="BU103" i="6"/>
  <c r="I102" i="9" s="1"/>
  <c r="BT103" i="6"/>
  <c r="BS103" i="6"/>
  <c r="BQ103" i="6"/>
  <c r="BA103" i="6"/>
  <c r="AP103" i="6"/>
  <c r="AJ103" i="6"/>
  <c r="F103" i="6"/>
  <c r="CH102" i="6"/>
  <c r="CG102" i="6"/>
  <c r="CF102" i="6"/>
  <c r="CE102" i="6"/>
  <c r="CD102" i="6"/>
  <c r="CC102" i="6"/>
  <c r="CB102" i="6"/>
  <c r="CA102" i="6"/>
  <c r="BZ102" i="6"/>
  <c r="X101" i="9" s="1"/>
  <c r="BY102" i="6"/>
  <c r="BW102" i="6"/>
  <c r="BV102" i="6"/>
  <c r="BU102" i="6"/>
  <c r="I101" i="9" s="1"/>
  <c r="BT102" i="6"/>
  <c r="BS102" i="6"/>
  <c r="E101" i="9" s="1"/>
  <c r="BQ102" i="6"/>
  <c r="BA102" i="6"/>
  <c r="AP102" i="6"/>
  <c r="AJ102" i="6"/>
  <c r="F102" i="6"/>
  <c r="CH101" i="6"/>
  <c r="CG101" i="6"/>
  <c r="CF101" i="6"/>
  <c r="CE101" i="6"/>
  <c r="CD101" i="6"/>
  <c r="CC101" i="6"/>
  <c r="CB101" i="6"/>
  <c r="CA101" i="6"/>
  <c r="BZ101" i="6"/>
  <c r="X100" i="9" s="1"/>
  <c r="BY101" i="6"/>
  <c r="BW101" i="6"/>
  <c r="BV101" i="6"/>
  <c r="BU101" i="6"/>
  <c r="I100" i="9" s="1"/>
  <c r="BT101" i="6"/>
  <c r="BS101" i="6"/>
  <c r="BQ101" i="6"/>
  <c r="BA101" i="6"/>
  <c r="AP101" i="6"/>
  <c r="BX101" i="6" s="1"/>
  <c r="AJ101" i="6"/>
  <c r="F101" i="6"/>
  <c r="CH100" i="6"/>
  <c r="CG100" i="6"/>
  <c r="CF100" i="6"/>
  <c r="CE100" i="6"/>
  <c r="CD100" i="6"/>
  <c r="CC100" i="6"/>
  <c r="CB100" i="6"/>
  <c r="CA100" i="6"/>
  <c r="BZ100" i="6"/>
  <c r="X99" i="9" s="1"/>
  <c r="BY100" i="6"/>
  <c r="BW100" i="6"/>
  <c r="BV100" i="6"/>
  <c r="BU100" i="6"/>
  <c r="I99" i="9" s="1"/>
  <c r="BT100" i="6"/>
  <c r="BS100" i="6"/>
  <c r="E99" i="9" s="1"/>
  <c r="BQ100" i="6"/>
  <c r="BA100" i="6"/>
  <c r="AP100" i="6"/>
  <c r="BX100" i="6" s="1"/>
  <c r="AJ100" i="6"/>
  <c r="F100" i="6"/>
  <c r="CH99" i="6"/>
  <c r="CG99" i="6"/>
  <c r="CF99" i="6"/>
  <c r="CE99" i="6"/>
  <c r="CD99" i="6"/>
  <c r="CC99" i="6"/>
  <c r="CB99" i="6"/>
  <c r="CA99" i="6"/>
  <c r="BZ99" i="6"/>
  <c r="X98" i="9" s="1"/>
  <c r="BY99" i="6"/>
  <c r="BW99" i="6"/>
  <c r="BV99" i="6"/>
  <c r="BU99" i="6"/>
  <c r="I98" i="9" s="1"/>
  <c r="BT99" i="6"/>
  <c r="BS99" i="6"/>
  <c r="BQ99" i="6"/>
  <c r="BA99" i="6"/>
  <c r="AP99" i="6"/>
  <c r="AJ99" i="6"/>
  <c r="F99" i="6"/>
  <c r="CH98" i="6"/>
  <c r="CG98" i="6"/>
  <c r="CF98" i="6"/>
  <c r="CE98" i="6"/>
  <c r="CD98" i="6"/>
  <c r="CC98" i="6"/>
  <c r="CB98" i="6"/>
  <c r="CA98" i="6"/>
  <c r="BZ98" i="6"/>
  <c r="X97" i="9" s="1"/>
  <c r="BY98" i="6"/>
  <c r="BW98" i="6"/>
  <c r="BV98" i="6"/>
  <c r="BU98" i="6"/>
  <c r="I97" i="9" s="1"/>
  <c r="BT98" i="6"/>
  <c r="BS98" i="6"/>
  <c r="E97" i="9" s="1"/>
  <c r="BQ98" i="6"/>
  <c r="BA98" i="6"/>
  <c r="AP98" i="6"/>
  <c r="AJ98" i="6"/>
  <c r="F98" i="6"/>
  <c r="CH97" i="6"/>
  <c r="CG97" i="6"/>
  <c r="CF97" i="6"/>
  <c r="CE97" i="6"/>
  <c r="CD97" i="6"/>
  <c r="CC97" i="6"/>
  <c r="CB97" i="6"/>
  <c r="CA97" i="6"/>
  <c r="BZ97" i="6"/>
  <c r="X96" i="9" s="1"/>
  <c r="BY97" i="6"/>
  <c r="BW97" i="6"/>
  <c r="BV97" i="6"/>
  <c r="BU97" i="6"/>
  <c r="I96" i="9" s="1"/>
  <c r="BT97" i="6"/>
  <c r="BS97" i="6"/>
  <c r="BQ97" i="6"/>
  <c r="BA97" i="6"/>
  <c r="AP97" i="6"/>
  <c r="BX97" i="6" s="1"/>
  <c r="AJ97" i="6"/>
  <c r="F97" i="6"/>
  <c r="CH96" i="6"/>
  <c r="CG96" i="6"/>
  <c r="CF96" i="6"/>
  <c r="CE96" i="6"/>
  <c r="CD96" i="6"/>
  <c r="CC96" i="6"/>
  <c r="CB96" i="6"/>
  <c r="CA96" i="6"/>
  <c r="BZ96" i="6"/>
  <c r="X95" i="9" s="1"/>
  <c r="BY96" i="6"/>
  <c r="BW96" i="6"/>
  <c r="BV96" i="6"/>
  <c r="BU96" i="6"/>
  <c r="I95" i="9" s="1"/>
  <c r="BT96" i="6"/>
  <c r="BS96" i="6"/>
  <c r="E95" i="9" s="1"/>
  <c r="BQ96" i="6"/>
  <c r="BA96" i="6"/>
  <c r="AP96" i="6"/>
  <c r="BX96" i="6" s="1"/>
  <c r="AJ96" i="6"/>
  <c r="F96" i="6"/>
  <c r="CH95" i="6"/>
  <c r="CG95" i="6"/>
  <c r="CF95" i="6"/>
  <c r="CE95" i="6"/>
  <c r="CD95" i="6"/>
  <c r="CC95" i="6"/>
  <c r="CB95" i="6"/>
  <c r="CA95" i="6"/>
  <c r="BZ95" i="6"/>
  <c r="X94" i="9" s="1"/>
  <c r="BY95" i="6"/>
  <c r="BW95" i="6"/>
  <c r="BV95" i="6"/>
  <c r="BU95" i="6"/>
  <c r="I94" i="9" s="1"/>
  <c r="BT95" i="6"/>
  <c r="BS95" i="6"/>
  <c r="E94" i="9" s="1"/>
  <c r="BQ95" i="6"/>
  <c r="BA95" i="6"/>
  <c r="AP95" i="6"/>
  <c r="AJ95" i="6"/>
  <c r="F95" i="6"/>
  <c r="CH94" i="6"/>
  <c r="CG94" i="6"/>
  <c r="CF94" i="6"/>
  <c r="CE94" i="6"/>
  <c r="CD94" i="6"/>
  <c r="CC94" i="6"/>
  <c r="CB94" i="6"/>
  <c r="CA94" i="6"/>
  <c r="BZ94" i="6"/>
  <c r="X93" i="9" s="1"/>
  <c r="BY94" i="6"/>
  <c r="BW94" i="6"/>
  <c r="BV94" i="6"/>
  <c r="BU94" i="6"/>
  <c r="I93" i="9" s="1"/>
  <c r="BT94" i="6"/>
  <c r="BS94" i="6"/>
  <c r="E93" i="9" s="1"/>
  <c r="BQ94" i="6"/>
  <c r="BA94" i="6"/>
  <c r="AP94" i="6"/>
  <c r="AJ94" i="6"/>
  <c r="F94" i="6"/>
  <c r="CH93" i="6"/>
  <c r="CG93" i="6"/>
  <c r="CF93" i="6"/>
  <c r="CE93" i="6"/>
  <c r="CD93" i="6"/>
  <c r="CC93" i="6"/>
  <c r="CB93" i="6"/>
  <c r="CA93" i="6"/>
  <c r="BZ93" i="6"/>
  <c r="BY93" i="6"/>
  <c r="BW93" i="6"/>
  <c r="BV93" i="6"/>
  <c r="BU93" i="6"/>
  <c r="I92" i="9" s="1"/>
  <c r="BT93" i="6"/>
  <c r="BS93" i="6"/>
  <c r="BQ93" i="6"/>
  <c r="BA93" i="6"/>
  <c r="AP93" i="6"/>
  <c r="BX93" i="6" s="1"/>
  <c r="AJ93" i="6"/>
  <c r="F93" i="6"/>
  <c r="CH92" i="6"/>
  <c r="CG92" i="6"/>
  <c r="CF92" i="6"/>
  <c r="CE92" i="6"/>
  <c r="CD92" i="6"/>
  <c r="CC92" i="6"/>
  <c r="CB92" i="6"/>
  <c r="CA92" i="6"/>
  <c r="BZ92" i="6"/>
  <c r="X91" i="9" s="1"/>
  <c r="BY92" i="6"/>
  <c r="BW92" i="6"/>
  <c r="BV92" i="6"/>
  <c r="BT92" i="6"/>
  <c r="BS92" i="6"/>
  <c r="E91" i="9" s="1"/>
  <c r="CU91" i="9" s="1"/>
  <c r="DU91" i="9" s="1"/>
  <c r="BQ92" i="6"/>
  <c r="BD92" i="6"/>
  <c r="AW93" i="8" s="1"/>
  <c r="AP92" i="6"/>
  <c r="BX92" i="6" s="1"/>
  <c r="AJ92" i="6"/>
  <c r="F92" i="6"/>
  <c r="CH91" i="6"/>
  <c r="CG91" i="6"/>
  <c r="CF91" i="6"/>
  <c r="CE91" i="6"/>
  <c r="CD91" i="6"/>
  <c r="CC91" i="6"/>
  <c r="CB91" i="6"/>
  <c r="CA91" i="6"/>
  <c r="BZ91" i="6"/>
  <c r="X90" i="9" s="1"/>
  <c r="BY91" i="6"/>
  <c r="BW91" i="6"/>
  <c r="BV91" i="6"/>
  <c r="BU91" i="6"/>
  <c r="I90" i="9" s="1"/>
  <c r="CY90" i="9" s="1"/>
  <c r="DY90" i="9" s="1"/>
  <c r="BT91" i="6"/>
  <c r="BS91" i="6"/>
  <c r="E90" i="9" s="1"/>
  <c r="CU90" i="9" s="1"/>
  <c r="DU90" i="9" s="1"/>
  <c r="BQ91" i="6"/>
  <c r="AP91" i="6"/>
  <c r="BX91" i="6" s="1"/>
  <c r="AJ91" i="6"/>
  <c r="F91" i="6"/>
  <c r="CH90" i="6"/>
  <c r="CG90" i="6"/>
  <c r="CF90" i="6"/>
  <c r="CE90" i="6"/>
  <c r="CD90" i="6"/>
  <c r="CC90" i="6"/>
  <c r="CB90" i="6"/>
  <c r="CA90" i="6"/>
  <c r="BZ90" i="6"/>
  <c r="X89" i="9" s="1"/>
  <c r="BY90" i="6"/>
  <c r="BW90" i="6"/>
  <c r="BV90" i="6"/>
  <c r="BT90" i="6"/>
  <c r="BS90" i="6"/>
  <c r="E89" i="9" s="1"/>
  <c r="CU89" i="9" s="1"/>
  <c r="DU89" i="9" s="1"/>
  <c r="BQ90" i="6"/>
  <c r="BD90" i="6"/>
  <c r="AW91" i="8" s="1"/>
  <c r="AP90" i="6"/>
  <c r="BX90" i="6" s="1"/>
  <c r="AJ90" i="6"/>
  <c r="F90" i="6"/>
  <c r="CH89" i="6"/>
  <c r="CG89" i="6"/>
  <c r="CF89" i="6"/>
  <c r="CE89" i="6"/>
  <c r="CD89" i="6"/>
  <c r="CC89" i="6"/>
  <c r="CB89" i="6"/>
  <c r="CA89" i="6"/>
  <c r="BZ89" i="6"/>
  <c r="X88" i="9" s="1"/>
  <c r="BY89" i="6"/>
  <c r="BW89" i="6"/>
  <c r="BV89" i="6"/>
  <c r="BT89" i="6"/>
  <c r="BS89" i="6"/>
  <c r="E88" i="9" s="1"/>
  <c r="CU88" i="9" s="1"/>
  <c r="DU88" i="9" s="1"/>
  <c r="BQ89" i="6"/>
  <c r="BD89" i="6"/>
  <c r="AW90" i="8" s="1"/>
  <c r="AP89" i="6"/>
  <c r="AJ89" i="6"/>
  <c r="F89" i="6"/>
  <c r="CH88" i="6"/>
  <c r="CG88" i="6"/>
  <c r="CF88" i="6"/>
  <c r="CE88" i="6"/>
  <c r="CD88" i="6"/>
  <c r="CC88" i="6"/>
  <c r="CB88" i="6"/>
  <c r="CA88" i="6"/>
  <c r="BZ88" i="6"/>
  <c r="X87" i="9" s="1"/>
  <c r="BW88" i="6"/>
  <c r="BV88" i="6"/>
  <c r="BU88" i="6"/>
  <c r="I87" i="9" s="1"/>
  <c r="BT88" i="6"/>
  <c r="BS88" i="6"/>
  <c r="E87" i="9" s="1"/>
  <c r="BQ88" i="6"/>
  <c r="AP88" i="6"/>
  <c r="AJ88" i="6"/>
  <c r="F88" i="6"/>
  <c r="E88" i="6"/>
  <c r="O84" i="18" s="1"/>
  <c r="CH87" i="6"/>
  <c r="CG87" i="6"/>
  <c r="CF87" i="6"/>
  <c r="CE87" i="6"/>
  <c r="CD87" i="6"/>
  <c r="CC87" i="6"/>
  <c r="CB87" i="6"/>
  <c r="CA87" i="6"/>
  <c r="BZ87" i="6"/>
  <c r="X86" i="9" s="1"/>
  <c r="BY87" i="6"/>
  <c r="BW87" i="6"/>
  <c r="BV87" i="6"/>
  <c r="BT87" i="6"/>
  <c r="BS87" i="6"/>
  <c r="BQ87" i="6"/>
  <c r="AW88" i="8"/>
  <c r="AP87" i="6"/>
  <c r="AJ87" i="6"/>
  <c r="F87" i="6"/>
  <c r="E87" i="6"/>
  <c r="O83" i="18" s="1"/>
  <c r="BP86" i="6"/>
  <c r="BO86" i="6"/>
  <c r="BO84" i="6" s="1"/>
  <c r="BN86" i="6"/>
  <c r="BN84" i="6" s="1"/>
  <c r="BM86" i="6"/>
  <c r="BM84" i="6" s="1"/>
  <c r="BL86" i="6"/>
  <c r="BL84" i="6" s="1"/>
  <c r="BK86" i="6"/>
  <c r="BK84" i="6" s="1"/>
  <c r="BJ86" i="6"/>
  <c r="BI86" i="6"/>
  <c r="BI84" i="6" s="1"/>
  <c r="BH86" i="6"/>
  <c r="BH84" i="6" s="1"/>
  <c r="BG86" i="6"/>
  <c r="BG84" i="6" s="1"/>
  <c r="BF86" i="6"/>
  <c r="BF84" i="6" s="1"/>
  <c r="BE86" i="6"/>
  <c r="BE84" i="6" s="1"/>
  <c r="BC86" i="6"/>
  <c r="BC84" i="6" s="1"/>
  <c r="BB86" i="6"/>
  <c r="BB84" i="6" s="1"/>
  <c r="AZ86" i="6"/>
  <c r="AZ84" i="6" s="1"/>
  <c r="AY86" i="6"/>
  <c r="AY84" i="6" s="1"/>
  <c r="AX86" i="6"/>
  <c r="AX84" i="6" s="1"/>
  <c r="AW86" i="6"/>
  <c r="AW84" i="6" s="1"/>
  <c r="AV86" i="6"/>
  <c r="AV84" i="6" s="1"/>
  <c r="AU86" i="6"/>
  <c r="AU84" i="6" s="1"/>
  <c r="AT86" i="6"/>
  <c r="AT84" i="6" s="1"/>
  <c r="AS86" i="6"/>
  <c r="AS84" i="6" s="1"/>
  <c r="AR86" i="6"/>
  <c r="AR84" i="6" s="1"/>
  <c r="AQ86" i="6"/>
  <c r="AQ84" i="6" s="1"/>
  <c r="AO86" i="6"/>
  <c r="AO84" i="6" s="1"/>
  <c r="AN86" i="6"/>
  <c r="AM86" i="6"/>
  <c r="AM84" i="6" s="1"/>
  <c r="AL86" i="6"/>
  <c r="AL84" i="6" s="1"/>
  <c r="AK86" i="6"/>
  <c r="AK84" i="6" s="1"/>
  <c r="AI86" i="6"/>
  <c r="AI84" i="6" s="1"/>
  <c r="AH86" i="6"/>
  <c r="AH84" i="6" s="1"/>
  <c r="AG86" i="6"/>
  <c r="AF86" i="6"/>
  <c r="AF84" i="6" s="1"/>
  <c r="AE86" i="6"/>
  <c r="AE84" i="6" s="1"/>
  <c r="AD86" i="6"/>
  <c r="AD84" i="6" s="1"/>
  <c r="AC86" i="6"/>
  <c r="AC84" i="6" s="1"/>
  <c r="AB86" i="6"/>
  <c r="AB84" i="6" s="1"/>
  <c r="AA86" i="6"/>
  <c r="AA84" i="6" s="1"/>
  <c r="Z86" i="6"/>
  <c r="Z84" i="6" s="1"/>
  <c r="Y86" i="6"/>
  <c r="Y84" i="6" s="1"/>
  <c r="X86" i="6"/>
  <c r="X84" i="6" s="1"/>
  <c r="W86" i="6"/>
  <c r="W84" i="6" s="1"/>
  <c r="V86" i="6"/>
  <c r="V84" i="6" s="1"/>
  <c r="U86" i="6"/>
  <c r="U84" i="6" s="1"/>
  <c r="T86" i="6"/>
  <c r="T84" i="6" s="1"/>
  <c r="S86" i="6"/>
  <c r="S84" i="6" s="1"/>
  <c r="R86" i="6"/>
  <c r="R84" i="6" s="1"/>
  <c r="Q86" i="6"/>
  <c r="Q84" i="6" s="1"/>
  <c r="P86" i="6"/>
  <c r="P84" i="6" s="1"/>
  <c r="O86" i="6"/>
  <c r="O84" i="6" s="1"/>
  <c r="N86" i="6"/>
  <c r="N84" i="6" s="1"/>
  <c r="M86" i="6"/>
  <c r="M84" i="6" s="1"/>
  <c r="L86" i="6"/>
  <c r="L84" i="6" s="1"/>
  <c r="K86" i="6"/>
  <c r="K84" i="6" s="1"/>
  <c r="J86" i="6"/>
  <c r="J84" i="6" s="1"/>
  <c r="I86" i="6"/>
  <c r="I84" i="6" s="1"/>
  <c r="H86" i="6"/>
  <c r="H84" i="6" s="1"/>
  <c r="G86" i="6"/>
  <c r="G84" i="6" s="1"/>
  <c r="F85" i="6"/>
  <c r="E85" i="6"/>
  <c r="BP84" i="6"/>
  <c r="BJ84" i="6"/>
  <c r="AN84" i="6"/>
  <c r="AG84" i="6"/>
  <c r="F83" i="6"/>
  <c r="E83" i="6"/>
  <c r="CH82" i="6"/>
  <c r="CG82" i="6"/>
  <c r="CF82" i="6"/>
  <c r="CE82" i="6"/>
  <c r="CD82" i="6"/>
  <c r="CC82" i="6"/>
  <c r="CB82" i="6"/>
  <c r="BZ82" i="6"/>
  <c r="X81" i="9" s="1"/>
  <c r="CM81" i="9" s="1"/>
  <c r="EN81" i="9" s="1"/>
  <c r="BY82" i="6"/>
  <c r="BX82" i="6"/>
  <c r="BW82" i="6"/>
  <c r="BV82" i="6"/>
  <c r="BU82" i="6"/>
  <c r="BT82" i="6"/>
  <c r="BS82" i="6"/>
  <c r="BA82" i="6"/>
  <c r="AB82" i="6"/>
  <c r="U82" i="6"/>
  <c r="BQ82" i="6" s="1"/>
  <c r="N82" i="6"/>
  <c r="G82" i="6"/>
  <c r="F82" i="6"/>
  <c r="E82" i="6"/>
  <c r="O78" i="18" s="1"/>
  <c r="CH81" i="6"/>
  <c r="CG81" i="6"/>
  <c r="CF81" i="6"/>
  <c r="CE81" i="6"/>
  <c r="CD81" i="6"/>
  <c r="CC81" i="6"/>
  <c r="CB81" i="6"/>
  <c r="BZ81" i="6"/>
  <c r="X80" i="9" s="1"/>
  <c r="BY81" i="6"/>
  <c r="BX81" i="6"/>
  <c r="BW81" i="6"/>
  <c r="BV81" i="6"/>
  <c r="BU81" i="6"/>
  <c r="BT81" i="6"/>
  <c r="BS81" i="6"/>
  <c r="AJ81" i="6"/>
  <c r="AB81" i="6"/>
  <c r="U81" i="6"/>
  <c r="BQ81" i="6" s="1"/>
  <c r="N81" i="6"/>
  <c r="G81" i="6"/>
  <c r="F81" i="6"/>
  <c r="CH80" i="6"/>
  <c r="CG80" i="6"/>
  <c r="CF80" i="6"/>
  <c r="CE80" i="6"/>
  <c r="CD80" i="6"/>
  <c r="CC80" i="6"/>
  <c r="CB80" i="6"/>
  <c r="BZ80" i="6"/>
  <c r="X79" i="9" s="1"/>
  <c r="BY80" i="6"/>
  <c r="BX80" i="6"/>
  <c r="BW80" i="6"/>
  <c r="BV80" i="6"/>
  <c r="BU80" i="6"/>
  <c r="BT80" i="6"/>
  <c r="BS80" i="6"/>
  <c r="AJ80" i="6"/>
  <c r="AB80" i="6"/>
  <c r="U80" i="6"/>
  <c r="BQ80" i="6" s="1"/>
  <c r="N80" i="6"/>
  <c r="G80" i="6"/>
  <c r="F80" i="6"/>
  <c r="CH79" i="6"/>
  <c r="CG79" i="6"/>
  <c r="CF79" i="6"/>
  <c r="CE79" i="6"/>
  <c r="CD79" i="6"/>
  <c r="CC79" i="6"/>
  <c r="CB79" i="6"/>
  <c r="BZ79" i="6"/>
  <c r="X78" i="9" s="1"/>
  <c r="CM78" i="9" s="1"/>
  <c r="EN78" i="9" s="1"/>
  <c r="BY79" i="6"/>
  <c r="BX79" i="6"/>
  <c r="BW79" i="6"/>
  <c r="BV79" i="6"/>
  <c r="BU79" i="6"/>
  <c r="BT79" i="6"/>
  <c r="BS79" i="6"/>
  <c r="BA79" i="6"/>
  <c r="AB79" i="6"/>
  <c r="U79" i="6"/>
  <c r="BQ79" i="6" s="1"/>
  <c r="N79" i="6"/>
  <c r="G79" i="6"/>
  <c r="F79" i="6"/>
  <c r="CH78" i="6"/>
  <c r="CG78" i="6"/>
  <c r="CF78" i="6"/>
  <c r="CE78" i="6"/>
  <c r="CD78" i="6"/>
  <c r="CC78" i="6"/>
  <c r="CB78" i="6"/>
  <c r="BZ78" i="6"/>
  <c r="X77" i="9" s="1"/>
  <c r="CM77" i="9" s="1"/>
  <c r="EN77" i="9" s="1"/>
  <c r="BY78" i="6"/>
  <c r="BX78" i="6"/>
  <c r="BW78" i="6"/>
  <c r="BV78" i="6"/>
  <c r="BU78" i="6"/>
  <c r="BT78" i="6"/>
  <c r="BS78" i="6"/>
  <c r="BA78" i="6"/>
  <c r="AB78" i="6"/>
  <c r="U78" i="6"/>
  <c r="BQ78" i="6" s="1"/>
  <c r="N78" i="6"/>
  <c r="G78" i="6"/>
  <c r="F78" i="6"/>
  <c r="CH77" i="6"/>
  <c r="CG77" i="6"/>
  <c r="CF77" i="6"/>
  <c r="CE77" i="6"/>
  <c r="CD77" i="6"/>
  <c r="CC77" i="6"/>
  <c r="CB77" i="6"/>
  <c r="BZ77" i="6"/>
  <c r="X76" i="9" s="1"/>
  <c r="CM76" i="9" s="1"/>
  <c r="BY77" i="6"/>
  <c r="BX77" i="6"/>
  <c r="BW77" i="6"/>
  <c r="BV77" i="6"/>
  <c r="BU77" i="6"/>
  <c r="BT77" i="6"/>
  <c r="BS77" i="6"/>
  <c r="BA77" i="6"/>
  <c r="AB77" i="6"/>
  <c r="U77" i="6"/>
  <c r="BQ77" i="6" s="1"/>
  <c r="N77" i="6"/>
  <c r="G77" i="6"/>
  <c r="F77" i="6"/>
  <c r="CH76" i="6"/>
  <c r="CG76" i="6"/>
  <c r="CF76" i="6"/>
  <c r="CE76" i="6"/>
  <c r="CD76" i="6"/>
  <c r="CC76" i="6"/>
  <c r="CB76" i="6"/>
  <c r="BZ76" i="6"/>
  <c r="X75" i="9" s="1"/>
  <c r="BY76" i="6"/>
  <c r="BX76" i="6"/>
  <c r="BW76" i="6"/>
  <c r="BV76" i="6"/>
  <c r="BU76" i="6"/>
  <c r="BT76" i="6"/>
  <c r="BS76" i="6"/>
  <c r="AJ76" i="6"/>
  <c r="AB76" i="6"/>
  <c r="U76" i="6"/>
  <c r="BQ76" i="6" s="1"/>
  <c r="N76" i="6"/>
  <c r="G76" i="6"/>
  <c r="F76" i="6"/>
  <c r="CA75" i="6"/>
  <c r="CA74" i="6" s="1"/>
  <c r="BP75" i="6"/>
  <c r="BO75" i="6"/>
  <c r="BO74" i="6" s="1"/>
  <c r="BN75" i="6"/>
  <c r="BN74" i="6" s="1"/>
  <c r="BM75" i="6"/>
  <c r="BM74" i="6" s="1"/>
  <c r="BL75" i="6"/>
  <c r="BL74" i="6" s="1"/>
  <c r="BK75" i="6"/>
  <c r="BK74" i="6" s="1"/>
  <c r="BJ75" i="6"/>
  <c r="BJ74" i="6" s="1"/>
  <c r="BI75" i="6"/>
  <c r="BI74" i="6" s="1"/>
  <c r="BH75" i="6"/>
  <c r="BH74" i="6" s="1"/>
  <c r="BG75" i="6"/>
  <c r="BG74" i="6" s="1"/>
  <c r="BF75" i="6"/>
  <c r="BF74" i="6" s="1"/>
  <c r="BE75" i="6"/>
  <c r="BE74" i="6" s="1"/>
  <c r="BD75" i="6"/>
  <c r="BD74" i="6" s="1"/>
  <c r="BC75" i="6"/>
  <c r="BC74" i="6" s="1"/>
  <c r="BB75" i="6"/>
  <c r="BB74" i="6" s="1"/>
  <c r="AZ75" i="6"/>
  <c r="AZ74" i="6" s="1"/>
  <c r="AY75" i="6"/>
  <c r="AY74" i="6" s="1"/>
  <c r="AX75" i="6"/>
  <c r="AX74" i="6" s="1"/>
  <c r="AW75" i="6"/>
  <c r="AW74" i="6" s="1"/>
  <c r="AV75" i="6"/>
  <c r="AV74" i="6" s="1"/>
  <c r="AU75" i="6"/>
  <c r="AU74" i="6" s="1"/>
  <c r="AT75" i="6"/>
  <c r="AT74" i="6" s="1"/>
  <c r="AS75" i="6"/>
  <c r="AS74" i="6" s="1"/>
  <c r="AR75" i="6"/>
  <c r="AR74" i="6" s="1"/>
  <c r="AQ75" i="6"/>
  <c r="AQ74" i="6" s="1"/>
  <c r="AP75" i="6"/>
  <c r="AP74" i="6" s="1"/>
  <c r="AO75" i="6"/>
  <c r="AO74" i="6" s="1"/>
  <c r="AN75" i="6"/>
  <c r="AN74" i="6" s="1"/>
  <c r="AM75" i="6"/>
  <c r="AM74" i="6" s="1"/>
  <c r="AL75" i="6"/>
  <c r="AL74" i="6" s="1"/>
  <c r="AK75" i="6"/>
  <c r="AK74" i="6" s="1"/>
  <c r="AI75" i="6"/>
  <c r="AI74" i="6" s="1"/>
  <c r="AH75" i="6"/>
  <c r="AH74" i="6" s="1"/>
  <c r="AG75" i="6"/>
  <c r="AG74" i="6" s="1"/>
  <c r="AF75" i="6"/>
  <c r="AF74" i="6" s="1"/>
  <c r="AE75" i="6"/>
  <c r="AE74" i="6" s="1"/>
  <c r="AD75" i="6"/>
  <c r="AD74" i="6" s="1"/>
  <c r="AC75" i="6"/>
  <c r="AC74" i="6" s="1"/>
  <c r="AA75" i="6"/>
  <c r="AA74" i="6" s="1"/>
  <c r="Z75" i="6"/>
  <c r="Z74" i="6" s="1"/>
  <c r="Y75" i="6"/>
  <c r="Y74" i="6" s="1"/>
  <c r="X75" i="6"/>
  <c r="X74" i="6" s="1"/>
  <c r="W75" i="6"/>
  <c r="W74" i="6" s="1"/>
  <c r="V75" i="6"/>
  <c r="V74" i="6" s="1"/>
  <c r="T75" i="6"/>
  <c r="T74" i="6" s="1"/>
  <c r="S75" i="6"/>
  <c r="S74" i="6" s="1"/>
  <c r="R75" i="6"/>
  <c r="R74" i="6" s="1"/>
  <c r="Q75" i="6"/>
  <c r="Q74" i="6" s="1"/>
  <c r="P75" i="6"/>
  <c r="P74" i="6" s="1"/>
  <c r="O75" i="6"/>
  <c r="O74" i="6" s="1"/>
  <c r="M75" i="6"/>
  <c r="M74" i="6" s="1"/>
  <c r="L75" i="6"/>
  <c r="L74" i="6" s="1"/>
  <c r="K75" i="6"/>
  <c r="K74" i="6" s="1"/>
  <c r="J75" i="6"/>
  <c r="J74" i="6" s="1"/>
  <c r="I75" i="6"/>
  <c r="I74" i="6" s="1"/>
  <c r="H75" i="6"/>
  <c r="H74" i="6" s="1"/>
  <c r="BP74" i="6"/>
  <c r="F73" i="6"/>
  <c r="E73" i="6"/>
  <c r="F72" i="6"/>
  <c r="E72" i="6"/>
  <c r="F71" i="6"/>
  <c r="E71" i="6"/>
  <c r="F70" i="6"/>
  <c r="E70" i="6"/>
  <c r="F69" i="6"/>
  <c r="E69" i="6"/>
  <c r="F68" i="6"/>
  <c r="E68" i="6"/>
  <c r="F67" i="6"/>
  <c r="E67" i="6"/>
  <c r="F66" i="6"/>
  <c r="E66" i="6"/>
  <c r="F65" i="6"/>
  <c r="E65" i="6"/>
  <c r="F64" i="6"/>
  <c r="E64" i="6"/>
  <c r="F63" i="6"/>
  <c r="E63" i="6"/>
  <c r="F62" i="6"/>
  <c r="E62" i="6"/>
  <c r="F61" i="6"/>
  <c r="E61" i="6"/>
  <c r="CH58" i="6"/>
  <c r="CG58" i="6"/>
  <c r="CF58" i="6"/>
  <c r="CE58" i="6"/>
  <c r="CE22" i="6" s="1"/>
  <c r="CD58" i="6"/>
  <c r="CC58" i="6"/>
  <c r="CB58" i="6"/>
  <c r="BZ58" i="6"/>
  <c r="BZ22" i="6" s="1"/>
  <c r="BY58" i="6"/>
  <c r="BX58" i="6"/>
  <c r="BW58" i="6"/>
  <c r="BV58" i="6"/>
  <c r="BV22" i="6" s="1"/>
  <c r="BU58" i="6"/>
  <c r="BT58" i="6"/>
  <c r="BS58" i="6"/>
  <c r="AJ58" i="6"/>
  <c r="AT59" i="7" s="1"/>
  <c r="AJ59" i="7" s="1"/>
  <c r="F58" i="6"/>
  <c r="CH57" i="6"/>
  <c r="CG57" i="6"/>
  <c r="CF57" i="6"/>
  <c r="CF22" i="6" s="1"/>
  <c r="CE57" i="6"/>
  <c r="CD57" i="6"/>
  <c r="CC57" i="6"/>
  <c r="CB57" i="6"/>
  <c r="CB22" i="6" s="1"/>
  <c r="BZ57" i="6"/>
  <c r="BY57" i="6"/>
  <c r="BX57" i="6"/>
  <c r="BX56" i="6" s="1"/>
  <c r="BW57" i="6"/>
  <c r="BW22" i="6" s="1"/>
  <c r="BV57" i="6"/>
  <c r="BU57" i="6"/>
  <c r="BT57" i="6"/>
  <c r="BS57" i="6"/>
  <c r="BS22" i="6" s="1"/>
  <c r="AJ57" i="6"/>
  <c r="F57" i="6"/>
  <c r="CA55" i="6"/>
  <c r="BP56" i="6"/>
  <c r="BP55" i="6" s="1"/>
  <c r="BO56" i="6"/>
  <c r="BO55" i="6" s="1"/>
  <c r="BN56" i="6"/>
  <c r="BN55" i="6" s="1"/>
  <c r="BM56" i="6"/>
  <c r="BM55" i="6" s="1"/>
  <c r="BL56" i="6"/>
  <c r="BL55" i="6" s="1"/>
  <c r="BK56" i="6"/>
  <c r="BK55" i="6" s="1"/>
  <c r="BJ56" i="6"/>
  <c r="BJ55" i="6" s="1"/>
  <c r="BI56" i="6"/>
  <c r="BI55" i="6" s="1"/>
  <c r="BH55" i="6"/>
  <c r="BG55" i="6"/>
  <c r="BF55" i="6"/>
  <c r="BD55" i="6"/>
  <c r="BC55" i="6"/>
  <c r="BB55" i="6"/>
  <c r="AZ55" i="6"/>
  <c r="AY56" i="6"/>
  <c r="AY55" i="6" s="1"/>
  <c r="AX56" i="6"/>
  <c r="AX55" i="6" s="1"/>
  <c r="AX54" i="6" s="1"/>
  <c r="AW56" i="6"/>
  <c r="AV56" i="6"/>
  <c r="AV55" i="6" s="1"/>
  <c r="AU56" i="6"/>
  <c r="AU55" i="6" s="1"/>
  <c r="AT56" i="6"/>
  <c r="AT55" i="6" s="1"/>
  <c r="AT54" i="6" s="1"/>
  <c r="AS56" i="6"/>
  <c r="AS55" i="6" s="1"/>
  <c r="AR55" i="6"/>
  <c r="AQ55" i="6"/>
  <c r="AP55" i="6"/>
  <c r="AP54" i="6" s="1"/>
  <c r="AO55" i="6"/>
  <c r="AN55" i="6"/>
  <c r="AM55" i="6"/>
  <c r="AK55" i="6"/>
  <c r="AI55" i="6"/>
  <c r="AH56" i="6"/>
  <c r="AH55" i="6" s="1"/>
  <c r="AG56" i="6"/>
  <c r="AG55" i="6" s="1"/>
  <c r="AF56" i="6"/>
  <c r="AF55" i="6" s="1"/>
  <c r="AE56" i="6"/>
  <c r="AE55" i="6" s="1"/>
  <c r="AD56" i="6"/>
  <c r="AC56" i="6"/>
  <c r="AC55" i="6" s="1"/>
  <c r="AB56" i="6"/>
  <c r="AB55" i="6" s="1"/>
  <c r="AA55" i="6"/>
  <c r="X55" i="6"/>
  <c r="W55" i="6"/>
  <c r="U55" i="6"/>
  <c r="T55" i="6"/>
  <c r="S55" i="6"/>
  <c r="P55" i="6"/>
  <c r="O55" i="6"/>
  <c r="M55" i="6"/>
  <c r="L55" i="6"/>
  <c r="K55" i="6"/>
  <c r="I55" i="6"/>
  <c r="H55" i="6"/>
  <c r="G55" i="6"/>
  <c r="BQ55" i="6"/>
  <c r="BE55" i="6"/>
  <c r="BE54" i="6" s="1"/>
  <c r="AW55" i="6"/>
  <c r="AL55" i="6"/>
  <c r="AD55" i="6"/>
  <c r="Z55" i="6"/>
  <c r="Y55" i="6"/>
  <c r="V55" i="6"/>
  <c r="R55" i="6"/>
  <c r="Q55" i="6"/>
  <c r="N55" i="6"/>
  <c r="J55" i="6"/>
  <c r="CH53" i="6"/>
  <c r="CG53" i="6"/>
  <c r="CF53" i="6"/>
  <c r="CE53" i="6"/>
  <c r="CD53" i="6"/>
  <c r="CC53" i="6"/>
  <c r="CB53" i="6"/>
  <c r="BZ53" i="6"/>
  <c r="X52" i="9" s="1"/>
  <c r="BY53" i="6"/>
  <c r="BX53" i="6"/>
  <c r="BW53" i="6"/>
  <c r="BV53" i="6"/>
  <c r="BU53" i="6"/>
  <c r="BT53" i="6"/>
  <c r="BS53" i="6"/>
  <c r="AJ53" i="6"/>
  <c r="AT54" i="7" s="1"/>
  <c r="F53" i="6"/>
  <c r="CH52" i="6"/>
  <c r="CG52" i="6"/>
  <c r="CF52" i="6"/>
  <c r="CE52" i="6"/>
  <c r="CD52" i="6"/>
  <c r="CC52" i="6"/>
  <c r="CB52" i="6"/>
  <c r="BZ52" i="6"/>
  <c r="X51" i="9" s="1"/>
  <c r="BY52" i="6"/>
  <c r="V51" i="9" s="1"/>
  <c r="DL51" i="9" s="1"/>
  <c r="EL51" i="9" s="1"/>
  <c r="BX52" i="6"/>
  <c r="U51" i="9" s="1"/>
  <c r="DK51" i="9" s="1"/>
  <c r="EK51" i="9" s="1"/>
  <c r="BW52" i="6"/>
  <c r="BV52" i="6"/>
  <c r="BU52" i="6"/>
  <c r="BT52" i="6"/>
  <c r="F51" i="9" s="1"/>
  <c r="CV51" i="9" s="1"/>
  <c r="DV51" i="9" s="1"/>
  <c r="BS52" i="6"/>
  <c r="E51" i="9" s="1"/>
  <c r="CU51" i="9" s="1"/>
  <c r="DU51" i="9" s="1"/>
  <c r="BQ52" i="6"/>
  <c r="BA52" i="6"/>
  <c r="AJ52" i="6"/>
  <c r="AT53" i="7" s="1"/>
  <c r="F52" i="6"/>
  <c r="E52" i="6"/>
  <c r="O48" i="18" s="1"/>
  <c r="CH51" i="6"/>
  <c r="CG51" i="6"/>
  <c r="CF51" i="6"/>
  <c r="CE51" i="6"/>
  <c r="CD51" i="6"/>
  <c r="CC51" i="6"/>
  <c r="CB51" i="6"/>
  <c r="BZ51" i="6"/>
  <c r="X50" i="9" s="1"/>
  <c r="BY51" i="6"/>
  <c r="V50" i="9" s="1"/>
  <c r="DL50" i="9" s="1"/>
  <c r="EL50" i="9" s="1"/>
  <c r="BX51" i="6"/>
  <c r="U50" i="9" s="1"/>
  <c r="DK50" i="9" s="1"/>
  <c r="EK50" i="9" s="1"/>
  <c r="BW51" i="6"/>
  <c r="BV51" i="6"/>
  <c r="BU51" i="6"/>
  <c r="BT51" i="6"/>
  <c r="F50" i="9" s="1"/>
  <c r="CV50" i="9" s="1"/>
  <c r="DV50" i="9" s="1"/>
  <c r="BS51" i="6"/>
  <c r="E50" i="9" s="1"/>
  <c r="CU50" i="9" s="1"/>
  <c r="DU50" i="9" s="1"/>
  <c r="BQ51" i="6"/>
  <c r="AJ51" i="6"/>
  <c r="AT52" i="7" s="1"/>
  <c r="F51" i="6"/>
  <c r="CH50" i="6"/>
  <c r="CG50" i="6"/>
  <c r="CF50" i="6"/>
  <c r="CF21" i="6" s="1"/>
  <c r="CE50" i="6"/>
  <c r="CD50" i="6"/>
  <c r="CC50" i="6"/>
  <c r="CB50" i="6"/>
  <c r="CB21" i="6" s="1"/>
  <c r="BZ50" i="6"/>
  <c r="X49" i="9" s="1"/>
  <c r="BY50" i="6"/>
  <c r="V49" i="9" s="1"/>
  <c r="BX50" i="6"/>
  <c r="U49" i="9" s="1"/>
  <c r="BW50" i="6"/>
  <c r="BW21" i="6" s="1"/>
  <c r="BV50" i="6"/>
  <c r="BU50" i="6"/>
  <c r="BT50" i="6"/>
  <c r="F49" i="9" s="1"/>
  <c r="BS50" i="6"/>
  <c r="E49" i="9" s="1"/>
  <c r="BQ50" i="6"/>
  <c r="AJ50" i="6"/>
  <c r="AT51" i="7" s="1"/>
  <c r="F50" i="6"/>
  <c r="CA49" i="6"/>
  <c r="BP49" i="6"/>
  <c r="BP45" i="6" s="1"/>
  <c r="BP28" i="6" s="1"/>
  <c r="BO49" i="6"/>
  <c r="BN49" i="6"/>
  <c r="BM49" i="6"/>
  <c r="BL49" i="6"/>
  <c r="BK49" i="6"/>
  <c r="BJ49" i="6"/>
  <c r="BI49" i="6"/>
  <c r="BH49" i="6"/>
  <c r="BH45" i="6" s="1"/>
  <c r="BH28" i="6" s="1"/>
  <c r="BG49" i="6"/>
  <c r="BF49" i="6"/>
  <c r="BE49" i="6"/>
  <c r="BD49" i="6"/>
  <c r="BC49" i="6"/>
  <c r="BB49" i="6"/>
  <c r="AZ49" i="6"/>
  <c r="AY49" i="6"/>
  <c r="AY45" i="6" s="1"/>
  <c r="AY28" i="6" s="1"/>
  <c r="AX49" i="6"/>
  <c r="AW49" i="6"/>
  <c r="AV49" i="6"/>
  <c r="AU49" i="6"/>
  <c r="AT49" i="6"/>
  <c r="AS49" i="6"/>
  <c r="AR49" i="6"/>
  <c r="AQ49" i="6"/>
  <c r="AQ45" i="6" s="1"/>
  <c r="AQ28" i="6" s="1"/>
  <c r="AP49" i="6"/>
  <c r="AO49" i="6"/>
  <c r="AN49" i="6"/>
  <c r="AM49" i="6"/>
  <c r="AM45" i="6" s="1"/>
  <c r="AM28" i="6" s="1"/>
  <c r="AL49" i="6"/>
  <c r="AK49" i="6"/>
  <c r="AI49" i="6"/>
  <c r="AH49" i="6"/>
  <c r="AG49" i="6"/>
  <c r="AF49" i="6"/>
  <c r="AE49" i="6"/>
  <c r="AD49" i="6"/>
  <c r="AC49" i="6"/>
  <c r="AB49" i="6"/>
  <c r="AA49" i="6"/>
  <c r="Z49" i="6"/>
  <c r="Y49" i="6"/>
  <c r="X49" i="6"/>
  <c r="W49" i="6"/>
  <c r="V49" i="6"/>
  <c r="U49" i="6"/>
  <c r="T49" i="6"/>
  <c r="S49" i="6"/>
  <c r="R49" i="6"/>
  <c r="Q49" i="6"/>
  <c r="P49" i="6"/>
  <c r="O49" i="6"/>
  <c r="N49" i="6"/>
  <c r="M49" i="6"/>
  <c r="L49" i="6"/>
  <c r="K49" i="6"/>
  <c r="J49" i="6"/>
  <c r="I49" i="6"/>
  <c r="H49" i="6"/>
  <c r="G49" i="6"/>
  <c r="CH48" i="6"/>
  <c r="CG48" i="6"/>
  <c r="CF48" i="6"/>
  <c r="CE48" i="6"/>
  <c r="CE21" i="6" s="1"/>
  <c r="CD48" i="6"/>
  <c r="CC48" i="6"/>
  <c r="CB48" i="6"/>
  <c r="BZ48" i="6"/>
  <c r="X47" i="9" s="1"/>
  <c r="BY48" i="6"/>
  <c r="V47" i="9" s="1"/>
  <c r="CK47" i="9" s="1"/>
  <c r="BX48" i="6"/>
  <c r="U47" i="9" s="1"/>
  <c r="CJ47" i="9" s="1"/>
  <c r="BW48" i="6"/>
  <c r="BV48" i="6"/>
  <c r="BU48" i="6"/>
  <c r="BT48" i="6"/>
  <c r="F47" i="9" s="1"/>
  <c r="BU47" i="9" s="1"/>
  <c r="BS48" i="6"/>
  <c r="E47" i="9" s="1"/>
  <c r="BT47" i="9" s="1"/>
  <c r="BQ48" i="6"/>
  <c r="BA48" i="6"/>
  <c r="F48" i="6"/>
  <c r="CH47" i="6"/>
  <c r="CG47" i="6"/>
  <c r="CF47" i="6"/>
  <c r="CE47" i="6"/>
  <c r="CD47" i="6"/>
  <c r="CC47" i="6"/>
  <c r="CB47" i="6"/>
  <c r="BZ47" i="6"/>
  <c r="BY47" i="6"/>
  <c r="V46" i="9" s="1"/>
  <c r="BX47" i="6"/>
  <c r="U46" i="9" s="1"/>
  <c r="BW47" i="6"/>
  <c r="T46" i="9" s="1"/>
  <c r="BV47" i="6"/>
  <c r="S46" i="9" s="1"/>
  <c r="BU47" i="6"/>
  <c r="R46" i="9" s="1"/>
  <c r="BT47" i="6"/>
  <c r="F46" i="9" s="1"/>
  <c r="BS47" i="6"/>
  <c r="E46" i="9" s="1"/>
  <c r="BQ47" i="6"/>
  <c r="BA47" i="6"/>
  <c r="F47" i="6"/>
  <c r="CA46" i="6"/>
  <c r="BP46" i="6"/>
  <c r="BO46" i="6"/>
  <c r="BO45" i="6" s="1"/>
  <c r="BO28" i="6" s="1"/>
  <c r="BN46" i="6"/>
  <c r="BM46" i="6"/>
  <c r="BL46" i="6"/>
  <c r="BK46" i="6"/>
  <c r="BK45" i="6" s="1"/>
  <c r="BK28" i="6" s="1"/>
  <c r="BJ46" i="6"/>
  <c r="BI46" i="6"/>
  <c r="BH46" i="6"/>
  <c r="BG46" i="6"/>
  <c r="BF46" i="6"/>
  <c r="BE46" i="6"/>
  <c r="BD46" i="6"/>
  <c r="BC46" i="6"/>
  <c r="BC45" i="6" s="1"/>
  <c r="BC28" i="6" s="1"/>
  <c r="BB46" i="6"/>
  <c r="AZ46" i="6"/>
  <c r="AY46" i="6"/>
  <c r="AX46" i="6"/>
  <c r="AW46" i="6"/>
  <c r="AV46" i="6"/>
  <c r="AU46" i="6"/>
  <c r="AT46" i="6"/>
  <c r="AS46" i="6"/>
  <c r="AR46" i="6"/>
  <c r="AQ46" i="6"/>
  <c r="AP46" i="6"/>
  <c r="AO46" i="6"/>
  <c r="AN46" i="6"/>
  <c r="AM46" i="6"/>
  <c r="AL46" i="6"/>
  <c r="AK46" i="6"/>
  <c r="AI46" i="6"/>
  <c r="AH46" i="6"/>
  <c r="AG46" i="6"/>
  <c r="AF46" i="6"/>
  <c r="AE46" i="6"/>
  <c r="AD46" i="6"/>
  <c r="AC46" i="6"/>
  <c r="AB46" i="6"/>
  <c r="AA46" i="6"/>
  <c r="Z46" i="6"/>
  <c r="Y46" i="6"/>
  <c r="X46" i="6"/>
  <c r="W46" i="6"/>
  <c r="V46" i="6"/>
  <c r="U46" i="6"/>
  <c r="T46" i="6"/>
  <c r="S46" i="6"/>
  <c r="R46" i="6"/>
  <c r="Q46" i="6"/>
  <c r="P46" i="6"/>
  <c r="O46" i="6"/>
  <c r="N46" i="6"/>
  <c r="M46" i="6"/>
  <c r="L46" i="6"/>
  <c r="K46" i="6"/>
  <c r="J46" i="6"/>
  <c r="I46" i="6"/>
  <c r="H46" i="6"/>
  <c r="G46" i="6"/>
  <c r="F44" i="6"/>
  <c r="E44" i="6"/>
  <c r="F43" i="6"/>
  <c r="E43" i="6"/>
  <c r="F42" i="6"/>
  <c r="E42" i="6"/>
  <c r="F41" i="6"/>
  <c r="E41" i="6"/>
  <c r="F40" i="6"/>
  <c r="E40" i="6"/>
  <c r="F39" i="6"/>
  <c r="E39" i="6"/>
  <c r="F38" i="6"/>
  <c r="E38" i="6"/>
  <c r="F37" i="6"/>
  <c r="E37" i="6"/>
  <c r="F36" i="6"/>
  <c r="E36" i="6"/>
  <c r="F35" i="6"/>
  <c r="E35" i="6"/>
  <c r="F34" i="6"/>
  <c r="E34" i="6"/>
  <c r="F33" i="6"/>
  <c r="E33" i="6"/>
  <c r="F32" i="6"/>
  <c r="E32" i="6"/>
  <c r="F31" i="6"/>
  <c r="E31" i="6"/>
  <c r="F30" i="6"/>
  <c r="E30" i="6"/>
  <c r="F29" i="6"/>
  <c r="E29" i="6"/>
  <c r="CH28" i="6"/>
  <c r="BP26" i="6"/>
  <c r="BO26" i="6"/>
  <c r="BN26" i="6"/>
  <c r="BM26" i="6"/>
  <c r="BL26" i="6"/>
  <c r="BK26" i="6"/>
  <c r="BJ26" i="6"/>
  <c r="BI26" i="6"/>
  <c r="BH26" i="6"/>
  <c r="BG26" i="6"/>
  <c r="BF26" i="6"/>
  <c r="BE26" i="6"/>
  <c r="BD26" i="6"/>
  <c r="BC26" i="6"/>
  <c r="BB26" i="6"/>
  <c r="BA26" i="6"/>
  <c r="AZ26" i="6"/>
  <c r="AY26" i="6"/>
  <c r="AX26" i="6"/>
  <c r="AW26" i="6"/>
  <c r="AV26" i="6"/>
  <c r="AU26" i="6"/>
  <c r="AT26" i="6"/>
  <c r="AS26" i="6"/>
  <c r="AR26" i="6"/>
  <c r="AQ26" i="6"/>
  <c r="AO26" i="6"/>
  <c r="AN26" i="6"/>
  <c r="AM26" i="6"/>
  <c r="AL26" i="6"/>
  <c r="AK26" i="6"/>
  <c r="AI26" i="6"/>
  <c r="AH26" i="6"/>
  <c r="AG26" i="6"/>
  <c r="AF26" i="6"/>
  <c r="AE26" i="6"/>
  <c r="AD26" i="6"/>
  <c r="AC26" i="6"/>
  <c r="AB26" i="6"/>
  <c r="AA26" i="6"/>
  <c r="Z26" i="6"/>
  <c r="Y26" i="6"/>
  <c r="X26" i="6"/>
  <c r="W26" i="6"/>
  <c r="V26" i="6"/>
  <c r="U26" i="6"/>
  <c r="T26" i="6"/>
  <c r="S26" i="6"/>
  <c r="R26" i="6"/>
  <c r="Q26" i="6"/>
  <c r="P26" i="6"/>
  <c r="O26" i="6"/>
  <c r="N26" i="6"/>
  <c r="M26" i="6"/>
  <c r="L26" i="6"/>
  <c r="K26" i="6"/>
  <c r="J26" i="6"/>
  <c r="I26" i="6"/>
  <c r="H26" i="6"/>
  <c r="G26" i="6"/>
  <c r="CH25" i="6"/>
  <c r="CG25" i="6"/>
  <c r="CF25" i="6"/>
  <c r="CE25" i="6"/>
  <c r="CD25" i="6"/>
  <c r="CC25" i="6"/>
  <c r="CB25" i="6"/>
  <c r="CA25" i="6"/>
  <c r="BZ25" i="6"/>
  <c r="BY25" i="6"/>
  <c r="BX25" i="6"/>
  <c r="BW25" i="6"/>
  <c r="BV25" i="6"/>
  <c r="BU25" i="6"/>
  <c r="BT25" i="6"/>
  <c r="BS25" i="6"/>
  <c r="BR25" i="6"/>
  <c r="BQ25" i="6"/>
  <c r="BP25" i="6"/>
  <c r="BO25" i="6"/>
  <c r="BN25" i="6"/>
  <c r="BM25" i="6"/>
  <c r="BL25" i="6"/>
  <c r="BK25" i="6"/>
  <c r="BJ25" i="6"/>
  <c r="BI25" i="6"/>
  <c r="BH25" i="6"/>
  <c r="BG25" i="6"/>
  <c r="BF25" i="6"/>
  <c r="BE25" i="6"/>
  <c r="BD25" i="6"/>
  <c r="BC25" i="6"/>
  <c r="BB25" i="6"/>
  <c r="BA25" i="6"/>
  <c r="AZ25" i="6"/>
  <c r="AY25" i="6"/>
  <c r="AX25" i="6"/>
  <c r="AW25" i="6"/>
  <c r="AV25" i="6"/>
  <c r="AU25" i="6"/>
  <c r="AT25" i="6"/>
  <c r="AS25" i="6"/>
  <c r="AR25" i="6"/>
  <c r="AQ25" i="6"/>
  <c r="AP25" i="6"/>
  <c r="AO25" i="6"/>
  <c r="AN25" i="6"/>
  <c r="AM25" i="6"/>
  <c r="AL25" i="6"/>
  <c r="AK25" i="6"/>
  <c r="AJ25" i="6"/>
  <c r="AI25" i="6"/>
  <c r="AH25" i="6"/>
  <c r="AG25" i="6"/>
  <c r="AF25" i="6"/>
  <c r="AE25" i="6"/>
  <c r="AD25" i="6"/>
  <c r="AC25" i="6"/>
  <c r="AB25" i="6"/>
  <c r="AA25" i="6"/>
  <c r="Z25" i="6"/>
  <c r="Y25" i="6"/>
  <c r="X25" i="6"/>
  <c r="W25" i="6"/>
  <c r="V25" i="6"/>
  <c r="U25" i="6"/>
  <c r="T25" i="6"/>
  <c r="S25" i="6"/>
  <c r="R25" i="6"/>
  <c r="Q25" i="6"/>
  <c r="P25" i="6"/>
  <c r="O25" i="6"/>
  <c r="N25" i="6"/>
  <c r="M25" i="6"/>
  <c r="L25" i="6"/>
  <c r="K25" i="6"/>
  <c r="J25" i="6"/>
  <c r="I25" i="6"/>
  <c r="H25" i="6"/>
  <c r="G25" i="6"/>
  <c r="F25" i="6"/>
  <c r="E25" i="6"/>
  <c r="CH24" i="6"/>
  <c r="CG24" i="6"/>
  <c r="CF24" i="6"/>
  <c r="CE24" i="6"/>
  <c r="CD24" i="6"/>
  <c r="CC24" i="6"/>
  <c r="CB24" i="6"/>
  <c r="CA24" i="6"/>
  <c r="BZ24" i="6"/>
  <c r="BY24" i="6"/>
  <c r="BX24" i="6"/>
  <c r="BW24" i="6"/>
  <c r="BV24" i="6"/>
  <c r="BU24" i="6"/>
  <c r="BT24" i="6"/>
  <c r="BS24" i="6"/>
  <c r="BR24" i="6"/>
  <c r="BQ24" i="6"/>
  <c r="BP24" i="6"/>
  <c r="BO24" i="6"/>
  <c r="BN24" i="6"/>
  <c r="BM24" i="6"/>
  <c r="BL24" i="6"/>
  <c r="BK24" i="6"/>
  <c r="BJ24" i="6"/>
  <c r="BI24" i="6"/>
  <c r="BH24" i="6"/>
  <c r="BG24" i="6"/>
  <c r="BF24" i="6"/>
  <c r="BE24" i="6"/>
  <c r="BD24" i="6"/>
  <c r="BC24" i="6"/>
  <c r="BB24" i="6"/>
  <c r="BA24" i="6"/>
  <c r="AZ24" i="6"/>
  <c r="AY24" i="6"/>
  <c r="AX24" i="6"/>
  <c r="AW24" i="6"/>
  <c r="AV24" i="6"/>
  <c r="AU24" i="6"/>
  <c r="AT24" i="6"/>
  <c r="AS24" i="6"/>
  <c r="AR24" i="6"/>
  <c r="AQ24" i="6"/>
  <c r="AP24" i="6"/>
  <c r="AO24" i="6"/>
  <c r="AN24" i="6"/>
  <c r="AM24" i="6"/>
  <c r="AL24" i="6"/>
  <c r="AK24" i="6"/>
  <c r="AJ24" i="6"/>
  <c r="AI24" i="6"/>
  <c r="AH24" i="6"/>
  <c r="AG24" i="6"/>
  <c r="AF24" i="6"/>
  <c r="AE24" i="6"/>
  <c r="AD24" i="6"/>
  <c r="AC24" i="6"/>
  <c r="AB24" i="6"/>
  <c r="AA24" i="6"/>
  <c r="Z24" i="6"/>
  <c r="Y24" i="6"/>
  <c r="X24" i="6"/>
  <c r="W24" i="6"/>
  <c r="V24" i="6"/>
  <c r="U24" i="6"/>
  <c r="T24" i="6"/>
  <c r="S24" i="6"/>
  <c r="R24" i="6"/>
  <c r="Q24" i="6"/>
  <c r="P24" i="6"/>
  <c r="O24" i="6"/>
  <c r="N24" i="6"/>
  <c r="M24" i="6"/>
  <c r="L24" i="6"/>
  <c r="K24" i="6"/>
  <c r="J24" i="6"/>
  <c r="I24" i="6"/>
  <c r="H24" i="6"/>
  <c r="G24" i="6"/>
  <c r="F24" i="6"/>
  <c r="E24" i="6"/>
  <c r="CE23" i="6"/>
  <c r="CA23" i="6"/>
  <c r="BV23" i="6"/>
  <c r="BP23" i="6"/>
  <c r="BO23" i="6"/>
  <c r="BN23" i="6"/>
  <c r="BM23" i="6"/>
  <c r="BL23" i="6"/>
  <c r="BK23" i="6"/>
  <c r="BJ23" i="6"/>
  <c r="BI23" i="6"/>
  <c r="BH23" i="6"/>
  <c r="BG23" i="6"/>
  <c r="BF23" i="6"/>
  <c r="BE23" i="6"/>
  <c r="BC23" i="6"/>
  <c r="BB23" i="6"/>
  <c r="AZ23" i="6"/>
  <c r="AY23" i="6"/>
  <c r="AX23" i="6"/>
  <c r="AW23" i="6"/>
  <c r="AV23" i="6"/>
  <c r="AU23" i="6"/>
  <c r="AT23" i="6"/>
  <c r="AS23" i="6"/>
  <c r="AR23" i="6"/>
  <c r="AQ23" i="6"/>
  <c r="AP23" i="6"/>
  <c r="AO23" i="6"/>
  <c r="AN23" i="6"/>
  <c r="AM23" i="6"/>
  <c r="AL23" i="6"/>
  <c r="AK23" i="6"/>
  <c r="AI23" i="6"/>
  <c r="AH23" i="6"/>
  <c r="AG23" i="6"/>
  <c r="AF23" i="6"/>
  <c r="AE23" i="6"/>
  <c r="AD23" i="6"/>
  <c r="AC23" i="6"/>
  <c r="AB23" i="6"/>
  <c r="AA23" i="6"/>
  <c r="Z23" i="6"/>
  <c r="Y23" i="6"/>
  <c r="X23" i="6"/>
  <c r="W23" i="6"/>
  <c r="V23" i="6"/>
  <c r="U23" i="6"/>
  <c r="T23" i="6"/>
  <c r="S23" i="6"/>
  <c r="R23" i="6"/>
  <c r="Q23" i="6"/>
  <c r="P23" i="6"/>
  <c r="O23" i="6"/>
  <c r="N23" i="6"/>
  <c r="M23" i="6"/>
  <c r="L23" i="6"/>
  <c r="K23" i="6"/>
  <c r="J23" i="6"/>
  <c r="I23" i="6"/>
  <c r="H23" i="6"/>
  <c r="G23" i="6"/>
  <c r="CG22" i="6"/>
  <c r="CC22" i="6"/>
  <c r="CA22" i="6"/>
  <c r="BY22" i="6"/>
  <c r="BU22" i="6"/>
  <c r="BP22" i="6"/>
  <c r="BO22" i="6"/>
  <c r="BN22" i="6"/>
  <c r="BM22" i="6"/>
  <c r="BL22" i="6"/>
  <c r="BK22" i="6"/>
  <c r="BJ22" i="6"/>
  <c r="BI22" i="6"/>
  <c r="BH22" i="6"/>
  <c r="BG22" i="6"/>
  <c r="BF22" i="6"/>
  <c r="BE22" i="6"/>
  <c r="BD22" i="6"/>
  <c r="BC22" i="6"/>
  <c r="BB22" i="6"/>
  <c r="AZ22" i="6"/>
  <c r="AY22" i="6"/>
  <c r="AX22" i="6"/>
  <c r="AW22" i="6"/>
  <c r="AV22" i="6"/>
  <c r="AU22" i="6"/>
  <c r="AT22" i="6"/>
  <c r="AS22" i="6"/>
  <c r="AR22" i="6"/>
  <c r="AQ22" i="6"/>
  <c r="AP22" i="6"/>
  <c r="AO22" i="6"/>
  <c r="AN22" i="6"/>
  <c r="AM22" i="6"/>
  <c r="AL22" i="6"/>
  <c r="AK22" i="6"/>
  <c r="AI22" i="6"/>
  <c r="AH22" i="6"/>
  <c r="AG22" i="6"/>
  <c r="AF22" i="6"/>
  <c r="AE22" i="6"/>
  <c r="AD22" i="6"/>
  <c r="AC22" i="6"/>
  <c r="AA22" i="6"/>
  <c r="Z22" i="6"/>
  <c r="Y22" i="6"/>
  <c r="X22" i="6"/>
  <c r="W22" i="6"/>
  <c r="V22" i="6"/>
  <c r="T22" i="6"/>
  <c r="S22" i="6"/>
  <c r="R22" i="6"/>
  <c r="Q22" i="6"/>
  <c r="P22" i="6"/>
  <c r="O22" i="6"/>
  <c r="N22" i="6"/>
  <c r="M22" i="6"/>
  <c r="L22" i="6"/>
  <c r="K22" i="6"/>
  <c r="J22" i="6"/>
  <c r="I22" i="6"/>
  <c r="H22" i="6"/>
  <c r="CH21" i="6"/>
  <c r="CG21" i="6"/>
  <c r="CD21" i="6"/>
  <c r="CC21" i="6"/>
  <c r="CA21" i="6"/>
  <c r="BZ21" i="6"/>
  <c r="BY21" i="6"/>
  <c r="BV21" i="6"/>
  <c r="BU21" i="6"/>
  <c r="BQ21" i="6"/>
  <c r="BP21" i="6"/>
  <c r="BO21" i="6"/>
  <c r="BN21" i="6"/>
  <c r="BM21" i="6"/>
  <c r="BL21" i="6"/>
  <c r="BK21" i="6"/>
  <c r="BJ21" i="6"/>
  <c r="BI21" i="6"/>
  <c r="BH21" i="6"/>
  <c r="BG21" i="6"/>
  <c r="BF21" i="6"/>
  <c r="BE21" i="6"/>
  <c r="BD21" i="6"/>
  <c r="BC21" i="6"/>
  <c r="BB21" i="6"/>
  <c r="AZ21" i="6"/>
  <c r="AY21" i="6"/>
  <c r="AX21" i="6"/>
  <c r="AW21" i="6"/>
  <c r="AV21" i="6"/>
  <c r="AU21" i="6"/>
  <c r="AT21" i="6"/>
  <c r="AS21" i="6"/>
  <c r="AR21" i="6"/>
  <c r="AQ21" i="6"/>
  <c r="AP21" i="6"/>
  <c r="AO21" i="6"/>
  <c r="AN21" i="6"/>
  <c r="AM21" i="6"/>
  <c r="AL21" i="6"/>
  <c r="AK21" i="6"/>
  <c r="AI21" i="6"/>
  <c r="AH21" i="6"/>
  <c r="AG21" i="6"/>
  <c r="AF21" i="6"/>
  <c r="AE21" i="6"/>
  <c r="AD21" i="6"/>
  <c r="AC21" i="6"/>
  <c r="AB21" i="6"/>
  <c r="AA21" i="6"/>
  <c r="Z21" i="6"/>
  <c r="Y21" i="6"/>
  <c r="X21" i="6"/>
  <c r="W21" i="6"/>
  <c r="V21" i="6"/>
  <c r="U21" i="6"/>
  <c r="T21" i="6"/>
  <c r="S21" i="6"/>
  <c r="R21" i="6"/>
  <c r="Q21" i="6"/>
  <c r="P21" i="6"/>
  <c r="O21" i="6"/>
  <c r="N21" i="6"/>
  <c r="M21" i="6"/>
  <c r="L21" i="6"/>
  <c r="K21" i="6"/>
  <c r="J21" i="6"/>
  <c r="I21" i="6"/>
  <c r="H21" i="6"/>
  <c r="G21" i="6"/>
  <c r="AK131" i="5"/>
  <c r="W131" i="5"/>
  <c r="J131" i="5"/>
  <c r="I131" i="5"/>
  <c r="H131" i="5"/>
  <c r="G131" i="5"/>
  <c r="F131" i="5"/>
  <c r="E131" i="5"/>
  <c r="AK130" i="5"/>
  <c r="W130" i="5"/>
  <c r="J130" i="5"/>
  <c r="J129" i="5" s="1"/>
  <c r="I130" i="5"/>
  <c r="H130" i="5"/>
  <c r="H129" i="5" s="1"/>
  <c r="G130" i="5"/>
  <c r="G129" i="5" s="1"/>
  <c r="F130" i="5"/>
  <c r="F129" i="5" s="1"/>
  <c r="E130" i="5"/>
  <c r="AK129" i="5"/>
  <c r="AI129" i="5"/>
  <c r="AG129" i="5"/>
  <c r="AE129" i="5"/>
  <c r="AC129" i="5"/>
  <c r="AB129" i="5"/>
  <c r="AA129" i="5"/>
  <c r="Z129" i="5"/>
  <c r="X129" i="5"/>
  <c r="W129" i="5"/>
  <c r="V129" i="5"/>
  <c r="U129" i="5"/>
  <c r="T129" i="5"/>
  <c r="S129" i="5"/>
  <c r="R129" i="5"/>
  <c r="Q129" i="5"/>
  <c r="O129" i="5"/>
  <c r="M129" i="5"/>
  <c r="K129" i="5"/>
  <c r="E129" i="5"/>
  <c r="A129" i="5"/>
  <c r="Y128" i="5"/>
  <c r="W128" i="5"/>
  <c r="P128" i="5"/>
  <c r="O128" i="5"/>
  <c r="N128" i="5"/>
  <c r="M128" i="5"/>
  <c r="L128" i="5"/>
  <c r="J128" i="5"/>
  <c r="I128" i="5"/>
  <c r="H128" i="5"/>
  <c r="G128" i="5"/>
  <c r="F128" i="5"/>
  <c r="E128" i="5"/>
  <c r="A128" i="5"/>
  <c r="Y127" i="5"/>
  <c r="X127" i="5"/>
  <c r="W127" i="5"/>
  <c r="P127" i="5"/>
  <c r="O127" i="5"/>
  <c r="N127" i="5"/>
  <c r="M127" i="5"/>
  <c r="L127" i="5"/>
  <c r="J127" i="5"/>
  <c r="I127" i="5"/>
  <c r="H127" i="5"/>
  <c r="G127" i="5"/>
  <c r="F127" i="5"/>
  <c r="E127" i="5"/>
  <c r="A127" i="5"/>
  <c r="AK126" i="5"/>
  <c r="W126" i="5"/>
  <c r="J126" i="5"/>
  <c r="I126" i="5"/>
  <c r="H126" i="5"/>
  <c r="G126" i="5"/>
  <c r="F126" i="5"/>
  <c r="E126" i="5"/>
  <c r="A126" i="5"/>
  <c r="AK125" i="5"/>
  <c r="W125" i="5"/>
  <c r="J125" i="5"/>
  <c r="I125" i="5"/>
  <c r="H125" i="5"/>
  <c r="G125" i="5"/>
  <c r="F125" i="5"/>
  <c r="E125" i="5"/>
  <c r="A125" i="5"/>
  <c r="AK124" i="5"/>
  <c r="W124" i="5"/>
  <c r="J124" i="5"/>
  <c r="I124" i="5"/>
  <c r="H124" i="5"/>
  <c r="G124" i="5"/>
  <c r="F124" i="5"/>
  <c r="E124" i="5"/>
  <c r="A124" i="5"/>
  <c r="AK123" i="5"/>
  <c r="W123" i="5"/>
  <c r="J123" i="5"/>
  <c r="I123" i="5"/>
  <c r="H123" i="5"/>
  <c r="G123" i="5"/>
  <c r="F123" i="5"/>
  <c r="E123" i="5"/>
  <c r="A123" i="5"/>
  <c r="AK122" i="5"/>
  <c r="W122" i="5"/>
  <c r="J122" i="5"/>
  <c r="I122" i="5"/>
  <c r="H122" i="5"/>
  <c r="G122" i="5"/>
  <c r="F122" i="5"/>
  <c r="E122" i="5"/>
  <c r="A122" i="5"/>
  <c r="AK121" i="5"/>
  <c r="W121" i="5"/>
  <c r="J121" i="5"/>
  <c r="I121" i="5"/>
  <c r="H121" i="5"/>
  <c r="G121" i="5"/>
  <c r="F121" i="5"/>
  <c r="E121" i="5"/>
  <c r="A121" i="5"/>
  <c r="AK120" i="5"/>
  <c r="W120" i="5"/>
  <c r="J120" i="5"/>
  <c r="I120" i="5"/>
  <c r="H120" i="5"/>
  <c r="G120" i="5"/>
  <c r="F120" i="5"/>
  <c r="E120" i="5"/>
  <c r="A120" i="5"/>
  <c r="AK119" i="5"/>
  <c r="W119" i="5"/>
  <c r="J119" i="5"/>
  <c r="I119" i="5"/>
  <c r="H119" i="5"/>
  <c r="G119" i="5"/>
  <c r="F119" i="5"/>
  <c r="E119" i="5"/>
  <c r="A119" i="5"/>
  <c r="AK118" i="5"/>
  <c r="W118" i="5"/>
  <c r="J118" i="5"/>
  <c r="I118" i="5"/>
  <c r="H118" i="5"/>
  <c r="G118" i="5"/>
  <c r="F118" i="5"/>
  <c r="E118" i="5"/>
  <c r="A118" i="5"/>
  <c r="AK117" i="5"/>
  <c r="W117" i="5"/>
  <c r="J117" i="5"/>
  <c r="I117" i="5"/>
  <c r="H117" i="5"/>
  <c r="G117" i="5"/>
  <c r="F117" i="5"/>
  <c r="E117" i="5"/>
  <c r="A117" i="5"/>
  <c r="AK116" i="5"/>
  <c r="W116" i="5"/>
  <c r="J116" i="5"/>
  <c r="I116" i="5"/>
  <c r="H116" i="5"/>
  <c r="G116" i="5"/>
  <c r="F116" i="5"/>
  <c r="E116" i="5"/>
  <c r="A116" i="5"/>
  <c r="AK115" i="5"/>
  <c r="W115" i="5"/>
  <c r="J115" i="5"/>
  <c r="I115" i="5"/>
  <c r="H115" i="5"/>
  <c r="G115" i="5"/>
  <c r="F115" i="5"/>
  <c r="E115" i="5"/>
  <c r="A115" i="5"/>
  <c r="AK114" i="5"/>
  <c r="W114" i="5"/>
  <c r="O114" i="5"/>
  <c r="N114" i="5"/>
  <c r="M114" i="5"/>
  <c r="J114" i="5"/>
  <c r="I114" i="5"/>
  <c r="H114" i="5"/>
  <c r="G114" i="5"/>
  <c r="F114" i="5"/>
  <c r="E114" i="5"/>
  <c r="A114" i="5"/>
  <c r="AK113" i="5"/>
  <c r="W113" i="5"/>
  <c r="O113" i="5"/>
  <c r="N113" i="5"/>
  <c r="M113" i="5"/>
  <c r="J113" i="5"/>
  <c r="I113" i="5"/>
  <c r="H113" i="5"/>
  <c r="G113" i="5"/>
  <c r="F113" i="5"/>
  <c r="E113" i="5"/>
  <c r="A113" i="5"/>
  <c r="AK112" i="5"/>
  <c r="W112" i="5"/>
  <c r="O112" i="5"/>
  <c r="N112" i="5"/>
  <c r="M112" i="5"/>
  <c r="J112" i="5"/>
  <c r="I112" i="5"/>
  <c r="H112" i="5"/>
  <c r="G112" i="5"/>
  <c r="F112" i="5"/>
  <c r="E112" i="5"/>
  <c r="A112" i="5"/>
  <c r="AK111" i="5"/>
  <c r="W111" i="5"/>
  <c r="O111" i="5"/>
  <c r="N111" i="5"/>
  <c r="M111" i="5"/>
  <c r="J111" i="5"/>
  <c r="I111" i="5"/>
  <c r="H111" i="5"/>
  <c r="G111" i="5"/>
  <c r="F111" i="5"/>
  <c r="E111" i="5"/>
  <c r="A111" i="5"/>
  <c r="AK110" i="5"/>
  <c r="W110" i="5"/>
  <c r="O110" i="5"/>
  <c r="N110" i="5"/>
  <c r="M110" i="5"/>
  <c r="L110" i="5"/>
  <c r="J110" i="5"/>
  <c r="I110" i="5"/>
  <c r="H110" i="5"/>
  <c r="G110" i="5"/>
  <c r="F110" i="5"/>
  <c r="E110" i="5"/>
  <c r="A110" i="5"/>
  <c r="AK109" i="5"/>
  <c r="W109" i="5"/>
  <c r="J109" i="5"/>
  <c r="I109" i="5"/>
  <c r="H109" i="5"/>
  <c r="G109" i="5"/>
  <c r="F109" i="5"/>
  <c r="E109" i="5"/>
  <c r="A109" i="5"/>
  <c r="AK108" i="5"/>
  <c r="W108" i="5"/>
  <c r="J108" i="5"/>
  <c r="I108" i="5"/>
  <c r="H108" i="5"/>
  <c r="G108" i="5"/>
  <c r="F108" i="5"/>
  <c r="E108" i="5"/>
  <c r="A108" i="5"/>
  <c r="AK107" i="5"/>
  <c r="W107" i="5"/>
  <c r="J107" i="5"/>
  <c r="I107" i="5"/>
  <c r="H107" i="5"/>
  <c r="G107" i="5"/>
  <c r="F107" i="5"/>
  <c r="E107" i="5"/>
  <c r="A107" i="5"/>
  <c r="AK106" i="5"/>
  <c r="W106" i="5"/>
  <c r="J106" i="5"/>
  <c r="I106" i="5"/>
  <c r="H106" i="5"/>
  <c r="G106" i="5"/>
  <c r="F106" i="5"/>
  <c r="E106" i="5"/>
  <c r="A106" i="5"/>
  <c r="AK105" i="5"/>
  <c r="W105" i="5"/>
  <c r="J105" i="5"/>
  <c r="I105" i="5"/>
  <c r="H105" i="5"/>
  <c r="G105" i="5"/>
  <c r="F105" i="5"/>
  <c r="E105" i="5"/>
  <c r="A105" i="5"/>
  <c r="AK104" i="5"/>
  <c r="W104" i="5"/>
  <c r="J104" i="5"/>
  <c r="I104" i="5"/>
  <c r="H104" i="5"/>
  <c r="G104" i="5"/>
  <c r="F104" i="5"/>
  <c r="E104" i="5"/>
  <c r="A104" i="5"/>
  <c r="AK103" i="5"/>
  <c r="W103" i="5"/>
  <c r="J103" i="5"/>
  <c r="I103" i="5"/>
  <c r="H103" i="5"/>
  <c r="G103" i="5"/>
  <c r="F103" i="5"/>
  <c r="E103" i="5"/>
  <c r="A103" i="5"/>
  <c r="AK102" i="5"/>
  <c r="W102" i="5"/>
  <c r="J102" i="5"/>
  <c r="I102" i="5"/>
  <c r="H102" i="5"/>
  <c r="G102" i="5"/>
  <c r="F102" i="5"/>
  <c r="E102" i="5"/>
  <c r="A102" i="5"/>
  <c r="AK101" i="5"/>
  <c r="W101" i="5"/>
  <c r="J101" i="5"/>
  <c r="I101" i="5"/>
  <c r="H101" i="5"/>
  <c r="G101" i="5"/>
  <c r="F101" i="5"/>
  <c r="E101" i="5"/>
  <c r="A101" i="5"/>
  <c r="AK100" i="5"/>
  <c r="W100" i="5"/>
  <c r="J100" i="5"/>
  <c r="I100" i="5"/>
  <c r="H100" i="5"/>
  <c r="G100" i="5"/>
  <c r="F100" i="5"/>
  <c r="E100" i="5"/>
  <c r="A100" i="5"/>
  <c r="AK99" i="5"/>
  <c r="W99" i="5"/>
  <c r="J99" i="5"/>
  <c r="I99" i="5"/>
  <c r="H99" i="5"/>
  <c r="G99" i="5"/>
  <c r="F99" i="5"/>
  <c r="E99" i="5"/>
  <c r="A99" i="5"/>
  <c r="AK98" i="5"/>
  <c r="W98" i="5"/>
  <c r="J98" i="5"/>
  <c r="I98" i="5"/>
  <c r="H98" i="5"/>
  <c r="G98" i="5"/>
  <c r="F98" i="5"/>
  <c r="E98" i="5"/>
  <c r="A98" i="5"/>
  <c r="AK97" i="5"/>
  <c r="W97" i="5"/>
  <c r="J97" i="5"/>
  <c r="I97" i="5"/>
  <c r="H97" i="5"/>
  <c r="G97" i="5"/>
  <c r="F97" i="5"/>
  <c r="E97" i="5"/>
  <c r="A97" i="5"/>
  <c r="AK96" i="5"/>
  <c r="W96" i="5"/>
  <c r="J96" i="5"/>
  <c r="I96" i="5"/>
  <c r="H96" i="5"/>
  <c r="G96" i="5"/>
  <c r="F96" i="5"/>
  <c r="E96" i="5"/>
  <c r="A96" i="5"/>
  <c r="AK95" i="5"/>
  <c r="W95" i="5"/>
  <c r="J95" i="5"/>
  <c r="I95" i="5"/>
  <c r="H95" i="5"/>
  <c r="G95" i="5"/>
  <c r="F95" i="5"/>
  <c r="E95" i="5"/>
  <c r="A95" i="5"/>
  <c r="AK94" i="5"/>
  <c r="W94" i="5"/>
  <c r="J94" i="5"/>
  <c r="I94" i="5"/>
  <c r="H94" i="5"/>
  <c r="G94" i="5"/>
  <c r="F94" i="5"/>
  <c r="E94" i="5"/>
  <c r="A94" i="5"/>
  <c r="AK93" i="5"/>
  <c r="W93" i="5"/>
  <c r="J93" i="5"/>
  <c r="I93" i="5"/>
  <c r="H93" i="5"/>
  <c r="G93" i="5"/>
  <c r="F93" i="5"/>
  <c r="E93" i="5"/>
  <c r="A93" i="5"/>
  <c r="AK92" i="5"/>
  <c r="W92" i="5"/>
  <c r="J92" i="5"/>
  <c r="I92" i="5"/>
  <c r="H92" i="5"/>
  <c r="G92" i="5"/>
  <c r="F92" i="5"/>
  <c r="E92" i="5"/>
  <c r="A92" i="5"/>
  <c r="AK91" i="5"/>
  <c r="W91" i="5"/>
  <c r="J91" i="5"/>
  <c r="I91" i="5"/>
  <c r="H91" i="5"/>
  <c r="G91" i="5"/>
  <c r="F91" i="5"/>
  <c r="E91" i="5"/>
  <c r="A91" i="5"/>
  <c r="AK90" i="5"/>
  <c r="W90" i="5"/>
  <c r="M90" i="5"/>
  <c r="J90" i="5"/>
  <c r="I90" i="5"/>
  <c r="H90" i="5"/>
  <c r="G90" i="5"/>
  <c r="F90" i="5"/>
  <c r="E90" i="5"/>
  <c r="A90" i="5"/>
  <c r="AK89" i="5"/>
  <c r="W89" i="5"/>
  <c r="M89" i="5"/>
  <c r="J89" i="5"/>
  <c r="I89" i="5"/>
  <c r="H89" i="5"/>
  <c r="G89" i="5"/>
  <c r="F89" i="5"/>
  <c r="E89" i="5"/>
  <c r="A89" i="5"/>
  <c r="AK88" i="5"/>
  <c r="W88" i="5"/>
  <c r="M88" i="5"/>
  <c r="J88" i="5"/>
  <c r="I88" i="5"/>
  <c r="H88" i="5"/>
  <c r="G88" i="5"/>
  <c r="F88" i="5"/>
  <c r="E88" i="5"/>
  <c r="A88" i="5"/>
  <c r="AK87" i="5"/>
  <c r="W87" i="5"/>
  <c r="M87" i="5"/>
  <c r="J87" i="5"/>
  <c r="I87" i="5"/>
  <c r="H87" i="5"/>
  <c r="G87" i="5"/>
  <c r="F87" i="5"/>
  <c r="E87" i="5"/>
  <c r="A87" i="5"/>
  <c r="AK86" i="5"/>
  <c r="W86" i="5"/>
  <c r="M86" i="5"/>
  <c r="L86" i="5"/>
  <c r="O86" i="5" s="1"/>
  <c r="J86" i="5"/>
  <c r="I86" i="5"/>
  <c r="H86" i="5"/>
  <c r="G86" i="5"/>
  <c r="F86" i="5"/>
  <c r="E86" i="5"/>
  <c r="A86" i="5"/>
  <c r="AK85" i="5"/>
  <c r="W85" i="5"/>
  <c r="O85" i="5"/>
  <c r="N85" i="5"/>
  <c r="M85" i="5"/>
  <c r="L85" i="5"/>
  <c r="J85" i="5"/>
  <c r="I85" i="5"/>
  <c r="H85" i="5"/>
  <c r="G85" i="5"/>
  <c r="F85" i="5"/>
  <c r="E85" i="5"/>
  <c r="A85" i="5"/>
  <c r="AL84" i="5"/>
  <c r="AI84" i="5"/>
  <c r="AI82" i="5" s="1"/>
  <c r="AG84" i="5"/>
  <c r="AG82" i="5" s="1"/>
  <c r="AE84" i="5"/>
  <c r="AE82" i="5" s="1"/>
  <c r="AC84" i="5"/>
  <c r="AC82" i="5" s="1"/>
  <c r="AB84" i="5"/>
  <c r="AB82" i="5" s="1"/>
  <c r="AA84" i="5"/>
  <c r="AA82" i="5" s="1"/>
  <c r="Z84" i="5"/>
  <c r="Z82" i="5" s="1"/>
  <c r="X84" i="5"/>
  <c r="X82" i="5" s="1"/>
  <c r="V84" i="5"/>
  <c r="V82" i="5" s="1"/>
  <c r="K84" i="5"/>
  <c r="K82" i="5" s="1"/>
  <c r="H84" i="5"/>
  <c r="G84" i="5"/>
  <c r="F84" i="5"/>
  <c r="E84" i="5"/>
  <c r="A84" i="5"/>
  <c r="L83" i="5"/>
  <c r="J83" i="5"/>
  <c r="I83" i="5"/>
  <c r="H83" i="5"/>
  <c r="G83" i="5"/>
  <c r="F83" i="5"/>
  <c r="E83" i="5"/>
  <c r="A83" i="5"/>
  <c r="H82" i="5"/>
  <c r="G82" i="5"/>
  <c r="F82" i="5"/>
  <c r="E82" i="5"/>
  <c r="A82" i="5"/>
  <c r="Y81" i="5"/>
  <c r="W81" i="5"/>
  <c r="L81" i="5"/>
  <c r="J81" i="5"/>
  <c r="I81" i="5"/>
  <c r="H81" i="5"/>
  <c r="G81" i="5"/>
  <c r="F81" i="5"/>
  <c r="E81" i="5"/>
  <c r="A81" i="5"/>
  <c r="AK80" i="5"/>
  <c r="W80" i="5"/>
  <c r="K80" i="5"/>
  <c r="X80" i="5" s="1"/>
  <c r="H80" i="5"/>
  <c r="G80" i="5"/>
  <c r="F80" i="5"/>
  <c r="E80" i="5"/>
  <c r="AK79" i="5"/>
  <c r="W79" i="5"/>
  <c r="N79" i="5"/>
  <c r="L79" i="5" s="1"/>
  <c r="K79" i="5"/>
  <c r="X79" i="5" s="1"/>
  <c r="H79" i="5"/>
  <c r="G79" i="5"/>
  <c r="F79" i="5"/>
  <c r="E79" i="5"/>
  <c r="AK78" i="5"/>
  <c r="W78" i="5"/>
  <c r="N78" i="5"/>
  <c r="L78" i="5" s="1"/>
  <c r="K78" i="5"/>
  <c r="X78" i="5" s="1"/>
  <c r="H78" i="5"/>
  <c r="G78" i="5"/>
  <c r="F78" i="5"/>
  <c r="E78" i="5"/>
  <c r="AK77" i="5"/>
  <c r="W77" i="5"/>
  <c r="N77" i="5"/>
  <c r="L77" i="5" s="1"/>
  <c r="K77" i="5"/>
  <c r="X77" i="5" s="1"/>
  <c r="H77" i="5"/>
  <c r="G77" i="5"/>
  <c r="F77" i="5"/>
  <c r="E77" i="5"/>
  <c r="AK76" i="5"/>
  <c r="W76" i="5"/>
  <c r="N76" i="5"/>
  <c r="L76" i="5" s="1"/>
  <c r="K76" i="5"/>
  <c r="X76" i="5" s="1"/>
  <c r="H76" i="5"/>
  <c r="G76" i="5"/>
  <c r="F76" i="5"/>
  <c r="E76" i="5"/>
  <c r="AK75" i="5"/>
  <c r="W75" i="5"/>
  <c r="N75" i="5"/>
  <c r="L75" i="5" s="1"/>
  <c r="K75" i="5"/>
  <c r="X75" i="5" s="1"/>
  <c r="H75" i="5"/>
  <c r="G75" i="5"/>
  <c r="F75" i="5"/>
  <c r="E75" i="5"/>
  <c r="AK74" i="5"/>
  <c r="W74" i="5"/>
  <c r="N74" i="5"/>
  <c r="L74" i="5" s="1"/>
  <c r="K74" i="5"/>
  <c r="X74" i="5" s="1"/>
  <c r="H74" i="5"/>
  <c r="G74" i="5"/>
  <c r="F74" i="5"/>
  <c r="E74" i="5"/>
  <c r="AI73" i="5"/>
  <c r="AI72" i="5" s="1"/>
  <c r="AG73" i="5"/>
  <c r="AE73" i="5"/>
  <c r="AE72" i="5" s="1"/>
  <c r="AD73" i="5"/>
  <c r="AD72" i="5" s="1"/>
  <c r="AC73" i="5"/>
  <c r="AB73" i="5"/>
  <c r="AA73" i="5"/>
  <c r="AA72" i="5" s="1"/>
  <c r="Z73" i="5"/>
  <c r="Z72" i="5" s="1"/>
  <c r="V73" i="5"/>
  <c r="V72" i="5" s="1"/>
  <c r="U73" i="5"/>
  <c r="T73" i="5"/>
  <c r="T72" i="5" s="1"/>
  <c r="S73" i="5"/>
  <c r="S72" i="5" s="1"/>
  <c r="R73" i="5"/>
  <c r="R72" i="5" s="1"/>
  <c r="Q73" i="5"/>
  <c r="P73" i="5"/>
  <c r="P72" i="5" s="1"/>
  <c r="O73" i="5"/>
  <c r="O72" i="5" s="1"/>
  <c r="M73" i="5"/>
  <c r="J73" i="5"/>
  <c r="J72" i="5" s="1"/>
  <c r="I73" i="5"/>
  <c r="I72" i="5" s="1"/>
  <c r="E73" i="5"/>
  <c r="A73" i="5"/>
  <c r="AG72" i="5"/>
  <c r="AC72" i="5"/>
  <c r="AB72" i="5"/>
  <c r="U72" i="5"/>
  <c r="Q72" i="5"/>
  <c r="M72" i="5"/>
  <c r="E72" i="5"/>
  <c r="A72" i="5"/>
  <c r="Y71" i="5"/>
  <c r="W71" i="5"/>
  <c r="L71" i="5"/>
  <c r="J71" i="5"/>
  <c r="I71" i="5"/>
  <c r="H71" i="5"/>
  <c r="G71" i="5"/>
  <c r="F71" i="5"/>
  <c r="E71" i="5"/>
  <c r="A71" i="5"/>
  <c r="Y70" i="5"/>
  <c r="W70" i="5"/>
  <c r="L70" i="5"/>
  <c r="J70" i="5"/>
  <c r="I70" i="5"/>
  <c r="H70" i="5"/>
  <c r="G70" i="5"/>
  <c r="F70" i="5"/>
  <c r="E70" i="5"/>
  <c r="A70" i="5"/>
  <c r="Y69" i="5"/>
  <c r="W69" i="5"/>
  <c r="L69" i="5"/>
  <c r="J69" i="5"/>
  <c r="I69" i="5"/>
  <c r="H69" i="5"/>
  <c r="G69" i="5"/>
  <c r="F69" i="5"/>
  <c r="E69" i="5"/>
  <c r="A69" i="5"/>
  <c r="Y68" i="5"/>
  <c r="W68" i="5"/>
  <c r="L68" i="5"/>
  <c r="J68" i="5"/>
  <c r="I68" i="5"/>
  <c r="H68" i="5"/>
  <c r="G68" i="5"/>
  <c r="F68" i="5"/>
  <c r="E68" i="5"/>
  <c r="A68" i="5"/>
  <c r="Y67" i="5"/>
  <c r="W67" i="5"/>
  <c r="L67" i="5"/>
  <c r="J67" i="5"/>
  <c r="I67" i="5"/>
  <c r="H67" i="5"/>
  <c r="G67" i="5"/>
  <c r="F67" i="5"/>
  <c r="E67" i="5"/>
  <c r="A67" i="5"/>
  <c r="Y66" i="5"/>
  <c r="W66" i="5"/>
  <c r="L66" i="5"/>
  <c r="J66" i="5"/>
  <c r="I66" i="5"/>
  <c r="H66" i="5"/>
  <c r="G66" i="5"/>
  <c r="F66" i="5"/>
  <c r="E66" i="5"/>
  <c r="A66" i="5"/>
  <c r="Y65" i="5"/>
  <c r="W65" i="5"/>
  <c r="L65" i="5"/>
  <c r="J65" i="5"/>
  <c r="I65" i="5"/>
  <c r="H65" i="5"/>
  <c r="G65" i="5"/>
  <c r="F65" i="5"/>
  <c r="E65" i="5"/>
  <c r="A65" i="5"/>
  <c r="Y64" i="5"/>
  <c r="W64" i="5"/>
  <c r="L64" i="5"/>
  <c r="J64" i="5"/>
  <c r="I64" i="5"/>
  <c r="H64" i="5"/>
  <c r="G64" i="5"/>
  <c r="F64" i="5"/>
  <c r="E64" i="5"/>
  <c r="A64" i="5"/>
  <c r="Y63" i="5"/>
  <c r="W63" i="5"/>
  <c r="L63" i="5"/>
  <c r="J63" i="5"/>
  <c r="I63" i="5"/>
  <c r="H63" i="5"/>
  <c r="G63" i="5"/>
  <c r="F63" i="5"/>
  <c r="E63" i="5"/>
  <c r="A63" i="5"/>
  <c r="Y62" i="5"/>
  <c r="W62" i="5"/>
  <c r="L62" i="5"/>
  <c r="J62" i="5"/>
  <c r="I62" i="5"/>
  <c r="H62" i="5"/>
  <c r="G62" i="5"/>
  <c r="F62" i="5"/>
  <c r="E62" i="5"/>
  <c r="A62" i="5"/>
  <c r="Y61" i="5"/>
  <c r="W61" i="5"/>
  <c r="L61" i="5"/>
  <c r="J61" i="5"/>
  <c r="I61" i="5"/>
  <c r="H61" i="5"/>
  <c r="G61" i="5"/>
  <c r="F61" i="5"/>
  <c r="E61" i="5"/>
  <c r="A61" i="5"/>
  <c r="Y60" i="5"/>
  <c r="W60" i="5"/>
  <c r="L60" i="5"/>
  <c r="J60" i="5"/>
  <c r="I60" i="5"/>
  <c r="H60" i="5"/>
  <c r="G60" i="5"/>
  <c r="F60" i="5"/>
  <c r="E60" i="5"/>
  <c r="A60" i="5"/>
  <c r="Y59" i="5"/>
  <c r="W59" i="5"/>
  <c r="W53" i="5" s="1"/>
  <c r="L59" i="5"/>
  <c r="J59" i="5"/>
  <c r="I59" i="5"/>
  <c r="H59" i="5"/>
  <c r="G59" i="5"/>
  <c r="F59" i="5"/>
  <c r="E59" i="5"/>
  <c r="A59" i="5"/>
  <c r="AK56" i="5"/>
  <c r="M56" i="5"/>
  <c r="J56" i="5"/>
  <c r="I56" i="5"/>
  <c r="H56" i="5"/>
  <c r="G56" i="5"/>
  <c r="F56" i="5"/>
  <c r="E56" i="5"/>
  <c r="AK55" i="5"/>
  <c r="AK54" i="5" s="1"/>
  <c r="X55" i="5"/>
  <c r="M55" i="5"/>
  <c r="J55" i="5"/>
  <c r="I55" i="5"/>
  <c r="H55" i="5"/>
  <c r="G55" i="5"/>
  <c r="F55" i="5"/>
  <c r="AG53" i="5"/>
  <c r="AG52" i="5" s="1"/>
  <c r="AD53" i="5"/>
  <c r="AC53" i="5"/>
  <c r="AC52" i="5" s="1"/>
  <c r="Z53" i="5"/>
  <c r="V53" i="5"/>
  <c r="U53" i="5"/>
  <c r="U52" i="5" s="1"/>
  <c r="R53" i="5"/>
  <c r="Q53" i="5"/>
  <c r="Q52" i="5" s="1"/>
  <c r="K53" i="5"/>
  <c r="A54" i="5"/>
  <c r="AI53" i="5"/>
  <c r="AI52" i="5" s="1"/>
  <c r="AE53" i="5"/>
  <c r="AE52" i="5" s="1"/>
  <c r="AB53" i="5"/>
  <c r="AB52" i="5" s="1"/>
  <c r="AA53" i="5"/>
  <c r="AA52" i="5" s="1"/>
  <c r="T53" i="5"/>
  <c r="S53" i="5"/>
  <c r="P53" i="5"/>
  <c r="O53" i="5"/>
  <c r="A53" i="5"/>
  <c r="V52" i="5"/>
  <c r="R52" i="5"/>
  <c r="A52" i="5"/>
  <c r="AK51" i="5"/>
  <c r="W51" i="5"/>
  <c r="N51" i="5"/>
  <c r="L51" i="5" s="1"/>
  <c r="K51" i="5"/>
  <c r="X51" i="5" s="1"/>
  <c r="H51" i="5"/>
  <c r="G51" i="5"/>
  <c r="F51" i="5"/>
  <c r="E51" i="5"/>
  <c r="A51" i="5"/>
  <c r="AK50" i="5"/>
  <c r="W50" i="5"/>
  <c r="N50" i="5"/>
  <c r="L50" i="5" s="1"/>
  <c r="K50" i="5"/>
  <c r="X50" i="5" s="1"/>
  <c r="H50" i="5"/>
  <c r="G50" i="5"/>
  <c r="F50" i="5"/>
  <c r="E50" i="5"/>
  <c r="A50" i="5"/>
  <c r="AK49" i="5"/>
  <c r="W49" i="5"/>
  <c r="N49" i="5"/>
  <c r="L49" i="5" s="1"/>
  <c r="K49" i="5"/>
  <c r="X49" i="5" s="1"/>
  <c r="H49" i="5"/>
  <c r="G49" i="5"/>
  <c r="F49" i="5"/>
  <c r="E49" i="5"/>
  <c r="A49" i="5"/>
  <c r="AK48" i="5"/>
  <c r="W48" i="5"/>
  <c r="N48" i="5"/>
  <c r="L48" i="5" s="1"/>
  <c r="K48" i="5"/>
  <c r="H48" i="5"/>
  <c r="G48" i="5"/>
  <c r="F48" i="5"/>
  <c r="E48" i="5"/>
  <c r="A48" i="5"/>
  <c r="AL47" i="5"/>
  <c r="AI47" i="5"/>
  <c r="AG47" i="5"/>
  <c r="AE47" i="5"/>
  <c r="AC47" i="5"/>
  <c r="AB47" i="5"/>
  <c r="AA47" i="5"/>
  <c r="Z47" i="5"/>
  <c r="V47" i="5"/>
  <c r="U47" i="5"/>
  <c r="U43" i="5" s="1"/>
  <c r="U26" i="5" s="1"/>
  <c r="U25" i="5" s="1"/>
  <c r="T47" i="5"/>
  <c r="S47" i="5"/>
  <c r="R47" i="5"/>
  <c r="Q47" i="5"/>
  <c r="P47" i="5"/>
  <c r="O47" i="5"/>
  <c r="M47" i="5"/>
  <c r="J47" i="5"/>
  <c r="I47" i="5"/>
  <c r="A47" i="5"/>
  <c r="AK46" i="5"/>
  <c r="W46" i="5"/>
  <c r="N46" i="5"/>
  <c r="L46" i="5" s="1"/>
  <c r="K46" i="5"/>
  <c r="X46" i="5" s="1"/>
  <c r="H46" i="5"/>
  <c r="G46" i="5"/>
  <c r="F46" i="5"/>
  <c r="E46" i="5"/>
  <c r="A46" i="5"/>
  <c r="AK45" i="5"/>
  <c r="W45" i="5"/>
  <c r="N45" i="5"/>
  <c r="L45" i="5" s="1"/>
  <c r="K45" i="5"/>
  <c r="X45" i="5" s="1"/>
  <c r="H45" i="5"/>
  <c r="G45" i="5"/>
  <c r="F45" i="5"/>
  <c r="E45" i="5"/>
  <c r="A45" i="5"/>
  <c r="AI44" i="5"/>
  <c r="AG44" i="5"/>
  <c r="AE44" i="5"/>
  <c r="AE43" i="5" s="1"/>
  <c r="AC44" i="5"/>
  <c r="AB44" i="5"/>
  <c r="AA44" i="5"/>
  <c r="AA43" i="5" s="1"/>
  <c r="AA26" i="5" s="1"/>
  <c r="AA25" i="5" s="1"/>
  <c r="Z44" i="5"/>
  <c r="Z43" i="5" s="1"/>
  <c r="V44" i="5"/>
  <c r="V43" i="5" s="1"/>
  <c r="V26" i="5" s="1"/>
  <c r="U44" i="5"/>
  <c r="T44" i="5"/>
  <c r="S44" i="5"/>
  <c r="S43" i="5" s="1"/>
  <c r="S26" i="5" s="1"/>
  <c r="R44" i="5"/>
  <c r="R43" i="5" s="1"/>
  <c r="R26" i="5" s="1"/>
  <c r="R25" i="5" s="1"/>
  <c r="Q44" i="5"/>
  <c r="P44" i="5"/>
  <c r="O44" i="5"/>
  <c r="O43" i="5" s="1"/>
  <c r="M44" i="5"/>
  <c r="M43" i="5" s="1"/>
  <c r="M26" i="5" s="1"/>
  <c r="J44" i="5"/>
  <c r="I44" i="5"/>
  <c r="A44" i="5"/>
  <c r="AC43" i="5"/>
  <c r="AC26" i="5" s="1"/>
  <c r="AC25" i="5" s="1"/>
  <c r="P43" i="5"/>
  <c r="P26" i="5" s="1"/>
  <c r="A43" i="5"/>
  <c r="Y42" i="5"/>
  <c r="W42" i="5"/>
  <c r="L42" i="5"/>
  <c r="J42" i="5"/>
  <c r="I42" i="5"/>
  <c r="H42" i="5"/>
  <c r="G42" i="5"/>
  <c r="F42" i="5"/>
  <c r="E42" i="5"/>
  <c r="A42" i="5"/>
  <c r="Y41" i="5"/>
  <c r="W41" i="5"/>
  <c r="L41" i="5"/>
  <c r="J41" i="5"/>
  <c r="I41" i="5"/>
  <c r="H41" i="5"/>
  <c r="G41" i="5"/>
  <c r="F41" i="5"/>
  <c r="E41" i="5"/>
  <c r="A41" i="5"/>
  <c r="Y40" i="5"/>
  <c r="W40" i="5"/>
  <c r="L40" i="5"/>
  <c r="J40" i="5"/>
  <c r="I40" i="5"/>
  <c r="H40" i="5"/>
  <c r="G40" i="5"/>
  <c r="F40" i="5"/>
  <c r="E40" i="5"/>
  <c r="A40" i="5"/>
  <c r="Y39" i="5"/>
  <c r="W39" i="5"/>
  <c r="L39" i="5"/>
  <c r="J39" i="5"/>
  <c r="I39" i="5"/>
  <c r="H39" i="5"/>
  <c r="G39" i="5"/>
  <c r="F39" i="5"/>
  <c r="E39" i="5"/>
  <c r="A39" i="5"/>
  <c r="Y38" i="5"/>
  <c r="W38" i="5"/>
  <c r="L38" i="5"/>
  <c r="J38" i="5"/>
  <c r="I38" i="5"/>
  <c r="H38" i="5"/>
  <c r="G38" i="5"/>
  <c r="F38" i="5"/>
  <c r="E38" i="5"/>
  <c r="A38" i="5"/>
  <c r="Y37" i="5"/>
  <c r="W37" i="5"/>
  <c r="L37" i="5"/>
  <c r="J37" i="5"/>
  <c r="I37" i="5"/>
  <c r="H37" i="5"/>
  <c r="G37" i="5"/>
  <c r="F37" i="5"/>
  <c r="E37" i="5"/>
  <c r="A37" i="5"/>
  <c r="Y36" i="5"/>
  <c r="W36" i="5"/>
  <c r="L36" i="5"/>
  <c r="J36" i="5"/>
  <c r="I36" i="5"/>
  <c r="H36" i="5"/>
  <c r="G36" i="5"/>
  <c r="F36" i="5"/>
  <c r="E36" i="5"/>
  <c r="A36" i="5"/>
  <c r="Y35" i="5"/>
  <c r="W35" i="5"/>
  <c r="L35" i="5"/>
  <c r="J35" i="5"/>
  <c r="I35" i="5"/>
  <c r="H35" i="5"/>
  <c r="G35" i="5"/>
  <c r="F35" i="5"/>
  <c r="E35" i="5"/>
  <c r="A35" i="5"/>
  <c r="Y34" i="5"/>
  <c r="W34" i="5"/>
  <c r="L34" i="5"/>
  <c r="J34" i="5"/>
  <c r="I34" i="5"/>
  <c r="H34" i="5"/>
  <c r="G34" i="5"/>
  <c r="F34" i="5"/>
  <c r="E34" i="5"/>
  <c r="A34" i="5"/>
  <c r="Y33" i="5"/>
  <c r="W33" i="5"/>
  <c r="L33" i="5"/>
  <c r="J33" i="5"/>
  <c r="I33" i="5"/>
  <c r="H33" i="5"/>
  <c r="G33" i="5"/>
  <c r="F33" i="5"/>
  <c r="E33" i="5"/>
  <c r="A33" i="5"/>
  <c r="Y32" i="5"/>
  <c r="W32" i="5"/>
  <c r="L32" i="5"/>
  <c r="J32" i="5"/>
  <c r="I32" i="5"/>
  <c r="H32" i="5"/>
  <c r="G32" i="5"/>
  <c r="F32" i="5"/>
  <c r="E32" i="5"/>
  <c r="A32" i="5"/>
  <c r="Y31" i="5"/>
  <c r="W31" i="5"/>
  <c r="L31" i="5"/>
  <c r="J31" i="5"/>
  <c r="I31" i="5"/>
  <c r="H31" i="5"/>
  <c r="G31" i="5"/>
  <c r="F31" i="5"/>
  <c r="E31" i="5"/>
  <c r="A31" i="5"/>
  <c r="Y30" i="5"/>
  <c r="W30" i="5"/>
  <c r="L30" i="5"/>
  <c r="J30" i="5"/>
  <c r="I30" i="5"/>
  <c r="H30" i="5"/>
  <c r="G30" i="5"/>
  <c r="F30" i="5"/>
  <c r="E30" i="5"/>
  <c r="A30" i="5"/>
  <c r="Y29" i="5"/>
  <c r="W29" i="5"/>
  <c r="L29" i="5"/>
  <c r="J29" i="5"/>
  <c r="I29" i="5"/>
  <c r="H29" i="5"/>
  <c r="G29" i="5"/>
  <c r="F29" i="5"/>
  <c r="E29" i="5"/>
  <c r="A29" i="5"/>
  <c r="Y28" i="5"/>
  <c r="W28" i="5"/>
  <c r="L28" i="5"/>
  <c r="J28" i="5"/>
  <c r="I28" i="5"/>
  <c r="H28" i="5"/>
  <c r="G28" i="5"/>
  <c r="F28" i="5"/>
  <c r="E28" i="5"/>
  <c r="A28" i="5"/>
  <c r="Y27" i="5"/>
  <c r="W27" i="5"/>
  <c r="L27" i="5"/>
  <c r="J27" i="5"/>
  <c r="I27" i="5"/>
  <c r="H27" i="5"/>
  <c r="G27" i="5"/>
  <c r="F27" i="5"/>
  <c r="E27" i="5"/>
  <c r="A27" i="5"/>
  <c r="AE26" i="5"/>
  <c r="AE25" i="5" s="1"/>
  <c r="Z26" i="5"/>
  <c r="O26" i="5"/>
  <c r="A26" i="5"/>
  <c r="A25" i="5"/>
  <c r="H24" i="5"/>
  <c r="G24" i="5"/>
  <c r="F24" i="5"/>
  <c r="E24" i="5"/>
  <c r="A24" i="5"/>
  <c r="H23" i="5"/>
  <c r="G23" i="5"/>
  <c r="F23" i="5"/>
  <c r="E23" i="5"/>
  <c r="A23" i="5"/>
  <c r="H22" i="5"/>
  <c r="G22" i="5"/>
  <c r="F22" i="5"/>
  <c r="E22" i="5"/>
  <c r="A22" i="5"/>
  <c r="H21" i="5"/>
  <c r="G21" i="5"/>
  <c r="F21" i="5"/>
  <c r="E21" i="5"/>
  <c r="A21" i="5"/>
  <c r="H20" i="5"/>
  <c r="G20" i="5"/>
  <c r="F20" i="5"/>
  <c r="E20" i="5"/>
  <c r="A20" i="5"/>
  <c r="H19" i="5"/>
  <c r="G19" i="5"/>
  <c r="F19" i="5"/>
  <c r="E19" i="5"/>
  <c r="A19" i="5"/>
  <c r="H18" i="5"/>
  <c r="G18" i="5"/>
  <c r="F18" i="5"/>
  <c r="E18" i="5"/>
  <c r="A18" i="5"/>
  <c r="BU131" i="4"/>
  <c r="L129" i="18" s="1"/>
  <c r="BR131" i="4"/>
  <c r="I129" i="18" s="1"/>
  <c r="BQ131" i="4"/>
  <c r="H129" i="18" s="1"/>
  <c r="BE131" i="4"/>
  <c r="AJ131" i="4"/>
  <c r="AE131" i="4"/>
  <c r="Z131" i="4"/>
  <c r="R131" i="4"/>
  <c r="N131" i="5" s="1"/>
  <c r="BU130" i="4"/>
  <c r="L128" i="18" s="1"/>
  <c r="BR130" i="4"/>
  <c r="BR24" i="4" s="1"/>
  <c r="BQ130" i="4"/>
  <c r="BQ24" i="4" s="1"/>
  <c r="BE130" i="4"/>
  <c r="AH130" i="5" s="1"/>
  <c r="AJ130" i="4"/>
  <c r="AD130" i="5" s="1"/>
  <c r="AE130" i="4"/>
  <c r="Z130" i="4"/>
  <c r="Z129" i="4" s="1"/>
  <c r="J131" i="6" s="1"/>
  <c r="R130" i="4"/>
  <c r="N130" i="5" s="1"/>
  <c r="BU129" i="4"/>
  <c r="BO129" i="4"/>
  <c r="BN129" i="4"/>
  <c r="BM129" i="4"/>
  <c r="BL129" i="4"/>
  <c r="BK129" i="4"/>
  <c r="BJ129" i="4"/>
  <c r="BH129" i="4"/>
  <c r="BG129" i="4"/>
  <c r="BF129" i="4"/>
  <c r="BD129" i="4"/>
  <c r="BC129" i="4"/>
  <c r="BB129" i="4"/>
  <c r="BA129" i="4"/>
  <c r="AZ129" i="4"/>
  <c r="AI131" i="6" s="1"/>
  <c r="AY129" i="4"/>
  <c r="AH131" i="6" s="1"/>
  <c r="AV129" i="4"/>
  <c r="AF131" i="6" s="1"/>
  <c r="AU129" i="4"/>
  <c r="AE131" i="6" s="1"/>
  <c r="AS129" i="4"/>
  <c r="AC131" i="6" s="1"/>
  <c r="AR129" i="4"/>
  <c r="AB131" i="6" s="1"/>
  <c r="AQ129" i="4"/>
  <c r="AA131" i="6" s="1"/>
  <c r="AP129" i="4"/>
  <c r="Z131" i="6" s="1"/>
  <c r="AO129" i="4"/>
  <c r="Y131" i="6" s="1"/>
  <c r="AN129" i="4"/>
  <c r="X131" i="6" s="1"/>
  <c r="AM129" i="4"/>
  <c r="W131" i="6" s="1"/>
  <c r="AL129" i="4"/>
  <c r="V131" i="6" s="1"/>
  <c r="AK129" i="4"/>
  <c r="U131" i="6" s="1"/>
  <c r="AI129" i="4"/>
  <c r="S131" i="6" s="1"/>
  <c r="AH129" i="4"/>
  <c r="R131" i="6" s="1"/>
  <c r="AG129" i="4"/>
  <c r="Q131" i="6" s="1"/>
  <c r="AF129" i="4"/>
  <c r="P131" i="6" s="1"/>
  <c r="AD129" i="4"/>
  <c r="N131" i="6" s="1"/>
  <c r="AC129" i="4"/>
  <c r="M131" i="6" s="1"/>
  <c r="AB129" i="4"/>
  <c r="L131" i="6" s="1"/>
  <c r="AA129" i="4"/>
  <c r="K131" i="6" s="1"/>
  <c r="Y129" i="4"/>
  <c r="I131" i="6" s="1"/>
  <c r="W129" i="4"/>
  <c r="G131" i="6" s="1"/>
  <c r="V129" i="4"/>
  <c r="F131" i="6" s="1"/>
  <c r="T129" i="4"/>
  <c r="S129" i="4"/>
  <c r="Q129" i="4"/>
  <c r="P129" i="4"/>
  <c r="O129" i="4"/>
  <c r="N129" i="4"/>
  <c r="M129" i="4"/>
  <c r="L129" i="4"/>
  <c r="K129" i="4"/>
  <c r="J129" i="4"/>
  <c r="I129" i="4"/>
  <c r="H129" i="4"/>
  <c r="G129" i="4"/>
  <c r="F129" i="4"/>
  <c r="E129" i="4"/>
  <c r="BU126" i="4"/>
  <c r="L124" i="18" s="1"/>
  <c r="BS126" i="4"/>
  <c r="J124" i="18" s="1"/>
  <c r="BR126" i="4"/>
  <c r="I124" i="18" s="1"/>
  <c r="BQ126" i="4"/>
  <c r="BE126" i="4"/>
  <c r="AH126" i="5" s="1"/>
  <c r="AT126" i="4"/>
  <c r="AF126" i="5" s="1"/>
  <c r="AJ126" i="4"/>
  <c r="AD126" i="5" s="1"/>
  <c r="AI126" i="4"/>
  <c r="AE126" i="4" s="1"/>
  <c r="Z126" i="4"/>
  <c r="U126" i="4"/>
  <c r="BU125" i="4"/>
  <c r="L123" i="18" s="1"/>
  <c r="BS125" i="4"/>
  <c r="J123" i="18" s="1"/>
  <c r="BR125" i="4"/>
  <c r="I123" i="18" s="1"/>
  <c r="BQ125" i="4"/>
  <c r="BE125" i="4"/>
  <c r="AH125" i="5" s="1"/>
  <c r="AT125" i="4"/>
  <c r="AF125" i="5" s="1"/>
  <c r="AJ125" i="4"/>
  <c r="AD125" i="5" s="1"/>
  <c r="AI125" i="4"/>
  <c r="AE125" i="4" s="1"/>
  <c r="Z125" i="4"/>
  <c r="U125" i="4"/>
  <c r="BU124" i="4"/>
  <c r="L122" i="18" s="1"/>
  <c r="BS124" i="4"/>
  <c r="J122" i="18" s="1"/>
  <c r="BR124" i="4"/>
  <c r="I122" i="18" s="1"/>
  <c r="BQ124" i="4"/>
  <c r="H122" i="18" s="1"/>
  <c r="BE124" i="4"/>
  <c r="AH124" i="5" s="1"/>
  <c r="AT124" i="4"/>
  <c r="AF124" i="5" s="1"/>
  <c r="AJ124" i="4"/>
  <c r="AD124" i="5" s="1"/>
  <c r="AI124" i="4"/>
  <c r="AE124" i="4" s="1"/>
  <c r="Z124" i="4"/>
  <c r="U124" i="4"/>
  <c r="BU123" i="4"/>
  <c r="L121" i="18" s="1"/>
  <c r="BS123" i="4"/>
  <c r="J121" i="18" s="1"/>
  <c r="BR123" i="4"/>
  <c r="I121" i="18" s="1"/>
  <c r="BQ123" i="4"/>
  <c r="H121" i="18" s="1"/>
  <c r="BE123" i="4"/>
  <c r="AH123" i="5" s="1"/>
  <c r="AT123" i="4"/>
  <c r="AF123" i="5" s="1"/>
  <c r="AJ123" i="4"/>
  <c r="AD123" i="5" s="1"/>
  <c r="AI123" i="4"/>
  <c r="AE123" i="4" s="1"/>
  <c r="Z123" i="4"/>
  <c r="U123" i="4"/>
  <c r="BU122" i="4"/>
  <c r="L120" i="18" s="1"/>
  <c r="BS122" i="4"/>
  <c r="J120" i="18" s="1"/>
  <c r="BR122" i="4"/>
  <c r="I120" i="18" s="1"/>
  <c r="BQ122" i="4"/>
  <c r="H120" i="18" s="1"/>
  <c r="BE122" i="4"/>
  <c r="AH122" i="5" s="1"/>
  <c r="AT122" i="4"/>
  <c r="AF122" i="5" s="1"/>
  <c r="AJ122" i="4"/>
  <c r="AD122" i="5" s="1"/>
  <c r="AI122" i="4"/>
  <c r="AE122" i="4" s="1"/>
  <c r="Z122" i="4"/>
  <c r="U122" i="4"/>
  <c r="BU121" i="4"/>
  <c r="L119" i="18" s="1"/>
  <c r="BS121" i="4"/>
  <c r="J119" i="18" s="1"/>
  <c r="BR121" i="4"/>
  <c r="I119" i="18" s="1"/>
  <c r="BQ121" i="4"/>
  <c r="BE121" i="4"/>
  <c r="AH121" i="5" s="1"/>
  <c r="AT121" i="4"/>
  <c r="AF121" i="5" s="1"/>
  <c r="AJ121" i="4"/>
  <c r="AD121" i="5" s="1"/>
  <c r="AI121" i="4"/>
  <c r="AE121" i="4" s="1"/>
  <c r="Z121" i="4"/>
  <c r="U121" i="4"/>
  <c r="BU120" i="4"/>
  <c r="L118" i="18" s="1"/>
  <c r="BS120" i="4"/>
  <c r="J118" i="18" s="1"/>
  <c r="BR120" i="4"/>
  <c r="I118" i="18" s="1"/>
  <c r="BQ120" i="4"/>
  <c r="H118" i="18" s="1"/>
  <c r="BE120" i="4"/>
  <c r="AH120" i="5" s="1"/>
  <c r="AT120" i="4"/>
  <c r="AF120" i="5" s="1"/>
  <c r="AJ120" i="4"/>
  <c r="AD120" i="5" s="1"/>
  <c r="AI120" i="4"/>
  <c r="AE120" i="4" s="1"/>
  <c r="Z120" i="4"/>
  <c r="U120" i="4"/>
  <c r="BU119" i="4"/>
  <c r="L117" i="18" s="1"/>
  <c r="BS119" i="4"/>
  <c r="J117" i="18" s="1"/>
  <c r="BR119" i="4"/>
  <c r="I117" i="18" s="1"/>
  <c r="BQ119" i="4"/>
  <c r="H117" i="18" s="1"/>
  <c r="BE119" i="4"/>
  <c r="AH119" i="5" s="1"/>
  <c r="AT119" i="4"/>
  <c r="AF119" i="5" s="1"/>
  <c r="AJ119" i="4"/>
  <c r="AD119" i="5" s="1"/>
  <c r="AI119" i="4"/>
  <c r="AE119" i="4" s="1"/>
  <c r="Z119" i="4"/>
  <c r="U119" i="4"/>
  <c r="BU118" i="4"/>
  <c r="L116" i="18" s="1"/>
  <c r="BS118" i="4"/>
  <c r="J116" i="18" s="1"/>
  <c r="BR118" i="4"/>
  <c r="I116" i="18" s="1"/>
  <c r="BQ118" i="4"/>
  <c r="H116" i="18" s="1"/>
  <c r="BE118" i="4"/>
  <c r="AH118" i="5" s="1"/>
  <c r="AT118" i="4"/>
  <c r="AF118" i="5" s="1"/>
  <c r="AJ118" i="4"/>
  <c r="AD118" i="5" s="1"/>
  <c r="AI118" i="4"/>
  <c r="AE118" i="4" s="1"/>
  <c r="Z118" i="4"/>
  <c r="U118" i="4"/>
  <c r="BU117" i="4"/>
  <c r="L115" i="18" s="1"/>
  <c r="BS117" i="4"/>
  <c r="J115" i="18" s="1"/>
  <c r="BR117" i="4"/>
  <c r="I115" i="18" s="1"/>
  <c r="BQ117" i="4"/>
  <c r="BE117" i="4"/>
  <c r="AH117" i="5" s="1"/>
  <c r="AT117" i="4"/>
  <c r="AF117" i="5" s="1"/>
  <c r="AJ117" i="4"/>
  <c r="AD117" i="5" s="1"/>
  <c r="AI117" i="4"/>
  <c r="AE117" i="4" s="1"/>
  <c r="Z117" i="4"/>
  <c r="U117" i="4"/>
  <c r="BU116" i="4"/>
  <c r="L114" i="18" s="1"/>
  <c r="BS116" i="4"/>
  <c r="J114" i="18" s="1"/>
  <c r="BR116" i="4"/>
  <c r="I114" i="18" s="1"/>
  <c r="BQ116" i="4"/>
  <c r="H114" i="18" s="1"/>
  <c r="BE116" i="4"/>
  <c r="AH116" i="5" s="1"/>
  <c r="AT116" i="4"/>
  <c r="AF116" i="5" s="1"/>
  <c r="AJ116" i="4"/>
  <c r="AD116" i="5" s="1"/>
  <c r="AI116" i="4"/>
  <c r="AE116" i="4" s="1"/>
  <c r="Z116" i="4"/>
  <c r="U116" i="4"/>
  <c r="BU115" i="4"/>
  <c r="L113" i="18" s="1"/>
  <c r="BS115" i="4"/>
  <c r="J113" i="18" s="1"/>
  <c r="BR115" i="4"/>
  <c r="I113" i="18" s="1"/>
  <c r="BQ115" i="4"/>
  <c r="H113" i="18" s="1"/>
  <c r="BE115" i="4"/>
  <c r="AH115" i="5" s="1"/>
  <c r="AT115" i="4"/>
  <c r="AF115" i="5" s="1"/>
  <c r="AJ115" i="4"/>
  <c r="AD115" i="5" s="1"/>
  <c r="AI115" i="4"/>
  <c r="AE115" i="4" s="1"/>
  <c r="Z115" i="4"/>
  <c r="U115" i="4"/>
  <c r="BU114" i="4"/>
  <c r="L112" i="18" s="1"/>
  <c r="BS114" i="4"/>
  <c r="J112" i="18" s="1"/>
  <c r="BR114" i="4"/>
  <c r="I112" i="18" s="1"/>
  <c r="BE114" i="4"/>
  <c r="AH114" i="5" s="1"/>
  <c r="AT114" i="4"/>
  <c r="AF114" i="5" s="1"/>
  <c r="AK114" i="4"/>
  <c r="BQ114" i="4" s="1"/>
  <c r="AI114" i="4"/>
  <c r="AE114" i="4" s="1"/>
  <c r="Z114" i="4"/>
  <c r="BU113" i="4"/>
  <c r="L111" i="18" s="1"/>
  <c r="BS113" i="4"/>
  <c r="J111" i="18" s="1"/>
  <c r="BR113" i="4"/>
  <c r="I111" i="18" s="1"/>
  <c r="BE113" i="4"/>
  <c r="AH113" i="5" s="1"/>
  <c r="AU113" i="4"/>
  <c r="AT113" i="4" s="1"/>
  <c r="AF113" i="5" s="1"/>
  <c r="AK113" i="4"/>
  <c r="AJ113" i="4" s="1"/>
  <c r="AD113" i="5" s="1"/>
  <c r="AI113" i="4"/>
  <c r="AE113" i="4" s="1"/>
  <c r="Z113" i="4"/>
  <c r="BU112" i="4"/>
  <c r="L110" i="18" s="1"/>
  <c r="BS112" i="4"/>
  <c r="J110" i="18" s="1"/>
  <c r="BR112" i="4"/>
  <c r="I110" i="18" s="1"/>
  <c r="BE112" i="4"/>
  <c r="AH112" i="5" s="1"/>
  <c r="AU112" i="4"/>
  <c r="AK112" i="4"/>
  <c r="AJ112" i="4" s="1"/>
  <c r="AD112" i="5" s="1"/>
  <c r="AI112" i="4"/>
  <c r="AE112" i="4" s="1"/>
  <c r="Z112" i="4"/>
  <c r="BU111" i="4"/>
  <c r="L109" i="18" s="1"/>
  <c r="BS111" i="4"/>
  <c r="J109" i="18" s="1"/>
  <c r="BR111" i="4"/>
  <c r="I109" i="18" s="1"/>
  <c r="BE111" i="4"/>
  <c r="AH111" i="5" s="1"/>
  <c r="AU111" i="4"/>
  <c r="AK111" i="4"/>
  <c r="AJ111" i="4" s="1"/>
  <c r="AD111" i="5" s="1"/>
  <c r="AI111" i="4"/>
  <c r="AE111" i="4" s="1"/>
  <c r="Z111" i="4"/>
  <c r="BU110" i="4"/>
  <c r="L108" i="18" s="1"/>
  <c r="BS110" i="4"/>
  <c r="J108" i="18" s="1"/>
  <c r="BR110" i="4"/>
  <c r="I108" i="18" s="1"/>
  <c r="BE110" i="4"/>
  <c r="AH110" i="5" s="1"/>
  <c r="AU110" i="4"/>
  <c r="AK110" i="4"/>
  <c r="AJ110" i="4" s="1"/>
  <c r="AD110" i="5" s="1"/>
  <c r="AI110" i="4"/>
  <c r="AE110" i="4" s="1"/>
  <c r="X110" i="4" s="1"/>
  <c r="Y110" i="5" s="1"/>
  <c r="Z110" i="4"/>
  <c r="Q110" i="4"/>
  <c r="BU109" i="4"/>
  <c r="L107" i="18" s="1"/>
  <c r="BS109" i="4"/>
  <c r="J107" i="18" s="1"/>
  <c r="BR109" i="4"/>
  <c r="I107" i="18" s="1"/>
  <c r="BQ109" i="4"/>
  <c r="H107" i="18" s="1"/>
  <c r="BE109" i="4"/>
  <c r="AH109" i="5" s="1"/>
  <c r="AT109" i="4"/>
  <c r="AJ109" i="4"/>
  <c r="AE109" i="4"/>
  <c r="Z109" i="4"/>
  <c r="R109" i="4"/>
  <c r="U109" i="4" s="1"/>
  <c r="BU108" i="4"/>
  <c r="L106" i="18" s="1"/>
  <c r="BS108" i="4"/>
  <c r="J106" i="18" s="1"/>
  <c r="BR108" i="4"/>
  <c r="I106" i="18" s="1"/>
  <c r="BQ108" i="4"/>
  <c r="H106" i="18" s="1"/>
  <c r="BE108" i="4"/>
  <c r="AH108" i="5" s="1"/>
  <c r="AT108" i="4"/>
  <c r="AJ108" i="4"/>
  <c r="AE108" i="4"/>
  <c r="Z108" i="4"/>
  <c r="R108" i="4"/>
  <c r="U108" i="4" s="1"/>
  <c r="BU107" i="4"/>
  <c r="L105" i="18" s="1"/>
  <c r="BS107" i="4"/>
  <c r="J105" i="18" s="1"/>
  <c r="BR107" i="4"/>
  <c r="I105" i="18" s="1"/>
  <c r="BQ107" i="4"/>
  <c r="BE107" i="4"/>
  <c r="AH107" i="5" s="1"/>
  <c r="AT107" i="4"/>
  <c r="AJ107" i="4"/>
  <c r="AE107" i="4"/>
  <c r="Z107" i="4"/>
  <c r="R107" i="4"/>
  <c r="U107" i="4" s="1"/>
  <c r="BU106" i="4"/>
  <c r="L104" i="18" s="1"/>
  <c r="BS106" i="4"/>
  <c r="J104" i="18" s="1"/>
  <c r="BR106" i="4"/>
  <c r="I104" i="18" s="1"/>
  <c r="BQ106" i="4"/>
  <c r="H104" i="18" s="1"/>
  <c r="BE106" i="4"/>
  <c r="AH106" i="5" s="1"/>
  <c r="AT106" i="4"/>
  <c r="AJ106" i="4"/>
  <c r="AE106" i="4"/>
  <c r="Z106" i="4"/>
  <c r="R106" i="4"/>
  <c r="U106" i="4" s="1"/>
  <c r="BU105" i="4"/>
  <c r="L103" i="18" s="1"/>
  <c r="BS105" i="4"/>
  <c r="J103" i="18" s="1"/>
  <c r="BR105" i="4"/>
  <c r="I103" i="18" s="1"/>
  <c r="BQ105" i="4"/>
  <c r="H103" i="18" s="1"/>
  <c r="BE105" i="4"/>
  <c r="AH105" i="5" s="1"/>
  <c r="AT105" i="4"/>
  <c r="AJ105" i="4"/>
  <c r="AE105" i="4"/>
  <c r="Z105" i="4"/>
  <c r="R105" i="4"/>
  <c r="U105" i="4" s="1"/>
  <c r="BU104" i="4"/>
  <c r="L102" i="18" s="1"/>
  <c r="BS104" i="4"/>
  <c r="J102" i="18" s="1"/>
  <c r="BR104" i="4"/>
  <c r="I102" i="18" s="1"/>
  <c r="BQ104" i="4"/>
  <c r="H102" i="18" s="1"/>
  <c r="BE104" i="4"/>
  <c r="AH104" i="5" s="1"/>
  <c r="AT104" i="4"/>
  <c r="AJ104" i="4"/>
  <c r="AE104" i="4"/>
  <c r="Z104" i="4"/>
  <c r="R104" i="4"/>
  <c r="U104" i="4" s="1"/>
  <c r="BU103" i="4"/>
  <c r="L101" i="18" s="1"/>
  <c r="BS103" i="4"/>
  <c r="J101" i="18" s="1"/>
  <c r="BR103" i="4"/>
  <c r="I101" i="18" s="1"/>
  <c r="BQ103" i="4"/>
  <c r="BE103" i="4"/>
  <c r="AH103" i="5" s="1"/>
  <c r="AT103" i="4"/>
  <c r="AJ103" i="4"/>
  <c r="AE103" i="4"/>
  <c r="Z103" i="4"/>
  <c r="R103" i="4"/>
  <c r="U103" i="4" s="1"/>
  <c r="BU102" i="4"/>
  <c r="L100" i="18" s="1"/>
  <c r="BS102" i="4"/>
  <c r="J100" i="18" s="1"/>
  <c r="BR102" i="4"/>
  <c r="I100" i="18" s="1"/>
  <c r="BQ102" i="4"/>
  <c r="H100" i="18" s="1"/>
  <c r="BE102" i="4"/>
  <c r="AH102" i="5" s="1"/>
  <c r="AT102" i="4"/>
  <c r="AJ102" i="4"/>
  <c r="AE102" i="4"/>
  <c r="Z102" i="4"/>
  <c r="R102" i="4"/>
  <c r="U102" i="4" s="1"/>
  <c r="BU101" i="4"/>
  <c r="L99" i="18" s="1"/>
  <c r="BS101" i="4"/>
  <c r="J99" i="18" s="1"/>
  <c r="BR101" i="4"/>
  <c r="I99" i="18" s="1"/>
  <c r="BQ101" i="4"/>
  <c r="H99" i="18" s="1"/>
  <c r="BE101" i="4"/>
  <c r="AH101" i="5" s="1"/>
  <c r="AT101" i="4"/>
  <c r="AJ101" i="4"/>
  <c r="AE101" i="4"/>
  <c r="Z101" i="4"/>
  <c r="R101" i="4"/>
  <c r="U101" i="4" s="1"/>
  <c r="BU100" i="4"/>
  <c r="L98" i="18" s="1"/>
  <c r="BS100" i="4"/>
  <c r="J98" i="18" s="1"/>
  <c r="BR100" i="4"/>
  <c r="I98" i="18" s="1"/>
  <c r="BQ100" i="4"/>
  <c r="H98" i="18" s="1"/>
  <c r="BE100" i="4"/>
  <c r="AH100" i="5" s="1"/>
  <c r="AT100" i="4"/>
  <c r="AJ100" i="4"/>
  <c r="AE100" i="4"/>
  <c r="Z100" i="4"/>
  <c r="R100" i="4"/>
  <c r="U100" i="4" s="1"/>
  <c r="BU99" i="4"/>
  <c r="L97" i="18" s="1"/>
  <c r="BS99" i="4"/>
  <c r="J97" i="18" s="1"/>
  <c r="BR99" i="4"/>
  <c r="I97" i="18" s="1"/>
  <c r="BQ99" i="4"/>
  <c r="BE99" i="4"/>
  <c r="AH99" i="5" s="1"/>
  <c r="AT99" i="4"/>
  <c r="AJ99" i="4"/>
  <c r="AE99" i="4"/>
  <c r="Z99" i="4"/>
  <c r="R99" i="4"/>
  <c r="U99" i="4" s="1"/>
  <c r="BU98" i="4"/>
  <c r="L96" i="18" s="1"/>
  <c r="BS98" i="4"/>
  <c r="J96" i="18" s="1"/>
  <c r="BR98" i="4"/>
  <c r="I96" i="18" s="1"/>
  <c r="BQ98" i="4"/>
  <c r="H96" i="18" s="1"/>
  <c r="BE98" i="4"/>
  <c r="AH98" i="5" s="1"/>
  <c r="AT98" i="4"/>
  <c r="AJ98" i="4"/>
  <c r="AE98" i="4"/>
  <c r="Z98" i="4"/>
  <c r="R98" i="4"/>
  <c r="U98" i="4" s="1"/>
  <c r="BU97" i="4"/>
  <c r="L95" i="18" s="1"/>
  <c r="BS97" i="4"/>
  <c r="J95" i="18" s="1"/>
  <c r="BR97" i="4"/>
  <c r="I95" i="18" s="1"/>
  <c r="BQ97" i="4"/>
  <c r="H95" i="18" s="1"/>
  <c r="BE97" i="4"/>
  <c r="AH97" i="5" s="1"/>
  <c r="AT97" i="4"/>
  <c r="AJ97" i="4"/>
  <c r="AE97" i="4"/>
  <c r="Z97" i="4"/>
  <c r="R97" i="4"/>
  <c r="U97" i="4" s="1"/>
  <c r="BU96" i="4"/>
  <c r="L94" i="18" s="1"/>
  <c r="BS96" i="4"/>
  <c r="J94" i="18" s="1"/>
  <c r="BR96" i="4"/>
  <c r="I94" i="18" s="1"/>
  <c r="BQ96" i="4"/>
  <c r="H94" i="18" s="1"/>
  <c r="BE96" i="4"/>
  <c r="AH96" i="5" s="1"/>
  <c r="AT96" i="4"/>
  <c r="AJ96" i="4"/>
  <c r="AE96" i="4"/>
  <c r="Z96" i="4"/>
  <c r="R96" i="4"/>
  <c r="U96" i="4" s="1"/>
  <c r="BU95" i="4"/>
  <c r="L93" i="18" s="1"/>
  <c r="BS95" i="4"/>
  <c r="J93" i="18" s="1"/>
  <c r="BR95" i="4"/>
  <c r="I93" i="18" s="1"/>
  <c r="BQ95" i="4"/>
  <c r="BE95" i="4"/>
  <c r="AH95" i="5" s="1"/>
  <c r="AT95" i="4"/>
  <c r="AJ95" i="4"/>
  <c r="AE95" i="4"/>
  <c r="Z95" i="4"/>
  <c r="R95" i="4"/>
  <c r="U95" i="4" s="1"/>
  <c r="BU94" i="4"/>
  <c r="L92" i="18" s="1"/>
  <c r="BS94" i="4"/>
  <c r="J92" i="18" s="1"/>
  <c r="BR94" i="4"/>
  <c r="I92" i="18" s="1"/>
  <c r="BQ94" i="4"/>
  <c r="H92" i="18" s="1"/>
  <c r="BE94" i="4"/>
  <c r="AH94" i="5" s="1"/>
  <c r="AT94" i="4"/>
  <c r="AJ94" i="4"/>
  <c r="AE94" i="4"/>
  <c r="Z94" i="4"/>
  <c r="R94" i="4"/>
  <c r="U94" i="4" s="1"/>
  <c r="BU93" i="4"/>
  <c r="L91" i="18" s="1"/>
  <c r="BS93" i="4"/>
  <c r="J91" i="18" s="1"/>
  <c r="BR93" i="4"/>
  <c r="I91" i="18" s="1"/>
  <c r="BQ93" i="4"/>
  <c r="H91" i="18" s="1"/>
  <c r="BE93" i="4"/>
  <c r="AH93" i="5" s="1"/>
  <c r="AT93" i="4"/>
  <c r="AJ93" i="4"/>
  <c r="AE93" i="4"/>
  <c r="Z93" i="4"/>
  <c r="R93" i="4"/>
  <c r="U93" i="4" s="1"/>
  <c r="BU92" i="4"/>
  <c r="L90" i="18" s="1"/>
  <c r="BS92" i="4"/>
  <c r="J90" i="18" s="1"/>
  <c r="BR92" i="4"/>
  <c r="I90" i="18" s="1"/>
  <c r="BQ92" i="4"/>
  <c r="H90" i="18" s="1"/>
  <c r="BE92" i="4"/>
  <c r="AH92" i="5" s="1"/>
  <c r="AT92" i="4"/>
  <c r="AJ92" i="4"/>
  <c r="AE92" i="4"/>
  <c r="Z92" i="4"/>
  <c r="R92" i="4"/>
  <c r="U92" i="4" s="1"/>
  <c r="BU91" i="4"/>
  <c r="L89" i="18" s="1"/>
  <c r="BS91" i="4"/>
  <c r="J89" i="18" s="1"/>
  <c r="BR91" i="4"/>
  <c r="I89" i="18" s="1"/>
  <c r="BQ91" i="4"/>
  <c r="BE91" i="4"/>
  <c r="AH91" i="5" s="1"/>
  <c r="AT91" i="4"/>
  <c r="AJ91" i="4"/>
  <c r="AE91" i="4"/>
  <c r="Z91" i="4"/>
  <c r="R91" i="4"/>
  <c r="U91" i="4" s="1"/>
  <c r="BU90" i="4"/>
  <c r="L88" i="18" s="1"/>
  <c r="BS90" i="4"/>
  <c r="J88" i="18" s="1"/>
  <c r="BR90" i="4"/>
  <c r="I88" i="18" s="1"/>
  <c r="BE90" i="4"/>
  <c r="AH90" i="5" s="1"/>
  <c r="AU90" i="4"/>
  <c r="AK90" i="4"/>
  <c r="AJ90" i="4" s="1"/>
  <c r="AD90" i="5" s="1"/>
  <c r="AE90" i="4"/>
  <c r="Z90" i="4"/>
  <c r="BU89" i="4"/>
  <c r="L87" i="18" s="1"/>
  <c r="BS89" i="4"/>
  <c r="J87" i="18" s="1"/>
  <c r="BR89" i="4"/>
  <c r="I87" i="18" s="1"/>
  <c r="BE89" i="4"/>
  <c r="AH89" i="5" s="1"/>
  <c r="AU89" i="4"/>
  <c r="AK89" i="4"/>
  <c r="AJ89" i="4" s="1"/>
  <c r="AD89" i="5" s="1"/>
  <c r="AE89" i="4"/>
  <c r="Z89" i="4"/>
  <c r="BU88" i="4"/>
  <c r="L86" i="18" s="1"/>
  <c r="BS88" i="4"/>
  <c r="J86" i="18" s="1"/>
  <c r="BR88" i="4"/>
  <c r="I86" i="18" s="1"/>
  <c r="BE88" i="4"/>
  <c r="AH88" i="5" s="1"/>
  <c r="AU88" i="4"/>
  <c r="AK88" i="4"/>
  <c r="AJ88" i="4" s="1"/>
  <c r="AD88" i="5" s="1"/>
  <c r="AE88" i="4"/>
  <c r="Z88" i="4"/>
  <c r="BU87" i="4"/>
  <c r="L85" i="18" s="1"/>
  <c r="BS87" i="4"/>
  <c r="J85" i="18" s="1"/>
  <c r="BR87" i="4"/>
  <c r="I85" i="18" s="1"/>
  <c r="BE87" i="4"/>
  <c r="AH87" i="5" s="1"/>
  <c r="AU87" i="4"/>
  <c r="AJ87" i="4"/>
  <c r="AD87" i="5" s="1"/>
  <c r="AI87" i="4"/>
  <c r="AE87" i="4" s="1"/>
  <c r="Z87" i="4"/>
  <c r="BU86" i="4"/>
  <c r="L84" i="18" s="1"/>
  <c r="BS86" i="4"/>
  <c r="J84" i="18" s="1"/>
  <c r="BR86" i="4"/>
  <c r="I84" i="18" s="1"/>
  <c r="BE86" i="4"/>
  <c r="AH86" i="5" s="1"/>
  <c r="AU86" i="4"/>
  <c r="AT86" i="4" s="1"/>
  <c r="AF86" i="5" s="1"/>
  <c r="AK86" i="4"/>
  <c r="AJ86" i="4" s="1"/>
  <c r="AD86" i="5" s="1"/>
  <c r="AI86" i="4"/>
  <c r="AD86" i="4"/>
  <c r="Z86" i="4" s="1"/>
  <c r="Q86" i="4"/>
  <c r="R86" i="4" s="1"/>
  <c r="BU85" i="4"/>
  <c r="L83" i="18" s="1"/>
  <c r="BS85" i="4"/>
  <c r="J83" i="18" s="1"/>
  <c r="BR85" i="4"/>
  <c r="I83" i="18" s="1"/>
  <c r="BE85" i="4"/>
  <c r="AH85" i="5" s="1"/>
  <c r="AU85" i="4"/>
  <c r="AK85" i="4"/>
  <c r="AK84" i="4" s="1"/>
  <c r="AK82" i="4" s="1"/>
  <c r="AI85" i="4"/>
  <c r="Z85" i="4"/>
  <c r="Q85" i="4"/>
  <c r="R85" i="4" s="1"/>
  <c r="BO84" i="4"/>
  <c r="BO82" i="4" s="1"/>
  <c r="BN84" i="4"/>
  <c r="BN82" i="4" s="1"/>
  <c r="BM84" i="4"/>
  <c r="BM82" i="4" s="1"/>
  <c r="BL84" i="4"/>
  <c r="BL82" i="4" s="1"/>
  <c r="BK84" i="4"/>
  <c r="BK82" i="4" s="1"/>
  <c r="BJ84" i="4"/>
  <c r="BJ82" i="4" s="1"/>
  <c r="BH84" i="4"/>
  <c r="BH82" i="4" s="1"/>
  <c r="BG84" i="4"/>
  <c r="BG82" i="4" s="1"/>
  <c r="BF84" i="4"/>
  <c r="BF82" i="4" s="1"/>
  <c r="BD84" i="4"/>
  <c r="BD82" i="4" s="1"/>
  <c r="BC84" i="4"/>
  <c r="BC82" i="4" s="1"/>
  <c r="BB84" i="4"/>
  <c r="BB82" i="4" s="1"/>
  <c r="BA84" i="4"/>
  <c r="BA82" i="4" s="1"/>
  <c r="AZ84" i="4"/>
  <c r="AZ82" i="4" s="1"/>
  <c r="AY84" i="4"/>
  <c r="AY82" i="4" s="1"/>
  <c r="AW84" i="4"/>
  <c r="AW82" i="4" s="1"/>
  <c r="AV84" i="4"/>
  <c r="AV82" i="4" s="1"/>
  <c r="AS84" i="4"/>
  <c r="AS82" i="4" s="1"/>
  <c r="AR84" i="4"/>
  <c r="AR82" i="4" s="1"/>
  <c r="AQ84" i="4"/>
  <c r="AQ82" i="4" s="1"/>
  <c r="AP84" i="4"/>
  <c r="AP82" i="4" s="1"/>
  <c r="AO84" i="4"/>
  <c r="AO82" i="4" s="1"/>
  <c r="AN84" i="4"/>
  <c r="AN82" i="4" s="1"/>
  <c r="AM84" i="4"/>
  <c r="AM82" i="4" s="1"/>
  <c r="AL84" i="4"/>
  <c r="AL82" i="4" s="1"/>
  <c r="AH84" i="4"/>
  <c r="AH82" i="4" s="1"/>
  <c r="AG84" i="4"/>
  <c r="AG82" i="4" s="1"/>
  <c r="AF84" i="4"/>
  <c r="AF82" i="4" s="1"/>
  <c r="AD84" i="4"/>
  <c r="AD82" i="4" s="1"/>
  <c r="AC84" i="4"/>
  <c r="AC82" i="4" s="1"/>
  <c r="AB84" i="4"/>
  <c r="AB82" i="4" s="1"/>
  <c r="AA84" i="4"/>
  <c r="AA82" i="4" s="1"/>
  <c r="Y84" i="4"/>
  <c r="Y82" i="4" s="1"/>
  <c r="W84" i="4"/>
  <c r="W82" i="4" s="1"/>
  <c r="W82" i="5" s="1"/>
  <c r="V84" i="4"/>
  <c r="F86" i="6" s="1"/>
  <c r="F84" i="6" s="1"/>
  <c r="T84" i="4"/>
  <c r="T82" i="4" s="1"/>
  <c r="S84" i="4"/>
  <c r="S82" i="4" s="1"/>
  <c r="P84" i="4"/>
  <c r="P82" i="4" s="1"/>
  <c r="O84" i="4"/>
  <c r="O82" i="4" s="1"/>
  <c r="N84" i="4"/>
  <c r="N82" i="4" s="1"/>
  <c r="M84" i="4"/>
  <c r="M82" i="4" s="1"/>
  <c r="L84" i="4"/>
  <c r="J84" i="5" s="1"/>
  <c r="K84" i="4"/>
  <c r="K82" i="4" s="1"/>
  <c r="J84" i="4"/>
  <c r="J82" i="4" s="1"/>
  <c r="I84" i="4"/>
  <c r="BU80" i="4"/>
  <c r="BS80" i="4"/>
  <c r="J78" i="18" s="1"/>
  <c r="BR80" i="4"/>
  <c r="I78" i="18" s="1"/>
  <c r="BQ80" i="4"/>
  <c r="H78" i="18" s="1"/>
  <c r="BE80" i="4"/>
  <c r="AH80" i="5" s="1"/>
  <c r="AT80" i="4"/>
  <c r="AF80" i="5" s="1"/>
  <c r="AJ80" i="4"/>
  <c r="AE80" i="4"/>
  <c r="Z80" i="4"/>
  <c r="X80" i="4"/>
  <c r="N80" i="5" s="1"/>
  <c r="BU79" i="4"/>
  <c r="L77" i="18" s="1"/>
  <c r="BS79" i="4"/>
  <c r="J77" i="18" s="1"/>
  <c r="BR79" i="4"/>
  <c r="I77" i="18" s="1"/>
  <c r="BQ79" i="4"/>
  <c r="BE79" i="4"/>
  <c r="AH79" i="5" s="1"/>
  <c r="AT79" i="4"/>
  <c r="AF79" i="5" s="1"/>
  <c r="AJ79" i="4"/>
  <c r="AE79" i="4"/>
  <c r="Z79" i="4"/>
  <c r="U79" i="4"/>
  <c r="X79" i="4" s="1"/>
  <c r="BU78" i="4"/>
  <c r="L76" i="18" s="1"/>
  <c r="BS78" i="4"/>
  <c r="J76" i="18" s="1"/>
  <c r="BR78" i="4"/>
  <c r="I76" i="18" s="1"/>
  <c r="BQ78" i="4"/>
  <c r="BE78" i="4"/>
  <c r="AH78" i="5" s="1"/>
  <c r="AT78" i="4"/>
  <c r="AF78" i="5" s="1"/>
  <c r="AJ78" i="4"/>
  <c r="AE78" i="4"/>
  <c r="Z78" i="4"/>
  <c r="U78" i="4"/>
  <c r="BU77" i="4"/>
  <c r="L75" i="18" s="1"/>
  <c r="BS77" i="4"/>
  <c r="J75" i="18" s="1"/>
  <c r="BR77" i="4"/>
  <c r="I75" i="18" s="1"/>
  <c r="BQ77" i="4"/>
  <c r="BE77" i="4"/>
  <c r="AH77" i="5" s="1"/>
  <c r="AT77" i="4"/>
  <c r="AF77" i="5" s="1"/>
  <c r="AJ77" i="4"/>
  <c r="AE77" i="4"/>
  <c r="Z77" i="4"/>
  <c r="U77" i="4"/>
  <c r="X77" i="4" s="1"/>
  <c r="BU76" i="4"/>
  <c r="L74" i="18" s="1"/>
  <c r="BS76" i="4"/>
  <c r="J74" i="18" s="1"/>
  <c r="BR76" i="4"/>
  <c r="I74" i="18" s="1"/>
  <c r="BQ76" i="4"/>
  <c r="BE76" i="4"/>
  <c r="AH76" i="5" s="1"/>
  <c r="AT76" i="4"/>
  <c r="AF76" i="5" s="1"/>
  <c r="AJ76" i="4"/>
  <c r="AE76" i="4"/>
  <c r="Z76" i="4"/>
  <c r="U76" i="4"/>
  <c r="X76" i="4" s="1"/>
  <c r="BU75" i="4"/>
  <c r="L73" i="18" s="1"/>
  <c r="BS75" i="4"/>
  <c r="J73" i="18" s="1"/>
  <c r="BR75" i="4"/>
  <c r="I73" i="18" s="1"/>
  <c r="BQ75" i="4"/>
  <c r="BQ20" i="4" s="1"/>
  <c r="BE75" i="4"/>
  <c r="AH75" i="5" s="1"/>
  <c r="AT75" i="4"/>
  <c r="AF75" i="5" s="1"/>
  <c r="AJ75" i="4"/>
  <c r="AE75" i="4"/>
  <c r="Z75" i="4"/>
  <c r="U75" i="4"/>
  <c r="X75" i="4" s="1"/>
  <c r="BU74" i="4"/>
  <c r="L72" i="18" s="1"/>
  <c r="BS74" i="4"/>
  <c r="J72" i="18" s="1"/>
  <c r="BR74" i="4"/>
  <c r="I72" i="18" s="1"/>
  <c r="BQ74" i="4"/>
  <c r="BE74" i="4"/>
  <c r="AH74" i="5" s="1"/>
  <c r="AT74" i="4"/>
  <c r="AJ74" i="4"/>
  <c r="AE74" i="4"/>
  <c r="Z74" i="4"/>
  <c r="U74" i="4"/>
  <c r="BO73" i="4"/>
  <c r="BO72" i="4" s="1"/>
  <c r="BN73" i="4"/>
  <c r="BN72" i="4" s="1"/>
  <c r="BM73" i="4"/>
  <c r="BM72" i="4" s="1"/>
  <c r="BL73" i="4"/>
  <c r="BL72" i="4" s="1"/>
  <c r="BK73" i="4"/>
  <c r="BK72" i="4" s="1"/>
  <c r="BJ73" i="4"/>
  <c r="BJ72" i="4" s="1"/>
  <c r="BH73" i="4"/>
  <c r="BH72" i="4" s="1"/>
  <c r="BG73" i="4"/>
  <c r="BG72" i="4" s="1"/>
  <c r="BF73" i="4"/>
  <c r="BF72" i="4" s="1"/>
  <c r="BD73" i="4"/>
  <c r="BD72" i="4" s="1"/>
  <c r="BC73" i="4"/>
  <c r="BC72" i="4" s="1"/>
  <c r="BB73" i="4"/>
  <c r="BB72" i="4" s="1"/>
  <c r="BA73" i="4"/>
  <c r="BA72" i="4" s="1"/>
  <c r="AZ73" i="4"/>
  <c r="AZ72" i="4" s="1"/>
  <c r="AY73" i="4"/>
  <c r="AY72" i="4" s="1"/>
  <c r="AW73" i="4"/>
  <c r="AW72" i="4" s="1"/>
  <c r="AV73" i="4"/>
  <c r="AV72" i="4" s="1"/>
  <c r="AU73" i="4"/>
  <c r="AU72" i="4" s="1"/>
  <c r="AS73" i="4"/>
  <c r="AS72" i="4" s="1"/>
  <c r="AR73" i="4"/>
  <c r="AR72" i="4" s="1"/>
  <c r="AQ73" i="4"/>
  <c r="AQ72" i="4" s="1"/>
  <c r="AP73" i="4"/>
  <c r="AO73" i="4"/>
  <c r="AO72" i="4" s="1"/>
  <c r="AN73" i="4"/>
  <c r="AN72" i="4" s="1"/>
  <c r="AM73" i="4"/>
  <c r="AM72" i="4" s="1"/>
  <c r="AL73" i="4"/>
  <c r="AL72" i="4" s="1"/>
  <c r="AK73" i="4"/>
  <c r="AK72" i="4" s="1"/>
  <c r="AI73" i="4"/>
  <c r="AI72" i="4" s="1"/>
  <c r="AH73" i="4"/>
  <c r="AH72" i="4" s="1"/>
  <c r="AG73" i="4"/>
  <c r="AG72" i="4" s="1"/>
  <c r="AF73" i="4"/>
  <c r="AF72" i="4" s="1"/>
  <c r="AD73" i="4"/>
  <c r="AD72" i="4" s="1"/>
  <c r="AC73" i="4"/>
  <c r="AC72" i="4" s="1"/>
  <c r="AB73" i="4"/>
  <c r="AB72" i="4" s="1"/>
  <c r="AA73" i="4"/>
  <c r="AA72" i="4" s="1"/>
  <c r="Y73" i="4"/>
  <c r="Y72" i="4" s="1"/>
  <c r="W73" i="4"/>
  <c r="W72" i="4" s="1"/>
  <c r="V73" i="4"/>
  <c r="F75" i="6" s="1"/>
  <c r="T73" i="4"/>
  <c r="T72" i="4" s="1"/>
  <c r="S73" i="4"/>
  <c r="S72" i="4" s="1"/>
  <c r="R73" i="4"/>
  <c r="R72" i="4" s="1"/>
  <c r="Q73" i="4"/>
  <c r="Q72" i="4" s="1"/>
  <c r="P73" i="4"/>
  <c r="P72" i="4" s="1"/>
  <c r="O73" i="4"/>
  <c r="O72" i="4" s="1"/>
  <c r="N73" i="4"/>
  <c r="N72" i="4" s="1"/>
  <c r="M73" i="4"/>
  <c r="M72" i="4" s="1"/>
  <c r="L73" i="4"/>
  <c r="L72" i="4" s="1"/>
  <c r="K73" i="4"/>
  <c r="K72" i="4" s="1"/>
  <c r="J73" i="4"/>
  <c r="J72" i="4" s="1"/>
  <c r="I73" i="4"/>
  <c r="I72" i="4" s="1"/>
  <c r="H73" i="4"/>
  <c r="G73" i="4"/>
  <c r="G73" i="5" s="1"/>
  <c r="F73" i="4"/>
  <c r="F73" i="5" s="1"/>
  <c r="AP72" i="4"/>
  <c r="BU56" i="4"/>
  <c r="L54" i="18" s="1"/>
  <c r="BS56" i="4"/>
  <c r="J54" i="18" s="1"/>
  <c r="BR56" i="4"/>
  <c r="I54" i="18" s="1"/>
  <c r="BQ56" i="4"/>
  <c r="H54" i="18" s="1"/>
  <c r="BE56" i="4"/>
  <c r="AT56" i="4"/>
  <c r="AF56" i="5" s="1"/>
  <c r="AJ56" i="4"/>
  <c r="AE56" i="4"/>
  <c r="Z56" i="4"/>
  <c r="U56" i="4"/>
  <c r="Q56" i="4"/>
  <c r="BU55" i="4"/>
  <c r="BS55" i="4"/>
  <c r="BR55" i="4"/>
  <c r="BQ55" i="4"/>
  <c r="BE55" i="4"/>
  <c r="AT55" i="4"/>
  <c r="CW85" i="2" s="1"/>
  <c r="AJ55" i="4"/>
  <c r="AE55" i="4"/>
  <c r="Z55" i="4"/>
  <c r="U55" i="4"/>
  <c r="BO54" i="4"/>
  <c r="BO53" i="4" s="1"/>
  <c r="BN54" i="4"/>
  <c r="BN53" i="4" s="1"/>
  <c r="BM54" i="4"/>
  <c r="BM53" i="4" s="1"/>
  <c r="BL54" i="4"/>
  <c r="BL53" i="4" s="1"/>
  <c r="BK54" i="4"/>
  <c r="BK53" i="4" s="1"/>
  <c r="BJ53" i="4"/>
  <c r="BG53" i="4"/>
  <c r="BF53" i="4"/>
  <c r="BD54" i="4"/>
  <c r="BD53" i="4" s="1"/>
  <c r="BC54" i="4"/>
  <c r="BC53" i="4" s="1"/>
  <c r="BB54" i="4"/>
  <c r="BB53" i="4" s="1"/>
  <c r="BA54" i="4"/>
  <c r="BA53" i="4" s="1"/>
  <c r="AZ54" i="4"/>
  <c r="AZ53" i="4" s="1"/>
  <c r="AY53" i="4"/>
  <c r="AW53" i="4"/>
  <c r="AV53" i="4"/>
  <c r="AS54" i="4"/>
  <c r="AS53" i="4" s="1"/>
  <c r="AR54" i="4"/>
  <c r="AR53" i="4" s="1"/>
  <c r="AQ54" i="4"/>
  <c r="AQ53" i="4" s="1"/>
  <c r="AP54" i="4"/>
  <c r="AP53" i="4" s="1"/>
  <c r="AO54" i="4"/>
  <c r="AO53" i="4" s="1"/>
  <c r="AN53" i="4"/>
  <c r="AL53" i="4"/>
  <c r="AK53" i="4"/>
  <c r="AI53" i="4"/>
  <c r="AI52" i="4" s="1"/>
  <c r="AH53" i="4"/>
  <c r="AG53" i="4"/>
  <c r="AF53" i="4"/>
  <c r="AC53" i="4"/>
  <c r="AB53" i="4"/>
  <c r="Y53" i="4"/>
  <c r="X53" i="4"/>
  <c r="F56" i="6"/>
  <c r="T53" i="4"/>
  <c r="S53" i="4"/>
  <c r="R53" i="4"/>
  <c r="P53" i="4"/>
  <c r="O53" i="4"/>
  <c r="N53" i="4"/>
  <c r="M53" i="4"/>
  <c r="L53" i="4"/>
  <c r="K53" i="4"/>
  <c r="I53" i="4"/>
  <c r="H53" i="4"/>
  <c r="H52" i="4" s="1"/>
  <c r="G54" i="4"/>
  <c r="G54" i="5" s="1"/>
  <c r="F54" i="4"/>
  <c r="F54" i="5" s="1"/>
  <c r="E54" i="4"/>
  <c r="E54" i="5" s="1"/>
  <c r="BH53" i="4"/>
  <c r="AU53" i="4"/>
  <c r="AM53" i="4"/>
  <c r="AD53" i="4"/>
  <c r="AA53" i="4"/>
  <c r="W53" i="4"/>
  <c r="J53" i="4"/>
  <c r="E52" i="4"/>
  <c r="E52" i="5" s="1"/>
  <c r="BU51" i="4"/>
  <c r="L49" i="18" s="1"/>
  <c r="BS51" i="4"/>
  <c r="J49" i="18" s="1"/>
  <c r="BR51" i="4"/>
  <c r="I49" i="18" s="1"/>
  <c r="BQ51" i="4"/>
  <c r="H49" i="18" s="1"/>
  <c r="BE51" i="4"/>
  <c r="AH51" i="5" s="1"/>
  <c r="AT51" i="4"/>
  <c r="AF51" i="5" s="1"/>
  <c r="AJ51" i="4"/>
  <c r="AD51" i="5" s="1"/>
  <c r="AE51" i="4"/>
  <c r="Z51" i="4"/>
  <c r="U51" i="4"/>
  <c r="BU50" i="4"/>
  <c r="L48" i="18" s="1"/>
  <c r="BS50" i="4"/>
  <c r="J48" i="18" s="1"/>
  <c r="BR50" i="4"/>
  <c r="I48" i="18" s="1"/>
  <c r="BQ50" i="4"/>
  <c r="H48" i="18" s="1"/>
  <c r="BE50" i="4"/>
  <c r="AH50" i="5" s="1"/>
  <c r="AT50" i="4"/>
  <c r="AF50" i="5" s="1"/>
  <c r="AJ50" i="4"/>
  <c r="AD50" i="5" s="1"/>
  <c r="AE50" i="4"/>
  <c r="Z50" i="4"/>
  <c r="X50" i="4"/>
  <c r="BU49" i="4"/>
  <c r="L47" i="18" s="1"/>
  <c r="BS49" i="4"/>
  <c r="J47" i="18" s="1"/>
  <c r="BR49" i="4"/>
  <c r="I47" i="18" s="1"/>
  <c r="BQ49" i="4"/>
  <c r="H47" i="18" s="1"/>
  <c r="BE49" i="4"/>
  <c r="AH49" i="5" s="1"/>
  <c r="AT49" i="4"/>
  <c r="AF49" i="5" s="1"/>
  <c r="AJ49" i="4"/>
  <c r="AD49" i="5" s="1"/>
  <c r="AE49" i="4"/>
  <c r="Z49" i="4"/>
  <c r="U49" i="4"/>
  <c r="X49" i="4" s="1"/>
  <c r="BU48" i="4"/>
  <c r="L46" i="18" s="1"/>
  <c r="BR48" i="4"/>
  <c r="I46" i="18" s="1"/>
  <c r="BQ48" i="4"/>
  <c r="H46" i="18" s="1"/>
  <c r="BS48" i="4"/>
  <c r="AT48" i="4"/>
  <c r="AF48" i="5" s="1"/>
  <c r="AJ48" i="4"/>
  <c r="AD48" i="5" s="1"/>
  <c r="AE48" i="4"/>
  <c r="Z48" i="4"/>
  <c r="U48" i="4"/>
  <c r="BO47" i="4"/>
  <c r="BN47" i="4"/>
  <c r="BM47" i="4"/>
  <c r="BL47" i="4"/>
  <c r="BK47" i="4"/>
  <c r="BJ47" i="4"/>
  <c r="BG47" i="4"/>
  <c r="BF47" i="4"/>
  <c r="BD47" i="4"/>
  <c r="BC47" i="4"/>
  <c r="BB47" i="4"/>
  <c r="BA47" i="4"/>
  <c r="AZ47" i="4"/>
  <c r="AY47" i="4"/>
  <c r="AW47" i="4"/>
  <c r="AV47" i="4"/>
  <c r="AU47" i="4"/>
  <c r="AS47" i="4"/>
  <c r="AR47" i="4"/>
  <c r="AQ47" i="4"/>
  <c r="AP47" i="4"/>
  <c r="AO47" i="4"/>
  <c r="AN47" i="4"/>
  <c r="AM47" i="4"/>
  <c r="AL47" i="4"/>
  <c r="AK47" i="4"/>
  <c r="AI47" i="4"/>
  <c r="AH47" i="4"/>
  <c r="AG47" i="4"/>
  <c r="AF47" i="4"/>
  <c r="AD47" i="4"/>
  <c r="AC47" i="4"/>
  <c r="AB47" i="4"/>
  <c r="AA47" i="4"/>
  <c r="Y47" i="4"/>
  <c r="W47" i="4"/>
  <c r="V47" i="4"/>
  <c r="T47" i="4"/>
  <c r="S47" i="4"/>
  <c r="R47" i="4"/>
  <c r="Q47" i="4"/>
  <c r="P47" i="4"/>
  <c r="O47" i="4"/>
  <c r="N47" i="4"/>
  <c r="M47" i="4"/>
  <c r="L47" i="4"/>
  <c r="K47" i="4"/>
  <c r="J47" i="4"/>
  <c r="I47" i="4"/>
  <c r="H47" i="4"/>
  <c r="G47" i="4"/>
  <c r="G47" i="5" s="1"/>
  <c r="F47" i="4"/>
  <c r="F47" i="5" s="1"/>
  <c r="E47" i="4"/>
  <c r="E47" i="5" s="1"/>
  <c r="BS46" i="4"/>
  <c r="J44" i="18" s="1"/>
  <c r="BR46" i="4"/>
  <c r="I44" i="18" s="1"/>
  <c r="BQ46" i="4"/>
  <c r="H44" i="18" s="1"/>
  <c r="BE46" i="4"/>
  <c r="AJ46" i="4"/>
  <c r="AD46" i="5" s="1"/>
  <c r="AE46" i="4"/>
  <c r="Z46" i="4"/>
  <c r="U46" i="4"/>
  <c r="X46" i="4" s="1"/>
  <c r="AY46" i="4"/>
  <c r="BS45" i="4"/>
  <c r="J43" i="18" s="1"/>
  <c r="BR45" i="4"/>
  <c r="I43" i="18" s="1"/>
  <c r="BQ45" i="4"/>
  <c r="H43" i="18" s="1"/>
  <c r="BE45" i="4"/>
  <c r="AH45" i="5" s="1"/>
  <c r="AJ45" i="4"/>
  <c r="AD45" i="5" s="1"/>
  <c r="AE45" i="4"/>
  <c r="Z45" i="4"/>
  <c r="U45" i="4"/>
  <c r="X45" i="4" s="1"/>
  <c r="O45" i="4"/>
  <c r="G64" i="13" s="1"/>
  <c r="BO44" i="4"/>
  <c r="BN44" i="4"/>
  <c r="BM44" i="4"/>
  <c r="BL44" i="4"/>
  <c r="BK44" i="4"/>
  <c r="BJ44" i="4"/>
  <c r="BH44" i="4"/>
  <c r="BG44" i="4"/>
  <c r="BF44" i="4"/>
  <c r="BD44" i="4"/>
  <c r="BC44" i="4"/>
  <c r="BB44" i="4"/>
  <c r="BA44" i="4"/>
  <c r="AZ44" i="4"/>
  <c r="AZ43" i="4" s="1"/>
  <c r="AZ26" i="4" s="1"/>
  <c r="AW44" i="4"/>
  <c r="AV44" i="4"/>
  <c r="AU44" i="4"/>
  <c r="AU43" i="4" s="1"/>
  <c r="AU26" i="4" s="1"/>
  <c r="AS44" i="4"/>
  <c r="AR44" i="4"/>
  <c r="AQ44" i="4"/>
  <c r="AP44" i="4"/>
  <c r="AP43" i="4" s="1"/>
  <c r="AP26" i="4" s="1"/>
  <c r="AO44" i="4"/>
  <c r="AN44" i="4"/>
  <c r="AM44" i="4"/>
  <c r="AL44" i="4"/>
  <c r="AL43" i="4" s="1"/>
  <c r="AL26" i="4" s="1"/>
  <c r="AK44" i="4"/>
  <c r="AI44" i="4"/>
  <c r="AH44" i="4"/>
  <c r="AG44" i="4"/>
  <c r="AG43" i="4" s="1"/>
  <c r="AG26" i="4" s="1"/>
  <c r="AF44" i="4"/>
  <c r="AD44" i="4"/>
  <c r="AC44" i="4"/>
  <c r="AB44" i="4"/>
  <c r="AB43" i="4" s="1"/>
  <c r="AB26" i="4" s="1"/>
  <c r="AA44" i="4"/>
  <c r="Y44" i="4"/>
  <c r="W44" i="4"/>
  <c r="V44" i="4"/>
  <c r="V43" i="4" s="1"/>
  <c r="V26" i="4" s="1"/>
  <c r="T44" i="4"/>
  <c r="S44" i="4"/>
  <c r="R44" i="4"/>
  <c r="Q44" i="4"/>
  <c r="P44" i="4"/>
  <c r="N44" i="4"/>
  <c r="M44" i="4"/>
  <c r="L44" i="4"/>
  <c r="K44" i="4"/>
  <c r="J44" i="4"/>
  <c r="I44" i="4"/>
  <c r="H44" i="4"/>
  <c r="G44" i="4"/>
  <c r="G44" i="5" s="1"/>
  <c r="F44" i="4"/>
  <c r="F44" i="5" s="1"/>
  <c r="E44" i="4"/>
  <c r="E44" i="5" s="1"/>
  <c r="BD43" i="4"/>
  <c r="BD26" i="4" s="1"/>
  <c r="E43" i="4"/>
  <c r="E43" i="5" s="1"/>
  <c r="BO24" i="4"/>
  <c r="BN24" i="4"/>
  <c r="BM24" i="4"/>
  <c r="BL24" i="4"/>
  <c r="BK24" i="4"/>
  <c r="BJ24" i="4"/>
  <c r="BH24" i="4"/>
  <c r="BG24" i="4"/>
  <c r="BF24" i="4"/>
  <c r="BD24" i="4"/>
  <c r="BC24" i="4"/>
  <c r="BB24" i="4"/>
  <c r="BA24" i="4"/>
  <c r="AZ24" i="4"/>
  <c r="AY24" i="4"/>
  <c r="AV24" i="4"/>
  <c r="AU24" i="4"/>
  <c r="AS24" i="4"/>
  <c r="AR24" i="4"/>
  <c r="AQ24" i="4"/>
  <c r="AP24" i="4"/>
  <c r="AO24" i="4"/>
  <c r="AN24" i="4"/>
  <c r="AM24" i="4"/>
  <c r="AL24" i="4"/>
  <c r="AK24" i="4"/>
  <c r="AJ24" i="4"/>
  <c r="AI24" i="4"/>
  <c r="AH24" i="4"/>
  <c r="AG24" i="4"/>
  <c r="AF24" i="4"/>
  <c r="AD24" i="4"/>
  <c r="AC24" i="4"/>
  <c r="AB24" i="4"/>
  <c r="AA24" i="4"/>
  <c r="Y24" i="4"/>
  <c r="W24" i="4"/>
  <c r="V24" i="4"/>
  <c r="T24" i="4"/>
  <c r="S24" i="4"/>
  <c r="Q24" i="4"/>
  <c r="P24" i="4"/>
  <c r="O24" i="4"/>
  <c r="N24" i="4"/>
  <c r="M24" i="4"/>
  <c r="L24" i="4"/>
  <c r="K24" i="4"/>
  <c r="J24" i="4"/>
  <c r="I24" i="4"/>
  <c r="BU23" i="4"/>
  <c r="BS23" i="4"/>
  <c r="BR23" i="4"/>
  <c r="BQ23" i="4"/>
  <c r="BP23" i="4"/>
  <c r="BO23" i="4"/>
  <c r="BN23" i="4"/>
  <c r="BM23" i="4"/>
  <c r="BL23" i="4"/>
  <c r="BK23" i="4"/>
  <c r="BJ23" i="4"/>
  <c r="BH23" i="4"/>
  <c r="BG23" i="4"/>
  <c r="BF23" i="4"/>
  <c r="BE23" i="4"/>
  <c r="BD23" i="4"/>
  <c r="BC23" i="4"/>
  <c r="BB23" i="4"/>
  <c r="BA23" i="4"/>
  <c r="AZ23" i="4"/>
  <c r="AY23" i="4"/>
  <c r="AW23" i="4"/>
  <c r="AV23" i="4"/>
  <c r="AU23" i="4"/>
  <c r="AT23" i="4"/>
  <c r="AS23" i="4"/>
  <c r="AR23" i="4"/>
  <c r="AQ23" i="4"/>
  <c r="AP23" i="4"/>
  <c r="AO23" i="4"/>
  <c r="AN23" i="4"/>
  <c r="AM23" i="4"/>
  <c r="AL23" i="4"/>
  <c r="AK23" i="4"/>
  <c r="AJ23" i="4"/>
  <c r="AI23" i="4"/>
  <c r="AH23" i="4"/>
  <c r="AG23" i="4"/>
  <c r="AF23" i="4"/>
  <c r="AE23" i="4"/>
  <c r="AD23" i="4"/>
  <c r="AC23" i="4"/>
  <c r="AB23" i="4"/>
  <c r="AA23" i="4"/>
  <c r="Z23" i="4"/>
  <c r="Y23" i="4"/>
  <c r="X23" i="4"/>
  <c r="W23" i="4"/>
  <c r="V23" i="4"/>
  <c r="U23" i="4"/>
  <c r="T23" i="4"/>
  <c r="S23" i="4"/>
  <c r="R23" i="4"/>
  <c r="Q23" i="4"/>
  <c r="P23" i="4"/>
  <c r="O23" i="4"/>
  <c r="N23" i="4"/>
  <c r="M23" i="4"/>
  <c r="L23" i="4"/>
  <c r="K23" i="4"/>
  <c r="J23" i="4"/>
  <c r="I23" i="4"/>
  <c r="BU22" i="4"/>
  <c r="BS22" i="4"/>
  <c r="BR22" i="4"/>
  <c r="BQ22" i="4"/>
  <c r="BP22" i="4"/>
  <c r="BO22" i="4"/>
  <c r="BN22" i="4"/>
  <c r="BM22" i="4"/>
  <c r="BL22" i="4"/>
  <c r="BK22" i="4"/>
  <c r="BJ22" i="4"/>
  <c r="BH22" i="4"/>
  <c r="BG22" i="4"/>
  <c r="BF22" i="4"/>
  <c r="BE22" i="4"/>
  <c r="BD22" i="4"/>
  <c r="BC22" i="4"/>
  <c r="BB22" i="4"/>
  <c r="BA22" i="4"/>
  <c r="AZ22" i="4"/>
  <c r="AY22" i="4"/>
  <c r="AW22" i="4"/>
  <c r="AV22" i="4"/>
  <c r="AU22" i="4"/>
  <c r="AT22" i="4"/>
  <c r="AS22" i="4"/>
  <c r="AR22" i="4"/>
  <c r="AQ22" i="4"/>
  <c r="AP22" i="4"/>
  <c r="AO22" i="4"/>
  <c r="AN22" i="4"/>
  <c r="AM22" i="4"/>
  <c r="AL22" i="4"/>
  <c r="AK22" i="4"/>
  <c r="AJ22" i="4"/>
  <c r="AI22" i="4"/>
  <c r="AH22" i="4"/>
  <c r="AG22" i="4"/>
  <c r="AF22" i="4"/>
  <c r="AE22" i="4"/>
  <c r="AD22" i="4"/>
  <c r="AC22" i="4"/>
  <c r="AB22" i="4"/>
  <c r="AA22" i="4"/>
  <c r="Z22" i="4"/>
  <c r="Y22" i="4"/>
  <c r="X22" i="4"/>
  <c r="W22" i="4"/>
  <c r="V22" i="4"/>
  <c r="U22" i="4"/>
  <c r="T22" i="4"/>
  <c r="S22" i="4"/>
  <c r="R22" i="4"/>
  <c r="Q22" i="4"/>
  <c r="P22" i="4"/>
  <c r="O22" i="4"/>
  <c r="N22" i="4"/>
  <c r="M22" i="4"/>
  <c r="L22" i="4"/>
  <c r="K22" i="4"/>
  <c r="J22" i="4"/>
  <c r="I22" i="4"/>
  <c r="BO21" i="4"/>
  <c r="BN21" i="4"/>
  <c r="BM21" i="4"/>
  <c r="BL21" i="4"/>
  <c r="BK21" i="4"/>
  <c r="BJ21" i="4"/>
  <c r="BH21" i="4"/>
  <c r="BG21" i="4"/>
  <c r="BF21" i="4"/>
  <c r="BD21" i="4"/>
  <c r="BC21" i="4"/>
  <c r="BB21" i="4"/>
  <c r="BA21" i="4"/>
  <c r="AZ21" i="4"/>
  <c r="AY21" i="4"/>
  <c r="AW21" i="4"/>
  <c r="AV21" i="4"/>
  <c r="AU21" i="4"/>
  <c r="AS21" i="4"/>
  <c r="AR21" i="4"/>
  <c r="AQ21" i="4"/>
  <c r="AP21" i="4"/>
  <c r="AO21" i="4"/>
  <c r="AN21" i="4"/>
  <c r="AM21" i="4"/>
  <c r="AL21" i="4"/>
  <c r="AK21" i="4"/>
  <c r="AH21" i="4"/>
  <c r="AG21" i="4"/>
  <c r="AF21" i="4"/>
  <c r="AD21" i="4"/>
  <c r="AC21" i="4"/>
  <c r="AB21" i="4"/>
  <c r="AA21" i="4"/>
  <c r="Y21" i="4"/>
  <c r="W21" i="4"/>
  <c r="V21" i="4"/>
  <c r="T21" i="4"/>
  <c r="S21" i="4"/>
  <c r="P21" i="4"/>
  <c r="O21" i="4"/>
  <c r="N21" i="4"/>
  <c r="M21" i="4"/>
  <c r="L21" i="4"/>
  <c r="K21" i="4"/>
  <c r="J21" i="4"/>
  <c r="I21" i="4"/>
  <c r="BO20" i="4"/>
  <c r="BN20" i="4"/>
  <c r="BM20" i="4"/>
  <c r="BL20" i="4"/>
  <c r="BK20" i="4"/>
  <c r="BJ20" i="4"/>
  <c r="BH20" i="4"/>
  <c r="BG20" i="4"/>
  <c r="BF20" i="4"/>
  <c r="BD20" i="4"/>
  <c r="BC20" i="4"/>
  <c r="BB20" i="4"/>
  <c r="BA20" i="4"/>
  <c r="AZ20" i="4"/>
  <c r="AY20" i="4"/>
  <c r="AW20" i="4"/>
  <c r="AV20" i="4"/>
  <c r="AU20" i="4"/>
  <c r="AS20" i="4"/>
  <c r="AR20" i="4"/>
  <c r="AQ20" i="4"/>
  <c r="AP20" i="4"/>
  <c r="AO20" i="4"/>
  <c r="AN20" i="4"/>
  <c r="AM20" i="4"/>
  <c r="AL20" i="4"/>
  <c r="AK20" i="4"/>
  <c r="AI20" i="4"/>
  <c r="AH20" i="4"/>
  <c r="AG20" i="4"/>
  <c r="AF20" i="4"/>
  <c r="AD20" i="4"/>
  <c r="AC20" i="4"/>
  <c r="AB20" i="4"/>
  <c r="AA20" i="4"/>
  <c r="Y20" i="4"/>
  <c r="W20" i="4"/>
  <c r="V20" i="4"/>
  <c r="U20" i="4"/>
  <c r="T20" i="4"/>
  <c r="S20" i="4"/>
  <c r="R20" i="4"/>
  <c r="Q20" i="4"/>
  <c r="P20" i="4"/>
  <c r="O20" i="4"/>
  <c r="N20" i="4"/>
  <c r="M20" i="4"/>
  <c r="L20" i="4"/>
  <c r="K20" i="4"/>
  <c r="J20" i="4"/>
  <c r="I20" i="4"/>
  <c r="BR19" i="4"/>
  <c r="BO19" i="4"/>
  <c r="BN19" i="4"/>
  <c r="BM19" i="4"/>
  <c r="BL19" i="4"/>
  <c r="BK19" i="4"/>
  <c r="BJ19" i="4"/>
  <c r="BH19" i="4"/>
  <c r="BG19" i="4"/>
  <c r="BF19" i="4"/>
  <c r="BD19" i="4"/>
  <c r="BC19" i="4"/>
  <c r="BB19" i="4"/>
  <c r="BA19" i="4"/>
  <c r="AZ19" i="4"/>
  <c r="AW19" i="4"/>
  <c r="AV19" i="4"/>
  <c r="AU19" i="4"/>
  <c r="AS19" i="4"/>
  <c r="AR19" i="4"/>
  <c r="AQ19" i="4"/>
  <c r="AP19" i="4"/>
  <c r="AO19" i="4"/>
  <c r="AN19" i="4"/>
  <c r="AM19" i="4"/>
  <c r="AL19" i="4"/>
  <c r="AK19" i="4"/>
  <c r="AJ19" i="4"/>
  <c r="AI19" i="4"/>
  <c r="AH19" i="4"/>
  <c r="AG19" i="4"/>
  <c r="AF19" i="4"/>
  <c r="AE19" i="4"/>
  <c r="AD19" i="4"/>
  <c r="AC19" i="4"/>
  <c r="AB19" i="4"/>
  <c r="AA19" i="4"/>
  <c r="Z19" i="4"/>
  <c r="Y19" i="4"/>
  <c r="W19" i="4"/>
  <c r="V19" i="4"/>
  <c r="U19" i="4"/>
  <c r="T19" i="4"/>
  <c r="S19" i="4"/>
  <c r="R19" i="4"/>
  <c r="Q19" i="4"/>
  <c r="P19" i="4"/>
  <c r="O19" i="4"/>
  <c r="N19" i="4"/>
  <c r="M19" i="4"/>
  <c r="L19" i="4"/>
  <c r="K19" i="4"/>
  <c r="J19" i="4"/>
  <c r="I19" i="4"/>
  <c r="DF204" i="3"/>
  <c r="DE204" i="3"/>
  <c r="DD204" i="3"/>
  <c r="DC204" i="3"/>
  <c r="DB204" i="3"/>
  <c r="DA204" i="3"/>
  <c r="CZ204" i="3"/>
  <c r="CY204" i="3"/>
  <c r="CX204" i="3"/>
  <c r="CW204" i="3"/>
  <c r="CV204" i="3"/>
  <c r="CU204" i="3"/>
  <c r="CT204" i="3"/>
  <c r="CS204" i="3"/>
  <c r="CR204" i="3"/>
  <c r="CQ204" i="3"/>
  <c r="CP204" i="3"/>
  <c r="CO204" i="3"/>
  <c r="CN204" i="3"/>
  <c r="CM204" i="3"/>
  <c r="CL204" i="3"/>
  <c r="CK204" i="3"/>
  <c r="CJ204" i="3"/>
  <c r="CI204" i="3"/>
  <c r="CH204" i="3"/>
  <c r="CG204" i="3"/>
  <c r="CF204" i="3"/>
  <c r="CE204" i="3"/>
  <c r="CD204" i="3"/>
  <c r="CC204" i="3"/>
  <c r="CB204" i="3"/>
  <c r="CA204" i="3"/>
  <c r="BZ204" i="3"/>
  <c r="BY204" i="3"/>
  <c r="BX204" i="3"/>
  <c r="BW204" i="3"/>
  <c r="BV204" i="3"/>
  <c r="BU204"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U204" i="3"/>
  <c r="AT204" i="3"/>
  <c r="AS204" i="3"/>
  <c r="AR204" i="3"/>
  <c r="AQ204" i="3"/>
  <c r="AP204" i="3"/>
  <c r="AO204" i="3"/>
  <c r="AN204" i="3"/>
  <c r="AM204" i="3"/>
  <c r="AL204" i="3"/>
  <c r="AK204" i="3"/>
  <c r="AJ204" i="3"/>
  <c r="AI204" i="3"/>
  <c r="AH204" i="3"/>
  <c r="AG204" i="3"/>
  <c r="AF204" i="3"/>
  <c r="AE204" i="3"/>
  <c r="AD204" i="3"/>
  <c r="AC204" i="3"/>
  <c r="AB204" i="3"/>
  <c r="AA204" i="3"/>
  <c r="Z204" i="3"/>
  <c r="Y204" i="3"/>
  <c r="X204" i="3"/>
  <c r="W204" i="3"/>
  <c r="V204" i="3"/>
  <c r="U204" i="3"/>
  <c r="T204" i="3"/>
  <c r="S204" i="3"/>
  <c r="R204" i="3"/>
  <c r="Q204" i="3"/>
  <c r="P204" i="3"/>
  <c r="O204" i="3"/>
  <c r="N204" i="3"/>
  <c r="M204" i="3"/>
  <c r="L204" i="3"/>
  <c r="K204" i="3"/>
  <c r="J204" i="3"/>
  <c r="I204" i="3"/>
  <c r="H204" i="3"/>
  <c r="G204" i="3"/>
  <c r="F204" i="3"/>
  <c r="E204" i="3"/>
  <c r="DA181" i="3"/>
  <c r="DA153" i="3" s="1"/>
  <c r="DA148" i="3" s="1"/>
  <c r="BH178" i="3"/>
  <c r="AW178" i="3"/>
  <c r="Y178" i="3"/>
  <c r="I178" i="3"/>
  <c r="BH177" i="3"/>
  <c r="AW177" i="3"/>
  <c r="Y177" i="3"/>
  <c r="I177" i="3"/>
  <c r="BH176" i="3"/>
  <c r="AW176" i="3"/>
  <c r="Y176" i="3"/>
  <c r="I176" i="3"/>
  <c r="BH175" i="3"/>
  <c r="AW175" i="3"/>
  <c r="Y175" i="3"/>
  <c r="I175" i="3"/>
  <c r="BH174" i="3"/>
  <c r="AW174" i="3"/>
  <c r="Y174" i="3"/>
  <c r="I174" i="3"/>
  <c r="BH173" i="3"/>
  <c r="AW173" i="3"/>
  <c r="Y173" i="3"/>
  <c r="I173" i="3"/>
  <c r="BH172" i="3"/>
  <c r="AW172" i="3"/>
  <c r="Y172" i="3"/>
  <c r="I172" i="3"/>
  <c r="BH171" i="3"/>
  <c r="AW171" i="3"/>
  <c r="Y171" i="3"/>
  <c r="I171" i="3"/>
  <c r="BH170" i="3"/>
  <c r="AW170" i="3"/>
  <c r="Y170" i="3"/>
  <c r="I170" i="3"/>
  <c r="BH169" i="3"/>
  <c r="AW169" i="3"/>
  <c r="Y169" i="3"/>
  <c r="I169" i="3"/>
  <c r="BH168" i="3"/>
  <c r="AW168" i="3"/>
  <c r="Y168" i="3"/>
  <c r="I168" i="3"/>
  <c r="BH167" i="3"/>
  <c r="AW167" i="3"/>
  <c r="Y167" i="3"/>
  <c r="I167" i="3"/>
  <c r="BH166" i="3"/>
  <c r="AW166" i="3"/>
  <c r="Y166" i="3"/>
  <c r="I166" i="3"/>
  <c r="BH165" i="3"/>
  <c r="AW165" i="3"/>
  <c r="Y165" i="3"/>
  <c r="I165" i="3"/>
  <c r="BH164" i="3"/>
  <c r="AW164" i="3"/>
  <c r="Y164" i="3"/>
  <c r="I164" i="3"/>
  <c r="BH163" i="3"/>
  <c r="AW163" i="3"/>
  <c r="Y163" i="3"/>
  <c r="I163" i="3"/>
  <c r="BH162" i="3"/>
  <c r="AW162" i="3"/>
  <c r="Y162" i="3"/>
  <c r="I162" i="3"/>
  <c r="BH161" i="3"/>
  <c r="AW161" i="3"/>
  <c r="Y161" i="3"/>
  <c r="I161" i="3"/>
  <c r="BH160" i="3"/>
  <c r="AW160" i="3"/>
  <c r="Y160" i="3"/>
  <c r="I160" i="3"/>
  <c r="BH159" i="3"/>
  <c r="Y159" i="3"/>
  <c r="Y158" i="3"/>
  <c r="BH157" i="3"/>
  <c r="Y157" i="3"/>
  <c r="I157" i="3"/>
  <c r="BH156" i="3"/>
  <c r="Y156" i="3"/>
  <c r="I155" i="3"/>
  <c r="BG154" i="3"/>
  <c r="BG153" i="3" s="1"/>
  <c r="BG148" i="3" s="1"/>
  <c r="Y154" i="3"/>
  <c r="DF153" i="3"/>
  <c r="DF148" i="3" s="1"/>
  <c r="DE153" i="3"/>
  <c r="DE148" i="3" s="1"/>
  <c r="DD153" i="3"/>
  <c r="DC153" i="3"/>
  <c r="DB153" i="3"/>
  <c r="DB148" i="3" s="1"/>
  <c r="CZ153" i="3"/>
  <c r="CY153" i="3"/>
  <c r="CX153" i="3"/>
  <c r="CX148" i="3" s="1"/>
  <c r="CW153" i="3"/>
  <c r="CW148" i="3" s="1"/>
  <c r="CV153" i="3"/>
  <c r="CU153" i="3"/>
  <c r="CT153" i="3"/>
  <c r="CT148" i="3" s="1"/>
  <c r="CS153" i="3"/>
  <c r="CS148" i="3" s="1"/>
  <c r="CR153" i="3"/>
  <c r="CQ153" i="3"/>
  <c r="CP153" i="3"/>
  <c r="CP148" i="3" s="1"/>
  <c r="CO153" i="3"/>
  <c r="CO148" i="3" s="1"/>
  <c r="CN153" i="3"/>
  <c r="CM153" i="3"/>
  <c r="CL153" i="3"/>
  <c r="CL148" i="3" s="1"/>
  <c r="CK153" i="3"/>
  <c r="CK148" i="3" s="1"/>
  <c r="CJ153" i="3"/>
  <c r="CI153" i="3"/>
  <c r="CH153" i="3"/>
  <c r="CH148" i="3" s="1"/>
  <c r="CG153" i="3"/>
  <c r="CG148" i="3" s="1"/>
  <c r="CF153" i="3"/>
  <c r="CE153" i="3"/>
  <c r="CD153" i="3"/>
  <c r="CD148" i="3" s="1"/>
  <c r="CC153" i="3"/>
  <c r="CC148" i="3" s="1"/>
  <c r="CB153" i="3"/>
  <c r="CA153" i="3"/>
  <c r="BZ153" i="3"/>
  <c r="BZ148" i="3" s="1"/>
  <c r="BY153" i="3"/>
  <c r="BY148" i="3" s="1"/>
  <c r="BX153" i="3"/>
  <c r="BW153" i="3"/>
  <c r="BV153" i="3"/>
  <c r="BV148" i="3" s="1"/>
  <c r="BU153" i="3"/>
  <c r="BU148" i="3" s="1"/>
  <c r="BT153" i="3"/>
  <c r="BS153" i="3"/>
  <c r="BR153" i="3"/>
  <c r="BR148" i="3" s="1"/>
  <c r="BP153" i="3"/>
  <c r="BO153" i="3"/>
  <c r="BN153" i="3"/>
  <c r="BN148" i="3" s="1"/>
  <c r="BM153" i="3"/>
  <c r="BM148" i="3" s="1"/>
  <c r="BL153" i="3"/>
  <c r="BK153" i="3"/>
  <c r="BJ153" i="3"/>
  <c r="BJ148" i="3" s="1"/>
  <c r="BI153" i="3"/>
  <c r="BI148" i="3" s="1"/>
  <c r="BF153" i="3"/>
  <c r="BF148" i="3" s="1"/>
  <c r="BE153" i="3"/>
  <c r="BE148" i="3" s="1"/>
  <c r="BD153" i="3"/>
  <c r="BC153" i="3"/>
  <c r="BB153" i="3"/>
  <c r="BB148" i="3" s="1"/>
  <c r="BA153" i="3"/>
  <c r="BA148" i="3" s="1"/>
  <c r="AZ153" i="3"/>
  <c r="AY153" i="3"/>
  <c r="AX153" i="3"/>
  <c r="AX148" i="3" s="1"/>
  <c r="AV153" i="3"/>
  <c r="AU153" i="3"/>
  <c r="AT153" i="3"/>
  <c r="AT148" i="3" s="1"/>
  <c r="AS153" i="3"/>
  <c r="AS148" i="3" s="1"/>
  <c r="AR153" i="3"/>
  <c r="AQ153" i="3"/>
  <c r="AP153" i="3"/>
  <c r="AP148" i="3" s="1"/>
  <c r="AO153" i="3"/>
  <c r="AO148" i="3" s="1"/>
  <c r="AN153" i="3"/>
  <c r="AM153" i="3"/>
  <c r="AL153" i="3"/>
  <c r="AL148" i="3" s="1"/>
  <c r="AK153" i="3"/>
  <c r="AK148" i="3" s="1"/>
  <c r="AJ153" i="3"/>
  <c r="AI153" i="3"/>
  <c r="AH153" i="3"/>
  <c r="AH148" i="3" s="1"/>
  <c r="AG153" i="3"/>
  <c r="AG148" i="3" s="1"/>
  <c r="AF153" i="3"/>
  <c r="AE153" i="3"/>
  <c r="AD153" i="3"/>
  <c r="AD148" i="3" s="1"/>
  <c r="AC153" i="3"/>
  <c r="AC148" i="3" s="1"/>
  <c r="AB153" i="3"/>
  <c r="AA153" i="3"/>
  <c r="Z153" i="3"/>
  <c r="Z148" i="3" s="1"/>
  <c r="X153" i="3"/>
  <c r="V153" i="3"/>
  <c r="V148" i="3" s="1"/>
  <c r="U153" i="3"/>
  <c r="U148" i="3" s="1"/>
  <c r="T153" i="3"/>
  <c r="S153" i="3"/>
  <c r="R153" i="3"/>
  <c r="R148" i="3" s="1"/>
  <c r="Q153" i="3"/>
  <c r="Q148" i="3" s="1"/>
  <c r="P153" i="3"/>
  <c r="O153" i="3"/>
  <c r="N153" i="3"/>
  <c r="N148" i="3" s="1"/>
  <c r="M153" i="3"/>
  <c r="M148" i="3" s="1"/>
  <c r="L153" i="3"/>
  <c r="K153" i="3"/>
  <c r="J153" i="3"/>
  <c r="J148" i="3" s="1"/>
  <c r="H153" i="3"/>
  <c r="G153" i="3"/>
  <c r="F153" i="3"/>
  <c r="F148" i="3" s="1"/>
  <c r="E153" i="3"/>
  <c r="E148" i="3" s="1"/>
  <c r="DD148" i="3"/>
  <c r="DC148" i="3"/>
  <c r="CZ148" i="3"/>
  <c r="CY148" i="3"/>
  <c r="CV148" i="3"/>
  <c r="CU148" i="3"/>
  <c r="CR148" i="3"/>
  <c r="CQ148" i="3"/>
  <c r="CN148" i="3"/>
  <c r="CM148" i="3"/>
  <c r="CJ148" i="3"/>
  <c r="CI148" i="3"/>
  <c r="CF148" i="3"/>
  <c r="CE148" i="3"/>
  <c r="CB148" i="3"/>
  <c r="CA148" i="3"/>
  <c r="BX148" i="3"/>
  <c r="BW148" i="3"/>
  <c r="BT148" i="3"/>
  <c r="BS148" i="3"/>
  <c r="BP148" i="3"/>
  <c r="BO148" i="3"/>
  <c r="BL148" i="3"/>
  <c r="BK148" i="3"/>
  <c r="BD148" i="3"/>
  <c r="BC148" i="3"/>
  <c r="AZ148" i="3"/>
  <c r="AY148" i="3"/>
  <c r="AV148" i="3"/>
  <c r="AU148" i="3"/>
  <c r="AR148" i="3"/>
  <c r="AQ148" i="3"/>
  <c r="AN148" i="3"/>
  <c r="AM148" i="3"/>
  <c r="AJ148" i="3"/>
  <c r="AI148" i="3"/>
  <c r="AF148" i="3"/>
  <c r="AE148" i="3"/>
  <c r="AB148" i="3"/>
  <c r="AA148" i="3"/>
  <c r="X148" i="3"/>
  <c r="T148" i="3"/>
  <c r="S148" i="3"/>
  <c r="P148" i="3"/>
  <c r="O148" i="3"/>
  <c r="L148" i="3"/>
  <c r="K148" i="3"/>
  <c r="H148" i="3"/>
  <c r="G148" i="3"/>
  <c r="CU143" i="3"/>
  <c r="CU141" i="3"/>
  <c r="CU140" i="3"/>
  <c r="CU139" i="3"/>
  <c r="CU138" i="3"/>
  <c r="CU137" i="3"/>
  <c r="DF136" i="3"/>
  <c r="DF135" i="3" s="1"/>
  <c r="DF82" i="3" s="1"/>
  <c r="DE136" i="3"/>
  <c r="DE135" i="3" s="1"/>
  <c r="DE82" i="3" s="1"/>
  <c r="DD136" i="3"/>
  <c r="DD135" i="3" s="1"/>
  <c r="DD82" i="3" s="1"/>
  <c r="DC136" i="3"/>
  <c r="DB136" i="3"/>
  <c r="DB135" i="3" s="1"/>
  <c r="DB82" i="3" s="1"/>
  <c r="DA136" i="3"/>
  <c r="DA135" i="3" s="1"/>
  <c r="DA82" i="3" s="1"/>
  <c r="CZ136" i="3"/>
  <c r="CZ135" i="3" s="1"/>
  <c r="CZ82" i="3" s="1"/>
  <c r="CY136" i="3"/>
  <c r="CX136" i="3"/>
  <c r="CX135" i="3" s="1"/>
  <c r="CX82" i="3" s="1"/>
  <c r="CW136" i="3"/>
  <c r="CW135" i="3" s="1"/>
  <c r="CW82" i="3" s="1"/>
  <c r="CV136" i="3"/>
  <c r="CV135" i="3" s="1"/>
  <c r="CV82" i="3" s="1"/>
  <c r="CT136" i="3"/>
  <c r="CS136" i="3"/>
  <c r="CS135" i="3" s="1"/>
  <c r="CS82" i="3" s="1"/>
  <c r="CR136" i="3"/>
  <c r="CR135" i="3" s="1"/>
  <c r="CR82" i="3" s="1"/>
  <c r="CQ136" i="3"/>
  <c r="CP136" i="3"/>
  <c r="CO136" i="3"/>
  <c r="CO135" i="3" s="1"/>
  <c r="CO82" i="3" s="1"/>
  <c r="CN136" i="3"/>
  <c r="CN135" i="3" s="1"/>
  <c r="CN82" i="3" s="1"/>
  <c r="CM136" i="3"/>
  <c r="CL136" i="3"/>
  <c r="CK136" i="3"/>
  <c r="CK135" i="3" s="1"/>
  <c r="CK82" i="3" s="1"/>
  <c r="CJ136" i="3"/>
  <c r="CJ135" i="3" s="1"/>
  <c r="CJ82" i="3" s="1"/>
  <c r="CI136" i="3"/>
  <c r="CH136" i="3"/>
  <c r="CG136" i="3"/>
  <c r="CG135" i="3" s="1"/>
  <c r="CG82" i="3" s="1"/>
  <c r="CF136" i="3"/>
  <c r="CF135" i="3" s="1"/>
  <c r="CF82" i="3" s="1"/>
  <c r="CE136" i="3"/>
  <c r="CD136" i="3"/>
  <c r="CC136" i="3"/>
  <c r="CC135" i="3" s="1"/>
  <c r="CC82" i="3" s="1"/>
  <c r="CB136" i="3"/>
  <c r="CB135" i="3" s="1"/>
  <c r="CB82" i="3" s="1"/>
  <c r="CA136" i="3"/>
  <c r="BZ136" i="3"/>
  <c r="BY136" i="3"/>
  <c r="BY135" i="3" s="1"/>
  <c r="BY82" i="3" s="1"/>
  <c r="BX136" i="3"/>
  <c r="BX135" i="3" s="1"/>
  <c r="BX82" i="3" s="1"/>
  <c r="BW136" i="3"/>
  <c r="BV136" i="3"/>
  <c r="BU136" i="3"/>
  <c r="BU135" i="3" s="1"/>
  <c r="BU82" i="3" s="1"/>
  <c r="BT136" i="3"/>
  <c r="BT135" i="3" s="1"/>
  <c r="BT82" i="3" s="1"/>
  <c r="BS136" i="3"/>
  <c r="BR136" i="3"/>
  <c r="BQ136" i="3"/>
  <c r="BQ135" i="3" s="1"/>
  <c r="BQ82" i="3" s="1"/>
  <c r="BP136" i="3"/>
  <c r="BP135" i="3" s="1"/>
  <c r="BP82" i="3" s="1"/>
  <c r="BO136" i="3"/>
  <c r="BN136" i="3"/>
  <c r="BM136" i="3"/>
  <c r="BM135" i="3" s="1"/>
  <c r="BM82" i="3" s="1"/>
  <c r="BL136" i="3"/>
  <c r="BL135" i="3" s="1"/>
  <c r="BL82" i="3" s="1"/>
  <c r="BK136" i="3"/>
  <c r="BJ136" i="3"/>
  <c r="BI136" i="3"/>
  <c r="BI135" i="3" s="1"/>
  <c r="BI82" i="3" s="1"/>
  <c r="BH136" i="3"/>
  <c r="BH135" i="3" s="1"/>
  <c r="BH82" i="3" s="1"/>
  <c r="BG136" i="3"/>
  <c r="BF136" i="3"/>
  <c r="BE136" i="3"/>
  <c r="BE135" i="3" s="1"/>
  <c r="BE82" i="3" s="1"/>
  <c r="BD136" i="3"/>
  <c r="BD135" i="3" s="1"/>
  <c r="BD82" i="3" s="1"/>
  <c r="BC136" i="3"/>
  <c r="BB136" i="3"/>
  <c r="BA136" i="3"/>
  <c r="BA135" i="3" s="1"/>
  <c r="BA82" i="3" s="1"/>
  <c r="AZ136" i="3"/>
  <c r="AZ135" i="3" s="1"/>
  <c r="AZ82" i="3" s="1"/>
  <c r="AY136" i="3"/>
  <c r="AX136" i="3"/>
  <c r="AW136" i="3"/>
  <c r="AW135" i="3" s="1"/>
  <c r="AW82" i="3" s="1"/>
  <c r="AV136" i="3"/>
  <c r="AV135" i="3" s="1"/>
  <c r="AV82" i="3" s="1"/>
  <c r="AU136" i="3"/>
  <c r="AT136" i="3"/>
  <c r="AS136" i="3"/>
  <c r="AS135" i="3" s="1"/>
  <c r="AS82" i="3" s="1"/>
  <c r="AR136" i="3"/>
  <c r="AR135" i="3" s="1"/>
  <c r="AR82" i="3" s="1"/>
  <c r="AQ136" i="3"/>
  <c r="AP136" i="3"/>
  <c r="AO136" i="3"/>
  <c r="AO135" i="3" s="1"/>
  <c r="AO82" i="3" s="1"/>
  <c r="AN136" i="3"/>
  <c r="AN135" i="3" s="1"/>
  <c r="AN82" i="3" s="1"/>
  <c r="AM136" i="3"/>
  <c r="AL136" i="3"/>
  <c r="AK136" i="3"/>
  <c r="AK135" i="3" s="1"/>
  <c r="AK82" i="3" s="1"/>
  <c r="AJ136" i="3"/>
  <c r="AJ135" i="3" s="1"/>
  <c r="AJ82" i="3" s="1"/>
  <c r="AI136" i="3"/>
  <c r="AH136" i="3"/>
  <c r="AG136" i="3"/>
  <c r="AG135" i="3" s="1"/>
  <c r="AG82" i="3" s="1"/>
  <c r="AF136" i="3"/>
  <c r="AF135" i="3" s="1"/>
  <c r="AF82" i="3" s="1"/>
  <c r="AE136" i="3"/>
  <c r="AD136" i="3"/>
  <c r="AC136" i="3"/>
  <c r="AC135" i="3" s="1"/>
  <c r="AC82" i="3" s="1"/>
  <c r="AB136" i="3"/>
  <c r="AB135" i="3" s="1"/>
  <c r="AB82" i="3" s="1"/>
  <c r="AA136" i="3"/>
  <c r="Z136" i="3"/>
  <c r="Y136" i="3"/>
  <c r="Y135" i="3" s="1"/>
  <c r="Y82" i="3" s="1"/>
  <c r="X136" i="3"/>
  <c r="X135" i="3" s="1"/>
  <c r="X82" i="3" s="1"/>
  <c r="W136" i="3"/>
  <c r="V136" i="3"/>
  <c r="U136" i="3"/>
  <c r="U135" i="3" s="1"/>
  <c r="U82" i="3" s="1"/>
  <c r="T136" i="3"/>
  <c r="T135" i="3" s="1"/>
  <c r="T82" i="3" s="1"/>
  <c r="S136" i="3"/>
  <c r="R136" i="3"/>
  <c r="Q136" i="3"/>
  <c r="Q135" i="3" s="1"/>
  <c r="Q82" i="3" s="1"/>
  <c r="P136" i="3"/>
  <c r="P135" i="3" s="1"/>
  <c r="P82" i="3" s="1"/>
  <c r="O136" i="3"/>
  <c r="N136" i="3"/>
  <c r="M136" i="3"/>
  <c r="M135" i="3" s="1"/>
  <c r="M82" i="3" s="1"/>
  <c r="L136" i="3"/>
  <c r="L135" i="3" s="1"/>
  <c r="L82" i="3" s="1"/>
  <c r="K136" i="3"/>
  <c r="J136" i="3"/>
  <c r="I136" i="3"/>
  <c r="I135" i="3" s="1"/>
  <c r="I82" i="3" s="1"/>
  <c r="H136" i="3"/>
  <c r="H135" i="3" s="1"/>
  <c r="H82" i="3" s="1"/>
  <c r="G136" i="3"/>
  <c r="F136" i="3"/>
  <c r="E136" i="3"/>
  <c r="E135" i="3" s="1"/>
  <c r="E82" i="3" s="1"/>
  <c r="DC135" i="3"/>
  <c r="DC82" i="3" s="1"/>
  <c r="CY135" i="3"/>
  <c r="CY82" i="3" s="1"/>
  <c r="CT135" i="3"/>
  <c r="CQ135" i="3"/>
  <c r="CQ82" i="3" s="1"/>
  <c r="CP135" i="3"/>
  <c r="CP82" i="3" s="1"/>
  <c r="CM135" i="3"/>
  <c r="CM82" i="3" s="1"/>
  <c r="CL135" i="3"/>
  <c r="CI135" i="3"/>
  <c r="CI82" i="3" s="1"/>
  <c r="CH135" i="3"/>
  <c r="CH82" i="3" s="1"/>
  <c r="CE135" i="3"/>
  <c r="CE82" i="3" s="1"/>
  <c r="CD135" i="3"/>
  <c r="CA135" i="3"/>
  <c r="CA82" i="3" s="1"/>
  <c r="BZ135" i="3"/>
  <c r="BZ82" i="3" s="1"/>
  <c r="BW135" i="3"/>
  <c r="BW82" i="3" s="1"/>
  <c r="BV135" i="3"/>
  <c r="BS135" i="3"/>
  <c r="BS82" i="3" s="1"/>
  <c r="BR135" i="3"/>
  <c r="BR82" i="3" s="1"/>
  <c r="BO135" i="3"/>
  <c r="BO82" i="3" s="1"/>
  <c r="BN135" i="3"/>
  <c r="BK135" i="3"/>
  <c r="BK82" i="3" s="1"/>
  <c r="BJ135" i="3"/>
  <c r="BJ82" i="3" s="1"/>
  <c r="BG135" i="3"/>
  <c r="BG82" i="3" s="1"/>
  <c r="BF135" i="3"/>
  <c r="BC135" i="3"/>
  <c r="BC82" i="3" s="1"/>
  <c r="BB135" i="3"/>
  <c r="BB82" i="3" s="1"/>
  <c r="AY135" i="3"/>
  <c r="AY82" i="3" s="1"/>
  <c r="AX135" i="3"/>
  <c r="AU135" i="3"/>
  <c r="AU82" i="3" s="1"/>
  <c r="AT135" i="3"/>
  <c r="AT82" i="3" s="1"/>
  <c r="AQ135" i="3"/>
  <c r="AQ82" i="3" s="1"/>
  <c r="AP135" i="3"/>
  <c r="AM135" i="3"/>
  <c r="AM82" i="3" s="1"/>
  <c r="AL135" i="3"/>
  <c r="AL82" i="3" s="1"/>
  <c r="AI135" i="3"/>
  <c r="AI82" i="3" s="1"/>
  <c r="AH135" i="3"/>
  <c r="AE135" i="3"/>
  <c r="AE82" i="3" s="1"/>
  <c r="AD135" i="3"/>
  <c r="AD82" i="3" s="1"/>
  <c r="AA135" i="3"/>
  <c r="AA82" i="3" s="1"/>
  <c r="Z135" i="3"/>
  <c r="W135" i="3"/>
  <c r="W82" i="3" s="1"/>
  <c r="V135" i="3"/>
  <c r="V82" i="3" s="1"/>
  <c r="S135" i="3"/>
  <c r="S82" i="3" s="1"/>
  <c r="R135" i="3"/>
  <c r="O135" i="3"/>
  <c r="O82" i="3" s="1"/>
  <c r="N135" i="3"/>
  <c r="N82" i="3" s="1"/>
  <c r="K135" i="3"/>
  <c r="K82" i="3" s="1"/>
  <c r="J135" i="3"/>
  <c r="G135" i="3"/>
  <c r="G82" i="3" s="1"/>
  <c r="F135" i="3"/>
  <c r="F82" i="3" s="1"/>
  <c r="CT82" i="3"/>
  <c r="CL82" i="3"/>
  <c r="CD82" i="3"/>
  <c r="BV82" i="3"/>
  <c r="BN82" i="3"/>
  <c r="BF82" i="3"/>
  <c r="AX82" i="3"/>
  <c r="AP82" i="3"/>
  <c r="AH82" i="3"/>
  <c r="Z82" i="3"/>
  <c r="R82" i="3"/>
  <c r="J82" i="3"/>
  <c r="AU81" i="3"/>
  <c r="O81" i="3"/>
  <c r="O77" i="3" s="1"/>
  <c r="AW80" i="3"/>
  <c r="Q80" i="3"/>
  <c r="AW79" i="3"/>
  <c r="Q79" i="3"/>
  <c r="AW78" i="3"/>
  <c r="AK78" i="3"/>
  <c r="AK77" i="3" s="1"/>
  <c r="Q78" i="3"/>
  <c r="DF77" i="3"/>
  <c r="DE77" i="3"/>
  <c r="DD77" i="3"/>
  <c r="DC77" i="3"/>
  <c r="DB77" i="3"/>
  <c r="DA77" i="3"/>
  <c r="CZ77" i="3"/>
  <c r="CY77" i="3"/>
  <c r="CX77" i="3"/>
  <c r="CW77" i="3"/>
  <c r="CV77" i="3"/>
  <c r="CU77" i="3"/>
  <c r="CT77" i="3"/>
  <c r="CS77" i="3"/>
  <c r="CR77" i="3"/>
  <c r="CQ77" i="3"/>
  <c r="CP77" i="3"/>
  <c r="CO77" i="3"/>
  <c r="CN77" i="3"/>
  <c r="CM77" i="3"/>
  <c r="CL77" i="3"/>
  <c r="CK77" i="3"/>
  <c r="CJ77" i="3"/>
  <c r="CI77" i="3"/>
  <c r="CH77" i="3"/>
  <c r="CG77" i="3"/>
  <c r="CF77" i="3"/>
  <c r="CE77" i="3"/>
  <c r="CD77" i="3"/>
  <c r="CC77" i="3"/>
  <c r="CB77" i="3"/>
  <c r="CA77" i="3"/>
  <c r="BZ77" i="3"/>
  <c r="BY77" i="3"/>
  <c r="BX77" i="3"/>
  <c r="BW77" i="3"/>
  <c r="BV77" i="3"/>
  <c r="BU77"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U77" i="3"/>
  <c r="AT77" i="3"/>
  <c r="AS77" i="3"/>
  <c r="AR77" i="3"/>
  <c r="AQ77" i="3"/>
  <c r="AP77" i="3"/>
  <c r="AO77" i="3"/>
  <c r="AN77" i="3"/>
  <c r="AM77" i="3"/>
  <c r="AL77" i="3"/>
  <c r="AJ77" i="3"/>
  <c r="AI77" i="3"/>
  <c r="AH77" i="3"/>
  <c r="AG77" i="3"/>
  <c r="AF77" i="3"/>
  <c r="AE77" i="3"/>
  <c r="AD77" i="3"/>
  <c r="AC77" i="3"/>
  <c r="AB77" i="3"/>
  <c r="AA77" i="3"/>
  <c r="Z77" i="3"/>
  <c r="Y77" i="3"/>
  <c r="X77" i="3"/>
  <c r="W77" i="3"/>
  <c r="V77" i="3"/>
  <c r="U77" i="3"/>
  <c r="T77" i="3"/>
  <c r="S77" i="3"/>
  <c r="R77" i="3"/>
  <c r="P77" i="3"/>
  <c r="N77" i="3"/>
  <c r="M77" i="3"/>
  <c r="L77" i="3"/>
  <c r="K77" i="3"/>
  <c r="J77" i="3"/>
  <c r="I77" i="3"/>
  <c r="H77" i="3"/>
  <c r="G77" i="3"/>
  <c r="F77" i="3"/>
  <c r="E77" i="3"/>
  <c r="DF74" i="3"/>
  <c r="DF73" i="3" s="1"/>
  <c r="DF29" i="3" s="1"/>
  <c r="DF28" i="3" s="1"/>
  <c r="DE74" i="3"/>
  <c r="DD74" i="3"/>
  <c r="DD73" i="3" s="1"/>
  <c r="DD29" i="3" s="1"/>
  <c r="DD28" i="3" s="1"/>
  <c r="DC74" i="3"/>
  <c r="DB74" i="3"/>
  <c r="DA74" i="3"/>
  <c r="DA73" i="3" s="1"/>
  <c r="DA29" i="3" s="1"/>
  <c r="CZ74" i="3"/>
  <c r="CZ73" i="3" s="1"/>
  <c r="CY74" i="3"/>
  <c r="CX74" i="3"/>
  <c r="CX73" i="3" s="1"/>
  <c r="CX29" i="3" s="1"/>
  <c r="CW74" i="3"/>
  <c r="CV74" i="3"/>
  <c r="CV73" i="3" s="1"/>
  <c r="CV29" i="3" s="1"/>
  <c r="CV28" i="3" s="1"/>
  <c r="CU74" i="3"/>
  <c r="CT74" i="3"/>
  <c r="CS74" i="3"/>
  <c r="CR74" i="3"/>
  <c r="CR73" i="3" s="1"/>
  <c r="CR29" i="3" s="1"/>
  <c r="CR28" i="3" s="1"/>
  <c r="CQ74" i="3"/>
  <c r="CP74" i="3"/>
  <c r="CP73" i="3" s="1"/>
  <c r="CP29" i="3" s="1"/>
  <c r="CP28" i="3" s="1"/>
  <c r="CO74" i="3"/>
  <c r="CO73" i="3" s="1"/>
  <c r="CO29" i="3" s="1"/>
  <c r="CN74" i="3"/>
  <c r="CN73" i="3" s="1"/>
  <c r="CM74" i="3"/>
  <c r="CL74" i="3"/>
  <c r="CK74" i="3"/>
  <c r="CJ74" i="3"/>
  <c r="CJ73" i="3" s="1"/>
  <c r="CI74" i="3"/>
  <c r="CH74" i="3"/>
  <c r="CH73" i="3" s="1"/>
  <c r="CH29" i="3" s="1"/>
  <c r="CG74" i="3"/>
  <c r="CF74" i="3"/>
  <c r="CF73" i="3" s="1"/>
  <c r="CF29" i="3" s="1"/>
  <c r="CF28" i="3" s="1"/>
  <c r="CE74" i="3"/>
  <c r="CD74" i="3"/>
  <c r="CC74" i="3"/>
  <c r="CB74" i="3"/>
  <c r="CB73" i="3" s="1"/>
  <c r="CB29" i="3" s="1"/>
  <c r="CB28" i="3" s="1"/>
  <c r="CA74" i="3"/>
  <c r="BZ74" i="3"/>
  <c r="BZ73" i="3" s="1"/>
  <c r="BZ29" i="3" s="1"/>
  <c r="BZ28" i="3" s="1"/>
  <c r="BY74" i="3"/>
  <c r="BY73" i="3" s="1"/>
  <c r="BY29" i="3" s="1"/>
  <c r="BX74" i="3"/>
  <c r="BX73" i="3" s="1"/>
  <c r="BW74" i="3"/>
  <c r="BV74" i="3"/>
  <c r="BU74" i="3"/>
  <c r="BT74" i="3"/>
  <c r="BT73" i="3" s="1"/>
  <c r="BT29" i="3" s="1"/>
  <c r="BT28" i="3" s="1"/>
  <c r="BS74" i="3"/>
  <c r="BR74" i="3"/>
  <c r="BR73" i="3" s="1"/>
  <c r="BR29" i="3" s="1"/>
  <c r="BQ74" i="3"/>
  <c r="BP74" i="3"/>
  <c r="BP73" i="3" s="1"/>
  <c r="BP29" i="3" s="1"/>
  <c r="BP28" i="3" s="1"/>
  <c r="BO74" i="3"/>
  <c r="BN74" i="3"/>
  <c r="BM74" i="3"/>
  <c r="BL74" i="3"/>
  <c r="BL73" i="3" s="1"/>
  <c r="BL29" i="3" s="1"/>
  <c r="BL28" i="3" s="1"/>
  <c r="BK74" i="3"/>
  <c r="BJ74" i="3"/>
  <c r="BJ73" i="3" s="1"/>
  <c r="BJ29" i="3" s="1"/>
  <c r="BI74" i="3"/>
  <c r="BH74" i="3"/>
  <c r="BH73" i="3" s="1"/>
  <c r="BG74" i="3"/>
  <c r="BF74" i="3"/>
  <c r="BE74" i="3"/>
  <c r="BD74" i="3"/>
  <c r="BD73" i="3" s="1"/>
  <c r="BC74" i="3"/>
  <c r="BB74" i="3"/>
  <c r="BB73" i="3" s="1"/>
  <c r="BB29" i="3" s="1"/>
  <c r="BA74" i="3"/>
  <c r="AZ74" i="3"/>
  <c r="AZ73" i="3" s="1"/>
  <c r="AZ29" i="3" s="1"/>
  <c r="AZ28" i="3" s="1"/>
  <c r="AY74" i="3"/>
  <c r="AX74" i="3"/>
  <c r="AW74" i="3"/>
  <c r="AW73" i="3" s="1"/>
  <c r="AW29" i="3" s="1"/>
  <c r="AV74" i="3"/>
  <c r="AV73" i="3" s="1"/>
  <c r="AV29" i="3" s="1"/>
  <c r="AV28" i="3" s="1"/>
  <c r="AU74" i="3"/>
  <c r="AT74" i="3"/>
  <c r="AT73" i="3" s="1"/>
  <c r="AT29" i="3" s="1"/>
  <c r="AS74" i="3"/>
  <c r="AR74" i="3"/>
  <c r="AR73" i="3" s="1"/>
  <c r="AQ74" i="3"/>
  <c r="AP74" i="3"/>
  <c r="AO74" i="3"/>
  <c r="AN74" i="3"/>
  <c r="AN73" i="3" s="1"/>
  <c r="AM74" i="3"/>
  <c r="AL74" i="3"/>
  <c r="AL73" i="3" s="1"/>
  <c r="AL29" i="3" s="1"/>
  <c r="AK74" i="3"/>
  <c r="AJ74" i="3"/>
  <c r="AJ73" i="3" s="1"/>
  <c r="AJ29" i="3" s="1"/>
  <c r="AJ28" i="3" s="1"/>
  <c r="AI74" i="3"/>
  <c r="AI73" i="3" s="1"/>
  <c r="AH74" i="3"/>
  <c r="AG74" i="3"/>
  <c r="AF74" i="3"/>
  <c r="AF73" i="3" s="1"/>
  <c r="AF29" i="3" s="1"/>
  <c r="AF28" i="3" s="1"/>
  <c r="AE74" i="3"/>
  <c r="AE73" i="3" s="1"/>
  <c r="AE29" i="3" s="1"/>
  <c r="AD74" i="3"/>
  <c r="AD73" i="3" s="1"/>
  <c r="AD29" i="3" s="1"/>
  <c r="AD28" i="3" s="1"/>
  <c r="AC74" i="3"/>
  <c r="AC73" i="3" s="1"/>
  <c r="AC29" i="3" s="1"/>
  <c r="AB74" i="3"/>
  <c r="AB73" i="3" s="1"/>
  <c r="AA74" i="3"/>
  <c r="AA73" i="3" s="1"/>
  <c r="AA29" i="3" s="1"/>
  <c r="AA28" i="3" s="1"/>
  <c r="Z74" i="3"/>
  <c r="Y74" i="3"/>
  <c r="X74" i="3"/>
  <c r="X73" i="3" s="1"/>
  <c r="W74" i="3"/>
  <c r="W73" i="3" s="1"/>
  <c r="V74" i="3"/>
  <c r="V73" i="3" s="1"/>
  <c r="V29" i="3" s="1"/>
  <c r="U74" i="3"/>
  <c r="T74" i="3"/>
  <c r="T73" i="3" s="1"/>
  <c r="T29" i="3" s="1"/>
  <c r="T28" i="3" s="1"/>
  <c r="S74" i="3"/>
  <c r="S73" i="3" s="1"/>
  <c r="R74" i="3"/>
  <c r="Q74" i="3"/>
  <c r="P74" i="3"/>
  <c r="P73" i="3" s="1"/>
  <c r="P29" i="3" s="1"/>
  <c r="P28" i="3" s="1"/>
  <c r="O74" i="3"/>
  <c r="N74" i="3"/>
  <c r="N73" i="3" s="1"/>
  <c r="N29" i="3" s="1"/>
  <c r="M74" i="3"/>
  <c r="M73" i="3" s="1"/>
  <c r="M29" i="3" s="1"/>
  <c r="L74" i="3"/>
  <c r="K74" i="3"/>
  <c r="J74" i="3"/>
  <c r="I74" i="3"/>
  <c r="H74" i="3"/>
  <c r="G74" i="3"/>
  <c r="F74" i="3"/>
  <c r="F73" i="3" s="1"/>
  <c r="F29" i="3" s="1"/>
  <c r="E74" i="3"/>
  <c r="DE73" i="3"/>
  <c r="DE29" i="3" s="1"/>
  <c r="DE28" i="3" s="1"/>
  <c r="CW73" i="3"/>
  <c r="CW29" i="3" s="1"/>
  <c r="CW28" i="3" s="1"/>
  <c r="CS73" i="3"/>
  <c r="CK73" i="3"/>
  <c r="CK29" i="3" s="1"/>
  <c r="CK28" i="3" s="1"/>
  <c r="CG73" i="3"/>
  <c r="CG29" i="3" s="1"/>
  <c r="CC73" i="3"/>
  <c r="CC29" i="3" s="1"/>
  <c r="CC28" i="3" s="1"/>
  <c r="BU73" i="3"/>
  <c r="BU29" i="3" s="1"/>
  <c r="BQ73" i="3"/>
  <c r="BQ29" i="3" s="1"/>
  <c r="BM73" i="3"/>
  <c r="BI73" i="3"/>
  <c r="BI29" i="3" s="1"/>
  <c r="BE73" i="3"/>
  <c r="BE29" i="3" s="1"/>
  <c r="BA73" i="3"/>
  <c r="BA29" i="3" s="1"/>
  <c r="AS73" i="3"/>
  <c r="AS29" i="3" s="1"/>
  <c r="AO73" i="3"/>
  <c r="AO29" i="3" s="1"/>
  <c r="AG73" i="3"/>
  <c r="AG29" i="3" s="1"/>
  <c r="Y73" i="3"/>
  <c r="Y29" i="3" s="1"/>
  <c r="U73" i="3"/>
  <c r="U29" i="3" s="1"/>
  <c r="E73" i="3"/>
  <c r="E29" i="3" s="1"/>
  <c r="CZ29" i="3"/>
  <c r="CZ28" i="3" s="1"/>
  <c r="CS29" i="3"/>
  <c r="CN29" i="3"/>
  <c r="CN28" i="3" s="1"/>
  <c r="CJ29" i="3"/>
  <c r="CJ28" i="3" s="1"/>
  <c r="BX29" i="3"/>
  <c r="BX28" i="3" s="1"/>
  <c r="BM29" i="3"/>
  <c r="BM28" i="3" s="1"/>
  <c r="BH29" i="3"/>
  <c r="BD29" i="3"/>
  <c r="BD28" i="3" s="1"/>
  <c r="AR29" i="3"/>
  <c r="AR28" i="3" s="1"/>
  <c r="AN29" i="3"/>
  <c r="AN28" i="3" s="1"/>
  <c r="AI29" i="3"/>
  <c r="AI28" i="3" s="1"/>
  <c r="AB29" i="3"/>
  <c r="AB28" i="3" s="1"/>
  <c r="X29" i="3"/>
  <c r="X28" i="3" s="1"/>
  <c r="W29" i="3"/>
  <c r="S29" i="3"/>
  <c r="S28" i="3" s="1"/>
  <c r="CS28" i="3"/>
  <c r="DF26" i="3"/>
  <c r="DE26" i="3"/>
  <c r="DD26" i="3"/>
  <c r="DC26" i="3"/>
  <c r="DB26" i="3"/>
  <c r="DA26" i="3"/>
  <c r="CZ26" i="3"/>
  <c r="CY26" i="3"/>
  <c r="CX26" i="3"/>
  <c r="CW26" i="3"/>
  <c r="CV26" i="3"/>
  <c r="CU26" i="3"/>
  <c r="CT26" i="3"/>
  <c r="CS26" i="3"/>
  <c r="CR26" i="3"/>
  <c r="CQ26" i="3"/>
  <c r="CP26" i="3"/>
  <c r="CO26" i="3"/>
  <c r="CN26" i="3"/>
  <c r="CM26" i="3"/>
  <c r="CL26" i="3"/>
  <c r="CK26" i="3"/>
  <c r="CJ26" i="3"/>
  <c r="CI26" i="3"/>
  <c r="CH26" i="3"/>
  <c r="CG26" i="3"/>
  <c r="CF26" i="3"/>
  <c r="CE26" i="3"/>
  <c r="CD26" i="3"/>
  <c r="CC26" i="3"/>
  <c r="CB26" i="3"/>
  <c r="CA26" i="3"/>
  <c r="BZ26" i="3"/>
  <c r="BY26" i="3"/>
  <c r="BX26" i="3"/>
  <c r="BW26" i="3"/>
  <c r="BV26" i="3"/>
  <c r="BU26"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U26" i="3"/>
  <c r="AT26" i="3"/>
  <c r="AS26" i="3"/>
  <c r="AR26" i="3"/>
  <c r="AQ26" i="3"/>
  <c r="AP26" i="3"/>
  <c r="AO26" i="3"/>
  <c r="AN26" i="3"/>
  <c r="AM26" i="3"/>
  <c r="AL26" i="3"/>
  <c r="AK26" i="3"/>
  <c r="AJ26" i="3"/>
  <c r="AI26" i="3"/>
  <c r="AH26" i="3"/>
  <c r="AG26" i="3"/>
  <c r="AF26" i="3"/>
  <c r="AE26" i="3"/>
  <c r="AD26" i="3"/>
  <c r="AC26" i="3"/>
  <c r="AB26" i="3"/>
  <c r="AA26" i="3"/>
  <c r="Z26" i="3"/>
  <c r="Y26" i="3"/>
  <c r="X26" i="3"/>
  <c r="W26" i="3"/>
  <c r="V26" i="3"/>
  <c r="U26" i="3"/>
  <c r="T26" i="3"/>
  <c r="S26" i="3"/>
  <c r="R26" i="3"/>
  <c r="Q26" i="3"/>
  <c r="P26" i="3"/>
  <c r="O26" i="3"/>
  <c r="N26" i="3"/>
  <c r="M26" i="3"/>
  <c r="L26" i="3"/>
  <c r="K26" i="3"/>
  <c r="J26" i="3"/>
  <c r="I26" i="3"/>
  <c r="H26" i="3"/>
  <c r="G26" i="3"/>
  <c r="F26" i="3"/>
  <c r="E26" i="3"/>
  <c r="DF25" i="3"/>
  <c r="DE25" i="3"/>
  <c r="DD25" i="3"/>
  <c r="DC25" i="3"/>
  <c r="DB25" i="3"/>
  <c r="DA25" i="3"/>
  <c r="CZ25" i="3"/>
  <c r="CY25" i="3"/>
  <c r="CX25" i="3"/>
  <c r="CW25" i="3"/>
  <c r="CV25" i="3"/>
  <c r="CU25" i="3"/>
  <c r="CT25" i="3"/>
  <c r="CS25" i="3"/>
  <c r="CR25" i="3"/>
  <c r="CQ25" i="3"/>
  <c r="CP25" i="3"/>
  <c r="CO25" i="3"/>
  <c r="CN25" i="3"/>
  <c r="CM25" i="3"/>
  <c r="CL25" i="3"/>
  <c r="CK25" i="3"/>
  <c r="CJ25" i="3"/>
  <c r="CI25" i="3"/>
  <c r="CH25" i="3"/>
  <c r="CG25" i="3"/>
  <c r="CF25" i="3"/>
  <c r="CE25" i="3"/>
  <c r="CD25" i="3"/>
  <c r="CC25" i="3"/>
  <c r="CB25" i="3"/>
  <c r="CA25" i="3"/>
  <c r="BZ25" i="3"/>
  <c r="BY25" i="3"/>
  <c r="BX25" i="3"/>
  <c r="BW25" i="3"/>
  <c r="BV25" i="3"/>
  <c r="BU25"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U25" i="3"/>
  <c r="AT25" i="3"/>
  <c r="AS25" i="3"/>
  <c r="AR25" i="3"/>
  <c r="AQ25" i="3"/>
  <c r="AP25" i="3"/>
  <c r="AO25" i="3"/>
  <c r="AN25" i="3"/>
  <c r="AM25" i="3"/>
  <c r="AL25" i="3"/>
  <c r="AK25" i="3"/>
  <c r="AJ25" i="3"/>
  <c r="AI25" i="3"/>
  <c r="AH25" i="3"/>
  <c r="AG25" i="3"/>
  <c r="AF25" i="3"/>
  <c r="AE25" i="3"/>
  <c r="AD25" i="3"/>
  <c r="AC25" i="3"/>
  <c r="AB25" i="3"/>
  <c r="AA25" i="3"/>
  <c r="Z25" i="3"/>
  <c r="Y25" i="3"/>
  <c r="X25" i="3"/>
  <c r="W25" i="3"/>
  <c r="V25" i="3"/>
  <c r="U25" i="3"/>
  <c r="T25" i="3"/>
  <c r="S25" i="3"/>
  <c r="R25" i="3"/>
  <c r="Q25" i="3"/>
  <c r="P25" i="3"/>
  <c r="O25" i="3"/>
  <c r="N25" i="3"/>
  <c r="M25" i="3"/>
  <c r="L25" i="3"/>
  <c r="K25" i="3"/>
  <c r="J25" i="3"/>
  <c r="I25" i="3"/>
  <c r="H25" i="3"/>
  <c r="G25" i="3"/>
  <c r="F25" i="3"/>
  <c r="E25" i="3"/>
  <c r="DF24" i="3"/>
  <c r="DE24" i="3"/>
  <c r="DD24" i="3"/>
  <c r="DC24" i="3"/>
  <c r="DB24" i="3"/>
  <c r="DA24" i="3"/>
  <c r="CZ24" i="3"/>
  <c r="CY24" i="3"/>
  <c r="CX24" i="3"/>
  <c r="CW24" i="3"/>
  <c r="CV24" i="3"/>
  <c r="CU24" i="3"/>
  <c r="CT24" i="3"/>
  <c r="CS24" i="3"/>
  <c r="CR24" i="3"/>
  <c r="CQ24" i="3"/>
  <c r="CP24" i="3"/>
  <c r="CO24" i="3"/>
  <c r="CN24" i="3"/>
  <c r="CM24" i="3"/>
  <c r="CL24" i="3"/>
  <c r="CK24" i="3"/>
  <c r="CJ24" i="3"/>
  <c r="CI24" i="3"/>
  <c r="CH24" i="3"/>
  <c r="CG24" i="3"/>
  <c r="CF24" i="3"/>
  <c r="CE24" i="3"/>
  <c r="CD24" i="3"/>
  <c r="CC24" i="3"/>
  <c r="CB24" i="3"/>
  <c r="CA24" i="3"/>
  <c r="BZ24" i="3"/>
  <c r="BY24" i="3"/>
  <c r="BX24" i="3"/>
  <c r="BW24" i="3"/>
  <c r="BV24" i="3"/>
  <c r="BU24"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U24" i="3"/>
  <c r="AT24" i="3"/>
  <c r="AS24" i="3"/>
  <c r="AR24" i="3"/>
  <c r="AQ24" i="3"/>
  <c r="AP24" i="3"/>
  <c r="AO24" i="3"/>
  <c r="AN24" i="3"/>
  <c r="AM24" i="3"/>
  <c r="AL24" i="3"/>
  <c r="AK24" i="3"/>
  <c r="AJ24" i="3"/>
  <c r="AI24" i="3"/>
  <c r="AH24" i="3"/>
  <c r="AG24" i="3"/>
  <c r="AF24" i="3"/>
  <c r="AE24" i="3"/>
  <c r="AD24" i="3"/>
  <c r="AC24" i="3"/>
  <c r="AB24" i="3"/>
  <c r="AA24" i="3"/>
  <c r="Z24" i="3"/>
  <c r="Y24" i="3"/>
  <c r="X24" i="3"/>
  <c r="W24" i="3"/>
  <c r="V24" i="3"/>
  <c r="U24" i="3"/>
  <c r="T24" i="3"/>
  <c r="S24" i="3"/>
  <c r="R24" i="3"/>
  <c r="Q24" i="3"/>
  <c r="P24" i="3"/>
  <c r="O24" i="3"/>
  <c r="N24" i="3"/>
  <c r="M24" i="3"/>
  <c r="L24" i="3"/>
  <c r="K24" i="3"/>
  <c r="J24" i="3"/>
  <c r="I24" i="3"/>
  <c r="H24" i="3"/>
  <c r="G24" i="3"/>
  <c r="F24" i="3"/>
  <c r="E24" i="3"/>
  <c r="DF23" i="3"/>
  <c r="DE23" i="3"/>
  <c r="DD23" i="3"/>
  <c r="DC23" i="3"/>
  <c r="DB23" i="3"/>
  <c r="CZ23" i="3"/>
  <c r="CY23" i="3"/>
  <c r="CX23" i="3"/>
  <c r="CW23" i="3"/>
  <c r="CV23" i="3"/>
  <c r="CU23" i="3"/>
  <c r="CT23" i="3"/>
  <c r="CS23" i="3"/>
  <c r="CR23" i="3"/>
  <c r="CQ23" i="3"/>
  <c r="CP23" i="3"/>
  <c r="CO23" i="3"/>
  <c r="CN23" i="3"/>
  <c r="CM23" i="3"/>
  <c r="CL23" i="3"/>
  <c r="CK23" i="3"/>
  <c r="CJ23" i="3"/>
  <c r="CI23" i="3"/>
  <c r="CH23" i="3"/>
  <c r="CG23" i="3"/>
  <c r="CF23" i="3"/>
  <c r="CE23" i="3"/>
  <c r="CD23" i="3"/>
  <c r="CC23" i="3"/>
  <c r="CB23" i="3"/>
  <c r="CA23" i="3"/>
  <c r="BZ23" i="3"/>
  <c r="BY23" i="3"/>
  <c r="BX23" i="3"/>
  <c r="BW23" i="3"/>
  <c r="BV23" i="3"/>
  <c r="BU23" i="3"/>
  <c r="BT23" i="3"/>
  <c r="BS23" i="3"/>
  <c r="BR23" i="3"/>
  <c r="BP23" i="3"/>
  <c r="BO23" i="3"/>
  <c r="BN23" i="3"/>
  <c r="BM23" i="3"/>
  <c r="BL23" i="3"/>
  <c r="BK23" i="3"/>
  <c r="BJ23" i="3"/>
  <c r="BI23" i="3"/>
  <c r="BF23" i="3"/>
  <c r="BE23" i="3"/>
  <c r="BD23" i="3"/>
  <c r="BC23" i="3"/>
  <c r="BB23" i="3"/>
  <c r="BA23" i="3"/>
  <c r="AZ23" i="3"/>
  <c r="AY23" i="3"/>
  <c r="AX23" i="3"/>
  <c r="AV23" i="3"/>
  <c r="AU23" i="3"/>
  <c r="AT23" i="3"/>
  <c r="AS23" i="3"/>
  <c r="AR23" i="3"/>
  <c r="AQ23" i="3"/>
  <c r="AP23" i="3"/>
  <c r="AO23" i="3"/>
  <c r="AN23" i="3"/>
  <c r="AM23" i="3"/>
  <c r="AL23" i="3"/>
  <c r="AK23" i="3"/>
  <c r="AJ23" i="3"/>
  <c r="AI23" i="3"/>
  <c r="AH23" i="3"/>
  <c r="AG23" i="3"/>
  <c r="AF23" i="3"/>
  <c r="AE23" i="3"/>
  <c r="AD23" i="3"/>
  <c r="AC23" i="3"/>
  <c r="AB23" i="3"/>
  <c r="AA23" i="3"/>
  <c r="Z23" i="3"/>
  <c r="X23" i="3"/>
  <c r="V23" i="3"/>
  <c r="U23" i="3"/>
  <c r="T23" i="3"/>
  <c r="S23" i="3"/>
  <c r="R23" i="3"/>
  <c r="Q23" i="3"/>
  <c r="P23" i="3"/>
  <c r="O23" i="3"/>
  <c r="N23" i="3"/>
  <c r="M23" i="3"/>
  <c r="L23" i="3"/>
  <c r="K23" i="3"/>
  <c r="J23" i="3"/>
  <c r="H23" i="3"/>
  <c r="G23" i="3"/>
  <c r="F23" i="3"/>
  <c r="E23" i="3"/>
  <c r="DF22" i="3"/>
  <c r="DE22" i="3"/>
  <c r="DD22" i="3"/>
  <c r="DC22" i="3"/>
  <c r="DB22" i="3"/>
  <c r="DA22" i="3"/>
  <c r="CZ22" i="3"/>
  <c r="CY22" i="3"/>
  <c r="CX22" i="3"/>
  <c r="CW22" i="3"/>
  <c r="CV22" i="3"/>
  <c r="CT22" i="3"/>
  <c r="CS22" i="3"/>
  <c r="CR22" i="3"/>
  <c r="CQ22" i="3"/>
  <c r="CP22" i="3"/>
  <c r="CO22" i="3"/>
  <c r="CN22" i="3"/>
  <c r="CM22" i="3"/>
  <c r="CL22" i="3"/>
  <c r="CK22" i="3"/>
  <c r="CJ22" i="3"/>
  <c r="CI22" i="3"/>
  <c r="CH22" i="3"/>
  <c r="CG22" i="3"/>
  <c r="CF22" i="3"/>
  <c r="CE22" i="3"/>
  <c r="CD22" i="3"/>
  <c r="CC22" i="3"/>
  <c r="CB22" i="3"/>
  <c r="CA22" i="3"/>
  <c r="BZ22" i="3"/>
  <c r="BY22" i="3"/>
  <c r="BX22" i="3"/>
  <c r="BW22" i="3"/>
  <c r="BV22" i="3"/>
  <c r="BU22"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U22" i="3"/>
  <c r="AT22" i="3"/>
  <c r="AS22" i="3"/>
  <c r="AR22" i="3"/>
  <c r="AQ22" i="3"/>
  <c r="AP22" i="3"/>
  <c r="AO22" i="3"/>
  <c r="AN22" i="3"/>
  <c r="AM22" i="3"/>
  <c r="AL22" i="3"/>
  <c r="AK22" i="3"/>
  <c r="AJ22" i="3"/>
  <c r="AI22" i="3"/>
  <c r="AH22" i="3"/>
  <c r="AG22" i="3"/>
  <c r="AF22" i="3"/>
  <c r="AE22" i="3"/>
  <c r="AD22" i="3"/>
  <c r="AC22" i="3"/>
  <c r="AB22" i="3"/>
  <c r="AA22" i="3"/>
  <c r="Z22" i="3"/>
  <c r="Y22" i="3"/>
  <c r="X22" i="3"/>
  <c r="W22" i="3"/>
  <c r="V22" i="3"/>
  <c r="U22" i="3"/>
  <c r="T22" i="3"/>
  <c r="S22" i="3"/>
  <c r="R22" i="3"/>
  <c r="Q22" i="3"/>
  <c r="P22" i="3"/>
  <c r="O22" i="3"/>
  <c r="N22" i="3"/>
  <c r="M22" i="3"/>
  <c r="L22" i="3"/>
  <c r="K22" i="3"/>
  <c r="J22" i="3"/>
  <c r="I22" i="3"/>
  <c r="H22" i="3"/>
  <c r="G22" i="3"/>
  <c r="F22" i="3"/>
  <c r="E22" i="3"/>
  <c r="DF21" i="3"/>
  <c r="DE21" i="3"/>
  <c r="DD21" i="3"/>
  <c r="DC21" i="3"/>
  <c r="DB21" i="3"/>
  <c r="DA21" i="3"/>
  <c r="CZ21" i="3"/>
  <c r="CY21" i="3"/>
  <c r="CX21" i="3"/>
  <c r="CX20" i="3" s="1"/>
  <c r="CW21" i="3"/>
  <c r="CV21" i="3"/>
  <c r="CV20" i="3" s="1"/>
  <c r="CU21" i="3"/>
  <c r="CT21" i="3"/>
  <c r="CS21" i="3"/>
  <c r="CR21" i="3"/>
  <c r="CQ21" i="3"/>
  <c r="CP21" i="3"/>
  <c r="CP20" i="3" s="1"/>
  <c r="CO21" i="3"/>
  <c r="CN21" i="3"/>
  <c r="CM21" i="3"/>
  <c r="CL21" i="3"/>
  <c r="CL20" i="3" s="1"/>
  <c r="CK21" i="3"/>
  <c r="CJ21" i="3"/>
  <c r="CI21" i="3"/>
  <c r="CH21" i="3"/>
  <c r="CH20" i="3" s="1"/>
  <c r="CG21" i="3"/>
  <c r="CF21" i="3"/>
  <c r="CE21" i="3"/>
  <c r="CD21" i="3"/>
  <c r="CD20" i="3" s="1"/>
  <c r="CC21" i="3"/>
  <c r="CB21" i="3"/>
  <c r="CA21" i="3"/>
  <c r="BZ21" i="3"/>
  <c r="BZ20" i="3" s="1"/>
  <c r="BY21" i="3"/>
  <c r="BX21" i="3"/>
  <c r="BW21" i="3"/>
  <c r="BV21" i="3"/>
  <c r="BV20" i="3" s="1"/>
  <c r="BU21" i="3"/>
  <c r="BT21" i="3"/>
  <c r="BS21" i="3"/>
  <c r="BR21" i="3"/>
  <c r="BR20" i="3" s="1"/>
  <c r="BQ21" i="3"/>
  <c r="BP21" i="3"/>
  <c r="BO21" i="3"/>
  <c r="BN21" i="3"/>
  <c r="BN20" i="3" s="1"/>
  <c r="BM21" i="3"/>
  <c r="BL21" i="3"/>
  <c r="BK21" i="3"/>
  <c r="BJ21" i="3"/>
  <c r="BJ20" i="3" s="1"/>
  <c r="BI21" i="3"/>
  <c r="BH21" i="3"/>
  <c r="BG21" i="3"/>
  <c r="BF21" i="3"/>
  <c r="BE21" i="3"/>
  <c r="BD21" i="3"/>
  <c r="BC21" i="3"/>
  <c r="BB21" i="3"/>
  <c r="BA21" i="3"/>
  <c r="AZ21" i="3"/>
  <c r="AY21" i="3"/>
  <c r="AX21" i="3"/>
  <c r="AW21" i="3"/>
  <c r="AV21" i="3"/>
  <c r="AU21" i="3"/>
  <c r="AU20" i="3" s="1"/>
  <c r="AT21" i="3"/>
  <c r="AT20" i="3" s="1"/>
  <c r="AS21" i="3"/>
  <c r="AS20" i="3" s="1"/>
  <c r="AR21" i="3"/>
  <c r="AQ21" i="3"/>
  <c r="AP21" i="3"/>
  <c r="AP20" i="3" s="1"/>
  <c r="AO21" i="3"/>
  <c r="AN21" i="3"/>
  <c r="AM21" i="3"/>
  <c r="AL21" i="3"/>
  <c r="AL20" i="3" s="1"/>
  <c r="AK21" i="3"/>
  <c r="AJ21" i="3"/>
  <c r="AI21" i="3"/>
  <c r="AH21" i="3"/>
  <c r="AH20" i="3" s="1"/>
  <c r="AG21" i="3"/>
  <c r="AF21" i="3"/>
  <c r="AE21" i="3"/>
  <c r="AD21" i="3"/>
  <c r="AD20" i="3" s="1"/>
  <c r="AC21" i="3"/>
  <c r="AB21" i="3"/>
  <c r="AA21" i="3"/>
  <c r="Z21" i="3"/>
  <c r="Z20" i="3" s="1"/>
  <c r="Y21" i="3"/>
  <c r="X21" i="3"/>
  <c r="W21" i="3"/>
  <c r="V21" i="3"/>
  <c r="V20" i="3" s="1"/>
  <c r="U21" i="3"/>
  <c r="T21" i="3"/>
  <c r="S21" i="3"/>
  <c r="R21" i="3"/>
  <c r="R20" i="3" s="1"/>
  <c r="Q21" i="3"/>
  <c r="P21" i="3"/>
  <c r="O21" i="3"/>
  <c r="O20" i="3" s="1"/>
  <c r="N21" i="3"/>
  <c r="N20" i="3" s="1"/>
  <c r="M21" i="3"/>
  <c r="L21" i="3"/>
  <c r="K21" i="3"/>
  <c r="K20" i="3" s="1"/>
  <c r="J21" i="3"/>
  <c r="J20" i="3" s="1"/>
  <c r="I21" i="3"/>
  <c r="H21" i="3"/>
  <c r="G21" i="3"/>
  <c r="G20" i="3" s="1"/>
  <c r="F21" i="3"/>
  <c r="F20" i="3" s="1"/>
  <c r="E21" i="3"/>
  <c r="DF20" i="3"/>
  <c r="DE20" i="3"/>
  <c r="DD20" i="3"/>
  <c r="DC20" i="3"/>
  <c r="DB20" i="3"/>
  <c r="CZ20" i="3"/>
  <c r="CY20" i="3"/>
  <c r="CW20" i="3"/>
  <c r="CT20" i="3"/>
  <c r="CS20" i="3"/>
  <c r="CR20" i="3"/>
  <c r="CQ20" i="3"/>
  <c r="CO20" i="3"/>
  <c r="CN20" i="3"/>
  <c r="CM20" i="3"/>
  <c r="CK20" i="3"/>
  <c r="CJ20" i="3"/>
  <c r="CI20" i="3"/>
  <c r="CG20" i="3"/>
  <c r="CF20" i="3"/>
  <c r="CE20" i="3"/>
  <c r="CC20" i="3"/>
  <c r="CB20" i="3"/>
  <c r="CA20" i="3"/>
  <c r="BY20" i="3"/>
  <c r="BX20" i="3"/>
  <c r="BT20" i="3"/>
  <c r="BP20" i="3"/>
  <c r="BO20" i="3"/>
  <c r="BM20" i="3"/>
  <c r="BL20" i="3"/>
  <c r="BK20" i="3"/>
  <c r="BI20" i="3"/>
  <c r="BF20" i="3"/>
  <c r="BE20" i="3"/>
  <c r="BD20" i="3"/>
  <c r="BC20" i="3"/>
  <c r="BB20" i="3"/>
  <c r="BA20" i="3"/>
  <c r="AZ20" i="3"/>
  <c r="AY20" i="3"/>
  <c r="AX20" i="3"/>
  <c r="AV20" i="3"/>
  <c r="AR20" i="3"/>
  <c r="AQ20" i="3"/>
  <c r="AO20" i="3"/>
  <c r="AN20" i="3"/>
  <c r="AM20" i="3"/>
  <c r="AK20" i="3"/>
  <c r="AJ20" i="3"/>
  <c r="AI20" i="3"/>
  <c r="AG20" i="3"/>
  <c r="AF20" i="3"/>
  <c r="AE20" i="3"/>
  <c r="AC20" i="3"/>
  <c r="AB20" i="3"/>
  <c r="AA20" i="3"/>
  <c r="X20" i="3"/>
  <c r="U20" i="3"/>
  <c r="T20" i="3"/>
  <c r="S20" i="3"/>
  <c r="P20" i="3"/>
  <c r="M20" i="3"/>
  <c r="L20" i="3"/>
  <c r="H20" i="3"/>
  <c r="CC206" i="2"/>
  <c r="CC205" i="2"/>
  <c r="CC26" i="2" s="1"/>
  <c r="DH204" i="2"/>
  <c r="DG204" i="2"/>
  <c r="DF204" i="2"/>
  <c r="DD204" i="2"/>
  <c r="DC204" i="2"/>
  <c r="DB204" i="2"/>
  <c r="DA204" i="2"/>
  <c r="CZ204" i="2"/>
  <c r="CY204" i="2"/>
  <c r="CX204" i="2"/>
  <c r="CW204" i="2"/>
  <c r="CV204" i="2"/>
  <c r="CU204" i="2"/>
  <c r="CT204" i="2"/>
  <c r="CS204" i="2"/>
  <c r="CR204" i="2"/>
  <c r="CQ204" i="2"/>
  <c r="CP204" i="2"/>
  <c r="CO204" i="2"/>
  <c r="CN204" i="2"/>
  <c r="CM204" i="2"/>
  <c r="CL204" i="2"/>
  <c r="CK204" i="2"/>
  <c r="CJ204" i="2"/>
  <c r="CI204" i="2"/>
  <c r="CH204" i="2"/>
  <c r="CG204" i="2"/>
  <c r="CF204" i="2"/>
  <c r="CE204" i="2"/>
  <c r="CD204" i="2"/>
  <c r="CB204" i="2"/>
  <c r="CA204" i="2"/>
  <c r="BZ204" i="2"/>
  <c r="BY204" i="2"/>
  <c r="BX204" i="2"/>
  <c r="BW204" i="2"/>
  <c r="BV204" i="2"/>
  <c r="BU204" i="2"/>
  <c r="BT204" i="2"/>
  <c r="BS204" i="2"/>
  <c r="BR204" i="2"/>
  <c r="BQ204" i="2"/>
  <c r="BP204" i="2"/>
  <c r="BO204" i="2"/>
  <c r="BN204" i="2"/>
  <c r="BM204" i="2"/>
  <c r="BL204" i="2"/>
  <c r="BK204" i="2"/>
  <c r="BJ204" i="2"/>
  <c r="BI204" i="2"/>
  <c r="BH204" i="2"/>
  <c r="BG204" i="2"/>
  <c r="BF204" i="2"/>
  <c r="BE204" i="2"/>
  <c r="BD204" i="2"/>
  <c r="BC204" i="2"/>
  <c r="BB204" i="2"/>
  <c r="BA204" i="2"/>
  <c r="AZ204" i="2"/>
  <c r="AY204" i="2"/>
  <c r="AX204" i="2"/>
  <c r="AW204" i="2"/>
  <c r="AV204" i="2"/>
  <c r="AU204" i="2"/>
  <c r="AT204" i="2"/>
  <c r="AS204" i="2"/>
  <c r="AR204" i="2"/>
  <c r="AQ204" i="2"/>
  <c r="AP204" i="2"/>
  <c r="AO204" i="2"/>
  <c r="AN204" i="2"/>
  <c r="AM204" i="2"/>
  <c r="AL204" i="2"/>
  <c r="AK204" i="2"/>
  <c r="AJ204" i="2"/>
  <c r="AI204" i="2"/>
  <c r="AH204" i="2"/>
  <c r="AG204" i="2"/>
  <c r="AF204" i="2"/>
  <c r="AE204" i="2"/>
  <c r="AD204" i="2"/>
  <c r="AC204" i="2"/>
  <c r="AB204" i="2"/>
  <c r="AA204" i="2"/>
  <c r="Z204" i="2"/>
  <c r="Y204" i="2"/>
  <c r="X204" i="2"/>
  <c r="W204" i="2"/>
  <c r="V204" i="2"/>
  <c r="U204" i="2"/>
  <c r="T204" i="2"/>
  <c r="S204" i="2"/>
  <c r="R204" i="2"/>
  <c r="Q204" i="2"/>
  <c r="P204" i="2"/>
  <c r="O204" i="2"/>
  <c r="N204" i="2"/>
  <c r="M204" i="2"/>
  <c r="L204" i="2"/>
  <c r="K204" i="2"/>
  <c r="J204" i="2"/>
  <c r="I204" i="2"/>
  <c r="H204" i="2"/>
  <c r="G204" i="2"/>
  <c r="F204" i="2"/>
  <c r="E204" i="2"/>
  <c r="CC183" i="2"/>
  <c r="CC182" i="2"/>
  <c r="BS180" i="2"/>
  <c r="BS153" i="2" s="1"/>
  <c r="BS148" i="2" s="1"/>
  <c r="W180" i="2"/>
  <c r="W153" i="2" s="1"/>
  <c r="W148" i="2" s="1"/>
  <c r="CC179" i="2"/>
  <c r="Y154" i="2"/>
  <c r="Y23" i="2" s="1"/>
  <c r="DH153" i="2"/>
  <c r="DG153" i="2"/>
  <c r="DF153" i="2"/>
  <c r="DE153" i="2"/>
  <c r="DE148" i="2" s="1"/>
  <c r="DD153" i="2"/>
  <c r="DC153" i="2"/>
  <c r="DB153" i="2"/>
  <c r="DA153" i="2"/>
  <c r="DA148" i="2" s="1"/>
  <c r="CZ153" i="2"/>
  <c r="CY153" i="2"/>
  <c r="CX153" i="2"/>
  <c r="CV153" i="2"/>
  <c r="CV148" i="2" s="1"/>
  <c r="CU153" i="2"/>
  <c r="CT153" i="2"/>
  <c r="CS153" i="2"/>
  <c r="CR153" i="2"/>
  <c r="CR148" i="2" s="1"/>
  <c r="CQ153" i="2"/>
  <c r="CP153" i="2"/>
  <c r="CO153" i="2"/>
  <c r="CN153" i="2"/>
  <c r="CN148" i="2" s="1"/>
  <c r="CM153" i="2"/>
  <c r="CL153" i="2"/>
  <c r="CK153" i="2"/>
  <c r="CJ153" i="2"/>
  <c r="CJ148" i="2" s="1"/>
  <c r="CI153" i="2"/>
  <c r="CH153" i="2"/>
  <c r="CG153" i="2"/>
  <c r="CF153" i="2"/>
  <c r="CF148" i="2" s="1"/>
  <c r="CE153" i="2"/>
  <c r="CD153" i="2"/>
  <c r="CB153" i="2"/>
  <c r="CA153" i="2"/>
  <c r="CA148" i="2" s="1"/>
  <c r="BZ153" i="2"/>
  <c r="BY153" i="2"/>
  <c r="BX153" i="2"/>
  <c r="BW153" i="2"/>
  <c r="BW148" i="2" s="1"/>
  <c r="BV153" i="2"/>
  <c r="BU153" i="2"/>
  <c r="BT153" i="2"/>
  <c r="BR153" i="2"/>
  <c r="BR148" i="2" s="1"/>
  <c r="BQ153" i="2"/>
  <c r="BP153" i="2"/>
  <c r="BO153" i="2"/>
  <c r="BN153" i="2"/>
  <c r="BN148" i="2" s="1"/>
  <c r="BM153" i="2"/>
  <c r="BL153" i="2"/>
  <c r="BK153" i="2"/>
  <c r="BJ153" i="2"/>
  <c r="BJ148" i="2" s="1"/>
  <c r="BI153" i="2"/>
  <c r="BH153" i="2"/>
  <c r="BG153" i="2"/>
  <c r="BF153" i="2"/>
  <c r="BF148" i="2" s="1"/>
  <c r="BE153" i="2"/>
  <c r="BD153" i="2"/>
  <c r="BC153" i="2"/>
  <c r="BB153" i="2"/>
  <c r="BB148" i="2" s="1"/>
  <c r="BA153" i="2"/>
  <c r="AZ153" i="2"/>
  <c r="AY153" i="2"/>
  <c r="AX153" i="2"/>
  <c r="AX148" i="2" s="1"/>
  <c r="AW153" i="2"/>
  <c r="AV153" i="2"/>
  <c r="AU153" i="2"/>
  <c r="AT153" i="2"/>
  <c r="AT148" i="2" s="1"/>
  <c r="AS153" i="2"/>
  <c r="AR153" i="2"/>
  <c r="AQ153" i="2"/>
  <c r="AP153" i="2"/>
  <c r="AP148" i="2" s="1"/>
  <c r="AO153" i="2"/>
  <c r="AN153" i="2"/>
  <c r="AM153" i="2"/>
  <c r="AL153" i="2"/>
  <c r="AL148" i="2" s="1"/>
  <c r="AK153" i="2"/>
  <c r="AJ153" i="2"/>
  <c r="AI153" i="2"/>
  <c r="AH153" i="2"/>
  <c r="AH148" i="2" s="1"/>
  <c r="AG153" i="2"/>
  <c r="AF153" i="2"/>
  <c r="AE153" i="2"/>
  <c r="AD153" i="2"/>
  <c r="AD148" i="2" s="1"/>
  <c r="AC153" i="2"/>
  <c r="AB153" i="2"/>
  <c r="AA153" i="2"/>
  <c r="Z153" i="2"/>
  <c r="Z148" i="2" s="1"/>
  <c r="X153" i="2"/>
  <c r="V153" i="2"/>
  <c r="U153" i="2"/>
  <c r="T153" i="2"/>
  <c r="T148" i="2" s="1"/>
  <c r="S153" i="2"/>
  <c r="R153" i="2"/>
  <c r="Q153" i="2"/>
  <c r="P153" i="2"/>
  <c r="P148" i="2" s="1"/>
  <c r="O153" i="2"/>
  <c r="N153" i="2"/>
  <c r="M153" i="2"/>
  <c r="L153" i="2"/>
  <c r="L148" i="2" s="1"/>
  <c r="K153" i="2"/>
  <c r="J153" i="2"/>
  <c r="I153" i="2"/>
  <c r="H153" i="2"/>
  <c r="H148" i="2" s="1"/>
  <c r="G153" i="2"/>
  <c r="F153" i="2"/>
  <c r="E153" i="2"/>
  <c r="DH148" i="2"/>
  <c r="DG148" i="2"/>
  <c r="DF148" i="2"/>
  <c r="DD148" i="2"/>
  <c r="DC148" i="2"/>
  <c r="DB148" i="2"/>
  <c r="CZ148" i="2"/>
  <c r="CY148" i="2"/>
  <c r="CX148" i="2"/>
  <c r="CU148" i="2"/>
  <c r="CT148" i="2"/>
  <c r="CS148" i="2"/>
  <c r="CQ148" i="2"/>
  <c r="CP148" i="2"/>
  <c r="CO148" i="2"/>
  <c r="CM148" i="2"/>
  <c r="CL148" i="2"/>
  <c r="CK148" i="2"/>
  <c r="CI148" i="2"/>
  <c r="CH148" i="2"/>
  <c r="CG148" i="2"/>
  <c r="CE148" i="2"/>
  <c r="CD148" i="2"/>
  <c r="CB148" i="2"/>
  <c r="BZ148" i="2"/>
  <c r="BY148" i="2"/>
  <c r="BX148" i="2"/>
  <c r="BV148" i="2"/>
  <c r="BU148" i="2"/>
  <c r="BT148" i="2"/>
  <c r="BQ148" i="2"/>
  <c r="BP148" i="2"/>
  <c r="BO148" i="2"/>
  <c r="BM148" i="2"/>
  <c r="BL148" i="2"/>
  <c r="BK148" i="2"/>
  <c r="BI148" i="2"/>
  <c r="BH148" i="2"/>
  <c r="BG148" i="2"/>
  <c r="BE148" i="2"/>
  <c r="BD148" i="2"/>
  <c r="BC148" i="2"/>
  <c r="BA148" i="2"/>
  <c r="AZ148" i="2"/>
  <c r="AY148" i="2"/>
  <c r="AW148" i="2"/>
  <c r="AV148" i="2"/>
  <c r="AU148" i="2"/>
  <c r="AS148" i="2"/>
  <c r="AR148" i="2"/>
  <c r="AQ148" i="2"/>
  <c r="AO148" i="2"/>
  <c r="AN148" i="2"/>
  <c r="AM148" i="2"/>
  <c r="AK148" i="2"/>
  <c r="AJ148" i="2"/>
  <c r="AI148" i="2"/>
  <c r="AG148" i="2"/>
  <c r="AF148" i="2"/>
  <c r="AE148" i="2"/>
  <c r="AC148" i="2"/>
  <c r="AB148" i="2"/>
  <c r="AA148" i="2"/>
  <c r="X148" i="2"/>
  <c r="V148" i="2"/>
  <c r="U148" i="2"/>
  <c r="S148" i="2"/>
  <c r="R148" i="2"/>
  <c r="Q148" i="2"/>
  <c r="O148" i="2"/>
  <c r="N148" i="2"/>
  <c r="M148" i="2"/>
  <c r="K148" i="2"/>
  <c r="J148" i="2"/>
  <c r="I148" i="2"/>
  <c r="G148" i="2"/>
  <c r="F148" i="2"/>
  <c r="E148" i="2"/>
  <c r="CW143" i="2"/>
  <c r="CW142" i="2"/>
  <c r="CW141" i="2"/>
  <c r="CW140" i="2"/>
  <c r="CW139" i="2"/>
  <c r="CW137" i="2"/>
  <c r="DH136" i="2"/>
  <c r="DG136" i="2"/>
  <c r="DG135" i="2" s="1"/>
  <c r="DG82" i="2" s="1"/>
  <c r="DF136" i="2"/>
  <c r="DF135" i="2" s="1"/>
  <c r="DF82" i="2" s="1"/>
  <c r="DE136" i="2"/>
  <c r="DE135" i="2" s="1"/>
  <c r="DE82" i="2" s="1"/>
  <c r="DD136" i="2"/>
  <c r="DC136" i="2"/>
  <c r="DC135" i="2" s="1"/>
  <c r="DC82" i="2" s="1"/>
  <c r="DB136" i="2"/>
  <c r="DB135" i="2" s="1"/>
  <c r="DB82" i="2" s="1"/>
  <c r="DA136" i="2"/>
  <c r="DA135" i="2" s="1"/>
  <c r="DA82" i="2" s="1"/>
  <c r="CZ136" i="2"/>
  <c r="CY136" i="2"/>
  <c r="CY135" i="2" s="1"/>
  <c r="CY82" i="2" s="1"/>
  <c r="CX136" i="2"/>
  <c r="CX135" i="2" s="1"/>
  <c r="CX82" i="2" s="1"/>
  <c r="CV136" i="2"/>
  <c r="CV135" i="2" s="1"/>
  <c r="CV82" i="2" s="1"/>
  <c r="CU136" i="2"/>
  <c r="CT136" i="2"/>
  <c r="CT135" i="2" s="1"/>
  <c r="CT82" i="2" s="1"/>
  <c r="CS136" i="2"/>
  <c r="CS135" i="2" s="1"/>
  <c r="CR136" i="2"/>
  <c r="CR135" i="2" s="1"/>
  <c r="CR82" i="2" s="1"/>
  <c r="CQ136" i="2"/>
  <c r="CP136" i="2"/>
  <c r="CP135" i="2" s="1"/>
  <c r="CP82" i="2" s="1"/>
  <c r="CO136" i="2"/>
  <c r="CO135" i="2" s="1"/>
  <c r="CO82" i="2" s="1"/>
  <c r="CN136" i="2"/>
  <c r="CN135" i="2" s="1"/>
  <c r="CN82" i="2" s="1"/>
  <c r="CM136" i="2"/>
  <c r="CL136" i="2"/>
  <c r="CL135" i="2" s="1"/>
  <c r="CL82" i="2" s="1"/>
  <c r="CK136" i="2"/>
  <c r="CK135" i="2" s="1"/>
  <c r="CJ136" i="2"/>
  <c r="CJ135" i="2" s="1"/>
  <c r="CJ82" i="2" s="1"/>
  <c r="CI136" i="2"/>
  <c r="CH136" i="2"/>
  <c r="CH135" i="2" s="1"/>
  <c r="CH82" i="2" s="1"/>
  <c r="CG136" i="2"/>
  <c r="CG135" i="2" s="1"/>
  <c r="CG82" i="2" s="1"/>
  <c r="CF136" i="2"/>
  <c r="CF135" i="2" s="1"/>
  <c r="CF82" i="2" s="1"/>
  <c r="CE136" i="2"/>
  <c r="CD136" i="2"/>
  <c r="CD135" i="2" s="1"/>
  <c r="CD82" i="2" s="1"/>
  <c r="CC136" i="2"/>
  <c r="CC135" i="2" s="1"/>
  <c r="CB136" i="2"/>
  <c r="CB135" i="2" s="1"/>
  <c r="CB82" i="2" s="1"/>
  <c r="CA136" i="2"/>
  <c r="BZ136" i="2"/>
  <c r="BZ135" i="2" s="1"/>
  <c r="BZ82" i="2" s="1"/>
  <c r="BY136" i="2"/>
  <c r="BY135" i="2" s="1"/>
  <c r="BY82" i="2" s="1"/>
  <c r="BX136" i="2"/>
  <c r="BX135" i="2" s="1"/>
  <c r="BX82" i="2" s="1"/>
  <c r="BW136" i="2"/>
  <c r="BV136" i="2"/>
  <c r="BV135" i="2" s="1"/>
  <c r="BV82" i="2" s="1"/>
  <c r="BU136" i="2"/>
  <c r="BU135" i="2" s="1"/>
  <c r="BU82" i="2" s="1"/>
  <c r="BT136" i="2"/>
  <c r="BT135" i="2" s="1"/>
  <c r="BT82" i="2" s="1"/>
  <c r="BT28" i="2" s="1"/>
  <c r="BS136" i="2"/>
  <c r="BR136" i="2"/>
  <c r="BR135" i="2" s="1"/>
  <c r="BR82" i="2" s="1"/>
  <c r="BQ136" i="2"/>
  <c r="BQ135" i="2" s="1"/>
  <c r="BQ82" i="2" s="1"/>
  <c r="BP136" i="2"/>
  <c r="BP135" i="2" s="1"/>
  <c r="BP82" i="2" s="1"/>
  <c r="BO136" i="2"/>
  <c r="BN136" i="2"/>
  <c r="BN135" i="2" s="1"/>
  <c r="BN82" i="2" s="1"/>
  <c r="BM136" i="2"/>
  <c r="BM135" i="2" s="1"/>
  <c r="BL136" i="2"/>
  <c r="BL135" i="2" s="1"/>
  <c r="BL82" i="2" s="1"/>
  <c r="BK136" i="2"/>
  <c r="BJ136" i="2"/>
  <c r="BJ135" i="2" s="1"/>
  <c r="BJ82" i="2" s="1"/>
  <c r="BI136" i="2"/>
  <c r="BI135" i="2" s="1"/>
  <c r="BI82" i="2" s="1"/>
  <c r="BH136" i="2"/>
  <c r="BH135" i="2" s="1"/>
  <c r="BH82" i="2" s="1"/>
  <c r="BG136" i="2"/>
  <c r="BF136" i="2"/>
  <c r="BF135" i="2" s="1"/>
  <c r="BF82" i="2" s="1"/>
  <c r="BE136" i="2"/>
  <c r="BE135" i="2" s="1"/>
  <c r="BD136" i="2"/>
  <c r="BD135" i="2" s="1"/>
  <c r="BD82" i="2" s="1"/>
  <c r="BD28" i="2" s="1"/>
  <c r="BC136" i="2"/>
  <c r="BB136" i="2"/>
  <c r="BB135" i="2" s="1"/>
  <c r="BB82" i="2" s="1"/>
  <c r="BA136" i="2"/>
  <c r="BA135" i="2" s="1"/>
  <c r="BA82" i="2" s="1"/>
  <c r="AZ136" i="2"/>
  <c r="AZ135" i="2" s="1"/>
  <c r="AZ82" i="2" s="1"/>
  <c r="AY136" i="2"/>
  <c r="AX136" i="2"/>
  <c r="AX135" i="2" s="1"/>
  <c r="AX82" i="2" s="1"/>
  <c r="AW136" i="2"/>
  <c r="AW135" i="2" s="1"/>
  <c r="AW82" i="2" s="1"/>
  <c r="AV136" i="2"/>
  <c r="AV135" i="2" s="1"/>
  <c r="AV82" i="2" s="1"/>
  <c r="AU136" i="2"/>
  <c r="AT136" i="2"/>
  <c r="AT135" i="2" s="1"/>
  <c r="AT82" i="2" s="1"/>
  <c r="AS136" i="2"/>
  <c r="AS135" i="2" s="1"/>
  <c r="AS82" i="2" s="1"/>
  <c r="AR136" i="2"/>
  <c r="AR135" i="2" s="1"/>
  <c r="AR82" i="2" s="1"/>
  <c r="AQ136" i="2"/>
  <c r="AP136" i="2"/>
  <c r="AP135" i="2" s="1"/>
  <c r="AP82" i="2" s="1"/>
  <c r="AO136" i="2"/>
  <c r="AO135" i="2" s="1"/>
  <c r="AO82" i="2" s="1"/>
  <c r="AN136" i="2"/>
  <c r="AN135" i="2" s="1"/>
  <c r="AN82" i="2" s="1"/>
  <c r="AN28" i="2" s="1"/>
  <c r="AM136" i="2"/>
  <c r="AL136" i="2"/>
  <c r="AL135" i="2" s="1"/>
  <c r="AL82" i="2" s="1"/>
  <c r="AK136" i="2"/>
  <c r="AK135" i="2" s="1"/>
  <c r="AK82" i="2" s="1"/>
  <c r="AJ136" i="2"/>
  <c r="AJ135" i="2" s="1"/>
  <c r="AJ82" i="2" s="1"/>
  <c r="AI136" i="2"/>
  <c r="AH136" i="2"/>
  <c r="AH135" i="2" s="1"/>
  <c r="AH82" i="2" s="1"/>
  <c r="AG136" i="2"/>
  <c r="AG135" i="2" s="1"/>
  <c r="AF136" i="2"/>
  <c r="AF135" i="2" s="1"/>
  <c r="AF82" i="2" s="1"/>
  <c r="AE136" i="2"/>
  <c r="AD136" i="2"/>
  <c r="AD135" i="2" s="1"/>
  <c r="AD82" i="2" s="1"/>
  <c r="AC136" i="2"/>
  <c r="AC135" i="2" s="1"/>
  <c r="AC82" i="2" s="1"/>
  <c r="AB136" i="2"/>
  <c r="AB135" i="2" s="1"/>
  <c r="AB82" i="2" s="1"/>
  <c r="AB28" i="2" s="1"/>
  <c r="AA136" i="2"/>
  <c r="Z136" i="2"/>
  <c r="Z135" i="2" s="1"/>
  <c r="Z82" i="2" s="1"/>
  <c r="Y136" i="2"/>
  <c r="Y135" i="2" s="1"/>
  <c r="X136" i="2"/>
  <c r="X135" i="2" s="1"/>
  <c r="X82" i="2" s="1"/>
  <c r="X28" i="2" s="1"/>
  <c r="W136" i="2"/>
  <c r="V136" i="2"/>
  <c r="V135" i="2" s="1"/>
  <c r="V82" i="2" s="1"/>
  <c r="U136" i="2"/>
  <c r="U135" i="2" s="1"/>
  <c r="U82" i="2" s="1"/>
  <c r="T136" i="2"/>
  <c r="T135" i="2" s="1"/>
  <c r="T82" i="2" s="1"/>
  <c r="S136" i="2"/>
  <c r="R136" i="2"/>
  <c r="R135" i="2" s="1"/>
  <c r="R82" i="2" s="1"/>
  <c r="Q136" i="2"/>
  <c r="Q135" i="2" s="1"/>
  <c r="Q82" i="2" s="1"/>
  <c r="P136" i="2"/>
  <c r="P135" i="2" s="1"/>
  <c r="P82" i="2" s="1"/>
  <c r="O136" i="2"/>
  <c r="N136" i="2"/>
  <c r="N135" i="2" s="1"/>
  <c r="N82" i="2" s="1"/>
  <c r="M136" i="2"/>
  <c r="M135" i="2" s="1"/>
  <c r="M82" i="2" s="1"/>
  <c r="L136" i="2"/>
  <c r="L135" i="2" s="1"/>
  <c r="L82" i="2" s="1"/>
  <c r="L28" i="2" s="1"/>
  <c r="K136" i="2"/>
  <c r="J136" i="2"/>
  <c r="J135" i="2" s="1"/>
  <c r="J82" i="2" s="1"/>
  <c r="I136" i="2"/>
  <c r="I135" i="2" s="1"/>
  <c r="I82" i="2" s="1"/>
  <c r="H136" i="2"/>
  <c r="H135" i="2" s="1"/>
  <c r="H82" i="2" s="1"/>
  <c r="G136" i="2"/>
  <c r="F136" i="2"/>
  <c r="F135" i="2" s="1"/>
  <c r="F82" i="2" s="1"/>
  <c r="E136" i="2"/>
  <c r="E135" i="2" s="1"/>
  <c r="E82" i="2" s="1"/>
  <c r="DH135" i="2"/>
  <c r="DH82" i="2" s="1"/>
  <c r="DD135" i="2"/>
  <c r="CZ135" i="2"/>
  <c r="CZ82" i="2" s="1"/>
  <c r="CU135" i="2"/>
  <c r="CU82" i="2" s="1"/>
  <c r="CQ135" i="2"/>
  <c r="CQ82" i="2" s="1"/>
  <c r="CM135" i="2"/>
  <c r="CM82" i="2" s="1"/>
  <c r="CI135" i="2"/>
  <c r="CI82" i="2" s="1"/>
  <c r="CE135" i="2"/>
  <c r="CE82" i="2" s="1"/>
  <c r="CA135" i="2"/>
  <c r="CA82" i="2" s="1"/>
  <c r="BW135" i="2"/>
  <c r="BW82" i="2" s="1"/>
  <c r="BS135" i="2"/>
  <c r="BS82" i="2" s="1"/>
  <c r="BO135" i="2"/>
  <c r="BO82" i="2" s="1"/>
  <c r="BK135" i="2"/>
  <c r="BK82" i="2" s="1"/>
  <c r="BG135" i="2"/>
  <c r="BG82" i="2" s="1"/>
  <c r="BC135" i="2"/>
  <c r="BC82" i="2" s="1"/>
  <c r="AY135" i="2"/>
  <c r="AY82" i="2" s="1"/>
  <c r="AU135" i="2"/>
  <c r="AU82" i="2" s="1"/>
  <c r="AQ135" i="2"/>
  <c r="AQ82" i="2" s="1"/>
  <c r="AM135" i="2"/>
  <c r="AM82" i="2" s="1"/>
  <c r="AI135" i="2"/>
  <c r="AI82" i="2" s="1"/>
  <c r="AE135" i="2"/>
  <c r="AE82" i="2" s="1"/>
  <c r="AA135" i="2"/>
  <c r="AA82" i="2" s="1"/>
  <c r="W135" i="2"/>
  <c r="W82" i="2" s="1"/>
  <c r="S135" i="2"/>
  <c r="S82" i="2" s="1"/>
  <c r="O135" i="2"/>
  <c r="O82" i="2" s="1"/>
  <c r="K135" i="2"/>
  <c r="K82" i="2" s="1"/>
  <c r="G135" i="2"/>
  <c r="G82" i="2" s="1"/>
  <c r="CW86" i="2"/>
  <c r="DD82" i="2"/>
  <c r="CS82" i="2"/>
  <c r="CK82" i="2"/>
  <c r="CC82" i="2"/>
  <c r="BM82" i="2"/>
  <c r="BE82" i="2"/>
  <c r="AG82" i="2"/>
  <c r="Y82" i="2"/>
  <c r="DH77" i="2"/>
  <c r="DG77" i="2"/>
  <c r="DF77" i="2"/>
  <c r="DE77" i="2"/>
  <c r="DD77" i="2"/>
  <c r="DC77" i="2"/>
  <c r="DB77" i="2"/>
  <c r="DA77" i="2"/>
  <c r="CZ77" i="2"/>
  <c r="CY77" i="2"/>
  <c r="CX77" i="2"/>
  <c r="CW77" i="2"/>
  <c r="CV77" i="2"/>
  <c r="CU77" i="2"/>
  <c r="CT77" i="2"/>
  <c r="CS77" i="2"/>
  <c r="CR77" i="2"/>
  <c r="CQ77" i="2"/>
  <c r="CQ73" i="2" s="1"/>
  <c r="CQ29" i="2" s="1"/>
  <c r="CP77" i="2"/>
  <c r="CO77" i="2"/>
  <c r="CN77" i="2"/>
  <c r="CM77" i="2"/>
  <c r="CL77" i="2"/>
  <c r="CK77" i="2"/>
  <c r="CJ77" i="2"/>
  <c r="CI77" i="2"/>
  <c r="CH77" i="2"/>
  <c r="CG77" i="2"/>
  <c r="CF77" i="2"/>
  <c r="CE77" i="2"/>
  <c r="CD77" i="2"/>
  <c r="CC77" i="2"/>
  <c r="CB77" i="2"/>
  <c r="CA77" i="2"/>
  <c r="BZ77" i="2"/>
  <c r="BY77" i="2"/>
  <c r="BX77" i="2"/>
  <c r="BW77" i="2"/>
  <c r="BV77" i="2"/>
  <c r="BU77" i="2"/>
  <c r="BT77" i="2"/>
  <c r="BS77" i="2"/>
  <c r="BR77" i="2"/>
  <c r="BQ77" i="2"/>
  <c r="BP77" i="2"/>
  <c r="BO77" i="2"/>
  <c r="BN77" i="2"/>
  <c r="BM77" i="2"/>
  <c r="BL77" i="2"/>
  <c r="BK77" i="2"/>
  <c r="BJ77" i="2"/>
  <c r="BI77" i="2"/>
  <c r="BH77" i="2"/>
  <c r="BG77" i="2"/>
  <c r="BF77" i="2"/>
  <c r="BE77" i="2"/>
  <c r="BD77" i="2"/>
  <c r="BC77" i="2"/>
  <c r="BB77" i="2"/>
  <c r="BA77" i="2"/>
  <c r="AZ77" i="2"/>
  <c r="AY77" i="2"/>
  <c r="AX77" i="2"/>
  <c r="AW77" i="2"/>
  <c r="AV77" i="2"/>
  <c r="AU77" i="2"/>
  <c r="AT77" i="2"/>
  <c r="AS77" i="2"/>
  <c r="AR77" i="2"/>
  <c r="AQ77" i="2"/>
  <c r="AP77" i="2"/>
  <c r="AO77" i="2"/>
  <c r="AN77" i="2"/>
  <c r="AM77" i="2"/>
  <c r="AL77" i="2"/>
  <c r="AK77" i="2"/>
  <c r="AJ77" i="2"/>
  <c r="AI77" i="2"/>
  <c r="AH77" i="2"/>
  <c r="AG77" i="2"/>
  <c r="AF77" i="2"/>
  <c r="AE77" i="2"/>
  <c r="AD77" i="2"/>
  <c r="AC77" i="2"/>
  <c r="AB77" i="2"/>
  <c r="AA77" i="2"/>
  <c r="Z77" i="2"/>
  <c r="Y77" i="2"/>
  <c r="X77" i="2"/>
  <c r="W77" i="2"/>
  <c r="V77" i="2"/>
  <c r="U77" i="2"/>
  <c r="T77" i="2"/>
  <c r="S77" i="2"/>
  <c r="R77" i="2"/>
  <c r="Q77" i="2"/>
  <c r="P77" i="2"/>
  <c r="O77" i="2"/>
  <c r="N77" i="2"/>
  <c r="M77" i="2"/>
  <c r="L77" i="2"/>
  <c r="K77" i="2"/>
  <c r="J77" i="2"/>
  <c r="I77" i="2"/>
  <c r="H77" i="2"/>
  <c r="G77" i="2"/>
  <c r="F77" i="2"/>
  <c r="E77" i="2"/>
  <c r="BY76" i="2"/>
  <c r="BY74" i="2" s="1"/>
  <c r="AM75" i="2"/>
  <c r="AM74" i="2" s="1"/>
  <c r="AM73" i="2" s="1"/>
  <c r="AM29" i="2" s="1"/>
  <c r="AK75" i="2"/>
  <c r="AK74" i="2" s="1"/>
  <c r="DH74" i="2"/>
  <c r="DH73" i="2" s="1"/>
  <c r="DH29" i="2" s="1"/>
  <c r="DH28" i="2" s="1"/>
  <c r="DG74" i="2"/>
  <c r="DF74" i="2"/>
  <c r="DF73" i="2" s="1"/>
  <c r="DF29" i="2" s="1"/>
  <c r="DE74" i="2"/>
  <c r="DD74" i="2"/>
  <c r="DC74" i="2"/>
  <c r="DB74" i="2"/>
  <c r="DB73" i="2" s="1"/>
  <c r="DB29" i="2" s="1"/>
  <c r="DA74" i="2"/>
  <c r="CZ74" i="2"/>
  <c r="CZ73" i="2" s="1"/>
  <c r="CZ29" i="2" s="1"/>
  <c r="CY74" i="2"/>
  <c r="CX74" i="2"/>
  <c r="CW74" i="2"/>
  <c r="CV74" i="2"/>
  <c r="CV73" i="2" s="1"/>
  <c r="CV29" i="2" s="1"/>
  <c r="CV28" i="2" s="1"/>
  <c r="CU74" i="2"/>
  <c r="CT74" i="2"/>
  <c r="CT73" i="2" s="1"/>
  <c r="CT29" i="2" s="1"/>
  <c r="CS74" i="2"/>
  <c r="CR74" i="2"/>
  <c r="CR73" i="2" s="1"/>
  <c r="CR29" i="2" s="1"/>
  <c r="CR28" i="2" s="1"/>
  <c r="CQ74" i="2"/>
  <c r="CP74" i="2"/>
  <c r="CP73" i="2" s="1"/>
  <c r="CP29" i="2" s="1"/>
  <c r="CO74" i="2"/>
  <c r="CN74" i="2"/>
  <c r="CM74" i="2"/>
  <c r="CL74" i="2"/>
  <c r="CL73" i="2" s="1"/>
  <c r="CL29" i="2" s="1"/>
  <c r="CK74" i="2"/>
  <c r="CJ74" i="2"/>
  <c r="CJ73" i="2" s="1"/>
  <c r="CJ29" i="2" s="1"/>
  <c r="CJ28" i="2" s="1"/>
  <c r="CI74" i="2"/>
  <c r="CH74" i="2"/>
  <c r="CG74" i="2"/>
  <c r="CF74" i="2"/>
  <c r="CF73" i="2" s="1"/>
  <c r="CF29" i="2" s="1"/>
  <c r="CF28" i="2" s="1"/>
  <c r="CE74" i="2"/>
  <c r="CD74" i="2"/>
  <c r="CD73" i="2" s="1"/>
  <c r="CD29" i="2" s="1"/>
  <c r="CC74" i="2"/>
  <c r="CB74" i="2"/>
  <c r="CA74" i="2"/>
  <c r="BZ74" i="2"/>
  <c r="BZ73" i="2" s="1"/>
  <c r="BZ29" i="2" s="1"/>
  <c r="BX74" i="2"/>
  <c r="BW74" i="2"/>
  <c r="BW73" i="2" s="1"/>
  <c r="BW29" i="2" s="1"/>
  <c r="BV74" i="2"/>
  <c r="BU74" i="2"/>
  <c r="BT74" i="2"/>
  <c r="BS74" i="2"/>
  <c r="BR74" i="2"/>
  <c r="BQ74" i="2"/>
  <c r="BP74" i="2"/>
  <c r="BO74" i="2"/>
  <c r="BN74" i="2"/>
  <c r="BM74" i="2"/>
  <c r="BL74" i="2"/>
  <c r="BK74" i="2"/>
  <c r="BJ74" i="2"/>
  <c r="BI74" i="2"/>
  <c r="BH74" i="2"/>
  <c r="BG74" i="2"/>
  <c r="BF74" i="2"/>
  <c r="BE74" i="2"/>
  <c r="BD74" i="2"/>
  <c r="BC74" i="2"/>
  <c r="BB74" i="2"/>
  <c r="BA74" i="2"/>
  <c r="AZ74" i="2"/>
  <c r="AY74" i="2"/>
  <c r="AX74" i="2"/>
  <c r="AW74" i="2"/>
  <c r="AV74" i="2"/>
  <c r="AU74" i="2"/>
  <c r="AU73" i="2" s="1"/>
  <c r="AU29" i="2" s="1"/>
  <c r="AT74" i="2"/>
  <c r="AS74" i="2"/>
  <c r="AR74" i="2"/>
  <c r="AQ74" i="2"/>
  <c r="AP74" i="2"/>
  <c r="AO74" i="2"/>
  <c r="AN74" i="2"/>
  <c r="AL74" i="2"/>
  <c r="AJ74" i="2"/>
  <c r="AJ73" i="2" s="1"/>
  <c r="AJ29" i="2" s="1"/>
  <c r="AI74" i="2"/>
  <c r="AI73" i="2" s="1"/>
  <c r="AI29" i="2" s="1"/>
  <c r="AH74" i="2"/>
  <c r="AG74" i="2"/>
  <c r="AF74" i="2"/>
  <c r="AF73" i="2" s="1"/>
  <c r="AF29" i="2" s="1"/>
  <c r="AE74" i="2"/>
  <c r="AD74" i="2"/>
  <c r="AC74" i="2"/>
  <c r="AB74" i="2"/>
  <c r="AB73" i="2" s="1"/>
  <c r="AA74" i="2"/>
  <c r="AA73" i="2" s="1"/>
  <c r="AA29" i="2" s="1"/>
  <c r="Z74" i="2"/>
  <c r="Y74" i="2"/>
  <c r="X74" i="2"/>
  <c r="W74" i="2"/>
  <c r="W73" i="2" s="1"/>
  <c r="V74" i="2"/>
  <c r="U74" i="2"/>
  <c r="T74" i="2"/>
  <c r="T73" i="2" s="1"/>
  <c r="T29" i="2" s="1"/>
  <c r="S74" i="2"/>
  <c r="S73" i="2" s="1"/>
  <c r="S29" i="2" s="1"/>
  <c r="R74" i="2"/>
  <c r="Q74" i="2"/>
  <c r="P74" i="2"/>
  <c r="P73" i="2" s="1"/>
  <c r="P29" i="2" s="1"/>
  <c r="O74" i="2"/>
  <c r="N74" i="2"/>
  <c r="M74" i="2"/>
  <c r="L74" i="2"/>
  <c r="L73" i="2" s="1"/>
  <c r="K74" i="2"/>
  <c r="K73" i="2" s="1"/>
  <c r="K29" i="2" s="1"/>
  <c r="J74" i="2"/>
  <c r="I74" i="2"/>
  <c r="H74" i="2"/>
  <c r="G74" i="2"/>
  <c r="F74" i="2"/>
  <c r="E74" i="2"/>
  <c r="DG73" i="2"/>
  <c r="CX73" i="2"/>
  <c r="CX29" i="2" s="1"/>
  <c r="CM73" i="2"/>
  <c r="CM29" i="2" s="1"/>
  <c r="CH73" i="2"/>
  <c r="CH29" i="2" s="1"/>
  <c r="CB73" i="2"/>
  <c r="BV73" i="2"/>
  <c r="BT73" i="2"/>
  <c r="BP73" i="2"/>
  <c r="BL73" i="2"/>
  <c r="BL29" i="2" s="1"/>
  <c r="BF73" i="2"/>
  <c r="BF29" i="2" s="1"/>
  <c r="BD73" i="2"/>
  <c r="AZ73" i="2"/>
  <c r="AZ29" i="2" s="1"/>
  <c r="AZ28" i="2" s="1"/>
  <c r="AV73" i="2"/>
  <c r="AV29" i="2" s="1"/>
  <c r="AN73" i="2"/>
  <c r="AL73" i="2"/>
  <c r="AL29" i="2" s="1"/>
  <c r="AH73" i="2"/>
  <c r="AE73" i="2"/>
  <c r="AE29" i="2" s="1"/>
  <c r="AD73" i="2"/>
  <c r="Z73" i="2"/>
  <c r="Z29" i="2" s="1"/>
  <c r="X73" i="2"/>
  <c r="V73" i="2"/>
  <c r="V29" i="2" s="1"/>
  <c r="R73" i="2"/>
  <c r="O73" i="2"/>
  <c r="O29" i="2" s="1"/>
  <c r="N73" i="2"/>
  <c r="J73" i="2"/>
  <c r="J29" i="2" s="1"/>
  <c r="H73" i="2"/>
  <c r="G73" i="2"/>
  <c r="G29" i="2" s="1"/>
  <c r="F73" i="2"/>
  <c r="DG29" i="2"/>
  <c r="CB29" i="2"/>
  <c r="CB28" i="2" s="1"/>
  <c r="BV29" i="2"/>
  <c r="BT29" i="2"/>
  <c r="BP29" i="2"/>
  <c r="BD29" i="2"/>
  <c r="AN29" i="2"/>
  <c r="AH29" i="2"/>
  <c r="AD29" i="2"/>
  <c r="AB29" i="2"/>
  <c r="X29" i="2"/>
  <c r="W29" i="2"/>
  <c r="R29" i="2"/>
  <c r="N29" i="2"/>
  <c r="L29" i="2"/>
  <c r="H29" i="2"/>
  <c r="H28" i="2" s="1"/>
  <c r="F29" i="2"/>
  <c r="DH26" i="2"/>
  <c r="DG26" i="2"/>
  <c r="DF26" i="2"/>
  <c r="DD26" i="2"/>
  <c r="DC26" i="2"/>
  <c r="DB26" i="2"/>
  <c r="DA26" i="2"/>
  <c r="CZ26" i="2"/>
  <c r="CY26" i="2"/>
  <c r="CX26" i="2"/>
  <c r="CW26" i="2"/>
  <c r="CV26" i="2"/>
  <c r="CU26" i="2"/>
  <c r="CT26" i="2"/>
  <c r="CS26" i="2"/>
  <c r="CR26" i="2"/>
  <c r="CQ26" i="2"/>
  <c r="CP26" i="2"/>
  <c r="CO26" i="2"/>
  <c r="CN26" i="2"/>
  <c r="CM26" i="2"/>
  <c r="CL26" i="2"/>
  <c r="CK26" i="2"/>
  <c r="CJ26" i="2"/>
  <c r="CI26" i="2"/>
  <c r="CH26" i="2"/>
  <c r="CG26" i="2"/>
  <c r="CF26" i="2"/>
  <c r="CE26" i="2"/>
  <c r="CD26" i="2"/>
  <c r="CB26" i="2"/>
  <c r="CA26" i="2"/>
  <c r="BZ26" i="2"/>
  <c r="BY26" i="2"/>
  <c r="BX26" i="2"/>
  <c r="BW26" i="2"/>
  <c r="BV26" i="2"/>
  <c r="BU26" i="2"/>
  <c r="BT26" i="2"/>
  <c r="BS26" i="2"/>
  <c r="BR26" i="2"/>
  <c r="BQ26" i="2"/>
  <c r="BP26" i="2"/>
  <c r="BO26" i="2"/>
  <c r="BN26" i="2"/>
  <c r="BM26" i="2"/>
  <c r="BL26" i="2"/>
  <c r="BK26" i="2"/>
  <c r="BJ26" i="2"/>
  <c r="BI26" i="2"/>
  <c r="BH26" i="2"/>
  <c r="BG26" i="2"/>
  <c r="BF26" i="2"/>
  <c r="BE26" i="2"/>
  <c r="BD26" i="2"/>
  <c r="BC26" i="2"/>
  <c r="BB26" i="2"/>
  <c r="BA26" i="2"/>
  <c r="AZ26" i="2"/>
  <c r="AY26" i="2"/>
  <c r="AX26" i="2"/>
  <c r="AW26" i="2"/>
  <c r="AV26" i="2"/>
  <c r="AU26" i="2"/>
  <c r="AT26" i="2"/>
  <c r="AS26" i="2"/>
  <c r="AR26" i="2"/>
  <c r="AQ26" i="2"/>
  <c r="AP26" i="2"/>
  <c r="AO26" i="2"/>
  <c r="AN26" i="2"/>
  <c r="AM26" i="2"/>
  <c r="AL26" i="2"/>
  <c r="AK26" i="2"/>
  <c r="AJ26" i="2"/>
  <c r="AI26" i="2"/>
  <c r="AH26" i="2"/>
  <c r="AG26" i="2"/>
  <c r="AF26" i="2"/>
  <c r="AE26" i="2"/>
  <c r="AD26" i="2"/>
  <c r="AC26" i="2"/>
  <c r="AB26" i="2"/>
  <c r="AA26" i="2"/>
  <c r="Z26" i="2"/>
  <c r="Y26" i="2"/>
  <c r="X26" i="2"/>
  <c r="W26" i="2"/>
  <c r="V26" i="2"/>
  <c r="U26" i="2"/>
  <c r="T26" i="2"/>
  <c r="S26" i="2"/>
  <c r="R26" i="2"/>
  <c r="Q26" i="2"/>
  <c r="P26" i="2"/>
  <c r="O26" i="2"/>
  <c r="N26" i="2"/>
  <c r="M26" i="2"/>
  <c r="L26" i="2"/>
  <c r="K26" i="2"/>
  <c r="J26" i="2"/>
  <c r="I26" i="2"/>
  <c r="H26" i="2"/>
  <c r="G26" i="2"/>
  <c r="F26" i="2"/>
  <c r="E26" i="2"/>
  <c r="DH25" i="2"/>
  <c r="DG25" i="2"/>
  <c r="DF25" i="2"/>
  <c r="DE25" i="2"/>
  <c r="DD25" i="2"/>
  <c r="DC25" i="2"/>
  <c r="DB25" i="2"/>
  <c r="DA25" i="2"/>
  <c r="CZ25" i="2"/>
  <c r="CY25" i="2"/>
  <c r="CX25" i="2"/>
  <c r="CW25" i="2"/>
  <c r="CV25" i="2"/>
  <c r="CU25" i="2"/>
  <c r="CT25" i="2"/>
  <c r="CS25" i="2"/>
  <c r="CR25" i="2"/>
  <c r="CQ25" i="2"/>
  <c r="CP25" i="2"/>
  <c r="CO25" i="2"/>
  <c r="CN25" i="2"/>
  <c r="CM25" i="2"/>
  <c r="CL25" i="2"/>
  <c r="CK25" i="2"/>
  <c r="CJ25" i="2"/>
  <c r="CI25" i="2"/>
  <c r="CH25" i="2"/>
  <c r="CG25" i="2"/>
  <c r="CF25" i="2"/>
  <c r="CE25" i="2"/>
  <c r="CD25" i="2"/>
  <c r="CC25" i="2"/>
  <c r="CB25" i="2"/>
  <c r="CA25" i="2"/>
  <c r="BZ25" i="2"/>
  <c r="BY25" i="2"/>
  <c r="BX25" i="2"/>
  <c r="BW25" i="2"/>
  <c r="BV25" i="2"/>
  <c r="BU25" i="2"/>
  <c r="BT25" i="2"/>
  <c r="BS25" i="2"/>
  <c r="BR25" i="2"/>
  <c r="BQ25" i="2"/>
  <c r="BP25" i="2"/>
  <c r="BO25" i="2"/>
  <c r="BN25" i="2"/>
  <c r="BM25" i="2"/>
  <c r="BL25" i="2"/>
  <c r="BK25" i="2"/>
  <c r="BJ25" i="2"/>
  <c r="BI25" i="2"/>
  <c r="BH25" i="2"/>
  <c r="BG25" i="2"/>
  <c r="BF25" i="2"/>
  <c r="BE25" i="2"/>
  <c r="BD25" i="2"/>
  <c r="BC25" i="2"/>
  <c r="BB25" i="2"/>
  <c r="BA25" i="2"/>
  <c r="AZ25" i="2"/>
  <c r="AY25" i="2"/>
  <c r="AX25" i="2"/>
  <c r="AW25" i="2"/>
  <c r="AV25" i="2"/>
  <c r="AU25" i="2"/>
  <c r="AT25" i="2"/>
  <c r="AS25" i="2"/>
  <c r="AR25" i="2"/>
  <c r="AQ25" i="2"/>
  <c r="AP25" i="2"/>
  <c r="AO25" i="2"/>
  <c r="AN25" i="2"/>
  <c r="AM25" i="2"/>
  <c r="AL25" i="2"/>
  <c r="AK25" i="2"/>
  <c r="AJ25" i="2"/>
  <c r="AI25" i="2"/>
  <c r="AH25" i="2"/>
  <c r="AG25" i="2"/>
  <c r="AF25" i="2"/>
  <c r="AE25" i="2"/>
  <c r="AD25" i="2"/>
  <c r="AC25" i="2"/>
  <c r="AB25" i="2"/>
  <c r="AA25" i="2"/>
  <c r="Z25" i="2"/>
  <c r="Y25" i="2"/>
  <c r="X25" i="2"/>
  <c r="W25" i="2"/>
  <c r="V25" i="2"/>
  <c r="U25" i="2"/>
  <c r="T25" i="2"/>
  <c r="S25" i="2"/>
  <c r="R25" i="2"/>
  <c r="Q25" i="2"/>
  <c r="P25" i="2"/>
  <c r="O25" i="2"/>
  <c r="N25" i="2"/>
  <c r="M25" i="2"/>
  <c r="L25" i="2"/>
  <c r="K25" i="2"/>
  <c r="J25" i="2"/>
  <c r="I25" i="2"/>
  <c r="H25" i="2"/>
  <c r="G25" i="2"/>
  <c r="F25" i="2"/>
  <c r="E25" i="2"/>
  <c r="DH24" i="2"/>
  <c r="DG24" i="2"/>
  <c r="DF24" i="2"/>
  <c r="DE24" i="2"/>
  <c r="DD24" i="2"/>
  <c r="DC24" i="2"/>
  <c r="DB24" i="2"/>
  <c r="DA24" i="2"/>
  <c r="CZ24" i="2"/>
  <c r="CY24" i="2"/>
  <c r="CX24" i="2"/>
  <c r="CW24" i="2"/>
  <c r="CV24" i="2"/>
  <c r="CU24" i="2"/>
  <c r="CT24" i="2"/>
  <c r="CS24" i="2"/>
  <c r="CR24" i="2"/>
  <c r="CQ24" i="2"/>
  <c r="CP24" i="2"/>
  <c r="CO24" i="2"/>
  <c r="CN24" i="2"/>
  <c r="CM24" i="2"/>
  <c r="CL24" i="2"/>
  <c r="CK24" i="2"/>
  <c r="CJ24" i="2"/>
  <c r="CI24" i="2"/>
  <c r="CH24" i="2"/>
  <c r="CG24" i="2"/>
  <c r="CF24" i="2"/>
  <c r="CE24" i="2"/>
  <c r="CD24" i="2"/>
  <c r="CC24" i="2"/>
  <c r="CB24" i="2"/>
  <c r="CA24" i="2"/>
  <c r="BZ24" i="2"/>
  <c r="BY24" i="2"/>
  <c r="BX24" i="2"/>
  <c r="BW24" i="2"/>
  <c r="BV24" i="2"/>
  <c r="BU24" i="2"/>
  <c r="BT24" i="2"/>
  <c r="BS24" i="2"/>
  <c r="BR24" i="2"/>
  <c r="BQ24" i="2"/>
  <c r="BP24" i="2"/>
  <c r="BO24" i="2"/>
  <c r="BN24" i="2"/>
  <c r="BM24" i="2"/>
  <c r="BL24" i="2"/>
  <c r="BK24" i="2"/>
  <c r="BJ24" i="2"/>
  <c r="BI24" i="2"/>
  <c r="BH24" i="2"/>
  <c r="BG24" i="2"/>
  <c r="BF24" i="2"/>
  <c r="BE24" i="2"/>
  <c r="BD24" i="2"/>
  <c r="BC24" i="2"/>
  <c r="BB24" i="2"/>
  <c r="BA24" i="2"/>
  <c r="AZ24" i="2"/>
  <c r="AY24" i="2"/>
  <c r="AX24" i="2"/>
  <c r="AW24" i="2"/>
  <c r="AV24" i="2"/>
  <c r="AU24" i="2"/>
  <c r="AT24" i="2"/>
  <c r="AS24" i="2"/>
  <c r="AR24" i="2"/>
  <c r="AQ24" i="2"/>
  <c r="AP24" i="2"/>
  <c r="AO24" i="2"/>
  <c r="AN24" i="2"/>
  <c r="AM24" i="2"/>
  <c r="AL24" i="2"/>
  <c r="AK24" i="2"/>
  <c r="AJ24" i="2"/>
  <c r="AI24" i="2"/>
  <c r="AH24" i="2"/>
  <c r="AG24" i="2"/>
  <c r="AF24" i="2"/>
  <c r="AE24" i="2"/>
  <c r="AD24" i="2"/>
  <c r="AC24" i="2"/>
  <c r="AB24" i="2"/>
  <c r="AA24" i="2"/>
  <c r="Z24" i="2"/>
  <c r="Y24" i="2"/>
  <c r="X24" i="2"/>
  <c r="W24" i="2"/>
  <c r="V24" i="2"/>
  <c r="U24" i="2"/>
  <c r="T24" i="2"/>
  <c r="S24" i="2"/>
  <c r="R24" i="2"/>
  <c r="Q24" i="2"/>
  <c r="P24" i="2"/>
  <c r="O24" i="2"/>
  <c r="N24" i="2"/>
  <c r="M24" i="2"/>
  <c r="L24" i="2"/>
  <c r="K24" i="2"/>
  <c r="J24" i="2"/>
  <c r="I24" i="2"/>
  <c r="H24" i="2"/>
  <c r="G24" i="2"/>
  <c r="F24" i="2"/>
  <c r="E24" i="2"/>
  <c r="DH23" i="2"/>
  <c r="DG23" i="2"/>
  <c r="DF23" i="2"/>
  <c r="DF20" i="2" s="1"/>
  <c r="DE23" i="2"/>
  <c r="DD23" i="2"/>
  <c r="DC23" i="2"/>
  <c r="DB23" i="2"/>
  <c r="DB20" i="2" s="1"/>
  <c r="DA23" i="2"/>
  <c r="CZ23" i="2"/>
  <c r="CY23" i="2"/>
  <c r="CX23" i="2"/>
  <c r="CV23" i="2"/>
  <c r="CU23" i="2"/>
  <c r="CT23" i="2"/>
  <c r="CS23" i="2"/>
  <c r="CR23" i="2"/>
  <c r="CQ23" i="2"/>
  <c r="CP23" i="2"/>
  <c r="CO23" i="2"/>
  <c r="CN23" i="2"/>
  <c r="CM23" i="2"/>
  <c r="CL23" i="2"/>
  <c r="CK23" i="2"/>
  <c r="CJ23" i="2"/>
  <c r="CI23" i="2"/>
  <c r="CH23" i="2"/>
  <c r="CG23" i="2"/>
  <c r="CF23" i="2"/>
  <c r="CE23" i="2"/>
  <c r="CD23" i="2"/>
  <c r="CB23" i="2"/>
  <c r="CA23" i="2"/>
  <c r="BZ23" i="2"/>
  <c r="BY23" i="2"/>
  <c r="BX23" i="2"/>
  <c r="BW23" i="2"/>
  <c r="BV23" i="2"/>
  <c r="BU23" i="2"/>
  <c r="BT23" i="2"/>
  <c r="BR23" i="2"/>
  <c r="BQ23" i="2"/>
  <c r="BP23" i="2"/>
  <c r="BO23" i="2"/>
  <c r="BN23" i="2"/>
  <c r="BM23" i="2"/>
  <c r="BL23" i="2"/>
  <c r="BK23" i="2"/>
  <c r="BJ23" i="2"/>
  <c r="BI23" i="2"/>
  <c r="BH23" i="2"/>
  <c r="BG23" i="2"/>
  <c r="BF23" i="2"/>
  <c r="BE23" i="2"/>
  <c r="BD23" i="2"/>
  <c r="BC23" i="2"/>
  <c r="BB23" i="2"/>
  <c r="BA23" i="2"/>
  <c r="AZ23" i="2"/>
  <c r="AY23" i="2"/>
  <c r="AX23" i="2"/>
  <c r="AW23" i="2"/>
  <c r="AV23" i="2"/>
  <c r="AU23" i="2"/>
  <c r="AT23" i="2"/>
  <c r="AS23" i="2"/>
  <c r="AR23" i="2"/>
  <c r="AQ23" i="2"/>
  <c r="AP23" i="2"/>
  <c r="AO23" i="2"/>
  <c r="AN23" i="2"/>
  <c r="AM23" i="2"/>
  <c r="AL23" i="2"/>
  <c r="AK23" i="2"/>
  <c r="AJ23" i="2"/>
  <c r="AI23" i="2"/>
  <c r="AH23" i="2"/>
  <c r="AG23" i="2"/>
  <c r="AF23" i="2"/>
  <c r="AE23" i="2"/>
  <c r="AD23" i="2"/>
  <c r="AC23" i="2"/>
  <c r="AB23" i="2"/>
  <c r="AA23" i="2"/>
  <c r="Z23" i="2"/>
  <c r="X23" i="2"/>
  <c r="V23" i="2"/>
  <c r="U23" i="2"/>
  <c r="T23" i="2"/>
  <c r="S23" i="2"/>
  <c r="R23" i="2"/>
  <c r="Q23" i="2"/>
  <c r="P23" i="2"/>
  <c r="O23" i="2"/>
  <c r="N23" i="2"/>
  <c r="M23" i="2"/>
  <c r="L23" i="2"/>
  <c r="K23" i="2"/>
  <c r="J23" i="2"/>
  <c r="I23" i="2"/>
  <c r="H23" i="2"/>
  <c r="G23" i="2"/>
  <c r="F23" i="2"/>
  <c r="E23" i="2"/>
  <c r="DH22" i="2"/>
  <c r="DG22" i="2"/>
  <c r="DF22" i="2"/>
  <c r="DE22" i="2"/>
  <c r="DD22" i="2"/>
  <c r="DC22" i="2"/>
  <c r="DB22" i="2"/>
  <c r="DA22" i="2"/>
  <c r="DA20" i="2" s="1"/>
  <c r="CZ22" i="2"/>
  <c r="CY22" i="2"/>
  <c r="CX22" i="2"/>
  <c r="CV22" i="2"/>
  <c r="CU22" i="2"/>
  <c r="CT22" i="2"/>
  <c r="CS22" i="2"/>
  <c r="CR22" i="2"/>
  <c r="CQ22" i="2"/>
  <c r="CP22" i="2"/>
  <c r="CO22" i="2"/>
  <c r="CN22" i="2"/>
  <c r="CM22" i="2"/>
  <c r="CL22" i="2"/>
  <c r="CK22" i="2"/>
  <c r="CJ22" i="2"/>
  <c r="CI22" i="2"/>
  <c r="CH22" i="2"/>
  <c r="CG22" i="2"/>
  <c r="CF22" i="2"/>
  <c r="CE22" i="2"/>
  <c r="CD22" i="2"/>
  <c r="CC22" i="2"/>
  <c r="CB22" i="2"/>
  <c r="CA22" i="2"/>
  <c r="BZ22" i="2"/>
  <c r="BY22" i="2"/>
  <c r="BX22" i="2"/>
  <c r="BW22" i="2"/>
  <c r="BV22" i="2"/>
  <c r="BU22" i="2"/>
  <c r="BT22" i="2"/>
  <c r="BS22" i="2"/>
  <c r="BR22" i="2"/>
  <c r="BQ22" i="2"/>
  <c r="BP22" i="2"/>
  <c r="BO22" i="2"/>
  <c r="BN22" i="2"/>
  <c r="BM22" i="2"/>
  <c r="BL22" i="2"/>
  <c r="BK22" i="2"/>
  <c r="BJ22" i="2"/>
  <c r="BI22" i="2"/>
  <c r="BH22" i="2"/>
  <c r="BG22" i="2"/>
  <c r="BF22" i="2"/>
  <c r="BE22" i="2"/>
  <c r="BD22" i="2"/>
  <c r="BC22" i="2"/>
  <c r="BB22" i="2"/>
  <c r="BA22" i="2"/>
  <c r="AZ22" i="2"/>
  <c r="AY22" i="2"/>
  <c r="AX22" i="2"/>
  <c r="AW22" i="2"/>
  <c r="AV22" i="2"/>
  <c r="AU22" i="2"/>
  <c r="AT22" i="2"/>
  <c r="AS22" i="2"/>
  <c r="AR22" i="2"/>
  <c r="AQ22" i="2"/>
  <c r="AP22" i="2"/>
  <c r="AO22" i="2"/>
  <c r="AN22" i="2"/>
  <c r="AM22" i="2"/>
  <c r="AL22" i="2"/>
  <c r="AK22" i="2"/>
  <c r="AJ22" i="2"/>
  <c r="AI22" i="2"/>
  <c r="AH22" i="2"/>
  <c r="AG22" i="2"/>
  <c r="AF22" i="2"/>
  <c r="AE22" i="2"/>
  <c r="AD22" i="2"/>
  <c r="AC22" i="2"/>
  <c r="AB22" i="2"/>
  <c r="AA22" i="2"/>
  <c r="Z22" i="2"/>
  <c r="Y22" i="2"/>
  <c r="X22" i="2"/>
  <c r="W22" i="2"/>
  <c r="V22" i="2"/>
  <c r="U22" i="2"/>
  <c r="T22" i="2"/>
  <c r="S22" i="2"/>
  <c r="R22" i="2"/>
  <c r="Q22" i="2"/>
  <c r="P22" i="2"/>
  <c r="O22" i="2"/>
  <c r="N22" i="2"/>
  <c r="M22" i="2"/>
  <c r="L22" i="2"/>
  <c r="K22" i="2"/>
  <c r="J22" i="2"/>
  <c r="I22" i="2"/>
  <c r="H22" i="2"/>
  <c r="G22" i="2"/>
  <c r="F22" i="2"/>
  <c r="E22" i="2"/>
  <c r="DH21" i="2"/>
  <c r="DG21" i="2"/>
  <c r="DF21" i="2"/>
  <c r="DE21" i="2"/>
  <c r="DD21" i="2"/>
  <c r="DD20" i="2" s="1"/>
  <c r="DC21" i="2"/>
  <c r="DB21" i="2"/>
  <c r="DA21" i="2"/>
  <c r="CZ21" i="2"/>
  <c r="CZ20" i="2" s="1"/>
  <c r="CY21" i="2"/>
  <c r="CX21" i="2"/>
  <c r="CX20" i="2" s="1"/>
  <c r="CW21" i="2"/>
  <c r="CV21" i="2"/>
  <c r="CU21" i="2"/>
  <c r="CT21" i="2"/>
  <c r="CS21" i="2"/>
  <c r="CR21" i="2"/>
  <c r="CQ21" i="2"/>
  <c r="CP21" i="2"/>
  <c r="CO21" i="2"/>
  <c r="CN21" i="2"/>
  <c r="CM21" i="2"/>
  <c r="CL21" i="2"/>
  <c r="CK21" i="2"/>
  <c r="CJ21" i="2"/>
  <c r="CI21" i="2"/>
  <c r="CH21" i="2"/>
  <c r="CG21" i="2"/>
  <c r="CF21" i="2"/>
  <c r="CE21" i="2"/>
  <c r="CD21" i="2"/>
  <c r="CC21" i="2"/>
  <c r="CB21" i="2"/>
  <c r="CA21" i="2"/>
  <c r="BZ21" i="2"/>
  <c r="BY21" i="2"/>
  <c r="BX21" i="2"/>
  <c r="BW21" i="2"/>
  <c r="BV21" i="2"/>
  <c r="BU21" i="2"/>
  <c r="BT21" i="2"/>
  <c r="BS21" i="2"/>
  <c r="BR21" i="2"/>
  <c r="BR20" i="2" s="1"/>
  <c r="BQ21" i="2"/>
  <c r="BP21" i="2"/>
  <c r="BO21" i="2"/>
  <c r="BN21" i="2"/>
  <c r="BN20" i="2" s="1"/>
  <c r="BM21" i="2"/>
  <c r="BL21" i="2"/>
  <c r="BK21" i="2"/>
  <c r="BJ21" i="2"/>
  <c r="BJ20" i="2" s="1"/>
  <c r="BI21" i="2"/>
  <c r="BH21" i="2"/>
  <c r="BG21" i="2"/>
  <c r="BF21" i="2"/>
  <c r="BF20" i="2" s="1"/>
  <c r="BE21" i="2"/>
  <c r="BD21" i="2"/>
  <c r="BD20" i="2" s="1"/>
  <c r="BC21" i="2"/>
  <c r="BB21" i="2"/>
  <c r="BB20" i="2" s="1"/>
  <c r="BA21" i="2"/>
  <c r="AZ21" i="2"/>
  <c r="AZ20" i="2" s="1"/>
  <c r="AY21" i="2"/>
  <c r="AX21" i="2"/>
  <c r="AX20" i="2" s="1"/>
  <c r="AW21" i="2"/>
  <c r="AV21" i="2"/>
  <c r="AU21" i="2"/>
  <c r="AT21" i="2"/>
  <c r="AT20" i="2" s="1"/>
  <c r="AS21" i="2"/>
  <c r="AR21" i="2"/>
  <c r="AQ21" i="2"/>
  <c r="AP21" i="2"/>
  <c r="AP20" i="2" s="1"/>
  <c r="AO21" i="2"/>
  <c r="AO20" i="2" s="1"/>
  <c r="AN21" i="2"/>
  <c r="AN20" i="2" s="1"/>
  <c r="AM21" i="2"/>
  <c r="AL21" i="2"/>
  <c r="AL20" i="2" s="1"/>
  <c r="AJ21" i="2"/>
  <c r="AJ20" i="2" s="1"/>
  <c r="AI21" i="2"/>
  <c r="AH21" i="2"/>
  <c r="AG21" i="2"/>
  <c r="AG20" i="2" s="1"/>
  <c r="AF21" i="2"/>
  <c r="AF20" i="2" s="1"/>
  <c r="AE21" i="2"/>
  <c r="AD21" i="2"/>
  <c r="AC21" i="2"/>
  <c r="AC20" i="2" s="1"/>
  <c r="AB21" i="2"/>
  <c r="AA21" i="2"/>
  <c r="Z21" i="2"/>
  <c r="Z20" i="2" s="1"/>
  <c r="Y21" i="2"/>
  <c r="X21" i="2"/>
  <c r="W21" i="2"/>
  <c r="V21" i="2"/>
  <c r="V20" i="2" s="1"/>
  <c r="U21" i="2"/>
  <c r="U20" i="2" s="1"/>
  <c r="T21" i="2"/>
  <c r="T20" i="2" s="1"/>
  <c r="S21" i="2"/>
  <c r="R21" i="2"/>
  <c r="R20" i="2" s="1"/>
  <c r="Q21" i="2"/>
  <c r="Q20" i="2" s="1"/>
  <c r="P21" i="2"/>
  <c r="P20" i="2" s="1"/>
  <c r="O21" i="2"/>
  <c r="O20" i="2" s="1"/>
  <c r="N21" i="2"/>
  <c r="N20" i="2" s="1"/>
  <c r="M21" i="2"/>
  <c r="M20" i="2" s="1"/>
  <c r="L21" i="2"/>
  <c r="L20" i="2" s="1"/>
  <c r="K21" i="2"/>
  <c r="K20" i="2" s="1"/>
  <c r="J21" i="2"/>
  <c r="J20" i="2" s="1"/>
  <c r="I21" i="2"/>
  <c r="I20" i="2" s="1"/>
  <c r="H21" i="2"/>
  <c r="H20" i="2" s="1"/>
  <c r="G21" i="2"/>
  <c r="F21" i="2"/>
  <c r="F20" i="2" s="1"/>
  <c r="E21" i="2"/>
  <c r="E20" i="2" s="1"/>
  <c r="DH20" i="2"/>
  <c r="DG20" i="2"/>
  <c r="DC20" i="2"/>
  <c r="CY20" i="2"/>
  <c r="CV20" i="2"/>
  <c r="CU20" i="2"/>
  <c r="CT20" i="2"/>
  <c r="CS20" i="2"/>
  <c r="CR20" i="2"/>
  <c r="CQ20" i="2"/>
  <c r="CP20" i="2"/>
  <c r="CO20" i="2"/>
  <c r="CN20" i="2"/>
  <c r="CM20" i="2"/>
  <c r="CL20" i="2"/>
  <c r="CK20" i="2"/>
  <c r="CJ20" i="2"/>
  <c r="CI20" i="2"/>
  <c r="CH20" i="2"/>
  <c r="CG20" i="2"/>
  <c r="CF20" i="2"/>
  <c r="CE20" i="2"/>
  <c r="CD20" i="2"/>
  <c r="CB20" i="2"/>
  <c r="CA20" i="2"/>
  <c r="BZ20" i="2"/>
  <c r="BX20" i="2"/>
  <c r="BW20" i="2"/>
  <c r="BV20" i="2"/>
  <c r="BU20" i="2"/>
  <c r="BT20" i="2"/>
  <c r="BQ20" i="2"/>
  <c r="BP20" i="2"/>
  <c r="BO20" i="2"/>
  <c r="BM20" i="2"/>
  <c r="BL20" i="2"/>
  <c r="BK20" i="2"/>
  <c r="BI20" i="2"/>
  <c r="BH20" i="2"/>
  <c r="BG20" i="2"/>
  <c r="BE20" i="2"/>
  <c r="BC20" i="2"/>
  <c r="BA20" i="2"/>
  <c r="AY20" i="2"/>
  <c r="AW20" i="2"/>
  <c r="AV20" i="2"/>
  <c r="AU20" i="2"/>
  <c r="AS20" i="2"/>
  <c r="AR20" i="2"/>
  <c r="AQ20" i="2"/>
  <c r="AI20" i="2"/>
  <c r="AH20" i="2"/>
  <c r="AE20" i="2"/>
  <c r="AD20" i="2"/>
  <c r="AB20" i="2"/>
  <c r="AA20" i="2"/>
  <c r="X20" i="2"/>
  <c r="S20" i="2"/>
  <c r="G20" i="2"/>
  <c r="DF203" i="1"/>
  <c r="DE203" i="1"/>
  <c r="DD203" i="1"/>
  <c r="DC203" i="1"/>
  <c r="DB203" i="1"/>
  <c r="DA203" i="1"/>
  <c r="CZ203" i="1"/>
  <c r="CY203" i="1"/>
  <c r="CX203" i="1"/>
  <c r="CW203" i="1"/>
  <c r="CV203" i="1"/>
  <c r="CU203" i="1"/>
  <c r="CT203" i="1"/>
  <c r="CS203" i="1"/>
  <c r="CR203" i="1"/>
  <c r="CQ203" i="1"/>
  <c r="CP203" i="1"/>
  <c r="CO203" i="1"/>
  <c r="CN203" i="1"/>
  <c r="CM203" i="1"/>
  <c r="CL203" i="1"/>
  <c r="CK203" i="1"/>
  <c r="CJ203" i="1"/>
  <c r="CI203" i="1"/>
  <c r="CH203" i="1"/>
  <c r="CG203" i="1"/>
  <c r="CF203" i="1"/>
  <c r="CE203" i="1"/>
  <c r="CD203" i="1"/>
  <c r="CC203" i="1"/>
  <c r="CB203" i="1"/>
  <c r="CA203" i="1"/>
  <c r="BZ203" i="1"/>
  <c r="BY203" i="1"/>
  <c r="BX203" i="1"/>
  <c r="BW203" i="1"/>
  <c r="BV203" i="1"/>
  <c r="BU203" i="1"/>
  <c r="BT203" i="1"/>
  <c r="BS203" i="1"/>
  <c r="BR203" i="1"/>
  <c r="BQ203" i="1"/>
  <c r="BP203" i="1"/>
  <c r="BO203" i="1"/>
  <c r="BN203" i="1"/>
  <c r="BM203" i="1"/>
  <c r="BL203" i="1"/>
  <c r="BK203" i="1"/>
  <c r="BJ203" i="1"/>
  <c r="BI203" i="1"/>
  <c r="BH203" i="1"/>
  <c r="BG203" i="1"/>
  <c r="BF203" i="1"/>
  <c r="BE203" i="1"/>
  <c r="BD203" i="1"/>
  <c r="BC203" i="1"/>
  <c r="BB203" i="1"/>
  <c r="BA203" i="1"/>
  <c r="AZ203" i="1"/>
  <c r="AY203" i="1"/>
  <c r="AX203" i="1"/>
  <c r="AW203" i="1"/>
  <c r="AV203" i="1"/>
  <c r="AU203" i="1"/>
  <c r="AT203" i="1"/>
  <c r="AS203" i="1"/>
  <c r="AR203" i="1"/>
  <c r="AQ203" i="1"/>
  <c r="AP203" i="1"/>
  <c r="AO203" i="1"/>
  <c r="AN203" i="1"/>
  <c r="AM203" i="1"/>
  <c r="AL203" i="1"/>
  <c r="AK203" i="1"/>
  <c r="AJ203" i="1"/>
  <c r="AI203" i="1"/>
  <c r="AH203" i="1"/>
  <c r="AG203" i="1"/>
  <c r="AF203" i="1"/>
  <c r="AE203" i="1"/>
  <c r="AD203" i="1"/>
  <c r="AC203" i="1"/>
  <c r="AB203" i="1"/>
  <c r="AA203" i="1"/>
  <c r="Z203" i="1"/>
  <c r="Y203" i="1"/>
  <c r="X203" i="1"/>
  <c r="W203" i="1"/>
  <c r="V203" i="1"/>
  <c r="U203" i="1"/>
  <c r="T203" i="1"/>
  <c r="S203" i="1"/>
  <c r="R203" i="1"/>
  <c r="Q203" i="1"/>
  <c r="P203" i="1"/>
  <c r="O203" i="1"/>
  <c r="N203" i="1"/>
  <c r="M203" i="1"/>
  <c r="L203" i="1"/>
  <c r="K203" i="1"/>
  <c r="J203" i="1"/>
  <c r="I203" i="1"/>
  <c r="H203" i="1"/>
  <c r="G203" i="1"/>
  <c r="F203" i="1"/>
  <c r="E203" i="1"/>
  <c r="DF152" i="1"/>
  <c r="DF147" i="1" s="1"/>
  <c r="DE152" i="1"/>
  <c r="DD152" i="1"/>
  <c r="DC152" i="1"/>
  <c r="DC147" i="1" s="1"/>
  <c r="DB152" i="1"/>
  <c r="DB147" i="1" s="1"/>
  <c r="DA152" i="1"/>
  <c r="CZ152" i="1"/>
  <c r="CY152" i="1"/>
  <c r="CY147" i="1" s="1"/>
  <c r="CX152" i="1"/>
  <c r="CX147" i="1" s="1"/>
  <c r="CW152" i="1"/>
  <c r="CV152" i="1"/>
  <c r="CU152" i="1"/>
  <c r="CU147" i="1" s="1"/>
  <c r="CT152" i="1"/>
  <c r="CT147" i="1" s="1"/>
  <c r="CS152" i="1"/>
  <c r="CR152" i="1"/>
  <c r="CQ152" i="1"/>
  <c r="CQ147" i="1" s="1"/>
  <c r="CP152" i="1"/>
  <c r="CP147" i="1" s="1"/>
  <c r="CO152" i="1"/>
  <c r="CN152" i="1"/>
  <c r="CM152" i="1"/>
  <c r="CM147" i="1" s="1"/>
  <c r="CL152" i="1"/>
  <c r="CL147" i="1" s="1"/>
  <c r="CK152" i="1"/>
  <c r="CJ152" i="1"/>
  <c r="CI152" i="1"/>
  <c r="CI147" i="1" s="1"/>
  <c r="CH152" i="1"/>
  <c r="CH147" i="1" s="1"/>
  <c r="CG152" i="1"/>
  <c r="CF152" i="1"/>
  <c r="CE152" i="1"/>
  <c r="CE147" i="1" s="1"/>
  <c r="CD152" i="1"/>
  <c r="CD147" i="1" s="1"/>
  <c r="CC152" i="1"/>
  <c r="CB152" i="1"/>
  <c r="CA152" i="1"/>
  <c r="CA147" i="1" s="1"/>
  <c r="BZ152" i="1"/>
  <c r="BZ147" i="1" s="1"/>
  <c r="BY152" i="1"/>
  <c r="BX152" i="1"/>
  <c r="BW152" i="1"/>
  <c r="BW147" i="1" s="1"/>
  <c r="BV152" i="1"/>
  <c r="BV147" i="1" s="1"/>
  <c r="BU152" i="1"/>
  <c r="BT152" i="1"/>
  <c r="BS152" i="1"/>
  <c r="BS147" i="1" s="1"/>
  <c r="BR152" i="1"/>
  <c r="BR147" i="1" s="1"/>
  <c r="BQ152" i="1"/>
  <c r="BP152" i="1"/>
  <c r="BO152" i="1"/>
  <c r="BO147" i="1" s="1"/>
  <c r="BN152" i="1"/>
  <c r="BN147" i="1" s="1"/>
  <c r="BM152" i="1"/>
  <c r="BL152" i="1"/>
  <c r="BK152" i="1"/>
  <c r="BK147" i="1" s="1"/>
  <c r="BJ152" i="1"/>
  <c r="BJ147" i="1" s="1"/>
  <c r="BI152" i="1"/>
  <c r="BH152" i="1"/>
  <c r="BG152" i="1"/>
  <c r="BG147" i="1" s="1"/>
  <c r="BF152" i="1"/>
  <c r="BF147" i="1" s="1"/>
  <c r="BE152" i="1"/>
  <c r="BD152" i="1"/>
  <c r="BC152" i="1"/>
  <c r="BC147" i="1" s="1"/>
  <c r="BB152" i="1"/>
  <c r="BB147" i="1" s="1"/>
  <c r="BA152" i="1"/>
  <c r="AZ152" i="1"/>
  <c r="AY152" i="1"/>
  <c r="AY147" i="1" s="1"/>
  <c r="AX152" i="1"/>
  <c r="AX147" i="1" s="1"/>
  <c r="AW152" i="1"/>
  <c r="AV152" i="1"/>
  <c r="AU152" i="1"/>
  <c r="AU147" i="1" s="1"/>
  <c r="AT152" i="1"/>
  <c r="AT147" i="1" s="1"/>
  <c r="AS152" i="1"/>
  <c r="AR152" i="1"/>
  <c r="AQ152" i="1"/>
  <c r="AQ147" i="1" s="1"/>
  <c r="AP152" i="1"/>
  <c r="AP147" i="1" s="1"/>
  <c r="AO152" i="1"/>
  <c r="AN152" i="1"/>
  <c r="AM152" i="1"/>
  <c r="AM147" i="1" s="1"/>
  <c r="AL152" i="1"/>
  <c r="AL147" i="1" s="1"/>
  <c r="AK152" i="1"/>
  <c r="AJ152" i="1"/>
  <c r="AI152" i="1"/>
  <c r="AI147" i="1" s="1"/>
  <c r="AH152" i="1"/>
  <c r="AH147" i="1" s="1"/>
  <c r="AG152" i="1"/>
  <c r="AF152" i="1"/>
  <c r="AE152" i="1"/>
  <c r="AE147" i="1" s="1"/>
  <c r="AD152" i="1"/>
  <c r="AD147" i="1" s="1"/>
  <c r="AC152" i="1"/>
  <c r="AB152" i="1"/>
  <c r="AA152" i="1"/>
  <c r="AA147" i="1" s="1"/>
  <c r="Z152" i="1"/>
  <c r="Z147" i="1" s="1"/>
  <c r="Y152" i="1"/>
  <c r="X152" i="1"/>
  <c r="W152" i="1"/>
  <c r="W147" i="1" s="1"/>
  <c r="V152" i="1"/>
  <c r="V147" i="1" s="1"/>
  <c r="U152" i="1"/>
  <c r="T152" i="1"/>
  <c r="S152" i="1"/>
  <c r="S147" i="1" s="1"/>
  <c r="R152" i="1"/>
  <c r="R147" i="1" s="1"/>
  <c r="Q152" i="1"/>
  <c r="P152" i="1"/>
  <c r="O152" i="1"/>
  <c r="O147" i="1" s="1"/>
  <c r="N152" i="1"/>
  <c r="N147" i="1" s="1"/>
  <c r="M152" i="1"/>
  <c r="L152" i="1"/>
  <c r="K152" i="1"/>
  <c r="K147" i="1" s="1"/>
  <c r="J152" i="1"/>
  <c r="J147" i="1" s="1"/>
  <c r="I152" i="1"/>
  <c r="H152" i="1"/>
  <c r="G152" i="1"/>
  <c r="G147" i="1" s="1"/>
  <c r="F152" i="1"/>
  <c r="F147" i="1" s="1"/>
  <c r="E152" i="1"/>
  <c r="DE147" i="1"/>
  <c r="DD147" i="1"/>
  <c r="DA147" i="1"/>
  <c r="CZ147" i="1"/>
  <c r="CW147" i="1"/>
  <c r="CV147" i="1"/>
  <c r="CS147" i="1"/>
  <c r="CR147" i="1"/>
  <c r="CO147" i="1"/>
  <c r="CN147" i="1"/>
  <c r="CK147" i="1"/>
  <c r="CJ147" i="1"/>
  <c r="CG147" i="1"/>
  <c r="CF147" i="1"/>
  <c r="CC147" i="1"/>
  <c r="CB147" i="1"/>
  <c r="BY147" i="1"/>
  <c r="BX147" i="1"/>
  <c r="BU147" i="1"/>
  <c r="BT147" i="1"/>
  <c r="BQ147" i="1"/>
  <c r="BP147" i="1"/>
  <c r="BM147" i="1"/>
  <c r="BL147" i="1"/>
  <c r="BI147" i="1"/>
  <c r="BH147" i="1"/>
  <c r="BE147" i="1"/>
  <c r="BD147" i="1"/>
  <c r="BA147" i="1"/>
  <c r="AZ147" i="1"/>
  <c r="AW147" i="1"/>
  <c r="AV147" i="1"/>
  <c r="AS147" i="1"/>
  <c r="AR147" i="1"/>
  <c r="AO147" i="1"/>
  <c r="AN147" i="1"/>
  <c r="AK147" i="1"/>
  <c r="AJ147" i="1"/>
  <c r="AG147" i="1"/>
  <c r="AF147" i="1"/>
  <c r="AC147" i="1"/>
  <c r="AB147" i="1"/>
  <c r="Y147" i="1"/>
  <c r="X147" i="1"/>
  <c r="U147" i="1"/>
  <c r="T147" i="1"/>
  <c r="Q147" i="1"/>
  <c r="P147" i="1"/>
  <c r="M147" i="1"/>
  <c r="L147" i="1"/>
  <c r="I147" i="1"/>
  <c r="H147" i="1"/>
  <c r="E147" i="1"/>
  <c r="DF135" i="1"/>
  <c r="DF134" i="1" s="1"/>
  <c r="DF82" i="1" s="1"/>
  <c r="DE135" i="1"/>
  <c r="DD135" i="1"/>
  <c r="DC135" i="1"/>
  <c r="DC134" i="1" s="1"/>
  <c r="DC82" i="1" s="1"/>
  <c r="DB135" i="1"/>
  <c r="DB134" i="1" s="1"/>
  <c r="DB82" i="1" s="1"/>
  <c r="DA135" i="1"/>
  <c r="CZ135" i="1"/>
  <c r="CY135" i="1"/>
  <c r="CY134" i="1" s="1"/>
  <c r="CY82" i="1" s="1"/>
  <c r="CX135" i="1"/>
  <c r="CX134" i="1" s="1"/>
  <c r="CX82" i="1" s="1"/>
  <c r="CW135" i="1"/>
  <c r="CV135" i="1"/>
  <c r="CU135" i="1"/>
  <c r="CU134" i="1" s="1"/>
  <c r="CU82" i="1" s="1"/>
  <c r="CT135" i="1"/>
  <c r="CT134" i="1" s="1"/>
  <c r="CT82" i="1" s="1"/>
  <c r="CS135" i="1"/>
  <c r="CR135" i="1"/>
  <c r="CQ135" i="1"/>
  <c r="CQ134" i="1" s="1"/>
  <c r="CQ82" i="1" s="1"/>
  <c r="CP135" i="1"/>
  <c r="CP134" i="1" s="1"/>
  <c r="CP82" i="1" s="1"/>
  <c r="CO135" i="1"/>
  <c r="CN135" i="1"/>
  <c r="CM135" i="1"/>
  <c r="CM134" i="1" s="1"/>
  <c r="CM82" i="1" s="1"/>
  <c r="CL135" i="1"/>
  <c r="CL134" i="1" s="1"/>
  <c r="CL82" i="1" s="1"/>
  <c r="CK135" i="1"/>
  <c r="CJ135" i="1"/>
  <c r="CI135" i="1"/>
  <c r="CI134" i="1" s="1"/>
  <c r="CI82" i="1" s="1"/>
  <c r="CH135" i="1"/>
  <c r="CH134" i="1" s="1"/>
  <c r="CH82" i="1" s="1"/>
  <c r="CG135" i="1"/>
  <c r="CF135" i="1"/>
  <c r="CE135" i="1"/>
  <c r="CE134" i="1" s="1"/>
  <c r="CE82" i="1" s="1"/>
  <c r="CD135" i="1"/>
  <c r="CD134" i="1" s="1"/>
  <c r="CD82" i="1" s="1"/>
  <c r="CC135" i="1"/>
  <c r="CB135" i="1"/>
  <c r="CA135" i="1"/>
  <c r="CA134" i="1" s="1"/>
  <c r="CA82" i="1" s="1"/>
  <c r="BZ135" i="1"/>
  <c r="BZ134" i="1" s="1"/>
  <c r="BZ82" i="1" s="1"/>
  <c r="BY135" i="1"/>
  <c r="BX135" i="1"/>
  <c r="BW135" i="1"/>
  <c r="BW134" i="1" s="1"/>
  <c r="BW82" i="1" s="1"/>
  <c r="BV135" i="1"/>
  <c r="BV134" i="1" s="1"/>
  <c r="BV82" i="1" s="1"/>
  <c r="BU135" i="1"/>
  <c r="BT135" i="1"/>
  <c r="BS135" i="1"/>
  <c r="BS134" i="1" s="1"/>
  <c r="BS82" i="1" s="1"/>
  <c r="BR135" i="1"/>
  <c r="BR134" i="1" s="1"/>
  <c r="BR82" i="1" s="1"/>
  <c r="BQ135" i="1"/>
  <c r="BP135" i="1"/>
  <c r="BO135" i="1"/>
  <c r="BO134" i="1" s="1"/>
  <c r="BO82" i="1" s="1"/>
  <c r="BN135" i="1"/>
  <c r="BN134" i="1" s="1"/>
  <c r="BN82" i="1" s="1"/>
  <c r="BM135" i="1"/>
  <c r="BL135" i="1"/>
  <c r="BK135" i="1"/>
  <c r="BK134" i="1" s="1"/>
  <c r="BK82" i="1" s="1"/>
  <c r="BJ135" i="1"/>
  <c r="BJ134" i="1" s="1"/>
  <c r="BJ82" i="1" s="1"/>
  <c r="BI135" i="1"/>
  <c r="BH135" i="1"/>
  <c r="BG135" i="1"/>
  <c r="BG134" i="1" s="1"/>
  <c r="BG82" i="1" s="1"/>
  <c r="BF135" i="1"/>
  <c r="BF134" i="1" s="1"/>
  <c r="BF82" i="1" s="1"/>
  <c r="BE135" i="1"/>
  <c r="BD135" i="1"/>
  <c r="BC135" i="1"/>
  <c r="BC134" i="1" s="1"/>
  <c r="BC82" i="1" s="1"/>
  <c r="BB135" i="1"/>
  <c r="BB134" i="1" s="1"/>
  <c r="BB82" i="1" s="1"/>
  <c r="BA135" i="1"/>
  <c r="AZ135" i="1"/>
  <c r="AY135" i="1"/>
  <c r="AY134" i="1" s="1"/>
  <c r="AY82" i="1" s="1"/>
  <c r="AX135" i="1"/>
  <c r="AX134" i="1" s="1"/>
  <c r="AX82" i="1" s="1"/>
  <c r="AW135" i="1"/>
  <c r="AV135" i="1"/>
  <c r="AU135" i="1"/>
  <c r="AU134" i="1" s="1"/>
  <c r="AU82" i="1" s="1"/>
  <c r="AT135" i="1"/>
  <c r="AT134" i="1" s="1"/>
  <c r="AT82" i="1" s="1"/>
  <c r="AS135" i="1"/>
  <c r="AR135" i="1"/>
  <c r="AQ135" i="1"/>
  <c r="AQ134" i="1" s="1"/>
  <c r="AQ82" i="1" s="1"/>
  <c r="AP135" i="1"/>
  <c r="AP134" i="1" s="1"/>
  <c r="AP82" i="1" s="1"/>
  <c r="AO135" i="1"/>
  <c r="AN135" i="1"/>
  <c r="AM135" i="1"/>
  <c r="AM134" i="1" s="1"/>
  <c r="AM82" i="1" s="1"/>
  <c r="AL135" i="1"/>
  <c r="AL134" i="1" s="1"/>
  <c r="AL82" i="1" s="1"/>
  <c r="AK135" i="1"/>
  <c r="AJ135" i="1"/>
  <c r="AI135" i="1"/>
  <c r="AI134" i="1" s="1"/>
  <c r="AI82" i="1" s="1"/>
  <c r="AH135" i="1"/>
  <c r="AH134" i="1" s="1"/>
  <c r="AH82" i="1" s="1"/>
  <c r="AG135" i="1"/>
  <c r="AF135" i="1"/>
  <c r="AE135" i="1"/>
  <c r="AE134" i="1" s="1"/>
  <c r="AE82" i="1" s="1"/>
  <c r="AD135" i="1"/>
  <c r="AD134" i="1" s="1"/>
  <c r="AD82" i="1" s="1"/>
  <c r="AC135" i="1"/>
  <c r="AB135" i="1"/>
  <c r="AA135" i="1"/>
  <c r="AA134" i="1" s="1"/>
  <c r="AA82" i="1" s="1"/>
  <c r="Z135" i="1"/>
  <c r="Z134" i="1" s="1"/>
  <c r="Z82" i="1" s="1"/>
  <c r="Y135" i="1"/>
  <c r="X135" i="1"/>
  <c r="W135" i="1"/>
  <c r="W134" i="1" s="1"/>
  <c r="W82" i="1" s="1"/>
  <c r="V135" i="1"/>
  <c r="V134" i="1" s="1"/>
  <c r="V82" i="1" s="1"/>
  <c r="U135" i="1"/>
  <c r="T135" i="1"/>
  <c r="S135" i="1"/>
  <c r="S134" i="1" s="1"/>
  <c r="S82" i="1" s="1"/>
  <c r="R135" i="1"/>
  <c r="R134" i="1" s="1"/>
  <c r="R82" i="1" s="1"/>
  <c r="Q135" i="1"/>
  <c r="P135" i="1"/>
  <c r="O135" i="1"/>
  <c r="O134" i="1" s="1"/>
  <c r="O82" i="1" s="1"/>
  <c r="N135" i="1"/>
  <c r="N134" i="1" s="1"/>
  <c r="N82" i="1" s="1"/>
  <c r="M135" i="1"/>
  <c r="L135" i="1"/>
  <c r="K135" i="1"/>
  <c r="K134" i="1" s="1"/>
  <c r="K82" i="1" s="1"/>
  <c r="J135" i="1"/>
  <c r="J134" i="1" s="1"/>
  <c r="J82" i="1" s="1"/>
  <c r="I135" i="1"/>
  <c r="H135" i="1"/>
  <c r="G135" i="1"/>
  <c r="G134" i="1" s="1"/>
  <c r="G82" i="1" s="1"/>
  <c r="F135" i="1"/>
  <c r="F134" i="1" s="1"/>
  <c r="F82" i="1" s="1"/>
  <c r="E135" i="1"/>
  <c r="DE134" i="1"/>
  <c r="DE82" i="1" s="1"/>
  <c r="DD134" i="1"/>
  <c r="DD82" i="1" s="1"/>
  <c r="DA134" i="1"/>
  <c r="DA82" i="1" s="1"/>
  <c r="CZ134" i="1"/>
  <c r="CZ82" i="1" s="1"/>
  <c r="CW134" i="1"/>
  <c r="CW82" i="1" s="1"/>
  <c r="CV134" i="1"/>
  <c r="CV82" i="1" s="1"/>
  <c r="CS134" i="1"/>
  <c r="CS82" i="1" s="1"/>
  <c r="CR134" i="1"/>
  <c r="CR82" i="1" s="1"/>
  <c r="CO134" i="1"/>
  <c r="CO82" i="1" s="1"/>
  <c r="CN134" i="1"/>
  <c r="CN82" i="1" s="1"/>
  <c r="CK134" i="1"/>
  <c r="CK82" i="1" s="1"/>
  <c r="CJ134" i="1"/>
  <c r="CJ82" i="1" s="1"/>
  <c r="CG134" i="1"/>
  <c r="CG82" i="1" s="1"/>
  <c r="CF134" i="1"/>
  <c r="CF82" i="1" s="1"/>
  <c r="CC134" i="1"/>
  <c r="CC82" i="1" s="1"/>
  <c r="CB134" i="1"/>
  <c r="CB82" i="1" s="1"/>
  <c r="BY134" i="1"/>
  <c r="BY82" i="1" s="1"/>
  <c r="BX134" i="1"/>
  <c r="BX82" i="1" s="1"/>
  <c r="BU134" i="1"/>
  <c r="BU82" i="1" s="1"/>
  <c r="BT134" i="1"/>
  <c r="BT82" i="1" s="1"/>
  <c r="BQ134" i="1"/>
  <c r="BQ82" i="1" s="1"/>
  <c r="BP134" i="1"/>
  <c r="BP82" i="1" s="1"/>
  <c r="BM134" i="1"/>
  <c r="BM82" i="1" s="1"/>
  <c r="BL134" i="1"/>
  <c r="BL82" i="1" s="1"/>
  <c r="BI134" i="1"/>
  <c r="BI82" i="1" s="1"/>
  <c r="BH134" i="1"/>
  <c r="BH82" i="1" s="1"/>
  <c r="BE134" i="1"/>
  <c r="BE82" i="1" s="1"/>
  <c r="BD134" i="1"/>
  <c r="BD82" i="1" s="1"/>
  <c r="BA134" i="1"/>
  <c r="BA82" i="1" s="1"/>
  <c r="AZ134" i="1"/>
  <c r="AZ82" i="1" s="1"/>
  <c r="AW134" i="1"/>
  <c r="AW82" i="1" s="1"/>
  <c r="AV134" i="1"/>
  <c r="AV82" i="1" s="1"/>
  <c r="AS134" i="1"/>
  <c r="AS82" i="1" s="1"/>
  <c r="AR134" i="1"/>
  <c r="AR82" i="1" s="1"/>
  <c r="AO134" i="1"/>
  <c r="AO82" i="1" s="1"/>
  <c r="AN134" i="1"/>
  <c r="AN82" i="1" s="1"/>
  <c r="AK134" i="1"/>
  <c r="AK82" i="1" s="1"/>
  <c r="AJ134" i="1"/>
  <c r="AJ82" i="1" s="1"/>
  <c r="AG134" i="1"/>
  <c r="AG82" i="1" s="1"/>
  <c r="AF134" i="1"/>
  <c r="AF82" i="1" s="1"/>
  <c r="AC134" i="1"/>
  <c r="AC82" i="1" s="1"/>
  <c r="AB134" i="1"/>
  <c r="AB82" i="1" s="1"/>
  <c r="Y134" i="1"/>
  <c r="Y82" i="1" s="1"/>
  <c r="X134" i="1"/>
  <c r="X82" i="1" s="1"/>
  <c r="U134" i="1"/>
  <c r="U82" i="1" s="1"/>
  <c r="T134" i="1"/>
  <c r="T82" i="1" s="1"/>
  <c r="Q134" i="1"/>
  <c r="Q82" i="1" s="1"/>
  <c r="P134" i="1"/>
  <c r="P82" i="1" s="1"/>
  <c r="M134" i="1"/>
  <c r="M82" i="1" s="1"/>
  <c r="L134" i="1"/>
  <c r="L82" i="1" s="1"/>
  <c r="I134" i="1"/>
  <c r="I82" i="1" s="1"/>
  <c r="H134" i="1"/>
  <c r="H82" i="1" s="1"/>
  <c r="E134" i="1"/>
  <c r="E82" i="1" s="1"/>
  <c r="DF77" i="1"/>
  <c r="DE77" i="1"/>
  <c r="DD77" i="1"/>
  <c r="DC77" i="1"/>
  <c r="DB77" i="1"/>
  <c r="DA77" i="1"/>
  <c r="CZ77" i="1"/>
  <c r="CY77" i="1"/>
  <c r="CX77" i="1"/>
  <c r="CW77" i="1"/>
  <c r="CV77" i="1"/>
  <c r="CU77" i="1"/>
  <c r="CT77" i="1"/>
  <c r="CS77" i="1"/>
  <c r="CR77" i="1"/>
  <c r="CQ77" i="1"/>
  <c r="CP77" i="1"/>
  <c r="CO77" i="1"/>
  <c r="CN77" i="1"/>
  <c r="CM77" i="1"/>
  <c r="CL77" i="1"/>
  <c r="CK77" i="1"/>
  <c r="CJ77" i="1"/>
  <c r="CI77" i="1"/>
  <c r="CH77" i="1"/>
  <c r="CG77" i="1"/>
  <c r="CF77" i="1"/>
  <c r="CE77" i="1"/>
  <c r="CD77" i="1"/>
  <c r="CC77" i="1"/>
  <c r="CB77" i="1"/>
  <c r="CA77" i="1"/>
  <c r="BZ77" i="1"/>
  <c r="BY77" i="1"/>
  <c r="BX77" i="1"/>
  <c r="BW77" i="1"/>
  <c r="BV77" i="1"/>
  <c r="BU77" i="1"/>
  <c r="BT77" i="1"/>
  <c r="BS77" i="1"/>
  <c r="BR77" i="1"/>
  <c r="BQ77" i="1"/>
  <c r="BP77" i="1"/>
  <c r="BO77" i="1"/>
  <c r="BN77" i="1"/>
  <c r="BM77" i="1"/>
  <c r="BL77" i="1"/>
  <c r="BK77" i="1"/>
  <c r="BJ77" i="1"/>
  <c r="BI77" i="1"/>
  <c r="BH77" i="1"/>
  <c r="BG77" i="1"/>
  <c r="BF77" i="1"/>
  <c r="BE77" i="1"/>
  <c r="BD77" i="1"/>
  <c r="BC77" i="1"/>
  <c r="BB77" i="1"/>
  <c r="BA77" i="1"/>
  <c r="AZ77" i="1"/>
  <c r="AY77" i="1"/>
  <c r="AX77" i="1"/>
  <c r="AW77" i="1"/>
  <c r="AV77" i="1"/>
  <c r="AU77" i="1"/>
  <c r="AT77" i="1"/>
  <c r="AS77" i="1"/>
  <c r="AR77" i="1"/>
  <c r="AQ77" i="1"/>
  <c r="AP77" i="1"/>
  <c r="AO77" i="1"/>
  <c r="AN77" i="1"/>
  <c r="AM77" i="1"/>
  <c r="AL77" i="1"/>
  <c r="AK77" i="1"/>
  <c r="AJ77" i="1"/>
  <c r="AI77" i="1"/>
  <c r="AH77" i="1"/>
  <c r="AG77" i="1"/>
  <c r="AF77" i="1"/>
  <c r="AE77" i="1"/>
  <c r="AD77" i="1"/>
  <c r="AC77" i="1"/>
  <c r="AB77" i="1"/>
  <c r="AA77" i="1"/>
  <c r="Z77" i="1"/>
  <c r="Y77" i="1"/>
  <c r="X77" i="1"/>
  <c r="W77" i="1"/>
  <c r="V77" i="1"/>
  <c r="U77" i="1"/>
  <c r="T77" i="1"/>
  <c r="S77" i="1"/>
  <c r="R77" i="1"/>
  <c r="Q77" i="1"/>
  <c r="P77" i="1"/>
  <c r="O77" i="1"/>
  <c r="N77" i="1"/>
  <c r="M77" i="1"/>
  <c r="L77" i="1"/>
  <c r="K77" i="1"/>
  <c r="J77" i="1"/>
  <c r="I77" i="1"/>
  <c r="H77" i="1"/>
  <c r="G77" i="1"/>
  <c r="F77" i="1"/>
  <c r="E77" i="1"/>
  <c r="DF74" i="1"/>
  <c r="DF73" i="1" s="1"/>
  <c r="DF29" i="1" s="1"/>
  <c r="DF28" i="1" s="1"/>
  <c r="DE74" i="1"/>
  <c r="DD74" i="1"/>
  <c r="DC74" i="1"/>
  <c r="DC73" i="1" s="1"/>
  <c r="DC29" i="1" s="1"/>
  <c r="DC28" i="1" s="1"/>
  <c r="DB74" i="1"/>
  <c r="DB73" i="1" s="1"/>
  <c r="DB29" i="1" s="1"/>
  <c r="DB28" i="1" s="1"/>
  <c r="DA74" i="1"/>
  <c r="CZ74" i="1"/>
  <c r="CY74" i="1"/>
  <c r="CY73" i="1" s="1"/>
  <c r="CY29" i="1" s="1"/>
  <c r="CY28" i="1" s="1"/>
  <c r="CX74" i="1"/>
  <c r="CX73" i="1" s="1"/>
  <c r="CX29" i="1" s="1"/>
  <c r="CX28" i="1" s="1"/>
  <c r="CW74" i="1"/>
  <c r="CV74" i="1"/>
  <c r="CU74" i="1"/>
  <c r="CU73" i="1" s="1"/>
  <c r="CU29" i="1" s="1"/>
  <c r="CU28" i="1" s="1"/>
  <c r="CT74" i="1"/>
  <c r="CT73" i="1" s="1"/>
  <c r="CT29" i="1" s="1"/>
  <c r="CT28" i="1" s="1"/>
  <c r="CS74" i="1"/>
  <c r="CR74" i="1"/>
  <c r="CQ74" i="1"/>
  <c r="CQ73" i="1" s="1"/>
  <c r="CQ29" i="1" s="1"/>
  <c r="CQ28" i="1" s="1"/>
  <c r="CP74" i="1"/>
  <c r="CP73" i="1" s="1"/>
  <c r="CP29" i="1" s="1"/>
  <c r="CP28" i="1" s="1"/>
  <c r="CO74" i="1"/>
  <c r="CN74" i="1"/>
  <c r="CM74" i="1"/>
  <c r="CM73" i="1" s="1"/>
  <c r="CM29" i="1" s="1"/>
  <c r="CM28" i="1" s="1"/>
  <c r="CL74" i="1"/>
  <c r="CL73" i="1" s="1"/>
  <c r="CL29" i="1" s="1"/>
  <c r="CL28" i="1" s="1"/>
  <c r="CK74" i="1"/>
  <c r="CJ74" i="1"/>
  <c r="CI74" i="1"/>
  <c r="CI73" i="1" s="1"/>
  <c r="CI29" i="1" s="1"/>
  <c r="CI28" i="1" s="1"/>
  <c r="CH74" i="1"/>
  <c r="CH73" i="1" s="1"/>
  <c r="CH29" i="1" s="1"/>
  <c r="CH28" i="1" s="1"/>
  <c r="CG74" i="1"/>
  <c r="CF74" i="1"/>
  <c r="CE74" i="1"/>
  <c r="CE73" i="1" s="1"/>
  <c r="CE29" i="1" s="1"/>
  <c r="CE28" i="1" s="1"/>
  <c r="CD74" i="1"/>
  <c r="CD73" i="1" s="1"/>
  <c r="CD29" i="1" s="1"/>
  <c r="CD28" i="1" s="1"/>
  <c r="CC74" i="1"/>
  <c r="CB74" i="1"/>
  <c r="CA74" i="1"/>
  <c r="CA73" i="1" s="1"/>
  <c r="CA29" i="1" s="1"/>
  <c r="CA28" i="1" s="1"/>
  <c r="BZ74" i="1"/>
  <c r="BZ73" i="1" s="1"/>
  <c r="BZ29" i="1" s="1"/>
  <c r="BZ28" i="1" s="1"/>
  <c r="BY74" i="1"/>
  <c r="BX74" i="1"/>
  <c r="BW74" i="1"/>
  <c r="BW73" i="1" s="1"/>
  <c r="BW29" i="1" s="1"/>
  <c r="BW28" i="1" s="1"/>
  <c r="BV74" i="1"/>
  <c r="BV73" i="1" s="1"/>
  <c r="BV29" i="1" s="1"/>
  <c r="BV28" i="1" s="1"/>
  <c r="BU74" i="1"/>
  <c r="BT74" i="1"/>
  <c r="BS74" i="1"/>
  <c r="BS73" i="1" s="1"/>
  <c r="BS29" i="1" s="1"/>
  <c r="BS28" i="1" s="1"/>
  <c r="BR74" i="1"/>
  <c r="BR73" i="1" s="1"/>
  <c r="BR29" i="1" s="1"/>
  <c r="BR28" i="1" s="1"/>
  <c r="BQ74" i="1"/>
  <c r="BP74" i="1"/>
  <c r="BO74" i="1"/>
  <c r="BO73" i="1" s="1"/>
  <c r="BO29" i="1" s="1"/>
  <c r="BO28" i="1" s="1"/>
  <c r="BN74" i="1"/>
  <c r="BN73" i="1" s="1"/>
  <c r="BN29" i="1" s="1"/>
  <c r="BN28" i="1" s="1"/>
  <c r="BM74" i="1"/>
  <c r="BL74" i="1"/>
  <c r="BK74" i="1"/>
  <c r="BK73" i="1" s="1"/>
  <c r="BK29" i="1" s="1"/>
  <c r="BK28" i="1" s="1"/>
  <c r="BJ74" i="1"/>
  <c r="BJ73" i="1" s="1"/>
  <c r="BJ29" i="1" s="1"/>
  <c r="BJ28" i="1" s="1"/>
  <c r="BI74" i="1"/>
  <c r="BH74" i="1"/>
  <c r="BG74" i="1"/>
  <c r="BG73" i="1" s="1"/>
  <c r="BG29" i="1" s="1"/>
  <c r="BG28" i="1" s="1"/>
  <c r="BF74" i="1"/>
  <c r="BF73" i="1" s="1"/>
  <c r="BF29" i="1" s="1"/>
  <c r="BF28" i="1" s="1"/>
  <c r="BE74" i="1"/>
  <c r="BD74" i="1"/>
  <c r="BC74" i="1"/>
  <c r="BC73" i="1" s="1"/>
  <c r="BC29" i="1" s="1"/>
  <c r="BC28" i="1" s="1"/>
  <c r="BB74" i="1"/>
  <c r="BB73" i="1" s="1"/>
  <c r="BB29" i="1" s="1"/>
  <c r="BB28" i="1" s="1"/>
  <c r="BA74" i="1"/>
  <c r="AZ74" i="1"/>
  <c r="AY74" i="1"/>
  <c r="AY73" i="1" s="1"/>
  <c r="AY29" i="1" s="1"/>
  <c r="AY28" i="1" s="1"/>
  <c r="AX74" i="1"/>
  <c r="AX73" i="1" s="1"/>
  <c r="AX29" i="1" s="1"/>
  <c r="AX28" i="1" s="1"/>
  <c r="AW74" i="1"/>
  <c r="AV74" i="1"/>
  <c r="AU74" i="1"/>
  <c r="AU73" i="1" s="1"/>
  <c r="AU29" i="1" s="1"/>
  <c r="AU28" i="1" s="1"/>
  <c r="AT74" i="1"/>
  <c r="AT73" i="1" s="1"/>
  <c r="AT29" i="1" s="1"/>
  <c r="AT28" i="1" s="1"/>
  <c r="AS74" i="1"/>
  <c r="AR74" i="1"/>
  <c r="AQ74" i="1"/>
  <c r="AQ73" i="1" s="1"/>
  <c r="AQ29" i="1" s="1"/>
  <c r="AQ28" i="1" s="1"/>
  <c r="AP74" i="1"/>
  <c r="AP73" i="1" s="1"/>
  <c r="AP29" i="1" s="1"/>
  <c r="AP28" i="1" s="1"/>
  <c r="AO74" i="1"/>
  <c r="AN74" i="1"/>
  <c r="AM74" i="1"/>
  <c r="AM73" i="1" s="1"/>
  <c r="AM29" i="1" s="1"/>
  <c r="AM28" i="1" s="1"/>
  <c r="AL74" i="1"/>
  <c r="AL73" i="1" s="1"/>
  <c r="AL29" i="1" s="1"/>
  <c r="AL28" i="1" s="1"/>
  <c r="AK74" i="1"/>
  <c r="AJ74" i="1"/>
  <c r="AI74" i="1"/>
  <c r="AI73" i="1" s="1"/>
  <c r="AI29" i="1" s="1"/>
  <c r="AI28" i="1" s="1"/>
  <c r="AH74" i="1"/>
  <c r="AH73" i="1" s="1"/>
  <c r="AH29" i="1" s="1"/>
  <c r="AH28" i="1" s="1"/>
  <c r="AG74" i="1"/>
  <c r="AF74" i="1"/>
  <c r="AE74" i="1"/>
  <c r="AE73" i="1" s="1"/>
  <c r="AE29" i="1" s="1"/>
  <c r="AE28" i="1" s="1"/>
  <c r="AD74" i="1"/>
  <c r="AD73" i="1" s="1"/>
  <c r="AD29" i="1" s="1"/>
  <c r="AD28" i="1" s="1"/>
  <c r="AC74" i="1"/>
  <c r="AB74" i="1"/>
  <c r="AA74" i="1"/>
  <c r="AA73" i="1" s="1"/>
  <c r="AA29" i="1" s="1"/>
  <c r="AA28" i="1" s="1"/>
  <c r="Z74" i="1"/>
  <c r="Z73" i="1" s="1"/>
  <c r="Z29" i="1" s="1"/>
  <c r="Z28" i="1" s="1"/>
  <c r="Y74" i="1"/>
  <c r="X74" i="1"/>
  <c r="W74" i="1"/>
  <c r="W73" i="1" s="1"/>
  <c r="W29" i="1" s="1"/>
  <c r="W28" i="1" s="1"/>
  <c r="V74" i="1"/>
  <c r="V73" i="1" s="1"/>
  <c r="V29" i="1" s="1"/>
  <c r="V28" i="1" s="1"/>
  <c r="U74" i="1"/>
  <c r="T74" i="1"/>
  <c r="S74" i="1"/>
  <c r="S73" i="1" s="1"/>
  <c r="S29" i="1" s="1"/>
  <c r="S28" i="1" s="1"/>
  <c r="R74" i="1"/>
  <c r="R73" i="1" s="1"/>
  <c r="R29" i="1" s="1"/>
  <c r="R28" i="1" s="1"/>
  <c r="Q74" i="1"/>
  <c r="P74" i="1"/>
  <c r="O74" i="1"/>
  <c r="O73" i="1" s="1"/>
  <c r="O29" i="1" s="1"/>
  <c r="O28" i="1" s="1"/>
  <c r="N74" i="1"/>
  <c r="N73" i="1" s="1"/>
  <c r="N29" i="1" s="1"/>
  <c r="N28" i="1" s="1"/>
  <c r="M74" i="1"/>
  <c r="L74" i="1"/>
  <c r="K74" i="1"/>
  <c r="K73" i="1" s="1"/>
  <c r="K29" i="1" s="1"/>
  <c r="K28" i="1" s="1"/>
  <c r="J74" i="1"/>
  <c r="J73" i="1" s="1"/>
  <c r="J29" i="1" s="1"/>
  <c r="J28" i="1" s="1"/>
  <c r="I74" i="1"/>
  <c r="H74" i="1"/>
  <c r="G74" i="1"/>
  <c r="G73" i="1" s="1"/>
  <c r="G29" i="1" s="1"/>
  <c r="G28" i="1" s="1"/>
  <c r="F74" i="1"/>
  <c r="F73" i="1" s="1"/>
  <c r="F29" i="1" s="1"/>
  <c r="F28" i="1" s="1"/>
  <c r="E74" i="1"/>
  <c r="DE73" i="1"/>
  <c r="DE29" i="1" s="1"/>
  <c r="DE28" i="1" s="1"/>
  <c r="DD73" i="1"/>
  <c r="DD29" i="1" s="1"/>
  <c r="DD28" i="1" s="1"/>
  <c r="DA73" i="1"/>
  <c r="DA29" i="1" s="1"/>
  <c r="DA28" i="1" s="1"/>
  <c r="CZ73" i="1"/>
  <c r="CZ29" i="1" s="1"/>
  <c r="CW73" i="1"/>
  <c r="CW29" i="1" s="1"/>
  <c r="CW28" i="1" s="1"/>
  <c r="CV73" i="1"/>
  <c r="CV29" i="1" s="1"/>
  <c r="CV28" i="1" s="1"/>
  <c r="CS73" i="1"/>
  <c r="CS29" i="1" s="1"/>
  <c r="CS28" i="1" s="1"/>
  <c r="CR73" i="1"/>
  <c r="CR29" i="1" s="1"/>
  <c r="CO73" i="1"/>
  <c r="CO29" i="1" s="1"/>
  <c r="CO28" i="1" s="1"/>
  <c r="CN73" i="1"/>
  <c r="CN29" i="1" s="1"/>
  <c r="CN28" i="1" s="1"/>
  <c r="CK73" i="1"/>
  <c r="CK29" i="1" s="1"/>
  <c r="CK28" i="1" s="1"/>
  <c r="CJ73" i="1"/>
  <c r="CJ29" i="1" s="1"/>
  <c r="CG73" i="1"/>
  <c r="CG29" i="1" s="1"/>
  <c r="CG28" i="1" s="1"/>
  <c r="CF73" i="1"/>
  <c r="CF29" i="1" s="1"/>
  <c r="CF28" i="1" s="1"/>
  <c r="CC73" i="1"/>
  <c r="CC29" i="1" s="1"/>
  <c r="CC28" i="1" s="1"/>
  <c r="CB73" i="1"/>
  <c r="CB29" i="1" s="1"/>
  <c r="BY73" i="1"/>
  <c r="BY29" i="1" s="1"/>
  <c r="BY28" i="1" s="1"/>
  <c r="BX73" i="1"/>
  <c r="BX29" i="1" s="1"/>
  <c r="BX28" i="1" s="1"/>
  <c r="BU73" i="1"/>
  <c r="BU29" i="1" s="1"/>
  <c r="BU28" i="1" s="1"/>
  <c r="BT73" i="1"/>
  <c r="BT29" i="1" s="1"/>
  <c r="BQ73" i="1"/>
  <c r="BQ29" i="1" s="1"/>
  <c r="BQ28" i="1" s="1"/>
  <c r="BP73" i="1"/>
  <c r="BP29" i="1" s="1"/>
  <c r="BP28" i="1" s="1"/>
  <c r="BM73" i="1"/>
  <c r="BM29" i="1" s="1"/>
  <c r="BM28" i="1" s="1"/>
  <c r="BL73" i="1"/>
  <c r="BL29" i="1" s="1"/>
  <c r="BI73" i="1"/>
  <c r="BI29" i="1" s="1"/>
  <c r="BI28" i="1" s="1"/>
  <c r="BH73" i="1"/>
  <c r="BH29" i="1" s="1"/>
  <c r="BH28" i="1" s="1"/>
  <c r="BE73" i="1"/>
  <c r="BE29" i="1" s="1"/>
  <c r="BE28" i="1" s="1"/>
  <c r="BD73" i="1"/>
  <c r="BD29" i="1" s="1"/>
  <c r="BA73" i="1"/>
  <c r="BA29" i="1" s="1"/>
  <c r="BA28" i="1" s="1"/>
  <c r="AZ73" i="1"/>
  <c r="AZ29" i="1" s="1"/>
  <c r="AZ28" i="1" s="1"/>
  <c r="AW73" i="1"/>
  <c r="AW29" i="1" s="1"/>
  <c r="AW28" i="1" s="1"/>
  <c r="AV73" i="1"/>
  <c r="AV29" i="1" s="1"/>
  <c r="AS73" i="1"/>
  <c r="AS29" i="1" s="1"/>
  <c r="AS28" i="1" s="1"/>
  <c r="AR73" i="1"/>
  <c r="AR29" i="1" s="1"/>
  <c r="AR28" i="1" s="1"/>
  <c r="AO73" i="1"/>
  <c r="AO29" i="1" s="1"/>
  <c r="AO28" i="1" s="1"/>
  <c r="AN73" i="1"/>
  <c r="AN29" i="1" s="1"/>
  <c r="AK73" i="1"/>
  <c r="AK29" i="1" s="1"/>
  <c r="AK28" i="1" s="1"/>
  <c r="AJ73" i="1"/>
  <c r="AJ29" i="1" s="1"/>
  <c r="AJ28" i="1" s="1"/>
  <c r="AG73" i="1"/>
  <c r="AG29" i="1" s="1"/>
  <c r="AG28" i="1" s="1"/>
  <c r="AF73" i="1"/>
  <c r="AF29" i="1" s="1"/>
  <c r="AC73" i="1"/>
  <c r="AC29" i="1" s="1"/>
  <c r="AC28" i="1" s="1"/>
  <c r="AB73" i="1"/>
  <c r="AB29" i="1" s="1"/>
  <c r="AB28" i="1" s="1"/>
  <c r="Y73" i="1"/>
  <c r="Y29" i="1" s="1"/>
  <c r="Y28" i="1" s="1"/>
  <c r="X73" i="1"/>
  <c r="X29" i="1" s="1"/>
  <c r="U73" i="1"/>
  <c r="U29" i="1" s="1"/>
  <c r="U28" i="1" s="1"/>
  <c r="T73" i="1"/>
  <c r="T29" i="1" s="1"/>
  <c r="T28" i="1" s="1"/>
  <c r="Q73" i="1"/>
  <c r="Q29" i="1" s="1"/>
  <c r="Q28" i="1" s="1"/>
  <c r="P73" i="1"/>
  <c r="P29" i="1" s="1"/>
  <c r="M73" i="1"/>
  <c r="M29" i="1" s="1"/>
  <c r="M28" i="1" s="1"/>
  <c r="L73" i="1"/>
  <c r="L29" i="1" s="1"/>
  <c r="L28" i="1" s="1"/>
  <c r="I73" i="1"/>
  <c r="I29" i="1" s="1"/>
  <c r="I28" i="1" s="1"/>
  <c r="H73" i="1"/>
  <c r="H29" i="1" s="1"/>
  <c r="E73" i="1"/>
  <c r="E29" i="1" s="1"/>
  <c r="E28" i="1" s="1"/>
  <c r="DF26" i="1"/>
  <c r="DE26" i="1"/>
  <c r="DD26" i="1"/>
  <c r="DC26" i="1"/>
  <c r="DB26" i="1"/>
  <c r="DA26" i="1"/>
  <c r="CZ26" i="1"/>
  <c r="CY26" i="1"/>
  <c r="CX26" i="1"/>
  <c r="CW26" i="1"/>
  <c r="CV26" i="1"/>
  <c r="CU26" i="1"/>
  <c r="CT26" i="1"/>
  <c r="CS26" i="1"/>
  <c r="CR26" i="1"/>
  <c r="CQ26" i="1"/>
  <c r="CP26" i="1"/>
  <c r="CO26" i="1"/>
  <c r="CN26" i="1"/>
  <c r="CM26" i="1"/>
  <c r="CL26" i="1"/>
  <c r="CK26" i="1"/>
  <c r="CJ26" i="1"/>
  <c r="CI26" i="1"/>
  <c r="CH26" i="1"/>
  <c r="CG26" i="1"/>
  <c r="CF26" i="1"/>
  <c r="CE26" i="1"/>
  <c r="CD26" i="1"/>
  <c r="CC26" i="1"/>
  <c r="CB26" i="1"/>
  <c r="CA26" i="1"/>
  <c r="BZ26" i="1"/>
  <c r="BY26" i="1"/>
  <c r="BX26" i="1"/>
  <c r="BW26" i="1"/>
  <c r="BV26" i="1"/>
  <c r="BU26" i="1"/>
  <c r="BT26" i="1"/>
  <c r="BS26" i="1"/>
  <c r="BR26" i="1"/>
  <c r="BQ26" i="1"/>
  <c r="BP26" i="1"/>
  <c r="BO26" i="1"/>
  <c r="BN26" i="1"/>
  <c r="BM26" i="1"/>
  <c r="BL26" i="1"/>
  <c r="BK26" i="1"/>
  <c r="BJ26" i="1"/>
  <c r="BI26" i="1"/>
  <c r="BH26" i="1"/>
  <c r="BG26" i="1"/>
  <c r="BF26" i="1"/>
  <c r="BE26" i="1"/>
  <c r="BD26" i="1"/>
  <c r="BC26" i="1"/>
  <c r="BB26" i="1"/>
  <c r="BA26" i="1"/>
  <c r="AZ26" i="1"/>
  <c r="AY26" i="1"/>
  <c r="AX26" i="1"/>
  <c r="AW26" i="1"/>
  <c r="AV26" i="1"/>
  <c r="AU26" i="1"/>
  <c r="AT26" i="1"/>
  <c r="AS26" i="1"/>
  <c r="AR26" i="1"/>
  <c r="AQ26" i="1"/>
  <c r="AP26" i="1"/>
  <c r="AO26" i="1"/>
  <c r="AN26" i="1"/>
  <c r="AM26" i="1"/>
  <c r="AL26" i="1"/>
  <c r="AK26" i="1"/>
  <c r="AJ26" i="1"/>
  <c r="AI26" i="1"/>
  <c r="AH26" i="1"/>
  <c r="AG26" i="1"/>
  <c r="AF26" i="1"/>
  <c r="AE26" i="1"/>
  <c r="AD26" i="1"/>
  <c r="AC26" i="1"/>
  <c r="AB26" i="1"/>
  <c r="AA26" i="1"/>
  <c r="Z26" i="1"/>
  <c r="Y26" i="1"/>
  <c r="X26" i="1"/>
  <c r="W26" i="1"/>
  <c r="V26" i="1"/>
  <c r="U26" i="1"/>
  <c r="T26" i="1"/>
  <c r="S26" i="1"/>
  <c r="R26" i="1"/>
  <c r="Q26" i="1"/>
  <c r="P26" i="1"/>
  <c r="O26" i="1"/>
  <c r="N26" i="1"/>
  <c r="M26" i="1"/>
  <c r="L26" i="1"/>
  <c r="K26" i="1"/>
  <c r="J26" i="1"/>
  <c r="I26" i="1"/>
  <c r="H26" i="1"/>
  <c r="G26" i="1"/>
  <c r="F26" i="1"/>
  <c r="E26" i="1"/>
  <c r="DF25" i="1"/>
  <c r="DE25" i="1"/>
  <c r="DD25" i="1"/>
  <c r="DC25" i="1"/>
  <c r="DB25" i="1"/>
  <c r="DA25" i="1"/>
  <c r="CZ25" i="1"/>
  <c r="CY25" i="1"/>
  <c r="CX25" i="1"/>
  <c r="CW25" i="1"/>
  <c r="CV25" i="1"/>
  <c r="CU25" i="1"/>
  <c r="CT25" i="1"/>
  <c r="CS25" i="1"/>
  <c r="CR25" i="1"/>
  <c r="CQ25" i="1"/>
  <c r="CP25" i="1"/>
  <c r="CO25" i="1"/>
  <c r="CN25" i="1"/>
  <c r="CM25" i="1"/>
  <c r="CL25" i="1"/>
  <c r="CK25" i="1"/>
  <c r="CJ25" i="1"/>
  <c r="CI25" i="1"/>
  <c r="CH25" i="1"/>
  <c r="CG25" i="1"/>
  <c r="CF25" i="1"/>
  <c r="CE25" i="1"/>
  <c r="CD25" i="1"/>
  <c r="CC25" i="1"/>
  <c r="CB25" i="1"/>
  <c r="CA25" i="1"/>
  <c r="BZ25" i="1"/>
  <c r="BY25" i="1"/>
  <c r="BX25" i="1"/>
  <c r="BW25" i="1"/>
  <c r="BV25" i="1"/>
  <c r="BU25" i="1"/>
  <c r="BT25" i="1"/>
  <c r="BS25" i="1"/>
  <c r="BR25" i="1"/>
  <c r="BQ25" i="1"/>
  <c r="BP25" i="1"/>
  <c r="BO25" i="1"/>
  <c r="BN25" i="1"/>
  <c r="BM25" i="1"/>
  <c r="BL25" i="1"/>
  <c r="BK25" i="1"/>
  <c r="BJ25" i="1"/>
  <c r="BI25" i="1"/>
  <c r="BH25" i="1"/>
  <c r="BG25" i="1"/>
  <c r="BF25" i="1"/>
  <c r="BE25" i="1"/>
  <c r="BD25" i="1"/>
  <c r="BC25" i="1"/>
  <c r="BB25" i="1"/>
  <c r="BA25" i="1"/>
  <c r="AZ25" i="1"/>
  <c r="AY25" i="1"/>
  <c r="AX25" i="1"/>
  <c r="AW25" i="1"/>
  <c r="AV25" i="1"/>
  <c r="AU25" i="1"/>
  <c r="AT25" i="1"/>
  <c r="AS25" i="1"/>
  <c r="AR25" i="1"/>
  <c r="AQ25" i="1"/>
  <c r="AP25" i="1"/>
  <c r="AO25" i="1"/>
  <c r="AN25" i="1"/>
  <c r="AM25" i="1"/>
  <c r="AL25" i="1"/>
  <c r="AK25" i="1"/>
  <c r="AJ25" i="1"/>
  <c r="AI25" i="1"/>
  <c r="AH25" i="1"/>
  <c r="AG25" i="1"/>
  <c r="AF25" i="1"/>
  <c r="AE25" i="1"/>
  <c r="AD25" i="1"/>
  <c r="AC25" i="1"/>
  <c r="AB25" i="1"/>
  <c r="AA25" i="1"/>
  <c r="Z25" i="1"/>
  <c r="Y25" i="1"/>
  <c r="X25" i="1"/>
  <c r="W25" i="1"/>
  <c r="V25" i="1"/>
  <c r="U25" i="1"/>
  <c r="T25" i="1"/>
  <c r="S25" i="1"/>
  <c r="R25" i="1"/>
  <c r="Q25" i="1"/>
  <c r="P25" i="1"/>
  <c r="O25" i="1"/>
  <c r="N25" i="1"/>
  <c r="M25" i="1"/>
  <c r="L25" i="1"/>
  <c r="K25" i="1"/>
  <c r="J25" i="1"/>
  <c r="I25" i="1"/>
  <c r="H25" i="1"/>
  <c r="G25" i="1"/>
  <c r="F25" i="1"/>
  <c r="E25" i="1"/>
  <c r="DF24" i="1"/>
  <c r="DE24" i="1"/>
  <c r="DD24" i="1"/>
  <c r="DC24" i="1"/>
  <c r="DB24" i="1"/>
  <c r="DA24" i="1"/>
  <c r="CZ24" i="1"/>
  <c r="CY24" i="1"/>
  <c r="CX24" i="1"/>
  <c r="CW24" i="1"/>
  <c r="CV24" i="1"/>
  <c r="CU24" i="1"/>
  <c r="CT24" i="1"/>
  <c r="CS24" i="1"/>
  <c r="CR24" i="1"/>
  <c r="CQ24" i="1"/>
  <c r="CP24" i="1"/>
  <c r="CO24" i="1"/>
  <c r="CN24" i="1"/>
  <c r="CM24" i="1"/>
  <c r="CL24" i="1"/>
  <c r="CK24" i="1"/>
  <c r="CJ24" i="1"/>
  <c r="CI24" i="1"/>
  <c r="CH24" i="1"/>
  <c r="CG24" i="1"/>
  <c r="CF24" i="1"/>
  <c r="CE24" i="1"/>
  <c r="CD24" i="1"/>
  <c r="CC24" i="1"/>
  <c r="CB24" i="1"/>
  <c r="CA24" i="1"/>
  <c r="BZ24" i="1"/>
  <c r="BY24" i="1"/>
  <c r="BX24" i="1"/>
  <c r="BW24" i="1"/>
  <c r="BV24" i="1"/>
  <c r="BU24" i="1"/>
  <c r="BT24" i="1"/>
  <c r="BS24" i="1"/>
  <c r="BR24" i="1"/>
  <c r="BQ24" i="1"/>
  <c r="BP24" i="1"/>
  <c r="BO24" i="1"/>
  <c r="BN24" i="1"/>
  <c r="BM24" i="1"/>
  <c r="BL24" i="1"/>
  <c r="BK24" i="1"/>
  <c r="BJ24" i="1"/>
  <c r="BI24" i="1"/>
  <c r="BH24" i="1"/>
  <c r="BG24" i="1"/>
  <c r="BF24" i="1"/>
  <c r="BE24" i="1"/>
  <c r="BD24" i="1"/>
  <c r="BC24" i="1"/>
  <c r="BB24" i="1"/>
  <c r="BA24" i="1"/>
  <c r="AZ24" i="1"/>
  <c r="AY24" i="1"/>
  <c r="AX24" i="1"/>
  <c r="AW24" i="1"/>
  <c r="AV24" i="1"/>
  <c r="AU24" i="1"/>
  <c r="AT24" i="1"/>
  <c r="AS24" i="1"/>
  <c r="AR24" i="1"/>
  <c r="AQ24" i="1"/>
  <c r="AP24" i="1"/>
  <c r="AO24" i="1"/>
  <c r="AN24" i="1"/>
  <c r="AM24" i="1"/>
  <c r="AL24" i="1"/>
  <c r="AK24" i="1"/>
  <c r="AJ24" i="1"/>
  <c r="AI24" i="1"/>
  <c r="AH24" i="1"/>
  <c r="AG24" i="1"/>
  <c r="AF24" i="1"/>
  <c r="AE24" i="1"/>
  <c r="AD24" i="1"/>
  <c r="AC24" i="1"/>
  <c r="AB24" i="1"/>
  <c r="AA24" i="1"/>
  <c r="Z24" i="1"/>
  <c r="Y24" i="1"/>
  <c r="X24" i="1"/>
  <c r="W24" i="1"/>
  <c r="V24" i="1"/>
  <c r="U24" i="1"/>
  <c r="T24" i="1"/>
  <c r="S24" i="1"/>
  <c r="R24" i="1"/>
  <c r="Q24" i="1"/>
  <c r="P24" i="1"/>
  <c r="O24" i="1"/>
  <c r="N24" i="1"/>
  <c r="M24" i="1"/>
  <c r="L24" i="1"/>
  <c r="K24" i="1"/>
  <c r="J24" i="1"/>
  <c r="I24" i="1"/>
  <c r="H24" i="1"/>
  <c r="G24" i="1"/>
  <c r="F24" i="1"/>
  <c r="E24" i="1"/>
  <c r="DF23" i="1"/>
  <c r="DE23" i="1"/>
  <c r="DD23" i="1"/>
  <c r="DC23" i="1"/>
  <c r="DB23" i="1"/>
  <c r="DA23" i="1"/>
  <c r="CZ23" i="1"/>
  <c r="CY23" i="1"/>
  <c r="CX23" i="1"/>
  <c r="CW23" i="1"/>
  <c r="CV23" i="1"/>
  <c r="CU23" i="1"/>
  <c r="CT23" i="1"/>
  <c r="CS23" i="1"/>
  <c r="CR23" i="1"/>
  <c r="CQ23" i="1"/>
  <c r="CP23" i="1"/>
  <c r="CO23" i="1"/>
  <c r="CN23" i="1"/>
  <c r="CM23" i="1"/>
  <c r="CL23" i="1"/>
  <c r="CK23" i="1"/>
  <c r="CJ23" i="1"/>
  <c r="CI23" i="1"/>
  <c r="CH23" i="1"/>
  <c r="CG23" i="1"/>
  <c r="CF23" i="1"/>
  <c r="CE23" i="1"/>
  <c r="CD23" i="1"/>
  <c r="CC23" i="1"/>
  <c r="CB23" i="1"/>
  <c r="CA23" i="1"/>
  <c r="BZ23" i="1"/>
  <c r="BY23" i="1"/>
  <c r="BX23" i="1"/>
  <c r="BW23" i="1"/>
  <c r="BV23" i="1"/>
  <c r="BU23" i="1"/>
  <c r="BT23" i="1"/>
  <c r="BS23" i="1"/>
  <c r="BR23" i="1"/>
  <c r="BQ23" i="1"/>
  <c r="BP23" i="1"/>
  <c r="BO23" i="1"/>
  <c r="BN23" i="1"/>
  <c r="BM23" i="1"/>
  <c r="BL23" i="1"/>
  <c r="BK23" i="1"/>
  <c r="BJ23" i="1"/>
  <c r="BI23" i="1"/>
  <c r="BH23" i="1"/>
  <c r="BG23" i="1"/>
  <c r="BF23" i="1"/>
  <c r="BE23" i="1"/>
  <c r="BD23" i="1"/>
  <c r="BC23" i="1"/>
  <c r="BB23" i="1"/>
  <c r="BA23" i="1"/>
  <c r="AZ23" i="1"/>
  <c r="AY23" i="1"/>
  <c r="AX23" i="1"/>
  <c r="AW23" i="1"/>
  <c r="AV23" i="1"/>
  <c r="AU23" i="1"/>
  <c r="AT23" i="1"/>
  <c r="AS23" i="1"/>
  <c r="AR23" i="1"/>
  <c r="AQ23" i="1"/>
  <c r="AP23" i="1"/>
  <c r="AO23" i="1"/>
  <c r="AN23" i="1"/>
  <c r="AM23" i="1"/>
  <c r="AL23" i="1"/>
  <c r="AK23" i="1"/>
  <c r="AJ23" i="1"/>
  <c r="AI23" i="1"/>
  <c r="AH23" i="1"/>
  <c r="AG23" i="1"/>
  <c r="AF23" i="1"/>
  <c r="AE23" i="1"/>
  <c r="AD23" i="1"/>
  <c r="AC23" i="1"/>
  <c r="AB23" i="1"/>
  <c r="AA23" i="1"/>
  <c r="Z23" i="1"/>
  <c r="Y23" i="1"/>
  <c r="X23" i="1"/>
  <c r="W23" i="1"/>
  <c r="V23" i="1"/>
  <c r="U23" i="1"/>
  <c r="T23" i="1"/>
  <c r="S23" i="1"/>
  <c r="R23" i="1"/>
  <c r="Q23" i="1"/>
  <c r="P23" i="1"/>
  <c r="O23" i="1"/>
  <c r="N23" i="1"/>
  <c r="M23" i="1"/>
  <c r="L23" i="1"/>
  <c r="K23" i="1"/>
  <c r="J23" i="1"/>
  <c r="I23" i="1"/>
  <c r="H23" i="1"/>
  <c r="G23" i="1"/>
  <c r="F23" i="1"/>
  <c r="E23" i="1"/>
  <c r="DF22" i="1"/>
  <c r="DE22" i="1"/>
  <c r="DD22" i="1"/>
  <c r="DC22" i="1"/>
  <c r="DB22" i="1"/>
  <c r="DA22" i="1"/>
  <c r="CZ22" i="1"/>
  <c r="CY22" i="1"/>
  <c r="CX22" i="1"/>
  <c r="CW22" i="1"/>
  <c r="CV22" i="1"/>
  <c r="CU22" i="1"/>
  <c r="CT22" i="1"/>
  <c r="CS22" i="1"/>
  <c r="CR22" i="1"/>
  <c r="CQ22" i="1"/>
  <c r="CP22" i="1"/>
  <c r="CO22" i="1"/>
  <c r="CN22" i="1"/>
  <c r="CM22" i="1"/>
  <c r="CL22" i="1"/>
  <c r="CK22" i="1"/>
  <c r="CJ22" i="1"/>
  <c r="CI22" i="1"/>
  <c r="CH22" i="1"/>
  <c r="CG22" i="1"/>
  <c r="CF22" i="1"/>
  <c r="CE22" i="1"/>
  <c r="CD22" i="1"/>
  <c r="CC22" i="1"/>
  <c r="CB22" i="1"/>
  <c r="CA22" i="1"/>
  <c r="BZ22" i="1"/>
  <c r="BY22" i="1"/>
  <c r="BX22" i="1"/>
  <c r="BW22" i="1"/>
  <c r="BV22" i="1"/>
  <c r="BU22" i="1"/>
  <c r="BT22" i="1"/>
  <c r="BS22" i="1"/>
  <c r="BR22" i="1"/>
  <c r="BQ22" i="1"/>
  <c r="BP22" i="1"/>
  <c r="BO22" i="1"/>
  <c r="BN22" i="1"/>
  <c r="BM22" i="1"/>
  <c r="BL22" i="1"/>
  <c r="BK22" i="1"/>
  <c r="BJ22" i="1"/>
  <c r="BI22" i="1"/>
  <c r="BH22" i="1"/>
  <c r="BG22" i="1"/>
  <c r="BF22" i="1"/>
  <c r="BE22" i="1"/>
  <c r="BD22" i="1"/>
  <c r="BC22" i="1"/>
  <c r="BB22" i="1"/>
  <c r="BA22" i="1"/>
  <c r="AZ22" i="1"/>
  <c r="AY22" i="1"/>
  <c r="AX22" i="1"/>
  <c r="AW22" i="1"/>
  <c r="AV22" i="1"/>
  <c r="AU22" i="1"/>
  <c r="AT22" i="1"/>
  <c r="AS22" i="1"/>
  <c r="AR22" i="1"/>
  <c r="AQ22" i="1"/>
  <c r="AP22" i="1"/>
  <c r="AO22" i="1"/>
  <c r="AN22" i="1"/>
  <c r="AM22" i="1"/>
  <c r="AL22" i="1"/>
  <c r="AK22" i="1"/>
  <c r="AJ22" i="1"/>
  <c r="AI22" i="1"/>
  <c r="AH22" i="1"/>
  <c r="AG22" i="1"/>
  <c r="AF22" i="1"/>
  <c r="AE22" i="1"/>
  <c r="AD22" i="1"/>
  <c r="AC22" i="1"/>
  <c r="AB22" i="1"/>
  <c r="AA22" i="1"/>
  <c r="Z22" i="1"/>
  <c r="Y22" i="1"/>
  <c r="X22" i="1"/>
  <c r="W22" i="1"/>
  <c r="V22" i="1"/>
  <c r="U22" i="1"/>
  <c r="T22" i="1"/>
  <c r="S22" i="1"/>
  <c r="R22" i="1"/>
  <c r="Q22" i="1"/>
  <c r="P22" i="1"/>
  <c r="O22" i="1"/>
  <c r="N22" i="1"/>
  <c r="M22" i="1"/>
  <c r="L22" i="1"/>
  <c r="K22" i="1"/>
  <c r="J22" i="1"/>
  <c r="I22" i="1"/>
  <c r="H22" i="1"/>
  <c r="G22" i="1"/>
  <c r="F22" i="1"/>
  <c r="E22" i="1"/>
  <c r="DF21" i="1"/>
  <c r="DE21" i="1"/>
  <c r="DD21" i="1"/>
  <c r="DC21" i="1"/>
  <c r="DB21" i="1"/>
  <c r="DA21" i="1"/>
  <c r="CZ21" i="1"/>
  <c r="CY21" i="1"/>
  <c r="CX21" i="1"/>
  <c r="CW21" i="1"/>
  <c r="CV21" i="1"/>
  <c r="CV20" i="1" s="1"/>
  <c r="CU21" i="1"/>
  <c r="CT21" i="1"/>
  <c r="CS21" i="1"/>
  <c r="CR21" i="1"/>
  <c r="CR20" i="1" s="1"/>
  <c r="CQ21" i="1"/>
  <c r="CP21" i="1"/>
  <c r="CO21" i="1"/>
  <c r="CN21" i="1"/>
  <c r="CN20" i="1" s="1"/>
  <c r="CM21" i="1"/>
  <c r="CL21" i="1"/>
  <c r="CK21" i="1"/>
  <c r="CJ21" i="1"/>
  <c r="CJ20" i="1" s="1"/>
  <c r="CI21" i="1"/>
  <c r="CH21" i="1"/>
  <c r="CG21" i="1"/>
  <c r="CG20" i="1" s="1"/>
  <c r="CF21" i="1"/>
  <c r="CF20" i="1" s="1"/>
  <c r="CE21" i="1"/>
  <c r="CD21" i="1"/>
  <c r="CC21" i="1"/>
  <c r="CC20" i="1" s="1"/>
  <c r="CB21" i="1"/>
  <c r="CB20" i="1" s="1"/>
  <c r="CA21" i="1"/>
  <c r="BZ21" i="1"/>
  <c r="BY21" i="1"/>
  <c r="BY20" i="1" s="1"/>
  <c r="BX21" i="1"/>
  <c r="BX20" i="1" s="1"/>
  <c r="BW21" i="1"/>
  <c r="BV21" i="1"/>
  <c r="BU21" i="1"/>
  <c r="BU20" i="1" s="1"/>
  <c r="BT21" i="1"/>
  <c r="BT20" i="1" s="1"/>
  <c r="BS21" i="1"/>
  <c r="BR21" i="1"/>
  <c r="BQ21" i="1"/>
  <c r="BQ20" i="1" s="1"/>
  <c r="BP21" i="1"/>
  <c r="BP20" i="1" s="1"/>
  <c r="BO21" i="1"/>
  <c r="BN21" i="1"/>
  <c r="BM21" i="1"/>
  <c r="BM20" i="1" s="1"/>
  <c r="BL21" i="1"/>
  <c r="BL20" i="1" s="1"/>
  <c r="BK21" i="1"/>
  <c r="BJ21" i="1"/>
  <c r="BI21" i="1"/>
  <c r="BI20" i="1" s="1"/>
  <c r="BH21" i="1"/>
  <c r="BH20" i="1" s="1"/>
  <c r="BG21" i="1"/>
  <c r="BF21" i="1"/>
  <c r="BE21" i="1"/>
  <c r="BE20" i="1" s="1"/>
  <c r="BD21" i="1"/>
  <c r="BD20" i="1" s="1"/>
  <c r="BC21" i="1"/>
  <c r="BB21" i="1"/>
  <c r="BA21" i="1"/>
  <c r="BA20" i="1" s="1"/>
  <c r="AZ21" i="1"/>
  <c r="AZ20" i="1" s="1"/>
  <c r="AY21" i="1"/>
  <c r="AX21" i="1"/>
  <c r="AW21" i="1"/>
  <c r="AW20" i="1" s="1"/>
  <c r="AV21" i="1"/>
  <c r="AV20" i="1" s="1"/>
  <c r="AU21" i="1"/>
  <c r="AT21" i="1"/>
  <c r="AS21" i="1"/>
  <c r="AS20" i="1" s="1"/>
  <c r="AR21" i="1"/>
  <c r="AR20" i="1" s="1"/>
  <c r="AQ21" i="1"/>
  <c r="AP21" i="1"/>
  <c r="AO21" i="1"/>
  <c r="AO20" i="1" s="1"/>
  <c r="AN21" i="1"/>
  <c r="AN20" i="1" s="1"/>
  <c r="AM21" i="1"/>
  <c r="AL21" i="1"/>
  <c r="AK21" i="1"/>
  <c r="AK20" i="1" s="1"/>
  <c r="AJ21" i="1"/>
  <c r="AJ20" i="1" s="1"/>
  <c r="AI21" i="1"/>
  <c r="AH21" i="1"/>
  <c r="AG21" i="1"/>
  <c r="AG20" i="1" s="1"/>
  <c r="AF21" i="1"/>
  <c r="AF20" i="1" s="1"/>
  <c r="AE21" i="1"/>
  <c r="AD21" i="1"/>
  <c r="AC21" i="1"/>
  <c r="AC20" i="1" s="1"/>
  <c r="AB21" i="1"/>
  <c r="AB20" i="1" s="1"/>
  <c r="AA21" i="1"/>
  <c r="Z21" i="1"/>
  <c r="Y21" i="1"/>
  <c r="Y20" i="1" s="1"/>
  <c r="X21" i="1"/>
  <c r="X20" i="1" s="1"/>
  <c r="W21" i="1"/>
  <c r="V21" i="1"/>
  <c r="U21" i="1"/>
  <c r="U20" i="1" s="1"/>
  <c r="T21" i="1"/>
  <c r="T20" i="1" s="1"/>
  <c r="S21" i="1"/>
  <c r="R21" i="1"/>
  <c r="Q21" i="1"/>
  <c r="Q20" i="1" s="1"/>
  <c r="P21" i="1"/>
  <c r="P20" i="1" s="1"/>
  <c r="O21" i="1"/>
  <c r="N21" i="1"/>
  <c r="M21" i="1"/>
  <c r="M20" i="1" s="1"/>
  <c r="L21" i="1"/>
  <c r="L20" i="1" s="1"/>
  <c r="K21" i="1"/>
  <c r="J21" i="1"/>
  <c r="I21" i="1"/>
  <c r="I20" i="1" s="1"/>
  <c r="H21" i="1"/>
  <c r="H20" i="1" s="1"/>
  <c r="G21" i="1"/>
  <c r="F21" i="1"/>
  <c r="E21" i="1"/>
  <c r="E20" i="1" s="1"/>
  <c r="DF20" i="1"/>
  <c r="DE20" i="1"/>
  <c r="DD20" i="1"/>
  <c r="DC20" i="1"/>
  <c r="DB20" i="1"/>
  <c r="DA20" i="1"/>
  <c r="CZ20" i="1"/>
  <c r="CY20" i="1"/>
  <c r="CX20" i="1"/>
  <c r="CW20" i="1"/>
  <c r="CU20" i="1"/>
  <c r="CT20" i="1"/>
  <c r="CS20" i="1"/>
  <c r="CQ20" i="1"/>
  <c r="CP20" i="1"/>
  <c r="CO20" i="1"/>
  <c r="CM20" i="1"/>
  <c r="CL20" i="1"/>
  <c r="CK20" i="1"/>
  <c r="CI20" i="1"/>
  <c r="CH20" i="1"/>
  <c r="CE20" i="1"/>
  <c r="CD20" i="1"/>
  <c r="CA20" i="1"/>
  <c r="BZ20" i="1"/>
  <c r="BW20" i="1"/>
  <c r="BV20" i="1"/>
  <c r="BS20" i="1"/>
  <c r="BR20" i="1"/>
  <c r="BO20" i="1"/>
  <c r="BN20" i="1"/>
  <c r="BK20" i="1"/>
  <c r="BJ20" i="1"/>
  <c r="BG20" i="1"/>
  <c r="BF20" i="1"/>
  <c r="BC20" i="1"/>
  <c r="BB20" i="1"/>
  <c r="AY20" i="1"/>
  <c r="AX20" i="1"/>
  <c r="AU20" i="1"/>
  <c r="AT20" i="1"/>
  <c r="AQ20" i="1"/>
  <c r="AP20" i="1"/>
  <c r="AM20" i="1"/>
  <c r="AL20" i="1"/>
  <c r="AI20" i="1"/>
  <c r="AH20" i="1"/>
  <c r="AE20" i="1"/>
  <c r="AD20" i="1"/>
  <c r="AA20" i="1"/>
  <c r="Z20" i="1"/>
  <c r="W20" i="1"/>
  <c r="V20" i="1"/>
  <c r="S20" i="1"/>
  <c r="R20" i="1"/>
  <c r="O20" i="1"/>
  <c r="N20" i="1"/>
  <c r="K20" i="1"/>
  <c r="J20" i="1"/>
  <c r="G20" i="1"/>
  <c r="F20" i="1"/>
  <c r="M28" i="3" l="1"/>
  <c r="AC28" i="3"/>
  <c r="AT28" i="3"/>
  <c r="P42" i="18"/>
  <c r="P41" i="18"/>
  <c r="P24" i="18" s="1"/>
  <c r="E69" i="10"/>
  <c r="E25" i="10" s="1"/>
  <c r="I69" i="10"/>
  <c r="I25" i="10" s="1"/>
  <c r="M69" i="10"/>
  <c r="M25" i="10" s="1"/>
  <c r="Q69" i="10"/>
  <c r="Q25" i="10" s="1"/>
  <c r="Y69" i="10"/>
  <c r="Y25" i="10" s="1"/>
  <c r="P24" i="10"/>
  <c r="N69" i="10"/>
  <c r="N25" i="10" s="1"/>
  <c r="Z69" i="10"/>
  <c r="Z25" i="10" s="1"/>
  <c r="S53" i="9"/>
  <c r="G44" i="9"/>
  <c r="K44" i="9"/>
  <c r="O44" i="9"/>
  <c r="CN44" i="9"/>
  <c r="CR44" i="9"/>
  <c r="U53" i="9"/>
  <c r="AO53" i="9"/>
  <c r="AN53" i="9"/>
  <c r="AV53" i="9"/>
  <c r="CS53" i="9"/>
  <c r="DS53" i="9"/>
  <c r="Z44" i="9"/>
  <c r="AD44" i="9"/>
  <c r="AH44" i="9"/>
  <c r="AL44" i="9"/>
  <c r="AP44" i="9"/>
  <c r="BM44" i="9"/>
  <c r="BQ44" i="9"/>
  <c r="CO44" i="9"/>
  <c r="CS44" i="9"/>
  <c r="AY53" i="9"/>
  <c r="AA19" i="9"/>
  <c r="AI19" i="9"/>
  <c r="BS19" i="9"/>
  <c r="I156" i="3"/>
  <c r="CL45" i="9"/>
  <c r="AU48" i="9"/>
  <c r="AY48" i="9"/>
  <c r="BC48" i="9"/>
  <c r="BG48" i="9"/>
  <c r="BK48" i="9"/>
  <c r="BV48" i="9"/>
  <c r="BZ48" i="9"/>
  <c r="CD48" i="9"/>
  <c r="CH48" i="9"/>
  <c r="CL48" i="9"/>
  <c r="CY48" i="9"/>
  <c r="DC48" i="9"/>
  <c r="DG48" i="9"/>
  <c r="AW158" i="3"/>
  <c r="I44" i="9"/>
  <c r="M44" i="9"/>
  <c r="DO53" i="9"/>
  <c r="AI53" i="9"/>
  <c r="BH53" i="9"/>
  <c r="BP53" i="9"/>
  <c r="AW159" i="3"/>
  <c r="AL27" i="9"/>
  <c r="BP44" i="9"/>
  <c r="DO44" i="9"/>
  <c r="DS44" i="9"/>
  <c r="BK53" i="9"/>
  <c r="BE20" i="8"/>
  <c r="AD28" i="8"/>
  <c r="AN20" i="8"/>
  <c r="AR20" i="8"/>
  <c r="AB20" i="8"/>
  <c r="BB20" i="8"/>
  <c r="BF20" i="8"/>
  <c r="AA20" i="8"/>
  <c r="N21" i="8"/>
  <c r="S21" i="8"/>
  <c r="AG21" i="8"/>
  <c r="AK21" i="8"/>
  <c r="AV21" i="8"/>
  <c r="AZ21" i="8"/>
  <c r="G47" i="8"/>
  <c r="L21" i="8"/>
  <c r="P21" i="8"/>
  <c r="U21" i="8"/>
  <c r="AI21" i="8"/>
  <c r="AM21" i="8"/>
  <c r="AX21" i="8"/>
  <c r="H21" i="8"/>
  <c r="M21" i="8"/>
  <c r="AJ21" i="8"/>
  <c r="BA21" i="8"/>
  <c r="E20" i="8"/>
  <c r="AE28" i="8"/>
  <c r="K28" i="8"/>
  <c r="AE22" i="8"/>
  <c r="AB28" i="8"/>
  <c r="K20" i="8"/>
  <c r="AN28" i="8"/>
  <c r="U20" i="7"/>
  <c r="AC20" i="7"/>
  <c r="AG20" i="7"/>
  <c r="H28" i="7"/>
  <c r="H20" i="7"/>
  <c r="L20" i="7"/>
  <c r="T20" i="7"/>
  <c r="X20" i="7"/>
  <c r="AB20" i="7"/>
  <c r="AF20" i="7"/>
  <c r="E20" i="7"/>
  <c r="I20" i="7"/>
  <c r="M20" i="7"/>
  <c r="Q20" i="7"/>
  <c r="Y20" i="7"/>
  <c r="G22" i="6"/>
  <c r="AB22" i="6"/>
  <c r="CD22" i="6"/>
  <c r="CH22" i="6"/>
  <c r="BQ22" i="6"/>
  <c r="BT22" i="6"/>
  <c r="BX22" i="6"/>
  <c r="BQ131" i="6"/>
  <c r="BV131" i="6"/>
  <c r="CA131" i="6"/>
  <c r="CE131" i="6"/>
  <c r="BT131" i="6"/>
  <c r="BY131" i="6"/>
  <c r="CC131" i="6"/>
  <c r="CG26" i="6"/>
  <c r="AQ21" i="7"/>
  <c r="AY22" i="7"/>
  <c r="AL23" i="7"/>
  <c r="BB23" i="7"/>
  <c r="AW54" i="6"/>
  <c r="AO54" i="6"/>
  <c r="AS54" i="6"/>
  <c r="BB54" i="6"/>
  <c r="BS23" i="6"/>
  <c r="BY23" i="6"/>
  <c r="CC23" i="6"/>
  <c r="CG23" i="6"/>
  <c r="BT23" i="6"/>
  <c r="CD23" i="6"/>
  <c r="CH23" i="6"/>
  <c r="BQ23" i="6"/>
  <c r="BW23" i="6"/>
  <c r="CB23" i="6"/>
  <c r="CF23" i="6"/>
  <c r="BW26" i="6"/>
  <c r="BU26" i="6"/>
  <c r="AF21" i="8"/>
  <c r="T21" i="8"/>
  <c r="AW21" i="8"/>
  <c r="I22" i="8"/>
  <c r="N22" i="8"/>
  <c r="S22" i="8"/>
  <c r="AK22" i="8"/>
  <c r="AV22" i="8"/>
  <c r="AZ22" i="8"/>
  <c r="G22" i="8"/>
  <c r="L22" i="8"/>
  <c r="P22" i="8"/>
  <c r="AI22" i="8"/>
  <c r="AM22" i="8"/>
  <c r="S23" i="8"/>
  <c r="AV26" i="8"/>
  <c r="AZ26" i="8"/>
  <c r="BD19" i="9"/>
  <c r="M20" i="8"/>
  <c r="T23" i="8"/>
  <c r="X23" i="8"/>
  <c r="AX23" i="8"/>
  <c r="U23" i="8"/>
  <c r="AF23" i="8"/>
  <c r="AJ23" i="8"/>
  <c r="W23" i="8"/>
  <c r="AY23" i="8"/>
  <c r="V23" i="8"/>
  <c r="BS21" i="6"/>
  <c r="H45" i="6"/>
  <c r="H28" i="6" s="1"/>
  <c r="T45" i="6"/>
  <c r="T28" i="6" s="1"/>
  <c r="AB45" i="6"/>
  <c r="AB28" i="6" s="1"/>
  <c r="AF45" i="6"/>
  <c r="AF28" i="6" s="1"/>
  <c r="AY54" i="6"/>
  <c r="BA21" i="7"/>
  <c r="AK21" i="2"/>
  <c r="BT21" i="6"/>
  <c r="BX21" i="6"/>
  <c r="AU45" i="6"/>
  <c r="AU28" i="6" s="1"/>
  <c r="AL54" i="6"/>
  <c r="F26" i="8"/>
  <c r="H26" i="8"/>
  <c r="AU133" i="8"/>
  <c r="AY26" i="8"/>
  <c r="BL20" i="6"/>
  <c r="BP20" i="6"/>
  <c r="U22" i="6"/>
  <c r="BZ23" i="6"/>
  <c r="G45" i="6"/>
  <c r="G28" i="6" s="1"/>
  <c r="K45" i="6"/>
  <c r="K28" i="6" s="1"/>
  <c r="O45" i="6"/>
  <c r="O28" i="6" s="1"/>
  <c r="S45" i="6"/>
  <c r="S28" i="6" s="1"/>
  <c r="W45" i="6"/>
  <c r="W28" i="6" s="1"/>
  <c r="AA45" i="6"/>
  <c r="AA28" i="6" s="1"/>
  <c r="AE45" i="6"/>
  <c r="AE28" i="6" s="1"/>
  <c r="AI45" i="6"/>
  <c r="AI28" i="6" s="1"/>
  <c r="AN45" i="6"/>
  <c r="AN28" i="6" s="1"/>
  <c r="AR45" i="6"/>
  <c r="AR28" i="6" s="1"/>
  <c r="AV45" i="6"/>
  <c r="AV28" i="6" s="1"/>
  <c r="AZ45" i="6"/>
  <c r="AZ28" i="6" s="1"/>
  <c r="BE45" i="6"/>
  <c r="BE28" i="6" s="1"/>
  <c r="BI45" i="6"/>
  <c r="BI28" i="6" s="1"/>
  <c r="BM45" i="6"/>
  <c r="BM28" i="6" s="1"/>
  <c r="Y54" i="6"/>
  <c r="R21" i="8"/>
  <c r="R20" i="8" s="1"/>
  <c r="AU21" i="8"/>
  <c r="AY21" i="8"/>
  <c r="F21" i="8"/>
  <c r="J21" i="8"/>
  <c r="O21" i="8"/>
  <c r="AH21" i="8"/>
  <c r="AL21" i="8"/>
  <c r="AH23" i="8"/>
  <c r="AG23" i="8"/>
  <c r="BF19" i="9"/>
  <c r="AM20" i="8"/>
  <c r="AK132" i="7"/>
  <c r="AY26" i="7"/>
  <c r="G21" i="8"/>
  <c r="AH26" i="8"/>
  <c r="AU26" i="8"/>
  <c r="R133" i="8"/>
  <c r="AV133" i="8"/>
  <c r="AZ133" i="8"/>
  <c r="N127" i="18"/>
  <c r="BF20" i="6"/>
  <c r="BT56" i="6"/>
  <c r="CC56" i="6"/>
  <c r="CG56" i="6"/>
  <c r="AS21" i="7"/>
  <c r="AU22" i="7"/>
  <c r="AS22" i="7"/>
  <c r="AX22" i="7"/>
  <c r="BB22" i="7"/>
  <c r="AN22" i="7"/>
  <c r="AK22" i="7"/>
  <c r="AO22" i="7"/>
  <c r="AM23" i="7"/>
  <c r="AW23" i="7"/>
  <c r="AV23" i="7"/>
  <c r="BA23" i="7"/>
  <c r="R23" i="7"/>
  <c r="H20" i="8"/>
  <c r="L20" i="8"/>
  <c r="P20" i="8"/>
  <c r="T20" i="8"/>
  <c r="X20" i="8"/>
  <c r="AV23" i="8"/>
  <c r="AV20" i="8" s="1"/>
  <c r="BA23" i="8"/>
  <c r="AI23" i="8"/>
  <c r="AI20" i="8" s="1"/>
  <c r="AU23" i="8"/>
  <c r="AZ23" i="8"/>
  <c r="AZ20" i="8" s="1"/>
  <c r="N133" i="8"/>
  <c r="S133" i="8"/>
  <c r="AG20" i="8"/>
  <c r="AY19" i="9"/>
  <c r="BG19" i="9"/>
  <c r="CC20" i="6"/>
  <c r="AL26" i="8"/>
  <c r="CM25" i="9"/>
  <c r="BW130" i="9"/>
  <c r="CA130" i="9"/>
  <c r="CE130" i="9"/>
  <c r="CI130" i="9"/>
  <c r="N52" i="18"/>
  <c r="N51" i="18" s="1"/>
  <c r="AD52" i="5"/>
  <c r="F21" i="6"/>
  <c r="AJ23" i="6"/>
  <c r="BD23" i="6"/>
  <c r="BQ19" i="4"/>
  <c r="F23" i="6"/>
  <c r="AE20" i="4"/>
  <c r="AJ20" i="4"/>
  <c r="F22" i="6"/>
  <c r="AQ54" i="6"/>
  <c r="AH54" i="6"/>
  <c r="BF54" i="6"/>
  <c r="BJ54" i="6"/>
  <c r="BN54" i="6"/>
  <c r="BB21" i="7"/>
  <c r="AU26" i="7"/>
  <c r="V20" i="8"/>
  <c r="AL20" i="8"/>
  <c r="AX20" i="8"/>
  <c r="N26" i="8"/>
  <c r="N20" i="8" s="1"/>
  <c r="BS46" i="6"/>
  <c r="CD46" i="6"/>
  <c r="BW46" i="6"/>
  <c r="CB46" i="6"/>
  <c r="CF46" i="6"/>
  <c r="AD54" i="6"/>
  <c r="R20" i="7"/>
  <c r="AW21" i="7"/>
  <c r="AS57" i="7"/>
  <c r="AS56" i="7" s="1"/>
  <c r="AS55" i="7" s="1"/>
  <c r="AX57" i="7"/>
  <c r="AW22" i="7"/>
  <c r="G20" i="8"/>
  <c r="O20" i="8"/>
  <c r="W20" i="8"/>
  <c r="AY20" i="8"/>
  <c r="S26" i="8"/>
  <c r="S20" i="8" s="1"/>
  <c r="F47" i="8"/>
  <c r="J47" i="8"/>
  <c r="O47" i="8"/>
  <c r="T47" i="8"/>
  <c r="AH47" i="8"/>
  <c r="AL47" i="8"/>
  <c r="AW47" i="8"/>
  <c r="BA47" i="8"/>
  <c r="H47" i="8"/>
  <c r="M47" i="8"/>
  <c r="R47" i="8"/>
  <c r="AF47" i="8"/>
  <c r="AJ47" i="8"/>
  <c r="AU47" i="8"/>
  <c r="AY47" i="8"/>
  <c r="N50" i="8"/>
  <c r="AK50" i="8"/>
  <c r="AX50" i="8"/>
  <c r="G57" i="8"/>
  <c r="G56" i="8" s="1"/>
  <c r="L57" i="8"/>
  <c r="L56" i="8" s="1"/>
  <c r="P57" i="8"/>
  <c r="P56" i="8" s="1"/>
  <c r="U57" i="8"/>
  <c r="U56" i="8" s="1"/>
  <c r="AI57" i="8"/>
  <c r="AI56" i="8" s="1"/>
  <c r="AM57" i="8"/>
  <c r="AM56" i="8" s="1"/>
  <c r="AM55" i="8" s="1"/>
  <c r="AX57" i="8"/>
  <c r="AX56" i="8" s="1"/>
  <c r="AX55" i="8" s="1"/>
  <c r="AG76" i="8"/>
  <c r="AG75" i="8" s="1"/>
  <c r="AG55" i="8" s="1"/>
  <c r="AY87" i="8"/>
  <c r="AY85" i="8" s="1"/>
  <c r="AT19" i="9"/>
  <c r="AX19" i="9"/>
  <c r="BB19" i="9"/>
  <c r="BJ19" i="9"/>
  <c r="AW130" i="9"/>
  <c r="BA130" i="9"/>
  <c r="BE130" i="9"/>
  <c r="BI130" i="9"/>
  <c r="CU130" i="9"/>
  <c r="CY130" i="9"/>
  <c r="DC130" i="9"/>
  <c r="DG130" i="9"/>
  <c r="DK130" i="9"/>
  <c r="BZ46" i="6"/>
  <c r="I54" i="6"/>
  <c r="AK54" i="6"/>
  <c r="AX21" i="7"/>
  <c r="AM47" i="7"/>
  <c r="AM46" i="7" s="1"/>
  <c r="AM29" i="7" s="1"/>
  <c r="AU57" i="7"/>
  <c r="AU56" i="7" s="1"/>
  <c r="AS132" i="7"/>
  <c r="AN26" i="7"/>
  <c r="AF20" i="8"/>
  <c r="AJ20" i="8"/>
  <c r="AW26" i="8"/>
  <c r="BA26" i="8"/>
  <c r="H57" i="8"/>
  <c r="H56" i="8" s="1"/>
  <c r="M57" i="8"/>
  <c r="M56" i="8" s="1"/>
  <c r="R57" i="8"/>
  <c r="R56" i="8" s="1"/>
  <c r="AF57" i="8"/>
  <c r="AF56" i="8" s="1"/>
  <c r="AJ57" i="8"/>
  <c r="AJ56" i="8" s="1"/>
  <c r="AU57" i="8"/>
  <c r="AU56" i="8" s="1"/>
  <c r="AU55" i="8" s="1"/>
  <c r="AY57" i="8"/>
  <c r="AY56" i="8" s="1"/>
  <c r="AY55" i="8" s="1"/>
  <c r="F76" i="8"/>
  <c r="F75" i="8" s="1"/>
  <c r="J76" i="8"/>
  <c r="J75" i="8" s="1"/>
  <c r="O76" i="8"/>
  <c r="O75" i="8" s="1"/>
  <c r="T76" i="8"/>
  <c r="T75" i="8" s="1"/>
  <c r="AH76" i="8"/>
  <c r="AH75" i="8" s="1"/>
  <c r="AU19" i="9"/>
  <c r="BC19" i="9"/>
  <c r="BK19" i="9"/>
  <c r="DW46" i="9"/>
  <c r="EA46" i="9"/>
  <c r="EE46" i="9"/>
  <c r="AT20" i="8"/>
  <c r="AP28" i="8"/>
  <c r="AN19" i="9"/>
  <c r="EO19" i="9"/>
  <c r="J44" i="9"/>
  <c r="N44" i="9"/>
  <c r="W44" i="9"/>
  <c r="AB44" i="9"/>
  <c r="AF44" i="9"/>
  <c r="AJ44" i="9"/>
  <c r="AN44" i="9"/>
  <c r="AR44" i="9"/>
  <c r="BS44" i="9"/>
  <c r="DN44" i="9"/>
  <c r="DR44" i="9"/>
  <c r="CV45" i="9"/>
  <c r="DH45" i="9"/>
  <c r="DL45" i="9"/>
  <c r="CY45" i="9"/>
  <c r="DG45" i="9"/>
  <c r="DG44" i="9" s="1"/>
  <c r="DG27" i="9" s="1"/>
  <c r="I53" i="9"/>
  <c r="Q53" i="9"/>
  <c r="E53" i="9"/>
  <c r="AJ53" i="9"/>
  <c r="AR53" i="9"/>
  <c r="AZ53" i="9"/>
  <c r="CO53" i="9"/>
  <c r="DQ19" i="9"/>
  <c r="W27" i="9"/>
  <c r="K53" i="9"/>
  <c r="BH20" i="6"/>
  <c r="Q46" i="8"/>
  <c r="Q29" i="8" s="1"/>
  <c r="Q28" i="8" s="1"/>
  <c r="Y46" i="8"/>
  <c r="Y29" i="8" s="1"/>
  <c r="Y28" i="8" s="1"/>
  <c r="AC46" i="8"/>
  <c r="AC29" i="8" s="1"/>
  <c r="AC28" i="8" s="1"/>
  <c r="AO46" i="8"/>
  <c r="AO29" i="8" s="1"/>
  <c r="AO28" i="8" s="1"/>
  <c r="AS46" i="8"/>
  <c r="AS29" i="8" s="1"/>
  <c r="AS28" i="8" s="1"/>
  <c r="Z28" i="8"/>
  <c r="E46" i="8"/>
  <c r="E29" i="8" s="1"/>
  <c r="E28" i="8" s="1"/>
  <c r="J45" i="6"/>
  <c r="J28" i="6" s="1"/>
  <c r="N45" i="6"/>
  <c r="N28" i="6" s="1"/>
  <c r="R45" i="6"/>
  <c r="R28" i="6" s="1"/>
  <c r="V45" i="6"/>
  <c r="V28" i="6" s="1"/>
  <c r="Z45" i="6"/>
  <c r="Z28" i="6" s="1"/>
  <c r="AD45" i="6"/>
  <c r="AD28" i="6" s="1"/>
  <c r="AH45" i="6"/>
  <c r="AH28" i="6" s="1"/>
  <c r="BD45" i="6"/>
  <c r="BD28" i="6" s="1"/>
  <c r="BL45" i="6"/>
  <c r="BL28" i="6" s="1"/>
  <c r="BW49" i="6"/>
  <c r="Q54" i="6"/>
  <c r="Z54" i="6"/>
  <c r="P54" i="6"/>
  <c r="AC54" i="6"/>
  <c r="AG54" i="6"/>
  <c r="BS56" i="6"/>
  <c r="BS55" i="6" s="1"/>
  <c r="BW56" i="6"/>
  <c r="BW55" i="6" s="1"/>
  <c r="CB56" i="6"/>
  <c r="CF56" i="6"/>
  <c r="CF55" i="6" s="1"/>
  <c r="AY57" i="7"/>
  <c r="AY56" i="7" s="1"/>
  <c r="BV45" i="9"/>
  <c r="CD45" i="9"/>
  <c r="CD44" i="9" s="1"/>
  <c r="CD27" i="9" s="1"/>
  <c r="BD48" i="9"/>
  <c r="BH48" i="9"/>
  <c r="BW48" i="9"/>
  <c r="CE48" i="9"/>
  <c r="CZ48" i="9"/>
  <c r="DD48" i="9"/>
  <c r="DH48" i="9"/>
  <c r="CD130" i="9"/>
  <c r="CW130" i="9"/>
  <c r="DM130" i="9"/>
  <c r="L54" i="6"/>
  <c r="X54" i="6"/>
  <c r="BS26" i="6"/>
  <c r="AV57" i="7"/>
  <c r="AV56" i="7" s="1"/>
  <c r="AZ57" i="7"/>
  <c r="AZ56" i="7" s="1"/>
  <c r="AM47" i="8"/>
  <c r="AX47" i="8"/>
  <c r="AX46" i="8" s="1"/>
  <c r="AX29" i="8" s="1"/>
  <c r="BA50" i="8"/>
  <c r="I57" i="8"/>
  <c r="I56" i="8" s="1"/>
  <c r="N57" i="8"/>
  <c r="N56" i="8" s="1"/>
  <c r="S57" i="8"/>
  <c r="S56" i="8" s="1"/>
  <c r="AG57" i="8"/>
  <c r="AG56" i="8" s="1"/>
  <c r="AK57" i="8"/>
  <c r="AK56" i="8" s="1"/>
  <c r="AV57" i="8"/>
  <c r="AV56" i="8" s="1"/>
  <c r="AV55" i="8" s="1"/>
  <c r="AZ57" i="8"/>
  <c r="AZ56" i="8" s="1"/>
  <c r="AZ55" i="8" s="1"/>
  <c r="N45" i="18"/>
  <c r="L45" i="6"/>
  <c r="L28" i="6" s="1"/>
  <c r="P45" i="6"/>
  <c r="P28" i="6" s="1"/>
  <c r="X45" i="6"/>
  <c r="X28" i="6" s="1"/>
  <c r="BG45" i="6"/>
  <c r="BG28" i="6" s="1"/>
  <c r="V54" i="6"/>
  <c r="BI54" i="6"/>
  <c r="BI27" i="6" s="1"/>
  <c r="H54" i="6"/>
  <c r="BU56" i="6"/>
  <c r="BY56" i="6"/>
  <c r="CD56" i="6"/>
  <c r="CH56" i="6"/>
  <c r="BX55" i="6"/>
  <c r="BY75" i="6"/>
  <c r="BY74" i="6" s="1"/>
  <c r="BV86" i="6"/>
  <c r="BV84" i="6" s="1"/>
  <c r="AV21" i="7"/>
  <c r="AZ21" i="7"/>
  <c r="AW57" i="7"/>
  <c r="AW56" i="7" s="1"/>
  <c r="BA57" i="7"/>
  <c r="F57" i="8"/>
  <c r="F56" i="8" s="1"/>
  <c r="J57" i="8"/>
  <c r="J56" i="8" s="1"/>
  <c r="O57" i="8"/>
  <c r="O56" i="8" s="1"/>
  <c r="T57" i="8"/>
  <c r="T56" i="8" s="1"/>
  <c r="AH57" i="8"/>
  <c r="AH56" i="8" s="1"/>
  <c r="AL57" i="8"/>
  <c r="AL56" i="8" s="1"/>
  <c r="AL55" i="8" s="1"/>
  <c r="AW57" i="8"/>
  <c r="AW56" i="8" s="1"/>
  <c r="AW55" i="8" s="1"/>
  <c r="BA57" i="8"/>
  <c r="BA56" i="8" s="1"/>
  <c r="BA55" i="8" s="1"/>
  <c r="G133" i="8"/>
  <c r="AI133" i="8"/>
  <c r="AM133" i="8"/>
  <c r="AX133" i="8"/>
  <c r="N42" i="18"/>
  <c r="BM54" i="6"/>
  <c r="BM27" i="6" s="1"/>
  <c r="BV56" i="6"/>
  <c r="BV55" i="6" s="1"/>
  <c r="BZ56" i="6"/>
  <c r="BZ55" i="6" s="1"/>
  <c r="CE56" i="6"/>
  <c r="CE55" i="6" s="1"/>
  <c r="BB57" i="7"/>
  <c r="BB56" i="7" s="1"/>
  <c r="BA22" i="7"/>
  <c r="AK23" i="7"/>
  <c r="AO23" i="7"/>
  <c r="AN23" i="7"/>
  <c r="AM87" i="7"/>
  <c r="AM85" i="7" s="1"/>
  <c r="AU23" i="7"/>
  <c r="AY87" i="7"/>
  <c r="AY85" i="7" s="1"/>
  <c r="AW26" i="7"/>
  <c r="AR26" i="7"/>
  <c r="BH45" i="9"/>
  <c r="BH44" i="9" s="1"/>
  <c r="BH27" i="9" s="1"/>
  <c r="BU55" i="9"/>
  <c r="BY55" i="9"/>
  <c r="CC55" i="9"/>
  <c r="CG55" i="9"/>
  <c r="CG54" i="9" s="1"/>
  <c r="CK55" i="9"/>
  <c r="CV55" i="9"/>
  <c r="CZ55" i="9"/>
  <c r="DD55" i="9"/>
  <c r="DD54" i="9" s="1"/>
  <c r="DH55" i="9"/>
  <c r="DL55" i="9"/>
  <c r="H27" i="9"/>
  <c r="BY45" i="9"/>
  <c r="CC45" i="9"/>
  <c r="AW156" i="3"/>
  <c r="AW157" i="3"/>
  <c r="BH158" i="3"/>
  <c r="BQ180" i="3"/>
  <c r="AB19" i="9"/>
  <c r="AF19" i="9"/>
  <c r="AJ19" i="9"/>
  <c r="AR19" i="9"/>
  <c r="AV19" i="9"/>
  <c r="AZ19" i="9"/>
  <c r="BH19" i="9"/>
  <c r="BL19" i="9"/>
  <c r="BP19" i="9"/>
  <c r="DT19" i="9"/>
  <c r="ER19" i="9"/>
  <c r="CY55" i="9"/>
  <c r="CY54" i="9" s="1"/>
  <c r="S52" i="5"/>
  <c r="S25" i="5" s="1"/>
  <c r="AK47" i="5"/>
  <c r="AK84" i="5"/>
  <c r="J43" i="5"/>
  <c r="J26" i="5" s="1"/>
  <c r="Q43" i="5"/>
  <c r="Q26" i="5" s="1"/>
  <c r="Q25" i="5" s="1"/>
  <c r="AI43" i="5"/>
  <c r="AI26" i="5" s="1"/>
  <c r="O52" i="5"/>
  <c r="AT20" i="4"/>
  <c r="Z20" i="4"/>
  <c r="AI21" i="4"/>
  <c r="AI18" i="4" s="1"/>
  <c r="CW138" i="2"/>
  <c r="BU20" i="4"/>
  <c r="BR20" i="4"/>
  <c r="BE20" i="6"/>
  <c r="AU18" i="4"/>
  <c r="E42" i="24" s="1"/>
  <c r="E39" i="24" s="1"/>
  <c r="E34" i="24" s="1"/>
  <c r="BE21" i="4"/>
  <c r="BR21" i="4"/>
  <c r="Z24" i="4"/>
  <c r="BS20" i="4"/>
  <c r="BS21" i="4"/>
  <c r="BD18" i="4"/>
  <c r="CU142" i="3"/>
  <c r="BE20" i="4"/>
  <c r="AU52" i="4"/>
  <c r="AZ18" i="4"/>
  <c r="AV20" i="6"/>
  <c r="DA23" i="3"/>
  <c r="R43" i="4"/>
  <c r="R26" i="4" s="1"/>
  <c r="W43" i="4"/>
  <c r="W26" i="4" s="1"/>
  <c r="AC43" i="4"/>
  <c r="AC26" i="4" s="1"/>
  <c r="AH43" i="4"/>
  <c r="AH26" i="4" s="1"/>
  <c r="AM43" i="4"/>
  <c r="AM26" i="4" s="1"/>
  <c r="AQ43" i="4"/>
  <c r="AQ26" i="4" s="1"/>
  <c r="AV43" i="4"/>
  <c r="AV26" i="4" s="1"/>
  <c r="BL43" i="4"/>
  <c r="BL26" i="4" s="1"/>
  <c r="BU21" i="4"/>
  <c r="J43" i="4"/>
  <c r="J26" i="4" s="1"/>
  <c r="N43" i="4"/>
  <c r="N26" i="4" s="1"/>
  <c r="Z21" i="4"/>
  <c r="AN20" i="6"/>
  <c r="H43" i="4"/>
  <c r="H26" i="4" s="1"/>
  <c r="L43" i="4"/>
  <c r="L26" i="4" s="1"/>
  <c r="CW84" i="2"/>
  <c r="CW83" i="2" s="1"/>
  <c r="L18" i="4"/>
  <c r="AS18" i="4"/>
  <c r="AE20" i="5"/>
  <c r="X98" i="4"/>
  <c r="Y98" i="5" s="1"/>
  <c r="X100" i="4"/>
  <c r="Y100" i="5" s="1"/>
  <c r="X102" i="4"/>
  <c r="Y102" i="5" s="1"/>
  <c r="BQ111" i="4"/>
  <c r="H109" i="18" s="1"/>
  <c r="Y76" i="5"/>
  <c r="BM52" i="4"/>
  <c r="Y77" i="5"/>
  <c r="BQ110" i="4"/>
  <c r="AT111" i="4"/>
  <c r="AF111" i="5" s="1"/>
  <c r="AJ111" i="5" s="1"/>
  <c r="M109" i="18" s="1"/>
  <c r="AY45" i="4"/>
  <c r="AT45" i="4" s="1"/>
  <c r="AF45" i="5" s="1"/>
  <c r="X56" i="5"/>
  <c r="Q54" i="4"/>
  <c r="Q53" i="4" s="1"/>
  <c r="BQ113" i="4"/>
  <c r="H111" i="18" s="1"/>
  <c r="BQ112" i="4"/>
  <c r="AR18" i="4"/>
  <c r="X115" i="4"/>
  <c r="Y115" i="5" s="1"/>
  <c r="BC18" i="4"/>
  <c r="M54" i="5"/>
  <c r="M53" i="5" s="1"/>
  <c r="M52" i="5" s="1"/>
  <c r="M84" i="5"/>
  <c r="M82" i="5" s="1"/>
  <c r="AV18" i="4"/>
  <c r="BG18" i="4"/>
  <c r="BJ52" i="4"/>
  <c r="BN52" i="4"/>
  <c r="V72" i="4"/>
  <c r="F74" i="6" s="1"/>
  <c r="I54" i="5"/>
  <c r="I53" i="5" s="1"/>
  <c r="I52" i="5" s="1"/>
  <c r="AE54" i="4"/>
  <c r="P19" i="5"/>
  <c r="BC43" i="4"/>
  <c r="BC26" i="4" s="1"/>
  <c r="AK44" i="5"/>
  <c r="V25" i="5"/>
  <c r="K52" i="4"/>
  <c r="O52" i="4"/>
  <c r="S52" i="4"/>
  <c r="AW52" i="4"/>
  <c r="BB52" i="4"/>
  <c r="BG52" i="4"/>
  <c r="J22" i="5"/>
  <c r="H54" i="5"/>
  <c r="X44" i="4"/>
  <c r="S43" i="4"/>
  <c r="S26" i="4" s="1"/>
  <c r="BM43" i="4"/>
  <c r="BM26" i="4" s="1"/>
  <c r="BM25" i="4" s="1"/>
  <c r="AA18" i="4"/>
  <c r="Y78" i="5"/>
  <c r="V18" i="4"/>
  <c r="AM18" i="4"/>
  <c r="AQ18" i="4"/>
  <c r="BB18" i="4"/>
  <c r="R24" i="4"/>
  <c r="AZ52" i="4"/>
  <c r="N52" i="4"/>
  <c r="AP52" i="4"/>
  <c r="BK52" i="4"/>
  <c r="BO52" i="4"/>
  <c r="AJ54" i="4"/>
  <c r="I53" i="18"/>
  <c r="BR54" i="4"/>
  <c r="I52" i="18" s="1"/>
  <c r="AK23" i="5"/>
  <c r="I20" i="6"/>
  <c r="Q20" i="6"/>
  <c r="U20" i="6"/>
  <c r="Y20" i="6"/>
  <c r="AC20" i="6"/>
  <c r="AG20" i="6"/>
  <c r="AX20" i="6"/>
  <c r="F26" i="6"/>
  <c r="CW22" i="2"/>
  <c r="BH18" i="4"/>
  <c r="BE24" i="4"/>
  <c r="N25" i="4"/>
  <c r="J52" i="4"/>
  <c r="AM52" i="4"/>
  <c r="AM25" i="4" s="1"/>
  <c r="BD52" i="4"/>
  <c r="AV52" i="4"/>
  <c r="BF52" i="4"/>
  <c r="U54" i="4"/>
  <c r="U53" i="4" s="1"/>
  <c r="AF55" i="5"/>
  <c r="AT54" i="4"/>
  <c r="AT53" i="4" s="1"/>
  <c r="J53" i="18"/>
  <c r="BS54" i="4"/>
  <c r="J52" i="18" s="1"/>
  <c r="AH56" i="5"/>
  <c r="CU86" i="3"/>
  <c r="T21" i="5"/>
  <c r="J54" i="5"/>
  <c r="F20" i="6"/>
  <c r="J20" i="6"/>
  <c r="N20" i="6"/>
  <c r="R20" i="6"/>
  <c r="V20" i="6"/>
  <c r="Z20" i="6"/>
  <c r="AD20" i="6"/>
  <c r="AH20" i="6"/>
  <c r="BD20" i="6"/>
  <c r="F18" i="22" s="1"/>
  <c r="AT58" i="7"/>
  <c r="AT57" i="7" s="1"/>
  <c r="AT56" i="7" s="1"/>
  <c r="AJ56" i="6"/>
  <c r="W52" i="4"/>
  <c r="W25" i="4" s="1"/>
  <c r="AQ52" i="4"/>
  <c r="AH52" i="4"/>
  <c r="Z54" i="4"/>
  <c r="Z53" i="4" s="1"/>
  <c r="AH55" i="5"/>
  <c r="CU85" i="3"/>
  <c r="BE54" i="4"/>
  <c r="L53" i="18"/>
  <c r="BU54" i="4"/>
  <c r="F72" i="4"/>
  <c r="F72" i="5" s="1"/>
  <c r="AJ57" i="7"/>
  <c r="AJ56" i="7" s="1"/>
  <c r="AC52" i="4"/>
  <c r="AC25" i="4" s="1"/>
  <c r="H53" i="18"/>
  <c r="BQ54" i="4"/>
  <c r="X54" i="5"/>
  <c r="G73" i="3"/>
  <c r="G29" i="3" s="1"/>
  <c r="G28" i="3" s="1"/>
  <c r="K73" i="3"/>
  <c r="K29" i="3" s="1"/>
  <c r="K28" i="3" s="1"/>
  <c r="O73" i="3"/>
  <c r="O29" i="3" s="1"/>
  <c r="O28" i="3" s="1"/>
  <c r="AE28" i="3"/>
  <c r="AG28" i="3"/>
  <c r="BA28" i="3"/>
  <c r="AO28" i="3"/>
  <c r="BE28" i="3"/>
  <c r="CG28" i="3"/>
  <c r="BS20" i="3"/>
  <c r="BW20" i="3"/>
  <c r="BJ28" i="3"/>
  <c r="BU20" i="3"/>
  <c r="DA20" i="3"/>
  <c r="E20" i="3"/>
  <c r="CX28" i="3"/>
  <c r="R73" i="3"/>
  <c r="R29" i="3" s="1"/>
  <c r="R28" i="3" s="1"/>
  <c r="Z73" i="3"/>
  <c r="Z29" i="3" s="1"/>
  <c r="Z28" i="3" s="1"/>
  <c r="AH73" i="3"/>
  <c r="AH29" i="3" s="1"/>
  <c r="AH28" i="3" s="1"/>
  <c r="F28" i="3"/>
  <c r="V28" i="3"/>
  <c r="AL28" i="3"/>
  <c r="BB28" i="3"/>
  <c r="BR28" i="3"/>
  <c r="CH28" i="3"/>
  <c r="E28" i="3"/>
  <c r="U28" i="3"/>
  <c r="AS28" i="3"/>
  <c r="BY28" i="3"/>
  <c r="AM73" i="3"/>
  <c r="AM29" i="3" s="1"/>
  <c r="AM28" i="3" s="1"/>
  <c r="AQ73" i="3"/>
  <c r="AQ29" i="3" s="1"/>
  <c r="AQ28" i="3" s="1"/>
  <c r="AU73" i="3"/>
  <c r="AU29" i="3" s="1"/>
  <c r="AU28" i="3" s="1"/>
  <c r="AY73" i="3"/>
  <c r="AY29" i="3" s="1"/>
  <c r="AY28" i="3" s="1"/>
  <c r="BC73" i="3"/>
  <c r="BC29" i="3" s="1"/>
  <c r="BG73" i="3"/>
  <c r="BG29" i="3" s="1"/>
  <c r="BK73" i="3"/>
  <c r="BK29" i="3" s="1"/>
  <c r="BK28" i="3" s="1"/>
  <c r="BO73" i="3"/>
  <c r="BO29" i="3" s="1"/>
  <c r="BO28" i="3" s="1"/>
  <c r="BS73" i="3"/>
  <c r="BS29" i="3" s="1"/>
  <c r="BS28" i="3" s="1"/>
  <c r="BW73" i="3"/>
  <c r="BW29" i="3" s="1"/>
  <c r="BW28" i="3" s="1"/>
  <c r="CA73" i="3"/>
  <c r="CA29" i="3" s="1"/>
  <c r="CA28" i="3" s="1"/>
  <c r="CE73" i="3"/>
  <c r="CE29" i="3" s="1"/>
  <c r="CE28" i="3" s="1"/>
  <c r="CI73" i="3"/>
  <c r="CI29" i="3" s="1"/>
  <c r="CM73" i="3"/>
  <c r="CM29" i="3" s="1"/>
  <c r="CM28" i="3" s="1"/>
  <c r="CQ73" i="3"/>
  <c r="CQ29" i="3" s="1"/>
  <c r="CQ28" i="3" s="1"/>
  <c r="CU73" i="3"/>
  <c r="CU29" i="3" s="1"/>
  <c r="CY73" i="3"/>
  <c r="CY29" i="3" s="1"/>
  <c r="CY28" i="3" s="1"/>
  <c r="DC73" i="3"/>
  <c r="DC29" i="3" s="1"/>
  <c r="DC28" i="3" s="1"/>
  <c r="I73" i="3"/>
  <c r="I29" i="3" s="1"/>
  <c r="AK73" i="3"/>
  <c r="AK29" i="3" s="1"/>
  <c r="AK28" i="3" s="1"/>
  <c r="BC28" i="3"/>
  <c r="CI28" i="3"/>
  <c r="H73" i="3"/>
  <c r="H29" i="3" s="1"/>
  <c r="H28" i="3" s="1"/>
  <c r="L73" i="3"/>
  <c r="L29" i="3" s="1"/>
  <c r="L28" i="3" s="1"/>
  <c r="J73" i="3"/>
  <c r="J29" i="3" s="1"/>
  <c r="J28" i="3" s="1"/>
  <c r="DA28" i="3"/>
  <c r="BI28" i="3"/>
  <c r="CO28" i="3"/>
  <c r="AP73" i="3"/>
  <c r="AP29" i="3" s="1"/>
  <c r="AP28" i="3" s="1"/>
  <c r="AX73" i="3"/>
  <c r="AX29" i="3" s="1"/>
  <c r="AX28" i="3" s="1"/>
  <c r="BF73" i="3"/>
  <c r="BF29" i="3" s="1"/>
  <c r="BF28" i="3" s="1"/>
  <c r="BN73" i="3"/>
  <c r="BN29" i="3" s="1"/>
  <c r="BN28" i="3" s="1"/>
  <c r="BV73" i="3"/>
  <c r="BV29" i="3" s="1"/>
  <c r="BV28" i="3" s="1"/>
  <c r="CD73" i="3"/>
  <c r="CD29" i="3" s="1"/>
  <c r="CD28" i="3" s="1"/>
  <c r="CL73" i="3"/>
  <c r="CL29" i="3" s="1"/>
  <c r="CL28" i="3" s="1"/>
  <c r="CT73" i="3"/>
  <c r="CT29" i="3" s="1"/>
  <c r="CT28" i="3" s="1"/>
  <c r="DB73" i="3"/>
  <c r="DB29" i="3" s="1"/>
  <c r="DB28" i="3" s="1"/>
  <c r="BU28" i="3"/>
  <c r="CZ28" i="2"/>
  <c r="BP28" i="2"/>
  <c r="AQ73" i="2"/>
  <c r="AQ29" i="2" s="1"/>
  <c r="AY73" i="2"/>
  <c r="AY29" i="2" s="1"/>
  <c r="AY28" i="2" s="1"/>
  <c r="BC73" i="2"/>
  <c r="BC29" i="2" s="1"/>
  <c r="BG73" i="2"/>
  <c r="BG29" i="2" s="1"/>
  <c r="BK73" i="2"/>
  <c r="BK29" i="2" s="1"/>
  <c r="BO73" i="2"/>
  <c r="BO29" i="2" s="1"/>
  <c r="BO28" i="2" s="1"/>
  <c r="BS73" i="2"/>
  <c r="BS29" i="2" s="1"/>
  <c r="F28" i="2"/>
  <c r="J28" i="2"/>
  <c r="V28" i="2"/>
  <c r="Z28" i="2"/>
  <c r="AV28" i="2"/>
  <c r="BL28" i="2"/>
  <c r="P28" i="2"/>
  <c r="T28" i="2"/>
  <c r="AF28" i="2"/>
  <c r="AJ28" i="2"/>
  <c r="AP73" i="2"/>
  <c r="AP29" i="2" s="1"/>
  <c r="AT73" i="2"/>
  <c r="AT29" i="2" s="1"/>
  <c r="AX73" i="2"/>
  <c r="AX29" i="2" s="1"/>
  <c r="AX28" i="2" s="1"/>
  <c r="BB73" i="2"/>
  <c r="BB29" i="2" s="1"/>
  <c r="BJ73" i="2"/>
  <c r="BJ29" i="2" s="1"/>
  <c r="BN73" i="2"/>
  <c r="BN29" i="2" s="1"/>
  <c r="BR73" i="2"/>
  <c r="BR29" i="2" s="1"/>
  <c r="CA73" i="2"/>
  <c r="CA29" i="2" s="1"/>
  <c r="CE73" i="2"/>
  <c r="CE29" i="2" s="1"/>
  <c r="CE28" i="2" s="1"/>
  <c r="CI73" i="2"/>
  <c r="CI29" i="2" s="1"/>
  <c r="CU73" i="2"/>
  <c r="CU29" i="2" s="1"/>
  <c r="CU28" i="2" s="1"/>
  <c r="CY73" i="2"/>
  <c r="CY29" i="2" s="1"/>
  <c r="DC73" i="2"/>
  <c r="DC29" i="2" s="1"/>
  <c r="BY73" i="2"/>
  <c r="BY29" i="2" s="1"/>
  <c r="BY28" i="2" s="1"/>
  <c r="AR73" i="2"/>
  <c r="AR29" i="2" s="1"/>
  <c r="AR28" i="2" s="1"/>
  <c r="BH73" i="2"/>
  <c r="BH29" i="2" s="1"/>
  <c r="BH28" i="2" s="1"/>
  <c r="BX73" i="2"/>
  <c r="BX29" i="2" s="1"/>
  <c r="BX28" i="2" s="1"/>
  <c r="CN73" i="2"/>
  <c r="CN29" i="2" s="1"/>
  <c r="CN28" i="2" s="1"/>
  <c r="DD73" i="2"/>
  <c r="DD29" i="2" s="1"/>
  <c r="DD28" i="2" s="1"/>
  <c r="CX28" i="2"/>
  <c r="DB28" i="2"/>
  <c r="DF28" i="2"/>
  <c r="N28" i="2"/>
  <c r="R28" i="2"/>
  <c r="AD28" i="2"/>
  <c r="AH28" i="2"/>
  <c r="AL28" i="2"/>
  <c r="AP28" i="2"/>
  <c r="AT28" i="2"/>
  <c r="BB28" i="2"/>
  <c r="BF28" i="2"/>
  <c r="BJ28" i="2"/>
  <c r="BN28" i="2"/>
  <c r="BR28" i="2"/>
  <c r="BV28" i="2"/>
  <c r="BZ28" i="2"/>
  <c r="CD28" i="2"/>
  <c r="CH28" i="2"/>
  <c r="CL28" i="2"/>
  <c r="CP28" i="2"/>
  <c r="CT28" i="2"/>
  <c r="CY28" i="2"/>
  <c r="DC28" i="2"/>
  <c r="DG28" i="2"/>
  <c r="AK20" i="2"/>
  <c r="BY20" i="2"/>
  <c r="E73" i="2"/>
  <c r="E29" i="2" s="1"/>
  <c r="E28" i="2" s="1"/>
  <c r="I73" i="2"/>
  <c r="I29" i="2" s="1"/>
  <c r="I28" i="2" s="1"/>
  <c r="M73" i="2"/>
  <c r="M29" i="2" s="1"/>
  <c r="M28" i="2" s="1"/>
  <c r="Q73" i="2"/>
  <c r="Q29" i="2" s="1"/>
  <c r="Q28" i="2" s="1"/>
  <c r="U73" i="2"/>
  <c r="U29" i="2" s="1"/>
  <c r="U28" i="2" s="1"/>
  <c r="Y73" i="2"/>
  <c r="Y29" i="2" s="1"/>
  <c r="AC73" i="2"/>
  <c r="AC29" i="2" s="1"/>
  <c r="AC28" i="2" s="1"/>
  <c r="AG73" i="2"/>
  <c r="AG29" i="2" s="1"/>
  <c r="AG28" i="2" s="1"/>
  <c r="AO73" i="2"/>
  <c r="AO29" i="2" s="1"/>
  <c r="AO28" i="2" s="1"/>
  <c r="AS73" i="2"/>
  <c r="AS29" i="2" s="1"/>
  <c r="AS28" i="2" s="1"/>
  <c r="AW73" i="2"/>
  <c r="AW29" i="2" s="1"/>
  <c r="AW28" i="2" s="1"/>
  <c r="BA73" i="2"/>
  <c r="BA29" i="2" s="1"/>
  <c r="BA28" i="2" s="1"/>
  <c r="BE73" i="2"/>
  <c r="BE29" i="2" s="1"/>
  <c r="BE28" i="2" s="1"/>
  <c r="BI73" i="2"/>
  <c r="BI29" i="2" s="1"/>
  <c r="BI28" i="2" s="1"/>
  <c r="BM73" i="2"/>
  <c r="BM29" i="2" s="1"/>
  <c r="BM28" i="2" s="1"/>
  <c r="BQ73" i="2"/>
  <c r="BQ29" i="2" s="1"/>
  <c r="BQ28" i="2" s="1"/>
  <c r="BU73" i="2"/>
  <c r="BU29" i="2" s="1"/>
  <c r="BU28" i="2" s="1"/>
  <c r="CC73" i="2"/>
  <c r="CC29" i="2" s="1"/>
  <c r="CG73" i="2"/>
  <c r="CG29" i="2" s="1"/>
  <c r="CG28" i="2" s="1"/>
  <c r="CK73" i="2"/>
  <c r="CK29" i="2" s="1"/>
  <c r="CK28" i="2" s="1"/>
  <c r="CO73" i="2"/>
  <c r="CO29" i="2" s="1"/>
  <c r="CO28" i="2" s="1"/>
  <c r="CS73" i="2"/>
  <c r="CS29" i="2" s="1"/>
  <c r="CS28" i="2" s="1"/>
  <c r="CW73" i="2"/>
  <c r="CW29" i="2" s="1"/>
  <c r="DA73" i="2"/>
  <c r="DA29" i="2" s="1"/>
  <c r="DA28" i="2" s="1"/>
  <c r="DE73" i="2"/>
  <c r="DE29" i="2" s="1"/>
  <c r="G28" i="2"/>
  <c r="K28" i="2"/>
  <c r="O28" i="2"/>
  <c r="S28" i="2"/>
  <c r="AA28" i="2"/>
  <c r="AE28" i="2"/>
  <c r="AI28" i="2"/>
  <c r="AQ28" i="2"/>
  <c r="AU28" i="2"/>
  <c r="BC28" i="2"/>
  <c r="BG28" i="2"/>
  <c r="BK28" i="2"/>
  <c r="BS28" i="2"/>
  <c r="BW28" i="2"/>
  <c r="CA28" i="2"/>
  <c r="CI28" i="2"/>
  <c r="CM28" i="2"/>
  <c r="CQ28" i="2"/>
  <c r="P15" i="18"/>
  <c r="P71" i="18"/>
  <c r="P70" i="18" s="1"/>
  <c r="P50" i="18" s="1"/>
  <c r="Q20" i="3"/>
  <c r="AM20" i="2"/>
  <c r="G24" i="10"/>
  <c r="O24" i="10"/>
  <c r="W24" i="10"/>
  <c r="Y24" i="10"/>
  <c r="X24" i="10"/>
  <c r="E24" i="10"/>
  <c r="M24" i="10"/>
  <c r="U24" i="10"/>
  <c r="AC24" i="10"/>
  <c r="H24" i="10"/>
  <c r="L24" i="10"/>
  <c r="T24" i="10"/>
  <c r="AB24" i="10"/>
  <c r="AA27" i="9"/>
  <c r="AA26" i="9" s="1"/>
  <c r="AE27" i="9"/>
  <c r="AE26" i="9" s="1"/>
  <c r="AI27" i="9"/>
  <c r="AI26" i="9" s="1"/>
  <c r="AM27" i="9"/>
  <c r="AQ27" i="9"/>
  <c r="BO27" i="9"/>
  <c r="Y44" i="9"/>
  <c r="AC44" i="9"/>
  <c r="AC27" i="9" s="1"/>
  <c r="AC26" i="9" s="1"/>
  <c r="AG44" i="9"/>
  <c r="AG27" i="9" s="1"/>
  <c r="AK44" i="9"/>
  <c r="AK27" i="9" s="1"/>
  <c r="AO44" i="9"/>
  <c r="AS44" i="9"/>
  <c r="AS27" i="9" s="1"/>
  <c r="CU45" i="9"/>
  <c r="DC45" i="9"/>
  <c r="DK45" i="9"/>
  <c r="BV55" i="9"/>
  <c r="BV54" i="9" s="1"/>
  <c r="BZ55" i="9"/>
  <c r="BZ54" i="9" s="1"/>
  <c r="CD55" i="9"/>
  <c r="CD54" i="9" s="1"/>
  <c r="CH55" i="9"/>
  <c r="CH54" i="9" s="1"/>
  <c r="CL55" i="9"/>
  <c r="CL54" i="9" s="1"/>
  <c r="CW55" i="9"/>
  <c r="CW54" i="9" s="1"/>
  <c r="DA55" i="9"/>
  <c r="DA54" i="9" s="1"/>
  <c r="DE55" i="9"/>
  <c r="DE54" i="9" s="1"/>
  <c r="DI55" i="9"/>
  <c r="DI54" i="9" s="1"/>
  <c r="DM55" i="9"/>
  <c r="DM54" i="9" s="1"/>
  <c r="P27" i="9"/>
  <c r="CN27" i="9"/>
  <c r="CN26" i="9" s="1"/>
  <c r="L27" i="9"/>
  <c r="CA55" i="9"/>
  <c r="CA54" i="9" s="1"/>
  <c r="CE55" i="9"/>
  <c r="CE54" i="9" s="1"/>
  <c r="EN56" i="9"/>
  <c r="CM55" i="9"/>
  <c r="CM54" i="9" s="1"/>
  <c r="BT55" i="9"/>
  <c r="BT54" i="9" s="1"/>
  <c r="BX55" i="9"/>
  <c r="BX54" i="9" s="1"/>
  <c r="CB55" i="9"/>
  <c r="CB54" i="9" s="1"/>
  <c r="CF55" i="9"/>
  <c r="CF54" i="9" s="1"/>
  <c r="CJ55" i="9"/>
  <c r="CJ54" i="9" s="1"/>
  <c r="CU55" i="9"/>
  <c r="CU54" i="9" s="1"/>
  <c r="DC55" i="9"/>
  <c r="DC54" i="9" s="1"/>
  <c r="DG55" i="9"/>
  <c r="DG54" i="9" s="1"/>
  <c r="DK55" i="9"/>
  <c r="DK54" i="9" s="1"/>
  <c r="AD27" i="9"/>
  <c r="AD26" i="9" s="1"/>
  <c r="BR27" i="9"/>
  <c r="BM19" i="9"/>
  <c r="BQ19" i="9"/>
  <c r="Y19" i="9"/>
  <c r="AC19" i="9"/>
  <c r="AG19" i="9"/>
  <c r="AK19" i="9"/>
  <c r="AO19" i="9"/>
  <c r="AS19" i="9"/>
  <c r="AW19" i="9"/>
  <c r="BA19" i="9"/>
  <c r="BE19" i="9"/>
  <c r="BI19" i="9"/>
  <c r="I158" i="3"/>
  <c r="I159" i="3"/>
  <c r="K19" i="9"/>
  <c r="O19" i="9"/>
  <c r="CC204" i="2"/>
  <c r="EB76" i="9"/>
  <c r="EJ76" i="9"/>
  <c r="DV77" i="9"/>
  <c r="ED77" i="9"/>
  <c r="DU92" i="9"/>
  <c r="EH99" i="9"/>
  <c r="M27" i="9"/>
  <c r="DQ27" i="9"/>
  <c r="J27" i="9"/>
  <c r="N27" i="9"/>
  <c r="AB27" i="9"/>
  <c r="AB26" i="9" s="1"/>
  <c r="AF27" i="9"/>
  <c r="AF26" i="9" s="1"/>
  <c r="AJ27" i="9"/>
  <c r="AJ26" i="9" s="1"/>
  <c r="AN27" i="9"/>
  <c r="AN26" i="9" s="1"/>
  <c r="AR27" i="9"/>
  <c r="AR26" i="9" s="1"/>
  <c r="DN27" i="9"/>
  <c r="DR27" i="9"/>
  <c r="AH53" i="9"/>
  <c r="AP53" i="9"/>
  <c r="BF53" i="9"/>
  <c r="BN53" i="9"/>
  <c r="AG53" i="9"/>
  <c r="AW53" i="9"/>
  <c r="BE53" i="9"/>
  <c r="BM53" i="9"/>
  <c r="DP53" i="9"/>
  <c r="DT53" i="9"/>
  <c r="EC100" i="9"/>
  <c r="G27" i="9"/>
  <c r="K27" i="9"/>
  <c r="K26" i="9" s="1"/>
  <c r="O27" i="9"/>
  <c r="O26" i="9" s="1"/>
  <c r="Y27" i="9"/>
  <c r="Y26" i="9" s="1"/>
  <c r="AO27" i="9"/>
  <c r="AO26" i="9" s="1"/>
  <c r="CO27" i="9"/>
  <c r="CO26" i="9" s="1"/>
  <c r="CS27" i="9"/>
  <c r="DO27" i="9"/>
  <c r="DS27" i="9"/>
  <c r="DS26" i="9" s="1"/>
  <c r="CP53" i="9"/>
  <c r="EL86" i="9"/>
  <c r="EQ85" i="9"/>
  <c r="EQ83" i="9" s="1"/>
  <c r="EQ26" i="9" s="1"/>
  <c r="BY130" i="9"/>
  <c r="BS23" i="2"/>
  <c r="BS20" i="2" s="1"/>
  <c r="Z27" i="9"/>
  <c r="Z26" i="9" s="1"/>
  <c r="AH27" i="9"/>
  <c r="AP27" i="9"/>
  <c r="BN27" i="9"/>
  <c r="BN26" i="9" s="1"/>
  <c r="I27" i="9"/>
  <c r="Q27" i="9"/>
  <c r="Q26" i="9" s="1"/>
  <c r="CR27" i="9"/>
  <c r="BP27" i="9"/>
  <c r="BP26" i="9" s="1"/>
  <c r="CP27" i="9"/>
  <c r="CT27" i="9"/>
  <c r="CQ44" i="9"/>
  <c r="CQ27" i="9" s="1"/>
  <c r="EM51" i="9"/>
  <c r="AU53" i="9"/>
  <c r="BO53" i="9"/>
  <c r="DN53" i="9"/>
  <c r="DR53" i="9"/>
  <c r="EL77" i="9"/>
  <c r="BO26" i="9"/>
  <c r="BS27" i="9"/>
  <c r="BM27" i="9"/>
  <c r="BQ27" i="9"/>
  <c r="AT45" i="9"/>
  <c r="AX45" i="9"/>
  <c r="BB45" i="9"/>
  <c r="BF45" i="9"/>
  <c r="BJ45" i="9"/>
  <c r="BW45" i="9"/>
  <c r="BW44" i="9" s="1"/>
  <c r="BW27" i="9" s="1"/>
  <c r="CA45" i="9"/>
  <c r="CE45" i="9"/>
  <c r="DP44" i="9"/>
  <c r="DP27" i="9" s="1"/>
  <c r="DT44" i="9"/>
  <c r="DT27" i="9" s="1"/>
  <c r="DT26" i="9" s="1"/>
  <c r="BT48" i="9"/>
  <c r="BX48" i="9"/>
  <c r="CB48" i="9"/>
  <c r="CF48" i="9"/>
  <c r="CJ48" i="9"/>
  <c r="DW57" i="9"/>
  <c r="EE57" i="9"/>
  <c r="G53" i="9"/>
  <c r="ES85" i="9"/>
  <c r="ES83" i="9" s="1"/>
  <c r="ES26" i="9" s="1"/>
  <c r="EC105" i="9"/>
  <c r="BI20" i="6"/>
  <c r="BM20" i="6"/>
  <c r="U20" i="8"/>
  <c r="H76" i="8"/>
  <c r="H75" i="8" s="1"/>
  <c r="H55" i="8" s="1"/>
  <c r="R76" i="8"/>
  <c r="R75" i="8" s="1"/>
  <c r="AF76" i="8"/>
  <c r="AF75" i="8" s="1"/>
  <c r="AJ76" i="8"/>
  <c r="AJ75" i="8" s="1"/>
  <c r="AY133" i="8"/>
  <c r="T28" i="7"/>
  <c r="W28" i="7"/>
  <c r="F20" i="7"/>
  <c r="AZ20" i="6"/>
  <c r="AK20" i="6"/>
  <c r="E19" i="22" s="1"/>
  <c r="AV22" i="7"/>
  <c r="AZ22" i="7"/>
  <c r="AL22" i="7"/>
  <c r="AP22" i="7"/>
  <c r="AM22" i="7"/>
  <c r="AX23" i="7"/>
  <c r="AN47" i="7"/>
  <c r="AN46" i="7" s="1"/>
  <c r="AN29" i="7" s="1"/>
  <c r="BG23" i="3"/>
  <c r="BG20" i="3" s="1"/>
  <c r="CA26" i="6"/>
  <c r="CA20" i="6" s="1"/>
  <c r="AY27" i="6"/>
  <c r="BV46" i="6"/>
  <c r="CE46" i="6"/>
  <c r="BS49" i="6"/>
  <c r="BS45" i="6" s="1"/>
  <c r="BS28" i="6" s="1"/>
  <c r="J54" i="6"/>
  <c r="AE54" i="6"/>
  <c r="AE27" i="6" s="1"/>
  <c r="AN54" i="6"/>
  <c r="AN27" i="6" s="1"/>
  <c r="AV54" i="6"/>
  <c r="AV27" i="6" s="1"/>
  <c r="BY55" i="6"/>
  <c r="BY54" i="6" s="1"/>
  <c r="CH55" i="6"/>
  <c r="CD86" i="6"/>
  <c r="CD84" i="6" s="1"/>
  <c r="BU131" i="6"/>
  <c r="BZ131" i="6"/>
  <c r="CD131" i="6"/>
  <c r="CH131" i="6"/>
  <c r="CB131" i="6"/>
  <c r="CF131" i="6"/>
  <c r="AN21" i="7"/>
  <c r="AN20" i="7" s="1"/>
  <c r="AY23" i="7"/>
  <c r="AX26" i="7"/>
  <c r="AU87" i="8"/>
  <c r="AU85" i="8" s="1"/>
  <c r="EM47" i="9"/>
  <c r="EM45" i="9" s="1"/>
  <c r="DW76" i="9"/>
  <c r="EA76" i="9"/>
  <c r="EE76" i="9"/>
  <c r="EI76" i="9"/>
  <c r="EM76" i="9"/>
  <c r="EF79" i="9"/>
  <c r="EJ98" i="9"/>
  <c r="U76" i="8"/>
  <c r="U75" i="8" s="1"/>
  <c r="I76" i="8"/>
  <c r="I75" i="8" s="1"/>
  <c r="AK76" i="8"/>
  <c r="AK75" i="8" s="1"/>
  <c r="DZ87" i="9"/>
  <c r="ED87" i="9"/>
  <c r="EH87" i="9"/>
  <c r="EL87" i="9"/>
  <c r="EH89" i="9"/>
  <c r="EL89" i="9"/>
  <c r="DZ90" i="9"/>
  <c r="ED90" i="9"/>
  <c r="EH90" i="9"/>
  <c r="CG20" i="6"/>
  <c r="CE26" i="6"/>
  <c r="CE20" i="6" s="1"/>
  <c r="M54" i="6"/>
  <c r="BC54" i="6"/>
  <c r="BC27" i="6" s="1"/>
  <c r="BK54" i="6"/>
  <c r="BK27" i="6" s="1"/>
  <c r="CA54" i="6"/>
  <c r="BU75" i="6"/>
  <c r="BU74" i="6" s="1"/>
  <c r="CC75" i="6"/>
  <c r="CC74" i="6" s="1"/>
  <c r="CG75" i="6"/>
  <c r="CG74" i="6" s="1"/>
  <c r="AS20" i="7"/>
  <c r="AK26" i="7"/>
  <c r="BB26" i="7"/>
  <c r="BB20" i="7" s="1"/>
  <c r="AR21" i="7"/>
  <c r="I20" i="8"/>
  <c r="N47" i="8"/>
  <c r="N46" i="8" s="1"/>
  <c r="N29" i="8" s="1"/>
  <c r="S47" i="8"/>
  <c r="AV47" i="8"/>
  <c r="AZ47" i="8"/>
  <c r="AI47" i="8"/>
  <c r="DW47" i="9"/>
  <c r="DW45" i="9" s="1"/>
  <c r="DD45" i="9"/>
  <c r="DD44" i="9" s="1"/>
  <c r="DD27" i="9" s="1"/>
  <c r="EB56" i="9"/>
  <c r="BV74" i="9"/>
  <c r="BV73" i="9" s="1"/>
  <c r="BZ74" i="9"/>
  <c r="BZ73" i="9" s="1"/>
  <c r="CD74" i="9"/>
  <c r="CD73" i="9" s="1"/>
  <c r="CH74" i="9"/>
  <c r="CH73" i="9" s="1"/>
  <c r="CL74" i="9"/>
  <c r="CL73" i="9" s="1"/>
  <c r="EC87" i="9"/>
  <c r="EK87" i="9"/>
  <c r="DV87" i="9"/>
  <c r="EA87" i="9"/>
  <c r="EE87" i="9"/>
  <c r="EI87" i="9"/>
  <c r="EM87" i="9"/>
  <c r="EE88" i="9"/>
  <c r="EI88" i="9"/>
  <c r="EM88" i="9"/>
  <c r="EG89" i="9"/>
  <c r="EE91" i="9"/>
  <c r="EI91" i="9"/>
  <c r="EM91" i="9"/>
  <c r="EF112" i="9"/>
  <c r="AR20" i="6"/>
  <c r="BQ26" i="6"/>
  <c r="BQ20" i="6" s="1"/>
  <c r="BY26" i="6"/>
  <c r="BY20" i="6" s="1"/>
  <c r="I45" i="6"/>
  <c r="I28" i="6" s="1"/>
  <c r="M45" i="6"/>
  <c r="M28" i="6" s="1"/>
  <c r="Q45" i="6"/>
  <c r="Q28" i="6" s="1"/>
  <c r="U45" i="6"/>
  <c r="U28" i="6" s="1"/>
  <c r="Y45" i="6"/>
  <c r="Y28" i="6" s="1"/>
  <c r="AC45" i="6"/>
  <c r="AC28" i="6" s="1"/>
  <c r="AG45" i="6"/>
  <c r="AG28" i="6" s="1"/>
  <c r="AL45" i="6"/>
  <c r="AL28" i="6" s="1"/>
  <c r="AL27" i="6" s="1"/>
  <c r="AP45" i="6"/>
  <c r="AP28" i="6" s="1"/>
  <c r="AT45" i="6"/>
  <c r="AT28" i="6" s="1"/>
  <c r="AT27" i="6" s="1"/>
  <c r="AX45" i="6"/>
  <c r="AX28" i="6" s="1"/>
  <c r="AX27" i="6" s="1"/>
  <c r="CA45" i="6"/>
  <c r="CA28" i="6" s="1"/>
  <c r="BU49" i="6"/>
  <c r="CD49" i="6"/>
  <c r="CH49" i="6"/>
  <c r="R54" i="6"/>
  <c r="BD54" i="6"/>
  <c r="BL54" i="6"/>
  <c r="BL27" i="6" s="1"/>
  <c r="BT55" i="6"/>
  <c r="CB55" i="6"/>
  <c r="G75" i="6"/>
  <c r="G74" i="6" s="1"/>
  <c r="G54" i="6" s="1"/>
  <c r="G27" i="6" s="1"/>
  <c r="CE75" i="6"/>
  <c r="CE74" i="6" s="1"/>
  <c r="AM21" i="7"/>
  <c r="AU21" i="7"/>
  <c r="AU20" i="7" s="1"/>
  <c r="AY21" i="7"/>
  <c r="AU47" i="7"/>
  <c r="F20" i="8"/>
  <c r="J20" i="8"/>
  <c r="AX48" i="9"/>
  <c r="CX48" i="9"/>
  <c r="EB75" i="9"/>
  <c r="EF75" i="9"/>
  <c r="DV81" i="9"/>
  <c r="ED81" i="9"/>
  <c r="EL81" i="9"/>
  <c r="EE104" i="9"/>
  <c r="EE109" i="9"/>
  <c r="AB20" i="6"/>
  <c r="AF20" i="6"/>
  <c r="AO20" i="6"/>
  <c r="AS20" i="6"/>
  <c r="AW20" i="6"/>
  <c r="BB20" i="6"/>
  <c r="F19" i="22" s="1"/>
  <c r="BJ20" i="6"/>
  <c r="BN20" i="6"/>
  <c r="AL20" i="6"/>
  <c r="E17" i="22" s="1"/>
  <c r="H20" i="6"/>
  <c r="L20" i="6"/>
  <c r="P20" i="6"/>
  <c r="T20" i="6"/>
  <c r="X20" i="6"/>
  <c r="BS20" i="6"/>
  <c r="BW20" i="6"/>
  <c r="AT20" i="6"/>
  <c r="BC20" i="6"/>
  <c r="F17" i="22" s="1"/>
  <c r="BG20" i="6"/>
  <c r="BK20" i="6"/>
  <c r="BO20" i="6"/>
  <c r="BG28" i="3"/>
  <c r="CC49" i="6"/>
  <c r="CG49" i="6"/>
  <c r="CE49" i="6"/>
  <c r="AM76" i="7"/>
  <c r="AM75" i="7" s="1"/>
  <c r="AK76" i="7"/>
  <c r="AK75" i="7" s="1"/>
  <c r="AK55" i="7" s="1"/>
  <c r="AO76" i="7"/>
  <c r="AO75" i="7" s="1"/>
  <c r="AP76" i="7"/>
  <c r="AP75" i="7" s="1"/>
  <c r="AU87" i="7"/>
  <c r="AU85" i="7" s="1"/>
  <c r="AU132" i="7"/>
  <c r="AY132" i="7"/>
  <c r="H50" i="8"/>
  <c r="H46" i="8" s="1"/>
  <c r="H29" i="8" s="1"/>
  <c r="M50" i="8"/>
  <c r="R50" i="8"/>
  <c r="AF50" i="8"/>
  <c r="AF46" i="8" s="1"/>
  <c r="AF29" i="8" s="1"/>
  <c r="AJ50" i="8"/>
  <c r="AJ46" i="8" s="1"/>
  <c r="AJ29" i="8" s="1"/>
  <c r="AU50" i="8"/>
  <c r="AY50" i="8"/>
  <c r="AY46" i="8" s="1"/>
  <c r="AY29" i="8" s="1"/>
  <c r="F50" i="8"/>
  <c r="F46" i="8" s="1"/>
  <c r="F29" i="8" s="1"/>
  <c r="J50" i="8"/>
  <c r="O50" i="8"/>
  <c r="T50" i="8"/>
  <c r="T46" i="8" s="1"/>
  <c r="T29" i="8" s="1"/>
  <c r="AH50" i="8"/>
  <c r="AH46" i="8" s="1"/>
  <c r="AH29" i="8" s="1"/>
  <c r="AL50" i="8"/>
  <c r="AW50" i="8"/>
  <c r="L133" i="8"/>
  <c r="P133" i="8"/>
  <c r="U133" i="8"/>
  <c r="CX45" i="9"/>
  <c r="DB45" i="9"/>
  <c r="DF45" i="9"/>
  <c r="DJ45" i="9"/>
  <c r="DU57" i="9"/>
  <c r="DY57" i="9"/>
  <c r="EC57" i="9"/>
  <c r="EG57" i="9"/>
  <c r="EK57" i="9"/>
  <c r="DX75" i="9"/>
  <c r="EJ75" i="9"/>
  <c r="EB86" i="9"/>
  <c r="EC91" i="9"/>
  <c r="EC92" i="9"/>
  <c r="EK92" i="9"/>
  <c r="DV94" i="9"/>
  <c r="ED94" i="9"/>
  <c r="EL94" i="9"/>
  <c r="EG100" i="9"/>
  <c r="EF106" i="9"/>
  <c r="EC131" i="9"/>
  <c r="AU130" i="9"/>
  <c r="AY130" i="9"/>
  <c r="BC130" i="9"/>
  <c r="BG130" i="9"/>
  <c r="BK130" i="9"/>
  <c r="BV130" i="9"/>
  <c r="BZ130" i="9"/>
  <c r="CH130" i="9"/>
  <c r="CL130" i="9"/>
  <c r="DE130" i="9"/>
  <c r="DI130" i="9"/>
  <c r="AO21" i="7"/>
  <c r="AY45" i="9"/>
  <c r="AY44" i="9" s="1"/>
  <c r="AY27" i="9" s="1"/>
  <c r="BC45" i="9"/>
  <c r="BC44" i="9" s="1"/>
  <c r="BC27" i="9" s="1"/>
  <c r="CM48" i="9"/>
  <c r="DX76" i="9"/>
  <c r="EF76" i="9"/>
  <c r="DX78" i="9"/>
  <c r="EF78" i="9"/>
  <c r="DV79" i="9"/>
  <c r="ED79" i="9"/>
  <c r="EL79" i="9"/>
  <c r="DV80" i="9"/>
  <c r="ED80" i="9"/>
  <c r="EL80" i="9"/>
  <c r="DW87" i="9"/>
  <c r="DZ88" i="9"/>
  <c r="DW89" i="9"/>
  <c r="DW91" i="9"/>
  <c r="EA91" i="9"/>
  <c r="EC97" i="9"/>
  <c r="EG97" i="9"/>
  <c r="EF103" i="9"/>
  <c r="EM111" i="9"/>
  <c r="CM130" i="9"/>
  <c r="BU130" i="9"/>
  <c r="CC130" i="9"/>
  <c r="CG130" i="9"/>
  <c r="CK130" i="9"/>
  <c r="AQ27" i="6"/>
  <c r="BE27" i="6"/>
  <c r="CD45" i="6"/>
  <c r="CD28" i="6" s="1"/>
  <c r="BW45" i="6"/>
  <c r="BW28" i="6" s="1"/>
  <c r="BU55" i="6"/>
  <c r="BU54" i="6" s="1"/>
  <c r="CD55" i="6"/>
  <c r="CC55" i="6"/>
  <c r="CG55" i="6"/>
  <c r="AW20" i="7"/>
  <c r="AU50" i="7"/>
  <c r="AY50" i="7"/>
  <c r="AX56" i="7"/>
  <c r="AX87" i="7"/>
  <c r="AX85" i="7" s="1"/>
  <c r="AV87" i="7"/>
  <c r="AV85" i="7" s="1"/>
  <c r="AW132" i="7"/>
  <c r="AV26" i="7"/>
  <c r="AV20" i="7" s="1"/>
  <c r="BA46" i="8"/>
  <c r="BA29" i="8" s="1"/>
  <c r="R87" i="8"/>
  <c r="R85" i="8" s="1"/>
  <c r="V87" i="8"/>
  <c r="V85" i="8" s="1"/>
  <c r="V28" i="8" s="1"/>
  <c r="AG87" i="8"/>
  <c r="AG85" i="8" s="1"/>
  <c r="S87" i="8"/>
  <c r="S85" i="8" s="1"/>
  <c r="AV87" i="8"/>
  <c r="AV85" i="8" s="1"/>
  <c r="H133" i="8"/>
  <c r="M133" i="8"/>
  <c r="AF133" i="8"/>
  <c r="AJ133" i="8"/>
  <c r="BZ45" i="9"/>
  <c r="BZ44" i="9" s="1"/>
  <c r="BZ27" i="9" s="1"/>
  <c r="EM57" i="9"/>
  <c r="CG74" i="9"/>
  <c r="CG73" i="9" s="1"/>
  <c r="CZ74" i="9"/>
  <c r="CZ73" i="9" s="1"/>
  <c r="DH74" i="9"/>
  <c r="DH73" i="9" s="1"/>
  <c r="DZ78" i="9"/>
  <c r="EH78" i="9"/>
  <c r="EC90" i="9"/>
  <c r="EG90" i="9"/>
  <c r="EK90" i="9"/>
  <c r="EK91" i="9"/>
  <c r="EI101" i="9"/>
  <c r="EC110" i="9"/>
  <c r="DW111" i="9"/>
  <c r="EA111" i="9"/>
  <c r="EE111" i="9"/>
  <c r="EI111" i="9"/>
  <c r="EB113" i="9"/>
  <c r="N41" i="18"/>
  <c r="N24" i="18" s="1"/>
  <c r="N50" i="18"/>
  <c r="F46" i="6"/>
  <c r="AL76" i="7"/>
  <c r="AL75" i="7" s="1"/>
  <c r="AV75" i="7" s="1"/>
  <c r="G50" i="8"/>
  <c r="G46" i="8" s="1"/>
  <c r="G29" i="8" s="1"/>
  <c r="U50" i="8"/>
  <c r="AI50" i="8"/>
  <c r="AM50" i="8"/>
  <c r="AM46" i="8" s="1"/>
  <c r="AM29" i="8" s="1"/>
  <c r="I50" i="8"/>
  <c r="AG50" i="8"/>
  <c r="M76" i="8"/>
  <c r="M75" i="8" s="1"/>
  <c r="M55" i="8" s="1"/>
  <c r="W87" i="8"/>
  <c r="W85" i="8" s="1"/>
  <c r="W28" i="8" s="1"/>
  <c r="AI87" i="8"/>
  <c r="AI85" i="8" s="1"/>
  <c r="DX49" i="9"/>
  <c r="EJ49" i="9"/>
  <c r="ED51" i="9"/>
  <c r="DX56" i="9"/>
  <c r="EF56" i="9"/>
  <c r="EJ56" i="9"/>
  <c r="DX79" i="9"/>
  <c r="EF98" i="9"/>
  <c r="EC108" i="9"/>
  <c r="Y20" i="2"/>
  <c r="K54" i="6"/>
  <c r="O54" i="6"/>
  <c r="S54" i="6"/>
  <c r="W54" i="6"/>
  <c r="AA54" i="6"/>
  <c r="AA27" i="6" s="1"/>
  <c r="AI54" i="6"/>
  <c r="AI27" i="6" s="1"/>
  <c r="AR54" i="6"/>
  <c r="AR27" i="6" s="1"/>
  <c r="AZ54" i="6"/>
  <c r="AZ27" i="6" s="1"/>
  <c r="BT75" i="6"/>
  <c r="BT74" i="6" s="1"/>
  <c r="BX75" i="6"/>
  <c r="BX74" i="6" s="1"/>
  <c r="BX54" i="6" s="1"/>
  <c r="X92" i="9"/>
  <c r="BZ86" i="6"/>
  <c r="BZ84" i="6" s="1"/>
  <c r="CH86" i="6"/>
  <c r="CH84" i="6" s="1"/>
  <c r="T54" i="6"/>
  <c r="AF54" i="6"/>
  <c r="CA86" i="6"/>
  <c r="CA84" i="6" s="1"/>
  <c r="CE86" i="6"/>
  <c r="CE84" i="6" s="1"/>
  <c r="AK73" i="2"/>
  <c r="AK29" i="2" s="1"/>
  <c r="AK28" i="2" s="1"/>
  <c r="CB49" i="6"/>
  <c r="CF49" i="6"/>
  <c r="CF45" i="6" s="1"/>
  <c r="CF28" i="6" s="1"/>
  <c r="BG54" i="6"/>
  <c r="BG27" i="6" s="1"/>
  <c r="BO54" i="6"/>
  <c r="BO27" i="6" s="1"/>
  <c r="AB75" i="6"/>
  <c r="AB74" i="6" s="1"/>
  <c r="AB54" i="6" s="1"/>
  <c r="AB27" i="6" s="1"/>
  <c r="N75" i="6"/>
  <c r="N74" i="6" s="1"/>
  <c r="N54" i="6" s="1"/>
  <c r="N27" i="6" s="1"/>
  <c r="AR56" i="7"/>
  <c r="AR55" i="7" s="1"/>
  <c r="AR22" i="7"/>
  <c r="AK45" i="6"/>
  <c r="AK28" i="6" s="1"/>
  <c r="AK27" i="6" s="1"/>
  <c r="AO45" i="6"/>
  <c r="AO28" i="6" s="1"/>
  <c r="AO27" i="6" s="1"/>
  <c r="AS45" i="6"/>
  <c r="AS28" i="6" s="1"/>
  <c r="AS27" i="6" s="1"/>
  <c r="AW45" i="6"/>
  <c r="AW28" i="6" s="1"/>
  <c r="AW27" i="6" s="1"/>
  <c r="BB45" i="6"/>
  <c r="BB28" i="6" s="1"/>
  <c r="BB27" i="6" s="1"/>
  <c r="BF45" i="6"/>
  <c r="BF28" i="6" s="1"/>
  <c r="BF27" i="6" s="1"/>
  <c r="BJ45" i="6"/>
  <c r="BJ28" i="6" s="1"/>
  <c r="BN45" i="6"/>
  <c r="BN28" i="6" s="1"/>
  <c r="BN27" i="6" s="1"/>
  <c r="BQ46" i="6"/>
  <c r="CC46" i="6"/>
  <c r="CG46" i="6"/>
  <c r="BQ49" i="6"/>
  <c r="BV49" i="6"/>
  <c r="AM54" i="6"/>
  <c r="AM27" i="6" s="1"/>
  <c r="AU54" i="6"/>
  <c r="AU27" i="6" s="1"/>
  <c r="BH54" i="6"/>
  <c r="BH27" i="6" s="1"/>
  <c r="BP54" i="6"/>
  <c r="BP27" i="6" s="1"/>
  <c r="U75" i="6"/>
  <c r="U74" i="6" s="1"/>
  <c r="U54" i="6" s="1"/>
  <c r="BS75" i="6"/>
  <c r="BS74" i="6" s="1"/>
  <c r="BW75" i="6"/>
  <c r="BW74" i="6" s="1"/>
  <c r="BW54" i="6" s="1"/>
  <c r="CB75" i="6"/>
  <c r="CB74" i="6" s="1"/>
  <c r="CF75" i="6"/>
  <c r="CF74" i="6" s="1"/>
  <c r="BV75" i="6"/>
  <c r="BV74" i="6" s="1"/>
  <c r="CD75" i="6"/>
  <c r="CD74" i="6" s="1"/>
  <c r="CH75" i="6"/>
  <c r="CH74" i="6" s="1"/>
  <c r="BT86" i="6"/>
  <c r="BT84" i="6" s="1"/>
  <c r="BX89" i="6"/>
  <c r="AP86" i="6"/>
  <c r="AP84" i="6" s="1"/>
  <c r="BY86" i="6"/>
  <c r="BY84" i="6" s="1"/>
  <c r="CC86" i="6"/>
  <c r="CC84" i="6" s="1"/>
  <c r="CG86" i="6"/>
  <c r="CG84" i="6" s="1"/>
  <c r="BS131" i="6"/>
  <c r="BW131" i="6"/>
  <c r="AY47" i="7"/>
  <c r="AQ47" i="7"/>
  <c r="AQ46" i="7" s="1"/>
  <c r="AQ29" i="7" s="1"/>
  <c r="AZ76" i="7"/>
  <c r="AN87" i="7"/>
  <c r="AN85" i="7" s="1"/>
  <c r="BA87" i="7"/>
  <c r="BA85" i="7" s="1"/>
  <c r="AL87" i="7"/>
  <c r="AL85" i="7" s="1"/>
  <c r="R87" i="7"/>
  <c r="R85" i="7" s="1"/>
  <c r="R28" i="7" s="1"/>
  <c r="AO133" i="7"/>
  <c r="N76" i="8"/>
  <c r="N75" i="8" s="1"/>
  <c r="N55" i="8" s="1"/>
  <c r="S76" i="8"/>
  <c r="S75" i="8" s="1"/>
  <c r="G76" i="8"/>
  <c r="G75" i="8" s="1"/>
  <c r="L76" i="8"/>
  <c r="L75" i="8" s="1"/>
  <c r="L55" i="8" s="1"/>
  <c r="P76" i="8"/>
  <c r="P75" i="8" s="1"/>
  <c r="P55" i="8" s="1"/>
  <c r="AI76" i="8"/>
  <c r="AI75" i="8" s="1"/>
  <c r="AX87" i="8"/>
  <c r="AX85" i="8" s="1"/>
  <c r="EA47" i="9"/>
  <c r="EA45" i="9" s="1"/>
  <c r="EE47" i="9"/>
  <c r="EE45" i="9" s="1"/>
  <c r="EB49" i="9"/>
  <c r="BQ86" i="6"/>
  <c r="BQ84" i="6" s="1"/>
  <c r="AK48" i="7"/>
  <c r="AK21" i="7" s="1"/>
  <c r="AK20" i="7" s="1"/>
  <c r="AX50" i="7"/>
  <c r="BB50" i="7"/>
  <c r="AV50" i="7"/>
  <c r="AZ50" i="7"/>
  <c r="AK87" i="7"/>
  <c r="AK85" i="7" s="1"/>
  <c r="AO87" i="7"/>
  <c r="AO85" i="7" s="1"/>
  <c r="AW87" i="7"/>
  <c r="AW85" i="7" s="1"/>
  <c r="BB87" i="7"/>
  <c r="BB85" i="7" s="1"/>
  <c r="AV132" i="7"/>
  <c r="AL134" i="7"/>
  <c r="AL26" i="7" s="1"/>
  <c r="U87" i="8"/>
  <c r="U85" i="8" s="1"/>
  <c r="AF87" i="8"/>
  <c r="AF85" i="8" s="1"/>
  <c r="AJ87" i="8"/>
  <c r="AJ85" i="8" s="1"/>
  <c r="AU45" i="9"/>
  <c r="AU44" i="9" s="1"/>
  <c r="AU27" i="9" s="1"/>
  <c r="BG45" i="9"/>
  <c r="BG44" i="9" s="1"/>
  <c r="BG27" i="9" s="1"/>
  <c r="BK45" i="9"/>
  <c r="BK44" i="9" s="1"/>
  <c r="BK27" i="9" s="1"/>
  <c r="DH44" i="9"/>
  <c r="DH27" i="9" s="1"/>
  <c r="EF49" i="9"/>
  <c r="AL55" i="7"/>
  <c r="AP55" i="7"/>
  <c r="AW46" i="8"/>
  <c r="AW29" i="8" s="1"/>
  <c r="M46" i="8"/>
  <c r="M29" i="8" s="1"/>
  <c r="AZ87" i="8"/>
  <c r="AZ85" i="8" s="1"/>
  <c r="AH87" i="8"/>
  <c r="AH85" i="8" s="1"/>
  <c r="DZ46" i="9"/>
  <c r="ED46" i="9"/>
  <c r="BW86" i="6"/>
  <c r="BW84" i="6" s="1"/>
  <c r="CB86" i="6"/>
  <c r="CB84" i="6" s="1"/>
  <c r="CF86" i="6"/>
  <c r="CF84" i="6" s="1"/>
  <c r="BA26" i="7"/>
  <c r="BA56" i="7"/>
  <c r="BA55" i="7" s="1"/>
  <c r="AN76" i="7"/>
  <c r="AN75" i="7" s="1"/>
  <c r="AN55" i="7" s="1"/>
  <c r="BA132" i="7"/>
  <c r="L47" i="8"/>
  <c r="P47" i="8"/>
  <c r="U47" i="8"/>
  <c r="U46" i="8" s="1"/>
  <c r="U29" i="8" s="1"/>
  <c r="I47" i="8"/>
  <c r="AG47" i="8"/>
  <c r="AK47" i="8"/>
  <c r="AK46" i="8" s="1"/>
  <c r="AK29" i="8" s="1"/>
  <c r="S50" i="8"/>
  <c r="AV50" i="8"/>
  <c r="AZ50" i="8"/>
  <c r="L50" i="8"/>
  <c r="P50" i="8"/>
  <c r="BA87" i="8"/>
  <c r="BA85" i="8" s="1"/>
  <c r="T87" i="8"/>
  <c r="T85" i="8" s="1"/>
  <c r="X87" i="8"/>
  <c r="X85" i="8" s="1"/>
  <c r="X28" i="8" s="1"/>
  <c r="I133" i="8"/>
  <c r="AG133" i="8"/>
  <c r="DC44" i="9"/>
  <c r="DC27" i="9" s="1"/>
  <c r="CY44" i="9"/>
  <c r="CY27" i="9" s="1"/>
  <c r="DY50" i="9"/>
  <c r="EC50" i="9"/>
  <c r="DW50" i="9"/>
  <c r="EA50" i="9"/>
  <c r="EE50" i="9"/>
  <c r="EI50" i="9"/>
  <c r="AV48" i="9"/>
  <c r="AZ48" i="9"/>
  <c r="EI52" i="9"/>
  <c r="BL48" i="9"/>
  <c r="CA48" i="9"/>
  <c r="EF52" i="9"/>
  <c r="CI48" i="9"/>
  <c r="DV56" i="9"/>
  <c r="DZ56" i="9"/>
  <c r="ED56" i="9"/>
  <c r="EH56" i="9"/>
  <c r="EL56" i="9"/>
  <c r="BU54" i="9"/>
  <c r="BY54" i="9"/>
  <c r="CC54" i="9"/>
  <c r="CK54" i="9"/>
  <c r="CV54" i="9"/>
  <c r="CZ54" i="9"/>
  <c r="DH54" i="9"/>
  <c r="DL54" i="9"/>
  <c r="EB77" i="9"/>
  <c r="EJ77" i="9"/>
  <c r="DV78" i="9"/>
  <c r="ED78" i="9"/>
  <c r="EL78" i="9"/>
  <c r="EB79" i="9"/>
  <c r="EJ79" i="9"/>
  <c r="DZ81" i="9"/>
  <c r="EH81" i="9"/>
  <c r="DY92" i="9"/>
  <c r="EG92" i="9"/>
  <c r="EM93" i="9"/>
  <c r="DU100" i="9"/>
  <c r="DY100" i="9"/>
  <c r="EK100" i="9"/>
  <c r="DU105" i="9"/>
  <c r="DY105" i="9"/>
  <c r="EG105" i="9"/>
  <c r="EK105" i="9"/>
  <c r="EA112" i="9"/>
  <c r="EE112" i="9"/>
  <c r="EI112" i="9"/>
  <c r="EM114" i="9"/>
  <c r="DY115" i="9"/>
  <c r="EG115" i="9"/>
  <c r="EK115" i="9"/>
  <c r="EI132" i="9"/>
  <c r="AT48" i="9"/>
  <c r="AT44" i="9" s="1"/>
  <c r="AT27" i="9" s="1"/>
  <c r="BB48" i="9"/>
  <c r="BF48" i="9"/>
  <c r="BJ48" i="9"/>
  <c r="DX50" i="9"/>
  <c r="EB50" i="9"/>
  <c r="EF50" i="9"/>
  <c r="EJ50" i="9"/>
  <c r="DZ51" i="9"/>
  <c r="EH51" i="9"/>
  <c r="EA57" i="9"/>
  <c r="EI57" i="9"/>
  <c r="BT74" i="9"/>
  <c r="BT73" i="9" s="1"/>
  <c r="BX74" i="9"/>
  <c r="BX73" i="9" s="1"/>
  <c r="CF74" i="9"/>
  <c r="CF73" i="9" s="1"/>
  <c r="CJ74" i="9"/>
  <c r="CJ73" i="9" s="1"/>
  <c r="EG87" i="9"/>
  <c r="EB88" i="9"/>
  <c r="EJ88" i="9"/>
  <c r="DY88" i="9"/>
  <c r="EC88" i="9"/>
  <c r="EH88" i="9"/>
  <c r="EL88" i="9"/>
  <c r="EA89" i="9"/>
  <c r="EI89" i="9"/>
  <c r="EK89" i="9"/>
  <c r="DV90" i="9"/>
  <c r="EL90" i="9"/>
  <c r="DW90" i="9"/>
  <c r="EB90" i="9"/>
  <c r="EF90" i="9"/>
  <c r="EJ90" i="9"/>
  <c r="DY91" i="9"/>
  <c r="EH91" i="9"/>
  <c r="EL91" i="9"/>
  <c r="DZ95" i="9"/>
  <c r="EI96" i="9"/>
  <c r="DV99" i="9"/>
  <c r="DZ99" i="9"/>
  <c r="ED99" i="9"/>
  <c r="EL99" i="9"/>
  <c r="ED107" i="9"/>
  <c r="DW109" i="9"/>
  <c r="EA109" i="9"/>
  <c r="EI109" i="9"/>
  <c r="EM109" i="9"/>
  <c r="EB112" i="9"/>
  <c r="EJ112" i="9"/>
  <c r="DW114" i="9"/>
  <c r="EA114" i="9"/>
  <c r="EE114" i="9"/>
  <c r="EI114" i="9"/>
  <c r="DZ115" i="9"/>
  <c r="EH115" i="9"/>
  <c r="AV130" i="9"/>
  <c r="AZ130" i="9"/>
  <c r="BD130" i="9"/>
  <c r="BH130" i="9"/>
  <c r="BL130" i="9"/>
  <c r="DW49" i="9"/>
  <c r="EA49" i="9"/>
  <c r="EE49" i="9"/>
  <c r="EI49" i="9"/>
  <c r="BW54" i="9"/>
  <c r="DZ77" i="9"/>
  <c r="EH77" i="9"/>
  <c r="DU78" i="9"/>
  <c r="DY78" i="9"/>
  <c r="EC78" i="9"/>
  <c r="EG78" i="9"/>
  <c r="EK78" i="9"/>
  <c r="DZ79" i="9"/>
  <c r="EH79" i="9"/>
  <c r="DX81" i="9"/>
  <c r="EB81" i="9"/>
  <c r="EF81" i="9"/>
  <c r="EJ81" i="9"/>
  <c r="DX86" i="9"/>
  <c r="EF86" i="9"/>
  <c r="EJ86" i="9"/>
  <c r="DV88" i="9"/>
  <c r="DY89" i="9"/>
  <c r="EC89" i="9"/>
  <c r="DX90" i="9"/>
  <c r="DV91" i="9"/>
  <c r="DZ91" i="9"/>
  <c r="DW92" i="9"/>
  <c r="EA92" i="9"/>
  <c r="EE92" i="9"/>
  <c r="EI92" i="9"/>
  <c r="EM92" i="9"/>
  <c r="DU93" i="9"/>
  <c r="DZ94" i="9"/>
  <c r="EH94" i="9"/>
  <c r="DU97" i="9"/>
  <c r="DY97" i="9"/>
  <c r="EK97" i="9"/>
  <c r="DX98" i="9"/>
  <c r="EB98" i="9"/>
  <c r="ED102" i="9"/>
  <c r="DW104" i="9"/>
  <c r="EA104" i="9"/>
  <c r="EI104" i="9"/>
  <c r="EM104" i="9"/>
  <c r="DX113" i="9"/>
  <c r="EF113" i="9"/>
  <c r="EJ113" i="9"/>
  <c r="EK131" i="9"/>
  <c r="DU131" i="9"/>
  <c r="DY131" i="9"/>
  <c r="EG131" i="9"/>
  <c r="DV75" i="9"/>
  <c r="DZ75" i="9"/>
  <c r="ED75" i="9"/>
  <c r="EH75" i="9"/>
  <c r="EL75" i="9"/>
  <c r="BU74" i="9"/>
  <c r="BU73" i="9" s="1"/>
  <c r="BY74" i="9"/>
  <c r="BY73" i="9" s="1"/>
  <c r="CC74" i="9"/>
  <c r="CC73" i="9" s="1"/>
  <c r="CK74" i="9"/>
  <c r="CK73" i="9" s="1"/>
  <c r="DZ80" i="9"/>
  <c r="EH80" i="9"/>
  <c r="DX95" i="9"/>
  <c r="EJ95" i="9"/>
  <c r="DX103" i="9"/>
  <c r="EB103" i="9"/>
  <c r="EJ103" i="9"/>
  <c r="DX106" i="9"/>
  <c r="EB106" i="9"/>
  <c r="EJ106" i="9"/>
  <c r="DU108" i="9"/>
  <c r="DY108" i="9"/>
  <c r="EG108" i="9"/>
  <c r="EK108" i="9"/>
  <c r="DU110" i="9"/>
  <c r="DY110" i="9"/>
  <c r="EG110" i="9"/>
  <c r="EK110" i="9"/>
  <c r="Z22" i="5"/>
  <c r="AK43" i="5"/>
  <c r="AK26" i="5" s="1"/>
  <c r="T52" i="5"/>
  <c r="BJ18" i="4"/>
  <c r="BA18" i="4"/>
  <c r="T18" i="4"/>
  <c r="P18" i="4"/>
  <c r="J18" i="4"/>
  <c r="N18" i="4"/>
  <c r="AD18" i="4"/>
  <c r="AH18" i="4"/>
  <c r="AL18" i="4"/>
  <c r="AP18" i="4"/>
  <c r="N73" i="5"/>
  <c r="N72" i="5" s="1"/>
  <c r="O20" i="5"/>
  <c r="U23" i="5"/>
  <c r="AB23" i="5"/>
  <c r="W47" i="5"/>
  <c r="P85" i="5"/>
  <c r="M25" i="5"/>
  <c r="BU87" i="6"/>
  <c r="K18" i="4"/>
  <c r="S18" i="4"/>
  <c r="W18" i="4"/>
  <c r="AB18" i="4"/>
  <c r="AF18" i="4"/>
  <c r="AN18" i="4"/>
  <c r="D23" i="24" s="1"/>
  <c r="D21" i="24" s="1"/>
  <c r="AG19" i="5"/>
  <c r="N44" i="5"/>
  <c r="Y51" i="5"/>
  <c r="H53" i="5"/>
  <c r="P110" i="5"/>
  <c r="AV25" i="4"/>
  <c r="BB43" i="4"/>
  <c r="BB26" i="4" s="1"/>
  <c r="BB25" i="4" s="1"/>
  <c r="BG43" i="4"/>
  <c r="BG26" i="4" s="1"/>
  <c r="BG25" i="4" s="1"/>
  <c r="R52" i="4"/>
  <c r="AL52" i="4"/>
  <c r="AY52" i="4"/>
  <c r="BC52" i="4"/>
  <c r="X95" i="4"/>
  <c r="Y95" i="5" s="1"/>
  <c r="X99" i="4"/>
  <c r="Y99" i="5" s="1"/>
  <c r="X126" i="4"/>
  <c r="Y126" i="5" s="1"/>
  <c r="T19" i="5"/>
  <c r="J20" i="5"/>
  <c r="W20" i="5"/>
  <c r="I21" i="5"/>
  <c r="AG21" i="5"/>
  <c r="R22" i="5"/>
  <c r="AH22" i="5"/>
  <c r="M23" i="5"/>
  <c r="AC23" i="5"/>
  <c r="S24" i="5"/>
  <c r="J53" i="5"/>
  <c r="J52" i="5" s="1"/>
  <c r="F52" i="4"/>
  <c r="F52" i="5" s="1"/>
  <c r="AA52" i="4"/>
  <c r="BH52" i="4"/>
  <c r="I19" i="5"/>
  <c r="AB19" i="5"/>
  <c r="K20" i="5"/>
  <c r="Z20" i="5"/>
  <c r="Q21" i="5"/>
  <c r="S22" i="5"/>
  <c r="AI22" i="5"/>
  <c r="T23" i="5"/>
  <c r="AJ23" i="5"/>
  <c r="AI24" i="5"/>
  <c r="K43" i="4"/>
  <c r="K26" i="4" s="1"/>
  <c r="K25" i="4" s="1"/>
  <c r="J25" i="4"/>
  <c r="AA43" i="4"/>
  <c r="AA26" i="4" s="1"/>
  <c r="AE47" i="4"/>
  <c r="AJ53" i="4"/>
  <c r="Q19" i="5"/>
  <c r="R20" i="5"/>
  <c r="AB21" i="5"/>
  <c r="K22" i="5"/>
  <c r="AA22" i="5"/>
  <c r="L23" i="5"/>
  <c r="O18" i="4"/>
  <c r="Y43" i="4"/>
  <c r="Y26" i="4" s="1"/>
  <c r="AD43" i="4"/>
  <c r="AD26" i="4" s="1"/>
  <c r="AI43" i="4"/>
  <c r="AI26" i="4" s="1"/>
  <c r="AW43" i="4"/>
  <c r="AW26" i="4" s="1"/>
  <c r="AJ76" i="5"/>
  <c r="M74" i="18" s="1"/>
  <c r="AF97" i="5"/>
  <c r="Y49" i="5"/>
  <c r="H47" i="5"/>
  <c r="Y74" i="5"/>
  <c r="CW136" i="2"/>
  <c r="CW135" i="2" s="1"/>
  <c r="P43" i="4"/>
  <c r="P26" i="4" s="1"/>
  <c r="T43" i="4"/>
  <c r="T26" i="4" s="1"/>
  <c r="AF43" i="4"/>
  <c r="AF26" i="4" s="1"/>
  <c r="AK43" i="4"/>
  <c r="AK26" i="4" s="1"/>
  <c r="AO43" i="4"/>
  <c r="AO26" i="4" s="1"/>
  <c r="AS43" i="4"/>
  <c r="AS26" i="4" s="1"/>
  <c r="BJ43" i="4"/>
  <c r="BJ26" i="4" s="1"/>
  <c r="BJ25" i="4" s="1"/>
  <c r="BN43" i="4"/>
  <c r="BN26" i="4" s="1"/>
  <c r="BN25" i="4" s="1"/>
  <c r="AD44" i="5"/>
  <c r="AJ50" i="5"/>
  <c r="M48" i="18" s="1"/>
  <c r="BE53" i="4"/>
  <c r="AJ73" i="4"/>
  <c r="AJ72" i="4" s="1"/>
  <c r="L82" i="4"/>
  <c r="J82" i="5" s="1"/>
  <c r="K73" i="5"/>
  <c r="K72" i="5" s="1"/>
  <c r="K52" i="5" s="1"/>
  <c r="BA46" i="6"/>
  <c r="BR44" i="4"/>
  <c r="BL52" i="4"/>
  <c r="BL25" i="4" s="1"/>
  <c r="AE53" i="4"/>
  <c r="X125" i="4"/>
  <c r="Y125" i="5" s="1"/>
  <c r="I43" i="5"/>
  <c r="I26" i="5" s="1"/>
  <c r="T43" i="5"/>
  <c r="T26" i="5" s="1"/>
  <c r="T25" i="5" s="1"/>
  <c r="AG43" i="5"/>
  <c r="AG26" i="5" s="1"/>
  <c r="AG25" i="5" s="1"/>
  <c r="P52" i="5"/>
  <c r="AB43" i="5"/>
  <c r="AB26" i="5" s="1"/>
  <c r="AB25" i="5" s="1"/>
  <c r="AK53" i="5"/>
  <c r="Z52" i="5"/>
  <c r="W23" i="2"/>
  <c r="W20" i="2" s="1"/>
  <c r="W28" i="2"/>
  <c r="Y153" i="2"/>
  <c r="Y148" i="2" s="1"/>
  <c r="Y28" i="2" s="1"/>
  <c r="I153" i="3"/>
  <c r="I148" i="3" s="1"/>
  <c r="I28" i="3" s="1"/>
  <c r="EG50" i="9"/>
  <c r="DX52" i="9"/>
  <c r="AX53" i="9"/>
  <c r="DU79" i="9"/>
  <c r="DY79" i="9"/>
  <c r="EC79" i="9"/>
  <c r="EG79" i="9"/>
  <c r="EK79" i="9"/>
  <c r="DX80" i="9"/>
  <c r="EB80" i="9"/>
  <c r="EF80" i="9"/>
  <c r="EJ80" i="9"/>
  <c r="DW99" i="9"/>
  <c r="EA99" i="9"/>
  <c r="EE99" i="9"/>
  <c r="EI99" i="9"/>
  <c r="EM99" i="9"/>
  <c r="DW100" i="9"/>
  <c r="EA100" i="9"/>
  <c r="EE100" i="9"/>
  <c r="EI100" i="9"/>
  <c r="EM100" i="9"/>
  <c r="BD45" i="9"/>
  <c r="BD44" i="9" s="1"/>
  <c r="BD27" i="9" s="1"/>
  <c r="CZ45" i="9"/>
  <c r="CZ44" i="9" s="1"/>
  <c r="CZ27" i="9" s="1"/>
  <c r="AW45" i="9"/>
  <c r="BA45" i="9"/>
  <c r="BE45" i="9"/>
  <c r="BI45" i="9"/>
  <c r="DX46" i="9"/>
  <c r="EB46" i="9"/>
  <c r="EF46" i="9"/>
  <c r="DY47" i="9"/>
  <c r="EC47" i="9"/>
  <c r="EG47" i="9"/>
  <c r="DJ48" i="9"/>
  <c r="DY49" i="9"/>
  <c r="EC49" i="9"/>
  <c r="EG49" i="9"/>
  <c r="BU48" i="9"/>
  <c r="BY48" i="9"/>
  <c r="CC48" i="9"/>
  <c r="CC44" i="9" s="1"/>
  <c r="CC27" i="9" s="1"/>
  <c r="CG48" i="9"/>
  <c r="CK48" i="9"/>
  <c r="DZ50" i="9"/>
  <c r="ED50" i="9"/>
  <c r="EH50" i="9"/>
  <c r="EM50" i="9"/>
  <c r="DX51" i="9"/>
  <c r="EB51" i="9"/>
  <c r="EF51" i="9"/>
  <c r="EJ51" i="9"/>
  <c r="EB52" i="9"/>
  <c r="EJ52" i="9"/>
  <c r="M53" i="9"/>
  <c r="AM53" i="9"/>
  <c r="AS53" i="9"/>
  <c r="BS53" i="9"/>
  <c r="BS26" i="9" s="1"/>
  <c r="CS26" i="9"/>
  <c r="CT53" i="9"/>
  <c r="DJ74" i="9"/>
  <c r="DJ73" i="9" s="1"/>
  <c r="DW75" i="9"/>
  <c r="EA75" i="9"/>
  <c r="EE75" i="9"/>
  <c r="EI75" i="9"/>
  <c r="EM75" i="9"/>
  <c r="CX74" i="9"/>
  <c r="CX73" i="9" s="1"/>
  <c r="DX77" i="9"/>
  <c r="DF74" i="9"/>
  <c r="DF73" i="9" s="1"/>
  <c r="EF77" i="9"/>
  <c r="DV86" i="9"/>
  <c r="DZ86" i="9"/>
  <c r="ED86" i="9"/>
  <c r="EH86" i="9"/>
  <c r="AZ45" i="9"/>
  <c r="DY46" i="9"/>
  <c r="EC46" i="9"/>
  <c r="EG46" i="9"/>
  <c r="DX47" i="9"/>
  <c r="EB47" i="9"/>
  <c r="EF47" i="9"/>
  <c r="EJ47" i="9"/>
  <c r="DZ47" i="9"/>
  <c r="ED47" i="9"/>
  <c r="EH47" i="9"/>
  <c r="DF48" i="9"/>
  <c r="BV44" i="9"/>
  <c r="BV27" i="9" s="1"/>
  <c r="CL44" i="9"/>
  <c r="CL27" i="9" s="1"/>
  <c r="EM49" i="9"/>
  <c r="DY51" i="9"/>
  <c r="EC51" i="9"/>
  <c r="EG51" i="9"/>
  <c r="DV52" i="9"/>
  <c r="DZ52" i="9"/>
  <c r="H53" i="9"/>
  <c r="L53" i="9"/>
  <c r="L26" i="9" s="1"/>
  <c r="P53" i="9"/>
  <c r="T53" i="9"/>
  <c r="AL53" i="9"/>
  <c r="AL26" i="9" s="1"/>
  <c r="AT53" i="9"/>
  <c r="BB53" i="9"/>
  <c r="BJ53" i="9"/>
  <c r="BR53" i="9"/>
  <c r="EB78" i="9"/>
  <c r="EJ78" i="9"/>
  <c r="AV45" i="9"/>
  <c r="BL45" i="9"/>
  <c r="BX45" i="9"/>
  <c r="BX44" i="9" s="1"/>
  <c r="BX27" i="9" s="1"/>
  <c r="CB45" i="9"/>
  <c r="CF45" i="9"/>
  <c r="CW45" i="9"/>
  <c r="DA45" i="9"/>
  <c r="DE45" i="9"/>
  <c r="DI45" i="9"/>
  <c r="DM45" i="9"/>
  <c r="EI47" i="9"/>
  <c r="DB48" i="9"/>
  <c r="DZ49" i="9"/>
  <c r="ED49" i="9"/>
  <c r="EH49" i="9"/>
  <c r="AW48" i="9"/>
  <c r="BA48" i="9"/>
  <c r="BE48" i="9"/>
  <c r="BI48" i="9"/>
  <c r="DW51" i="9"/>
  <c r="EA51" i="9"/>
  <c r="EE51" i="9"/>
  <c r="EI51" i="9"/>
  <c r="DW52" i="9"/>
  <c r="EA52" i="9"/>
  <c r="EE52" i="9"/>
  <c r="EM52" i="9"/>
  <c r="BI53" i="9"/>
  <c r="DO26" i="9"/>
  <c r="DB74" i="9"/>
  <c r="DB73" i="9" s="1"/>
  <c r="CB74" i="9"/>
  <c r="CB73" i="9" s="1"/>
  <c r="DV76" i="9"/>
  <c r="DZ76" i="9"/>
  <c r="ED76" i="9"/>
  <c r="EH76" i="9"/>
  <c r="EL76" i="9"/>
  <c r="EU85" i="9"/>
  <c r="EU83" i="9" s="1"/>
  <c r="EU26" i="9" s="1"/>
  <c r="ED52" i="9"/>
  <c r="EH52" i="9"/>
  <c r="EL52" i="9"/>
  <c r="CX54" i="9"/>
  <c r="DB54" i="9"/>
  <c r="DB53" i="9" s="1"/>
  <c r="DF54" i="9"/>
  <c r="DJ54" i="9"/>
  <c r="CV74" i="9"/>
  <c r="CV73" i="9" s="1"/>
  <c r="DD74" i="9"/>
  <c r="DD73" i="9" s="1"/>
  <c r="DL74" i="9"/>
  <c r="DL73" i="9" s="1"/>
  <c r="BW74" i="9"/>
  <c r="BW73" i="9" s="1"/>
  <c r="CA74" i="9"/>
  <c r="CA73" i="9" s="1"/>
  <c r="CE74" i="9"/>
  <c r="CE73" i="9" s="1"/>
  <c r="CI74" i="9"/>
  <c r="CI73" i="9" s="1"/>
  <c r="CI53" i="9" s="1"/>
  <c r="DU77" i="9"/>
  <c r="DY77" i="9"/>
  <c r="EC77" i="9"/>
  <c r="EG77" i="9"/>
  <c r="EK77" i="9"/>
  <c r="DU80" i="9"/>
  <c r="DY80" i="9"/>
  <c r="EC80" i="9"/>
  <c r="EG80" i="9"/>
  <c r="EK80" i="9"/>
  <c r="DU81" i="9"/>
  <c r="DY81" i="9"/>
  <c r="EC81" i="9"/>
  <c r="EG81" i="9"/>
  <c r="EK81" i="9"/>
  <c r="DW86" i="9"/>
  <c r="EA86" i="9"/>
  <c r="EE86" i="9"/>
  <c r="EI86" i="9"/>
  <c r="EM86" i="9"/>
  <c r="ER85" i="9"/>
  <c r="ER83" i="9" s="1"/>
  <c r="ER26" i="9" s="1"/>
  <c r="EE89" i="9"/>
  <c r="EM89" i="9"/>
  <c r="EG91" i="9"/>
  <c r="DX92" i="9"/>
  <c r="EB92" i="9"/>
  <c r="EF92" i="9"/>
  <c r="EJ92" i="9"/>
  <c r="DW101" i="9"/>
  <c r="EA101" i="9"/>
  <c r="EE101" i="9"/>
  <c r="EM101" i="9"/>
  <c r="DW102" i="9"/>
  <c r="EA102" i="9"/>
  <c r="AK53" i="9"/>
  <c r="BA53" i="9"/>
  <c r="BQ53" i="9"/>
  <c r="BQ26" i="9" s="1"/>
  <c r="CQ53" i="9"/>
  <c r="DQ53" i="9"/>
  <c r="DQ26" i="9" s="1"/>
  <c r="F53" i="9"/>
  <c r="J53" i="9"/>
  <c r="J26" i="9" s="1"/>
  <c r="N53" i="9"/>
  <c r="R53" i="9"/>
  <c r="V53" i="9"/>
  <c r="CU74" i="9"/>
  <c r="CU73" i="9" s="1"/>
  <c r="CY74" i="9"/>
  <c r="CY73" i="9" s="1"/>
  <c r="CY53" i="9" s="1"/>
  <c r="DC74" i="9"/>
  <c r="DC73" i="9" s="1"/>
  <c r="DG74" i="9"/>
  <c r="DG73" i="9" s="1"/>
  <c r="DK74" i="9"/>
  <c r="DK73" i="9" s="1"/>
  <c r="DU76" i="9"/>
  <c r="DY76" i="9"/>
  <c r="EC76" i="9"/>
  <c r="EG76" i="9"/>
  <c r="EK76" i="9"/>
  <c r="DW78" i="9"/>
  <c r="EA78" i="9"/>
  <c r="EE78" i="9"/>
  <c r="EI78" i="9"/>
  <c r="EM78" i="9"/>
  <c r="DW79" i="9"/>
  <c r="EA79" i="9"/>
  <c r="EE79" i="9"/>
  <c r="EI79" i="9"/>
  <c r="EM79" i="9"/>
  <c r="EF88" i="9"/>
  <c r="DW93" i="9"/>
  <c r="EA93" i="9"/>
  <c r="EE93" i="9"/>
  <c r="EI93" i="9"/>
  <c r="EB95" i="9"/>
  <c r="EF95" i="9"/>
  <c r="DW96" i="9"/>
  <c r="EA96" i="9"/>
  <c r="EE96" i="9"/>
  <c r="EM96" i="9"/>
  <c r="DW97" i="9"/>
  <c r="EA97" i="9"/>
  <c r="EE97" i="9"/>
  <c r="EI97" i="9"/>
  <c r="EM97" i="9"/>
  <c r="DU112" i="9"/>
  <c r="AQ53" i="9"/>
  <c r="BG53" i="9"/>
  <c r="CR53" i="9"/>
  <c r="DW77" i="9"/>
  <c r="EA77" i="9"/>
  <c r="EE77" i="9"/>
  <c r="EI77" i="9"/>
  <c r="EM77" i="9"/>
  <c r="DW80" i="9"/>
  <c r="EA80" i="9"/>
  <c r="EE80" i="9"/>
  <c r="EI80" i="9"/>
  <c r="EM80" i="9"/>
  <c r="DW81" i="9"/>
  <c r="EA81" i="9"/>
  <c r="EE81" i="9"/>
  <c r="EI81" i="9"/>
  <c r="EM81" i="9"/>
  <c r="DU86" i="9"/>
  <c r="DY86" i="9"/>
  <c r="EC86" i="9"/>
  <c r="EG86" i="9"/>
  <c r="EK86" i="9"/>
  <c r="DX88" i="9"/>
  <c r="DX89" i="9"/>
  <c r="EB89" i="9"/>
  <c r="DX94" i="9"/>
  <c r="EB94" i="9"/>
  <c r="EF94" i="9"/>
  <c r="EJ94" i="9"/>
  <c r="EB87" i="9"/>
  <c r="EF87" i="9"/>
  <c r="EJ87" i="9"/>
  <c r="DW88" i="9"/>
  <c r="EA88" i="9"/>
  <c r="DV89" i="9"/>
  <c r="DZ89" i="9"/>
  <c r="EF91" i="9"/>
  <c r="EJ91" i="9"/>
  <c r="DX93" i="9"/>
  <c r="EB93" i="9"/>
  <c r="EF93" i="9"/>
  <c r="EJ93" i="9"/>
  <c r="DU94" i="9"/>
  <c r="DY94" i="9"/>
  <c r="EC94" i="9"/>
  <c r="EG94" i="9"/>
  <c r="EK94" i="9"/>
  <c r="DX96" i="9"/>
  <c r="EB96" i="9"/>
  <c r="EF96" i="9"/>
  <c r="EJ96" i="9"/>
  <c r="DX99" i="9"/>
  <c r="EB99" i="9"/>
  <c r="EF99" i="9"/>
  <c r="EJ99" i="9"/>
  <c r="DX100" i="9"/>
  <c r="EB100" i="9"/>
  <c r="EF100" i="9"/>
  <c r="EJ100" i="9"/>
  <c r="DX101" i="9"/>
  <c r="EB101" i="9"/>
  <c r="EF101" i="9"/>
  <c r="EJ101" i="9"/>
  <c r="DX102" i="9"/>
  <c r="DW113" i="9"/>
  <c r="EA113" i="9"/>
  <c r="EE113" i="9"/>
  <c r="EI113" i="9"/>
  <c r="ED115" i="9"/>
  <c r="DV131" i="9"/>
  <c r="DZ131" i="9"/>
  <c r="ED131" i="9"/>
  <c r="EH131" i="9"/>
  <c r="EL131" i="9"/>
  <c r="DW132" i="9"/>
  <c r="EA132" i="9"/>
  <c r="DA130" i="9"/>
  <c r="EE132" i="9"/>
  <c r="EM132" i="9"/>
  <c r="EP85" i="9"/>
  <c r="EP83" i="9" s="1"/>
  <c r="EP26" i="9" s="1"/>
  <c r="ET85" i="9"/>
  <c r="ET83" i="9" s="1"/>
  <c r="ET26" i="9" s="1"/>
  <c r="DX87" i="9"/>
  <c r="EG88" i="9"/>
  <c r="EK88" i="9"/>
  <c r="EF89" i="9"/>
  <c r="EJ89" i="9"/>
  <c r="EA90" i="9"/>
  <c r="EE90" i="9"/>
  <c r="EI90" i="9"/>
  <c r="EM90" i="9"/>
  <c r="DX91" i="9"/>
  <c r="EB91" i="9"/>
  <c r="DV92" i="9"/>
  <c r="DZ92" i="9"/>
  <c r="ED92" i="9"/>
  <c r="EH92" i="9"/>
  <c r="EL92" i="9"/>
  <c r="DV95" i="9"/>
  <c r="DU96" i="9"/>
  <c r="DY96" i="9"/>
  <c r="EC96" i="9"/>
  <c r="EG96" i="9"/>
  <c r="EK96" i="9"/>
  <c r="DU98" i="9"/>
  <c r="DY98" i="9"/>
  <c r="EC98" i="9"/>
  <c r="EG98" i="9"/>
  <c r="EK98" i="9"/>
  <c r="DU99" i="9"/>
  <c r="DY99" i="9"/>
  <c r="EC99" i="9"/>
  <c r="EG99" i="9"/>
  <c r="EK99" i="9"/>
  <c r="DU101" i="9"/>
  <c r="DY101" i="9"/>
  <c r="EC101" i="9"/>
  <c r="EG101" i="9"/>
  <c r="EK101" i="9"/>
  <c r="DU102" i="9"/>
  <c r="DY102" i="9"/>
  <c r="DV93" i="9"/>
  <c r="DZ93" i="9"/>
  <c r="ED93" i="9"/>
  <c r="EH93" i="9"/>
  <c r="EL93" i="9"/>
  <c r="DW95" i="9"/>
  <c r="EA95" i="9"/>
  <c r="EE95" i="9"/>
  <c r="EI95" i="9"/>
  <c r="DV97" i="9"/>
  <c r="DZ97" i="9"/>
  <c r="ED97" i="9"/>
  <c r="EH97" i="9"/>
  <c r="EL97" i="9"/>
  <c r="DV98" i="9"/>
  <c r="DZ98" i="9"/>
  <c r="ED98" i="9"/>
  <c r="EH98" i="9"/>
  <c r="EL98" i="9"/>
  <c r="DV100" i="9"/>
  <c r="DZ100" i="9"/>
  <c r="ED100" i="9"/>
  <c r="EH100" i="9"/>
  <c r="EL100" i="9"/>
  <c r="DV101" i="9"/>
  <c r="DZ101" i="9"/>
  <c r="ED101" i="9"/>
  <c r="EH101" i="9"/>
  <c r="EL101" i="9"/>
  <c r="DV102" i="9"/>
  <c r="DZ102" i="9"/>
  <c r="EH102" i="9"/>
  <c r="EL102" i="9"/>
  <c r="DV103" i="9"/>
  <c r="DZ103" i="9"/>
  <c r="ED103" i="9"/>
  <c r="EH103" i="9"/>
  <c r="EL103" i="9"/>
  <c r="DV104" i="9"/>
  <c r="DZ104" i="9"/>
  <c r="ED104" i="9"/>
  <c r="EH104" i="9"/>
  <c r="EL104" i="9"/>
  <c r="DV105" i="9"/>
  <c r="DZ105" i="9"/>
  <c r="ED105" i="9"/>
  <c r="EH105" i="9"/>
  <c r="EL105" i="9"/>
  <c r="DV106" i="9"/>
  <c r="DZ106" i="9"/>
  <c r="ED106" i="9"/>
  <c r="EH106" i="9"/>
  <c r="EL106" i="9"/>
  <c r="DV107" i="9"/>
  <c r="DZ107" i="9"/>
  <c r="EH107" i="9"/>
  <c r="EL107" i="9"/>
  <c r="DV108" i="9"/>
  <c r="DZ108" i="9"/>
  <c r="ED108" i="9"/>
  <c r="EH108" i="9"/>
  <c r="EL108" i="9"/>
  <c r="DV109" i="9"/>
  <c r="DZ109" i="9"/>
  <c r="ED109" i="9"/>
  <c r="EH109" i="9"/>
  <c r="EL109" i="9"/>
  <c r="DV110" i="9"/>
  <c r="DZ110" i="9"/>
  <c r="ED110" i="9"/>
  <c r="EH110" i="9"/>
  <c r="EL110" i="9"/>
  <c r="EC102" i="9"/>
  <c r="EG102" i="9"/>
  <c r="EK102" i="9"/>
  <c r="DU103" i="9"/>
  <c r="DY103" i="9"/>
  <c r="EC103" i="9"/>
  <c r="EG103" i="9"/>
  <c r="EK103" i="9"/>
  <c r="DU104" i="9"/>
  <c r="DY104" i="9"/>
  <c r="EC104" i="9"/>
  <c r="EG104" i="9"/>
  <c r="EK104" i="9"/>
  <c r="DU106" i="9"/>
  <c r="DY106" i="9"/>
  <c r="EC106" i="9"/>
  <c r="EG106" i="9"/>
  <c r="EK106" i="9"/>
  <c r="DU107" i="9"/>
  <c r="DY107" i="9"/>
  <c r="EC107" i="9"/>
  <c r="EG107" i="9"/>
  <c r="EK107" i="9"/>
  <c r="DU109" i="9"/>
  <c r="DY109" i="9"/>
  <c r="EC109" i="9"/>
  <c r="EG109" i="9"/>
  <c r="EK109" i="9"/>
  <c r="DU111" i="9"/>
  <c r="DZ111" i="9"/>
  <c r="ED111" i="9"/>
  <c r="EH111" i="9"/>
  <c r="DZ112" i="9"/>
  <c r="ED112" i="9"/>
  <c r="EH112" i="9"/>
  <c r="DV113" i="9"/>
  <c r="DZ113" i="9"/>
  <c r="ED113" i="9"/>
  <c r="EH113" i="9"/>
  <c r="DU114" i="9"/>
  <c r="DZ114" i="9"/>
  <c r="ED114" i="9"/>
  <c r="EH114" i="9"/>
  <c r="DU115" i="9"/>
  <c r="AT130" i="9"/>
  <c r="AX130" i="9"/>
  <c r="BB130" i="9"/>
  <c r="BF130" i="9"/>
  <c r="BJ130" i="9"/>
  <c r="DV132" i="9"/>
  <c r="DZ132" i="9"/>
  <c r="ED132" i="9"/>
  <c r="EH132" i="9"/>
  <c r="EL132" i="9"/>
  <c r="EE102" i="9"/>
  <c r="EI102" i="9"/>
  <c r="EM102" i="9"/>
  <c r="DW103" i="9"/>
  <c r="EA103" i="9"/>
  <c r="EE103" i="9"/>
  <c r="EI103" i="9"/>
  <c r="EM103" i="9"/>
  <c r="DW105" i="9"/>
  <c r="EA105" i="9"/>
  <c r="EE105" i="9"/>
  <c r="EI105" i="9"/>
  <c r="EM105" i="9"/>
  <c r="DW106" i="9"/>
  <c r="EA106" i="9"/>
  <c r="EE106" i="9"/>
  <c r="EI106" i="9"/>
  <c r="EM106" i="9"/>
  <c r="DW107" i="9"/>
  <c r="EA107" i="9"/>
  <c r="EE107" i="9"/>
  <c r="EI107" i="9"/>
  <c r="EM107" i="9"/>
  <c r="DW108" i="9"/>
  <c r="EA108" i="9"/>
  <c r="EE108" i="9"/>
  <c r="EI108" i="9"/>
  <c r="EM108" i="9"/>
  <c r="DW110" i="9"/>
  <c r="EA110" i="9"/>
  <c r="EE110" i="9"/>
  <c r="EI110" i="9"/>
  <c r="EM110" i="9"/>
  <c r="DX111" i="9"/>
  <c r="EB111" i="9"/>
  <c r="EF111" i="9"/>
  <c r="EJ111" i="9"/>
  <c r="DV112" i="9"/>
  <c r="DX115" i="9"/>
  <c r="EB115" i="9"/>
  <c r="EF115" i="9"/>
  <c r="EJ115" i="9"/>
  <c r="DX132" i="9"/>
  <c r="EB132" i="9"/>
  <c r="EF132" i="9"/>
  <c r="EJ132" i="9"/>
  <c r="EB102" i="9"/>
  <c r="EF102" i="9"/>
  <c r="EJ102" i="9"/>
  <c r="DX104" i="9"/>
  <c r="EB104" i="9"/>
  <c r="EF104" i="9"/>
  <c r="EJ104" i="9"/>
  <c r="DX105" i="9"/>
  <c r="EB105" i="9"/>
  <c r="EF105" i="9"/>
  <c r="EJ105" i="9"/>
  <c r="DX107" i="9"/>
  <c r="EB107" i="9"/>
  <c r="EF107" i="9"/>
  <c r="EJ107" i="9"/>
  <c r="DX108" i="9"/>
  <c r="EB108" i="9"/>
  <c r="EF108" i="9"/>
  <c r="EJ108" i="9"/>
  <c r="DX109" i="9"/>
  <c r="EB109" i="9"/>
  <c r="EF109" i="9"/>
  <c r="EJ109" i="9"/>
  <c r="DX110" i="9"/>
  <c r="EB110" i="9"/>
  <c r="EF110" i="9"/>
  <c r="EJ110" i="9"/>
  <c r="DY111" i="9"/>
  <c r="EC111" i="9"/>
  <c r="EG111" i="9"/>
  <c r="EK111" i="9"/>
  <c r="DY112" i="9"/>
  <c r="EC112" i="9"/>
  <c r="EG112" i="9"/>
  <c r="EK112" i="9"/>
  <c r="DU113" i="9"/>
  <c r="DY113" i="9"/>
  <c r="EC113" i="9"/>
  <c r="EG113" i="9"/>
  <c r="EM113" i="9"/>
  <c r="DY114" i="9"/>
  <c r="EC114" i="9"/>
  <c r="EG114" i="9"/>
  <c r="EK114" i="9"/>
  <c r="EC115" i="9"/>
  <c r="DX131" i="9"/>
  <c r="EB131" i="9"/>
  <c r="EF131" i="9"/>
  <c r="EJ131" i="9"/>
  <c r="BT130" i="9"/>
  <c r="BX130" i="9"/>
  <c r="CB130" i="9"/>
  <c r="CF130" i="9"/>
  <c r="CJ130" i="9"/>
  <c r="BF18" i="4"/>
  <c r="G42" i="24" s="1"/>
  <c r="G39" i="24" s="1"/>
  <c r="H39" i="24" s="1"/>
  <c r="Q77" i="3"/>
  <c r="Q73" i="3" s="1"/>
  <c r="Q29" i="3" s="1"/>
  <c r="Q28" i="3" s="1"/>
  <c r="AM28" i="2"/>
  <c r="P127" i="18"/>
  <c r="P23" i="18" s="1"/>
  <c r="AE20" i="8"/>
  <c r="BU45" i="4"/>
  <c r="L43" i="18" s="1"/>
  <c r="BP55" i="4"/>
  <c r="BP56" i="4"/>
  <c r="E58" i="6" s="1"/>
  <c r="AE129" i="4"/>
  <c r="O131" i="6" s="1"/>
  <c r="I129" i="5"/>
  <c r="U44" i="4"/>
  <c r="Z47" i="4"/>
  <c r="G53" i="4"/>
  <c r="G53" i="5" s="1"/>
  <c r="AJ77" i="5"/>
  <c r="M75" i="18" s="1"/>
  <c r="BP80" i="4"/>
  <c r="BU84" i="4"/>
  <c r="BU82" i="4" s="1"/>
  <c r="Z84" i="4"/>
  <c r="Z82" i="4" s="1"/>
  <c r="AF94" i="5"/>
  <c r="AJ94" i="5" s="1"/>
  <c r="M92" i="18" s="1"/>
  <c r="AF101" i="5"/>
  <c r="AJ101" i="5" s="1"/>
  <c r="M99" i="18" s="1"/>
  <c r="X121" i="4"/>
  <c r="Y121" i="5" s="1"/>
  <c r="V24" i="5"/>
  <c r="Y50" i="5"/>
  <c r="W73" i="5"/>
  <c r="W72" i="5" s="1"/>
  <c r="W52" i="5" s="1"/>
  <c r="F49" i="6"/>
  <c r="F45" i="6" s="1"/>
  <c r="F28" i="6" s="1"/>
  <c r="AJ55" i="6"/>
  <c r="BE44" i="4"/>
  <c r="X107" i="4"/>
  <c r="Y107" i="5" s="1"/>
  <c r="U130" i="4"/>
  <c r="X130" i="4" s="1"/>
  <c r="BS130" i="4" s="1"/>
  <c r="J128" i="18" s="1"/>
  <c r="N47" i="5"/>
  <c r="N43" i="5" s="1"/>
  <c r="N26" i="5" s="1"/>
  <c r="AJ86" i="6"/>
  <c r="AJ84" i="6" s="1"/>
  <c r="BP94" i="4"/>
  <c r="G92" i="18" s="1"/>
  <c r="AJ116" i="5"/>
  <c r="M114" i="18" s="1"/>
  <c r="BP122" i="4"/>
  <c r="G120" i="18" s="1"/>
  <c r="K24" i="5"/>
  <c r="H44" i="5"/>
  <c r="W44" i="5"/>
  <c r="Y48" i="5"/>
  <c r="L47" i="5"/>
  <c r="L19" i="5"/>
  <c r="F43" i="4"/>
  <c r="F43" i="5" s="1"/>
  <c r="Q43" i="4"/>
  <c r="Q26" i="4" s="1"/>
  <c r="AJ44" i="4"/>
  <c r="AN43" i="4"/>
  <c r="AN26" i="4" s="1"/>
  <c r="AR43" i="4"/>
  <c r="AR26" i="4" s="1"/>
  <c r="BS44" i="4"/>
  <c r="Z44" i="4"/>
  <c r="BQ47" i="4"/>
  <c r="AJ49" i="5"/>
  <c r="M47" i="18" s="1"/>
  <c r="G48" i="18"/>
  <c r="F53" i="4"/>
  <c r="F53" i="5" s="1"/>
  <c r="V53" i="4"/>
  <c r="F55" i="6" s="1"/>
  <c r="I52" i="4"/>
  <c r="M52" i="4"/>
  <c r="Q52" i="4"/>
  <c r="Y52" i="4"/>
  <c r="Y25" i="4" s="1"/>
  <c r="AJ79" i="5"/>
  <c r="M77" i="18" s="1"/>
  <c r="BP93" i="4"/>
  <c r="G91" i="18" s="1"/>
  <c r="AF96" i="5"/>
  <c r="AF102" i="5"/>
  <c r="AJ102" i="5" s="1"/>
  <c r="M100" i="18" s="1"/>
  <c r="BP106" i="4"/>
  <c r="G104" i="18" s="1"/>
  <c r="AJ122" i="5"/>
  <c r="M120" i="18" s="1"/>
  <c r="X123" i="4"/>
  <c r="Y123" i="5" s="1"/>
  <c r="Y79" i="5"/>
  <c r="M20" i="6"/>
  <c r="G43" i="4"/>
  <c r="G43" i="5" s="1"/>
  <c r="I43" i="4"/>
  <c r="I26" i="4" s="1"/>
  <c r="M43" i="4"/>
  <c r="M26" i="4" s="1"/>
  <c r="AE44" i="4"/>
  <c r="AT47" i="4"/>
  <c r="BH47" i="4"/>
  <c r="BH43" i="4" s="1"/>
  <c r="BH26" i="4" s="1"/>
  <c r="BR47" i="4"/>
  <c r="AD47" i="5"/>
  <c r="BP49" i="4"/>
  <c r="AJ51" i="5"/>
  <c r="M49" i="18" s="1"/>
  <c r="BA52" i="4"/>
  <c r="I71" i="18"/>
  <c r="I70" i="18" s="1"/>
  <c r="X91" i="4"/>
  <c r="Y91" i="5" s="1"/>
  <c r="BP92" i="4"/>
  <c r="G90" i="18" s="1"/>
  <c r="X94" i="4"/>
  <c r="Y94" i="5" s="1"/>
  <c r="BP109" i="4"/>
  <c r="G107" i="18" s="1"/>
  <c r="AJ115" i="5"/>
  <c r="M113" i="18" s="1"/>
  <c r="X117" i="4"/>
  <c r="Y117" i="5" s="1"/>
  <c r="AJ118" i="5"/>
  <c r="M116" i="18" s="1"/>
  <c r="BP120" i="4"/>
  <c r="G118" i="18" s="1"/>
  <c r="X122" i="4"/>
  <c r="Y122" i="5" s="1"/>
  <c r="H73" i="5"/>
  <c r="H72" i="5" s="1"/>
  <c r="Y75" i="5"/>
  <c r="W84" i="5"/>
  <c r="CU136" i="3"/>
  <c r="CU135" i="3" s="1"/>
  <c r="Y18" i="4"/>
  <c r="AC18" i="4"/>
  <c r="AG18" i="4"/>
  <c r="AK18" i="4"/>
  <c r="AO18" i="4"/>
  <c r="E26" i="4"/>
  <c r="E26" i="5" s="1"/>
  <c r="AZ25" i="4"/>
  <c r="BA43" i="4"/>
  <c r="BA26" i="4" s="1"/>
  <c r="BF43" i="4"/>
  <c r="BF26" i="4" s="1"/>
  <c r="BF25" i="4" s="1"/>
  <c r="BK43" i="4"/>
  <c r="BK26" i="4" s="1"/>
  <c r="BO43" i="4"/>
  <c r="BO26" i="4" s="1"/>
  <c r="BO25" i="4" s="1"/>
  <c r="U47" i="4"/>
  <c r="AF47" i="5"/>
  <c r="L45" i="18"/>
  <c r="G49" i="18"/>
  <c r="AB52" i="4"/>
  <c r="AB25" i="4" s="1"/>
  <c r="AG52" i="4"/>
  <c r="AG25" i="4" s="1"/>
  <c r="AK52" i="4"/>
  <c r="AO52" i="4"/>
  <c r="AO25" i="4" s="1"/>
  <c r="AS52" i="4"/>
  <c r="AJ56" i="5"/>
  <c r="M54" i="18" s="1"/>
  <c r="U73" i="4"/>
  <c r="E75" i="6" s="1"/>
  <c r="AJ75" i="5"/>
  <c r="M73" i="18" s="1"/>
  <c r="AJ80" i="5"/>
  <c r="M78" i="18" s="1"/>
  <c r="AF95" i="5"/>
  <c r="AJ95" i="5" s="1"/>
  <c r="M93" i="18" s="1"/>
  <c r="AF98" i="5"/>
  <c r="AJ98" i="5" s="1"/>
  <c r="M96" i="18" s="1"/>
  <c r="AF99" i="5"/>
  <c r="AJ99" i="5" s="1"/>
  <c r="M97" i="18" s="1"/>
  <c r="AF100" i="5"/>
  <c r="AJ100" i="5" s="1"/>
  <c r="M98" i="18" s="1"/>
  <c r="AF106" i="5"/>
  <c r="AJ106" i="5" s="1"/>
  <c r="M104" i="18" s="1"/>
  <c r="BP108" i="4"/>
  <c r="G106" i="18" s="1"/>
  <c r="BP116" i="4"/>
  <c r="G114" i="18" s="1"/>
  <c r="BP119" i="4"/>
  <c r="G117" i="18" s="1"/>
  <c r="N129" i="5"/>
  <c r="I18" i="4"/>
  <c r="M18" i="4"/>
  <c r="AH25" i="4"/>
  <c r="AP25" i="4"/>
  <c r="AD52" i="4"/>
  <c r="AE73" i="4"/>
  <c r="AE72" i="4" s="1"/>
  <c r="N28" i="3"/>
  <c r="H28" i="1"/>
  <c r="P28" i="1"/>
  <c r="X28" i="1"/>
  <c r="AF28" i="1"/>
  <c r="AN28" i="1"/>
  <c r="AV28" i="1"/>
  <c r="BD28" i="1"/>
  <c r="BL28" i="1"/>
  <c r="BT28" i="1"/>
  <c r="CB28" i="1"/>
  <c r="CJ28" i="1"/>
  <c r="CR28" i="1"/>
  <c r="CZ28" i="1"/>
  <c r="AQ25" i="4"/>
  <c r="BD25" i="4"/>
  <c r="H25" i="4"/>
  <c r="H25" i="5" s="1"/>
  <c r="E94" i="18"/>
  <c r="E98" i="6"/>
  <c r="O94" i="18" s="1"/>
  <c r="L96" i="5"/>
  <c r="X96" i="4"/>
  <c r="Y96" i="5" s="1"/>
  <c r="E103" i="18"/>
  <c r="E107" i="6"/>
  <c r="O103" i="18" s="1"/>
  <c r="X105" i="4"/>
  <c r="Y105" i="5" s="1"/>
  <c r="L105" i="5"/>
  <c r="E106" i="18"/>
  <c r="E110" i="6"/>
  <c r="O106" i="18" s="1"/>
  <c r="L108" i="5"/>
  <c r="X108" i="4"/>
  <c r="Y108" i="5" s="1"/>
  <c r="H112" i="18"/>
  <c r="BP114" i="4"/>
  <c r="G112" i="18" s="1"/>
  <c r="X44" i="5"/>
  <c r="AL25" i="4"/>
  <c r="AJ45" i="5"/>
  <c r="AF52" i="4"/>
  <c r="AF25" i="4" s="1"/>
  <c r="AN52" i="4"/>
  <c r="AR52" i="4"/>
  <c r="H110" i="18"/>
  <c r="BP112" i="4"/>
  <c r="G110" i="18" s="1"/>
  <c r="BU46" i="4"/>
  <c r="AY44" i="4"/>
  <c r="AY43" i="4" s="1"/>
  <c r="AY26" i="4" s="1"/>
  <c r="AY19" i="4"/>
  <c r="AY18" i="4" s="1"/>
  <c r="E23" i="24" s="1"/>
  <c r="E21" i="24" s="1"/>
  <c r="AT46" i="4"/>
  <c r="E91" i="18"/>
  <c r="E95" i="6"/>
  <c r="O91" i="18" s="1"/>
  <c r="L93" i="5"/>
  <c r="X93" i="4"/>
  <c r="Y93" i="5" s="1"/>
  <c r="H108" i="18"/>
  <c r="BP110" i="4"/>
  <c r="G108" i="18" s="1"/>
  <c r="BC25" i="4"/>
  <c r="J46" i="18"/>
  <c r="J45" i="18" s="1"/>
  <c r="BP48" i="4"/>
  <c r="E50" i="6" s="1"/>
  <c r="BS47" i="4"/>
  <c r="BS19" i="4"/>
  <c r="L52" i="4"/>
  <c r="L25" i="4" s="1"/>
  <c r="P52" i="4"/>
  <c r="P25" i="4" s="1"/>
  <c r="T52" i="4"/>
  <c r="T25" i="4" s="1"/>
  <c r="E90" i="18"/>
  <c r="E94" i="6"/>
  <c r="O90" i="18" s="1"/>
  <c r="L92" i="5"/>
  <c r="X92" i="4"/>
  <c r="Y92" i="5" s="1"/>
  <c r="E107" i="18"/>
  <c r="E111" i="6"/>
  <c r="O107" i="18" s="1"/>
  <c r="X109" i="4"/>
  <c r="Y109" i="5" s="1"/>
  <c r="L109" i="5"/>
  <c r="AE24" i="4"/>
  <c r="O44" i="4"/>
  <c r="O43" i="4" s="1"/>
  <c r="O26" i="4" s="1"/>
  <c r="O25" i="4" s="1"/>
  <c r="BQ44" i="4"/>
  <c r="J42" i="18"/>
  <c r="BE48" i="4"/>
  <c r="I45" i="18"/>
  <c r="E53" i="4"/>
  <c r="E53" i="5" s="1"/>
  <c r="E53" i="18"/>
  <c r="E57" i="6"/>
  <c r="N55" i="5"/>
  <c r="I17" i="18"/>
  <c r="E54" i="18"/>
  <c r="N56" i="5"/>
  <c r="L56" i="5" s="1"/>
  <c r="Y56" i="5" s="1"/>
  <c r="G72" i="4"/>
  <c r="BR73" i="4"/>
  <c r="BR72" i="4" s="1"/>
  <c r="Z73" i="4"/>
  <c r="Z72" i="4" s="1"/>
  <c r="AH73" i="5"/>
  <c r="AH72" i="5" s="1"/>
  <c r="H73" i="18"/>
  <c r="G73" i="18" s="1"/>
  <c r="BP75" i="4"/>
  <c r="E74" i="18"/>
  <c r="E78" i="6"/>
  <c r="AJ78" i="5"/>
  <c r="M76" i="18" s="1"/>
  <c r="H77" i="18"/>
  <c r="G77" i="18" s="1"/>
  <c r="BP79" i="4"/>
  <c r="V82" i="4"/>
  <c r="BR84" i="4"/>
  <c r="BR82" i="4" s="1"/>
  <c r="AJ85" i="4"/>
  <c r="BQ86" i="4"/>
  <c r="BQ90" i="4"/>
  <c r="AT90" i="4"/>
  <c r="AF90" i="5" s="1"/>
  <c r="AF91" i="5"/>
  <c r="AJ91" i="5" s="1"/>
  <c r="M89" i="18" s="1"/>
  <c r="AF92" i="5"/>
  <c r="AJ92" i="5" s="1"/>
  <c r="M90" i="18" s="1"/>
  <c r="AF93" i="5"/>
  <c r="AJ93" i="5" s="1"/>
  <c r="M91" i="18" s="1"/>
  <c r="E93" i="18"/>
  <c r="E97" i="6"/>
  <c r="O93" i="18" s="1"/>
  <c r="L95" i="5"/>
  <c r="E96" i="18"/>
  <c r="E100" i="6"/>
  <c r="O96" i="18" s="1"/>
  <c r="L98" i="5"/>
  <c r="H97" i="18"/>
  <c r="BP99" i="4"/>
  <c r="G97" i="18" s="1"/>
  <c r="BP100" i="4"/>
  <c r="G98" i="18" s="1"/>
  <c r="BP101" i="4"/>
  <c r="G99" i="18" s="1"/>
  <c r="BP102" i="4"/>
  <c r="G100" i="18" s="1"/>
  <c r="AF107" i="5"/>
  <c r="AJ107" i="5" s="1"/>
  <c r="M105" i="18" s="1"/>
  <c r="AF108" i="5"/>
  <c r="AJ108" i="5" s="1"/>
  <c r="M106" i="18" s="1"/>
  <c r="AT110" i="4"/>
  <c r="AF110" i="5" s="1"/>
  <c r="AT112" i="4"/>
  <c r="AJ114" i="4"/>
  <c r="AD114" i="5" s="1"/>
  <c r="AJ114" i="5" s="1"/>
  <c r="M112" i="18" s="1"/>
  <c r="AJ121" i="5"/>
  <c r="M119" i="18" s="1"/>
  <c r="AJ123" i="5"/>
  <c r="M121" i="18" s="1"/>
  <c r="E122" i="18"/>
  <c r="L124" i="5"/>
  <c r="E126" i="6"/>
  <c r="O122" i="18" s="1"/>
  <c r="X124" i="4"/>
  <c r="Y124" i="5" s="1"/>
  <c r="AJ124" i="5"/>
  <c r="M122" i="18" s="1"/>
  <c r="H123" i="18"/>
  <c r="BP125" i="4"/>
  <c r="G123" i="18" s="1"/>
  <c r="E124" i="18"/>
  <c r="L126" i="5"/>
  <c r="E128" i="6"/>
  <c r="O124" i="18" s="1"/>
  <c r="AJ126" i="5"/>
  <c r="M124" i="18" s="1"/>
  <c r="R129" i="4"/>
  <c r="H128" i="18"/>
  <c r="BQ129" i="4"/>
  <c r="U131" i="4"/>
  <c r="BE129" i="4"/>
  <c r="AH131" i="5"/>
  <c r="AH24" i="5" s="1"/>
  <c r="M19" i="5"/>
  <c r="U19" i="5"/>
  <c r="AC19" i="5"/>
  <c r="AK19" i="5"/>
  <c r="V20" i="5"/>
  <c r="AD20" i="5"/>
  <c r="X21" i="5"/>
  <c r="O22" i="5"/>
  <c r="W22" i="5"/>
  <c r="AE22" i="5"/>
  <c r="I23" i="5"/>
  <c r="Q23" i="5"/>
  <c r="Y23" i="5"/>
  <c r="AG23" i="5"/>
  <c r="J24" i="5"/>
  <c r="R24" i="5"/>
  <c r="Z24" i="5"/>
  <c r="AI25" i="5"/>
  <c r="K44" i="5"/>
  <c r="Y45" i="5"/>
  <c r="L44" i="5"/>
  <c r="L43" i="5" s="1"/>
  <c r="L26" i="5" s="1"/>
  <c r="Y46" i="5"/>
  <c r="AH46" i="5"/>
  <c r="H52" i="5"/>
  <c r="AK73" i="5"/>
  <c r="AK72" i="5" s="1"/>
  <c r="AK82" i="5"/>
  <c r="E43" i="18"/>
  <c r="BU47" i="4"/>
  <c r="BP50" i="4"/>
  <c r="BP51" i="4"/>
  <c r="F54" i="6"/>
  <c r="J17" i="18"/>
  <c r="BE73" i="4"/>
  <c r="BE72" i="4" s="1"/>
  <c r="BS73" i="4"/>
  <c r="BS72" i="4" s="1"/>
  <c r="H72" i="18"/>
  <c r="BP74" i="4"/>
  <c r="E73" i="18"/>
  <c r="E77" i="6"/>
  <c r="H76" i="18"/>
  <c r="G76" i="18" s="1"/>
  <c r="BP78" i="4"/>
  <c r="E77" i="18"/>
  <c r="E81" i="6"/>
  <c r="I84" i="5"/>
  <c r="I82" i="4"/>
  <c r="I82" i="5" s="1"/>
  <c r="BE84" i="4"/>
  <c r="BE82" i="4" s="1"/>
  <c r="BS84" i="4"/>
  <c r="BS82" i="4" s="1"/>
  <c r="I82" i="18"/>
  <c r="I80" i="18" s="1"/>
  <c r="I18" i="18"/>
  <c r="AE86" i="4"/>
  <c r="X86" i="4" s="1"/>
  <c r="Y86" i="5" s="1"/>
  <c r="BQ87" i="4"/>
  <c r="AT87" i="4"/>
  <c r="AF87" i="5" s="1"/>
  <c r="AJ87" i="5" s="1"/>
  <c r="M85" i="18" s="1"/>
  <c r="AJ96" i="5"/>
  <c r="M94" i="18" s="1"/>
  <c r="E95" i="18"/>
  <c r="E99" i="6"/>
  <c r="O95" i="18" s="1"/>
  <c r="L97" i="5"/>
  <c r="X97" i="4"/>
  <c r="Y97" i="5" s="1"/>
  <c r="AJ97" i="5"/>
  <c r="M95" i="18" s="1"/>
  <c r="E97" i="18"/>
  <c r="E101" i="6"/>
  <c r="O97" i="18" s="1"/>
  <c r="L99" i="5"/>
  <c r="E98" i="18"/>
  <c r="E102" i="6"/>
  <c r="O98" i="18" s="1"/>
  <c r="L100" i="5"/>
  <c r="E100" i="18"/>
  <c r="E104" i="6"/>
  <c r="O100" i="18" s="1"/>
  <c r="L102" i="5"/>
  <c r="H101" i="18"/>
  <c r="BP103" i="4"/>
  <c r="G101" i="18" s="1"/>
  <c r="BP104" i="4"/>
  <c r="G102" i="18" s="1"/>
  <c r="BP105" i="4"/>
  <c r="G103" i="18" s="1"/>
  <c r="BP111" i="4"/>
  <c r="AJ113" i="5"/>
  <c r="M111" i="18" s="1"/>
  <c r="E113" i="18"/>
  <c r="E117" i="6"/>
  <c r="O113" i="18" s="1"/>
  <c r="L115" i="5"/>
  <c r="BP115" i="4"/>
  <c r="G113" i="18" s="1"/>
  <c r="BP118" i="4"/>
  <c r="G116" i="18" s="1"/>
  <c r="AJ125" i="5"/>
  <c r="M123" i="18" s="1"/>
  <c r="I128" i="18"/>
  <c r="BR129" i="4"/>
  <c r="AA24" i="5"/>
  <c r="K47" i="5"/>
  <c r="X48" i="5"/>
  <c r="X47" i="5" s="1"/>
  <c r="L80" i="5"/>
  <c r="Y80" i="5" s="1"/>
  <c r="H42" i="18"/>
  <c r="H16" i="18"/>
  <c r="G43" i="18"/>
  <c r="G68" i="13"/>
  <c r="G65" i="13"/>
  <c r="E46" i="18"/>
  <c r="E49" i="18"/>
  <c r="E53" i="6"/>
  <c r="O49" i="18" s="1"/>
  <c r="E56" i="6"/>
  <c r="E72" i="18"/>
  <c r="E76" i="6"/>
  <c r="H75" i="18"/>
  <c r="G75" i="18" s="1"/>
  <c r="BP77" i="4"/>
  <c r="E76" i="18"/>
  <c r="E80" i="6"/>
  <c r="L78" i="18"/>
  <c r="L17" i="18" s="1"/>
  <c r="BU73" i="4"/>
  <c r="BU72" i="4" s="1"/>
  <c r="BQ85" i="4"/>
  <c r="AT85" i="4"/>
  <c r="AU84" i="4"/>
  <c r="AU82" i="4" s="1"/>
  <c r="AU25" i="4" s="1"/>
  <c r="J82" i="18"/>
  <c r="J80" i="18" s="1"/>
  <c r="J18" i="18"/>
  <c r="BQ88" i="4"/>
  <c r="AT88" i="4"/>
  <c r="AF88" i="5" s="1"/>
  <c r="AJ88" i="5" s="1"/>
  <c r="M86" i="18" s="1"/>
  <c r="AJ90" i="5"/>
  <c r="M88" i="18" s="1"/>
  <c r="H89" i="18"/>
  <c r="BP91" i="4"/>
  <c r="G89" i="18" s="1"/>
  <c r="E99" i="18"/>
  <c r="E103" i="6"/>
  <c r="O99" i="18" s="1"/>
  <c r="L101" i="5"/>
  <c r="X101" i="4"/>
  <c r="Y101" i="5" s="1"/>
  <c r="E101" i="18"/>
  <c r="E105" i="6"/>
  <c r="O101" i="18" s="1"/>
  <c r="L103" i="5"/>
  <c r="E102" i="18"/>
  <c r="E106" i="6"/>
  <c r="O102" i="18" s="1"/>
  <c r="L104" i="5"/>
  <c r="E104" i="18"/>
  <c r="E108" i="6"/>
  <c r="O104" i="18" s="1"/>
  <c r="L106" i="5"/>
  <c r="H105" i="18"/>
  <c r="BP107" i="4"/>
  <c r="G105" i="18" s="1"/>
  <c r="E114" i="18"/>
  <c r="L116" i="5"/>
  <c r="E118" i="6"/>
  <c r="O114" i="18" s="1"/>
  <c r="X116" i="4"/>
  <c r="Y116" i="5" s="1"/>
  <c r="H115" i="18"/>
  <c r="BP117" i="4"/>
  <c r="G115" i="18" s="1"/>
  <c r="E116" i="18"/>
  <c r="L118" i="5"/>
  <c r="E120" i="6"/>
  <c r="O116" i="18" s="1"/>
  <c r="E117" i="18"/>
  <c r="E121" i="6"/>
  <c r="O117" i="18" s="1"/>
  <c r="L119" i="5"/>
  <c r="N24" i="5"/>
  <c r="AK24" i="5"/>
  <c r="AG24" i="5"/>
  <c r="AC24" i="5"/>
  <c r="U24" i="5"/>
  <c r="Q24" i="5"/>
  <c r="M24" i="5"/>
  <c r="I24" i="5"/>
  <c r="AI23" i="5"/>
  <c r="AE23" i="5"/>
  <c r="AA23" i="5"/>
  <c r="W23" i="5"/>
  <c r="S23" i="5"/>
  <c r="O23" i="5"/>
  <c r="K23" i="5"/>
  <c r="AK22" i="5"/>
  <c r="AG22" i="5"/>
  <c r="AC22" i="5"/>
  <c r="Y22" i="5"/>
  <c r="U22" i="5"/>
  <c r="Q22" i="5"/>
  <c r="M22" i="5"/>
  <c r="I22" i="5"/>
  <c r="AI21" i="5"/>
  <c r="AE21" i="5"/>
  <c r="AA21" i="5"/>
  <c r="W21" i="5"/>
  <c r="S21" i="5"/>
  <c r="K21" i="5"/>
  <c r="AK20" i="5"/>
  <c r="AG20" i="5"/>
  <c r="AC20" i="5"/>
  <c r="U20" i="5"/>
  <c r="Q20" i="5"/>
  <c r="M20" i="5"/>
  <c r="I20" i="5"/>
  <c r="AI19" i="5"/>
  <c r="AE19" i="5"/>
  <c r="AA19" i="5"/>
  <c r="W19" i="5"/>
  <c r="S19" i="5"/>
  <c r="O19" i="5"/>
  <c r="K19" i="5"/>
  <c r="AB24" i="5"/>
  <c r="X24" i="5"/>
  <c r="T24" i="5"/>
  <c r="AH23" i="5"/>
  <c r="AD23" i="5"/>
  <c r="Z23" i="5"/>
  <c r="V23" i="5"/>
  <c r="R23" i="5"/>
  <c r="N23" i="5"/>
  <c r="J23" i="5"/>
  <c r="AJ22" i="5"/>
  <c r="AF22" i="5"/>
  <c r="AB22" i="5"/>
  <c r="X22" i="5"/>
  <c r="T22" i="5"/>
  <c r="P22" i="5"/>
  <c r="L22" i="5"/>
  <c r="AH21" i="5"/>
  <c r="Z21" i="5"/>
  <c r="V21" i="5"/>
  <c r="R21" i="5"/>
  <c r="J21" i="5"/>
  <c r="AB20" i="5"/>
  <c r="X20" i="5"/>
  <c r="T20" i="5"/>
  <c r="P20" i="5"/>
  <c r="AD19" i="5"/>
  <c r="Z19" i="5"/>
  <c r="V19" i="5"/>
  <c r="R19" i="5"/>
  <c r="N19" i="5"/>
  <c r="J19" i="5"/>
  <c r="L55" i="5"/>
  <c r="BU24" i="4"/>
  <c r="AT44" i="4"/>
  <c r="BU44" i="4"/>
  <c r="BU43" i="4" s="1"/>
  <c r="BU26" i="4" s="1"/>
  <c r="I42" i="18"/>
  <c r="I41" i="18" s="1"/>
  <c r="I24" i="18" s="1"/>
  <c r="I16" i="18"/>
  <c r="E44" i="18"/>
  <c r="BP46" i="4"/>
  <c r="E48" i="6" s="1"/>
  <c r="AJ47" i="4"/>
  <c r="AJ43" i="4" s="1"/>
  <c r="AJ26" i="4" s="1"/>
  <c r="X48" i="4"/>
  <c r="H45" i="18"/>
  <c r="E47" i="18"/>
  <c r="E51" i="6"/>
  <c r="G47" i="18"/>
  <c r="X51" i="4"/>
  <c r="V52" i="4"/>
  <c r="V25" i="4" s="1"/>
  <c r="BR53" i="4"/>
  <c r="G53" i="18"/>
  <c r="G54" i="18"/>
  <c r="BQ73" i="4"/>
  <c r="BQ72" i="4" s="1"/>
  <c r="X74" i="4"/>
  <c r="AF74" i="5"/>
  <c r="AF73" i="5" s="1"/>
  <c r="AF72" i="5" s="1"/>
  <c r="AT73" i="4"/>
  <c r="AT72" i="4" s="1"/>
  <c r="AT52" i="4" s="1"/>
  <c r="J71" i="18"/>
  <c r="J70" i="18" s="1"/>
  <c r="H74" i="18"/>
  <c r="G74" i="18" s="1"/>
  <c r="BP76" i="4"/>
  <c r="E75" i="18"/>
  <c r="E79" i="6"/>
  <c r="X78" i="4"/>
  <c r="AE85" i="4"/>
  <c r="AI84" i="4"/>
  <c r="AI82" i="4" s="1"/>
  <c r="AI25" i="4" s="1"/>
  <c r="AH84" i="5"/>
  <c r="AH82" i="5" s="1"/>
  <c r="L82" i="18"/>
  <c r="L80" i="18" s="1"/>
  <c r="L18" i="18"/>
  <c r="AJ86" i="5"/>
  <c r="M84" i="18" s="1"/>
  <c r="BQ89" i="4"/>
  <c r="AT89" i="4"/>
  <c r="AF89" i="5" s="1"/>
  <c r="AJ89" i="5" s="1"/>
  <c r="M87" i="18" s="1"/>
  <c r="E89" i="18"/>
  <c r="E93" i="6"/>
  <c r="O89" i="18" s="1"/>
  <c r="L91" i="5"/>
  <c r="E92" i="18"/>
  <c r="E96" i="6"/>
  <c r="O92" i="18" s="1"/>
  <c r="L94" i="5"/>
  <c r="H93" i="18"/>
  <c r="BP95" i="4"/>
  <c r="G93" i="18" s="1"/>
  <c r="BP96" i="4"/>
  <c r="G94" i="18" s="1"/>
  <c r="BP97" i="4"/>
  <c r="G95" i="18" s="1"/>
  <c r="BP98" i="4"/>
  <c r="G96" i="18" s="1"/>
  <c r="X103" i="4"/>
  <c r="Y103" i="5" s="1"/>
  <c r="AF103" i="5"/>
  <c r="AJ103" i="5" s="1"/>
  <c r="M101" i="18" s="1"/>
  <c r="X104" i="4"/>
  <c r="Y104" i="5" s="1"/>
  <c r="AF104" i="5"/>
  <c r="AJ104" i="5" s="1"/>
  <c r="M102" i="18" s="1"/>
  <c r="X106" i="4"/>
  <c r="Y106" i="5" s="1"/>
  <c r="E105" i="18"/>
  <c r="E109" i="6"/>
  <c r="O105" i="18" s="1"/>
  <c r="L107" i="5"/>
  <c r="AJ110" i="5"/>
  <c r="M108" i="18" s="1"/>
  <c r="AJ117" i="5"/>
  <c r="M115" i="18" s="1"/>
  <c r="X118" i="4"/>
  <c r="Y118" i="5" s="1"/>
  <c r="X119" i="4"/>
  <c r="Y119" i="5" s="1"/>
  <c r="AJ119" i="5"/>
  <c r="M117" i="18" s="1"/>
  <c r="E118" i="18"/>
  <c r="L120" i="5"/>
  <c r="E122" i="6"/>
  <c r="O118" i="18" s="1"/>
  <c r="X120" i="4"/>
  <c r="Y120" i="5" s="1"/>
  <c r="AJ120" i="5"/>
  <c r="M118" i="18" s="1"/>
  <c r="H119" i="18"/>
  <c r="BP121" i="4"/>
  <c r="G119" i="18" s="1"/>
  <c r="E120" i="18"/>
  <c r="L122" i="5"/>
  <c r="E124" i="6"/>
  <c r="O120" i="18" s="1"/>
  <c r="E121" i="18"/>
  <c r="E125" i="6"/>
  <c r="O121" i="18" s="1"/>
  <c r="L123" i="5"/>
  <c r="BP123" i="4"/>
  <c r="G121" i="18" s="1"/>
  <c r="BP124" i="4"/>
  <c r="G122" i="18" s="1"/>
  <c r="H124" i="18"/>
  <c r="BP126" i="4"/>
  <c r="G124" i="18" s="1"/>
  <c r="AD131" i="5"/>
  <c r="AJ129" i="4"/>
  <c r="T131" i="6" s="1"/>
  <c r="S20" i="5"/>
  <c r="AA20" i="5"/>
  <c r="AI20" i="5"/>
  <c r="M21" i="5"/>
  <c r="U21" i="5"/>
  <c r="AC21" i="5"/>
  <c r="AK21" i="5"/>
  <c r="N22" i="5"/>
  <c r="V22" i="5"/>
  <c r="AD22" i="5"/>
  <c r="P23" i="5"/>
  <c r="X23" i="5"/>
  <c r="AF23" i="5"/>
  <c r="O24" i="5"/>
  <c r="W24" i="5"/>
  <c r="AE24" i="5"/>
  <c r="J25" i="5"/>
  <c r="Z25" i="5"/>
  <c r="X53" i="5"/>
  <c r="AK52" i="5"/>
  <c r="AK25" i="5" s="1"/>
  <c r="X73" i="5"/>
  <c r="X72" i="5" s="1"/>
  <c r="K27" i="6"/>
  <c r="S27" i="6"/>
  <c r="M27" i="6"/>
  <c r="Q27" i="6"/>
  <c r="Y27" i="6"/>
  <c r="AC27" i="6"/>
  <c r="L71" i="18"/>
  <c r="L70" i="18" s="1"/>
  <c r="AF105" i="5"/>
  <c r="AJ105" i="5" s="1"/>
  <c r="M103" i="18" s="1"/>
  <c r="AF109" i="5"/>
  <c r="AJ109" i="5" s="1"/>
  <c r="M107" i="18" s="1"/>
  <c r="E115" i="18"/>
  <c r="E119" i="6"/>
  <c r="O115" i="18" s="1"/>
  <c r="E119" i="18"/>
  <c r="E123" i="6"/>
  <c r="O119" i="18" s="1"/>
  <c r="E123" i="18"/>
  <c r="E127" i="6"/>
  <c r="O123" i="18" s="1"/>
  <c r="AM20" i="6"/>
  <c r="E18" i="22" s="1"/>
  <c r="AQ20" i="6"/>
  <c r="AU20" i="6"/>
  <c r="AY20" i="6"/>
  <c r="J27" i="6"/>
  <c r="R27" i="6"/>
  <c r="V27" i="6"/>
  <c r="AH27" i="6"/>
  <c r="BQ75" i="6"/>
  <c r="BQ74" i="6" s="1"/>
  <c r="BQ54" i="6" s="1"/>
  <c r="E128" i="18"/>
  <c r="L127" i="18"/>
  <c r="L21" i="18"/>
  <c r="N86" i="5"/>
  <c r="P86" i="5" s="1"/>
  <c r="L117" i="5"/>
  <c r="L121" i="5"/>
  <c r="L125" i="5"/>
  <c r="G20" i="6"/>
  <c r="K20" i="6"/>
  <c r="O20" i="6"/>
  <c r="S20" i="6"/>
  <c r="W20" i="6"/>
  <c r="AA20" i="6"/>
  <c r="AE20" i="6"/>
  <c r="AI20" i="6"/>
  <c r="W27" i="6"/>
  <c r="P27" i="6"/>
  <c r="AF27" i="6"/>
  <c r="R45" i="9"/>
  <c r="R44" i="9" s="1"/>
  <c r="R27" i="9" s="1"/>
  <c r="CG46" i="9"/>
  <c r="R20" i="9"/>
  <c r="R19" i="9" s="1"/>
  <c r="V45" i="9"/>
  <c r="CK46" i="9"/>
  <c r="V20" i="9"/>
  <c r="DL49" i="9"/>
  <c r="V48" i="9"/>
  <c r="AT77" i="7"/>
  <c r="AJ77" i="7"/>
  <c r="EN76" i="9"/>
  <c r="CM21" i="9"/>
  <c r="AJ81" i="7"/>
  <c r="AT81" i="7"/>
  <c r="AK88" i="8"/>
  <c r="AZ88" i="7"/>
  <c r="AP88" i="7"/>
  <c r="X85" i="9"/>
  <c r="X83" i="9" s="1"/>
  <c r="X22" i="9"/>
  <c r="AZ89" i="7"/>
  <c r="AP89" i="7"/>
  <c r="AK89" i="8"/>
  <c r="CU87" i="9"/>
  <c r="E85" i="9"/>
  <c r="E83" i="9" s="1"/>
  <c r="E22" i="9"/>
  <c r="AT95" i="7"/>
  <c r="AJ95" i="7"/>
  <c r="BR94" i="6"/>
  <c r="AK96" i="8"/>
  <c r="AP96" i="7"/>
  <c r="AZ96" i="7"/>
  <c r="AT99" i="7"/>
  <c r="AJ99" i="7"/>
  <c r="BR98" i="6"/>
  <c r="AK100" i="8"/>
  <c r="AP100" i="7"/>
  <c r="AZ100" i="7"/>
  <c r="AT103" i="7"/>
  <c r="AJ103" i="7"/>
  <c r="BR102" i="6"/>
  <c r="AK104" i="8"/>
  <c r="AP104" i="7"/>
  <c r="AZ104" i="7"/>
  <c r="AT107" i="7"/>
  <c r="AJ107" i="7"/>
  <c r="BR106" i="6"/>
  <c r="AK108" i="8"/>
  <c r="AP108" i="7"/>
  <c r="AZ108" i="7"/>
  <c r="AT111" i="7"/>
  <c r="AJ111" i="7"/>
  <c r="BR110" i="6"/>
  <c r="AK112" i="8"/>
  <c r="AP112" i="7"/>
  <c r="AZ112" i="7"/>
  <c r="BA112" i="6"/>
  <c r="BR112" i="6" s="1"/>
  <c r="CV111" i="9"/>
  <c r="F85" i="9"/>
  <c r="F83" i="9" s="1"/>
  <c r="F22" i="9"/>
  <c r="DK113" i="9"/>
  <c r="U85" i="9"/>
  <c r="U83" i="9" s="1"/>
  <c r="U22" i="9"/>
  <c r="AT117" i="7"/>
  <c r="P117" i="7"/>
  <c r="AZ118" i="7"/>
  <c r="AP118" i="7"/>
  <c r="AK118" i="8"/>
  <c r="N113" i="18"/>
  <c r="F105" i="17"/>
  <c r="DL116" i="9"/>
  <c r="DH116" i="9"/>
  <c r="DD116" i="9"/>
  <c r="CZ116" i="9"/>
  <c r="CV116" i="9"/>
  <c r="CK116" i="9"/>
  <c r="CG116" i="9"/>
  <c r="CC116" i="9"/>
  <c r="BY116" i="9"/>
  <c r="BU116" i="9"/>
  <c r="DJ116" i="9"/>
  <c r="DF116" i="9"/>
  <c r="DM116" i="9"/>
  <c r="DE116" i="9"/>
  <c r="CY116" i="9"/>
  <c r="CM116" i="9"/>
  <c r="CH116" i="9"/>
  <c r="CB116" i="9"/>
  <c r="BW116" i="9"/>
  <c r="DK116" i="9"/>
  <c r="DC116" i="9"/>
  <c r="CX116" i="9"/>
  <c r="CL116" i="9"/>
  <c r="CF116" i="9"/>
  <c r="CA116" i="9"/>
  <c r="BV116" i="9"/>
  <c r="DI116" i="9"/>
  <c r="DB116" i="9"/>
  <c r="CW116" i="9"/>
  <c r="CJ116" i="9"/>
  <c r="CE116" i="9"/>
  <c r="BZ116" i="9"/>
  <c r="BT116" i="9"/>
  <c r="DG116" i="9"/>
  <c r="DA116" i="9"/>
  <c r="CU116" i="9"/>
  <c r="CI116" i="9"/>
  <c r="CD116" i="9"/>
  <c r="BX116" i="9"/>
  <c r="BJ118" i="8"/>
  <c r="E105" i="17" s="1"/>
  <c r="AK119" i="8"/>
  <c r="AZ119" i="7"/>
  <c r="AP119" i="7"/>
  <c r="N114" i="18"/>
  <c r="F106" i="17"/>
  <c r="DJ117" i="9"/>
  <c r="DF117" i="9"/>
  <c r="DB117" i="9"/>
  <c r="CX117" i="9"/>
  <c r="CM117" i="9"/>
  <c r="EN117" i="9" s="1"/>
  <c r="CI117" i="9"/>
  <c r="CE117" i="9"/>
  <c r="CA117" i="9"/>
  <c r="BW117" i="9"/>
  <c r="DL117" i="9"/>
  <c r="DH117" i="9"/>
  <c r="DD117" i="9"/>
  <c r="CZ117" i="9"/>
  <c r="CV117" i="9"/>
  <c r="CK117" i="9"/>
  <c r="CG117" i="9"/>
  <c r="CC117" i="9"/>
  <c r="BY117" i="9"/>
  <c r="BU117" i="9"/>
  <c r="CC185" i="2" s="1"/>
  <c r="DM117" i="9"/>
  <c r="DE117" i="9"/>
  <c r="CW117" i="9"/>
  <c r="CH117" i="9"/>
  <c r="BZ117" i="9"/>
  <c r="DK117" i="9"/>
  <c r="DC117" i="9"/>
  <c r="CU117" i="9"/>
  <c r="CF117" i="9"/>
  <c r="BX117" i="9"/>
  <c r="DI117" i="9"/>
  <c r="DA117" i="9"/>
  <c r="CL117" i="9"/>
  <c r="CD117" i="9"/>
  <c r="BV117" i="9"/>
  <c r="DG117" i="9"/>
  <c r="CY117" i="9"/>
  <c r="CJ117" i="9"/>
  <c r="CB117" i="9"/>
  <c r="BT117" i="9"/>
  <c r="BJ119" i="8"/>
  <c r="E106" i="17" s="1"/>
  <c r="AK120" i="8"/>
  <c r="AZ120" i="7"/>
  <c r="AP120" i="7"/>
  <c r="N115" i="18"/>
  <c r="F107" i="17"/>
  <c r="DM118" i="9"/>
  <c r="DI118" i="9"/>
  <c r="DE118" i="9"/>
  <c r="DA118" i="9"/>
  <c r="CW118" i="9"/>
  <c r="CL118" i="9"/>
  <c r="CH118" i="9"/>
  <c r="CD118" i="9"/>
  <c r="BZ118" i="9"/>
  <c r="BV118" i="9"/>
  <c r="DK118" i="9"/>
  <c r="DG118" i="9"/>
  <c r="DC118" i="9"/>
  <c r="CY118" i="9"/>
  <c r="CU118" i="9"/>
  <c r="CJ118" i="9"/>
  <c r="CF118" i="9"/>
  <c r="CB118" i="9"/>
  <c r="BX118" i="9"/>
  <c r="BT118" i="9"/>
  <c r="DH118" i="9"/>
  <c r="CZ118" i="9"/>
  <c r="CK118" i="9"/>
  <c r="CC118" i="9"/>
  <c r="BU118" i="9"/>
  <c r="CC186" i="2" s="1"/>
  <c r="DF118" i="9"/>
  <c r="CX118" i="9"/>
  <c r="CI118" i="9"/>
  <c r="CA118" i="9"/>
  <c r="DL118" i="9"/>
  <c r="DD118" i="9"/>
  <c r="CV118" i="9"/>
  <c r="CG118" i="9"/>
  <c r="BY118" i="9"/>
  <c r="DJ118" i="9"/>
  <c r="DB118" i="9"/>
  <c r="CM118" i="9"/>
  <c r="EN118" i="9" s="1"/>
  <c r="CE118" i="9"/>
  <c r="BW118" i="9"/>
  <c r="BJ120" i="8"/>
  <c r="E107" i="17" s="1"/>
  <c r="AZ121" i="7"/>
  <c r="AP121" i="7"/>
  <c r="AK121" i="8"/>
  <c r="N116" i="18"/>
  <c r="F108" i="17"/>
  <c r="DL119" i="9"/>
  <c r="DH119" i="9"/>
  <c r="DD119" i="9"/>
  <c r="CZ119" i="9"/>
  <c r="CV119" i="9"/>
  <c r="CK119" i="9"/>
  <c r="CG119" i="9"/>
  <c r="CC119" i="9"/>
  <c r="BY119" i="9"/>
  <c r="BU119" i="9"/>
  <c r="CC187" i="2" s="1"/>
  <c r="DJ119" i="9"/>
  <c r="DF119" i="9"/>
  <c r="DB119" i="9"/>
  <c r="CX119" i="9"/>
  <c r="CM119" i="9"/>
  <c r="EN119" i="9" s="1"/>
  <c r="CI119" i="9"/>
  <c r="CE119" i="9"/>
  <c r="CA119" i="9"/>
  <c r="BW119" i="9"/>
  <c r="DK119" i="9"/>
  <c r="DC119" i="9"/>
  <c r="CU119" i="9"/>
  <c r="CF119" i="9"/>
  <c r="BX119" i="9"/>
  <c r="DI119" i="9"/>
  <c r="DA119" i="9"/>
  <c r="CL119" i="9"/>
  <c r="CD119" i="9"/>
  <c r="BV119" i="9"/>
  <c r="DG119" i="9"/>
  <c r="CY119" i="9"/>
  <c r="CJ119" i="9"/>
  <c r="CB119" i="9"/>
  <c r="BT119" i="9"/>
  <c r="DM119" i="9"/>
  <c r="EM119" i="9" s="1"/>
  <c r="DE119" i="9"/>
  <c r="CW119" i="9"/>
  <c r="DW119" i="9" s="1"/>
  <c r="CH119" i="9"/>
  <c r="BZ119" i="9"/>
  <c r="BJ121" i="8"/>
  <c r="E108" i="17" s="1"/>
  <c r="AZ122" i="7"/>
  <c r="AP122" i="7"/>
  <c r="AK122" i="8"/>
  <c r="N117" i="18"/>
  <c r="F109" i="17"/>
  <c r="DK120" i="9"/>
  <c r="DG120" i="9"/>
  <c r="DC120" i="9"/>
  <c r="CY120" i="9"/>
  <c r="CU120" i="9"/>
  <c r="CJ120" i="9"/>
  <c r="CF120" i="9"/>
  <c r="CB120" i="9"/>
  <c r="BX120" i="9"/>
  <c r="BT120" i="9"/>
  <c r="DJ120" i="9"/>
  <c r="DF120" i="9"/>
  <c r="DB120" i="9"/>
  <c r="CX120" i="9"/>
  <c r="CM120" i="9"/>
  <c r="EN120" i="9" s="1"/>
  <c r="CI120" i="9"/>
  <c r="CE120" i="9"/>
  <c r="CA120" i="9"/>
  <c r="BW120" i="9"/>
  <c r="DM120" i="9"/>
  <c r="DI120" i="9"/>
  <c r="DE120" i="9"/>
  <c r="DA120" i="9"/>
  <c r="CW120" i="9"/>
  <c r="CL120" i="9"/>
  <c r="CH120" i="9"/>
  <c r="CD120" i="9"/>
  <c r="BZ120" i="9"/>
  <c r="BV120" i="9"/>
  <c r="DH120" i="9"/>
  <c r="CK120" i="9"/>
  <c r="BU120" i="9"/>
  <c r="CC188" i="2" s="1"/>
  <c r="DD120" i="9"/>
  <c r="CG120" i="9"/>
  <c r="CZ120" i="9"/>
  <c r="CC120" i="9"/>
  <c r="DL120" i="9"/>
  <c r="CV120" i="9"/>
  <c r="BY120" i="9"/>
  <c r="BJ122" i="8"/>
  <c r="E109" i="17" s="1"/>
  <c r="AK123" i="8"/>
  <c r="AZ123" i="7"/>
  <c r="AP123" i="7"/>
  <c r="N118" i="18"/>
  <c r="F110" i="17"/>
  <c r="DL121" i="9"/>
  <c r="DH121" i="9"/>
  <c r="DD121" i="9"/>
  <c r="CZ121" i="9"/>
  <c r="CV121" i="9"/>
  <c r="CK121" i="9"/>
  <c r="CG121" i="9"/>
  <c r="CC121" i="9"/>
  <c r="BY121" i="9"/>
  <c r="BU121" i="9"/>
  <c r="CC189" i="2" s="1"/>
  <c r="DK121" i="9"/>
  <c r="DF121" i="9"/>
  <c r="DA121" i="9"/>
  <c r="CU121" i="9"/>
  <c r="CI121" i="9"/>
  <c r="CD121" i="9"/>
  <c r="BX121" i="9"/>
  <c r="DJ121" i="9"/>
  <c r="DE121" i="9"/>
  <c r="CY121" i="9"/>
  <c r="CM121" i="9"/>
  <c r="EN121" i="9" s="1"/>
  <c r="CH121" i="9"/>
  <c r="CB121" i="9"/>
  <c r="BW121" i="9"/>
  <c r="DI121" i="9"/>
  <c r="DC121" i="9"/>
  <c r="CX121" i="9"/>
  <c r="CL121" i="9"/>
  <c r="CF121" i="9"/>
  <c r="CA121" i="9"/>
  <c r="BV121" i="9"/>
  <c r="DB121" i="9"/>
  <c r="BZ121" i="9"/>
  <c r="CW121" i="9"/>
  <c r="BT121" i="9"/>
  <c r="DM121" i="9"/>
  <c r="EM121" i="9" s="1"/>
  <c r="CJ121" i="9"/>
  <c r="DG121" i="9"/>
  <c r="CE121" i="9"/>
  <c r="BJ123" i="8"/>
  <c r="E110" i="17" s="1"/>
  <c r="AK124" i="8"/>
  <c r="AZ124" i="7"/>
  <c r="AP124" i="7"/>
  <c r="N119" i="18"/>
  <c r="F111" i="17"/>
  <c r="DK122" i="9"/>
  <c r="DG122" i="9"/>
  <c r="DC122" i="9"/>
  <c r="CY122" i="9"/>
  <c r="CU122" i="9"/>
  <c r="CJ122" i="9"/>
  <c r="CF122" i="9"/>
  <c r="CB122" i="9"/>
  <c r="BX122" i="9"/>
  <c r="BT122" i="9"/>
  <c r="DI122" i="9"/>
  <c r="DD122" i="9"/>
  <c r="CX122" i="9"/>
  <c r="CL122" i="9"/>
  <c r="CG122" i="9"/>
  <c r="CA122" i="9"/>
  <c r="BV122" i="9"/>
  <c r="DM122" i="9"/>
  <c r="EM122" i="9" s="1"/>
  <c r="DH122" i="9"/>
  <c r="EH122" i="9" s="1"/>
  <c r="DB122" i="9"/>
  <c r="EB122" i="9" s="1"/>
  <c r="CW122" i="9"/>
  <c r="DW122" i="9" s="1"/>
  <c r="CK122" i="9"/>
  <c r="CE122" i="9"/>
  <c r="BZ122" i="9"/>
  <c r="BU122" i="9"/>
  <c r="CC190" i="2" s="1"/>
  <c r="DL122" i="9"/>
  <c r="DF122" i="9"/>
  <c r="EF122" i="9" s="1"/>
  <c r="DA122" i="9"/>
  <c r="EA122" i="9" s="1"/>
  <c r="CV122" i="9"/>
  <c r="DV122" i="9" s="1"/>
  <c r="CI122" i="9"/>
  <c r="CD122" i="9"/>
  <c r="BY122" i="9"/>
  <c r="DE122" i="9"/>
  <c r="CC122" i="9"/>
  <c r="CZ122" i="9"/>
  <c r="BW122" i="9"/>
  <c r="CM122" i="9"/>
  <c r="EN122" i="9" s="1"/>
  <c r="DJ122" i="9"/>
  <c r="CH122" i="9"/>
  <c r="BJ124" i="8"/>
  <c r="E111" i="17" s="1"/>
  <c r="AZ125" i="7"/>
  <c r="AP125" i="7"/>
  <c r="AK125" i="8"/>
  <c r="N120" i="18"/>
  <c r="F112" i="17"/>
  <c r="DJ123" i="9"/>
  <c r="DF123" i="9"/>
  <c r="DB123" i="9"/>
  <c r="CX123" i="9"/>
  <c r="CM123" i="9"/>
  <c r="EN123" i="9" s="1"/>
  <c r="CI123" i="9"/>
  <c r="CE123" i="9"/>
  <c r="CA123" i="9"/>
  <c r="BW123" i="9"/>
  <c r="DL123" i="9"/>
  <c r="DG123" i="9"/>
  <c r="DA123" i="9"/>
  <c r="CV123" i="9"/>
  <c r="CJ123" i="9"/>
  <c r="CD123" i="9"/>
  <c r="BY123" i="9"/>
  <c r="BT123" i="9"/>
  <c r="DK123" i="9"/>
  <c r="EK123" i="9" s="1"/>
  <c r="DE123" i="9"/>
  <c r="EE123" i="9" s="1"/>
  <c r="CZ123" i="9"/>
  <c r="DZ123" i="9" s="1"/>
  <c r="CU123" i="9"/>
  <c r="DU123" i="9" s="1"/>
  <c r="CH123" i="9"/>
  <c r="CC123" i="9"/>
  <c r="BX123" i="9"/>
  <c r="DI123" i="9"/>
  <c r="DD123" i="9"/>
  <c r="CY123" i="9"/>
  <c r="CL123" i="9"/>
  <c r="CG123" i="9"/>
  <c r="CB123" i="9"/>
  <c r="BV123" i="9"/>
  <c r="DH123" i="9"/>
  <c r="CF123" i="9"/>
  <c r="DC123" i="9"/>
  <c r="BZ123" i="9"/>
  <c r="CW123" i="9"/>
  <c r="BU123" i="9"/>
  <c r="CC191" i="2" s="1"/>
  <c r="DM123" i="9"/>
  <c r="CK123" i="9"/>
  <c r="BJ125" i="8"/>
  <c r="E112" i="17" s="1"/>
  <c r="AZ126" i="7"/>
  <c r="AP126" i="7"/>
  <c r="AK126" i="8"/>
  <c r="N121" i="18"/>
  <c r="F113" i="17"/>
  <c r="DM124" i="9"/>
  <c r="DI124" i="9"/>
  <c r="DE124" i="9"/>
  <c r="DA124" i="9"/>
  <c r="CW124" i="9"/>
  <c r="CL124" i="9"/>
  <c r="CH124" i="9"/>
  <c r="CD124" i="9"/>
  <c r="BZ124" i="9"/>
  <c r="BV124" i="9"/>
  <c r="DJ124" i="9"/>
  <c r="DD124" i="9"/>
  <c r="CY124" i="9"/>
  <c r="CM124" i="9"/>
  <c r="EN124" i="9" s="1"/>
  <c r="CG124" i="9"/>
  <c r="CB124" i="9"/>
  <c r="BW124" i="9"/>
  <c r="DH124" i="9"/>
  <c r="DC124" i="9"/>
  <c r="CX124" i="9"/>
  <c r="CK124" i="9"/>
  <c r="CF124" i="9"/>
  <c r="CA124" i="9"/>
  <c r="BU124" i="9"/>
  <c r="CC192" i="2" s="1"/>
  <c r="DL124" i="9"/>
  <c r="EL124" i="9" s="1"/>
  <c r="DG124" i="9"/>
  <c r="EG124" i="9" s="1"/>
  <c r="DB124" i="9"/>
  <c r="EB124" i="9" s="1"/>
  <c r="CV124" i="9"/>
  <c r="CJ124" i="9"/>
  <c r="CE124" i="9"/>
  <c r="BY124" i="9"/>
  <c r="BT124" i="9"/>
  <c r="DK124" i="9"/>
  <c r="EK124" i="9" s="1"/>
  <c r="CI124" i="9"/>
  <c r="DF124" i="9"/>
  <c r="CC124" i="9"/>
  <c r="CZ124" i="9"/>
  <c r="BX124" i="9"/>
  <c r="CU124" i="9"/>
  <c r="BJ126" i="8"/>
  <c r="E113" i="17" s="1"/>
  <c r="AK127" i="8"/>
  <c r="AZ127" i="7"/>
  <c r="AP127" i="7"/>
  <c r="N122" i="18"/>
  <c r="F114" i="17"/>
  <c r="DK125" i="9"/>
  <c r="DG125" i="9"/>
  <c r="DC125" i="9"/>
  <c r="CY125" i="9"/>
  <c r="CU125" i="9"/>
  <c r="CJ125" i="9"/>
  <c r="CF125" i="9"/>
  <c r="CB125" i="9"/>
  <c r="BX125" i="9"/>
  <c r="BT125" i="9"/>
  <c r="DM125" i="9"/>
  <c r="DL125" i="9"/>
  <c r="DF125" i="9"/>
  <c r="DA125" i="9"/>
  <c r="CV125" i="9"/>
  <c r="CI125" i="9"/>
  <c r="CD125" i="9"/>
  <c r="BY125" i="9"/>
  <c r="DJ125" i="9"/>
  <c r="DE125" i="9"/>
  <c r="CZ125" i="9"/>
  <c r="CM125" i="9"/>
  <c r="EN125" i="9" s="1"/>
  <c r="CH125" i="9"/>
  <c r="CC125" i="9"/>
  <c r="BW125" i="9"/>
  <c r="DI125" i="9"/>
  <c r="DD125" i="9"/>
  <c r="CX125" i="9"/>
  <c r="CL125" i="9"/>
  <c r="CG125" i="9"/>
  <c r="CA125" i="9"/>
  <c r="BV125" i="9"/>
  <c r="DH125" i="9"/>
  <c r="CE125" i="9"/>
  <c r="DB125" i="9"/>
  <c r="EB125" i="9" s="1"/>
  <c r="BZ125" i="9"/>
  <c r="CW125" i="9"/>
  <c r="BU125" i="9"/>
  <c r="CC193" i="2" s="1"/>
  <c r="CK125" i="9"/>
  <c r="BJ127" i="8"/>
  <c r="E114" i="17" s="1"/>
  <c r="AK128" i="8"/>
  <c r="AZ128" i="7"/>
  <c r="AP128" i="7"/>
  <c r="N123" i="18"/>
  <c r="F115" i="17"/>
  <c r="DJ126" i="9"/>
  <c r="DF126" i="9"/>
  <c r="DB126" i="9"/>
  <c r="CX126" i="9"/>
  <c r="CM126" i="9"/>
  <c r="EN126" i="9" s="1"/>
  <c r="CI126" i="9"/>
  <c r="CE126" i="9"/>
  <c r="CA126" i="9"/>
  <c r="BW126" i="9"/>
  <c r="DL126" i="9"/>
  <c r="DH126" i="9"/>
  <c r="DD126" i="9"/>
  <c r="CZ126" i="9"/>
  <c r="CV126" i="9"/>
  <c r="CK126" i="9"/>
  <c r="CG126" i="9"/>
  <c r="CC126" i="9"/>
  <c r="BY126" i="9"/>
  <c r="BU126" i="9"/>
  <c r="CC194" i="2" s="1"/>
  <c r="DG126" i="9"/>
  <c r="CY126" i="9"/>
  <c r="CJ126" i="9"/>
  <c r="CB126" i="9"/>
  <c r="BT126" i="9"/>
  <c r="DM126" i="9"/>
  <c r="DE126" i="9"/>
  <c r="CW126" i="9"/>
  <c r="CH126" i="9"/>
  <c r="BZ126" i="9"/>
  <c r="DK126" i="9"/>
  <c r="EK126" i="9" s="1"/>
  <c r="DC126" i="9"/>
  <c r="EC126" i="9" s="1"/>
  <c r="CU126" i="9"/>
  <c r="DU126" i="9" s="1"/>
  <c r="CF126" i="9"/>
  <c r="BX126" i="9"/>
  <c r="DI126" i="9"/>
  <c r="BV126" i="9"/>
  <c r="DA126" i="9"/>
  <c r="EA126" i="9" s="1"/>
  <c r="CL126" i="9"/>
  <c r="CD126" i="9"/>
  <c r="BJ128" i="8"/>
  <c r="E115" i="17" s="1"/>
  <c r="AZ129" i="7"/>
  <c r="AP129" i="7"/>
  <c r="AK129" i="8"/>
  <c r="N124" i="18"/>
  <c r="F116" i="17"/>
  <c r="DM127" i="9"/>
  <c r="DI127" i="9"/>
  <c r="DE127" i="9"/>
  <c r="DA127" i="9"/>
  <c r="CW127" i="9"/>
  <c r="CL127" i="9"/>
  <c r="CH127" i="9"/>
  <c r="CD127" i="9"/>
  <c r="BZ127" i="9"/>
  <c r="BV127" i="9"/>
  <c r="DK127" i="9"/>
  <c r="DG127" i="9"/>
  <c r="DC127" i="9"/>
  <c r="CY127" i="9"/>
  <c r="CU127" i="9"/>
  <c r="CJ127" i="9"/>
  <c r="CF127" i="9"/>
  <c r="CB127" i="9"/>
  <c r="BX127" i="9"/>
  <c r="BT127" i="9"/>
  <c r="DJ127" i="9"/>
  <c r="DL127" i="9"/>
  <c r="DB127" i="9"/>
  <c r="CM127" i="9"/>
  <c r="EN127" i="9" s="1"/>
  <c r="CE127" i="9"/>
  <c r="BW127" i="9"/>
  <c r="DH127" i="9"/>
  <c r="CZ127" i="9"/>
  <c r="CK127" i="9"/>
  <c r="CC127" i="9"/>
  <c r="BU127" i="9"/>
  <c r="CC195" i="2" s="1"/>
  <c r="DF127" i="9"/>
  <c r="CX127" i="9"/>
  <c r="CI127" i="9"/>
  <c r="CA127" i="9"/>
  <c r="DD127" i="9"/>
  <c r="CV127" i="9"/>
  <c r="BY127" i="9"/>
  <c r="CG127" i="9"/>
  <c r="BJ129" i="8"/>
  <c r="E116" i="17" s="1"/>
  <c r="AK134" i="8"/>
  <c r="AZ134" i="7"/>
  <c r="AP134" i="7" s="1"/>
  <c r="BX133" i="6"/>
  <c r="AS47" i="7"/>
  <c r="AS50" i="7"/>
  <c r="AO55" i="7"/>
  <c r="AS75" i="7"/>
  <c r="BA75" i="7"/>
  <c r="AW76" i="7"/>
  <c r="AS85" i="7"/>
  <c r="AN132" i="7"/>
  <c r="AR28" i="8"/>
  <c r="AA28" i="8"/>
  <c r="AQ28" i="8"/>
  <c r="AV46" i="8"/>
  <c r="AV29" i="8" s="1"/>
  <c r="AP26" i="6"/>
  <c r="AP20" i="6" s="1"/>
  <c r="E20" i="22" s="1"/>
  <c r="BV26" i="6"/>
  <c r="BV20" i="6" s="1"/>
  <c r="BZ26" i="6"/>
  <c r="BZ20" i="6" s="1"/>
  <c r="CD26" i="6"/>
  <c r="CD20" i="6" s="1"/>
  <c r="CH26" i="6"/>
  <c r="CH20" i="6" s="1"/>
  <c r="S45" i="9"/>
  <c r="S44" i="9" s="1"/>
  <c r="S27" i="9" s="1"/>
  <c r="S26" i="9" s="1"/>
  <c r="CH46" i="9"/>
  <c r="S20" i="9"/>
  <c r="S19" i="9" s="1"/>
  <c r="AJ49" i="6"/>
  <c r="BT49" i="6"/>
  <c r="BX49" i="6"/>
  <c r="BZ75" i="6"/>
  <c r="BZ74" i="6" s="1"/>
  <c r="AT82" i="7"/>
  <c r="AJ82" i="7"/>
  <c r="BS86" i="6"/>
  <c r="BS84" i="6" s="1"/>
  <c r="BA87" i="6"/>
  <c r="BA88" i="6"/>
  <c r="BR88" i="6" s="1"/>
  <c r="AT93" i="7"/>
  <c r="AJ93" i="7"/>
  <c r="BU92" i="6"/>
  <c r="N91" i="9" s="1"/>
  <c r="DD91" i="9" s="1"/>
  <c r="ED91" i="9" s="1"/>
  <c r="AT94" i="7"/>
  <c r="AJ94" i="7"/>
  <c r="BR93" i="6"/>
  <c r="AK95" i="8"/>
  <c r="AP95" i="7"/>
  <c r="AZ95" i="7"/>
  <c r="BX95" i="6"/>
  <c r="AT98" i="7"/>
  <c r="AJ98" i="7"/>
  <c r="BR97" i="6"/>
  <c r="AK99" i="8"/>
  <c r="AP99" i="7"/>
  <c r="AZ99" i="7"/>
  <c r="BX99" i="6"/>
  <c r="AT102" i="7"/>
  <c r="AJ102" i="7"/>
  <c r="BR101" i="6"/>
  <c r="AK103" i="8"/>
  <c r="AP103" i="7"/>
  <c r="AZ103" i="7"/>
  <c r="BX103" i="6"/>
  <c r="AT106" i="7"/>
  <c r="AJ106" i="7"/>
  <c r="BR105" i="6"/>
  <c r="AK107" i="8"/>
  <c r="AP107" i="7"/>
  <c r="AZ107" i="7"/>
  <c r="BX107" i="6"/>
  <c r="AT110" i="7"/>
  <c r="AJ110" i="7"/>
  <c r="BR109" i="6"/>
  <c r="AK111" i="8"/>
  <c r="AP111" i="7"/>
  <c r="AZ111" i="7"/>
  <c r="BX111" i="6"/>
  <c r="DL111" i="9"/>
  <c r="V85" i="9"/>
  <c r="V83" i="9" s="1"/>
  <c r="V22" i="9"/>
  <c r="AT114" i="7"/>
  <c r="AJ114" i="7"/>
  <c r="AT116" i="7"/>
  <c r="AJ116" i="7"/>
  <c r="AZ117" i="7"/>
  <c r="AP117" i="7"/>
  <c r="AK117" i="8"/>
  <c r="BX117" i="6"/>
  <c r="BX118" i="6"/>
  <c r="BX119" i="6"/>
  <c r="BX120" i="6"/>
  <c r="BX121" i="6"/>
  <c r="BX122" i="6"/>
  <c r="BX123" i="6"/>
  <c r="BX124" i="6"/>
  <c r="BX125" i="6"/>
  <c r="BX126" i="6"/>
  <c r="BX127" i="6"/>
  <c r="BX128" i="6"/>
  <c r="BT46" i="6"/>
  <c r="BX46" i="6"/>
  <c r="BX45" i="6" s="1"/>
  <c r="BX28" i="6" s="1"/>
  <c r="BT46" i="9"/>
  <c r="DU46" i="9" s="1"/>
  <c r="E45" i="9"/>
  <c r="E20" i="9"/>
  <c r="E19" i="9" s="1"/>
  <c r="CI46" i="9"/>
  <c r="T45" i="9"/>
  <c r="T44" i="9" s="1"/>
  <c r="T27" i="9" s="1"/>
  <c r="T26" i="9" s="1"/>
  <c r="T20" i="9"/>
  <c r="T19" i="9" s="1"/>
  <c r="CM47" i="9"/>
  <c r="X45" i="9"/>
  <c r="X20" i="9"/>
  <c r="BY49" i="6"/>
  <c r="AT50" i="7"/>
  <c r="CU49" i="9"/>
  <c r="E48" i="9"/>
  <c r="BR53" i="6"/>
  <c r="AJ82" i="6"/>
  <c r="BD86" i="6"/>
  <c r="BD84" i="6" s="1"/>
  <c r="AW87" i="8"/>
  <c r="AW85" i="8" s="1"/>
  <c r="AW23" i="8"/>
  <c r="AW20" i="8" s="1"/>
  <c r="BX87" i="6"/>
  <c r="CY87" i="9"/>
  <c r="I85" i="9"/>
  <c r="I83" i="9" s="1"/>
  <c r="I26" i="9" s="1"/>
  <c r="I22" i="9"/>
  <c r="I19" i="9" s="1"/>
  <c r="AT90" i="7"/>
  <c r="AJ90" i="7"/>
  <c r="BU89" i="6"/>
  <c r="AT91" i="7"/>
  <c r="AJ91" i="7"/>
  <c r="BU90" i="6"/>
  <c r="N89" i="9" s="1"/>
  <c r="DD89" i="9" s="1"/>
  <c r="ED89" i="9" s="1"/>
  <c r="AT92" i="7"/>
  <c r="AJ92" i="7"/>
  <c r="AZ93" i="7"/>
  <c r="AP93" i="7"/>
  <c r="AK93" i="8"/>
  <c r="AP94" i="7"/>
  <c r="AK94" i="8"/>
  <c r="AZ94" i="7"/>
  <c r="BX94" i="6"/>
  <c r="AT97" i="7"/>
  <c r="AJ97" i="7"/>
  <c r="BR96" i="6"/>
  <c r="AP98" i="7"/>
  <c r="AK98" i="8"/>
  <c r="AZ98" i="7"/>
  <c r="BX98" i="6"/>
  <c r="AT101" i="7"/>
  <c r="AJ101" i="7"/>
  <c r="BR100" i="6"/>
  <c r="AP102" i="7"/>
  <c r="AK102" i="8"/>
  <c r="AZ102" i="7"/>
  <c r="BX102" i="6"/>
  <c r="AT105" i="7"/>
  <c r="AJ105" i="7"/>
  <c r="BR104" i="6"/>
  <c r="AP106" i="7"/>
  <c r="AK106" i="8"/>
  <c r="AZ106" i="7"/>
  <c r="BX106" i="6"/>
  <c r="AT109" i="7"/>
  <c r="AJ109" i="7"/>
  <c r="BR108" i="6"/>
  <c r="AP110" i="7"/>
  <c r="AK110" i="8"/>
  <c r="AZ110" i="7"/>
  <c r="BX110" i="6"/>
  <c r="AT113" i="7"/>
  <c r="AJ113" i="7"/>
  <c r="DM112" i="9"/>
  <c r="W85" i="9"/>
  <c r="W83" i="9" s="1"/>
  <c r="W26" i="9" s="1"/>
  <c r="W22" i="9"/>
  <c r="W19" i="9" s="1"/>
  <c r="AK116" i="8"/>
  <c r="AZ116" i="7"/>
  <c r="AP116" i="7"/>
  <c r="BX116" i="6"/>
  <c r="AP131" i="6"/>
  <c r="AP27" i="6" s="1"/>
  <c r="AP133" i="7"/>
  <c r="BX132" i="6"/>
  <c r="AZ26" i="7"/>
  <c r="AO47" i="7"/>
  <c r="AO46" i="7" s="1"/>
  <c r="AO29" i="7" s="1"/>
  <c r="AV47" i="7"/>
  <c r="AV46" i="7" s="1"/>
  <c r="AV29" i="7" s="1"/>
  <c r="AL48" i="7"/>
  <c r="AZ47" i="7"/>
  <c r="AP48" i="7"/>
  <c r="AM55" i="7"/>
  <c r="AQ55" i="7"/>
  <c r="AW75" i="7"/>
  <c r="AU76" i="7"/>
  <c r="BT26" i="6"/>
  <c r="BT20" i="6" s="1"/>
  <c r="CB26" i="6"/>
  <c r="CB20" i="6" s="1"/>
  <c r="CF26" i="6"/>
  <c r="CF20" i="6" s="1"/>
  <c r="BU46" i="6"/>
  <c r="BU45" i="6" s="1"/>
  <c r="BU28" i="6" s="1"/>
  <c r="BY46" i="6"/>
  <c r="F45" i="9"/>
  <c r="BU46" i="9"/>
  <c r="F20" i="9"/>
  <c r="CJ46" i="9"/>
  <c r="EK46" i="9" s="1"/>
  <c r="U45" i="9"/>
  <c r="U20" i="9"/>
  <c r="BZ49" i="6"/>
  <c r="X48" i="9" s="1"/>
  <c r="CV49" i="9"/>
  <c r="F48" i="9"/>
  <c r="DK49" i="9"/>
  <c r="U48" i="9"/>
  <c r="BR52" i="6"/>
  <c r="X74" i="9"/>
  <c r="X73" i="9" s="1"/>
  <c r="X53" i="9" s="1"/>
  <c r="X21" i="9"/>
  <c r="AT88" i="7"/>
  <c r="AJ88" i="7"/>
  <c r="AT89" i="7"/>
  <c r="AJ89" i="7"/>
  <c r="AZ90" i="7"/>
  <c r="AP90" i="7"/>
  <c r="AK90" i="8"/>
  <c r="AZ91" i="7"/>
  <c r="AP91" i="7"/>
  <c r="AK91" i="8"/>
  <c r="AK92" i="8"/>
  <c r="AZ92" i="7"/>
  <c r="AP92" i="7"/>
  <c r="AT96" i="7"/>
  <c r="AJ96" i="7"/>
  <c r="BR95" i="6"/>
  <c r="AP97" i="7"/>
  <c r="AZ97" i="7"/>
  <c r="AK97" i="8"/>
  <c r="AT100" i="7"/>
  <c r="AJ100" i="7"/>
  <c r="BR99" i="6"/>
  <c r="AP101" i="7"/>
  <c r="AZ101" i="7"/>
  <c r="AK101" i="8"/>
  <c r="AT104" i="7"/>
  <c r="AJ104" i="7"/>
  <c r="BR103" i="6"/>
  <c r="AP105" i="7"/>
  <c r="AZ105" i="7"/>
  <c r="AK105" i="8"/>
  <c r="AT108" i="7"/>
  <c r="AJ108" i="7"/>
  <c r="BR107" i="6"/>
  <c r="AP109" i="7"/>
  <c r="AZ109" i="7"/>
  <c r="AK109" i="8"/>
  <c r="AT112" i="7"/>
  <c r="AJ112" i="7"/>
  <c r="BR111" i="6"/>
  <c r="AZ113" i="7"/>
  <c r="AP113" i="7"/>
  <c r="AK113" i="8"/>
  <c r="CX112" i="9"/>
  <c r="H85" i="9"/>
  <c r="H83" i="9" s="1"/>
  <c r="H26" i="9" s="1"/>
  <c r="H22" i="9"/>
  <c r="H19" i="9" s="1"/>
  <c r="AT115" i="7"/>
  <c r="AJ115" i="7"/>
  <c r="AT118" i="7"/>
  <c r="P118" i="7"/>
  <c r="BR117" i="6"/>
  <c r="AT119" i="7"/>
  <c r="P119" i="7"/>
  <c r="BR118" i="6"/>
  <c r="AT120" i="7"/>
  <c r="P120" i="7"/>
  <c r="BR119" i="6"/>
  <c r="AT121" i="7"/>
  <c r="P121" i="7"/>
  <c r="BR120" i="6"/>
  <c r="AT122" i="7"/>
  <c r="P122" i="7"/>
  <c r="BR121" i="6"/>
  <c r="AT123" i="7"/>
  <c r="P123" i="7"/>
  <c r="BR122" i="6"/>
  <c r="AT124" i="7"/>
  <c r="P124" i="7"/>
  <c r="BR123" i="6"/>
  <c r="AT125" i="7"/>
  <c r="P125" i="7"/>
  <c r="BR124" i="6"/>
  <c r="AT126" i="7"/>
  <c r="P126" i="7"/>
  <c r="BR125" i="6"/>
  <c r="AT127" i="7"/>
  <c r="P127" i="7"/>
  <c r="BR126" i="6"/>
  <c r="AT128" i="7"/>
  <c r="P128" i="7"/>
  <c r="BR127" i="6"/>
  <c r="AT129" i="7"/>
  <c r="P129" i="7"/>
  <c r="BR128" i="6"/>
  <c r="AR47" i="7"/>
  <c r="AR46" i="7" s="1"/>
  <c r="AR29" i="7" s="1"/>
  <c r="AW50" i="7"/>
  <c r="BA50" i="7"/>
  <c r="G55" i="7"/>
  <c r="G28" i="7" s="1"/>
  <c r="AZ75" i="7"/>
  <c r="AR132" i="7"/>
  <c r="AW47" i="7"/>
  <c r="BA47" i="7"/>
  <c r="F75" i="7"/>
  <c r="J75" i="7"/>
  <c r="AX75" i="7" s="1"/>
  <c r="N75" i="7"/>
  <c r="AX132" i="7"/>
  <c r="BB132" i="7"/>
  <c r="AM133" i="7"/>
  <c r="AQ133" i="7"/>
  <c r="CW112" i="9"/>
  <c r="G85" i="9"/>
  <c r="G83" i="9" s="1"/>
  <c r="EG45" i="9"/>
  <c r="DV47" i="9"/>
  <c r="EL47" i="9"/>
  <c r="EM48" i="9"/>
  <c r="EN48" i="9"/>
  <c r="AX47" i="7"/>
  <c r="AX46" i="7" s="1"/>
  <c r="AX29" i="7" s="1"/>
  <c r="BB47" i="7"/>
  <c r="BB46" i="7" s="1"/>
  <c r="BB29" i="7" s="1"/>
  <c r="G75" i="7"/>
  <c r="AU75" i="7" s="1"/>
  <c r="K75" i="7"/>
  <c r="E36" i="17"/>
  <c r="I65" i="13"/>
  <c r="E38" i="17"/>
  <c r="I68" i="13"/>
  <c r="G22" i="9"/>
  <c r="G19" i="9" s="1"/>
  <c r="ED48" i="9"/>
  <c r="BY44" i="9"/>
  <c r="BY27" i="9" s="1"/>
  <c r="E35" i="17"/>
  <c r="I64" i="13"/>
  <c r="EJ46" i="9"/>
  <c r="DU47" i="9"/>
  <c r="EK47" i="9"/>
  <c r="CM74" i="9"/>
  <c r="CM73" i="9" s="1"/>
  <c r="CM53" i="9" s="1"/>
  <c r="CW48" i="9"/>
  <c r="CW44" i="9" s="1"/>
  <c r="CW27" i="9" s="1"/>
  <c r="DA48" i="9"/>
  <c r="DA44" i="9" s="1"/>
  <c r="DA27" i="9" s="1"/>
  <c r="DE48" i="9"/>
  <c r="DI48" i="9"/>
  <c r="DI44" i="9" s="1"/>
  <c r="DI27" i="9" s="1"/>
  <c r="DM48" i="9"/>
  <c r="DM44" i="9" s="1"/>
  <c r="DM27" i="9" s="1"/>
  <c r="DU56" i="9"/>
  <c r="DU55" i="9" s="1"/>
  <c r="DY56" i="9"/>
  <c r="EC56" i="9"/>
  <c r="EG56" i="9"/>
  <c r="EG55" i="9" s="1"/>
  <c r="EK56" i="9"/>
  <c r="EK55" i="9" s="1"/>
  <c r="DX57" i="9"/>
  <c r="EB57" i="9"/>
  <c r="EF57" i="9"/>
  <c r="EJ57" i="9"/>
  <c r="DU52" i="9"/>
  <c r="DY52" i="9"/>
  <c r="EC52" i="9"/>
  <c r="EG52" i="9"/>
  <c r="EK52" i="9"/>
  <c r="DW56" i="9"/>
  <c r="DW55" i="9" s="1"/>
  <c r="EA56" i="9"/>
  <c r="EA55" i="9" s="1"/>
  <c r="EE56" i="9"/>
  <c r="EI56" i="9"/>
  <c r="EM56" i="9"/>
  <c r="EM55" i="9" s="1"/>
  <c r="DV57" i="9"/>
  <c r="DZ57" i="9"/>
  <c r="ED57" i="9"/>
  <c r="EH57" i="9"/>
  <c r="EL57" i="9"/>
  <c r="EL21" i="9" s="1"/>
  <c r="DU95" i="9"/>
  <c r="DY95" i="9"/>
  <c r="EC95" i="9"/>
  <c r="EG95" i="9"/>
  <c r="EK95" i="9"/>
  <c r="CW74" i="9"/>
  <c r="CW73" i="9" s="1"/>
  <c r="DA74" i="9"/>
  <c r="DA73" i="9" s="1"/>
  <c r="DE74" i="9"/>
  <c r="DE73" i="9" s="1"/>
  <c r="DI74" i="9"/>
  <c r="DI73" i="9" s="1"/>
  <c r="DM74" i="9"/>
  <c r="DM73" i="9" s="1"/>
  <c r="DU75" i="9"/>
  <c r="DY75" i="9"/>
  <c r="EC75" i="9"/>
  <c r="EG75" i="9"/>
  <c r="EK75" i="9"/>
  <c r="ED95" i="9"/>
  <c r="EH95" i="9"/>
  <c r="EL95" i="9"/>
  <c r="DW94" i="9"/>
  <c r="EA94" i="9"/>
  <c r="EE94" i="9"/>
  <c r="EI94" i="9"/>
  <c r="EM94" i="9"/>
  <c r="EM95" i="9"/>
  <c r="DX97" i="9"/>
  <c r="EB97" i="9"/>
  <c r="EF97" i="9"/>
  <c r="EJ97" i="9"/>
  <c r="DW98" i="9"/>
  <c r="EA98" i="9"/>
  <c r="EE98" i="9"/>
  <c r="EI98" i="9"/>
  <c r="EM98" i="9"/>
  <c r="DY93" i="9"/>
  <c r="EC93" i="9"/>
  <c r="EG93" i="9"/>
  <c r="EK93" i="9"/>
  <c r="DV96" i="9"/>
  <c r="DZ96" i="9"/>
  <c r="ED96" i="9"/>
  <c r="EH96" i="9"/>
  <c r="EL96" i="9"/>
  <c r="DX114" i="9"/>
  <c r="EB114" i="9"/>
  <c r="EF114" i="9"/>
  <c r="EJ114" i="9"/>
  <c r="EM115" i="9"/>
  <c r="DW115" i="9"/>
  <c r="EA115" i="9"/>
  <c r="EE115" i="9"/>
  <c r="EI115" i="9"/>
  <c r="DZ130" i="9"/>
  <c r="ED130" i="9"/>
  <c r="F24" i="10"/>
  <c r="N24" i="10"/>
  <c r="V24" i="10"/>
  <c r="AD24" i="10"/>
  <c r="I24" i="10"/>
  <c r="Q24" i="10"/>
  <c r="EN130" i="9"/>
  <c r="EF130" i="9"/>
  <c r="J24" i="10"/>
  <c r="R24" i="10"/>
  <c r="Z24" i="10"/>
  <c r="DW131" i="9"/>
  <c r="EA131" i="9"/>
  <c r="EE131" i="9"/>
  <c r="EI131" i="9"/>
  <c r="EM131" i="9"/>
  <c r="DU132" i="9"/>
  <c r="DY132" i="9"/>
  <c r="DY25" i="9" s="1"/>
  <c r="EC132" i="9"/>
  <c r="EC25" i="9" s="1"/>
  <c r="EG132" i="9"/>
  <c r="EG25" i="9" s="1"/>
  <c r="EK132" i="9"/>
  <c r="CX130" i="9"/>
  <c r="DB130" i="9"/>
  <c r="DF130" i="9"/>
  <c r="DJ130" i="9"/>
  <c r="CV130" i="9"/>
  <c r="CZ130" i="9"/>
  <c r="DD130" i="9"/>
  <c r="DH130" i="9"/>
  <c r="DL130" i="9"/>
  <c r="F39" i="24" l="1"/>
  <c r="BR18" i="4"/>
  <c r="Z18" i="4"/>
  <c r="G34" i="24"/>
  <c r="G78" i="18"/>
  <c r="DP26" i="9"/>
  <c r="AH26" i="9"/>
  <c r="AK26" i="9"/>
  <c r="BB44" i="9"/>
  <c r="BB27" i="9" s="1"/>
  <c r="BB26" i="9" s="1"/>
  <c r="CA44" i="9"/>
  <c r="CA27" i="9" s="1"/>
  <c r="AI46" i="8"/>
  <c r="AI29" i="8" s="1"/>
  <c r="AZ46" i="8"/>
  <c r="AZ29" i="8" s="1"/>
  <c r="R55" i="8"/>
  <c r="AG46" i="8"/>
  <c r="AG29" i="8" s="1"/>
  <c r="S55" i="8"/>
  <c r="BA20" i="8"/>
  <c r="O55" i="8"/>
  <c r="O28" i="8" s="1"/>
  <c r="AV28" i="8"/>
  <c r="AL46" i="8"/>
  <c r="AL29" i="8" s="1"/>
  <c r="J46" i="8"/>
  <c r="J29" i="8" s="1"/>
  <c r="AF55" i="8"/>
  <c r="AF28" i="8" s="1"/>
  <c r="U55" i="8"/>
  <c r="U28" i="8" s="1"/>
  <c r="AU20" i="8"/>
  <c r="AH20" i="8"/>
  <c r="AU46" i="8"/>
  <c r="AU29" i="8" s="1"/>
  <c r="AU28" i="8" s="1"/>
  <c r="AZ46" i="7"/>
  <c r="AZ29" i="7" s="1"/>
  <c r="AW55" i="7"/>
  <c r="DI53" i="9"/>
  <c r="EB130" i="9"/>
  <c r="DL53" i="9"/>
  <c r="Z27" i="6"/>
  <c r="BZ54" i="6"/>
  <c r="U27" i="6"/>
  <c r="L27" i="6"/>
  <c r="CE45" i="6"/>
  <c r="CE28" i="6" s="1"/>
  <c r="CE27" i="6" s="1"/>
  <c r="AH55" i="8"/>
  <c r="F55" i="8"/>
  <c r="F28" i="8" s="1"/>
  <c r="I27" i="6"/>
  <c r="X27" i="6"/>
  <c r="AZ132" i="7"/>
  <c r="CC45" i="6"/>
  <c r="CC28" i="6" s="1"/>
  <c r="CC27" i="6" s="1"/>
  <c r="O46" i="8"/>
  <c r="O29" i="8" s="1"/>
  <c r="DY45" i="9"/>
  <c r="AV76" i="7"/>
  <c r="CB54" i="6"/>
  <c r="CE54" i="6"/>
  <c r="CG53" i="9"/>
  <c r="EL130" i="9"/>
  <c r="DV130" i="9"/>
  <c r="CG45" i="6"/>
  <c r="CG28" i="6" s="1"/>
  <c r="CE44" i="9"/>
  <c r="CE27" i="9" s="1"/>
  <c r="AM28" i="8"/>
  <c r="AX28" i="8"/>
  <c r="AW25" i="4"/>
  <c r="AJ52" i="4"/>
  <c r="EL122" i="9"/>
  <c r="AA25" i="4"/>
  <c r="O27" i="6"/>
  <c r="AZ28" i="8"/>
  <c r="DV21" i="9"/>
  <c r="AY76" i="7"/>
  <c r="EJ130" i="9"/>
  <c r="BA20" i="7"/>
  <c r="G55" i="8"/>
  <c r="BV54" i="6"/>
  <c r="BV27" i="6" s="1"/>
  <c r="BS54" i="6"/>
  <c r="BJ27" i="6"/>
  <c r="CG54" i="6"/>
  <c r="R46" i="8"/>
  <c r="R29" i="8" s="1"/>
  <c r="R28" i="8" s="1"/>
  <c r="AY20" i="7"/>
  <c r="AK55" i="8"/>
  <c r="AJ55" i="8"/>
  <c r="AJ28" i="8" s="1"/>
  <c r="T55" i="8"/>
  <c r="T28" i="8" s="1"/>
  <c r="DU74" i="9"/>
  <c r="DU73" i="9" s="1"/>
  <c r="EB21" i="9"/>
  <c r="EC55" i="9"/>
  <c r="AI55" i="8"/>
  <c r="AI28" i="8" s="1"/>
  <c r="CF54" i="6"/>
  <c r="CF27" i="6" s="1"/>
  <c r="CC54" i="6"/>
  <c r="I55" i="8"/>
  <c r="AU55" i="7"/>
  <c r="AY28" i="8"/>
  <c r="EK74" i="9"/>
  <c r="EK73" i="9" s="1"/>
  <c r="DY20" i="9"/>
  <c r="AY75" i="7"/>
  <c r="AY55" i="7" s="1"/>
  <c r="AX55" i="7"/>
  <c r="AX28" i="7" s="1"/>
  <c r="BD27" i="6"/>
  <c r="AK47" i="7"/>
  <c r="AK46" i="7" s="1"/>
  <c r="AK29" i="7" s="1"/>
  <c r="DF44" i="9"/>
  <c r="DF27" i="9" s="1"/>
  <c r="I46" i="8"/>
  <c r="I29" i="8" s="1"/>
  <c r="CH54" i="6"/>
  <c r="CH27" i="6" s="1"/>
  <c r="BV45" i="6"/>
  <c r="BV28" i="6" s="1"/>
  <c r="CB45" i="6"/>
  <c r="CB28" i="6" s="1"/>
  <c r="CB27" i="6" s="1"/>
  <c r="J55" i="8"/>
  <c r="CE53" i="9"/>
  <c r="DC53" i="9"/>
  <c r="DJ44" i="9"/>
  <c r="DJ27" i="9" s="1"/>
  <c r="CJ53" i="9"/>
  <c r="CR26" i="9"/>
  <c r="CC53" i="9"/>
  <c r="CB53" i="9"/>
  <c r="AV55" i="7"/>
  <c r="AV28" i="7" s="1"/>
  <c r="BT54" i="6"/>
  <c r="AW28" i="8"/>
  <c r="EC45" i="9"/>
  <c r="BU53" i="9"/>
  <c r="BT53" i="9"/>
  <c r="DX48" i="9"/>
  <c r="BA28" i="8"/>
  <c r="AL28" i="8"/>
  <c r="BV53" i="9"/>
  <c r="AZ55" i="7"/>
  <c r="DK53" i="9"/>
  <c r="CX53" i="9"/>
  <c r="DZ48" i="9"/>
  <c r="AV44" i="9"/>
  <c r="AV27" i="9" s="1"/>
  <c r="AV26" i="9" s="1"/>
  <c r="CK53" i="9"/>
  <c r="I23" i="3"/>
  <c r="I20" i="3" s="1"/>
  <c r="BW27" i="6"/>
  <c r="CL53" i="9"/>
  <c r="DX130" i="9"/>
  <c r="EH130" i="9"/>
  <c r="EH48" i="9"/>
  <c r="DB44" i="9"/>
  <c r="DB27" i="9" s="1"/>
  <c r="CB44" i="9"/>
  <c r="CB27" i="9" s="1"/>
  <c r="CT26" i="9"/>
  <c r="BD26" i="9"/>
  <c r="BJ44" i="9"/>
  <c r="BJ27" i="9" s="1"/>
  <c r="ED55" i="9"/>
  <c r="ED54" i="9" s="1"/>
  <c r="EF48" i="9"/>
  <c r="EJ48" i="9"/>
  <c r="BQ153" i="3"/>
  <c r="BQ148" i="3" s="1"/>
  <c r="BQ28" i="3" s="1"/>
  <c r="BQ23" i="3"/>
  <c r="BQ20" i="3" s="1"/>
  <c r="DA53" i="9"/>
  <c r="DU25" i="9"/>
  <c r="EC74" i="9"/>
  <c r="EC73" i="9" s="1"/>
  <c r="EE55" i="9"/>
  <c r="EE54" i="9" s="1"/>
  <c r="EG20" i="9"/>
  <c r="EJ21" i="9"/>
  <c r="AQ26" i="9"/>
  <c r="DD53" i="9"/>
  <c r="M26" i="9"/>
  <c r="EB25" i="9"/>
  <c r="BR26" i="9"/>
  <c r="P26" i="9"/>
  <c r="EB48" i="9"/>
  <c r="BZ53" i="9"/>
  <c r="BE52" i="4"/>
  <c r="G46" i="18"/>
  <c r="G45" i="18" s="1"/>
  <c r="G19" i="24"/>
  <c r="G18" i="24" s="1"/>
  <c r="G17" i="24" s="1"/>
  <c r="G31" i="24" s="1"/>
  <c r="G16" i="24" s="1"/>
  <c r="BH12" i="4"/>
  <c r="CW82" i="2"/>
  <c r="Y73" i="5"/>
  <c r="Y72" i="5" s="1"/>
  <c r="E132" i="6"/>
  <c r="AH129" i="5"/>
  <c r="Y130" i="5"/>
  <c r="U72" i="4"/>
  <c r="E74" i="6" s="1"/>
  <c r="AE43" i="4"/>
  <c r="AE26" i="4" s="1"/>
  <c r="DV124" i="9"/>
  <c r="F26" i="4"/>
  <c r="F25" i="4" s="1"/>
  <c r="F25" i="5" s="1"/>
  <c r="I18" i="5"/>
  <c r="H43" i="5"/>
  <c r="H26" i="5" s="1"/>
  <c r="L130" i="5"/>
  <c r="AT130" i="4"/>
  <c r="DE205" i="2" s="1"/>
  <c r="AS25" i="4"/>
  <c r="BH25" i="4"/>
  <c r="AT43" i="4"/>
  <c r="AT26" i="4" s="1"/>
  <c r="AH20" i="5"/>
  <c r="EJ122" i="9"/>
  <c r="S25" i="4"/>
  <c r="I25" i="5"/>
  <c r="Q18" i="5"/>
  <c r="BP45" i="4"/>
  <c r="AJ55" i="5"/>
  <c r="AJ54" i="5" s="1"/>
  <c r="BK25" i="4"/>
  <c r="E52" i="18"/>
  <c r="AY25" i="4"/>
  <c r="BR43" i="4"/>
  <c r="BR26" i="4" s="1"/>
  <c r="W43" i="5"/>
  <c r="W26" i="5" s="1"/>
  <c r="W25" i="5" s="1"/>
  <c r="U114" i="4"/>
  <c r="E112" i="18" s="1"/>
  <c r="BP113" i="4"/>
  <c r="BS53" i="4"/>
  <c r="BS43" i="4"/>
  <c r="BS26" i="4" s="1"/>
  <c r="AD25" i="4"/>
  <c r="EE119" i="9"/>
  <c r="BP130" i="4"/>
  <c r="AE52" i="4"/>
  <c r="CU84" i="3"/>
  <c r="CU83" i="3" s="1"/>
  <c r="CU82" i="3" s="1"/>
  <c r="CU28" i="3" s="1"/>
  <c r="BQ43" i="4"/>
  <c r="BQ26" i="4" s="1"/>
  <c r="AH54" i="5"/>
  <c r="AH53" i="5" s="1"/>
  <c r="AH52" i="5" s="1"/>
  <c r="Z52" i="4"/>
  <c r="AD43" i="5"/>
  <c r="AD26" i="5" s="1"/>
  <c r="Y47" i="5"/>
  <c r="J16" i="18"/>
  <c r="DL85" i="9"/>
  <c r="DL83" i="9" s="1"/>
  <c r="CU22" i="3"/>
  <c r="CU20" i="3" s="1"/>
  <c r="E55" i="6"/>
  <c r="E51" i="18"/>
  <c r="G26" i="4"/>
  <c r="AK25" i="4"/>
  <c r="Z43" i="4"/>
  <c r="Z26" i="4" s="1"/>
  <c r="BP54" i="4"/>
  <c r="DH85" i="9"/>
  <c r="DH83" i="9" s="1"/>
  <c r="BX85" i="9"/>
  <c r="BX83" i="9" s="1"/>
  <c r="CV85" i="9"/>
  <c r="CV83" i="9" s="1"/>
  <c r="N54" i="5"/>
  <c r="T27" i="6"/>
  <c r="AF54" i="5"/>
  <c r="AF53" i="5" s="1"/>
  <c r="AF52" i="5" s="1"/>
  <c r="N82" i="18"/>
  <c r="N80" i="18" s="1"/>
  <c r="N23" i="18" s="1"/>
  <c r="L20" i="5"/>
  <c r="L54" i="5"/>
  <c r="AB18" i="5"/>
  <c r="T18" i="5"/>
  <c r="M25" i="4"/>
  <c r="EM44" i="9"/>
  <c r="EM27" i="9" s="1"/>
  <c r="EJ55" i="9"/>
  <c r="EN55" i="9"/>
  <c r="EN54" i="9" s="1"/>
  <c r="EK25" i="9"/>
  <c r="DY74" i="9"/>
  <c r="DY73" i="9" s="1"/>
  <c r="DE53" i="9"/>
  <c r="EH21" i="9"/>
  <c r="EC20" i="9"/>
  <c r="G26" i="9"/>
  <c r="R26" i="9"/>
  <c r="BF26" i="9"/>
  <c r="AS26" i="9"/>
  <c r="CF53" i="9"/>
  <c r="BF44" i="9"/>
  <c r="BF27" i="9" s="1"/>
  <c r="DZ55" i="9"/>
  <c r="DZ54" i="9" s="1"/>
  <c r="DZ53" i="9" s="1"/>
  <c r="EF55" i="9"/>
  <c r="EF54" i="9" s="1"/>
  <c r="EF53" i="9" s="1"/>
  <c r="CH53" i="9"/>
  <c r="EB55" i="9"/>
  <c r="AP26" i="9"/>
  <c r="CU53" i="9"/>
  <c r="CA53" i="9"/>
  <c r="CV53" i="9"/>
  <c r="DZ74" i="9"/>
  <c r="DZ73" i="9" s="1"/>
  <c r="AM26" i="9"/>
  <c r="BH26" i="9"/>
  <c r="BX53" i="9"/>
  <c r="EL55" i="9"/>
  <c r="EL54" i="9" s="1"/>
  <c r="DV55" i="9"/>
  <c r="DV54" i="9" s="1"/>
  <c r="DX55" i="9"/>
  <c r="DX54" i="9" s="1"/>
  <c r="DX53" i="9" s="1"/>
  <c r="CP26" i="9"/>
  <c r="EC123" i="9"/>
  <c r="ED21" i="9"/>
  <c r="EI55" i="9"/>
  <c r="EI54" i="9" s="1"/>
  <c r="EG74" i="9"/>
  <c r="EG73" i="9" s="1"/>
  <c r="DM53" i="9"/>
  <c r="CW53" i="9"/>
  <c r="DZ21" i="9"/>
  <c r="DY55" i="9"/>
  <c r="DE44" i="9"/>
  <c r="DE27" i="9" s="1"/>
  <c r="U19" i="9"/>
  <c r="DG53" i="9"/>
  <c r="CF44" i="9"/>
  <c r="CF27" i="9" s="1"/>
  <c r="EH55" i="9"/>
  <c r="EH54" i="9" s="1"/>
  <c r="BK26" i="9"/>
  <c r="BM26" i="9"/>
  <c r="EF74" i="9"/>
  <c r="EF73" i="9" s="1"/>
  <c r="CZ53" i="9"/>
  <c r="AU26" i="9"/>
  <c r="CD53" i="9"/>
  <c r="BG26" i="9"/>
  <c r="AX44" i="9"/>
  <c r="AX27" i="9" s="1"/>
  <c r="AX26" i="9" s="1"/>
  <c r="BY53" i="9"/>
  <c r="AG26" i="9"/>
  <c r="EF25" i="9"/>
  <c r="ED74" i="9"/>
  <c r="ED73" i="9" s="1"/>
  <c r="DR26" i="9"/>
  <c r="CQ26" i="9"/>
  <c r="DX74" i="9"/>
  <c r="DX73" i="9" s="1"/>
  <c r="DN26" i="9"/>
  <c r="BW53" i="9"/>
  <c r="AZ44" i="9"/>
  <c r="AZ27" i="9" s="1"/>
  <c r="AZ26" i="9" s="1"/>
  <c r="DH53" i="9"/>
  <c r="K18" i="5"/>
  <c r="AG18" i="5"/>
  <c r="M28" i="8"/>
  <c r="G28" i="8"/>
  <c r="H28" i="8"/>
  <c r="CD54" i="6"/>
  <c r="CD27" i="6" s="1"/>
  <c r="J18" i="5"/>
  <c r="AR20" i="7"/>
  <c r="AX20" i="7"/>
  <c r="AK28" i="7"/>
  <c r="AY46" i="7"/>
  <c r="AY29" i="7" s="1"/>
  <c r="AY28" i="7" s="1"/>
  <c r="AU46" i="7"/>
  <c r="AU29" i="7" s="1"/>
  <c r="BY45" i="6"/>
  <c r="BY28" i="6" s="1"/>
  <c r="BY27" i="6" s="1"/>
  <c r="EL74" i="9"/>
  <c r="EL73" i="9" s="1"/>
  <c r="DV74" i="9"/>
  <c r="DV73" i="9" s="1"/>
  <c r="BL44" i="9"/>
  <c r="BL27" i="9" s="1"/>
  <c r="BL26" i="9" s="1"/>
  <c r="ED45" i="9"/>
  <c r="ED44" i="9" s="1"/>
  <c r="ED27" i="9" s="1"/>
  <c r="AY26" i="9"/>
  <c r="CX44" i="9"/>
  <c r="CX27" i="9" s="1"/>
  <c r="F19" i="9"/>
  <c r="EH74" i="9"/>
  <c r="EH73" i="9" s="1"/>
  <c r="EI48" i="9"/>
  <c r="EB74" i="9"/>
  <c r="EB73" i="9" s="1"/>
  <c r="S46" i="8"/>
  <c r="S29" i="8" s="1"/>
  <c r="S28" i="8" s="1"/>
  <c r="CA27" i="6"/>
  <c r="DU130" i="9"/>
  <c r="BA46" i="7"/>
  <c r="BA29" i="7" s="1"/>
  <c r="BA28" i="7" s="1"/>
  <c r="AL132" i="7"/>
  <c r="N28" i="8"/>
  <c r="BC26" i="9"/>
  <c r="AH28" i="8"/>
  <c r="AX76" i="7"/>
  <c r="BJ26" i="9"/>
  <c r="EM20" i="9"/>
  <c r="AG28" i="8"/>
  <c r="L46" i="8"/>
  <c r="L29" i="8" s="1"/>
  <c r="L28" i="8" s="1"/>
  <c r="EE48" i="9"/>
  <c r="EE44" i="9" s="1"/>
  <c r="EE27" i="9" s="1"/>
  <c r="ED20" i="9"/>
  <c r="AO132" i="7"/>
  <c r="AO28" i="7" s="1"/>
  <c r="AO26" i="7"/>
  <c r="AO20" i="7" s="1"/>
  <c r="BQ45" i="6"/>
  <c r="BQ28" i="6" s="1"/>
  <c r="BQ27" i="6" s="1"/>
  <c r="AW46" i="7"/>
  <c r="AW29" i="7" s="1"/>
  <c r="AW28" i="7" s="1"/>
  <c r="EA48" i="9"/>
  <c r="AT26" i="9"/>
  <c r="AW44" i="9"/>
  <c r="AW27" i="9" s="1"/>
  <c r="AW26" i="9" s="1"/>
  <c r="BS27" i="6"/>
  <c r="AN28" i="7"/>
  <c r="AS46" i="7"/>
  <c r="AS29" i="7" s="1"/>
  <c r="AS28" i="7" s="1"/>
  <c r="DX25" i="9"/>
  <c r="DZ20" i="9"/>
  <c r="BI44" i="9"/>
  <c r="BI27" i="9" s="1"/>
  <c r="BI26" i="9" s="1"/>
  <c r="DZ45" i="9"/>
  <c r="P46" i="8"/>
  <c r="P29" i="8" s="1"/>
  <c r="P28" i="8" s="1"/>
  <c r="N20" i="5"/>
  <c r="CF85" i="9"/>
  <c r="CF83" i="9" s="1"/>
  <c r="CZ85" i="9"/>
  <c r="CZ83" i="9" s="1"/>
  <c r="CZ26" i="9" s="1"/>
  <c r="CB85" i="9"/>
  <c r="CB83" i="9" s="1"/>
  <c r="CJ85" i="9"/>
  <c r="CJ83" i="9" s="1"/>
  <c r="BT85" i="9"/>
  <c r="BT83" i="9" s="1"/>
  <c r="E25" i="4"/>
  <c r="E25" i="5" s="1"/>
  <c r="F27" i="6"/>
  <c r="ED127" i="9"/>
  <c r="EJ54" i="9"/>
  <c r="EL25" i="9"/>
  <c r="DV25" i="9"/>
  <c r="DJ53" i="9"/>
  <c r="DW20" i="9"/>
  <c r="EJ74" i="9"/>
  <c r="EJ73" i="9" s="1"/>
  <c r="EA74" i="9"/>
  <c r="EA73" i="9" s="1"/>
  <c r="EB45" i="9"/>
  <c r="EB20" i="9"/>
  <c r="BA44" i="9"/>
  <c r="BA27" i="9" s="1"/>
  <c r="BA26" i="9" s="1"/>
  <c r="DW48" i="9"/>
  <c r="DW44" i="9" s="1"/>
  <c r="DW27" i="9" s="1"/>
  <c r="EE20" i="9"/>
  <c r="EJ25" i="9"/>
  <c r="EH25" i="9"/>
  <c r="DF53" i="9"/>
  <c r="EM74" i="9"/>
  <c r="EM73" i="9" s="1"/>
  <c r="DW74" i="9"/>
  <c r="DW73" i="9" s="1"/>
  <c r="DX45" i="9"/>
  <c r="DX44" i="9" s="1"/>
  <c r="DX27" i="9" s="1"/>
  <c r="DX20" i="9"/>
  <c r="EA20" i="9"/>
  <c r="EG130" i="9"/>
  <c r="DY48" i="9"/>
  <c r="ED25" i="9"/>
  <c r="EI74" i="9"/>
  <c r="EI73" i="9" s="1"/>
  <c r="U44" i="9"/>
  <c r="U27" i="9" s="1"/>
  <c r="U26" i="9" s="1"/>
  <c r="DZ127" i="9"/>
  <c r="EE122" i="9"/>
  <c r="DZ25" i="9"/>
  <c r="EE74" i="9"/>
  <c r="EE73" i="9" s="1"/>
  <c r="EF45" i="9"/>
  <c r="EF20" i="9"/>
  <c r="BE44" i="9"/>
  <c r="BE27" i="9" s="1"/>
  <c r="BE26" i="9" s="1"/>
  <c r="EA44" i="9"/>
  <c r="EA27" i="9" s="1"/>
  <c r="EF127" i="9"/>
  <c r="EG127" i="9"/>
  <c r="EA127" i="9"/>
  <c r="EM126" i="9"/>
  <c r="DY126" i="9"/>
  <c r="DZ126" i="9"/>
  <c r="EJ126" i="9"/>
  <c r="EI125" i="9"/>
  <c r="EA125" i="9"/>
  <c r="EG125" i="9"/>
  <c r="DU124" i="9"/>
  <c r="EC124" i="9"/>
  <c r="EE124" i="9"/>
  <c r="EH123" i="9"/>
  <c r="DX123" i="9"/>
  <c r="DU122" i="9"/>
  <c r="EK122" i="9"/>
  <c r="DW121" i="9"/>
  <c r="EC121" i="9"/>
  <c r="EJ121" i="9"/>
  <c r="DU121" i="9"/>
  <c r="EH121" i="9"/>
  <c r="EA120" i="9"/>
  <c r="EJ120" i="9"/>
  <c r="EC120" i="9"/>
  <c r="EF119" i="9"/>
  <c r="DZ119" i="9"/>
  <c r="EC118" i="9"/>
  <c r="DW118" i="9"/>
  <c r="EM118" i="9"/>
  <c r="EI117" i="9"/>
  <c r="DV117" i="9"/>
  <c r="EL117" i="9"/>
  <c r="EF117" i="9"/>
  <c r="ED116" i="9"/>
  <c r="R18" i="5"/>
  <c r="U43" i="4"/>
  <c r="U26" i="4" s="1"/>
  <c r="EG123" i="9"/>
  <c r="ED122" i="9"/>
  <c r="DV120" i="9"/>
  <c r="EL127" i="9"/>
  <c r="EL125" i="9"/>
  <c r="EF121" i="9"/>
  <c r="ED120" i="9"/>
  <c r="Z18" i="5"/>
  <c r="U112" i="4"/>
  <c r="E110" i="18" s="1"/>
  <c r="AN25" i="4"/>
  <c r="DU127" i="9"/>
  <c r="EK127" i="9"/>
  <c r="EE127" i="9"/>
  <c r="EG126" i="9"/>
  <c r="ED126" i="9"/>
  <c r="DX126" i="9"/>
  <c r="DW125" i="9"/>
  <c r="EH125" i="9"/>
  <c r="DZ125" i="9"/>
  <c r="EF125" i="9"/>
  <c r="DU125" i="9"/>
  <c r="EK125" i="9"/>
  <c r="EH124" i="9"/>
  <c r="EI124" i="9"/>
  <c r="DY123" i="9"/>
  <c r="EB123" i="9"/>
  <c r="DY122" i="9"/>
  <c r="EI121" i="9"/>
  <c r="DV121" i="9"/>
  <c r="EL121" i="9"/>
  <c r="EE120" i="9"/>
  <c r="DX120" i="9"/>
  <c r="EG120" i="9"/>
  <c r="DY119" i="9"/>
  <c r="EJ119" i="9"/>
  <c r="ED119" i="9"/>
  <c r="EB118" i="9"/>
  <c r="DV118" i="9"/>
  <c r="EG118" i="9"/>
  <c r="EA118" i="9"/>
  <c r="DZ117" i="9"/>
  <c r="EJ117" i="9"/>
  <c r="DX116" i="9"/>
  <c r="AR25" i="4"/>
  <c r="BA25" i="4"/>
  <c r="D42" i="24"/>
  <c r="AK12" i="4"/>
  <c r="DU116" i="9"/>
  <c r="O44" i="18"/>
  <c r="AJ48" i="6"/>
  <c r="EE130" i="9"/>
  <c r="EE25" i="9"/>
  <c r="EC130" i="9"/>
  <c r="EA130" i="9"/>
  <c r="EA25" i="9"/>
  <c r="EA54" i="9"/>
  <c r="EA21" i="9"/>
  <c r="DX21" i="9"/>
  <c r="DY54" i="9"/>
  <c r="DY21" i="9"/>
  <c r="AQ132" i="7"/>
  <c r="AQ28" i="7" s="1"/>
  <c r="AQ26" i="7"/>
  <c r="AQ20" i="7" s="1"/>
  <c r="BB75" i="7"/>
  <c r="BB55" i="7" s="1"/>
  <c r="BB28" i="7" s="1"/>
  <c r="N55" i="7"/>
  <c r="N28" i="7" s="1"/>
  <c r="AJ87" i="7"/>
  <c r="AJ85" i="7" s="1"/>
  <c r="AJ23" i="7"/>
  <c r="BX131" i="6"/>
  <c r="BX26" i="6"/>
  <c r="N88" i="9"/>
  <c r="BU86" i="6"/>
  <c r="BU84" i="6" s="1"/>
  <c r="BU27" i="6" s="1"/>
  <c r="BU23" i="6"/>
  <c r="BU20" i="6" s="1"/>
  <c r="CM45" i="9"/>
  <c r="CM44" i="9" s="1"/>
  <c r="CM27" i="9" s="1"/>
  <c r="EN47" i="9"/>
  <c r="CM20" i="9"/>
  <c r="BT45" i="6"/>
  <c r="BT28" i="6" s="1"/>
  <c r="AK133" i="8"/>
  <c r="AK26" i="8"/>
  <c r="DV127" i="9"/>
  <c r="DX127" i="9"/>
  <c r="EJ127" i="9"/>
  <c r="EC127" i="9"/>
  <c r="DW127" i="9"/>
  <c r="EM127" i="9"/>
  <c r="EE126" i="9"/>
  <c r="DV126" i="9"/>
  <c r="EL126" i="9"/>
  <c r="EF126" i="9"/>
  <c r="ED125" i="9"/>
  <c r="EJ125" i="9"/>
  <c r="DV125" i="9"/>
  <c r="EM125" i="9"/>
  <c r="EC125" i="9"/>
  <c r="DX124" i="9"/>
  <c r="ED124" i="9"/>
  <c r="EA124" i="9"/>
  <c r="EI123" i="9"/>
  <c r="DV123" i="9"/>
  <c r="EJ123" i="9"/>
  <c r="EG122" i="9"/>
  <c r="DX121" i="9"/>
  <c r="EE121" i="9"/>
  <c r="EK121" i="9"/>
  <c r="ED121" i="9"/>
  <c r="DW120" i="9"/>
  <c r="EM120" i="9"/>
  <c r="EF120" i="9"/>
  <c r="DY120" i="9"/>
  <c r="EI119" i="9"/>
  <c r="EC119" i="9"/>
  <c r="EB119" i="9"/>
  <c r="DV119" i="9"/>
  <c r="EL119" i="9"/>
  <c r="EL118" i="9"/>
  <c r="EF118" i="9"/>
  <c r="DZ118" i="9"/>
  <c r="DY118" i="9"/>
  <c r="EI118" i="9"/>
  <c r="EG117" i="9"/>
  <c r="EA117" i="9"/>
  <c r="DU117" i="9"/>
  <c r="EH117" i="9"/>
  <c r="EB117" i="9"/>
  <c r="BZ85" i="9"/>
  <c r="BZ83" i="9" s="1"/>
  <c r="BZ26" i="9" s="1"/>
  <c r="BZ22" i="9"/>
  <c r="BZ19" i="9" s="1"/>
  <c r="EB116" i="9"/>
  <c r="DB85" i="9"/>
  <c r="DB83" i="9" s="1"/>
  <c r="DB26" i="9" s="1"/>
  <c r="DB22" i="9"/>
  <c r="DB19" i="9" s="1"/>
  <c r="CF22" i="9"/>
  <c r="CF19" i="9" s="1"/>
  <c r="EK116" i="9"/>
  <c r="EN116" i="9"/>
  <c r="CM85" i="9"/>
  <c r="CM83" i="9" s="1"/>
  <c r="CM22" i="9"/>
  <c r="EF116" i="9"/>
  <c r="DF85" i="9"/>
  <c r="DF83" i="9" s="1"/>
  <c r="DF22" i="9"/>
  <c r="DF19" i="9" s="1"/>
  <c r="CC85" i="9"/>
  <c r="CC83" i="9" s="1"/>
  <c r="CC26" i="9" s="1"/>
  <c r="CC22" i="9"/>
  <c r="CC19" i="9" s="1"/>
  <c r="DZ116" i="9"/>
  <c r="CZ22" i="9"/>
  <c r="CZ19" i="9" s="1"/>
  <c r="V19" i="9"/>
  <c r="EH46" i="9"/>
  <c r="CG45" i="9"/>
  <c r="CG44" i="9" s="1"/>
  <c r="CG27" i="9" s="1"/>
  <c r="CG20" i="9"/>
  <c r="O117" i="5"/>
  <c r="N117" i="5"/>
  <c r="P130" i="5"/>
  <c r="I51" i="18"/>
  <c r="I50" i="18" s="1"/>
  <c r="BR52" i="4"/>
  <c r="BR25" i="4" s="1"/>
  <c r="O47" i="18"/>
  <c r="BA51" i="6"/>
  <c r="BR51" i="6" s="1"/>
  <c r="X47" i="4"/>
  <c r="X43" i="4" s="1"/>
  <c r="X26" i="4" s="1"/>
  <c r="AA18" i="5"/>
  <c r="O119" i="5"/>
  <c r="N119" i="5"/>
  <c r="O118" i="5"/>
  <c r="N118" i="5"/>
  <c r="Q114" i="4"/>
  <c r="R114" i="4" s="1"/>
  <c r="H86" i="18"/>
  <c r="BP88" i="4"/>
  <c r="AF85" i="5"/>
  <c r="AT21" i="4"/>
  <c r="AT84" i="4"/>
  <c r="AT82" i="4" s="1"/>
  <c r="AT25" i="4" s="1"/>
  <c r="O76" i="18"/>
  <c r="BA80" i="6"/>
  <c r="BR80" i="6" s="1"/>
  <c r="O72" i="18"/>
  <c r="BA76" i="6"/>
  <c r="E45" i="18"/>
  <c r="O100" i="5"/>
  <c r="N100" i="5"/>
  <c r="BP44" i="4"/>
  <c r="BP19" i="4"/>
  <c r="Y44" i="5"/>
  <c r="Y43" i="5" s="1"/>
  <c r="Y26" i="5" s="1"/>
  <c r="Y19" i="5"/>
  <c r="AK18" i="5"/>
  <c r="O126" i="5"/>
  <c r="N126" i="5"/>
  <c r="AF112" i="5"/>
  <c r="AJ112" i="5" s="1"/>
  <c r="M110" i="18" s="1"/>
  <c r="CW181" i="2"/>
  <c r="O95" i="5"/>
  <c r="N95" i="5"/>
  <c r="H88" i="18"/>
  <c r="BP90" i="4"/>
  <c r="O74" i="18"/>
  <c r="AJ78" i="6"/>
  <c r="G72" i="5"/>
  <c r="G52" i="4"/>
  <c r="G52" i="5" s="1"/>
  <c r="H52" i="18"/>
  <c r="BQ53" i="4"/>
  <c r="AH48" i="5"/>
  <c r="BE47" i="4"/>
  <c r="BE43" i="4" s="1"/>
  <c r="BE26" i="4" s="1"/>
  <c r="BE25" i="4" s="1"/>
  <c r="BE19" i="4"/>
  <c r="BE18" i="4" s="1"/>
  <c r="O92" i="5"/>
  <c r="N92" i="5"/>
  <c r="BP47" i="4"/>
  <c r="AF46" i="5"/>
  <c r="AJ46" i="5" s="1"/>
  <c r="M44" i="18" s="1"/>
  <c r="AT19" i="4"/>
  <c r="O108" i="5"/>
  <c r="N108" i="5"/>
  <c r="O96" i="5"/>
  <c r="N96" i="5"/>
  <c r="U52" i="4"/>
  <c r="I23" i="24"/>
  <c r="EM130" i="9"/>
  <c r="EM25" i="9"/>
  <c r="DW130" i="9"/>
  <c r="DW25" i="9"/>
  <c r="EK130" i="9"/>
  <c r="DY130" i="9"/>
  <c r="EM54" i="9"/>
  <c r="EM21" i="9"/>
  <c r="DW54" i="9"/>
  <c r="DW53" i="9" s="1"/>
  <c r="DW21" i="9"/>
  <c r="EK54" i="9"/>
  <c r="EK53" i="9" s="1"/>
  <c r="EK21" i="9"/>
  <c r="DU54" i="9"/>
  <c r="DU21" i="9"/>
  <c r="EG48" i="9"/>
  <c r="EG44" i="9" s="1"/>
  <c r="EG27" i="9" s="1"/>
  <c r="AM132" i="7"/>
  <c r="AM28" i="7" s="1"/>
  <c r="AM26" i="7"/>
  <c r="AM20" i="7" s="1"/>
  <c r="K55" i="7"/>
  <c r="K28" i="7" s="1"/>
  <c r="AR28" i="7"/>
  <c r="DX112" i="9"/>
  <c r="CX85" i="9"/>
  <c r="CX83" i="9" s="1"/>
  <c r="CX22" i="9"/>
  <c r="CX19" i="9" s="1"/>
  <c r="W180" i="3"/>
  <c r="AT87" i="7"/>
  <c r="AT85" i="7" s="1"/>
  <c r="AT23" i="7"/>
  <c r="DK48" i="9"/>
  <c r="DK44" i="9" s="1"/>
  <c r="DK27" i="9" s="1"/>
  <c r="EK49" i="9"/>
  <c r="EK48" i="9" s="1"/>
  <c r="DK20" i="9"/>
  <c r="DV46" i="9"/>
  <c r="BU45" i="9"/>
  <c r="BU44" i="9" s="1"/>
  <c r="BU27" i="9" s="1"/>
  <c r="BU20" i="9"/>
  <c r="AP47" i="7"/>
  <c r="AP46" i="7" s="1"/>
  <c r="AP29" i="7" s="1"/>
  <c r="AP21" i="7"/>
  <c r="CY85" i="9"/>
  <c r="CY83" i="9" s="1"/>
  <c r="CY26" i="9" s="1"/>
  <c r="DY87" i="9"/>
  <c r="CY22" i="9"/>
  <c r="CY19" i="9" s="1"/>
  <c r="BH155" i="3"/>
  <c r="Y155" i="3"/>
  <c r="E44" i="9"/>
  <c r="E27" i="9" s="1"/>
  <c r="E26" i="9" s="1"/>
  <c r="EL111" i="9"/>
  <c r="DL22" i="9"/>
  <c r="CH45" i="9"/>
  <c r="CH44" i="9" s="1"/>
  <c r="CH27" i="9" s="1"/>
  <c r="EI46" i="9"/>
  <c r="CH20" i="9"/>
  <c r="EF124" i="9"/>
  <c r="EJ124" i="9"/>
  <c r="DW123" i="9"/>
  <c r="EA123" i="9"/>
  <c r="DX122" i="9"/>
  <c r="EG121" i="9"/>
  <c r="DZ120" i="9"/>
  <c r="EK119" i="9"/>
  <c r="EH118" i="9"/>
  <c r="EC117" i="9"/>
  <c r="DW117" i="9"/>
  <c r="BX22" i="9"/>
  <c r="BX19" i="9" s="1"/>
  <c r="EA116" i="9"/>
  <c r="DA85" i="9"/>
  <c r="DA83" i="9" s="1"/>
  <c r="DA22" i="9"/>
  <c r="DA19" i="9" s="1"/>
  <c r="CE85" i="9"/>
  <c r="CE83" i="9" s="1"/>
  <c r="CE26" i="9" s="1"/>
  <c r="CE22" i="9"/>
  <c r="CE19" i="9" s="1"/>
  <c r="EI116" i="9"/>
  <c r="DI85" i="9"/>
  <c r="DI83" i="9" s="1"/>
  <c r="DI26" i="9" s="1"/>
  <c r="DI22" i="9"/>
  <c r="DI19" i="9" s="1"/>
  <c r="CL85" i="9"/>
  <c r="CL83" i="9" s="1"/>
  <c r="CL26" i="9" s="1"/>
  <c r="CL22" i="9"/>
  <c r="CL19" i="9" s="1"/>
  <c r="BW85" i="9"/>
  <c r="BW83" i="9" s="1"/>
  <c r="BW22" i="9"/>
  <c r="BW19" i="9" s="1"/>
  <c r="DY116" i="9"/>
  <c r="EJ116" i="9"/>
  <c r="DJ85" i="9"/>
  <c r="DJ83" i="9" s="1"/>
  <c r="DJ22" i="9"/>
  <c r="DJ19" i="9" s="1"/>
  <c r="CG85" i="9"/>
  <c r="CG83" i="9" s="1"/>
  <c r="CG22" i="9"/>
  <c r="DV111" i="9"/>
  <c r="CV22" i="9"/>
  <c r="AP87" i="7"/>
  <c r="AP85" i="7" s="1"/>
  <c r="AP23" i="7"/>
  <c r="EL46" i="9"/>
  <c r="CK45" i="9"/>
  <c r="CK44" i="9" s="1"/>
  <c r="CK27" i="9" s="1"/>
  <c r="CK20" i="9"/>
  <c r="O128" i="18"/>
  <c r="AJ132" i="6"/>
  <c r="AE84" i="4"/>
  <c r="AE82" i="4" s="1"/>
  <c r="AE25" i="4" s="1"/>
  <c r="AE21" i="4"/>
  <c r="AE18" i="4" s="1"/>
  <c r="X85" i="4"/>
  <c r="F26" i="5"/>
  <c r="V18" i="5"/>
  <c r="AE18" i="5"/>
  <c r="O103" i="5"/>
  <c r="N103" i="5"/>
  <c r="O101" i="5"/>
  <c r="N101" i="5"/>
  <c r="H83" i="18"/>
  <c r="BQ84" i="4"/>
  <c r="BQ82" i="4" s="1"/>
  <c r="BQ21" i="4"/>
  <c r="BQ18" i="4" s="1"/>
  <c r="BP85" i="4"/>
  <c r="E71" i="18"/>
  <c r="E70" i="18" s="1"/>
  <c r="E50" i="18" s="1"/>
  <c r="H41" i="18"/>
  <c r="H24" i="18" s="1"/>
  <c r="G111" i="18"/>
  <c r="U113" i="4"/>
  <c r="N102" i="5"/>
  <c r="O102" i="5"/>
  <c r="O97" i="5"/>
  <c r="N97" i="5"/>
  <c r="BP73" i="4"/>
  <c r="BP72" i="4" s="1"/>
  <c r="BP20" i="4"/>
  <c r="E47" i="6"/>
  <c r="K43" i="5"/>
  <c r="K26" i="5" s="1"/>
  <c r="K25" i="5" s="1"/>
  <c r="AC18" i="5"/>
  <c r="H127" i="18"/>
  <c r="G128" i="18"/>
  <c r="H21" i="18"/>
  <c r="N98" i="5"/>
  <c r="O98" i="5"/>
  <c r="H84" i="18"/>
  <c r="BP86" i="4"/>
  <c r="AJ74" i="5"/>
  <c r="N53" i="5"/>
  <c r="N52" i="5" s="1"/>
  <c r="J51" i="18"/>
  <c r="J50" i="18" s="1"/>
  <c r="BS52" i="4"/>
  <c r="BS25" i="4" s="1"/>
  <c r="I25" i="4"/>
  <c r="E54" i="6"/>
  <c r="EI21" i="9"/>
  <c r="EF21" i="9"/>
  <c r="EG54" i="9"/>
  <c r="EG53" i="9" s="1"/>
  <c r="EG21" i="9"/>
  <c r="EC48" i="9"/>
  <c r="EC44" i="9" s="1"/>
  <c r="EC27" i="9" s="1"/>
  <c r="EK45" i="9"/>
  <c r="DU45" i="9"/>
  <c r="F55" i="7"/>
  <c r="F28" i="7" s="1"/>
  <c r="F44" i="9"/>
  <c r="F27" i="9" s="1"/>
  <c r="F26" i="9" s="1"/>
  <c r="AP132" i="7"/>
  <c r="AP26" i="7"/>
  <c r="EM112" i="9"/>
  <c r="DM85" i="9"/>
  <c r="DM83" i="9" s="1"/>
  <c r="DM22" i="9"/>
  <c r="DM19" i="9" s="1"/>
  <c r="BX86" i="6"/>
  <c r="BX84" i="6" s="1"/>
  <c r="BX27" i="6" s="1"/>
  <c r="BX23" i="6"/>
  <c r="AJ83" i="7"/>
  <c r="AT83" i="7"/>
  <c r="BR82" i="6"/>
  <c r="X19" i="9"/>
  <c r="BT45" i="9"/>
  <c r="BT44" i="9" s="1"/>
  <c r="BT27" i="9" s="1"/>
  <c r="BT20" i="9"/>
  <c r="BR87" i="6"/>
  <c r="EH127" i="9"/>
  <c r="EB127" i="9"/>
  <c r="EA121" i="9"/>
  <c r="EH120" i="9"/>
  <c r="EK117" i="9"/>
  <c r="EE117" i="9"/>
  <c r="CD85" i="9"/>
  <c r="CD83" i="9" s="1"/>
  <c r="CD22" i="9"/>
  <c r="CD19" i="9" s="1"/>
  <c r="EG116" i="9"/>
  <c r="DG85" i="9"/>
  <c r="DG83" i="9" s="1"/>
  <c r="DG26" i="9" s="1"/>
  <c r="DG22" i="9"/>
  <c r="DG19" i="9" s="1"/>
  <c r="CJ22" i="9"/>
  <c r="BV85" i="9"/>
  <c r="BV83" i="9" s="1"/>
  <c r="BV26" i="9" s="1"/>
  <c r="BV22" i="9"/>
  <c r="BV19" i="9" s="1"/>
  <c r="CB22" i="9"/>
  <c r="CB19" i="9" s="1"/>
  <c r="EE116" i="9"/>
  <c r="DE85" i="9"/>
  <c r="DE83" i="9" s="1"/>
  <c r="DE22" i="9"/>
  <c r="DE19" i="9" s="1"/>
  <c r="BU85" i="9"/>
  <c r="BU83" i="9" s="1"/>
  <c r="BU22" i="9"/>
  <c r="CC184" i="2"/>
  <c r="CK85" i="9"/>
  <c r="CK83" i="9" s="1"/>
  <c r="CK22" i="9"/>
  <c r="EH116" i="9"/>
  <c r="DH22" i="9"/>
  <c r="DH19" i="9" s="1"/>
  <c r="P87" i="7"/>
  <c r="P85" i="7" s="1"/>
  <c r="P28" i="7" s="1"/>
  <c r="P23" i="7"/>
  <c r="P20" i="7" s="1"/>
  <c r="EK113" i="9"/>
  <c r="DK85" i="9"/>
  <c r="DK83" i="9" s="1"/>
  <c r="DK22" i="9"/>
  <c r="AZ87" i="7"/>
  <c r="AZ85" i="7" s="1"/>
  <c r="AZ23" i="7"/>
  <c r="AZ20" i="7" s="1"/>
  <c r="V44" i="9"/>
  <c r="V27" i="9" s="1"/>
  <c r="V26" i="9" s="1"/>
  <c r="O125" i="5"/>
  <c r="N125" i="5"/>
  <c r="BZ45" i="6"/>
  <c r="BZ28" i="6" s="1"/>
  <c r="BZ27" i="6" s="1"/>
  <c r="AD24" i="5"/>
  <c r="O120" i="5"/>
  <c r="N120" i="5"/>
  <c r="O107" i="5"/>
  <c r="N107" i="5"/>
  <c r="O91" i="5"/>
  <c r="N91" i="5"/>
  <c r="H87" i="18"/>
  <c r="BP89" i="4"/>
  <c r="X73" i="4"/>
  <c r="X72" i="4" s="1"/>
  <c r="X52" i="4" s="1"/>
  <c r="X20" i="4"/>
  <c r="H17" i="18"/>
  <c r="L53" i="5"/>
  <c r="Y55" i="5"/>
  <c r="Y54" i="5" s="1"/>
  <c r="AF20" i="5"/>
  <c r="S18" i="5"/>
  <c r="AI18" i="5"/>
  <c r="O116" i="5"/>
  <c r="N116" i="5"/>
  <c r="O104" i="5"/>
  <c r="N104" i="5"/>
  <c r="I127" i="18"/>
  <c r="I23" i="18" s="1"/>
  <c r="I21" i="18"/>
  <c r="I15" i="18" s="1"/>
  <c r="O115" i="5"/>
  <c r="N115" i="5"/>
  <c r="G72" i="18"/>
  <c r="G71" i="18" s="1"/>
  <c r="G70" i="18" s="1"/>
  <c r="H71" i="18"/>
  <c r="H70" i="18" s="1"/>
  <c r="E42" i="18"/>
  <c r="E16" i="18"/>
  <c r="L73" i="5"/>
  <c r="L72" i="5" s="1"/>
  <c r="U18" i="5"/>
  <c r="E129" i="18"/>
  <c r="E127" i="18" s="1"/>
  <c r="L131" i="5"/>
  <c r="P131" i="5" s="1"/>
  <c r="E133" i="6"/>
  <c r="X131" i="4"/>
  <c r="U129" i="4"/>
  <c r="E131" i="6" s="1"/>
  <c r="U24" i="4"/>
  <c r="AD129" i="5"/>
  <c r="AD85" i="5"/>
  <c r="AJ21" i="4"/>
  <c r="AJ18" i="4" s="1"/>
  <c r="AJ84" i="4"/>
  <c r="AJ82" i="4" s="1"/>
  <c r="AJ25" i="4" s="1"/>
  <c r="O54" i="18"/>
  <c r="BA58" i="6"/>
  <c r="BR58" i="6" s="1"/>
  <c r="O53" i="18"/>
  <c r="BA57" i="6"/>
  <c r="E22" i="6"/>
  <c r="G26" i="5"/>
  <c r="AH44" i="5"/>
  <c r="X19" i="5"/>
  <c r="X18" i="5" s="1"/>
  <c r="EI130" i="9"/>
  <c r="EI25" i="9"/>
  <c r="EE21" i="9"/>
  <c r="EC54" i="9"/>
  <c r="EC53" i="9" s="1"/>
  <c r="EC21" i="9"/>
  <c r="EB54" i="9"/>
  <c r="EB53" i="9" s="1"/>
  <c r="EJ45" i="9"/>
  <c r="EJ44" i="9" s="1"/>
  <c r="EJ27" i="9" s="1"/>
  <c r="EJ20" i="9"/>
  <c r="DW112" i="9"/>
  <c r="CW85" i="9"/>
  <c r="CW83" i="9" s="1"/>
  <c r="CW26" i="9" s="1"/>
  <c r="CW22" i="9"/>
  <c r="CW19" i="9" s="1"/>
  <c r="DV49" i="9"/>
  <c r="DV48" i="9" s="1"/>
  <c r="CV48" i="9"/>
  <c r="CV44" i="9" s="1"/>
  <c r="CV27" i="9" s="1"/>
  <c r="CV20" i="9"/>
  <c r="CJ45" i="9"/>
  <c r="CJ44" i="9" s="1"/>
  <c r="CJ27" i="9" s="1"/>
  <c r="CJ20" i="9"/>
  <c r="AL47" i="7"/>
  <c r="AL46" i="7" s="1"/>
  <c r="AL29" i="7" s="1"/>
  <c r="AL21" i="7"/>
  <c r="AL20" i="7" s="1"/>
  <c r="CU48" i="9"/>
  <c r="CU44" i="9" s="1"/>
  <c r="CU27" i="9" s="1"/>
  <c r="DU49" i="9"/>
  <c r="DU48" i="9" s="1"/>
  <c r="CU20" i="9"/>
  <c r="X44" i="9"/>
  <c r="X27" i="9" s="1"/>
  <c r="X26" i="9" s="1"/>
  <c r="CI45" i="9"/>
  <c r="CI44" i="9" s="1"/>
  <c r="CI27" i="9" s="1"/>
  <c r="CI20" i="9"/>
  <c r="DY127" i="9"/>
  <c r="EI127" i="9"/>
  <c r="EI126" i="9"/>
  <c r="DW126" i="9"/>
  <c r="EH126" i="9"/>
  <c r="EB126" i="9"/>
  <c r="DX125" i="9"/>
  <c r="EE125" i="9"/>
  <c r="DY125" i="9"/>
  <c r="DZ124" i="9"/>
  <c r="DY124" i="9"/>
  <c r="DW124" i="9"/>
  <c r="EM124" i="9"/>
  <c r="EM123" i="9"/>
  <c r="ED123" i="9"/>
  <c r="EL123" i="9"/>
  <c r="EF123" i="9"/>
  <c r="DZ122" i="9"/>
  <c r="EI122" i="9"/>
  <c r="EC122" i="9"/>
  <c r="EB121" i="9"/>
  <c r="DY121" i="9"/>
  <c r="DZ121" i="9"/>
  <c r="EL120" i="9"/>
  <c r="EI120" i="9"/>
  <c r="EB120" i="9"/>
  <c r="DU120" i="9"/>
  <c r="EK120" i="9"/>
  <c r="EG119" i="9"/>
  <c r="EA119" i="9"/>
  <c r="DU119" i="9"/>
  <c r="DX119" i="9"/>
  <c r="EH119" i="9"/>
  <c r="EJ118" i="9"/>
  <c r="ED118" i="9"/>
  <c r="DX118" i="9"/>
  <c r="DU118" i="9"/>
  <c r="EK118" i="9"/>
  <c r="EE118" i="9"/>
  <c r="DY117" i="9"/>
  <c r="EM117" i="9"/>
  <c r="ED117" i="9"/>
  <c r="DX117" i="9"/>
  <c r="CI85" i="9"/>
  <c r="CI83" i="9" s="1"/>
  <c r="CI22" i="9"/>
  <c r="BT22" i="9"/>
  <c r="DW116" i="9"/>
  <c r="CA85" i="9"/>
  <c r="CA83" i="9" s="1"/>
  <c r="CA26" i="9" s="1"/>
  <c r="CA22" i="9"/>
  <c r="CA19" i="9" s="1"/>
  <c r="EC116" i="9"/>
  <c r="DC85" i="9"/>
  <c r="DC83" i="9" s="1"/>
  <c r="DC26" i="9" s="1"/>
  <c r="DC22" i="9"/>
  <c r="DC19" i="9" s="1"/>
  <c r="CH85" i="9"/>
  <c r="CH83" i="9" s="1"/>
  <c r="CH22" i="9"/>
  <c r="EM116" i="9"/>
  <c r="BY85" i="9"/>
  <c r="BY83" i="9" s="1"/>
  <c r="BY22" i="9"/>
  <c r="BY19" i="9" s="1"/>
  <c r="DV116" i="9"/>
  <c r="EL116" i="9"/>
  <c r="CU85" i="9"/>
  <c r="CU83" i="9" s="1"/>
  <c r="DU87" i="9"/>
  <c r="CU22" i="9"/>
  <c r="AW155" i="3"/>
  <c r="AK87" i="8"/>
  <c r="AK85" i="8" s="1"/>
  <c r="AK28" i="8" s="1"/>
  <c r="AK23" i="8"/>
  <c r="EN74" i="9"/>
  <c r="EN73" i="9" s="1"/>
  <c r="EN21" i="9"/>
  <c r="EL49" i="9"/>
  <c r="EL48" i="9" s="1"/>
  <c r="DL48" i="9"/>
  <c r="DL44" i="9" s="1"/>
  <c r="DL27" i="9" s="1"/>
  <c r="DL26" i="9" s="1"/>
  <c r="DL20" i="9"/>
  <c r="J55" i="7"/>
  <c r="J28" i="7" s="1"/>
  <c r="O121" i="5"/>
  <c r="N121" i="5"/>
  <c r="X52" i="5"/>
  <c r="O123" i="5"/>
  <c r="N123" i="5"/>
  <c r="O122" i="5"/>
  <c r="N122" i="5"/>
  <c r="N94" i="5"/>
  <c r="O94" i="5"/>
  <c r="O75" i="18"/>
  <c r="AJ79" i="6"/>
  <c r="L52" i="18"/>
  <c r="BU53" i="4"/>
  <c r="W18" i="5"/>
  <c r="N106" i="5"/>
  <c r="O106" i="5"/>
  <c r="O46" i="18"/>
  <c r="BA50" i="6"/>
  <c r="E49" i="6"/>
  <c r="AF130" i="5"/>
  <c r="G109" i="18"/>
  <c r="U111" i="4"/>
  <c r="O99" i="5"/>
  <c r="N99" i="5"/>
  <c r="H85" i="18"/>
  <c r="BP87" i="4"/>
  <c r="O77" i="18"/>
  <c r="BA81" i="6"/>
  <c r="BR81" i="6" s="1"/>
  <c r="O73" i="18"/>
  <c r="AJ77" i="6"/>
  <c r="M53" i="18"/>
  <c r="M18" i="5"/>
  <c r="O124" i="5"/>
  <c r="N124" i="5"/>
  <c r="E17" i="18"/>
  <c r="J41" i="18"/>
  <c r="J24" i="18" s="1"/>
  <c r="O109" i="5"/>
  <c r="N109" i="5"/>
  <c r="X19" i="4"/>
  <c r="O93" i="5"/>
  <c r="N93" i="5"/>
  <c r="L44" i="18"/>
  <c r="BU19" i="4"/>
  <c r="BU18" i="4" s="1"/>
  <c r="M43" i="18"/>
  <c r="X43" i="5"/>
  <c r="X26" i="5" s="1"/>
  <c r="O105" i="5"/>
  <c r="N105" i="5"/>
  <c r="I21" i="24"/>
  <c r="D17" i="24"/>
  <c r="G15" i="24" l="1"/>
  <c r="EM53" i="9"/>
  <c r="DY44" i="9"/>
  <c r="DY27" i="9" s="1"/>
  <c r="DV53" i="9"/>
  <c r="EL53" i="9"/>
  <c r="ED53" i="9"/>
  <c r="J28" i="8"/>
  <c r="AZ28" i="7"/>
  <c r="AK20" i="8"/>
  <c r="AL28" i="7"/>
  <c r="CV26" i="9"/>
  <c r="CD26" i="9"/>
  <c r="DY53" i="9"/>
  <c r="AU28" i="7"/>
  <c r="DM26" i="9"/>
  <c r="DE26" i="9"/>
  <c r="CX26" i="9"/>
  <c r="CB26" i="9"/>
  <c r="CG27" i="6"/>
  <c r="I28" i="8"/>
  <c r="EH53" i="9"/>
  <c r="DU53" i="9"/>
  <c r="BT27" i="6"/>
  <c r="DZ44" i="9"/>
  <c r="DZ27" i="9" s="1"/>
  <c r="DJ26" i="9"/>
  <c r="BW26" i="9"/>
  <c r="BY26" i="9"/>
  <c r="EI53" i="9"/>
  <c r="EK44" i="9"/>
  <c r="EK27" i="9" s="1"/>
  <c r="EF44" i="9"/>
  <c r="EF27" i="9" s="1"/>
  <c r="EB44" i="9"/>
  <c r="EB27" i="9" s="1"/>
  <c r="EE53" i="9"/>
  <c r="DA26" i="9"/>
  <c r="DF26" i="9"/>
  <c r="EK20" i="9"/>
  <c r="EA53" i="9"/>
  <c r="CF26" i="9"/>
  <c r="BX26" i="9"/>
  <c r="CV19" i="9"/>
  <c r="CJ26" i="9"/>
  <c r="X112" i="4"/>
  <c r="Y112" i="5" s="1"/>
  <c r="L112" i="5"/>
  <c r="P112" i="5" s="1"/>
  <c r="BT26" i="9"/>
  <c r="L114" i="5"/>
  <c r="P114" i="5" s="1"/>
  <c r="E114" i="6"/>
  <c r="E116" i="6"/>
  <c r="EJ85" i="9"/>
  <c r="EJ83" i="9" s="1"/>
  <c r="Q112" i="4"/>
  <c r="X114" i="4"/>
  <c r="Y114" i="5" s="1"/>
  <c r="G25" i="4"/>
  <c r="G25" i="5" s="1"/>
  <c r="P99" i="5"/>
  <c r="P123" i="5"/>
  <c r="EL22" i="9"/>
  <c r="EE85" i="9"/>
  <c r="EE83" i="9" s="1"/>
  <c r="AJ44" i="5"/>
  <c r="EF85" i="9"/>
  <c r="EF83" i="9" s="1"/>
  <c r="E41" i="18"/>
  <c r="E24" i="18" s="1"/>
  <c r="Z25" i="4"/>
  <c r="DH26" i="9"/>
  <c r="BA56" i="6"/>
  <c r="BA55" i="6" s="1"/>
  <c r="P93" i="5"/>
  <c r="O45" i="18"/>
  <c r="CJ19" i="9"/>
  <c r="EN53" i="9"/>
  <c r="DL19" i="9"/>
  <c r="BX20" i="6"/>
  <c r="EJ53" i="9"/>
  <c r="P116" i="5"/>
  <c r="P100" i="5"/>
  <c r="P117" i="5"/>
  <c r="P108" i="5"/>
  <c r="BP53" i="4"/>
  <c r="G51" i="18" s="1"/>
  <c r="G50" i="18" s="1"/>
  <c r="G52" i="18"/>
  <c r="P101" i="5"/>
  <c r="P119" i="5"/>
  <c r="P95" i="5"/>
  <c r="P96" i="5"/>
  <c r="P122" i="5"/>
  <c r="P121" i="5"/>
  <c r="EI85" i="9"/>
  <c r="EI83" i="9" s="1"/>
  <c r="EB22" i="9"/>
  <c r="EB19" i="9" s="1"/>
  <c r="P126" i="5"/>
  <c r="CU19" i="9"/>
  <c r="P118" i="5"/>
  <c r="X25" i="5"/>
  <c r="P124" i="5"/>
  <c r="DZ85" i="9"/>
  <c r="DZ83" i="9" s="1"/>
  <c r="P98" i="5"/>
  <c r="P102" i="5"/>
  <c r="EK85" i="9"/>
  <c r="EK83" i="9" s="1"/>
  <c r="EK26" i="9" s="1"/>
  <c r="EH22" i="9"/>
  <c r="EE22" i="9"/>
  <c r="EE19" i="9" s="1"/>
  <c r="EI22" i="9"/>
  <c r="P94" i="5"/>
  <c r="P91" i="5"/>
  <c r="P120" i="5"/>
  <c r="P125" i="5"/>
  <c r="P103" i="5"/>
  <c r="EA85" i="9"/>
  <c r="EA83" i="9" s="1"/>
  <c r="EA26" i="9" s="1"/>
  <c r="DW85" i="9"/>
  <c r="DW83" i="9" s="1"/>
  <c r="DW26" i="9" s="1"/>
  <c r="DV85" i="9"/>
  <c r="DV83" i="9" s="1"/>
  <c r="EL85" i="9"/>
  <c r="EL83" i="9" s="1"/>
  <c r="DX22" i="9"/>
  <c r="DX19" i="9" s="1"/>
  <c r="P92" i="5"/>
  <c r="D43" i="24"/>
  <c r="I43" i="24" s="1"/>
  <c r="D39" i="24"/>
  <c r="I42" i="24"/>
  <c r="P109" i="5"/>
  <c r="P106" i="5"/>
  <c r="DW22" i="9"/>
  <c r="DW19" i="9" s="1"/>
  <c r="P105" i="5"/>
  <c r="EC22" i="9"/>
  <c r="EC19" i="9" s="1"/>
  <c r="P115" i="5"/>
  <c r="P104" i="5"/>
  <c r="P107" i="5"/>
  <c r="EM85" i="9"/>
  <c r="EM83" i="9" s="1"/>
  <c r="EM26" i="9" s="1"/>
  <c r="P97" i="5"/>
  <c r="DZ22" i="9"/>
  <c r="DZ19" i="9" s="1"/>
  <c r="EB85" i="9"/>
  <c r="EB83" i="9" s="1"/>
  <c r="EB26" i="9" s="1"/>
  <c r="EF26" i="9"/>
  <c r="DU22" i="9"/>
  <c r="DU85" i="9"/>
  <c r="DU83" i="9" s="1"/>
  <c r="D31" i="24"/>
  <c r="M42" i="18"/>
  <c r="E109" i="18"/>
  <c r="E113" i="6"/>
  <c r="L111" i="5"/>
  <c r="P111" i="5" s="1"/>
  <c r="X111" i="4"/>
  <c r="Y111" i="5" s="1"/>
  <c r="Q111" i="4"/>
  <c r="AJ80" i="7"/>
  <c r="AT80" i="7"/>
  <c r="BR79" i="6"/>
  <c r="CI26" i="9"/>
  <c r="CU26" i="9"/>
  <c r="EJ26" i="9"/>
  <c r="EC85" i="9"/>
  <c r="EC83" i="9" s="1"/>
  <c r="EC26" i="9" s="1"/>
  <c r="O129" i="18"/>
  <c r="O127" i="18" s="1"/>
  <c r="AJ133" i="6"/>
  <c r="AJ26" i="6" s="1"/>
  <c r="L52" i="5"/>
  <c r="G87" i="18"/>
  <c r="U89" i="4"/>
  <c r="DU20" i="9"/>
  <c r="EF22" i="9"/>
  <c r="EF19" i="9" s="1"/>
  <c r="M72" i="18"/>
  <c r="M71" i="18" s="1"/>
  <c r="M70" i="18" s="1"/>
  <c r="AJ73" i="5"/>
  <c r="AJ72" i="5" s="1"/>
  <c r="AJ20" i="5"/>
  <c r="O43" i="18"/>
  <c r="E46" i="6"/>
  <c r="E45" i="6" s="1"/>
  <c r="E28" i="6" s="1"/>
  <c r="AJ47" i="6"/>
  <c r="E21" i="6"/>
  <c r="G17" i="18"/>
  <c r="E26" i="6"/>
  <c r="CK26" i="9"/>
  <c r="CH26" i="9"/>
  <c r="Y153" i="3"/>
  <c r="Y148" i="3" s="1"/>
  <c r="Y28" i="3" s="1"/>
  <c r="Y23" i="3"/>
  <c r="Y20" i="3" s="1"/>
  <c r="BU26" i="9"/>
  <c r="DK26" i="9"/>
  <c r="EH85" i="9"/>
  <c r="EH83" i="9" s="1"/>
  <c r="H51" i="18"/>
  <c r="H50" i="18" s="1"/>
  <c r="BQ52" i="4"/>
  <c r="BQ25" i="4" s="1"/>
  <c r="AT79" i="7"/>
  <c r="AJ79" i="7"/>
  <c r="BR78" i="6"/>
  <c r="G86" i="18"/>
  <c r="U88" i="4"/>
  <c r="P129" i="5"/>
  <c r="P24" i="5"/>
  <c r="EN20" i="9"/>
  <c r="EN45" i="9"/>
  <c r="EN44" i="9" s="1"/>
  <c r="EN27" i="9" s="1"/>
  <c r="DD88" i="9"/>
  <c r="N85" i="9"/>
  <c r="N83" i="9" s="1"/>
  <c r="N26" i="9" s="1"/>
  <c r="N22" i="9"/>
  <c r="N19" i="9" s="1"/>
  <c r="DX85" i="9"/>
  <c r="DX83" i="9" s="1"/>
  <c r="DX26" i="9" s="1"/>
  <c r="BR57" i="6"/>
  <c r="BR56" i="6" s="1"/>
  <c r="BA22" i="6"/>
  <c r="DU44" i="9"/>
  <c r="DU27" i="9" s="1"/>
  <c r="DU26" i="9" s="1"/>
  <c r="G84" i="18"/>
  <c r="CF86" i="4"/>
  <c r="CE86" i="4" s="1"/>
  <c r="E111" i="18"/>
  <c r="E115" i="6"/>
  <c r="L113" i="5"/>
  <c r="P113" i="5" s="1"/>
  <c r="X113" i="4"/>
  <c r="Y113" i="5" s="1"/>
  <c r="Q113" i="4"/>
  <c r="H82" i="18"/>
  <c r="H80" i="18" s="1"/>
  <c r="H18" i="18"/>
  <c r="H15" i="18" s="1"/>
  <c r="Y85" i="5"/>
  <c r="AT133" i="7"/>
  <c r="BR132" i="6"/>
  <c r="AJ131" i="6"/>
  <c r="EL45" i="9"/>
  <c r="EL44" i="9" s="1"/>
  <c r="EL27" i="9" s="1"/>
  <c r="EL20" i="9"/>
  <c r="BH153" i="3"/>
  <c r="BH148" i="3" s="1"/>
  <c r="BH28" i="3" s="1"/>
  <c r="BH23" i="3"/>
  <c r="BH20" i="3" s="1"/>
  <c r="AP20" i="7"/>
  <c r="DV45" i="9"/>
  <c r="DV44" i="9" s="1"/>
  <c r="DV27" i="9" s="1"/>
  <c r="DV20" i="9"/>
  <c r="EA22" i="9"/>
  <c r="EA19" i="9" s="1"/>
  <c r="AF44" i="5"/>
  <c r="AF43" i="5" s="1"/>
  <c r="AF26" i="5" s="1"/>
  <c r="AF19" i="5"/>
  <c r="BA75" i="6"/>
  <c r="BA74" i="6" s="1"/>
  <c r="BR76" i="6"/>
  <c r="O112" i="18"/>
  <c r="BA116" i="6"/>
  <c r="BR116" i="6" s="1"/>
  <c r="L129" i="5"/>
  <c r="CG19" i="9"/>
  <c r="CM26" i="9"/>
  <c r="AT49" i="7"/>
  <c r="AJ49" i="7" s="1"/>
  <c r="BR48" i="6"/>
  <c r="M52" i="18"/>
  <c r="AJ53" i="5"/>
  <c r="AJ130" i="5"/>
  <c r="E21" i="18"/>
  <c r="G83" i="18"/>
  <c r="BP84" i="4"/>
  <c r="BP82" i="4" s="1"/>
  <c r="BP21" i="4"/>
  <c r="L24" i="5"/>
  <c r="O21" i="18"/>
  <c r="CH19" i="9"/>
  <c r="AP28" i="7"/>
  <c r="DK19" i="9"/>
  <c r="EJ22" i="9"/>
  <c r="EJ19" i="9" s="1"/>
  <c r="DV22" i="9"/>
  <c r="G88" i="18"/>
  <c r="U90" i="4"/>
  <c r="O71" i="18"/>
  <c r="O70" i="18" s="1"/>
  <c r="CG26" i="9"/>
  <c r="EK22" i="9"/>
  <c r="BA49" i="6"/>
  <c r="BA45" i="6" s="1"/>
  <c r="BA28" i="6" s="1"/>
  <c r="BA21" i="6"/>
  <c r="BR50" i="6"/>
  <c r="BR49" i="6" s="1"/>
  <c r="L42" i="18"/>
  <c r="L41" i="18" s="1"/>
  <c r="L24" i="18" s="1"/>
  <c r="L16" i="18"/>
  <c r="L15" i="18" s="1"/>
  <c r="G44" i="18"/>
  <c r="L51" i="18"/>
  <c r="L50" i="18" s="1"/>
  <c r="BU52" i="4"/>
  <c r="BU25" i="4" s="1"/>
  <c r="O52" i="18"/>
  <c r="O51" i="18" s="1"/>
  <c r="O17" i="18"/>
  <c r="AT78" i="7"/>
  <c r="AJ78" i="7"/>
  <c r="AJ22" i="6"/>
  <c r="BR77" i="6"/>
  <c r="AJ75" i="6"/>
  <c r="AJ74" i="6" s="1"/>
  <c r="AJ54" i="6" s="1"/>
  <c r="G85" i="18"/>
  <c r="U87" i="4"/>
  <c r="AW153" i="3"/>
  <c r="AW148" i="3" s="1"/>
  <c r="AW28" i="3" s="1"/>
  <c r="AW23" i="3"/>
  <c r="AW20" i="3" s="1"/>
  <c r="CI19" i="9"/>
  <c r="EE26" i="9"/>
  <c r="O110" i="18"/>
  <c r="BA114" i="6"/>
  <c r="BR114" i="6" s="1"/>
  <c r="AJ85" i="5"/>
  <c r="AD84" i="5"/>
  <c r="AD82" i="5" s="1"/>
  <c r="AD21" i="5"/>
  <c r="AD18" i="5" s="1"/>
  <c r="Y131" i="5"/>
  <c r="X24" i="4"/>
  <c r="X129" i="4"/>
  <c r="H131" i="6" s="1"/>
  <c r="H27" i="6" s="1"/>
  <c r="Y53" i="5"/>
  <c r="Y52" i="5" s="1"/>
  <c r="Y20" i="5"/>
  <c r="CC23" i="2"/>
  <c r="CC20" i="2" s="1"/>
  <c r="CC153" i="2"/>
  <c r="CC148" i="2" s="1"/>
  <c r="CC28" i="2" s="1"/>
  <c r="EG85" i="9"/>
  <c r="EG83" i="9" s="1"/>
  <c r="EG26" i="9" s="1"/>
  <c r="BT19" i="9"/>
  <c r="EM22" i="9"/>
  <c r="EM19" i="9" s="1"/>
  <c r="CK19" i="9"/>
  <c r="EI45" i="9"/>
  <c r="EI44" i="9" s="1"/>
  <c r="EI27" i="9" s="1"/>
  <c r="EI26" i="9" s="1"/>
  <c r="EI20" i="9"/>
  <c r="DY22" i="9"/>
  <c r="DY19" i="9" s="1"/>
  <c r="DY85" i="9"/>
  <c r="DY83" i="9" s="1"/>
  <c r="DY26" i="9" s="1"/>
  <c r="BU19" i="9"/>
  <c r="W153" i="3"/>
  <c r="W148" i="3" s="1"/>
  <c r="W28" i="3" s="1"/>
  <c r="W23" i="3"/>
  <c r="W20" i="3" s="1"/>
  <c r="EG22" i="9"/>
  <c r="EG19" i="9" s="1"/>
  <c r="AH47" i="5"/>
  <c r="AH43" i="5" s="1"/>
  <c r="AH26" i="5" s="1"/>
  <c r="AH25" i="5" s="1"/>
  <c r="AJ48" i="5"/>
  <c r="AH19" i="5"/>
  <c r="AH18" i="5" s="1"/>
  <c r="CW153" i="2"/>
  <c r="CW148" i="2" s="1"/>
  <c r="CW28" i="2" s="1"/>
  <c r="CW23" i="2"/>
  <c r="CW20" i="2" s="1"/>
  <c r="BP43" i="4"/>
  <c r="BP26" i="4" s="1"/>
  <c r="AF84" i="5"/>
  <c r="AF82" i="5" s="1"/>
  <c r="AF21" i="5"/>
  <c r="EH45" i="9"/>
  <c r="EH44" i="9" s="1"/>
  <c r="EH27" i="9" s="1"/>
  <c r="EH20" i="9"/>
  <c r="EH19" i="9" s="1"/>
  <c r="EN22" i="9"/>
  <c r="EN85" i="9"/>
  <c r="EN83" i="9" s="1"/>
  <c r="CM19" i="9"/>
  <c r="DZ26" i="9" l="1"/>
  <c r="EL19" i="9"/>
  <c r="EK19" i="9"/>
  <c r="DV26" i="9"/>
  <c r="M17" i="18"/>
  <c r="EL26" i="9"/>
  <c r="EH26" i="9"/>
  <c r="EI19" i="9"/>
  <c r="BP52" i="4"/>
  <c r="BP25" i="4" s="1"/>
  <c r="H23" i="18"/>
  <c r="DU19" i="9"/>
  <c r="AT22" i="7"/>
  <c r="L23" i="18"/>
  <c r="O50" i="18"/>
  <c r="I39" i="24"/>
  <c r="D34" i="24"/>
  <c r="I34" i="24" s="1"/>
  <c r="M46" i="18"/>
  <c r="AJ47" i="5"/>
  <c r="AJ43" i="5" s="1"/>
  <c r="AJ26" i="5" s="1"/>
  <c r="AJ19" i="5"/>
  <c r="AT131" i="4"/>
  <c r="AW24" i="4"/>
  <c r="AW18" i="4" s="1"/>
  <c r="BS131" i="4"/>
  <c r="AW129" i="4"/>
  <c r="AG131" i="6" s="1"/>
  <c r="AG27" i="6" s="1"/>
  <c r="M83" i="18"/>
  <c r="AJ84" i="5"/>
  <c r="AJ21" i="5"/>
  <c r="E85" i="18"/>
  <c r="E89" i="6"/>
  <c r="L87" i="5"/>
  <c r="Q87" i="4"/>
  <c r="U84" i="4"/>
  <c r="X87" i="4"/>
  <c r="U21" i="4"/>
  <c r="U18" i="4" s="1"/>
  <c r="M128" i="18"/>
  <c r="BR75" i="6"/>
  <c r="BR74" i="6" s="1"/>
  <c r="EN26" i="9"/>
  <c r="E86" i="18"/>
  <c r="E90" i="6"/>
  <c r="L88" i="5"/>
  <c r="Q88" i="4"/>
  <c r="R88" i="4" s="1"/>
  <c r="X88" i="4"/>
  <c r="Y88" i="5" s="1"/>
  <c r="O42" i="18"/>
  <c r="O41" i="18" s="1"/>
  <c r="O24" i="18" s="1"/>
  <c r="O16" i="18"/>
  <c r="E87" i="18"/>
  <c r="E91" i="6"/>
  <c r="L89" i="5"/>
  <c r="Q89" i="4"/>
  <c r="R89" i="4" s="1"/>
  <c r="X89" i="4"/>
  <c r="Y89" i="5" s="1"/>
  <c r="Y24" i="5"/>
  <c r="Y129" i="5"/>
  <c r="AJ22" i="7"/>
  <c r="AJ76" i="7"/>
  <c r="AJ133" i="7"/>
  <c r="BR55" i="6"/>
  <c r="BR22" i="6"/>
  <c r="EN19" i="9"/>
  <c r="O109" i="18"/>
  <c r="BA113" i="6"/>
  <c r="BR113" i="6" s="1"/>
  <c r="E88" i="18"/>
  <c r="E92" i="6"/>
  <c r="Q90" i="4"/>
  <c r="R90" i="4" s="1"/>
  <c r="L90" i="5"/>
  <c r="X90" i="4"/>
  <c r="Y90" i="5" s="1"/>
  <c r="M51" i="18"/>
  <c r="M50" i="18" s="1"/>
  <c r="AJ52" i="5"/>
  <c r="O111" i="18"/>
  <c r="BA115" i="6"/>
  <c r="BR115" i="6" s="1"/>
  <c r="BA54" i="6"/>
  <c r="AT48" i="7"/>
  <c r="AJ46" i="6"/>
  <c r="AJ45" i="6" s="1"/>
  <c r="AJ28" i="6" s="1"/>
  <c r="AJ27" i="6" s="1"/>
  <c r="BR47" i="6"/>
  <c r="AJ21" i="6"/>
  <c r="AJ20" i="6" s="1"/>
  <c r="AJ82" i="5"/>
  <c r="AD25" i="5"/>
  <c r="G42" i="18"/>
  <c r="G41" i="18" s="1"/>
  <c r="G24" i="18" s="1"/>
  <c r="G16" i="18"/>
  <c r="G82" i="18"/>
  <c r="G80" i="18" s="1"/>
  <c r="G18" i="18"/>
  <c r="DV19" i="9"/>
  <c r="ED88" i="9"/>
  <c r="DD22" i="9"/>
  <c r="DD19" i="9" s="1"/>
  <c r="DD85" i="9"/>
  <c r="DD83" i="9" s="1"/>
  <c r="DD26" i="9" s="1"/>
  <c r="AT134" i="7"/>
  <c r="AJ134" i="7" s="1"/>
  <c r="BR133" i="6"/>
  <c r="BR131" i="6" s="1"/>
  <c r="D16" i="24"/>
  <c r="E19" i="24" l="1"/>
  <c r="E18" i="24" s="1"/>
  <c r="AW12" i="4"/>
  <c r="BR54" i="6"/>
  <c r="BR26" i="6"/>
  <c r="D15" i="24"/>
  <c r="BR21" i="6"/>
  <c r="BR46" i="6"/>
  <c r="BR45" i="6" s="1"/>
  <c r="BR28" i="6" s="1"/>
  <c r="AT26" i="7"/>
  <c r="R87" i="4"/>
  <c r="Q84" i="4"/>
  <c r="Q82" i="4" s="1"/>
  <c r="Q25" i="4" s="1"/>
  <c r="Q21" i="4"/>
  <c r="Q18" i="4" s="1"/>
  <c r="J129" i="18"/>
  <c r="BS24" i="4"/>
  <c r="BS18" i="4" s="1"/>
  <c r="BP131" i="4"/>
  <c r="BS129" i="4"/>
  <c r="O90" i="5"/>
  <c r="N90" i="5"/>
  <c r="AT132" i="7"/>
  <c r="O88" i="5"/>
  <c r="N88" i="5"/>
  <c r="O87" i="5"/>
  <c r="N87" i="5"/>
  <c r="L21" i="5"/>
  <c r="L18" i="5" s="1"/>
  <c r="M45" i="18"/>
  <c r="M41" i="18" s="1"/>
  <c r="M24" i="18" s="1"/>
  <c r="M16" i="18"/>
  <c r="ED22" i="9"/>
  <c r="ED19" i="9" s="1"/>
  <c r="ED85" i="9"/>
  <c r="ED83" i="9" s="1"/>
  <c r="ED26" i="9" s="1"/>
  <c r="AT47" i="7"/>
  <c r="AT46" i="7" s="1"/>
  <c r="AT29" i="7" s="1"/>
  <c r="AJ48" i="7"/>
  <c r="AT21" i="7"/>
  <c r="AJ132" i="7"/>
  <c r="AJ26" i="7"/>
  <c r="N89" i="5"/>
  <c r="O89" i="5"/>
  <c r="O86" i="18"/>
  <c r="BA90" i="6"/>
  <c r="BR90" i="6" s="1"/>
  <c r="Y87" i="5"/>
  <c r="X21" i="4"/>
  <c r="X18" i="4" s="1"/>
  <c r="X84" i="4"/>
  <c r="X82" i="4" s="1"/>
  <c r="O85" i="18"/>
  <c r="E23" i="6"/>
  <c r="E20" i="6" s="1"/>
  <c r="BA89" i="6"/>
  <c r="M82" i="18"/>
  <c r="M80" i="18" s="1"/>
  <c r="M18" i="18"/>
  <c r="AF131" i="5"/>
  <c r="DE206" i="2"/>
  <c r="AT129" i="4"/>
  <c r="AD131" i="6" s="1"/>
  <c r="AD27" i="6" s="1"/>
  <c r="AT24" i="4"/>
  <c r="AT18" i="4" s="1"/>
  <c r="O88" i="18"/>
  <c r="BA92" i="6"/>
  <c r="BR92" i="6" s="1"/>
  <c r="AJ75" i="7"/>
  <c r="AT76" i="7"/>
  <c r="O87" i="18"/>
  <c r="BA91" i="6"/>
  <c r="BR91" i="6" s="1"/>
  <c r="E86" i="6"/>
  <c r="E84" i="6" s="1"/>
  <c r="E27" i="6" s="1"/>
  <c r="U82" i="4"/>
  <c r="L84" i="5"/>
  <c r="E82" i="18"/>
  <c r="E80" i="18" s="1"/>
  <c r="E23" i="18" s="1"/>
  <c r="E18" i="18"/>
  <c r="E15" i="18" s="1"/>
  <c r="I19" i="24" l="1"/>
  <c r="AT20" i="7"/>
  <c r="P90" i="5"/>
  <c r="P88" i="5"/>
  <c r="P87" i="5"/>
  <c r="P89" i="5"/>
  <c r="O84" i="5"/>
  <c r="O82" i="5" s="1"/>
  <c r="O25" i="5" s="1"/>
  <c r="O21" i="5"/>
  <c r="O18" i="5" s="1"/>
  <c r="BP24" i="4"/>
  <c r="BP18" i="4" s="1"/>
  <c r="BP129" i="4"/>
  <c r="AJ131" i="5"/>
  <c r="AF24" i="5"/>
  <c r="AF18" i="5" s="1"/>
  <c r="AF129" i="5"/>
  <c r="AF25" i="5" s="1"/>
  <c r="AJ55" i="7"/>
  <c r="AT75" i="7"/>
  <c r="AT55" i="7" s="1"/>
  <c r="AT28" i="7" s="1"/>
  <c r="O18" i="18"/>
  <c r="O15" i="18" s="1"/>
  <c r="O82" i="18"/>
  <c r="O80" i="18" s="1"/>
  <c r="O23" i="18" s="1"/>
  <c r="L82" i="5"/>
  <c r="L25" i="5" s="1"/>
  <c r="U25" i="4"/>
  <c r="Y82" i="5"/>
  <c r="Y25" i="5" s="1"/>
  <c r="X25" i="4"/>
  <c r="AJ47" i="7"/>
  <c r="AJ46" i="7" s="1"/>
  <c r="AJ29" i="7" s="1"/>
  <c r="AJ28" i="7" s="1"/>
  <c r="AJ21" i="7"/>
  <c r="AJ20" i="7" s="1"/>
  <c r="E17" i="24"/>
  <c r="E31" i="24" s="1"/>
  <c r="I18" i="24"/>
  <c r="R84" i="4"/>
  <c r="R82" i="4" s="1"/>
  <c r="R25" i="4" s="1"/>
  <c r="R21" i="4"/>
  <c r="R18" i="4" s="1"/>
  <c r="DE26" i="2"/>
  <c r="DE20" i="2" s="1"/>
  <c r="DE204" i="2"/>
  <c r="DE28" i="2" s="1"/>
  <c r="BR89" i="6"/>
  <c r="BA86" i="6"/>
  <c r="BA84" i="6" s="1"/>
  <c r="BA27" i="6" s="1"/>
  <c r="BA23" i="6"/>
  <c r="BA20" i="6" s="1"/>
  <c r="J127" i="18"/>
  <c r="J23" i="18" s="1"/>
  <c r="G129" i="18"/>
  <c r="J21" i="18"/>
  <c r="J15" i="18" s="1"/>
  <c r="Y84" i="5"/>
  <c r="Y21" i="5"/>
  <c r="Y18" i="5" s="1"/>
  <c r="N21" i="5"/>
  <c r="N18" i="5" s="1"/>
  <c r="N84" i="5"/>
  <c r="N82" i="5" s="1"/>
  <c r="N25" i="5" s="1"/>
  <c r="P84" i="5" l="1"/>
  <c r="P82" i="5" s="1"/>
  <c r="P25" i="5" s="1"/>
  <c r="P21" i="5"/>
  <c r="P18" i="5" s="1"/>
  <c r="G127" i="18"/>
  <c r="G23" i="18" s="1"/>
  <c r="G21" i="18"/>
  <c r="G15" i="18" s="1"/>
  <c r="M129" i="18"/>
  <c r="AJ129" i="5"/>
  <c r="AJ25" i="5" s="1"/>
  <c r="AJ24" i="5"/>
  <c r="AJ18" i="5" s="1"/>
  <c r="BR23" i="6"/>
  <c r="BR20" i="6" s="1"/>
  <c r="BR86" i="6"/>
  <c r="BR84" i="6" s="1"/>
  <c r="BR27" i="6" s="1"/>
  <c r="I31" i="24"/>
  <c r="I17" i="24"/>
  <c r="E16" i="24" l="1"/>
  <c r="E15" i="24" s="1"/>
  <c r="I15" i="24" s="1"/>
  <c r="M127" i="18"/>
  <c r="M23" i="18" s="1"/>
  <c r="M21" i="18"/>
  <c r="M15" i="18" s="1"/>
  <c r="I16" i="24" l="1"/>
</calcChain>
</file>

<file path=xl/comments1.xml><?xml version="1.0" encoding="utf-8"?>
<comments xmlns="http://schemas.openxmlformats.org/spreadsheetml/2006/main">
  <authors>
    <author>Л</author>
  </authors>
  <commentList>
    <comment ref="BS156" authorId="0">
      <text>
        <r>
          <rPr>
            <sz val="12"/>
            <rFont val="Times New Roman"/>
            <family val="1"/>
            <charset val="204"/>
          </rPr>
          <t>ПС 330 кВ «Севастополь»</t>
        </r>
      </text>
    </comment>
  </commentList>
</comments>
</file>

<file path=xl/sharedStrings.xml><?xml version="1.0" encoding="utf-8"?>
<sst xmlns="http://schemas.openxmlformats.org/spreadsheetml/2006/main" count="57167" uniqueCount="1360">
  <si>
    <t>Приложение  № 1</t>
  </si>
  <si>
    <t>к приказу Минэнерго России</t>
  </si>
  <si>
    <t>от «05» мая 2016 г. №380</t>
  </si>
  <si>
    <t xml:space="preserve">                                                         полное наименование субъекта электроэнергетики</t>
  </si>
  <si>
    <t>Год раскрытия информации: 2020 год</t>
  </si>
  <si>
    <t>Утвержденные плановые значения показателей приведены в соответствии с  ______________________________________________________________________________</t>
  </si>
  <si>
    <t>Номер группы инвести-ционных проектов</t>
  </si>
  <si>
    <t xml:space="preserve">  Наименование инвестиционного проекта (группы инвестиционных проектов)</t>
  </si>
  <si>
    <t>Идентифика-тор инвестицион-ного проекта</t>
  </si>
  <si>
    <t>Цели реализации инвестиционных проектов и плановые (фактические) значения количественных показателей, характеризующие достижение таких целей</t>
  </si>
  <si>
    <t>Развитие электрической сети/усиление существующей электрической сети, связанное с подключением новых потребителей</t>
  </si>
  <si>
    <t>Замещение (обновление) электрической сети/повышение экономической эффективности (мероприятия направленные на снижение эксплуатационных затрат) оказания услуг в сфере электроэнергетики</t>
  </si>
  <si>
    <t xml:space="preserve">Повышение надежности оказываемых услуг в сфере электроэнергетики </t>
  </si>
  <si>
    <t xml:space="preserve">Повышение качества оказываемых услуг в сфере электроэнергетики </t>
  </si>
  <si>
    <t>Выполнение требований законодательства Российской Федерации, предписаний органов исполнительной власти, регламентов рынков электрической энергии</t>
  </si>
  <si>
    <t>Обеспечение текущей деятельности в сфере электроэнергетики, в том числе развитие информационной инфраструктуры, хозяйственное обеспечение деятельности</t>
  </si>
  <si>
    <t>Инвестиции, связанные с деятельностью, не относящейся к сфере электроэнергетики</t>
  </si>
  <si>
    <r>
      <rPr>
        <b/>
        <sz val="12"/>
        <color rgb="FF000000"/>
        <rFont val="Times New Roman"/>
        <family val="1"/>
        <charset val="204"/>
      </rPr>
      <t xml:space="preserve">показатель увеличения мощности силовых (авто-) трансформаторов на
подстанциях, не связанного с осуществлением технологического присоединения к
электрическим сетям ( n
</t>
    </r>
    <r>
      <rPr>
        <b/>
        <sz val="12"/>
        <color rgb="FF000000"/>
        <rFont val="Calibri"/>
        <family val="2"/>
        <charset val="204"/>
      </rPr>
      <t>Δ</t>
    </r>
    <r>
      <rPr>
        <b/>
        <sz val="12"/>
        <color rgb="FF000000"/>
        <rFont val="Times New Roman"/>
        <family val="1"/>
        <charset val="204"/>
      </rPr>
      <t>Pтр ) на уровне напряжения 330 кВ;</t>
    </r>
  </si>
  <si>
    <r>
      <rPr>
        <b/>
        <sz val="12"/>
        <color rgb="FF000000"/>
        <rFont val="Times New Roman"/>
        <family val="1"/>
        <charset val="204"/>
      </rPr>
      <t xml:space="preserve">показатель увеличения мощности силовых (авто-) трансформаторов на
подстанциях, не связанного с осуществлением технологического присоединения к
электрическим сетям ( n
</t>
    </r>
    <r>
      <rPr>
        <b/>
        <sz val="12"/>
        <color rgb="FF000000"/>
        <rFont val="Calibri"/>
        <family val="2"/>
        <charset val="204"/>
      </rPr>
      <t>Δ</t>
    </r>
    <r>
      <rPr>
        <b/>
        <sz val="12"/>
        <color rgb="FF000000"/>
        <rFont val="Times New Roman"/>
        <family val="1"/>
        <charset val="204"/>
      </rPr>
      <t>Pтр ) на уровне напряжения 220 кВ;</t>
    </r>
  </si>
  <si>
    <r>
      <rPr>
        <b/>
        <sz val="12"/>
        <color rgb="FF000000"/>
        <rFont val="Times New Roman"/>
        <family val="1"/>
        <charset val="204"/>
      </rPr>
      <t xml:space="preserve">показатель увеличения мощности силовых (авто-) трансформаторов на
подстанциях, не связанного с осуществлением технологического присоединения к
электрическим сетям ( n
</t>
    </r>
    <r>
      <rPr>
        <b/>
        <sz val="12"/>
        <color rgb="FF000000"/>
        <rFont val="Calibri"/>
        <family val="2"/>
        <charset val="204"/>
      </rPr>
      <t>Δ</t>
    </r>
    <r>
      <rPr>
        <b/>
        <sz val="12"/>
        <color rgb="FF000000"/>
        <rFont val="Times New Roman"/>
        <family val="1"/>
        <charset val="204"/>
      </rPr>
      <t>Pтр ) на уровне напряжения 110 кВ;</t>
    </r>
  </si>
  <si>
    <r>
      <rPr>
        <b/>
        <sz val="12"/>
        <color rgb="FF000000"/>
        <rFont val="Times New Roman"/>
        <family val="1"/>
        <charset val="204"/>
      </rPr>
      <t xml:space="preserve">показатель увеличения мощности силовых (авто-) трансформаторов на
подстанциях, не связанного с осуществлением технологического присоединения к
электрическим сетям ( n
</t>
    </r>
    <r>
      <rPr>
        <b/>
        <sz val="12"/>
        <color rgb="FF000000"/>
        <rFont val="Calibri"/>
        <family val="2"/>
        <charset val="204"/>
      </rPr>
      <t>Δ</t>
    </r>
    <r>
      <rPr>
        <b/>
        <sz val="12"/>
        <color rgb="FF000000"/>
        <rFont val="Times New Roman"/>
        <family val="1"/>
        <charset val="204"/>
      </rPr>
      <t>Pтр ) на уровне напряжения 35 кВ;</t>
    </r>
  </si>
  <si>
    <t>показатель увеличения мощности силовых (авто-) трансформаторов на
подстанциях в рамках осуществления технологического присоединения к
электрическим сетям ( n
ΔPтп_тр ) на уровне напряжения 330 кВ;</t>
  </si>
  <si>
    <t>показатель увеличения мощности силовых (авто-) трансформаторов на
подстанциях в рамках осуществления технологического присоединения к
электрическим сетям ( n
ΔPтп_тр ) на уровне напряжения 220 кВ;</t>
  </si>
  <si>
    <t>показатель увеличения мощности силовых (авто-) трансформаторов на
подстанциях в рамках осуществления технологического присоединения к
электрическим сетям ( n
ΔPтп_тр ) на уровне напряжения 110 кВ;</t>
  </si>
  <si>
    <t>показатель увеличения мощности силовых (авто-) трансформаторов на
подстанциях в рамках осуществления технологического присоединения к
электрическим сетям ( n
ΔPтп_тр ) на уровне напряжения 35 кВ;</t>
  </si>
  <si>
    <t>показатель увеличения протяженности линий электропередачи, не связанного
с осуществлением технологического присоединения к электрическим сетям ( n
ΔLлэп )на уровне напряжения 330 кВ;</t>
  </si>
  <si>
    <t>показатель увеличения протяженности линий электропередачи, не связанного
с осуществлением технологического присоединения к электрическим сетям ( n
ΔLлэп )на уровне напряжения 220 кВ;</t>
  </si>
  <si>
    <t>показатель увеличения протяженности линий электропередачи, не связанного
с осуществлением технологического присоединения к электрическим сетям ( n
ΔLлэп )на уровне напряжения 110 кВ;</t>
  </si>
  <si>
    <t>показатель увеличения протяженности линий электропередачи, не связанного
с осуществлением технологического присоединения к электрическим сетям ( n
ΔLлэп )на уровне напряжения 35 кВ;</t>
  </si>
  <si>
    <t>показатель увеличения протяженности линий электропередачи в рамках
осуществления технологического присоединения к электрическим сетям ( n
ΔLтп_лэп )на уровне напряжения 330 кВ;</t>
  </si>
  <si>
    <t>показатель увеличения протяженности линий электропередачи в рамках
осуществления технологического присоединения к электрическим сетям ( n
ΔLтп_лэп )на уровне напряжения 220 кВ;</t>
  </si>
  <si>
    <t>показатель увеличения протяженности линий электропередачи в рамках
осуществления технологического присоединения к электрическим сетям ( n
ΔLтп_лэп )на уровне напряжения 110 кВ;</t>
  </si>
  <si>
    <t>показатель увеличения протяженности линий электропередачи в рамках
осуществления технологического присоединения к электрическим сетям ( n
ΔLтп_лэп )на уровне напряжения 35 кВ;</t>
  </si>
  <si>
    <t>показатель максимальной мощности присоединяемых потребителей
электрической энергии ( тп
Sпотр );</t>
  </si>
  <si>
    <t>показатель максимальной мощности присоединяемых объектов по
производству электрической энергии ( тп
Sг );</t>
  </si>
  <si>
    <t>показатель макс. мощности энергоприн. устройств при
осуществлении тех. присоединения объектов эл. сетевотевого
хоз-ва, принадлежащих иным сетевым организациям или иным лицам ( тп
Sэх );</t>
  </si>
  <si>
    <t>показатель степени загрузки трансформаторной подстанции (Kзагр )</t>
  </si>
  <si>
    <t>показатель замены силовых (авто-) трансформаторов ( n
Pз_тр ) на  уровне напряжения 330 кВ;</t>
  </si>
  <si>
    <t>показатель замены силовых (авто-) трансформаторов ( n
Pз_тр ) на  уровне напряжения 220 кВ;</t>
  </si>
  <si>
    <t>показатель замены силовых (авто-) трансформаторов ( n
Pз_тр ) на  уровне напряжения 110 кВ;</t>
  </si>
  <si>
    <t>показатель замены силовых (авто-) трансформаторов ( n
Pз_тр ) на  уровне напряжения 35 кВ;</t>
  </si>
  <si>
    <t>показатель замены силовых (авто-) трансформаторов ( n
Pз_тр ) на  уровне напряжения 10 кВ;</t>
  </si>
  <si>
    <t>показатель замены линий электропередачи ( n
з_лэп L ) на уровне напряжения 330 кВ;</t>
  </si>
  <si>
    <t>показатель замены линий электропередачи ( n
з_лэп L ) на уровне напряжения 220 кВ;</t>
  </si>
  <si>
    <t>показатель замены линий электропередачи ( n
з_лэп L ) на уровне напряжения 110 кВ;</t>
  </si>
  <si>
    <t>показатель замены линий электропередачи ( n
з_лэп L ) на уровне напряжения 35 кВ;</t>
  </si>
  <si>
    <t>показатель замены линий электропередачи ( n
з_лэп L ) на уровне напряжения 10 кВ;</t>
  </si>
  <si>
    <t>показатель замены линий электропередачи ( n
з_лэп L ) на уровне напряжения 0,4 кВ;</t>
  </si>
  <si>
    <t>показатель замены выключателей ( n
Вз )на уровне напряжения 330 кВ;</t>
  </si>
  <si>
    <t>показатель замены выключателей ( n
Вз )на уровне напряжения 220 кВ;</t>
  </si>
  <si>
    <t>показатель замены выключателей ( n
Вз )на уровне напряжения 110 кВ;</t>
  </si>
  <si>
    <t>показатель замены выключателей ( n
Вз )на уровне напряжения 35 кВ;</t>
  </si>
  <si>
    <t>показатель замены выключателей ( n
Вз )на уровне напряжения 10 кВ;</t>
  </si>
  <si>
    <t>показатель замены устройств компенсации реактивной мощности ( n
Pз_укрм )( n
Вз )на уровне напряжения 330кВ;</t>
  </si>
  <si>
    <t>показатель замены устройств компенсации реактивной мощности ( n
Pз_укрм )( n
Вз )на уровне напряжения 220кВ;</t>
  </si>
  <si>
    <t>показатель замены устройств компенсации реактивной мощности ( n
Pз_укрм )( n
Вз )на уровне напряжения 110кВ;</t>
  </si>
  <si>
    <t>показатель замены устройств компенсации реактивной мощности ( n
Pз_укрм )( n
Вз )на уровне напряжения 35кВ;</t>
  </si>
  <si>
    <t>показатель замены устройств компенсации реактивной мощности ( n
Pз_укрм )( n
Вз )на уровне напряжения 10кВ;</t>
  </si>
  <si>
    <t>показатель оценки изменения доли полезного отпуска электрической энергии,
который формируется посредством приборов учета электрической энергии,
включенных в систему сбора и передачи данных (ΔПОдист);</t>
  </si>
  <si>
    <t>показатель оценки изменения средней продолжительности прекращения
передачи электрической энергии потребителям услуг (ΔПsaidi );</t>
  </si>
  <si>
    <t>показатель оценки изменения средней частоты прекращения передачи
электрической энергии потребителям услуг (ΔПsaifi );</t>
  </si>
  <si>
    <t>показатель оценки изменения объема недоотпущенной электрической энергии
(ΔПens );</t>
  </si>
  <si>
    <t>показатель общего числа исполненных в рамках инвестиционной программы
обязательств сетевой организации по осуществлению технологического
присоединения ( Nсд_тпр );</t>
  </si>
  <si>
    <t>показатель числа обязательств сетевой организации по осуществлению
тех. прис., исполненных в рамках инвестпрограммы с нарушением установленного срока тех. присоединения
( нс
Nсд_тпр );</t>
  </si>
  <si>
    <t>показатель объема финансовых потребностей, необходимых для реализации
мероприятий, направленных на выполнение требований законодательства (Фтз );</t>
  </si>
  <si>
    <t>показатель объема финансовых потребностей, необходимых для реализации
мероприятий, направленных на выполнение предписаний органов исполнительной
власти (Фоив );</t>
  </si>
  <si>
    <t>показатель объема финансовых потребностей, необходимых для реализации
мероприятий, направленных на выполнение требований регламентов рынков
электрической энергии (Фтрр );</t>
  </si>
  <si>
    <t>показатель объема финансовых потребностей, необходимых для реализации
мероприятий, направленных на развитие информационной инфраструктуры (Фит );</t>
  </si>
  <si>
    <t>показатель объема финансовых потребностей, необходимых для реализации
мероприятий, направленных на хозяйственное обеспечение деятельности сетевой
организации (Фхо );</t>
  </si>
  <si>
    <t>показатель объема финансовых потребностей, необходимых для реализации
мероприятий, направленных на реализацию инвестиционных проектов, связанных с
деятельностью, не относящейся к сфере электроэнергетики (Фнэ ).</t>
  </si>
  <si>
    <t>План</t>
  </si>
  <si>
    <t>Предложение по корректировке утвержденного плана</t>
  </si>
  <si>
    <t>4.1</t>
  </si>
  <si>
    <t>4.2</t>
  </si>
  <si>
    <t>4.3</t>
  </si>
  <si>
    <t>4.4</t>
  </si>
  <si>
    <t>4.5</t>
  </si>
  <si>
    <t>4.6</t>
  </si>
  <si>
    <t>4.7</t>
  </si>
  <si>
    <t>4.8</t>
  </si>
  <si>
    <t>4.9</t>
  </si>
  <si>
    <t>4.10</t>
  </si>
  <si>
    <t>4.11</t>
  </si>
  <si>
    <t>4.12</t>
  </si>
  <si>
    <t>4.13</t>
  </si>
  <si>
    <t>4.14</t>
  </si>
  <si>
    <t>4.15</t>
  </si>
  <si>
    <t>4.16</t>
  </si>
  <si>
    <t>4.17</t>
  </si>
  <si>
    <t>4.18</t>
  </si>
  <si>
    <t>4.19</t>
  </si>
  <si>
    <t>4.20</t>
  </si>
  <si>
    <t>4.21</t>
  </si>
  <si>
    <t>4.22</t>
  </si>
  <si>
    <t>4.23</t>
  </si>
  <si>
    <t>4.24</t>
  </si>
  <si>
    <t>4.25</t>
  </si>
  <si>
    <t>4.26</t>
  </si>
  <si>
    <t>4.27</t>
  </si>
  <si>
    <t>4.28</t>
  </si>
  <si>
    <t>4.29</t>
  </si>
  <si>
    <t>4.30</t>
  </si>
  <si>
    <t>4.31</t>
  </si>
  <si>
    <t>4.32</t>
  </si>
  <si>
    <t>4.33</t>
  </si>
  <si>
    <t>4.34</t>
  </si>
  <si>
    <t>4.35</t>
  </si>
  <si>
    <t>4.36</t>
  </si>
  <si>
    <t>4.37</t>
  </si>
  <si>
    <t>4.38</t>
  </si>
  <si>
    <t>4.39</t>
  </si>
  <si>
    <t>4.40</t>
  </si>
  <si>
    <t>5.1</t>
  </si>
  <si>
    <t>5.2</t>
  </si>
  <si>
    <t>5.3</t>
  </si>
  <si>
    <t>5.4</t>
  </si>
  <si>
    <t>5.5</t>
  </si>
  <si>
    <t>5.6</t>
  </si>
  <si>
    <t>5.7</t>
  </si>
  <si>
    <t>5.8</t>
  </si>
  <si>
    <t>5.9</t>
  </si>
  <si>
    <t>5.10</t>
  </si>
  <si>
    <t>5.11</t>
  </si>
  <si>
    <t>5.12</t>
  </si>
  <si>
    <t>5.13</t>
  </si>
  <si>
    <t>5.14</t>
  </si>
  <si>
    <t>5.15</t>
  </si>
  <si>
    <t>5.16</t>
  </si>
  <si>
    <t>5.17</t>
  </si>
  <si>
    <t>5.18</t>
  </si>
  <si>
    <t>5.19</t>
  </si>
  <si>
    <t>5.20</t>
  </si>
  <si>
    <t>5.21</t>
  </si>
  <si>
    <t>5.22</t>
  </si>
  <si>
    <t>5.23</t>
  </si>
  <si>
    <t>5.24</t>
  </si>
  <si>
    <t>5.25</t>
  </si>
  <si>
    <t>5.26</t>
  </si>
  <si>
    <t>5.27</t>
  </si>
  <si>
    <t>5.28</t>
  </si>
  <si>
    <t>5.29</t>
  </si>
  <si>
    <t>5.30</t>
  </si>
  <si>
    <t>5.31</t>
  </si>
  <si>
    <t>5.32</t>
  </si>
  <si>
    <t>5.33</t>
  </si>
  <si>
    <t>5.34</t>
  </si>
  <si>
    <t>5.35</t>
  </si>
  <si>
    <t>5.36</t>
  </si>
  <si>
    <t>5.37</t>
  </si>
  <si>
    <t>5.38</t>
  </si>
  <si>
    <t>5.39</t>
  </si>
  <si>
    <t>5.40</t>
  </si>
  <si>
    <t>5.41</t>
  </si>
  <si>
    <t>5.42</t>
  </si>
  <si>
    <t>5.43</t>
  </si>
  <si>
    <t>5.44</t>
  </si>
  <si>
    <t>6.1</t>
  </si>
  <si>
    <t>6.2</t>
  </si>
  <si>
    <t>6.3</t>
  </si>
  <si>
    <t>6.4</t>
  </si>
  <si>
    <t>6.5</t>
  </si>
  <si>
    <t>6.6</t>
  </si>
  <si>
    <t>7.1</t>
  </si>
  <si>
    <t>7.2</t>
  </si>
  <si>
    <t>7.3</t>
  </si>
  <si>
    <t>7.4</t>
  </si>
  <si>
    <t>8.1</t>
  </si>
  <si>
    <t>8.2</t>
  </si>
  <si>
    <t>8.3</t>
  </si>
  <si>
    <t>8.4</t>
  </si>
  <si>
    <t>8.5</t>
  </si>
  <si>
    <t>8.6</t>
  </si>
  <si>
    <t>0</t>
  </si>
  <si>
    <t>ВСЕГО по инвестиционной программе, в том числе:</t>
  </si>
  <si>
    <t>Г</t>
  </si>
  <si>
    <t>0.1</t>
  </si>
  <si>
    <t>Технологическое присоединение, всего</t>
  </si>
  <si>
    <t>0.2</t>
  </si>
  <si>
    <t>Реконструкция, модернизация, техническое перевооружение, всего</t>
  </si>
  <si>
    <t>0.3</t>
  </si>
  <si>
    <t>Инвестиционные проекты, реализация которых обуславливается схемами и программами перспективного развития электроэнергетики, всего</t>
  </si>
  <si>
    <t>0.4</t>
  </si>
  <si>
    <t>Прочее новое строительство объектов электросетевого хозяйства, всего</t>
  </si>
  <si>
    <t>0.5</t>
  </si>
  <si>
    <t>Покупка земельных участков для целей реализации инвестиционных проектов, всего</t>
  </si>
  <si>
    <t>0.6</t>
  </si>
  <si>
    <t>Прочие инвестиционные проекты, всего</t>
  </si>
  <si>
    <t>1</t>
  </si>
  <si>
    <t>АО "Крымэнерго"</t>
  </si>
  <si>
    <t>1.1</t>
  </si>
  <si>
    <t>Технологическое присоединение, всего, в том числе:</t>
  </si>
  <si>
    <t>1.1.1</t>
  </si>
  <si>
    <t>Технологическое присоединение энергопринимающих устройств потребителей, всего, в том числе:</t>
  </si>
  <si>
    <t>НД</t>
  </si>
  <si>
    <t>1.1.1.1</t>
  </si>
  <si>
    <t>Технологическое присоединение энергопринимающих устройств потребителей максимальной мощностью до 15 кВт включительно, всего</t>
  </si>
  <si>
    <t>1.1.1.2</t>
  </si>
  <si>
    <t>Технологическое присоединение энергопринимающих устройств потребителей максимальной мощностью до 150 кВт включительно, всего</t>
  </si>
  <si>
    <t>1.1.1.3</t>
  </si>
  <si>
    <t>Технологическое присоединение энергопринимающих устройств потребителей свыше 150 кВт, всего, в том числе:</t>
  </si>
  <si>
    <t>Наименование инвестиционного проекта</t>
  </si>
  <si>
    <t>…</t>
  </si>
  <si>
    <t>1.1.2</t>
  </si>
  <si>
    <t>Технологическое присоединение объектов электросетевого хозяйства, всего, в том числе:</t>
  </si>
  <si>
    <t>1.1.2.1</t>
  </si>
  <si>
    <t>Технологическое присоединение объектов электросетевого хозяйства, принадлежащих  иным сетевым организациям и иным лицам, всего, в том числе:</t>
  </si>
  <si>
    <t>1.1.2.2</t>
  </si>
  <si>
    <t>Технологическое присоединение к электрическим сетям иных сетевых организаций, всего, в том числе:</t>
  </si>
  <si>
    <t>1.1.3</t>
  </si>
  <si>
    <t>Технологическое присоединение объектов по производству электрической энергии всего, в том числе:</t>
  </si>
  <si>
    <t>1.1.3.1</t>
  </si>
  <si>
    <t>Наименование объекта по производству электрической энергии, всего, в том числе:</t>
  </si>
  <si>
    <t>Строительство новых объектов электросетевого хозяйства  (за исключением усиления существующей электрической сети) в целях осуществления технологического присоединения объекта по производству электрической энергии, всего, в том числе:</t>
  </si>
  <si>
    <t>Строительство новых объектов электросетевого хозяйства для усиления электрической сети в целях осуществления технологического присоединения объекта по производству электрической энергии, всего, в том числе:</t>
  </si>
  <si>
    <t>Реконструкция существующих объектов электросетевого хозяйства для усиления электрической сети в целях осуществления технологического присоединения объекта по производству электрической энергии всего, в том числе:</t>
  </si>
  <si>
    <t>1.1.3.2</t>
  </si>
  <si>
    <t>Реконструкция существующих объектов электросетевого хозяйства для усиления электрической сети в целях осуществления технологического присоединения объекта по производству электрической энергии, всего, в том числе:</t>
  </si>
  <si>
    <t>1.1.4</t>
  </si>
  <si>
    <t>Усиление электрической сети в целях осуществления технологического присоединения энергопринимающих устройств потребителей и (или) объектов электросетевого хозяйства всего, в том числе:</t>
  </si>
  <si>
    <t>1.1.4.1</t>
  </si>
  <si>
    <t>Строительство новых объектов электросетевого хозяйства для усиления электрической сети в целях осуществления технологического присоединения, всего, в том числе:</t>
  </si>
  <si>
    <t>Строительство КЛ 10 кВ две цепи от I иII секции шин РУ-10 кВ ПС «Дарсан» до проектируемого РП</t>
  </si>
  <si>
    <t>K_1202001</t>
  </si>
  <si>
    <t>Строительство РП 10 кВ с 5 линейными ячейками</t>
  </si>
  <si>
    <t>K_1201002</t>
  </si>
  <si>
    <t>1.1.4.2</t>
  </si>
  <si>
    <t>Реконструкция существующих объектов электросетевого хозяйства для усиления электрической сети в целях осуществления технологического присоединения, всего, в том числе:</t>
  </si>
  <si>
    <t>Реконструкция ПС 110 кВ "Дарсан" с заменой Т1, Т2 на трансформаторы большей мощности,расширением РУ 10кВ на две линейные ячейки 10 кВ</t>
  </si>
  <si>
    <t>K_1101003</t>
  </si>
  <si>
    <t>Реконструкция ПС 110 кВ "Артек" с заменой силовых трансформаторов  и расширением РУ 10 кВ  на 4 линейных ячеек.</t>
  </si>
  <si>
    <t>K_1101004</t>
  </si>
  <si>
    <t>1.2</t>
  </si>
  <si>
    <t>Реконструкция, модернизация, техническое перевооружение всего, в том числе:</t>
  </si>
  <si>
    <t>1.2.1</t>
  </si>
  <si>
    <t>Реконструкция, модернизация, техническое перевооружение  трансформаторных и иных подстанций, распределительных пунктов, всего, в том числе:</t>
  </si>
  <si>
    <t>1.2.1.1</t>
  </si>
  <si>
    <t>Реконструкция трансформаторных и иных подстанций, всего, в том числе:</t>
  </si>
  <si>
    <t>Создание резервного канала  противоаварийной автоматики  по ВЛ 220 кВ Насосная-3 — Камыш-Бурун</t>
  </si>
  <si>
    <t>K_1104015</t>
  </si>
  <si>
    <t xml:space="preserve">Модернизация ССПИ ПС 330 кВ Западно-Крымская, ПС 330 кВ Джанкой, ПС 330 кВ Островская, ПС 220 кВ Бахчисарай, ПС 220 кВ Камыш-Бурун, ПС 220 кВ Феодосийская с организацией каналов связи </t>
  </si>
  <si>
    <t>L_1104012</t>
  </si>
  <si>
    <t>1.2.1.2</t>
  </si>
  <si>
    <t>Модернизация, техническое перевооружение трансформаторных и иных подстанций, распределительных пунктов, всего, в том числе:</t>
  </si>
  <si>
    <t>1.2.2</t>
  </si>
  <si>
    <t>Реконструкция, модернизация, техническое перевооружение линий электропередачи, всего, в том числе:</t>
  </si>
  <si>
    <t>1.2.2.1</t>
  </si>
  <si>
    <t>Реконструкция линий электропередачи, всего, в том числе:</t>
  </si>
  <si>
    <t>1.2.2.2</t>
  </si>
  <si>
    <t>Модернизация, техническое перевооружение линий электропередачи, всего, в том числе:</t>
  </si>
  <si>
    <t>1.2.3</t>
  </si>
  <si>
    <t>Развитие и модернизация учета электрической энергии (мощности), всего, в том числе:</t>
  </si>
  <si>
    <t>1.2.3.1</t>
  </si>
  <si>
    <t>«Установка приборов учета, класс напряжения 0,22 (0,4) кВ, всего, в том числе:»</t>
  </si>
  <si>
    <t>1.2.3.2</t>
  </si>
  <si>
    <t>«Установка приборов учета, класс напряжения 6 (10) кВ, всего, в том числе:»</t>
  </si>
  <si>
    <t>1.2.3.3</t>
  </si>
  <si>
    <t>«Установка приборов учета, класс напряжения 35 кВ, всего, в том числе:»</t>
  </si>
  <si>
    <t>1.2.3.4</t>
  </si>
  <si>
    <t>«Установка приборов учета, класс напряжения 110 кВ и выше, всего, в том числе:»</t>
  </si>
  <si>
    <t>1.2.3.5</t>
  </si>
  <si>
    <t>«Включение приборов учета в систему сбора и передачи данных, класс напряжения 0,22 (0,4) кВ, всего, в том числе:»</t>
  </si>
  <si>
    <t>1.2.3.6</t>
  </si>
  <si>
    <t>«Включение приборов учета в систему сбора и передачи данных, класс напряжения 6 (10) кВ, всего, в том числе:»</t>
  </si>
  <si>
    <t>1.2.3.7</t>
  </si>
  <si>
    <t>«Включение приборов учета в систему сбора и передачи данных, класс напряжения 35 кВ, всего, в том числе:»</t>
  </si>
  <si>
    <t>1.2.3.8</t>
  </si>
  <si>
    <t>«Включение приборов учета в систему сбора и передачи данных, класс напряжения 110 кВ и выше, всего, в том числе:»</t>
  </si>
  <si>
    <t>1.2.4</t>
  </si>
  <si>
    <t>Реконструкция, модернизация, техническое перевооружение прочих объектов основных средств, всего, в том числе:</t>
  </si>
  <si>
    <t>1.2.4.1</t>
  </si>
  <si>
    <t>Реконструкция прочих объектов основных средств, всего, в том числе:</t>
  </si>
  <si>
    <t>Приведение инженерно-технических средствохраны (ИТСО) категорированного линейного объекта ПС 220 кВ "Бахчисарай"  к нормативному</t>
  </si>
  <si>
    <t>K_1110007</t>
  </si>
  <si>
    <t>Приведение инженерно-технических средствохраны (ИТСО) категорированного линейного объекта ПС 220 кВ "Донузлав"  к нормативному</t>
  </si>
  <si>
    <t>K_1110008</t>
  </si>
  <si>
    <t>Приведение инженерно-технических средствохраны (ИТСО) категорированного линейного объекта ПС 330 кВ "Западно-Крымская"  к нормативному</t>
  </si>
  <si>
    <t>K_1110009</t>
  </si>
  <si>
    <t>Приведение инженерно-технических средствохраны (ИТСО) категорированного линейного объекта ПС 330 кВ "НС-3"  к нормативному</t>
  </si>
  <si>
    <t>K_1110010</t>
  </si>
  <si>
    <t>Приведение инженерно-технических средствохраны (ИТСО) категорированного линейного объекта ПС-330 кВ "Островская"к нормативному</t>
  </si>
  <si>
    <t>K_1110011</t>
  </si>
  <si>
    <t>Приведение инженерно-технических средствохраны (ИТСО) категорированного линейного объекта ПС-220 кВ "Феодосийская"к нормативному</t>
  </si>
  <si>
    <t>K_1110012</t>
  </si>
  <si>
    <t>Проетирование, поставка и монтаж систем кондиционирования на ПС 330 кВ Джанкой и ПС 220 кВ Донузлав</t>
  </si>
  <si>
    <t>L_1103013</t>
  </si>
  <si>
    <t>1.2.4.2</t>
  </si>
  <si>
    <t>Модернизация, техническое перевооружение прочих объектов основных средств, всего, в том числе:</t>
  </si>
  <si>
    <t>1.3</t>
  </si>
  <si>
    <t>Инвестиционные проекты, реализация которых обуславливается схемами и программами перспективного развития электроэнергетики, всего, в том числе:</t>
  </si>
  <si>
    <t>1.3.1</t>
  </si>
  <si>
    <t>Инвестиционные проекты, предусмотренные схемой и программой развития Единой энергетической системы России, всего, в том числе:</t>
  </si>
  <si>
    <t>1.3.2</t>
  </si>
  <si>
    <t>Инвестиционные проекты, предусмотренные схемой и программой развития субъекта Российской Федерации, всего, в том числе:</t>
  </si>
  <si>
    <t>Строительство заходов  ВЛ 110 кВ Феодосийская – Старый Крым с отпайками и ВЛ 110 кВ Феодосийская – Восход с отпайками на ПС 220 кВ Кафа (с сооружением  двух двухцепных участков 110 кВ от места разрезания до линейных порталов ПС 220 кВ Кафа) (в том числе проектно-изыскательские работы).</t>
  </si>
  <si>
    <t>J1202002</t>
  </si>
  <si>
    <t>Строительство транзита 110 кВ Севастопольская - Ялта - Лучистое в двухцепном исполнении (в том числе проектно-изыскательские работы). Первый этап строительства: "Реконструкция ПС 110 кВ Заря (включая ПИР)".  50 МВА</t>
  </si>
  <si>
    <t>J1102003-1</t>
  </si>
  <si>
    <t>Строительство транзита 110 кВ Севастопольская - Ялта - Лучистое в двухцепном исполнении (в том числе проектно-изыскательские работы). Второй этап строительства: "Строительство ЛЭП 110 кВ Севастополь – Заря с отпайкой на ПС ПС-10 и ЛЭП 110 кВ Севастополь – Алупка с отпайкой на ПС ПС-10 на участке от ПС 330 кВ Севастополь до местоположения ПС 110 кВ ПС-10 с реконструкцией ПС 330 кВ Севастополь для подключения вновь сооружаемых ЛЭП 110 кВ (включая ПИР) и без вывода из работы существующих ВЛ 110 кВ Заря – ПС-10 и ВЛ 110 кВ Севастополь – ПС-10". 21.6 км</t>
  </si>
  <si>
    <t>J1102003-2</t>
  </si>
  <si>
    <t>Строительство транзита 110 кВ Севастопольская - Ялта - Лучистое в двухцепном исполнении (в том числе проектно-изыскательские работы). Третий этап строительства: "Строительство ЛЭП 110 кВ Севастополь – Заря с отпайкой на ПС ПС-10 с заходом на ПС 110 кВ Заря и ЛЭП 110 кВ Севастополь – Алупка с отпайкой на ПС ПС-10 на участке от ПС 110 кВ ПС-10 до местоположения ПС 110 кВ Заря (включая ПИР) и переорганизацией электроснабжения ПС 110 кВ ПС-10 от ВЛ 110 кВ Севастополь – Заря с отпайкой на ПС-10, а также демонтажем существующей ВЛ 110 кВ Заря – ПС-10". 20.72км</t>
  </si>
  <si>
    <t>J1102003-3</t>
  </si>
  <si>
    <t>Строительство транзита 110 кВ Севастопольская - Ялта - Лучистое в двухцепном исполнении (в том числе проектно-изыскательские работы). Четвертый этап строительства: "Реконструкция ПС 110 кВ Алупка (включая ПИР)". 50 МВА</t>
  </si>
  <si>
    <t>J1102003-4</t>
  </si>
  <si>
    <t>Строительство транзита 110 кВ Севастопольская - Ялта - Лучистое в двухцепном исполнении (в том числе проектно-изыскательские работы). Пятый этап строительства: "Строительство ЛЭП 110 кВ Севастополь - Алупка с отпайкой на ПС ПС-10 с заходом на ПС 110 кВ Алупка и ЛЭП 110 кВ Гаспра - Заря на участке от ПС 110 кВ Заря до местоположения ПС 110 кВ Алупка с заходами на ПС 110 кВ Заря (включая ПИР) и переорганизацией электроснабжения ПС 110 кВ ПС-10 от ВЛ 110 кВ Севастополь-Алупка с отпайкой на ПС 110 кВ ПС-10, а также демонтажем существующей ВЛ 110 кВ Алупка-Заря и выводом из работы существующей ВЛ 110 кВ Севастополь - ПС-10" 9.9 км</t>
  </si>
  <si>
    <t>J1102003-5</t>
  </si>
  <si>
    <r>
      <rPr>
        <sz val="14"/>
        <rFont val="Times New Roman"/>
        <family val="1"/>
        <charset val="204"/>
      </rPr>
      <t>Строительство транзита 110 кВ Севастопольская - Ялта - Лучистое в двухцепном исполнении (в том числе проектно-изыскательские работы).</t>
    </r>
    <r>
      <rPr>
        <b/>
        <sz val="14"/>
        <rFont val="Times New Roman"/>
        <family val="1"/>
        <charset val="204"/>
      </rPr>
      <t xml:space="preserve"> Шестой этап</t>
    </r>
    <r>
      <rPr>
        <sz val="14"/>
        <rFont val="Times New Roman"/>
        <family val="1"/>
        <charset val="204"/>
      </rPr>
      <t xml:space="preserve"> строительства: "Реконструкция ПС 110 кВ Гаспра (включая ПИР)".</t>
    </r>
  </si>
  <si>
    <t>J1102003-6</t>
  </si>
  <si>
    <r>
      <rPr>
        <sz val="14"/>
        <rFont val="Times New Roman"/>
        <family val="1"/>
        <charset val="204"/>
      </rPr>
      <t>Строительство транзита 110 кВ Севастопольская - Ялта - Лучистое в двухцепном исполнении (в том числе проектно-изыскательские работы).</t>
    </r>
    <r>
      <rPr>
        <b/>
        <sz val="14"/>
        <rFont val="Times New Roman"/>
        <family val="1"/>
        <charset val="204"/>
      </rPr>
      <t xml:space="preserve"> Седьмой этап</t>
    </r>
    <r>
      <rPr>
        <sz val="14"/>
        <rFont val="Times New Roman"/>
        <family val="1"/>
        <charset val="204"/>
      </rPr>
      <t xml:space="preserve"> строительства: "Строительство ЛЭП 110 кВ Гаспра – Заря с заходом на ПС 110 кВ Гаспра и ЛЭП 110 кВ Алупка – Ялта на участке от ПС 110 кВ Алупка до местоположения ПС 110 кВ Гаспра с заходом на ПС 110 кВ Алупка (включая ПИР), с демонтажем существующей ВЛ 110 кВ Гаспра – Алупка".</t>
    </r>
  </si>
  <si>
    <t>J1102003-7</t>
  </si>
  <si>
    <r>
      <rPr>
        <sz val="14"/>
        <rFont val="Times New Roman"/>
        <family val="1"/>
        <charset val="204"/>
      </rPr>
      <t>Строительство транзита 110 кВ Севастопольская - Ялта - Лучистое в двухцепном исполнении (в том числе проектно-изыскательские работы).</t>
    </r>
    <r>
      <rPr>
        <b/>
        <sz val="14"/>
        <rFont val="Times New Roman"/>
        <family val="1"/>
        <charset val="204"/>
      </rPr>
      <t xml:space="preserve"> Восьмой этап</t>
    </r>
    <r>
      <rPr>
        <sz val="14"/>
        <rFont val="Times New Roman"/>
        <family val="1"/>
        <charset val="204"/>
      </rPr>
      <t xml:space="preserve"> строительства: "Реконструкция ПС 110 кВ Ялта (включая ПИР)".</t>
    </r>
  </si>
  <si>
    <t>J1102003-8</t>
  </si>
  <si>
    <r>
      <rPr>
        <sz val="14"/>
        <rFont val="Times New Roman"/>
        <family val="1"/>
        <charset val="204"/>
      </rPr>
      <t xml:space="preserve">Строительство транзита 110 кВ Севастопольская - Ялта - Лучистое в двухцепном исполнении (в том числе проектно-изыскательские работы). </t>
    </r>
    <r>
      <rPr>
        <b/>
        <sz val="14"/>
        <rFont val="Times New Roman"/>
        <family val="1"/>
        <charset val="204"/>
      </rPr>
      <t>Девятый этап</t>
    </r>
    <r>
      <rPr>
        <sz val="14"/>
        <rFont val="Times New Roman"/>
        <family val="1"/>
        <charset val="204"/>
      </rPr>
      <t xml:space="preserve"> строительства: "Строительство ЛЭП 110 кВ Алупка – Ялта с заходом на ПС 110 кВ Ялта и ЛЭП 110 кВ Гаспра – Дарсан на участке от ПС 110 кВ Гаспра до местоположения ПС 110 кВ Ялта с заходом на ПС 110 кВ Гаспра (включая ПИР), с демонтажем существующей ВЛ 110 кВ Ялта – Гаспра".</t>
    </r>
  </si>
  <si>
    <t>J1102003-9</t>
  </si>
  <si>
    <r>
      <rPr>
        <sz val="14"/>
        <rFont val="Times New Roman"/>
        <family val="1"/>
        <charset val="204"/>
      </rPr>
      <t xml:space="preserve">Строительство транзита 110 кВ Севастопольская - Ялта -  Лучистое в двухцепном исполнении (в том числе проектно-изыскательские работы). </t>
    </r>
    <r>
      <rPr>
        <b/>
        <sz val="14"/>
        <rFont val="Times New Roman"/>
        <family val="1"/>
        <charset val="204"/>
      </rPr>
      <t>Десятый этап</t>
    </r>
    <r>
      <rPr>
        <sz val="14"/>
        <rFont val="Times New Roman"/>
        <family val="1"/>
        <charset val="204"/>
      </rPr>
      <t xml:space="preserve"> строительства: "Реконструкция ПС 110 кВ Дарсан (включая ПИР)".</t>
    </r>
  </si>
  <si>
    <t>J1102003-10</t>
  </si>
  <si>
    <r>
      <rPr>
        <sz val="14"/>
        <rFont val="Times New Roman"/>
        <family val="1"/>
        <charset val="204"/>
      </rPr>
      <t xml:space="preserve">Строительство транзита 110 кВ Севастопольская - Ялта - Лучистое в двухцепном исполнении (в том числе проектно-изыскательские работы). </t>
    </r>
    <r>
      <rPr>
        <b/>
        <sz val="14"/>
        <rFont val="Times New Roman"/>
        <family val="1"/>
        <charset val="204"/>
      </rPr>
      <t>Одиннадцатый этап</t>
    </r>
    <r>
      <rPr>
        <sz val="14"/>
        <rFont val="Times New Roman"/>
        <family val="1"/>
        <charset val="204"/>
      </rPr>
      <t xml:space="preserve"> строительства: "Строительство ЛЭП 110 кВ Гаспра – Дарсан с заходом на ПС 110 кВ Дарсан и ЛЭП 110 кВ Дарсан – Ялта с заходами на ПС 110 кВ Ялта и ПС 110 кВ Дарсан (включая ПИР) и демонтажем существующей ВЛ 110 кВ Ялта – Дарсан".</t>
    </r>
  </si>
  <si>
    <t>J1102003-11</t>
  </si>
  <si>
    <r>
      <rPr>
        <sz val="14"/>
        <rFont val="Times New Roman"/>
        <family val="1"/>
        <charset val="204"/>
      </rPr>
      <t xml:space="preserve">Строительство транзита 110 кВ Севастопольская - Ялта - Лучистое в двухцепном исполнении (в том числе проектно-изыскательские работы). </t>
    </r>
    <r>
      <rPr>
        <b/>
        <sz val="14"/>
        <rFont val="Times New Roman"/>
        <family val="1"/>
        <charset val="204"/>
      </rPr>
      <t>Двенадцатый этап</t>
    </r>
    <r>
      <rPr>
        <sz val="14"/>
        <rFont val="Times New Roman"/>
        <family val="1"/>
        <charset val="204"/>
      </rPr>
      <t xml:space="preserve"> строительства: "Реконструкция ПС 110 кВ Массандра (включая ПИР)".</t>
    </r>
  </si>
  <si>
    <t>J1102003-12</t>
  </si>
  <si>
    <r>
      <rPr>
        <sz val="14"/>
        <rFont val="Times New Roman"/>
        <family val="1"/>
        <charset val="204"/>
      </rPr>
      <t xml:space="preserve">Строительство транзита 110 кВ Севастопольская - Ялта - Лучистое в двухцепном исполнении (в том числе проектно-изыскательские работы). </t>
    </r>
    <r>
      <rPr>
        <b/>
        <sz val="14"/>
        <rFont val="Times New Roman"/>
        <family val="1"/>
        <charset val="204"/>
      </rPr>
      <t>Тринадцатый этап</t>
    </r>
    <r>
      <rPr>
        <sz val="14"/>
        <rFont val="Times New Roman"/>
        <family val="1"/>
        <charset val="204"/>
      </rPr>
      <t xml:space="preserve"> строительства: "Строительство ЛЭП 110 кВ Дарсан – Массандра (по новой трассе) с заходом на ПС 110 кВ Дарсан и ПС 110 кВ Массандра и ЛЭП 110 кВ Гурзуф – Дарсан на участке от ПС 110 кВ Дарсан до местоположения ПС 110 кВ Массандра с заходом на ПС 110 кВ Дарсан (включая ПИР) и с демонтажем существующей ВЛ 110 кВ Массандра – Дарсан".</t>
    </r>
  </si>
  <si>
    <t>J1102003-13</t>
  </si>
  <si>
    <r>
      <rPr>
        <sz val="14"/>
        <rFont val="Times New Roman"/>
        <family val="1"/>
        <charset val="204"/>
      </rPr>
      <t xml:space="preserve">Строительство транзита 110 кВ Севастопольская - Ялта - Лучистое в двухцепном исполнении (в том числе проектно-изыскательские работы). </t>
    </r>
    <r>
      <rPr>
        <b/>
        <sz val="14"/>
        <rFont val="Times New Roman"/>
        <family val="1"/>
        <charset val="204"/>
      </rPr>
      <t>Четырнадцатый этап</t>
    </r>
    <r>
      <rPr>
        <sz val="14"/>
        <rFont val="Times New Roman"/>
        <family val="1"/>
        <charset val="204"/>
      </rPr>
      <t xml:space="preserve"> строительства: "Реконструкция ПС 110 кВ Гурзуф (включая ПИР)".</t>
    </r>
  </si>
  <si>
    <t>J1102003-14</t>
  </si>
  <si>
    <r>
      <rPr>
        <sz val="14"/>
        <rFont val="Times New Roman"/>
        <family val="1"/>
        <charset val="204"/>
      </rPr>
      <t xml:space="preserve">Строительство транзита 110 кВ Севастопольская - Ялта - Лучистое в двухцепном исполнении (в том числе проектно-изыскательские работы). </t>
    </r>
    <r>
      <rPr>
        <b/>
        <sz val="14"/>
        <rFont val="Times New Roman"/>
        <family val="1"/>
        <charset val="204"/>
      </rPr>
      <t>Пятнадцатый этап</t>
    </r>
    <r>
      <rPr>
        <sz val="14"/>
        <rFont val="Times New Roman"/>
        <family val="1"/>
        <charset val="204"/>
      </rPr>
      <t xml:space="preserve"> строительства: "Строительство ЛЭП 110 кВ Гурзуф – Дарсан с заходом на ПС 110 кВ Гурзуф и ЛЭП 110 кВ Артек – Массандра на участке от ПС 110 кВ Массандра до местоположения ПС 110 кВ Гурзуф с заходом на ПС 110 кВ Массандра (включая ПИР), с демонтажем существующей ВЛ 110 кВ Гурзуф – Массандра".</t>
    </r>
  </si>
  <si>
    <t>J1102003-15</t>
  </si>
  <si>
    <r>
      <rPr>
        <sz val="14"/>
        <rFont val="Times New Roman"/>
        <family val="1"/>
        <charset val="204"/>
      </rPr>
      <t xml:space="preserve">Строительство транзита 110 кВ Севастопольская - Ялта - Лучистое в двухцепном исполнении (в том числе проектно-изыскательские работы). </t>
    </r>
    <r>
      <rPr>
        <b/>
        <sz val="14"/>
        <rFont val="Times New Roman"/>
        <family val="1"/>
        <charset val="204"/>
      </rPr>
      <t>Шестнадцатый этап</t>
    </r>
    <r>
      <rPr>
        <sz val="14"/>
        <rFont val="Times New Roman"/>
        <family val="1"/>
        <charset val="204"/>
      </rPr>
      <t xml:space="preserve"> строительства: "Реконструкция ПС 110 кВ Артек (включая ПИР)".</t>
    </r>
  </si>
  <si>
    <t>J1102003-16</t>
  </si>
  <si>
    <r>
      <rPr>
        <sz val="14"/>
        <rFont val="Times New Roman"/>
        <family val="1"/>
        <charset val="204"/>
      </rPr>
      <t xml:space="preserve">Строительство транзита 110 кВ Севастопольская - Ялта - Лучистое в двухцепном исполнении (в том числе проектно-изыскательские работы). </t>
    </r>
    <r>
      <rPr>
        <b/>
        <sz val="14"/>
        <rFont val="Times New Roman"/>
        <family val="1"/>
        <charset val="204"/>
      </rPr>
      <t>Семнадцатый этап</t>
    </r>
    <r>
      <rPr>
        <sz val="14"/>
        <rFont val="Times New Roman"/>
        <family val="1"/>
        <charset val="204"/>
      </rPr>
      <t xml:space="preserve"> строительства: "Строительство ЛЭП 110 кВ Артек – Массандра с заходом на ПС 110 кВ Артек и ЛЭП 110 кВ Гурзуф – Шарха на участке от ПС 110 кВ Гурзуф до местоположения ПС 110 кВ Артек с заходом на ПС 110 кВ Гурзуф (включая ПИР), с демонтажем существующей ВЛ 110 кВ Артек – Гурзуф".</t>
    </r>
  </si>
  <si>
    <t>J1102003-17</t>
  </si>
  <si>
    <r>
      <rPr>
        <sz val="14"/>
        <rFont val="Times New Roman"/>
        <family val="1"/>
        <charset val="204"/>
      </rPr>
      <t xml:space="preserve">Строительство транзита 110 кВ Севастопольская - Ялта - Лучистое в двухцепном исполнении (в том числе проектно-изыскательские работы). </t>
    </r>
    <r>
      <rPr>
        <b/>
        <sz val="14"/>
        <rFont val="Times New Roman"/>
        <family val="1"/>
        <charset val="204"/>
      </rPr>
      <t>Восемнадцатый этап</t>
    </r>
    <r>
      <rPr>
        <sz val="14"/>
        <rFont val="Times New Roman"/>
        <family val="1"/>
        <charset val="204"/>
      </rPr>
      <t xml:space="preserve"> строительства: "Реконструкция ПС 110 кВ Шарха (включая ПИР)".</t>
    </r>
  </si>
  <si>
    <t>J1102003-18</t>
  </si>
  <si>
    <r>
      <rPr>
        <sz val="14"/>
        <rFont val="Times New Roman"/>
        <family val="1"/>
        <charset val="204"/>
      </rPr>
      <t xml:space="preserve">Строительство транзита 110 кВ Севастопольская - Ялта - Лучистое в двухцепном исполнении (в том числе проектно-изыскательские работы). </t>
    </r>
    <r>
      <rPr>
        <b/>
        <sz val="14"/>
        <rFont val="Times New Roman"/>
        <family val="1"/>
        <charset val="204"/>
      </rPr>
      <t>Девятнадцатый этап</t>
    </r>
    <r>
      <rPr>
        <sz val="14"/>
        <rFont val="Times New Roman"/>
        <family val="1"/>
        <charset val="204"/>
      </rPr>
      <t xml:space="preserve"> строительства: "Строительство ЛЭП 110 кВ Гурзуф – Шарха с заходом на ПС 110 кВ Шарха и ЛЭП 110 кВ Алушта – Артек на участке от ПС 110 кВ Артек до местоположения ПС 110 кВ Шарха с заходом на ПС 110 кВ Артек (включая ПИР), с демонтажем существующей ВЛ 110 кВ Шарха – Артек".</t>
    </r>
  </si>
  <si>
    <t>J1102003-19</t>
  </si>
  <si>
    <r>
      <rPr>
        <sz val="14"/>
        <rFont val="Times New Roman"/>
        <family val="1"/>
        <charset val="204"/>
      </rPr>
      <t xml:space="preserve">Строительство транзита 110 кВ Севастопольская - Ялта - Лучистое в двухцепном исполнении (в том числе проектно-изыскательские работы). </t>
    </r>
    <r>
      <rPr>
        <b/>
        <sz val="14"/>
        <rFont val="Times New Roman"/>
        <family val="1"/>
        <charset val="204"/>
      </rPr>
      <t>Двадцатый этап</t>
    </r>
    <r>
      <rPr>
        <sz val="14"/>
        <rFont val="Times New Roman"/>
        <family val="1"/>
        <charset val="204"/>
      </rPr>
      <t xml:space="preserve"> строительства: "Реконструкция ПС 110 кВ Алушта (включая ПИР)".</t>
    </r>
  </si>
  <si>
    <t>J1102003-20</t>
  </si>
  <si>
    <r>
      <rPr>
        <sz val="14"/>
        <rFont val="Times New Roman"/>
        <family val="1"/>
        <charset val="204"/>
      </rPr>
      <t xml:space="preserve">Строительство транзита 110 кВ Севастопольская - Ялта - Лучистое в двухцепном исполнении (в том числе проектно-изыскательские работы). </t>
    </r>
    <r>
      <rPr>
        <b/>
        <sz val="14"/>
        <rFont val="Times New Roman"/>
        <family val="1"/>
        <charset val="204"/>
      </rPr>
      <t>Двадцать первый этап</t>
    </r>
    <r>
      <rPr>
        <sz val="14"/>
        <rFont val="Times New Roman"/>
        <family val="1"/>
        <charset val="204"/>
      </rPr>
      <t xml:space="preserve"> строительства: "Строительство ЛЭП 110 кВ Алушта – Артек с заходом на ПС 110 кВ Алушта и ЛЭП 110 кВ Лучистое – Шарха на участке от ПС 110 кВ Шарха до местоположения ПС 110 кВ Алушта с заходом на ПС 110 кВ Шарха, (включая ПИР), с демонтажем существующей ВЛ 110 кВ Алушта – Шарха".</t>
    </r>
  </si>
  <si>
    <t>J1102003-21</t>
  </si>
  <si>
    <r>
      <rPr>
        <sz val="14"/>
        <rFont val="Times New Roman"/>
        <family val="1"/>
        <charset val="204"/>
      </rPr>
      <t>Строительство транзита 110 кВ Севастопольская - Ялта - Лучистое в двухцепном исполнении (в том числе проектно-изыскательские работы).</t>
    </r>
    <r>
      <rPr>
        <b/>
        <sz val="14"/>
        <rFont val="Times New Roman"/>
        <family val="1"/>
        <charset val="204"/>
      </rPr>
      <t xml:space="preserve"> Двадцать второй этап</t>
    </r>
    <r>
      <rPr>
        <sz val="14"/>
        <rFont val="Times New Roman"/>
        <family val="1"/>
        <charset val="204"/>
      </rPr>
      <t xml:space="preserve"> строительства: "Реконструкция ПС 110 кВ Лучистое (включая ПИР)".</t>
    </r>
  </si>
  <si>
    <t>J1102003-22</t>
  </si>
  <si>
    <r>
      <rPr>
        <sz val="14"/>
        <rFont val="Times New Roman"/>
        <family val="1"/>
        <charset val="204"/>
      </rPr>
      <t>Строительство транзита 110 кВ Севастопольская - Ялта - Лучистое в двухцепном исполнении (в том числе проектно-изыскательские работы).</t>
    </r>
    <r>
      <rPr>
        <b/>
        <sz val="14"/>
        <rFont val="Times New Roman"/>
        <family val="1"/>
        <charset val="204"/>
      </rPr>
      <t xml:space="preserve"> Двадцать третий этап</t>
    </r>
    <r>
      <rPr>
        <sz val="14"/>
        <rFont val="Times New Roman"/>
        <family val="1"/>
        <charset val="204"/>
      </rPr>
      <t xml:space="preserve"> строительства: "Реконструкция ВЛ 110 кВ Алушта – Аянская с отпайкой на ПС Перевальное с устройством заходов данной ВЛ 110 кВ на ПС 110 кВ Лучистое (включая ПИР) и образованием ВЛ 110 кВ Лучистое – Аянская с отпайкой на ПС Перевальное и ВЛ 110 кВ Лучистое - Шарха".</t>
    </r>
  </si>
  <si>
    <t>J1102003-23</t>
  </si>
  <si>
    <r>
      <rPr>
        <sz val="14"/>
        <rFont val="Times New Roman"/>
        <family val="1"/>
        <charset val="204"/>
      </rPr>
      <t xml:space="preserve">Строительство транзита 110 кВ Севастопольская - Ялта -  Лучистое в двухцепном исполнении (в том числе проектно-изыскательские работы). </t>
    </r>
    <r>
      <rPr>
        <b/>
        <sz val="14"/>
        <rFont val="Times New Roman"/>
        <family val="1"/>
        <charset val="204"/>
      </rPr>
      <t>Двадцать четвёртый</t>
    </r>
    <r>
      <rPr>
        <sz val="14"/>
        <rFont val="Times New Roman"/>
        <family val="1"/>
        <charset val="204"/>
      </rPr>
      <t xml:space="preserve"> этап строительства: "Строительство двухцепной ЛЭП 110 кВ Алушта – Лучистое с заходами на ПС 110 кВ Алушта и ПС 110 кВ Лучистое (включая ПИР), с демонтажем существующей ВЛ 110 кВ Алушта –Лучистое".</t>
    </r>
  </si>
  <si>
    <t>J1102003-24</t>
  </si>
  <si>
    <t>Строительство на ПС 220 кВ Донузлав  источников реактивной мощности 25 Мвар (в том числе проектно-изыскательские работы).</t>
  </si>
  <si>
    <t>J1101004</t>
  </si>
  <si>
    <t>Строительство заходов на ПС 220 кВ Титан и ПС 330 кВ Джанкой с образованием ВЛ 220 кВ Джанкой-Титан из участка ВЛ 330 кВ Каховская-Джанкой (в том числе проектно-изыскательские работы).</t>
  </si>
  <si>
    <t>J1202005</t>
  </si>
  <si>
    <t>Строительство СМПР и УСВИ ПТК СМПР на электросетевых объектах Крымского полуострова (в том числе проектно-изыскательские работы).</t>
  </si>
  <si>
    <t>J1104006</t>
  </si>
  <si>
    <t>Строительство на  ПС 110 кВ Дарсан источников реактивной мощности 25 Мвар (в том числе проектно-изыскательские работы).</t>
  </si>
  <si>
    <t>J1101007</t>
  </si>
  <si>
    <t>Строительство на  ПС 110 кВ Лучистое  источников реактивной мощности 25 Мвар (в том числе проектно-изыскательские работы).</t>
  </si>
  <si>
    <t>J1101008</t>
  </si>
  <si>
    <t>Реконструкция ПС Трудовое 35/10 с переводом на класс напряжения 110/35/10 и строительством заходов ВЛ 110 кВ, 35 кВ</t>
  </si>
  <si>
    <t>L_1101001</t>
  </si>
  <si>
    <t>Реконструкции ПС 110 кВ "Северная" с установкой силовых трансформаторов 2 х 63 МВА, с изменением конфигурации прилегающей сети 110 кВ с увеличением количества питающих подстанцию линий 110 кВ с двух до четырех»</t>
  </si>
  <si>
    <t>L_1101002</t>
  </si>
  <si>
    <t>Реконструкция ПС Мойнаки 110/35/10/6</t>
  </si>
  <si>
    <t>L_1101003</t>
  </si>
  <si>
    <t>Реконструкция ПС Завокзальная 110/10</t>
  </si>
  <si>
    <t>L_1101004</t>
  </si>
  <si>
    <t>Строительство ПС 110 кВ Судак Новая</t>
  </si>
  <si>
    <t>М_1201002</t>
  </si>
  <si>
    <t>Реконструкция ПС Евпатория 110/10/6</t>
  </si>
  <si>
    <t>L_1101006</t>
  </si>
  <si>
    <t>Реконструкция ПС Дозорное 110/35/10</t>
  </si>
  <si>
    <t>L_1101007</t>
  </si>
  <si>
    <t>Реконструкция ПС Капсель 110/10</t>
  </si>
  <si>
    <t>L_1101008</t>
  </si>
  <si>
    <t>Строительство ПС 110 кВ Юнга</t>
  </si>
  <si>
    <t>M_1102001</t>
  </si>
  <si>
    <t>Реконструкция ПС Белогорск 110/35/10 (в комплексе присоединения энергопринимающих устройств ООО ТК "Белогорский")</t>
  </si>
  <si>
    <t>L_1101009</t>
  </si>
  <si>
    <t>Реконструкция ПС Южная 110/35/10</t>
  </si>
  <si>
    <t>L_1101010</t>
  </si>
  <si>
    <t>Реконструкция ВЛ 10 кВ Ялта - Айпетри</t>
  </si>
  <si>
    <t>L_1102011</t>
  </si>
  <si>
    <t>1.4</t>
  </si>
  <si>
    <t>Прочее новое строительство объектов электросетевого хозяйства, всего, в том числе:</t>
  </si>
  <si>
    <t>1.5</t>
  </si>
  <si>
    <t>Покупка земельных участков для целей реализации инвестиционных проектов, всего, в том числе:</t>
  </si>
  <si>
    <t>1.6</t>
  </si>
  <si>
    <t>Прочие инвестиционные проекты, всего, в том числе:</t>
  </si>
  <si>
    <t>Приобретение прибора для локации дефектов в изоляции высоковольтного оборудования (типа «AR700» либо эквивалент</t>
  </si>
  <si>
    <t>K_1308013</t>
  </si>
  <si>
    <t>Прибор для регистрации и анализа частичных разрядов в изоляции (типа PD-Analyzer HF/UHF либо эквивалент)</t>
  </si>
  <si>
    <t>K_1308014</t>
  </si>
  <si>
    <t>показатель увеличения протяженности линий электропередачи в рамках
осуществления технологического присоединения к электрическим сетям ( n
ΔLтп_лэп )на уровне напряжения 10 кВ;</t>
  </si>
  <si>
    <t>4.41</t>
  </si>
  <si>
    <t>4.42</t>
  </si>
  <si>
    <r>
      <rPr>
        <sz val="14"/>
        <color rgb="FF000000"/>
        <rFont val="Times New Roman"/>
        <family val="1"/>
        <charset val="204"/>
      </rPr>
      <t xml:space="preserve">Строительство транзита 110 кВ Севастопольская - Ялта - Лучистое в двухцепном исполнении (в том числе проектно-изыскательские работы). </t>
    </r>
    <r>
      <rPr>
        <b/>
        <sz val="14"/>
        <color rgb="FF000000"/>
        <rFont val="Times New Roman"/>
        <family val="1"/>
        <charset val="204"/>
      </rPr>
      <t>Пятый этап</t>
    </r>
    <r>
      <rPr>
        <sz val="14"/>
        <color rgb="FF000000"/>
        <rFont val="Times New Roman"/>
        <family val="1"/>
        <charset val="204"/>
      </rPr>
      <t xml:space="preserve"> строительства: "Строительство ЛЭП 110 кВ Севастополь - Алупка с отпайкой на ПС ПС-10 с заходом на ПС 110 кВ Алупка и ЛЭП 110 кВ Гаспра - Заря на участке от ПС 110 кВ Заря до местоположения ПС 110 кВ Алупка с заходами на ПС 110 кВ Заря (включая ПИР) и переорганизацией электроснабжения ПС 110 кВ ПС-10 от ВЛ 110 кВ Севастополь-Алупка с отпайкой на ПС 110 кВ ПС-10, а также демонтажем существующей ВЛ 110 кВ Алупка-Заря и выводом из работы существующей ВЛ 110 кВ Севастополь - ПС-10" 9.9 км</t>
    </r>
  </si>
  <si>
    <t>Приложение  № 2</t>
  </si>
  <si>
    <t>Идентификатор инвестицион-ного проекта</t>
  </si>
  <si>
    <t>Текущая стадия реализации инвестиционного проекта</t>
  </si>
  <si>
    <t>Год начала  реализации инвестиционного проекта</t>
  </si>
  <si>
    <t>Год окончания реализации инвестицион-ного проекта</t>
  </si>
  <si>
    <t>Полная сметная стоимость инвестиционного проекта в соответствии с утвержденной проектной документацией</t>
  </si>
  <si>
    <t>Размер платы за технологическое присоединение (подключение), млн рублей</t>
  </si>
  <si>
    <t xml:space="preserve">Фактический объем финансирования на 01.01.2018  млн рублей 
(с НДС) </t>
  </si>
  <si>
    <t>Оценка полной стоимости инвестиционного проекта в соответствии с укрупненными нормативами цены типовых технологических решений капитального строительства объектов электроэнергетики</t>
  </si>
  <si>
    <t xml:space="preserve">Оценка полной стоимости инвестиционного проекта в прогнозных ценах соответствующих лет, млн рублей (с НДС) </t>
  </si>
  <si>
    <t xml:space="preserve">Остаток финансирования капитальных вложений в прогнозных ценах соответствующих лет,  млн рублей 
(с НДС) </t>
  </si>
  <si>
    <t>Финансирование капитальных вложений 
2019 года  в прогнозных ценах, млн рублей (с НДС)</t>
  </si>
  <si>
    <t>Финансирование капитальных вложений в прогнозных ценах соответствующих лет, млн рублей (с НДС)</t>
  </si>
  <si>
    <t>Краткое обоснование  корректировки утвержденного плана</t>
  </si>
  <si>
    <t>План (Утвержденный план)</t>
  </si>
  <si>
    <t xml:space="preserve">
Предложение по корректировке утвержденного плана2020 года</t>
  </si>
  <si>
    <r>
      <rPr>
        <sz val="14"/>
        <rFont val="Times New Roman"/>
        <family val="1"/>
        <charset val="204"/>
      </rPr>
      <t>Факт 
(Предложение по корректировке утвержденного плана)</t>
    </r>
    <r>
      <rPr>
        <vertAlign val="superscript"/>
        <sz val="14"/>
        <rFont val="Times New Roman"/>
        <family val="1"/>
        <charset val="204"/>
      </rPr>
      <t xml:space="preserve">1) 
</t>
    </r>
    <r>
      <rPr>
        <sz val="14"/>
        <rFont val="Times New Roman"/>
        <family val="1"/>
        <charset val="204"/>
      </rPr>
      <t>2021 года</t>
    </r>
  </si>
  <si>
    <r>
      <rPr>
        <sz val="14"/>
        <rFont val="Times New Roman"/>
        <family val="1"/>
        <charset val="204"/>
      </rPr>
      <t>Факт 
(Предложение по корректировке утвержденного плана)</t>
    </r>
    <r>
      <rPr>
        <vertAlign val="superscript"/>
        <sz val="14"/>
        <rFont val="Times New Roman"/>
        <family val="1"/>
        <charset val="204"/>
      </rPr>
      <t xml:space="preserve">1) 
</t>
    </r>
    <r>
      <rPr>
        <sz val="14"/>
        <rFont val="Times New Roman"/>
        <family val="1"/>
        <charset val="204"/>
      </rPr>
      <t>2022 года</t>
    </r>
  </si>
  <si>
    <t>Итого за период реализации инвестиционной программы
(с учетом предложений по корректировке утвержденного плана)</t>
  </si>
  <si>
    <t xml:space="preserve">План </t>
  </si>
  <si>
    <t>в базисном уровне цен, млн рублей 
(с НДС)</t>
  </si>
  <si>
    <t>в ценах, сложившихся ко времени составления сметной документации, млн рублей (с НДС)</t>
  </si>
  <si>
    <t>месяц и год составления сметной документации</t>
  </si>
  <si>
    <t xml:space="preserve">в текущих ценах, млн рублей (с НДС) </t>
  </si>
  <si>
    <t xml:space="preserve">в прогнозных ценах соответствующих лет, млн рублей 
(с НДС) </t>
  </si>
  <si>
    <t>План 
на 01.01.2018</t>
  </si>
  <si>
    <t>Предложение по корректировке утвержденного плана на 01.01.г2019</t>
  </si>
  <si>
    <t>Общий объем финансирования, в том числе за счет:</t>
  </si>
  <si>
    <t>федерального бюджета</t>
  </si>
  <si>
    <t>бюджетов субъектов Российской Федерации и муниципальных образований</t>
  </si>
  <si>
    <t>средств, полученных от оказания услуг, реализации товаров по регулируемым государством ценам (тарифам)</t>
  </si>
  <si>
    <t>иных источников финансирования</t>
  </si>
  <si>
    <t>иных источников финансирования (плата за технологическое присоединение)</t>
  </si>
  <si>
    <t>16.1</t>
  </si>
  <si>
    <t>16.2</t>
  </si>
  <si>
    <t>16.3</t>
  </si>
  <si>
    <t>16.4</t>
  </si>
  <si>
    <t>32.1</t>
  </si>
  <si>
    <t>32.2</t>
  </si>
  <si>
    <t>32.3</t>
  </si>
  <si>
    <t>32.4</t>
  </si>
  <si>
    <t>32.5</t>
  </si>
  <si>
    <t>32.6</t>
  </si>
  <si>
    <t>32.7</t>
  </si>
  <si>
    <t>32.8</t>
  </si>
  <si>
    <t>32.9</t>
  </si>
  <si>
    <t>32.10</t>
  </si>
  <si>
    <t>32.11</t>
  </si>
  <si>
    <t>32.12</t>
  </si>
  <si>
    <t>32.13</t>
  </si>
  <si>
    <t>32.14</t>
  </si>
  <si>
    <t>32.15</t>
  </si>
  <si>
    <t>32.16</t>
  </si>
  <si>
    <t>32.17</t>
  </si>
  <si>
    <t>32.18</t>
  </si>
  <si>
    <t>32.19</t>
  </si>
  <si>
    <t>32.20</t>
  </si>
  <si>
    <t>32.21</t>
  </si>
  <si>
    <t>32.22</t>
  </si>
  <si>
    <t>32.23</t>
  </si>
  <si>
    <t>32.24</t>
  </si>
  <si>
    <t>32.25</t>
  </si>
  <si>
    <t>32.26</t>
  </si>
  <si>
    <t>32.27</t>
  </si>
  <si>
    <t>32.28</t>
  </si>
  <si>
    <t>32.29</t>
  </si>
  <si>
    <t>32.30</t>
  </si>
  <si>
    <t>П,С</t>
  </si>
  <si>
    <t>Приказ ГКЦТ  РК от 07.05.2020 №16/1 об установлении платы за технологическое присоединение</t>
  </si>
  <si>
    <t>П</t>
  </si>
  <si>
    <t>Заключение Филиала АО «СО ЕЭС» ОДУ Юга от 18.09.2020 №О2-б21-I-19-3887</t>
  </si>
  <si>
    <r>
      <rPr>
        <sz val="14"/>
        <color rgb="FF000000"/>
        <rFont val="Times New Roman"/>
        <family val="1"/>
        <charset val="204"/>
      </rPr>
      <t xml:space="preserve">Строительство транзита 110 кВ Севастопольская - Ялта - Лучистое в двухцепном исполнении (в том числе проектно-изыскательские работы). </t>
    </r>
    <r>
      <rPr>
        <b/>
        <sz val="14"/>
        <color rgb="FF000000"/>
        <rFont val="Times New Roman"/>
        <family val="1"/>
        <charset val="204"/>
      </rPr>
      <t>Первый этап</t>
    </r>
    <r>
      <rPr>
        <sz val="14"/>
        <color rgb="FF000000"/>
        <rFont val="Times New Roman"/>
        <family val="1"/>
        <charset val="204"/>
      </rPr>
      <t xml:space="preserve"> строительства: "Реконструкция ПС 110 кВ Заря (включая ПИР)".  50 МВА</t>
    </r>
  </si>
  <si>
    <t>12.2019</t>
  </si>
  <si>
    <r>
      <rPr>
        <sz val="14"/>
        <color rgb="FF000000"/>
        <rFont val="Times New Roman"/>
        <family val="1"/>
        <charset val="204"/>
      </rPr>
      <t xml:space="preserve">Строительство транзита 110 кВ Севастопольская - Ялта - Лучистое в двухцепном исполнении (в том числе проектно-изыскательские работы). </t>
    </r>
    <r>
      <rPr>
        <b/>
        <sz val="14"/>
        <color rgb="FF000000"/>
        <rFont val="Times New Roman"/>
        <family val="1"/>
        <charset val="204"/>
      </rPr>
      <t>Второй этап</t>
    </r>
    <r>
      <rPr>
        <sz val="14"/>
        <color rgb="FF000000"/>
        <rFont val="Times New Roman"/>
        <family val="1"/>
        <charset val="204"/>
      </rPr>
      <t xml:space="preserve"> строительства: "Строительство ЛЭП 110 кВ Севастополь – Заря с отпайкой на ПС ПС-10 и ЛЭП 110 кВ Севастополь – Алупка с отпайкой на ПС ПС-10 на участке от ПС 330 кВ Севастополь до местоположения ПС 110 кВ ПС-10 с реконструкцией ПС 330 кВ Севастополь для подключения вновь сооружаемых ЛЭП 110 кВ (включая ПИР) и без вывода из работы существующих ВЛ 110 кВ Заря – ПС-10 и ВЛ 110 кВ Севастополь – ПС-10". 21.6 км</t>
    </r>
  </si>
  <si>
    <r>
      <rPr>
        <sz val="14"/>
        <color rgb="FF000000"/>
        <rFont val="Times New Roman"/>
        <family val="1"/>
        <charset val="204"/>
      </rPr>
      <t xml:space="preserve">Строительство транзита 110 кВ Севастопольская - Ялта - Лучистое в двухцепном исполнении (в том числе проектно-изыскательские работы). </t>
    </r>
    <r>
      <rPr>
        <b/>
        <sz val="14"/>
        <color rgb="FF000000"/>
        <rFont val="Times New Roman"/>
        <family val="1"/>
        <charset val="204"/>
      </rPr>
      <t>Третий этап строительства</t>
    </r>
    <r>
      <rPr>
        <sz val="14"/>
        <color rgb="FF000000"/>
        <rFont val="Times New Roman"/>
        <family val="1"/>
        <charset val="204"/>
      </rPr>
      <t>: "Строительство ЛЭП 110 кВ Севастополь – Заря с отпайкой на ПС ПС-10 с заходом на ПС 110 кВ Заря и ЛЭП 110 кВ Севастополь – Алупка с отпайкой на ПС ПС-10 на участке от ПС 110 кВ ПС-10 до местоположения ПС 110 кВ Заря (включая ПИР) и переорганизацией электроснабжения ПС 110 кВ ПС-10 от ВЛ 110 кВ Севастополь – Заря с отпайкой на ПС-10, а также демонтажем существующей ВЛ 110 кВ Заря – ПС-10". 20.72км</t>
    </r>
  </si>
  <si>
    <r>
      <rPr>
        <sz val="14"/>
        <color rgb="FF000000"/>
        <rFont val="Times New Roman"/>
        <family val="1"/>
        <charset val="204"/>
      </rPr>
      <t xml:space="preserve">Строительство транзита 110 кВ Севастопольская - Ялта - Лучистое в двухцепном исполнении (в том числе проектно-изыскательские работы). </t>
    </r>
    <r>
      <rPr>
        <b/>
        <sz val="14"/>
        <color rgb="FF000000"/>
        <rFont val="Times New Roman"/>
        <family val="1"/>
        <charset val="204"/>
      </rPr>
      <t>Четвертый этап</t>
    </r>
    <r>
      <rPr>
        <sz val="14"/>
        <color rgb="FF000000"/>
        <rFont val="Times New Roman"/>
        <family val="1"/>
        <charset val="204"/>
      </rPr>
      <t xml:space="preserve"> строительства: "Реконструкция ПС 110 кВ Алупка (включая ПИР)". 50 МВА</t>
    </r>
  </si>
  <si>
    <r>
      <rPr>
        <sz val="14"/>
        <color rgb="FF000000"/>
        <rFont val="Times New Roman"/>
        <family val="1"/>
        <charset val="204"/>
      </rPr>
      <t xml:space="preserve">Строительство транзита 110 кВ Севастопольская - Ялта - Лучистое в двухцепном исполнении (в том числе проектно-изыскательские работы). </t>
    </r>
    <r>
      <rPr>
        <b/>
        <sz val="14"/>
        <color rgb="FF000000"/>
        <rFont val="Times New Roman"/>
        <family val="1"/>
        <charset val="204"/>
      </rPr>
      <t>Пятый этап строительства:</t>
    </r>
    <r>
      <rPr>
        <sz val="14"/>
        <color rgb="FF000000"/>
        <rFont val="Times New Roman"/>
        <family val="1"/>
        <charset val="204"/>
      </rPr>
      <t xml:space="preserve"> "Строительство ЛЭП 110 кВ Севастополь - Алупка с отпайкой на ПС ПС-10 с заходом на ПС 110 кВ Алупка и ЛЭП 110 кВ Гаспра - Заря на участке от ПС 110 кВ Заря до местоположения ПС 110 кВ Алупка с заходами на ПС 110 кВ Заря (включая ПИР) и переорганизацией электроснабжения ПС 110 кВ ПС-10 от ВЛ 110 кВ Севастополь-Алупка с отпайкой на ПС 110 кВ ПС-10, а также демонтажем существующей ВЛ 110 кВ Алупка-Заря и выводом из работы существующей ВЛ 110 кВ Севастополь - ПС-10" 9.9 км</t>
    </r>
  </si>
  <si>
    <t>В соответствии с постановлением Правительства РФ от 27.07.2020 №1123</t>
  </si>
  <si>
    <t>Н</t>
  </si>
  <si>
    <r>
      <rPr>
        <vertAlign val="superscript"/>
        <sz val="14"/>
        <rFont val="Times New Roman"/>
        <family val="1"/>
        <charset val="204"/>
      </rPr>
      <t>1)</t>
    </r>
    <r>
      <rPr>
        <sz val="14"/>
        <rFont val="Times New Roman"/>
        <family val="1"/>
        <charset val="204"/>
      </rPr>
      <t xml:space="preserve"> Вместо слов «Факт (Предложение по корректировке утвержденного плана)» указывается слово «Факт», если год, в отношении которого заполняется столбец, будет завершен по состоянию на плановую дату раскрытия сетевой организацией информации об инвестиционной программе (о проекте инвестиционной программы и (или) проекте изменений, вносимых в инвестиционную программу) и обосновывающих ее материалах, либо в противном случае – слова «Предложение по корректировке утвержденного плана».</t>
    </r>
  </si>
  <si>
    <r>
      <rPr>
        <vertAlign val="superscript"/>
        <sz val="14"/>
        <rFont val="Times New Roman"/>
        <family val="1"/>
        <charset val="204"/>
      </rPr>
      <t>2)</t>
    </r>
    <r>
      <rPr>
        <sz val="14"/>
        <rFont val="Times New Roman"/>
        <family val="1"/>
        <charset val="204"/>
      </rPr>
      <t xml:space="preserve"> Вместо слов «План (Утвержденный план)» указывается слово «План», если на год, в отношении которого заполняется столбец, отсутствует утвержденная инвестиционная программа сетевой организации, либо в противном случае – слова «Утвержденный план».</t>
    </r>
  </si>
  <si>
    <r>
      <rPr>
        <vertAlign val="superscript"/>
        <sz val="14"/>
        <rFont val="Times New Roman"/>
        <family val="1"/>
        <charset val="204"/>
      </rPr>
      <t>3)</t>
    </r>
    <r>
      <rPr>
        <sz val="14"/>
        <rFont val="Times New Roman"/>
        <family val="1"/>
        <charset val="204"/>
      </rPr>
      <t xml:space="preserve"> Словосочетания вида «год N», «год (N-1)», «год (N+1)» в различных падежах заменяются указанием года (четыре цифры и слово «год» в соответствующем падеже), который определяется как первый год реализации инвестиционной программы (проекта инвестиционной программы и (или) изменений, вносимых в утвержденную инвестиционную программу) плюс или минус количество лет, равных числу указанному в словосочетании соответственно после знака «+» или «-».</t>
    </r>
  </si>
  <si>
    <r>
      <rPr>
        <vertAlign val="superscript"/>
        <sz val="14"/>
        <rFont val="Times New Roman"/>
        <family val="1"/>
        <charset val="204"/>
      </rPr>
      <t>4)</t>
    </r>
    <r>
      <rPr>
        <sz val="14"/>
        <rFont val="Times New Roman"/>
        <family val="1"/>
        <charset val="204"/>
      </rPr>
      <t xml:space="preserve"> «год X» заменяется указанием года (четыре цифры и слово «год» в соответствующем падеже), который определяется как год, в котором сетевой организацией раскрывается информация об инвестиционной программе (о проекте инвестиционной программе и (или) изменений, вносимых в инвестиционную программу).</t>
    </r>
  </si>
  <si>
    <t>Этапы Транзит</t>
  </si>
  <si>
    <t>Приложение  № 3</t>
  </si>
  <si>
    <t>Инвестиционная программа Акционерное общество "Крымэнерго"</t>
  </si>
  <si>
    <t xml:space="preserve">Текущая стадия реализации инвестиционного проекта  </t>
  </si>
  <si>
    <t>Год окончания реализации инвестиционного проекта</t>
  </si>
  <si>
    <r>
      <rPr>
        <sz val="12"/>
        <rFont val="Times New Roman"/>
        <family val="1"/>
        <charset val="204"/>
      </rPr>
      <t>Полная сметная стоимость инвестиционного проекта в соответствии с утвержденной проектной документацией</t>
    </r>
    <r>
      <rPr>
        <vertAlign val="superscript"/>
        <sz val="12"/>
        <rFont val="Times New Roman"/>
        <family val="1"/>
        <charset val="204"/>
      </rPr>
      <t xml:space="preserve"> </t>
    </r>
    <r>
      <rPr>
        <sz val="12"/>
        <rFont val="Times New Roman"/>
        <family val="1"/>
        <charset val="204"/>
      </rPr>
      <t>в базисном уровне цен, млн рублей (без НДС)</t>
    </r>
  </si>
  <si>
    <t xml:space="preserve">Фактический объем освоения капитальных вложений на 01.01. 2018, млн рублей 
(без НДС) </t>
  </si>
  <si>
    <t>Оценка полной стоимости в прогнозных ценах соответствующих лет, 
млн рублей (без НДС)</t>
  </si>
  <si>
    <t>Остаток освоения капитальных вложений, 
млн рублей (без НДС)</t>
  </si>
  <si>
    <t>Освоение капитальных вложений  2019 г.  в прогнозных ценах соответствующих лет, млн рублей (без НДС)</t>
  </si>
  <si>
    <t>Освоение капитальных вложений в прогнозных ценах соответствующих лет, млн рублей  (без НДС)</t>
  </si>
  <si>
    <t>Краткое обоснование корректировки утвержденного плана</t>
  </si>
  <si>
    <t>Предложение по корректировке утвержденного  плана</t>
  </si>
  <si>
    <t>План на 01.01.2018 .</t>
  </si>
  <si>
    <t>Предложение по корректировке утвержденного плана 
на 01.01.2019</t>
  </si>
  <si>
    <t>Итого за период реализации инвестиционной программы
(предложение по корректировке утвержденного плана)</t>
  </si>
  <si>
    <t>Всего, в т.ч.:</t>
  </si>
  <si>
    <t>проектно-изыскательские работы</t>
  </si>
  <si>
    <t>строительные работы, реконструкция, монтаж оборудования</t>
  </si>
  <si>
    <t>оборудование</t>
  </si>
  <si>
    <t>прочие затраты</t>
  </si>
  <si>
    <t>в базисном уровне цен</t>
  </si>
  <si>
    <t>в прогнозных ценах соответствующих лет</t>
  </si>
  <si>
    <t xml:space="preserve">
План
(Утвержденный план)</t>
  </si>
  <si>
    <t xml:space="preserve">Факт 
(Предложение по корректировке утвержденного плана) </t>
  </si>
  <si>
    <t>План
(Утвержденный план)</t>
  </si>
  <si>
    <t>Факт 
(Предложение по корректировке плана)</t>
  </si>
  <si>
    <t>29.1</t>
  </si>
  <si>
    <t>29.2</t>
  </si>
  <si>
    <t>29.3</t>
  </si>
  <si>
    <t>29.4</t>
  </si>
  <si>
    <t>29.5</t>
  </si>
  <si>
    <t>29.6</t>
  </si>
  <si>
    <t>г</t>
  </si>
  <si>
    <t>Приложение  № 4</t>
  </si>
  <si>
    <t>Инвестиционная программа Акционерное Общество "Крымэнерго"</t>
  </si>
  <si>
    <t>Первоначальная стоимость принимаемых к учету основных средств и нематериальных активов, млн рублей (без НДС)</t>
  </si>
  <si>
    <t>Принятие основных средств и нематериальных активов к бухгалтерскому учету в 2019г.</t>
  </si>
  <si>
    <t>Принятие основных средств и нематериальных активов к бухгалтерскому учету</t>
  </si>
  <si>
    <t>Итого за период реализации инвестиционной программы</t>
  </si>
  <si>
    <t>Факт (Предложение по корректировке утвержденного плана)</t>
  </si>
  <si>
    <t>год</t>
  </si>
  <si>
    <t>нематериальные активы</t>
  </si>
  <si>
    <t>основные средства</t>
  </si>
  <si>
    <t>млн рублей (без НДС)</t>
  </si>
  <si>
    <t>МВ×А</t>
  </si>
  <si>
    <t>Мвар</t>
  </si>
  <si>
    <t>км ЛЭП</t>
  </si>
  <si>
    <t>МВт</t>
  </si>
  <si>
    <t>Другое</t>
  </si>
  <si>
    <t>Система безопасности кт.</t>
  </si>
  <si>
    <t>СМПР, ССПИ  кт.</t>
  </si>
  <si>
    <t>Ячейки выключателей</t>
  </si>
  <si>
    <t>АБ (А*ч)</t>
  </si>
  <si>
    <t>СМПР, ССПИ/ ВОЛС  кт км</t>
  </si>
  <si>
    <t>6.1.1</t>
  </si>
  <si>
    <t>6.1.2</t>
  </si>
  <si>
    <t>6.1.3</t>
  </si>
  <si>
    <t>6.1.4</t>
  </si>
  <si>
    <t>6.1.5</t>
  </si>
  <si>
    <t>6.1.6</t>
  </si>
  <si>
    <t>6.1.7</t>
  </si>
  <si>
    <t>6.2.1</t>
  </si>
  <si>
    <t>6.2.2</t>
  </si>
  <si>
    <t>6.2.3</t>
  </si>
  <si>
    <t>6.2.4</t>
  </si>
  <si>
    <t>6.2.5</t>
  </si>
  <si>
    <t>6.2.6</t>
  </si>
  <si>
    <t>6.2.7</t>
  </si>
  <si>
    <t>7.1.1</t>
  </si>
  <si>
    <t>7.1.2</t>
  </si>
  <si>
    <t>7.1.3</t>
  </si>
  <si>
    <t>7.1.4</t>
  </si>
  <si>
    <t>7.1.5</t>
  </si>
  <si>
    <t>7.1.6</t>
  </si>
  <si>
    <t>7.1.7</t>
  </si>
  <si>
    <t>7.2.1</t>
  </si>
  <si>
    <t>7.2.2</t>
  </si>
  <si>
    <t>7.2.3</t>
  </si>
  <si>
    <t>7.2.4</t>
  </si>
  <si>
    <t>7.2.5</t>
  </si>
  <si>
    <t>7.2.6</t>
  </si>
  <si>
    <t>7.2.7</t>
  </si>
  <si>
    <t>7.3.1</t>
  </si>
  <si>
    <t>7.3.2</t>
  </si>
  <si>
    <t>7.3.3</t>
  </si>
  <si>
    <t>7.3.4</t>
  </si>
  <si>
    <t>7.3.5</t>
  </si>
  <si>
    <t>7.3.6</t>
  </si>
  <si>
    <t>7.3.7</t>
  </si>
  <si>
    <t>7.3.8</t>
  </si>
  <si>
    <t>7.4.1</t>
  </si>
  <si>
    <t>7.4.2</t>
  </si>
  <si>
    <t>7.4.3</t>
  </si>
  <si>
    <t>7.4.4</t>
  </si>
  <si>
    <t>7.4.5</t>
  </si>
  <si>
    <t>7.4.6</t>
  </si>
  <si>
    <t>7.4.7</t>
  </si>
  <si>
    <t>7.5.1</t>
  </si>
  <si>
    <t>7.5.2</t>
  </si>
  <si>
    <t>7.5.3</t>
  </si>
  <si>
    <t>7.5.4</t>
  </si>
  <si>
    <t>7.5.5</t>
  </si>
  <si>
    <t>7.5.6</t>
  </si>
  <si>
    <t>7.5.7</t>
  </si>
  <si>
    <t>7.5.8</t>
  </si>
  <si>
    <t>7.5.9</t>
  </si>
  <si>
    <t>7.6.1</t>
  </si>
  <si>
    <t>7.6.2</t>
  </si>
  <si>
    <t>7.6.3</t>
  </si>
  <si>
    <t>7.6.4</t>
  </si>
  <si>
    <t>7.6.5</t>
  </si>
  <si>
    <t>7.6.6</t>
  </si>
  <si>
    <t>7.6.7</t>
  </si>
  <si>
    <t>8.1.1</t>
  </si>
  <si>
    <t>8.1.2</t>
  </si>
  <si>
    <t>8.1.3</t>
  </si>
  <si>
    <t>8.1.4</t>
  </si>
  <si>
    <t>8.1.5</t>
  </si>
  <si>
    <t>8.1.6</t>
  </si>
  <si>
    <t>8.1.7</t>
  </si>
  <si>
    <t>8.1.8</t>
  </si>
  <si>
    <t>8.1.9</t>
  </si>
  <si>
    <t>8.1.10</t>
  </si>
  <si>
    <t>8.2.1</t>
  </si>
  <si>
    <t>8.2.2</t>
  </si>
  <si>
    <t>8.2.3</t>
  </si>
  <si>
    <t>8.2.4</t>
  </si>
  <si>
    <t>8.2.5</t>
  </si>
  <si>
    <t>8.2.6</t>
  </si>
  <si>
    <t>8.2.7</t>
  </si>
  <si>
    <t>8.2.8</t>
  </si>
  <si>
    <t>9</t>
  </si>
  <si>
    <t>Устрйства обработки присоединения, УПАК, АПНУ</t>
  </si>
  <si>
    <t>Кондиционирование зала ОПУ</t>
  </si>
  <si>
    <r>
      <rPr>
        <sz val="14"/>
        <color rgb="FF000000"/>
        <rFont val="Times New Roman"/>
        <family val="1"/>
        <charset val="204"/>
      </rPr>
      <t>Строительство транзита 110 кВ Севастопольская - Ялта - Лучистое в двухцепном исполнении (в том числе проектно-изыскательские работы).</t>
    </r>
    <r>
      <rPr>
        <b/>
        <sz val="14"/>
        <color rgb="FF000000"/>
        <rFont val="Times New Roman"/>
        <family val="1"/>
        <charset val="204"/>
      </rPr>
      <t xml:space="preserve"> Второй этап строительства: </t>
    </r>
    <r>
      <rPr>
        <sz val="14"/>
        <color rgb="FF000000"/>
        <rFont val="Times New Roman"/>
        <family val="1"/>
        <charset val="204"/>
      </rPr>
      <t>"Строительство ЛЭП 110 кВ Севастополь – Заря с отпайкой на ПС ПС-10 и ЛЭП 110 кВ Севастополь – Алупка с отпайкой на ПС ПС-10 на участке от ПС 330 кВ Севастополь до местоположения ПС 110 кВ ПС-10 с реконструкцией ПС 330 кВ Севастополь для подключения вновь сооружаемых ЛЭП 110 кВ (включая ПИР) и без вывода из работы существующих ВЛ 110 кВ Заря – ПС-10 и ВЛ 110 кВ Севастополь – ПС-10". 21.6 км</t>
    </r>
  </si>
  <si>
    <t>в том чилсе 32.8 км ВОЛС и 2 ячейки</t>
  </si>
  <si>
    <t>1 комплект СМПР (23 датчика)</t>
  </si>
  <si>
    <t>1 прибор</t>
  </si>
  <si>
    <t>Приложение  № 5</t>
  </si>
  <si>
    <t>Год раскрытия информации: 2020год</t>
  </si>
  <si>
    <t>I кв.</t>
  </si>
  <si>
    <t>II кв.</t>
  </si>
  <si>
    <t>III кв.</t>
  </si>
  <si>
    <t>IV кв.</t>
  </si>
  <si>
    <t>Итого план (утвержденный план) 
за год</t>
  </si>
  <si>
    <t>4.1.1</t>
  </si>
  <si>
    <t>4.1.2</t>
  </si>
  <si>
    <t>4.1.3</t>
  </si>
  <si>
    <t>4.1.4</t>
  </si>
  <si>
    <t>4.1.5</t>
  </si>
  <si>
    <t>4.1.6</t>
  </si>
  <si>
    <t>4.1.7</t>
  </si>
  <si>
    <t>4.1.8</t>
  </si>
  <si>
    <t>4.1.9</t>
  </si>
  <si>
    <t>4.1.10</t>
  </si>
  <si>
    <t>4.2.1</t>
  </si>
  <si>
    <t>4.2.2</t>
  </si>
  <si>
    <t>4.2.3</t>
  </si>
  <si>
    <t>4.2.4</t>
  </si>
  <si>
    <t>4.2.5</t>
  </si>
  <si>
    <t>4.2.6</t>
  </si>
  <si>
    <t>4.2.7</t>
  </si>
  <si>
    <t>4.2.8</t>
  </si>
  <si>
    <t>4.2.9</t>
  </si>
  <si>
    <t>4.2.10</t>
  </si>
  <si>
    <t>4.3.1</t>
  </si>
  <si>
    <t>4.3.2</t>
  </si>
  <si>
    <t>4.3.3</t>
  </si>
  <si>
    <t>4.3.4</t>
  </si>
  <si>
    <t>4.3.5</t>
  </si>
  <si>
    <t>4.3.6</t>
  </si>
  <si>
    <t>4.3.7</t>
  </si>
  <si>
    <t>4.3.8</t>
  </si>
  <si>
    <t>4.3.9</t>
  </si>
  <si>
    <t>4.3.10</t>
  </si>
  <si>
    <t>4.4.1</t>
  </si>
  <si>
    <t>4.4.2</t>
  </si>
  <si>
    <t>4.4.3</t>
  </si>
  <si>
    <t>4.4.4</t>
  </si>
  <si>
    <t>4.4.5</t>
  </si>
  <si>
    <t>4.4.6</t>
  </si>
  <si>
    <t>4.4.7</t>
  </si>
  <si>
    <t>4.4.8</t>
  </si>
  <si>
    <t>4.4.9</t>
  </si>
  <si>
    <t>4.4.10</t>
  </si>
  <si>
    <t>5</t>
  </si>
  <si>
    <t>6</t>
  </si>
  <si>
    <t>7</t>
  </si>
  <si>
    <t>8</t>
  </si>
  <si>
    <t>10</t>
  </si>
  <si>
    <t>Приложение  № 6</t>
  </si>
  <si>
    <t>Постановка объектов электросетевого хозяйства под напряжение и (или) включение объектов капитального строительства для проведения пусконаладочных работ в 2019г.</t>
  </si>
  <si>
    <t>Постановка объектов электросетевого хозяйства под напряжение и (или) включение объектов капитального строительства для проведения пусконаладочных работ</t>
  </si>
  <si>
    <t>Квартал</t>
  </si>
  <si>
    <t>ГОД</t>
  </si>
  <si>
    <t>5.1.1</t>
  </si>
  <si>
    <t>5.1.2</t>
  </si>
  <si>
    <t>5.1.3</t>
  </si>
  <si>
    <t>5.1.4</t>
  </si>
  <si>
    <t>5.1.5</t>
  </si>
  <si>
    <t>5.1.6</t>
  </si>
  <si>
    <t>5.1.7</t>
  </si>
  <si>
    <t>5.1.8</t>
  </si>
  <si>
    <t>5.2.1</t>
  </si>
  <si>
    <t>5.2.2</t>
  </si>
  <si>
    <t>5.2.3</t>
  </si>
  <si>
    <t>5.2.4</t>
  </si>
  <si>
    <t>5.2.5</t>
  </si>
  <si>
    <t>5.2.6</t>
  </si>
  <si>
    <t>5.3.1</t>
  </si>
  <si>
    <t>5.3.2</t>
  </si>
  <si>
    <t>5.3.3</t>
  </si>
  <si>
    <t>5.3.4</t>
  </si>
  <si>
    <t>5.3.5</t>
  </si>
  <si>
    <t>5.3.6</t>
  </si>
  <si>
    <t>5.3.7</t>
  </si>
  <si>
    <t>5.3.8</t>
  </si>
  <si>
    <t>5.3.9</t>
  </si>
  <si>
    <t>5.4.1</t>
  </si>
  <si>
    <t>5.4.2</t>
  </si>
  <si>
    <t>5.4.3</t>
  </si>
  <si>
    <t>5.4.4</t>
  </si>
  <si>
    <t>5.4.5</t>
  </si>
  <si>
    <t>5.4.6</t>
  </si>
  <si>
    <t>5.5.1</t>
  </si>
  <si>
    <t>5.5.2</t>
  </si>
  <si>
    <t>5.5.3</t>
  </si>
  <si>
    <t>5.5.4</t>
  </si>
  <si>
    <t>5.5.5</t>
  </si>
  <si>
    <t>5.5.6</t>
  </si>
  <si>
    <t>5.5.7</t>
  </si>
  <si>
    <t>5.5.8</t>
  </si>
  <si>
    <t>5.6.1</t>
  </si>
  <si>
    <t>5.6.2</t>
  </si>
  <si>
    <t>5.6.3</t>
  </si>
  <si>
    <t>5.6.4</t>
  </si>
  <si>
    <t>5.6.5</t>
  </si>
  <si>
    <t>5.6.6</t>
  </si>
  <si>
    <t>В том числе ВОЛС 32,8км</t>
  </si>
  <si>
    <t>1 комлпект СМПР (23 датчика)</t>
  </si>
  <si>
    <t>Приложение  № 7</t>
  </si>
  <si>
    <t>Год раскрытия информации: 2020  год</t>
  </si>
  <si>
    <t>Характеристики объекта электроэнергетики (объекта инвестиционной деятельности)</t>
  </si>
  <si>
    <t>Ввод объектов инвестиционной деятельности (мощностей) в эксплуатацию в 2019г.</t>
  </si>
  <si>
    <t>Ввод объектов инвестиционной деятельности (мощностей) в эксплуатацию</t>
  </si>
  <si>
    <t xml:space="preserve">Итого за период реализации инвестиционной программы </t>
  </si>
  <si>
    <t>км ВЛ 330 кВ 1-цеп</t>
  </si>
  <si>
    <t>км ВЛ 220 кВ 1-цеп</t>
  </si>
  <si>
    <t>км ВЛ 110 кВ 1-цеп</t>
  </si>
  <si>
    <t>км ВЛ 35 кВ 1-цеп</t>
  </si>
  <si>
    <t>км ВЛ 330кВ
 2-цеп</t>
  </si>
  <si>
    <t>км ВЛ 220кВ
 2-цеп</t>
  </si>
  <si>
    <t>км ВЛ 110кВ
 2-цеп</t>
  </si>
  <si>
    <t>км ВЛ 35кВ
 2-цеп</t>
  </si>
  <si>
    <t>км ВЛ 10кВ
 2-цеп</t>
  </si>
  <si>
    <t>км КЛ 110кВ</t>
  </si>
  <si>
    <t>км КЛ 10кВ</t>
  </si>
  <si>
    <t>СМПР, ССПИ, АСУТП  кт.</t>
  </si>
  <si>
    <t>ВОЛС км</t>
  </si>
  <si>
    <t>км ВЛ
 1-цеп</t>
  </si>
  <si>
    <t>км ВЛ
 2-цеп</t>
  </si>
  <si>
    <t>км КЛ</t>
  </si>
  <si>
    <t>км ВЛ 100 кВ    1-цеп</t>
  </si>
  <si>
    <t>4.1.11</t>
  </si>
  <si>
    <t>4.1.12</t>
  </si>
  <si>
    <t>4.1.13</t>
  </si>
  <si>
    <t>4.1.14</t>
  </si>
  <si>
    <t>4.1.15</t>
  </si>
  <si>
    <t>4.1.16</t>
  </si>
  <si>
    <t>4.1.17</t>
  </si>
  <si>
    <t>4.1.18</t>
  </si>
  <si>
    <t>4.1.19</t>
  </si>
  <si>
    <t>5.2.7</t>
  </si>
  <si>
    <t>6.1.8</t>
  </si>
  <si>
    <t>6.1.9</t>
  </si>
  <si>
    <t>6.1.10</t>
  </si>
  <si>
    <t>6.1.11</t>
  </si>
  <si>
    <t>6.1.12</t>
  </si>
  <si>
    <t>6.1.13</t>
  </si>
  <si>
    <t>6.1.14</t>
  </si>
  <si>
    <t>6.1.15</t>
  </si>
  <si>
    <t>6.1.16</t>
  </si>
  <si>
    <t>6.1.17</t>
  </si>
  <si>
    <t>6.1.18</t>
  </si>
  <si>
    <t>6.1.19</t>
  </si>
  <si>
    <t>6.3.1</t>
  </si>
  <si>
    <t>6.3.2</t>
  </si>
  <si>
    <t>6.3.3</t>
  </si>
  <si>
    <t>6.3.4</t>
  </si>
  <si>
    <t>6.3.5</t>
  </si>
  <si>
    <t>6.3.6</t>
  </si>
  <si>
    <t>6.3.7</t>
  </si>
  <si>
    <t>6.3.8</t>
  </si>
  <si>
    <t>6.3.9</t>
  </si>
  <si>
    <t>6.3.10</t>
  </si>
  <si>
    <t>6.3.11</t>
  </si>
  <si>
    <t>6.3.12</t>
  </si>
  <si>
    <t>6.3.13</t>
  </si>
  <si>
    <t>6.3.14</t>
  </si>
  <si>
    <t>6.3.15</t>
  </si>
  <si>
    <t>6.3.16</t>
  </si>
  <si>
    <t>6.3.17</t>
  </si>
  <si>
    <t>6.3.18</t>
  </si>
  <si>
    <t>6.3.19</t>
  </si>
  <si>
    <t>6.3.20</t>
  </si>
  <si>
    <t>6.4.1</t>
  </si>
  <si>
    <t>6.4.2</t>
  </si>
  <si>
    <t>6.4.3</t>
  </si>
  <si>
    <t>6.4.4</t>
  </si>
  <si>
    <t>6.4.5</t>
  </si>
  <si>
    <t>6.4.6</t>
  </si>
  <si>
    <t>6.4.7</t>
  </si>
  <si>
    <t>6.5.1</t>
  </si>
  <si>
    <t>6.5.2</t>
  </si>
  <si>
    <t>6.5.3</t>
  </si>
  <si>
    <t>6.5.4</t>
  </si>
  <si>
    <t>6.5.5</t>
  </si>
  <si>
    <t>6.5.6</t>
  </si>
  <si>
    <t>6.5.7</t>
  </si>
  <si>
    <t>6.5.8</t>
  </si>
  <si>
    <t>6.5.9</t>
  </si>
  <si>
    <t>6.5.10</t>
  </si>
  <si>
    <t>6.5.11</t>
  </si>
  <si>
    <t>6.5.12</t>
  </si>
  <si>
    <t>6.5.13</t>
  </si>
  <si>
    <t>6.5.14</t>
  </si>
  <si>
    <t>6.5.15</t>
  </si>
  <si>
    <t>6.5.16</t>
  </si>
  <si>
    <t>6.5.17</t>
  </si>
  <si>
    <t>6.5.18</t>
  </si>
  <si>
    <t>6.5.19</t>
  </si>
  <si>
    <t>6.6.1</t>
  </si>
  <si>
    <t>6.6.2</t>
  </si>
  <si>
    <t>6.6.3</t>
  </si>
  <si>
    <t>6.6.4</t>
  </si>
  <si>
    <t>6.6.5</t>
  </si>
  <si>
    <t>6.6.6</t>
  </si>
  <si>
    <t>6.6.7</t>
  </si>
  <si>
    <t>7.1.8</t>
  </si>
  <si>
    <t>7.1.9</t>
  </si>
  <si>
    <t>7.1.10</t>
  </si>
  <si>
    <t>7.1.11</t>
  </si>
  <si>
    <t>7.1.12</t>
  </si>
  <si>
    <t>7.1.13</t>
  </si>
  <si>
    <t>7.1.14</t>
  </si>
  <si>
    <t>7.1.15</t>
  </si>
  <si>
    <t>7.1.16</t>
  </si>
  <si>
    <t>7.1.17</t>
  </si>
  <si>
    <t>7.1.18</t>
  </si>
  <si>
    <t>7.1.19</t>
  </si>
  <si>
    <t>7.1.20</t>
  </si>
  <si>
    <t>Приложение  № 8</t>
  </si>
  <si>
    <t>Форма 8. Краткое описание инвестиционной программы. Вывод объектов инвестиционной деятельности (мощностей) из эксплуатации</t>
  </si>
  <si>
    <t>Год раскрытия информации:  2020  год</t>
  </si>
  <si>
    <t>Наименование объекта, выводимого из эксплуатации</t>
  </si>
  <si>
    <t>Вывод объектов инвестиционной деятельности (мощностей) из эксплуатации в 2019г.</t>
  </si>
  <si>
    <t>Вывод объектов инвестиционной деятельности (мощностей) из эксплуатации</t>
  </si>
  <si>
    <t>План (Факт)</t>
  </si>
  <si>
    <t>Приложение  № 9</t>
  </si>
  <si>
    <t>Форма 9. Краткое описание инвестиционной программы. Показатели энергетической эффективности</t>
  </si>
  <si>
    <t>Инвестиционная программа  Акционерное общество "Крымэнерго"</t>
  </si>
  <si>
    <t>Год раскрытия информации:  2020 год</t>
  </si>
  <si>
    <t>Перечень показателей энергетической эффективности объектов приведен в соответствии с  _____________________________________________________________________________________________________________________________</t>
  </si>
  <si>
    <t>______________________________________________________________________________________________________________________________________________________________________________________________________________</t>
  </si>
  <si>
    <t>реквизиты решения уполномоченного органа исполнительной власти, утвердившего требования к программам в области энергосбережения и повышения энергетической эффективности организаций, осуществляющих регулируемые виды деятельности</t>
  </si>
  <si>
    <t>Идентификатор инвестиционного проекта</t>
  </si>
  <si>
    <t>Плановые значения показателей энергетической эффективности строящихся (реконструируемых, приобретаемых) объектов (показатели энергетической эффективности объектов, предусмотренные требованиями к программам в области энергосбережения и повышения энергетической эффективности, установленными уполномоченным органом исполнительной власти)</t>
  </si>
  <si>
    <t>Примечание</t>
  </si>
  <si>
    <t>Снижение потерь электрической энергии при передаче, тыс. кВтч</t>
  </si>
  <si>
    <t>Трансформатор (одноступенчатый, каскадный и т.д.)</t>
  </si>
  <si>
    <t>Воздушная линия</t>
  </si>
  <si>
    <t>Кабельная линия</t>
  </si>
  <si>
    <t>Системы учёта электроэнергии</t>
  </si>
  <si>
    <t>Объекты производственно-хозяйственных нужд</t>
  </si>
  <si>
    <t>Приложение  № 10</t>
  </si>
  <si>
    <t>Форма 10. Краткое описание инвестиционной программы. Места расположения объектов инвестиционной деятельности и другие показатели инвестиционных проектов</t>
  </si>
  <si>
    <t>Федеральные округа, на территории 
которых 
реализуется 
инвестиционный 
проект</t>
  </si>
  <si>
    <t>Субъекты Российской Федерации, 
на территории 
которых 
реализуется 
инвестиционный 
проект</t>
  </si>
  <si>
    <t>Территории муниципальных образований, на территории которых реализуется инвестиционный проект</t>
  </si>
  <si>
    <t>Наименование обособленного подразделения субъекта электроэнергетики, реализующего инвестиционный проект 
(если применимо)</t>
  </si>
  <si>
    <t>Наличие решения о резервировании земель
(+; -; не требуется)</t>
  </si>
  <si>
    <t>Наличие решения  об изъятии земельных участков для государственных или муниципальных нужд
(+; -; не требуется)</t>
  </si>
  <si>
    <t>Наличие решения о переводе земель или земельных участков из одной категории в другую
(+; -; не требуется)</t>
  </si>
  <si>
    <t>Наличие  правоустанав-ливающих документов на земельный участок
(+; -; не требуется)</t>
  </si>
  <si>
    <t>Наличие утвержденной документации по планировке территории
(+; -; не требуется)</t>
  </si>
  <si>
    <t>Объект капитального строительства относится к видам объектов федерального, регионального, местного значения, подлежащим отображению в соответствующем документе территориального планирования 
(федеральный; региональный; местный; не относится)</t>
  </si>
  <si>
    <t>Объект капитального строительства (федерального, регионального, местного значения) отображен в соответствующем  документе территориального планирования (Российской Федерации, субъекта Российской Федерации,  муниципального образования) 
(+; -; не требуется)</t>
  </si>
  <si>
    <t>Наличие заключения по результатам 
технологического и ценового аудита инвестиционного проекта
(+; -; не требуется)</t>
  </si>
  <si>
    <t>Наличие положительного заключения 
экспертизы проектной документации
(+; -; не требуется)</t>
  </si>
  <si>
    <t>Наличие утвержденной  
проектной 
документации
(+; -; не требуется)</t>
  </si>
  <si>
    <t>Наличие разрешения 
на строи-
тельство
(+; -; не требуется)</t>
  </si>
  <si>
    <t>Республика Крым</t>
  </si>
  <si>
    <t xml:space="preserve">Ялтинский городской совет  г. Ялта, </t>
  </si>
  <si>
    <t>Не требуется</t>
  </si>
  <si>
    <t>-</t>
  </si>
  <si>
    <t>Местный</t>
  </si>
  <si>
    <t>не требуется</t>
  </si>
  <si>
    <t>Южный федеральный округ</t>
  </si>
  <si>
    <t>региональный</t>
  </si>
  <si>
    <t>Ялтинский городской совет .Гурзуф</t>
  </si>
  <si>
    <t>Ленинский район; Керченский городской совет</t>
  </si>
  <si>
    <t>не относится</t>
  </si>
  <si>
    <t>Бахчисарайский район</t>
  </si>
  <si>
    <t>Сакский район, с. Штормовое</t>
  </si>
  <si>
    <t xml:space="preserve">Сакский район, Сизовский сельский совет, </t>
  </si>
  <si>
    <t>Ленинский район, Новониколаевский сельский совет</t>
  </si>
  <si>
    <t xml:space="preserve">Первомайский район, с. Островское, Островский с/с, </t>
  </si>
  <si>
    <t>Феодосийский городской совет</t>
  </si>
  <si>
    <t>Джанкойский городской совет; Сакский районный совет с.Штормовое</t>
  </si>
  <si>
    <t>+</t>
  </si>
  <si>
    <t>Ялтинский , Алуштинский городской совет</t>
  </si>
  <si>
    <t xml:space="preserve">региональный </t>
  </si>
  <si>
    <t>Сакский район</t>
  </si>
  <si>
    <t>Красноперекопский городской совет</t>
  </si>
  <si>
    <t>Ялтинский  городской совет</t>
  </si>
  <si>
    <t>Алуштинский городской совет</t>
  </si>
  <si>
    <t>Симферопольский р-н, с. Трудовое</t>
  </si>
  <si>
    <t>г. Симферополь</t>
  </si>
  <si>
    <t xml:space="preserve"> Евпаторийский городской совет</t>
  </si>
  <si>
    <t xml:space="preserve"> Судакский городской совет</t>
  </si>
  <si>
    <t>Черноморский район</t>
  </si>
  <si>
    <t>г. Белогорск</t>
  </si>
  <si>
    <t>Приложение  № 11</t>
  </si>
  <si>
    <t>от «__» _____ 2016 г. №___</t>
  </si>
  <si>
    <t>Форма 11. Краткое описание инвестиционной программы. Обоснование необходимости реализации инвестиционных проектов</t>
  </si>
  <si>
    <t>Раздел 1. Технологическое присоединение к электрическим сетям энергопринимающих устройств потребителей максимальной мощностью свыше 150 кВт</t>
  </si>
  <si>
    <t>Наличие заключенного договора об осуществлении технологического присоединения</t>
  </si>
  <si>
    <t>Размер платы за технологическое присоединение (в соответствии с договором об осуществлении технологического присоединения), млн рублей</t>
  </si>
  <si>
    <t>Сроки осуществления мероприятий по технологическому присоединению</t>
  </si>
  <si>
    <t>Технологическое присоединение объектов по производству электрической энергии</t>
  </si>
  <si>
    <t>Технологическое присоединение объектов электросетевого хозяйства</t>
  </si>
  <si>
    <t>Наименование трансформаторной или иной подстанции (распределительного устройства объекта по производству электрической энергии), реконструкция (модернизация или техническое перевооружение) которой осуществляется в рамках инвестиционного проекта</t>
  </si>
  <si>
    <t>Нагрузка трансформаторной или иной подстанции (распределительного устройства объекта по производству электрической энергии) по результатам контрольных замеров</t>
  </si>
  <si>
    <t>Аварийная нагрузка, %</t>
  </si>
  <si>
    <t>Максимальная мощность энергопринимающих устройств  потребителей услуг  по документам о технологическом присоединении, МВт</t>
  </si>
  <si>
    <t>Мощность трансформаторной или иной подстанции (распределительного устройства объекта по производству электрической энергии), строительство (реконструкция) которой осуществляется в рамках инвестиционного проекта, МВА</t>
  </si>
  <si>
    <t>Срок ввода объектов электросетевого хозяйства в соответствиии со схемой и программой развития Единой энергетической системы России, утвержденными в год (X-1)</t>
  </si>
  <si>
    <t>Схема и программа развития электроэнергетики субъекта Российской Федерации, утвержденные в год (X-1)</t>
  </si>
  <si>
    <t>Идентификаторы инвестиционных проектов, предусматривающих выполнение мероприятий по технологическому присоединению, которые содержатся в качестве обязательства сетевой организации по выполнению требований к усилению существующей электрической сети  в договоре об осуществлении технологического присоединения к электрическим сетям, указанном в столбцах 4 и 5</t>
  </si>
  <si>
    <t>Реквизиты договоров об осуществлении технологического присоединения, предусматривающих  в технических условиях обязанности сетевой организации по выполнению мероприятий инвестиционного проекта в качестве мероприятий по технологическому присоединению от существующих объектов электросетевого хозяйства до границы участка, на котором расположены энергопринимающие устройства и (или) объекты электроэнергетики (объекты по производству электрической энергии, объекты электросетевого хозяйства) заявителя
(за исключением выполнения требований к усилению существующей электрической сети)</t>
  </si>
  <si>
    <t>Количество заключенных договоров об осуществлении технологического присоединения, предусматривающих  в технических условиях обязанности сетевой организации по выполнению мероприятий инвестиционного проекта в качестве выполнения требований к усилению существующей электрической сети (распределительного устройства объекта по производству электрической энергии)</t>
  </si>
  <si>
    <t xml:space="preserve">Срок осуществления мероприятий по технологическому присоединению, выполняемых в рамках инвестиционного проекта  (в соответствии с договором об осуществлении технологического присоединения)
</t>
  </si>
  <si>
    <t>Планируемый в инвестиционной программе срок постановки объектов электросетевого хозяйства под напряжение</t>
  </si>
  <si>
    <t>Планируемый в инвестиционной программе срок ввода объектов электросетевого хозяйства в эксплуатацию, год</t>
  </si>
  <si>
    <t>Планируемый в инвестиционной программе срок принятия объектов электросетевого хозяйства к бухгалтерскому учету, год</t>
  </si>
  <si>
    <t xml:space="preserve">Наименование  присоединяемых объектов по производству электрической энергии </t>
  </si>
  <si>
    <t>Наименование заявителя по договору об осуществлении технологического присоединения объекта по производству электрической энергии</t>
  </si>
  <si>
    <t>Мощность присоединенных объектов по производству электрической энергии по документам о технологическом присоединении, МВт</t>
  </si>
  <si>
    <t>Наименование  присоединяемых объектов электросетевого хозяйства</t>
  </si>
  <si>
    <t>Наименование заявителя по договору об осуществлении технологического присоединения  объекта электросетевого хозяйства</t>
  </si>
  <si>
    <t>Максимальная мощность энергопринимающих устройств по документам о технологическом присоединении, МВт</t>
  </si>
  <si>
    <t>всего</t>
  </si>
  <si>
    <t>всего за вычетом мощности  наиболее крупного (авто-) трансформатора</t>
  </si>
  <si>
    <t>Срок ввода объекта в эксплуатацию, предусмотренный схемой и программой развития электроэнергетики субъекта Российской Федерации</t>
  </si>
  <si>
    <t>Реквизиты решения  высшего должностного лица (руководителя высшего исполнительного органа государственной власти) субъекта Российской Федерации
 и указание на структурные единицы     схемы и программы</t>
  </si>
  <si>
    <t>Дата</t>
  </si>
  <si>
    <t>Номер</t>
  </si>
  <si>
    <t>квартал</t>
  </si>
  <si>
    <t>до</t>
  </si>
  <si>
    <t>после</t>
  </si>
  <si>
    <t>МВхА</t>
  </si>
  <si>
    <t>Дата контрольного замерного дня</t>
  </si>
  <si>
    <t>До</t>
  </si>
  <si>
    <t>После</t>
  </si>
  <si>
    <t>3 года</t>
  </si>
  <si>
    <t>Многофункциональный комплекс</t>
  </si>
  <si>
    <t>ООО «Конгресс-Центр»</t>
  </si>
  <si>
    <t>ПС 110 кВ «Дарсан»</t>
  </si>
  <si>
    <t>Раздел 2. Технологическое присоединение к электрическим сетям энергопринимающих устройств потребителей максимальной мощностью до 150 кВт включительно</t>
  </si>
  <si>
    <t xml:space="preserve">                                                                                                                                                                  реквизиты решения органа исполнительной власти, утвердившего инвестиционную программу</t>
  </si>
  <si>
    <t>№ п/п</t>
  </si>
  <si>
    <t>Наименование показателя</t>
  </si>
  <si>
    <t>Единица измерения</t>
  </si>
  <si>
    <t>Фактические данные о реализации мероприятий по технологическому присоединению</t>
  </si>
  <si>
    <t xml:space="preserve">Среднее за 3 года значение фактических данных о реализации мероприятий по технологическому присоединению </t>
  </si>
  <si>
    <t>Наименование субъекта Российской Федерации</t>
  </si>
  <si>
    <r>
      <rPr>
        <sz val="12"/>
        <color rgb="FF000000"/>
        <rFont val="Times New Roman"/>
        <family val="1"/>
        <charset val="204"/>
      </rPr>
      <t>нд</t>
    </r>
    <r>
      <rPr>
        <vertAlign val="superscript"/>
        <sz val="12"/>
        <color rgb="FF000000"/>
        <rFont val="Times New Roman"/>
        <family val="1"/>
        <charset val="204"/>
      </rPr>
      <t>3)</t>
    </r>
  </si>
  <si>
    <t>нд</t>
  </si>
  <si>
    <t>Группа инвестиционных проектов "Технологическое присоединение энергопринимающих устройств потребителей максимальной мощностью до 15 кВт включительно, всего"</t>
  </si>
  <si>
    <t>Наличие обязательств по исполнению договоров об осуществлении технологического присоединения к электрическим сетям по состоянию на 1 января  соответствующего года</t>
  </si>
  <si>
    <r>
      <rPr>
        <sz val="12"/>
        <color rgb="FF000000"/>
        <rFont val="Times New Roman"/>
        <family val="1"/>
        <charset val="204"/>
      </rPr>
      <t>шт.</t>
    </r>
    <r>
      <rPr>
        <vertAlign val="superscript"/>
        <sz val="12"/>
        <color rgb="FF000000"/>
        <rFont val="Times New Roman"/>
        <family val="1"/>
        <charset val="204"/>
      </rPr>
      <t>1)</t>
    </r>
  </si>
  <si>
    <r>
      <rPr>
        <sz val="12"/>
        <color rgb="FF000000"/>
        <rFont val="Times New Roman"/>
        <family val="1"/>
        <charset val="204"/>
      </rPr>
      <t>МВт</t>
    </r>
    <r>
      <rPr>
        <vertAlign val="superscript"/>
        <sz val="12"/>
        <color rgb="FF000000"/>
        <rFont val="Times New Roman"/>
        <family val="1"/>
        <charset val="204"/>
      </rPr>
      <t>2)</t>
    </r>
  </si>
  <si>
    <t xml:space="preserve">          в том числе не предусматривающие выполнение работ со стороны сетевой организации</t>
  </si>
  <si>
    <t xml:space="preserve">          в том числе только с реконструкцией объектов электросетевого хозяйства</t>
  </si>
  <si>
    <t xml:space="preserve">          в том числе с реконструкцией и новым строительством объектов электросетевого хозяйства</t>
  </si>
  <si>
    <t>1.1.1.4</t>
  </si>
  <si>
    <t xml:space="preserve">          в том числе только с новым строительством объектов электросетевого хозяйства</t>
  </si>
  <si>
    <t>Принято обязательств по исполнению договоров об осуществлении технологического присоединения к электрическим сетям за планируемый (истекший) год</t>
  </si>
  <si>
    <t>1.1.2.3</t>
  </si>
  <si>
    <t>1.1.2.4</t>
  </si>
  <si>
    <t>Исполнено обязательств по договорам об осуществлении технологического присоединения к электрическим сетям за планируемый (истекший) год</t>
  </si>
  <si>
    <t>1.1.3.3</t>
  </si>
  <si>
    <t>1.1.3.4</t>
  </si>
  <si>
    <t>Освоение капитальных вложений по мероприятиям, реализуемым в рамках исполнения договоров об осуществлении технологического присоединения к электрическим сетям</t>
  </si>
  <si>
    <t>млн рублей
без НДС</t>
  </si>
  <si>
    <t xml:space="preserve">          в том числе затраты на проектно изыскательские работы</t>
  </si>
  <si>
    <t xml:space="preserve">          в том числе затраты на реконструкцию объектов электросетевого хозяйства</t>
  </si>
  <si>
    <t>1.1.4.3</t>
  </si>
  <si>
    <t xml:space="preserve">          в том числе затраты на новое строительство объектов электросетевого хозяйства</t>
  </si>
  <si>
    <t>1.1.4.4</t>
  </si>
  <si>
    <t xml:space="preserve">          в том числе затраты не включаемые в плату за технологическое присоединение</t>
  </si>
  <si>
    <t>1.1.5</t>
  </si>
  <si>
    <t>Постановка объектов электросетевого хозяйства под напряжение в рамках исполнения договоров об осуществлении технологического присоединения к электрическим сетям</t>
  </si>
  <si>
    <t>МВА</t>
  </si>
  <si>
    <t>км</t>
  </si>
  <si>
    <r>
      <rPr>
        <sz val="12"/>
        <color rgb="FF000000"/>
        <rFont val="Times New Roman"/>
        <family val="1"/>
        <charset val="204"/>
      </rPr>
      <t>Другое</t>
    </r>
    <r>
      <rPr>
        <vertAlign val="superscript"/>
        <sz val="12"/>
        <color rgb="FF000000"/>
        <rFont val="Times New Roman"/>
        <family val="1"/>
        <charset val="204"/>
      </rPr>
      <t>5)</t>
    </r>
  </si>
  <si>
    <t>1.1.5.1</t>
  </si>
  <si>
    <t>1.1.5.2</t>
  </si>
  <si>
    <t>1.1.5.3</t>
  </si>
  <si>
    <t>1.1.6</t>
  </si>
  <si>
    <t>Ввод объектов инвестиционной деятельности (мощностей) в эксплуатацию в рамках исполнения договоров об осуществлении технологического присоединения к электрическим сетям</t>
  </si>
  <si>
    <t>1.1.6.1</t>
  </si>
  <si>
    <t>1.1.6.2</t>
  </si>
  <si>
    <t>1.1.6.3</t>
  </si>
  <si>
    <t>Группа инвестиционных проектов "Технологическое присоединение энергопринимающих устройств потребителей максимальной мощностью до 150 кВт включительно, всего"</t>
  </si>
  <si>
    <t>1.2.1.3</t>
  </si>
  <si>
    <t>1.2.1.4</t>
  </si>
  <si>
    <t>1.2.2.3</t>
  </si>
  <si>
    <t>1.2.2.4</t>
  </si>
  <si>
    <t>1.2.4.3</t>
  </si>
  <si>
    <t>1.2.4.4</t>
  </si>
  <si>
    <t>1.2.5</t>
  </si>
  <si>
    <t>1.2.5.1</t>
  </si>
  <si>
    <t>1.2.5.2</t>
  </si>
  <si>
    <t>1.2.5.3</t>
  </si>
  <si>
    <t>1.2.6</t>
  </si>
  <si>
    <t>1.2.6.1</t>
  </si>
  <si>
    <t>1.2.6.2</t>
  </si>
  <si>
    <t>1.2.6.3</t>
  </si>
  <si>
    <t>2</t>
  </si>
  <si>
    <r>
      <rPr>
        <sz val="12"/>
        <color rgb="FF000000"/>
        <rFont val="Times New Roman"/>
        <family val="1"/>
        <charset val="204"/>
      </rPr>
      <t>…</t>
    </r>
    <r>
      <rPr>
        <vertAlign val="superscript"/>
        <sz val="12"/>
        <color rgb="FF000000"/>
        <rFont val="Times New Roman"/>
        <family val="1"/>
        <charset val="204"/>
      </rPr>
      <t>4)</t>
    </r>
  </si>
  <si>
    <r>
      <rPr>
        <vertAlign val="superscript"/>
        <sz val="11"/>
        <color rgb="FF000000"/>
        <rFont val="Times New Roman"/>
        <family val="1"/>
        <charset val="204"/>
      </rPr>
      <t xml:space="preserve">1) </t>
    </r>
    <r>
      <rPr>
        <sz val="11"/>
        <color rgb="FF000000"/>
        <rFont val="Times New Roman"/>
        <family val="1"/>
        <charset val="204"/>
      </rPr>
      <t>шт. договоров об осуществлении технологического присоединения к электрическим сетям</t>
    </r>
  </si>
  <si>
    <r>
      <rPr>
        <vertAlign val="superscript"/>
        <sz val="11"/>
        <color rgb="FF000000"/>
        <rFont val="Times New Roman"/>
        <family val="1"/>
        <charset val="204"/>
      </rPr>
      <t xml:space="preserve">2) </t>
    </r>
    <r>
      <rPr>
        <sz val="11"/>
        <color rgb="FF000000"/>
        <rFont val="Times New Roman"/>
        <family val="1"/>
        <charset val="204"/>
      </rPr>
      <t xml:space="preserve">МВт максимальной мощности энергопринимающих устройств потребителей  </t>
    </r>
  </si>
  <si>
    <r>
      <rPr>
        <vertAlign val="superscript"/>
        <sz val="11"/>
        <color rgb="FF000000"/>
        <rFont val="Times New Roman"/>
        <family val="1"/>
        <charset val="204"/>
      </rPr>
      <t xml:space="preserve">3) </t>
    </r>
    <r>
      <rPr>
        <sz val="11"/>
        <color rgb="FF000000"/>
        <rFont val="Times New Roman"/>
        <family val="1"/>
        <charset val="204"/>
      </rPr>
      <t>Ячейки, в которых указано слово "нд", заполнению не подлежат</t>
    </r>
  </si>
  <si>
    <r>
      <rPr>
        <vertAlign val="superscript"/>
        <sz val="11"/>
        <color rgb="FF000000"/>
        <rFont val="Times New Roman"/>
        <family val="1"/>
        <charset val="204"/>
      </rPr>
      <t>4)</t>
    </r>
    <r>
      <rPr>
        <sz val="11"/>
        <color rgb="FF000000"/>
        <rFont val="Times New Roman"/>
        <family val="1"/>
        <charset val="204"/>
      </rPr>
      <t xml:space="preserve"> Перечень наименований показателей и их нумерация формируются по аналогии с такой структурой, указанной в пунктах, номера которых начинаются с цифры 1</t>
    </r>
  </si>
  <si>
    <r>
      <rPr>
        <vertAlign val="superscript"/>
        <sz val="11"/>
        <color rgb="FF000000"/>
        <rFont val="Times New Roman"/>
        <family val="1"/>
        <charset val="204"/>
      </rPr>
      <t>5)</t>
    </r>
    <r>
      <rPr>
        <sz val="11"/>
        <color rgb="FF000000"/>
        <rFont val="Times New Roman"/>
        <family val="1"/>
        <charset val="204"/>
      </rPr>
      <t xml:space="preserve"> При необходимости указания единиц измерения отличных от МВт, МВА и км вместо слова "Другое" указывается наименование иной единицы измерения</t>
    </r>
  </si>
  <si>
    <t>Раздел 3. Оценка расходов на технологическое присоединение к электрическим сетям энергопринимающих устройств потребителей максимальной мощностью до 150 кВт включительно</t>
  </si>
  <si>
    <r>
      <rPr>
        <sz val="12"/>
        <color rgb="FF000000"/>
        <rFont val="Times New Roman"/>
        <family val="1"/>
        <charset val="204"/>
      </rPr>
      <t>Инвестиционная программа</t>
    </r>
    <r>
      <rPr>
        <b/>
        <sz val="12"/>
        <color rgb="FF000000"/>
        <rFont val="Times New Roman"/>
        <family val="1"/>
        <charset val="204"/>
      </rPr>
      <t xml:space="preserve"> Акционерное Общество "Крымэнерго"</t>
    </r>
  </si>
  <si>
    <t>Фактические значения показателей мощности, протяженности, кВт (км)</t>
  </si>
  <si>
    <r>
      <rPr>
        <sz val="12"/>
        <color rgb="FF000000"/>
        <rFont val="Times New Roman"/>
        <family val="1"/>
        <charset val="204"/>
      </rPr>
      <t>Среднее за 3 года значение фактических показателей мощности, протяженности, кВт (км)</t>
    </r>
    <r>
      <rPr>
        <vertAlign val="superscript"/>
        <sz val="12"/>
        <color rgb="FF000000"/>
        <rFont val="Times New Roman"/>
        <family val="1"/>
        <charset val="204"/>
      </rPr>
      <t>1)</t>
    </r>
  </si>
  <si>
    <t>Значения стандартизированных ставок за год 2018, тыс. рублей</t>
  </si>
  <si>
    <t>Индекс сметной стоимости</t>
  </si>
  <si>
    <r>
      <rPr>
        <sz val="12"/>
        <color rgb="FF000000"/>
        <rFont val="Times New Roman"/>
        <family val="1"/>
        <charset val="204"/>
      </rPr>
      <t>Плановые значения стоимости на год 2019, 
тыс. рублей</t>
    </r>
    <r>
      <rPr>
        <vertAlign val="superscript"/>
        <sz val="12"/>
        <color rgb="FF000000"/>
        <rFont val="Times New Roman"/>
        <family val="1"/>
        <charset val="204"/>
      </rPr>
      <t>2)</t>
    </r>
  </si>
  <si>
    <t>Год 2017</t>
  </si>
  <si>
    <t>Год 2018</t>
  </si>
  <si>
    <t>Год 2019</t>
  </si>
  <si>
    <r>
      <rPr>
        <sz val="12"/>
        <color rgb="FF000000"/>
        <rFont val="Times New Roman"/>
        <family val="1"/>
        <charset val="204"/>
      </rPr>
      <t>Группа инвестиционных проектов "Технологическое присоединение энергопринимающих устройств потребителей максимальной мощностью до 15 кВт включительно, всего"</t>
    </r>
    <r>
      <rPr>
        <vertAlign val="superscript"/>
        <sz val="12"/>
        <color rgb="FF000000"/>
        <rFont val="Times New Roman"/>
        <family val="1"/>
        <charset val="204"/>
      </rPr>
      <t>4)</t>
    </r>
    <r>
      <rPr>
        <sz val="12"/>
        <color rgb="FF000000"/>
        <rFont val="Times New Roman"/>
        <family val="1"/>
        <charset val="204"/>
      </rPr>
      <t xml:space="preserve"> [п.1.1.1+п.1.1.2+п.1.1.3+
п.1.1.4+п.1.1.5]:</t>
    </r>
  </si>
  <si>
    <t>(ст.3+ст.4+ст.5)/3</t>
  </si>
  <si>
    <t>строительство воздушных линий, на уровне напряжения i</t>
  </si>
  <si>
    <t>С2</t>
  </si>
  <si>
    <t>ст.6*ст.7*ст.8/1000</t>
  </si>
  <si>
    <t xml:space="preserve">строительство кабельных линий, на уровне напряжения i </t>
  </si>
  <si>
    <t>С3</t>
  </si>
  <si>
    <t xml:space="preserve">строительство пунктов секционирования, на уровне напряжения i и (или) диапазоне мощности j  </t>
  </si>
  <si>
    <t>С4</t>
  </si>
  <si>
    <t xml:space="preserve">строительство комплектных трансформаторных подстанций (КТП), распределительных трансформаторных подстанций (РТП) с уровнем напряжения до 35 кВ,  на уровне напряжения i и (или) диапазоне мощности j  </t>
  </si>
  <si>
    <t>строительство центров питания, подстанций уровнем напряжения 35 кВ и выше (ПС), на уровне напряжения i и (или) диапазоне мощности j</t>
  </si>
  <si>
    <r>
      <rPr>
        <sz val="12"/>
        <color rgb="FF000000"/>
        <rFont val="Times New Roman"/>
        <family val="1"/>
        <charset val="204"/>
      </rPr>
      <t>Группа инвестиционных проектов "Технологическое присоединение энергопринимающих устройств потребителей максимальной мощностью  до 150 кВт включительно, всего"</t>
    </r>
    <r>
      <rPr>
        <vertAlign val="superscript"/>
        <sz val="12"/>
        <color rgb="FF000000"/>
        <rFont val="Times New Roman"/>
        <family val="1"/>
        <charset val="204"/>
      </rPr>
      <t>5)</t>
    </r>
    <r>
      <rPr>
        <sz val="12"/>
        <color rgb="FF000000"/>
        <rFont val="Times New Roman"/>
        <family val="1"/>
        <charset val="204"/>
      </rPr>
      <t xml:space="preserve"> [п.1.2.1+п.1.2.2+п.1.2.3+
п.1.2.4+п.1.2.5]</t>
    </r>
  </si>
  <si>
    <r>
      <rPr>
        <sz val="11"/>
        <color rgb="FF000000"/>
        <rFont val="Times New Roman"/>
        <family val="1"/>
        <charset val="204"/>
      </rPr>
      <t>…</t>
    </r>
    <r>
      <rPr>
        <vertAlign val="superscript"/>
        <sz val="11"/>
        <color rgb="FF000000"/>
        <rFont val="Times New Roman"/>
        <family val="1"/>
        <charset val="204"/>
      </rPr>
      <t>7)</t>
    </r>
  </si>
  <si>
    <r>
      <rPr>
        <vertAlign val="superscript"/>
        <sz val="11"/>
        <color rgb="FF000000"/>
        <rFont val="Times New Roman"/>
        <family val="1"/>
        <charset val="204"/>
      </rPr>
      <t xml:space="preserve">1) </t>
    </r>
    <r>
      <rPr>
        <sz val="11"/>
        <color rgb="FF000000"/>
        <rFont val="Times New Roman"/>
        <family val="1"/>
        <charset val="204"/>
      </rPr>
      <t>Определяется как (столбец (ст.)3+ст.4+ст.5)/3</t>
    </r>
  </si>
  <si>
    <r>
      <rPr>
        <vertAlign val="superscript"/>
        <sz val="11"/>
        <color rgb="FF000000"/>
        <rFont val="Times New Roman"/>
        <family val="1"/>
        <charset val="204"/>
      </rPr>
      <t xml:space="preserve">2) </t>
    </r>
    <r>
      <rPr>
        <sz val="11"/>
        <color rgb="FF000000"/>
        <rFont val="Times New Roman"/>
        <family val="1"/>
        <charset val="204"/>
      </rPr>
      <t>Определяется как ст.6*ст.7*ст.8/1000, за исключением пункта (п.) 1.1 и п.1.2 (Группа инвестиционных проектов "Технологическое присоединение энергопринимающих устройств потребителей максимальной мощностью до 15 кВт включительно, всего" и Группа инвестиционных проектов "Технологическое присоединение энергопринимающих устройств потребителей максимальной мощностью от 15 до 150 кВт включительно, всего")</t>
    </r>
  </si>
  <si>
    <r>
      <rPr>
        <vertAlign val="superscript"/>
        <sz val="11"/>
        <color rgb="FF000000"/>
        <rFont val="Times New Roman"/>
        <family val="1"/>
        <charset val="204"/>
      </rPr>
      <t xml:space="preserve">4) </t>
    </r>
    <r>
      <rPr>
        <sz val="11"/>
        <color rgb="FF000000"/>
        <rFont val="Times New Roman"/>
        <family val="1"/>
        <charset val="204"/>
      </rPr>
      <t>В п.1.1 в столбцах 3, 4, 5 и 9 указывются значения, определяюемые как сумма значений, указанных в пунктах 1.1.1 - 1.1.5 соответствующих столбцов</t>
    </r>
  </si>
  <si>
    <r>
      <rPr>
        <vertAlign val="superscript"/>
        <sz val="11"/>
        <color rgb="FF000000"/>
        <rFont val="Times New Roman"/>
        <family val="1"/>
        <charset val="204"/>
      </rPr>
      <t xml:space="preserve">5) </t>
    </r>
    <r>
      <rPr>
        <sz val="11"/>
        <color rgb="FF000000"/>
        <rFont val="Times New Roman"/>
        <family val="1"/>
        <charset val="204"/>
      </rPr>
      <t xml:space="preserve"> В п.1.2 в столбцах 3, 4, 5 и 9 указывются значения, определяюемые как сумма значений, указанных в пунктах 1.2.1 - 1.2.5 соответствующих столбцов</t>
    </r>
  </si>
  <si>
    <r>
      <rPr>
        <vertAlign val="superscript"/>
        <sz val="11"/>
        <color rgb="FF000000"/>
        <rFont val="Times New Roman"/>
        <family val="1"/>
        <charset val="204"/>
      </rPr>
      <t>6)</t>
    </r>
    <r>
      <rPr>
        <sz val="11"/>
        <color rgb="FF000000"/>
        <rFont val="Times New Roman"/>
        <family val="1"/>
        <charset val="204"/>
      </rPr>
      <t xml:space="preserve"> Словосочетания вида «год X», «год (X-1)» заменя.тся указанием года (четыре цифры и слово «год» в соответствующем падеже), который определяется как год, в котором сетевой организацией раскрывается информация об инвестиционной программе (о проекте инвестиционной программе и (или) изменений, вносимых в инвестиционную программу) минус количество лет, равных числу указанному в словосочетании после знака «-».</t>
    </r>
  </si>
  <si>
    <r>
      <rPr>
        <vertAlign val="superscript"/>
        <sz val="11"/>
        <color rgb="FF000000"/>
        <rFont val="Times New Roman"/>
        <family val="1"/>
        <charset val="204"/>
      </rPr>
      <t>7)</t>
    </r>
    <r>
      <rPr>
        <sz val="11"/>
        <color rgb="FF000000"/>
        <rFont val="Times New Roman"/>
        <family val="1"/>
        <charset val="204"/>
      </rPr>
      <t xml:space="preserve"> Перечень наименований показателей и их нумерация формируются по аналогии с такой структурой, указанной в пунктах, номера которых начинаются с цифры 1.</t>
    </r>
  </si>
  <si>
    <t>Приложение  № 12</t>
  </si>
  <si>
    <t>Форма 12. Краткое описание инвестиционной программы. Обоснование необходимости реализации инвестиционных проектов</t>
  </si>
  <si>
    <r>
      <rPr>
        <sz val="12"/>
        <color rgb="FF000000"/>
        <rFont val="Times New Roman"/>
        <family val="1"/>
        <charset val="204"/>
      </rPr>
      <t xml:space="preserve">Инвестиционная программа  </t>
    </r>
    <r>
      <rPr>
        <b/>
        <sz val="12"/>
        <color rgb="FF000000"/>
        <rFont val="Times New Roman"/>
        <family val="1"/>
        <charset val="204"/>
      </rPr>
      <t>Акционерное Общество "Крымэнерго"</t>
    </r>
  </si>
  <si>
    <t>Идентифика-
тор инвестицион-ного проекта</t>
  </si>
  <si>
    <t>Год ввода в эксплуатацию трансформаторной или иной подстанции, линии электропередачи 
(до реализации инвестиционного проекта)</t>
  </si>
  <si>
    <t>Показатель  оценки технического состояния</t>
  </si>
  <si>
    <t>Показатель оценки последствий отказа</t>
  </si>
  <si>
    <t>Год определения показателей оценки технического состояния и последствий отказа</t>
  </si>
  <si>
    <t>Инвестиционным проектом предусматривается выполнение:</t>
  </si>
  <si>
    <t>Реализация инвестиционного проекта обсулавливается необходимостью выполнения требований:</t>
  </si>
  <si>
    <t>Инвестиционным проектом осуществляются  мероприятия по энергосбережению и повышению энергетической эффективности, предусмотренные утвержденной программой в области энергосбережения и повышения энергетической эффективности и
 обеспечивающие достижение утвержденных целевых показателей энергосбережения и повышения энергетической эффективности
(+;-)</t>
  </si>
  <si>
    <t xml:space="preserve">Инвестиционным проектом осуществляются  обязательные мероприятия по энергосбережению и повышению энергетической эффективности, предусмотренные утвержденной программой в области энергосбережения и повышения энергетической эффективности
(+;-)
</t>
  </si>
  <si>
    <t>Наименование трансформаторной или иной подстанции, линии электропередачи (участка линии электропередачи), реконструкция (модернизация или техническое перевооружение) которой осуществляется в рамках инвестиционного проекта</t>
  </si>
  <si>
    <t>Нагрузка по результатам контрольных замеров трансформаторной или иной подстанции, реконструкция (модернизация, техническое перевооружение, которой предусматривается инвестиционным проектом</t>
  </si>
  <si>
    <t>Максимальная мощность энергопринимающих устройств потребителей услуг  по документам о технологическом присоединении</t>
  </si>
  <si>
    <t>Мощность трансформаторной или иной подстанции, реконструкция (модернизация или техническое перевооружение) которой осуществляется в рамках инвестиционного проекта</t>
  </si>
  <si>
    <t>Проектный высший класс напряжения (рабочее высшее  напряжение), кВ</t>
  </si>
  <si>
    <t>Задачи, решаемые в рамках реализации инвестиционного проекта</t>
  </si>
  <si>
    <t>Неудовлетворительное техническое состояние подтверждается  результатами:</t>
  </si>
  <si>
    <t>противоаварийных мероприятий, предусмотренных актами о расследовании причин аварии (реквизиты актов)</t>
  </si>
  <si>
    <t xml:space="preserve">предписаний федерального органа исполнительной власти, уполномоченного на осуществление федерального государственного энергетического надзора вынесенных по результатам расследования причин аварий (реквизиты предписаний)
</t>
  </si>
  <si>
    <t>иных  предписаний федерального органа исполнительной власти, уполномоченного на осуществление федерального государственного энергетического надзора (реквизиты предписаний)</t>
  </si>
  <si>
    <t>предписаний иных органов государственной власти (указать наименования органов исполнительной власти)</t>
  </si>
  <si>
    <t>всего, МВхА</t>
  </si>
  <si>
    <t>всего за вычетом мощности  наиболее крупного (авто-) трансформатора, МВхА</t>
  </si>
  <si>
    <t>всего, Мвар</t>
  </si>
  <si>
    <t>законодательства Российской Федерации (+;-)</t>
  </si>
  <si>
    <t>регламентов рынков электрической энергии  (+;-)</t>
  </si>
  <si>
    <t>технического освидетельст-вования (+;-)</t>
  </si>
  <si>
    <t>технического обследования (+;-)</t>
  </si>
  <si>
    <t>Новая КЛ от ПС 110 кВ «Дарсан» до проектируемого РП</t>
  </si>
  <si>
    <t>Технологическое присоединение</t>
  </si>
  <si>
    <t xml:space="preserve">Оборудование ПС 110/10 кВ Дарсан отвечает требованиям нормативно-технических документов, не имеет дефектов, препятствующих дальнейшей работе, и может эксплуатироваться без ограничений и дополнительных технических мероприятий до следующего технического освидетельствования </t>
  </si>
  <si>
    <t xml:space="preserve">Исключение необходимости ввода ГВО  в энергоузле  Южного берега Крыма  </t>
  </si>
  <si>
    <t>Оборудование ПС 110/10 кВ Артек отвечает требованиям нормативно-технических документов, не имеет дефектов, препятствующих дальнейшей работе, и может эксплуатироваться без ограничений и дополнительных технических мероприятий до следующего технического освидетельствования</t>
  </si>
  <si>
    <t>ПС 110 кВ Артек</t>
  </si>
  <si>
    <t xml:space="preserve">Исключение необходимости ввода ГВО  в энергоузле  Южного берега Крыма , снятие сетевых ограничений по ранее выданным ТУ </t>
  </si>
  <si>
    <t>ОДУ Юга Черноморское РДУ</t>
  </si>
  <si>
    <t>ПС 220 «НС3» ПС 220 кВ»Камыш Бурун»</t>
  </si>
  <si>
    <t>Создание второго канала противоаварийной автоматики</t>
  </si>
  <si>
    <t>ПС 330 кВ Западно-Крымская, ПС 330 кВ Джанкой, ПС 330 кВ Островская, ПС 220 кВ Бахчисарай, ПС 220 кВ Камыш-Бурун, ПС 220 кВ Феодосийская</t>
  </si>
  <si>
    <t>Внедрение ССПИ  - наличие телеметрической информации в необходимом объеме для обеспечения наблюдаемости, качества планирования и управления  электроэнергетическим режимом энергосистемы.</t>
  </si>
  <si>
    <t>Межведомственная комиссия по проведению обследованя категорированных объектов и   оценки выполнения требований по составу ИТСО в соответствии с Требованиями к обеспечению безопасности линейных объектов ТЭК</t>
  </si>
  <si>
    <t>ПС 220 кВ Бахчисарай</t>
  </si>
  <si>
    <t>исполнение требований Федерального закона от 21 июля 2011г. №256-ФЗ</t>
  </si>
  <si>
    <t>Установление стабильного темпиратурного режима в зале релейной защиты, для обеспечения нормальной работы современных  цифровых модулей.</t>
  </si>
  <si>
    <t>Исключение необходимости ввода ГВО в Феодосийско-Керченсоком энергоузле</t>
  </si>
  <si>
    <t>Строительство  транзита 110 кВ Севастопольская - Ялта - Алушта - Лучистое в двухцепном исполнении  (в том числе проектно-изыскательские работы).</t>
  </si>
  <si>
    <t>J1102003</t>
  </si>
  <si>
    <t>1950-1967гг</t>
  </si>
  <si>
    <t>Исключение необходимости ввода ГВО в энергоузле Южного берега Крыма</t>
  </si>
  <si>
    <t>ПС 330 кВ Севастополь</t>
  </si>
  <si>
    <t xml:space="preserve">ПС 110 кВ Заря </t>
  </si>
  <si>
    <t>ПС 110 кВ Алупка</t>
  </si>
  <si>
    <t>ПС 110 кВ Гаспра</t>
  </si>
  <si>
    <t>ПС 110 кВ Ялта</t>
  </si>
  <si>
    <t>ПС 110 кВ Дарсан</t>
  </si>
  <si>
    <t>ПС 110 кВ Массандра</t>
  </si>
  <si>
    <t>ПС 110 кВ Гурзуф</t>
  </si>
  <si>
    <t>ПС 110 кВ Шарха</t>
  </si>
  <si>
    <t>ПС 110 кВ Алушта</t>
  </si>
  <si>
    <t>ПС 110 кВ Лучистое</t>
  </si>
  <si>
    <t>ПС 220 кВ Донузлав</t>
  </si>
  <si>
    <t>Исключение необходимости ввода ГВО  в Евпаторийском энергоузле</t>
  </si>
  <si>
    <t>ВЛ 220 кВ Джанкой-Титан</t>
  </si>
  <si>
    <t>Исключение необходимости ввода ГВО  В Евпаторийском энергоузле,  организация второго питания  потребителей 1,2 категории, присоединенных от ПС Титан</t>
  </si>
  <si>
    <t>ПС 330 кВ Джанкой</t>
  </si>
  <si>
    <t>ПС 220 кВ Титан</t>
  </si>
  <si>
    <t>Обеспечение соответствия требованиям ГОСТ Р 55105-2012
«Оперативно-диспетчерское управление. Автоматическое противоаварийное управление
режимами энергосистем. Противоаварийная автоматика энергосистем»</t>
  </si>
  <si>
    <t>ПС 330 кВ Островская</t>
  </si>
  <si>
    <t>ПС 330 кВ Западно-Крымская</t>
  </si>
  <si>
    <t>ПС 220 кВ Красноперекопск</t>
  </si>
  <si>
    <t>ПС 220 кВ Феодосийская</t>
  </si>
  <si>
    <t>ПС 220 кВ НС-2</t>
  </si>
  <si>
    <t>ПС 220 кВ НС-3</t>
  </si>
  <si>
    <t>ПС 220 кВ Камыш-Бурунская</t>
  </si>
  <si>
    <t>ПС 110 кВ Саки</t>
  </si>
  <si>
    <t>ПС 110 кВ Центральная</t>
  </si>
  <si>
    <t>Исключение необходимости ввода ГВО  в энергоузле Южного берега Крыма</t>
  </si>
  <si>
    <t>ПС 110 кВ Трудовое</t>
  </si>
  <si>
    <t>Повышение надежности электроснабжения потребителей восточной части Республики Крым</t>
  </si>
  <si>
    <t xml:space="preserve">Оборудование ПС отвечает требованиям нормативно-технических документов, не имеет дефектов, препятствующих дальнейшей работе, и может эксплуатироваться без ограничений и дополнительных технических мероприятий до следующего технического освидетельствования </t>
  </si>
  <si>
    <t>ПС 110 кВ Северная</t>
  </si>
  <si>
    <t>Повышение надежности электроснабжения потребителей, запитанных от ПС 110 кВ Северная</t>
  </si>
  <si>
    <t>ПС 110 кВ Мойнаки</t>
  </si>
  <si>
    <t>ПС 110 кВ Завокзальная</t>
  </si>
  <si>
    <t>Повышение надежности электроснабжения потребителей, запитанных от ПС 110 кВ Завокзальная</t>
  </si>
  <si>
    <t>ПС 110 кВ Судак Новая</t>
  </si>
  <si>
    <t>ПС 110 кВ Евпатория</t>
  </si>
  <si>
    <t>Повышение надежности электроснабжения потребителей, запитанных от ПС 110 кВ Евпатория</t>
  </si>
  <si>
    <t>ПС 110 кВ Дозорное</t>
  </si>
  <si>
    <t>Повышение надежности электроснабжения потребителей западной части Республики Крым</t>
  </si>
  <si>
    <t>ПС 110 кВ Капсель</t>
  </si>
  <si>
    <t>ПС 110 кВ Юнга</t>
  </si>
  <si>
    <t>ПС 110 кВ Белогорск</t>
  </si>
  <si>
    <t>Повышение надежности электроснабжения потребителей, запитанных от ПС 110/35/10 кВ Белогорск, обеспечение технологического присоединения ООО «Тепличный комбинат «Белогорский»</t>
  </si>
  <si>
    <t>ПС 110 кВ Южная</t>
  </si>
  <si>
    <t>Повышение надежности электроснабжения потребителей, запитанных от ПС 110 кВ Южная</t>
  </si>
  <si>
    <t>Минимизизация времени работы ЭТЛ при увеличении качества испытаний</t>
  </si>
  <si>
    <t>Минимизизация времени работы ЭТЛ при увеличении качества испытаний.</t>
  </si>
  <si>
    <t>Приложение  № 13</t>
  </si>
  <si>
    <t>Форма 13. Краткое описание инвестиционной программы. Обоснование необходимости реализации инвестиционных проектов</t>
  </si>
  <si>
    <t xml:space="preserve">                                              полное наименование субъекта электроэнергетики</t>
  </si>
  <si>
    <t>Планируемый в инвестиционной программе срок постановки объектов электросетевого хозяйства под напряжение (включения объектов капитального строительства для проведения пусконаладочных работ), год</t>
  </si>
  <si>
    <t>Планируемый в инвестиционной программе срок ввода объектов электросетевого хозяйства (объектов теплоснабжения) в эксплуатацию, год</t>
  </si>
  <si>
    <t>Срок ввода объектов электросетевого хозяйства в соответствиии со схемой и программой развития Единой энергетической системы России, утвержденными в год2020 г
(срок ввода объекта теплоснабжения в соответствии со схемой теплоснабжения поселения, городского округа с численностью населения пятьсот тысяч человек и более или города федерального значения, утвержденной федеральным органом исполнительной власти), год</t>
  </si>
  <si>
    <t>Схема и программа развития электроэнергетики субъекта Российской Федерации, утвержденные в 2020г.</t>
  </si>
  <si>
    <t>Реализация инвестиционного проекта предусматривается решением Правительства Российской Федерации (федерального органа исполнительной власти, органа государственной власти субъекта Российской Федерации, органа местного самоуправления)  (+;-)</t>
  </si>
  <si>
    <t>Срок ввода объекта в эксплуатацию, предусмотренный схемой и программой развития электроэнергетики субъекта Российской Федерации, утвержденные в 2020 г. 
 (распоряжение  главы Республики Крым  от 28.04.2020г. №187-рг</t>
  </si>
  <si>
    <t>Реквизиты решения  высшего должностного лица (руководителя высшего исполнительного органа государственной власти) субъекта Российской Федерации
 и указание на структурные единицы   схемы и программы (реквизиты решения  органа местного самоуправления об утверждении схемы теплоснабжения
 и указание на структурные единицы      схемы теплоснабжения)</t>
  </si>
  <si>
    <t>НЛ</t>
  </si>
  <si>
    <t>Распоряжение главы РК от 28.04.2020 №187-рг</t>
  </si>
  <si>
    <t>Приложение  № 14</t>
  </si>
  <si>
    <t>Форма 14. Краткое описание инвестиционной программы. Обоснование необходимости реализации инвестиционных проектов</t>
  </si>
  <si>
    <t>Наименование документа, обосновывающего оценку полной стоимости инвестиционного проекта</t>
  </si>
  <si>
    <t>Финансирование капитальных вложений в прогнозных ценах соответствующих лет итого за период реализации инвестиционной программы, млн рублей (с НДС)</t>
  </si>
  <si>
    <t>Освоение капитальных вложений в прогнозных ценах соответствующих лет итого за период реализации инвестиционной программы, млн рублей  (без НДС)</t>
  </si>
  <si>
    <t>Принятие основных средств (нематериальных активов) к бухгалтерскому учету</t>
  </si>
  <si>
    <t>Задачи, решаемые в рамках инвестиционного проекта</t>
  </si>
  <si>
    <t>Идентификатор инвестиционного проекта, для целей реализации которого инвестиционным проектом предусматривается покупка земельного участка</t>
  </si>
  <si>
    <t>Характеристики объектов инвестиционной деятельности</t>
  </si>
  <si>
    <t>Наименование показателя, единицы измерения</t>
  </si>
  <si>
    <t>Год принятия к бухгалтерскому учету</t>
  </si>
  <si>
    <t>Первоначальная стоимость, млн рублей</t>
  </si>
  <si>
    <t>значение до</t>
  </si>
  <si>
    <t>значение после</t>
  </si>
  <si>
    <t>УНЦ</t>
  </si>
  <si>
    <t>Исполнение предписания Системного оператора</t>
  </si>
  <si>
    <t>Запрос коммерческих предложений</t>
  </si>
  <si>
    <t>Приложение  № 15</t>
  </si>
  <si>
    <t>Форма 15. Краткое описание инвестиционной программы. Обоснование необходимости реализации инвестиционных проектов</t>
  </si>
  <si>
    <t>Год раскрытия информации:2020 год</t>
  </si>
  <si>
    <t>Наличие заключенного договора о подключении к системам теплоснабжения</t>
  </si>
  <si>
    <t>Размер платы за подключение в соответствии с договором о подключении к системам теплоснабжения, млн рублей</t>
  </si>
  <si>
    <t>Сроки осуществления мероприятий по подключению</t>
  </si>
  <si>
    <t>Присоединение источников тепловой энергии или тепловых сетей к системам теплоснабжения</t>
  </si>
  <si>
    <t>Наименование объекта теплоснабжения, реконструкция (модернизация или техническое перевооружение) которого осуществляется в рамках инвестиционного проекта</t>
  </si>
  <si>
    <t>Фактическая тепловая мощность, нагрузка (расход теплоносителя) объекта теплоснабжения, Гкал/ч (т/ч)</t>
  </si>
  <si>
    <t>Тепловая мощность объекта теплоснабжения (производительность насосной станции, диаметр тепловых сетей) , строительство (реконструкция) которого осуществляется в рамках инвестиционного проекта</t>
  </si>
  <si>
    <t>Схема теплоснабжения</t>
  </si>
  <si>
    <t>Идентификаторы инвестиционных проектов, предусматривающих выполнение мероприятий по подлкючению к системам теплоснабжения, которые содержатся в качестве ее обязательства по строительству, реконструкции, модернизации и (или) техническому перевооружению источников тепловой энергии и (или) тепловых сетей в целях подключения теплопотребляющих установок потребителей тепловой энергии к системе теплоснабжения, за исключением мероприятий по подключению к системе теплоснабжения от существующих тепловых сетей или источников тепловой энергии  до точек подключения соответствующих теплопотребляющих установок потребителей, в договоре о подключении к системам теплоснабжения, указанном в столбцах 4 и 5</t>
  </si>
  <si>
    <t>Реквизиты договоров о подключении к системам теплоснабжения, предусматривающих  в технических условиях обязанности сетевой организации по  выполнению мероприятий инвестиционного проекта в качестве мероприятий по подключению теплопотребляющих установок потребителей тепловой энергии от существующих тепловых сетей или источников тепловой энергии сетевой организации до точек подключения соответствующих теплопотребляющих установок потребителей</t>
  </si>
  <si>
    <t>Количество заключенных договоров о подключении к системам теплоснабжения, предусматривающих  в технических условиях обязанности сетевой организации по выполнению мероприятий инвестиционного проекта по строительству, реконструкции, модернизации и (или) техническому перевооружению источников тепловой энергии и (или) тепловых сетей в целях подключения теплопотребляющих установок потребителей тепловой энергии к системе теплоснабжения (за исключением мероприятий от существующих тепловых сетей или источников тепловой энергии сетевой организации до точек подключения соответствующих теплопотребляющих установок потребителей)</t>
  </si>
  <si>
    <t>Срок осуществления мероприятий по подключению, выполняемых в рамках инвестиционного проекта  в соответствии с договором о подключении к системам теплоснабжения</t>
  </si>
  <si>
    <t>Планируемый в инвестиционной программе срок включения объектов капитального строительства для проведения пусконаладочных работ</t>
  </si>
  <si>
    <t>Планируемый в инвестиционной программе срок ввода  объектов теплоснабжения  в эксплуатацию, год</t>
  </si>
  <si>
    <t>Планируемый в инвестиционной программе срок принятия законченных строительством объектов теплоснабжения к бухгалтерскому учету, год</t>
  </si>
  <si>
    <t>Наименование  подключаемых объектов теплоснабжения</t>
  </si>
  <si>
    <t>Наименование заявителя по договору о подключении к системам теплоснабжения объекта теплоснабжения</t>
  </si>
  <si>
    <t>Мощность (нагрузка) подключенных объектов теплоснабжения  по документам, подтверждающим подключение объектов теплоснабжения к системе теплоснабжения, Гкал/ч</t>
  </si>
  <si>
    <t>всего, Гкал/ч (т/ч, мм)</t>
  </si>
  <si>
    <t>всего за вычетом мощности  наиболее крупного источника тепловой энергии (насосного агрегата), Гкал/ч (т/ч)</t>
  </si>
  <si>
    <t>Срок ввода объекта теплоснабжения в соответствии со схемой теплоснабжения поселения, городского округа или города федерального значения, утвержденной федеральным органом исполнительной власти или органом местного самоуправления, год</t>
  </si>
  <si>
    <t>Реквизиты решения  федерального органа исполнительной власти, органа местного самоуправления об утверждении схемы теплоснабжения
 и соответствующих положений  схемы теплоснабжения</t>
  </si>
  <si>
    <t>Реконструкция  АБ на ПС 110 кВ "Массандра"</t>
  </si>
  <si>
    <t>K_1101016</t>
  </si>
  <si>
    <t>Приложение  № 16</t>
  </si>
  <si>
    <t>Форма 16. Краткое описание инвестиционной программы. Обоснование необходимости реализации инвестиционных проектов</t>
  </si>
  <si>
    <t xml:space="preserve"> Номер группы инвести-ционных проектов</t>
  </si>
  <si>
    <t>Год ввода в эксплуатацию объекта теплоснабжения, объекта по производству электрической энергии
(до реализации инвестиционного проекта)</t>
  </si>
  <si>
    <t>Наименование объекта теплоснабжения (объекта по производству электрической энергии), реконструкция (модернизация или техническое перевооружение) которого осуществляется в рамках инвестиционного проекта</t>
  </si>
  <si>
    <t>Фактическая тепловая нагрузка (расход теплоносителя) объекта теплоснабжения, Гкал/ч (т/ч)</t>
  </si>
  <si>
    <t>Мощность объекта теплоснабжения (производительность насосной станции, диаметр тепловых сетей) , строительство (реконструкция) которого осуществляется в рамках инвестиционного проекта</t>
  </si>
  <si>
    <t>Необходимость замены физически изношенного оборудования подтверждается  результатами:</t>
  </si>
  <si>
    <t>Приложение  № 17</t>
  </si>
  <si>
    <t>Форма 17. Краткое описание инвестиционной программы. Индексы-дефляторы инвестиций в основной капитал (капитальных вложений)</t>
  </si>
  <si>
    <r>
      <rPr>
        <sz val="12"/>
        <color rgb="FF000000"/>
        <rFont val="Times New Roman"/>
        <family val="1"/>
        <charset val="204"/>
      </rPr>
      <t xml:space="preserve">Инвестиционная программа </t>
    </r>
    <r>
      <rPr>
        <b/>
        <sz val="12"/>
        <color rgb="FF000000"/>
        <rFont val="Times New Roman"/>
        <family val="1"/>
        <charset val="204"/>
      </rPr>
      <t>Акционерное Общество "Крымэнерго"</t>
    </r>
  </si>
  <si>
    <t>Наименование</t>
  </si>
  <si>
    <t xml:space="preserve">Наименование документа - источника данных </t>
  </si>
  <si>
    <t>Реквизиты документа</t>
  </si>
  <si>
    <t>Годы</t>
  </si>
  <si>
    <t>Индексы- дефляторы, предусмотренные прогнозом социально-экономического развития Российской Федерации на среднесрочный период (в %, к предыдущему году)</t>
  </si>
  <si>
    <t>О проведении мониторинга прогноза  социально-экономического развития Российской федерации на 2020 год и на плановый период 2021 и 2022 годов</t>
  </si>
  <si>
    <t>Письмо министерства экономического развития Российской Федерации от 24.09.2019 №32154-ПБ/ДОЗ и</t>
  </si>
  <si>
    <t>Наименование индексов-дефляторов, отражающих повышение эффективности инвестиционной деятельности (в %, к предыдущему году)</t>
  </si>
  <si>
    <t>О проведении мониторинга прогноза  социально-экономического развития Российской федерации на 2017 год и на плановый период 2018 и 2019 годов</t>
  </si>
  <si>
    <t>Письмо министерства экономического развития Российской Федерации от 25.10.2016 №32430-АВ/ДОЗ и</t>
  </si>
  <si>
    <t>Приложение  № 18</t>
  </si>
  <si>
    <t>Форма 18. Значения целевых показателей, установленные для целей формирования инвестиционной программы</t>
  </si>
  <si>
    <t>Наименование  субъекта Российской Федерации Республика Крым</t>
  </si>
  <si>
    <t>______________________________________________________________________________________________________________________________________________________________________________</t>
  </si>
  <si>
    <t>Наименование целевого показателя</t>
  </si>
  <si>
    <t>Единицы измерения</t>
  </si>
  <si>
    <t>Значения целевых показателей, годы</t>
  </si>
  <si>
    <t>Увеличение мощности устройств компенсации реактивной мощности</t>
  </si>
  <si>
    <t>МВАр</t>
  </si>
  <si>
    <t>Увеличение протяженности сетей</t>
  </si>
  <si>
    <t>Замена  силовых трансформаторов</t>
  </si>
  <si>
    <t xml:space="preserve">Внедрение системы мониторинга переходных процессов </t>
  </si>
  <si>
    <t>комплект</t>
  </si>
  <si>
    <t>Приложение  № 19</t>
  </si>
  <si>
    <t>Форма 19. Перечень субъектов Российской Федерации, на территории которых инвестиционной программой (проектом инвестиционной программы) организации по управлению единой национальной (общероссийской) электрической сетью предусматривается строительство (реконструкция, модернизация, техническое перевооружение) объектов электросетевого хозяйства, а также находятся объекты электросетевого хозяйства, входящие в единую национальную (общероссийскую) электрическую сеть и не принадлежащие на праве собственности указанной организации</t>
  </si>
  <si>
    <t xml:space="preserve">Наименование субъекта Российской Федерации </t>
  </si>
  <si>
    <t>Республика Крым (35)</t>
  </si>
  <si>
    <t>к приказу Министерства топлива и энергетики</t>
  </si>
  <si>
    <t>Плановые показатели реализации инвестиционной программы</t>
  </si>
  <si>
    <t>Раздел 3. Источники финансирования инвестиционной программы</t>
  </si>
  <si>
    <t>Инвестиционная программа Акционерного Общества  "Крымэнерго" по передаче электроэнергии</t>
  </si>
  <si>
    <t>млн рублей</t>
  </si>
  <si>
    <t>Показатель</t>
  </si>
  <si>
    <t xml:space="preserve">Итого </t>
  </si>
  <si>
    <t>3.1</t>
  </si>
  <si>
    <t>3.2</t>
  </si>
  <si>
    <t>3.3</t>
  </si>
  <si>
    <t>3.4</t>
  </si>
  <si>
    <t>4</t>
  </si>
  <si>
    <t>Источники финансирования инвестиционной программы всего (I+II), в том числе:</t>
  </si>
  <si>
    <t>I</t>
  </si>
  <si>
    <t>Собственные средства всего, в том числе:</t>
  </si>
  <si>
    <t>Прибыль, направляемая на инвестиции, в том числе:</t>
  </si>
  <si>
    <t xml:space="preserve">инвестиционная составляющая в тарифах, в том числе: </t>
  </si>
  <si>
    <t>оказания услуг по передаче электрической энергии</t>
  </si>
  <si>
    <t>прибыль от продажи электрической энергии (мощности) по нерегулируемым ценам</t>
  </si>
  <si>
    <t>прибыль от технологического присоединения, в том числе:</t>
  </si>
  <si>
    <t>от технологического присоединения объектов по производству электрической энергии</t>
  </si>
  <si>
    <t>от технологического присоединения потребителей электрической энергии</t>
  </si>
  <si>
    <t>прочая прибыль</t>
  </si>
  <si>
    <t>Амортизация основных средств всего, в том числе:</t>
  </si>
  <si>
    <t>амортизация, учтенная в тарифах, всего, в том числе:</t>
  </si>
  <si>
    <t>оказание услуг по передаче электрической энергии</t>
  </si>
  <si>
    <t>прочая амортизация</t>
  </si>
  <si>
    <t>недоиспользованная амортизация прошлых лет всего, в том числе:</t>
  </si>
  <si>
    <t>Возврат налога на добавленную стоимость</t>
  </si>
  <si>
    <t xml:space="preserve">Прочие собственные средства всего, в том числе: </t>
  </si>
  <si>
    <t>1.4.1</t>
  </si>
  <si>
    <t>средства дополнительной эмиссии акций</t>
  </si>
  <si>
    <t>II</t>
  </si>
  <si>
    <t>Привлеченные средства, всего, в том числе:</t>
  </si>
  <si>
    <t>2.1</t>
  </si>
  <si>
    <t>Кредиты</t>
  </si>
  <si>
    <t>2.2</t>
  </si>
  <si>
    <t>Облигационные займы</t>
  </si>
  <si>
    <t>2.3</t>
  </si>
  <si>
    <t>Векселя</t>
  </si>
  <si>
    <t>2.4</t>
  </si>
  <si>
    <t>Займы организаций</t>
  </si>
  <si>
    <t>2.5</t>
  </si>
  <si>
    <t>Бюджетное финансирование, всего, в том числе:</t>
  </si>
  <si>
    <t>2.5.1</t>
  </si>
  <si>
    <t>средства федерального бюджета, всего, в том числе:</t>
  </si>
  <si>
    <t>2.5.1.1</t>
  </si>
  <si>
    <t>средства федерального бюджета, недоиспользованные в прошлых периодах</t>
  </si>
  <si>
    <t>2.5.2</t>
  </si>
  <si>
    <t>средства консолидированного бюджета субъекта Российской Федерации, всего, в том числе:</t>
  </si>
  <si>
    <t>2.5.2.1</t>
  </si>
  <si>
    <t>средства консолидированного бюджета субъекта Российской Федерации, недоиспользованные в прошлых периодах</t>
  </si>
  <si>
    <t>2.6</t>
  </si>
  <si>
    <t>Использование лизинга</t>
  </si>
  <si>
    <t>2.7</t>
  </si>
  <si>
    <t>Прочие привлеченные средства</t>
  </si>
  <si>
    <r>
      <t>Строительство транзита 110 кВ Севастопольская - Ялта - Лучистое в двухцепном исполнении (в том числе проектно-изыскательские работы).</t>
    </r>
    <r>
      <rPr>
        <b/>
        <sz val="14"/>
        <rFont val="Times New Roman"/>
        <family val="1"/>
        <charset val="204"/>
      </rPr>
      <t xml:space="preserve"> Шестой этап</t>
    </r>
    <r>
      <rPr>
        <sz val="14"/>
        <rFont val="Times New Roman"/>
        <family val="1"/>
        <charset val="204"/>
      </rPr>
      <t xml:space="preserve"> строительства: "Реконструкция ПС 110 кВ Гаспра (включая ПИР)".</t>
    </r>
  </si>
  <si>
    <r>
      <t xml:space="preserve">Строительство транзита 110 кВ Севастопольская - Ялта - Лучистое в двухцепном исполнении (в том числе проектно-изыскательские работы). </t>
    </r>
    <r>
      <rPr>
        <b/>
        <sz val="14"/>
        <rFont val="Times New Roman"/>
        <family val="1"/>
        <charset val="204"/>
      </rPr>
      <t>Двадцать первый этап</t>
    </r>
    <r>
      <rPr>
        <sz val="14"/>
        <rFont val="Times New Roman"/>
        <family val="1"/>
        <charset val="204"/>
      </rPr>
      <t xml:space="preserve"> строительства: "Строительство ЛЭП 110 кВ Алушта – Артек с заходом на ПС 110 кВ Алушта и ЛЭП 110 кВ Лучистое – Шарха на участке от ПС 110 кВ Шарха до местоположения ПС 110 кВ Алушта с заходом на ПС 110 кВ Шарха, (включая ПИР), с демонтажем существующей ВЛ 110 кВ Алушта – Шарха".</t>
    </r>
  </si>
  <si>
    <r>
      <t>Строительство транзита 110 кВ Севастопольская - Ялта - Лучистое в двухцепном исполнении (в том числе проектно-изыскательские работы).</t>
    </r>
    <r>
      <rPr>
        <b/>
        <sz val="14"/>
        <rFont val="Times New Roman"/>
        <family val="1"/>
        <charset val="204"/>
      </rPr>
      <t xml:space="preserve"> Двадцать второй этап</t>
    </r>
    <r>
      <rPr>
        <sz val="14"/>
        <rFont val="Times New Roman"/>
        <family val="1"/>
        <charset val="204"/>
      </rPr>
      <t xml:space="preserve"> строительства: "Реконструкция ПС 110 кВ Лучистое (включая ПИР)".</t>
    </r>
  </si>
  <si>
    <r>
      <t>Строительство транзита 110 кВ Севастопольская - Ялта - Лучистое в двухцепном исполнении (в том числе проектно-изыскательские работы).</t>
    </r>
    <r>
      <rPr>
        <b/>
        <sz val="14"/>
        <rFont val="Times New Roman"/>
        <family val="1"/>
        <charset val="204"/>
      </rPr>
      <t xml:space="preserve"> Двадцать третий этап</t>
    </r>
    <r>
      <rPr>
        <sz val="14"/>
        <rFont val="Times New Roman"/>
        <family val="1"/>
        <charset val="204"/>
      </rPr>
      <t xml:space="preserve"> строительства: "Реконструкция ВЛ 110 кВ Алушта – Аянская с отпайкой на ПС Перевальное с устройством заходов данной ВЛ 110 кВ на ПС 110 кВ Лучистое (включая ПИР) и образованием ВЛ 110 кВ Лучистое – Аянская с отпайкой на ПС Перевальное и ВЛ 110 кВ Лучистое - Шарха".</t>
    </r>
  </si>
  <si>
    <r>
      <t xml:space="preserve">Строительство транзита 110 кВ Севастопольская - Ялта -  Лучистое в двухцепном исполнении (в том числе проектно-изыскательские работы). </t>
    </r>
    <r>
      <rPr>
        <b/>
        <sz val="14"/>
        <rFont val="Times New Roman"/>
        <family val="1"/>
        <charset val="204"/>
      </rPr>
      <t>Двадцать четвёртый</t>
    </r>
    <r>
      <rPr>
        <sz val="14"/>
        <rFont val="Times New Roman"/>
        <family val="1"/>
        <charset val="204"/>
      </rPr>
      <t xml:space="preserve"> этап строительства: "Строительство двухцепной ЛЭП 110 кВ Алушта – Лучистое с заходами на ПС 110 кВ Алушта и ПС 110 кВ Лучистое (включая ПИР), с демонтажем существующей ВЛ 110 кВ Алушта –Лучистое".</t>
    </r>
  </si>
  <si>
    <t>км ВЛ 10кВ    1-цеп</t>
  </si>
  <si>
    <t xml:space="preserve">Реконструкция ПС 110 кВ Саки с заменой трансформаторов </t>
  </si>
  <si>
    <t>L_1101014</t>
  </si>
  <si>
    <t>Сакский  городской совет .</t>
  </si>
  <si>
    <t>Оборудование ПС 110/35/10 кВ «Саки» отвечает требованиям нормативно-технических документов, не имеет дефектов, препятствующих дальнейшей работе, и может эксплуатироваться без ограничений и дополнительных технических мероприятий до следующего технического освидетельствования (2022 год</t>
  </si>
  <si>
    <t>ПС 110 кВ "Саки"</t>
  </si>
  <si>
    <t>Исключение превышения АДТН одного трансформатора в режиме аварийного отключения второго трансформатора</t>
  </si>
  <si>
    <t xml:space="preserve">иных источников финансирования </t>
  </si>
  <si>
    <t>Коэффициент</t>
  </si>
  <si>
    <t>Показатель средней продолжительности прекращений передачи электрической энергии (Пsaidi)</t>
  </si>
  <si>
    <t>Показатель средней частоты прекращений передачи электрической энергии на точку поставки (Пsaifi), шт.</t>
  </si>
  <si>
    <t>Модернизация ССПИ ПС 110 кВ Старый Крым</t>
  </si>
  <si>
    <t>L_1104015</t>
  </si>
  <si>
    <t>Кировский районный совет</t>
  </si>
  <si>
    <t>ПС 110 кВ "Старый Крым"</t>
  </si>
  <si>
    <t>17.1.1</t>
  </si>
  <si>
    <t>17.1.2</t>
  </si>
  <si>
    <t>17.2.1</t>
  </si>
  <si>
    <t>17.2.2</t>
  </si>
  <si>
    <t xml:space="preserve">Факт </t>
  </si>
  <si>
    <t>Утвержденный план</t>
  </si>
  <si>
    <t xml:space="preserve">к приказу Министерства топлива и энергетики </t>
  </si>
  <si>
    <t xml:space="preserve">Республики Крым от _____________ № ____  </t>
  </si>
  <si>
    <t>Перечни инвестиционных проектов</t>
  </si>
  <si>
    <t>Раздел 1. План финансирования капитальных вложений по инвестиционным проектам</t>
  </si>
  <si>
    <t>Утвержденный план 2020 года</t>
  </si>
  <si>
    <t>Утвержденный план  2021 года</t>
  </si>
  <si>
    <t xml:space="preserve">Утвержденный план  2022 года </t>
  </si>
  <si>
    <t>Итого за период реализации инвестиционной программы
(Утвержденный план)</t>
  </si>
  <si>
    <t>Утвержденный план
на 01.01.2019</t>
  </si>
  <si>
    <t xml:space="preserve">                                                   </t>
  </si>
  <si>
    <t xml:space="preserve">                                                                                                                             </t>
  </si>
  <si>
    <t>Республики Крым от ______________ № _____</t>
  </si>
  <si>
    <t>Раздел 2. План освоения капитальных вложений по инвестиционным проектам</t>
  </si>
  <si>
    <t xml:space="preserve">                                                         </t>
  </si>
  <si>
    <t>Республики Крым от _____________ № _____</t>
  </si>
  <si>
    <t>Раздел 3. Цели реализации инвестиционных проектов сетевой организации на 2020 год</t>
  </si>
  <si>
    <t>Раздел 3. Цели реализации инвестиционных проектов сетевой организации на 2021 год</t>
  </si>
  <si>
    <t xml:space="preserve">                                                       </t>
  </si>
  <si>
    <t>Раздел 3. Цели реализации инвестиционных проектов сетевой организации на 2022 год</t>
  </si>
  <si>
    <t xml:space="preserve">                                                                                                  </t>
  </si>
  <si>
    <t xml:space="preserve">                                                                                                                                                                                   </t>
  </si>
  <si>
    <t>Факт</t>
  </si>
  <si>
    <t xml:space="preserve">                                                                                                                           </t>
  </si>
  <si>
    <t>Республики Крым от __________ № ______</t>
  </si>
  <si>
    <t>План ввода основных средств</t>
  </si>
  <si>
    <t>Раздел 4. План принятия основных средств и нематериальных активов к бухгалтерскому учету</t>
  </si>
  <si>
    <t xml:space="preserve">                                                                           </t>
  </si>
  <si>
    <t>Республики Крым от ______________ № _______</t>
  </si>
  <si>
    <t>Раздел 5. План принятия основных средств и нематериальных активов к бухгалтерскому учету на 2021 год с распределенеием по кварталам</t>
  </si>
  <si>
    <t>Утвержденный план принятия основных средств и нематериальных активов к бухгалтерскому учету на 2021 год</t>
  </si>
  <si>
    <t xml:space="preserve">                                   </t>
  </si>
  <si>
    <t>Республики Крым от _______________ № _______</t>
  </si>
  <si>
    <t>Раздел 6. Постановка объектов электросетевого хозяйства под напряжение и (или) включение объектов капитального строительства для проведения пусконаладочных работ</t>
  </si>
  <si>
    <t xml:space="preserve">       </t>
  </si>
  <si>
    <t xml:space="preserve">                                                                                                      </t>
  </si>
  <si>
    <t>Республики Крым от ________________ № ______</t>
  </si>
  <si>
    <t>Раздел 7. Ввод объектов инвестиционной деятельности (мощностей) в эксплуатацию</t>
  </si>
  <si>
    <t>Приложение № 8</t>
  </si>
  <si>
    <t>Республики Крым от ____________ № _____</t>
  </si>
  <si>
    <t>Инвестиционная программа Акционерного Общества "Крымэнерго"  по передаче электроэнергии</t>
  </si>
  <si>
    <t xml:space="preserve">Инвестиционная программа Акционерного Общества "Крымэнерго" по передаче электроэнергии                    </t>
  </si>
  <si>
    <t xml:space="preserve">       Инвестиционная программа Акционерного Общества "Крымэнерго" по передаче электроэнергии       </t>
  </si>
  <si>
    <t xml:space="preserve">                     Инвестиционная программа Акционерного Общества "Крымэнерго"  по передаче электроэнергии     </t>
  </si>
  <si>
    <t>Инвестиционная программа Акционерного Общества "Крымэнерго" по передаче электроэнергии</t>
  </si>
</sst>
</file>

<file path=xl/styles.xml><?xml version="1.0" encoding="utf-8"?>
<styleSheet xmlns="http://schemas.openxmlformats.org/spreadsheetml/2006/main" xmlns:mc="http://schemas.openxmlformats.org/markup-compatibility/2006" xmlns:x14ac="http://schemas.microsoft.com/office/spreadsheetml/2009/9/ac" mc:Ignorable="x14ac">
  <numFmts count="36">
    <numFmt numFmtId="164" formatCode="0.0%"/>
    <numFmt numFmtId="165" formatCode="0.0%\ ;\(0.0%\)"/>
    <numFmt numFmtId="166" formatCode="0.00;0;&quot;&quot;"/>
    <numFmt numFmtId="167" formatCode="0.0"/>
    <numFmt numFmtId="168" formatCode="#,##0.0;\(#,##0.0\)"/>
    <numFmt numFmtId="169" formatCode="#,##0.00;\(#,##0.00\)"/>
    <numFmt numFmtId="170" formatCode="\ [$$-1009]* #,##0.00\ ;\-[$$-1009]* #,##0.00\ ;\ [$$-1009]* \-#\ ;\ @\ "/>
    <numFmt numFmtId="171" formatCode="\ [$€]* #,##0.00\ ;\ [$€]* \(#,##0.00\);\ [$€]* \-#\ ;\ @\ "/>
    <numFmt numFmtId="172" formatCode="mmmm\ yyyy;@"/>
    <numFmt numFmtId="173" formatCode="#,##0.0\ ;\(#,##0.0\)"/>
    <numFmt numFmtId="174" formatCode="\t0.00%"/>
    <numFmt numFmtId="175" formatCode="[$-419]#,##0.00&quot;   &quot;;\-#,##0.00&quot;   &quot;"/>
    <numFmt numFmtId="176" formatCode="#,##0\ ;[Red]\(#,##0\)"/>
    <numFmt numFmtId="177" formatCode="#,##0.0\ ;[Red]\(#,##0.0\)"/>
    <numFmt numFmtId="178" formatCode="\t#\ ??/??"/>
    <numFmt numFmtId="179" formatCode="\ * #,##0.00[$€-1]\ ;\-* #,##0.00[$€-1]\ ;\ * \-#[$€-1]\ "/>
    <numFmt numFmtId="180" formatCode="[Magenta]&quot; Ошибка&quot;;[Magenta]&quot; Ошибка&quot;;[Blue]&quot; OK&quot;"/>
    <numFmt numFmtId="181" formatCode="&quot; $&quot;* #,##0\ ;&quot; $&quot;* \(#,##0\);&quot; $&quot;* &quot;- &quot;;\ @\ "/>
    <numFmt numFmtId="182" formatCode="&quot; $&quot;* #,##0.00\ ;&quot; $&quot;* \(#,##0.00\);&quot; $&quot;* \-#\ ;\ @\ "/>
    <numFmt numFmtId="183" formatCode="\ * #,##0\ ;\ * \(#,##0\);\ * \-#\ ;\ @\ "/>
    <numFmt numFmtId="184" formatCode="#,##0;[Red]#,##0"/>
    <numFmt numFmtId="185" formatCode="\\#,##0;[Red]&quot;-\&quot;#,##0"/>
    <numFmt numFmtId="186" formatCode="0.0\ "/>
    <numFmt numFmtId="187" formatCode="\£#,##0\ ;&quot;(£&quot;#,##0\)"/>
    <numFmt numFmtId="188" formatCode="\ * #,##0\ ;\ * \(#,##0\);\ * &quot;- &quot;;\ @\ "/>
    <numFmt numFmtId="189" formatCode="0.0000000"/>
    <numFmt numFmtId="190" formatCode="General\ "/>
    <numFmt numFmtId="191" formatCode="#,##0.000"/>
    <numFmt numFmtId="192" formatCode="0.00;[Red]\-0.00"/>
    <numFmt numFmtId="193" formatCode="#,##0.00;[Red]\-#,##0.00"/>
    <numFmt numFmtId="194" formatCode="#,##0.000;[Red]\-#,##0.000"/>
    <numFmt numFmtId="195" formatCode="dd/mm/yy"/>
    <numFmt numFmtId="196" formatCode="dd/mm/yy;@"/>
    <numFmt numFmtId="197" formatCode="[$-419]dd/mm/yyyy"/>
    <numFmt numFmtId="198" formatCode="0.0000"/>
    <numFmt numFmtId="199" formatCode="#,##0.0000"/>
  </numFmts>
  <fonts count="106">
    <font>
      <sz val="12"/>
      <name val="Times New Roman"/>
      <charset val="204"/>
    </font>
    <font>
      <b/>
      <sz val="24"/>
      <color rgb="FF000000"/>
      <name val="Times New Roman"/>
      <family val="1"/>
      <charset val="204"/>
    </font>
    <font>
      <sz val="18"/>
      <color rgb="FF000000"/>
      <name val="Times New Roman"/>
      <family val="1"/>
      <charset val="204"/>
    </font>
    <font>
      <sz val="12"/>
      <color rgb="FF000000"/>
      <name val="Times New Roman"/>
      <family val="1"/>
      <charset val="204"/>
    </font>
    <font>
      <sz val="10"/>
      <color rgb="FF333333"/>
      <name val="Times New Roman"/>
      <family val="1"/>
      <charset val="204"/>
    </font>
    <font>
      <i/>
      <sz val="10"/>
      <color rgb="FF808080"/>
      <name val="Times New Roman"/>
      <family val="1"/>
      <charset val="204"/>
    </font>
    <font>
      <u/>
      <sz val="10"/>
      <color rgb="FF0000EE"/>
      <name val="Times New Roman"/>
      <family val="1"/>
      <charset val="204"/>
    </font>
    <font>
      <sz val="10"/>
      <color rgb="FF006600"/>
      <name val="Times New Roman"/>
      <family val="1"/>
      <charset val="204"/>
    </font>
    <font>
      <sz val="10"/>
      <color rgb="FF996600"/>
      <name val="Times New Roman"/>
      <family val="1"/>
      <charset val="204"/>
    </font>
    <font>
      <sz val="10"/>
      <color rgb="FFCC0000"/>
      <name val="Times New Roman"/>
      <family val="1"/>
      <charset val="204"/>
    </font>
    <font>
      <b/>
      <sz val="10"/>
      <color rgb="FFFFFFFF"/>
      <name val="Times New Roman"/>
      <family val="1"/>
      <charset val="204"/>
    </font>
    <font>
      <b/>
      <sz val="10"/>
      <color rgb="FF000000"/>
      <name val="Times New Roman"/>
      <family val="1"/>
      <charset val="204"/>
    </font>
    <font>
      <sz val="10"/>
      <color rgb="FFFFFFFF"/>
      <name val="Times New Roman"/>
      <family val="1"/>
      <charset val="204"/>
    </font>
    <font>
      <sz val="10"/>
      <name val="Arial"/>
      <family val="2"/>
      <charset val="204"/>
    </font>
    <font>
      <sz val="8"/>
      <name val="Arial"/>
      <family val="2"/>
      <charset val="204"/>
    </font>
    <font>
      <sz val="8"/>
      <color rgb="FF0000FF"/>
      <name val="Arial"/>
      <family val="2"/>
      <charset val="204"/>
    </font>
    <font>
      <sz val="10"/>
      <name val="Arial Cyr"/>
      <charset val="204"/>
    </font>
    <font>
      <sz val="12"/>
      <name val="Times New Roman"/>
      <family val="1"/>
      <charset val="204"/>
    </font>
    <font>
      <sz val="10"/>
      <name val="MS Sans Serif"/>
      <family val="2"/>
      <charset val="204"/>
    </font>
    <font>
      <b/>
      <i/>
      <sz val="12"/>
      <name val="Arial"/>
      <family val="2"/>
      <charset val="204"/>
    </font>
    <font>
      <b/>
      <sz val="12"/>
      <name val="Arial"/>
      <family val="2"/>
      <charset val="204"/>
    </font>
    <font>
      <b/>
      <sz val="12"/>
      <color rgb="FFFFFFFF"/>
      <name val="Arial"/>
      <family val="2"/>
      <charset val="204"/>
    </font>
    <font>
      <b/>
      <sz val="14"/>
      <color rgb="FFFFFFFF"/>
      <name val="Arial"/>
      <family val="2"/>
      <charset val="204"/>
    </font>
    <font>
      <b/>
      <i/>
      <sz val="14"/>
      <name val="Arial"/>
      <family val="2"/>
      <charset val="204"/>
    </font>
    <font>
      <b/>
      <i/>
      <sz val="20"/>
      <name val="Arial"/>
      <family val="2"/>
      <charset val="204"/>
    </font>
    <font>
      <b/>
      <sz val="16"/>
      <color rgb="FFFFFFFF"/>
      <name val="Arial"/>
      <family val="2"/>
      <charset val="204"/>
    </font>
    <font>
      <b/>
      <sz val="14"/>
      <name val="Arial"/>
      <family val="2"/>
      <charset val="204"/>
    </font>
    <font>
      <b/>
      <i/>
      <sz val="22"/>
      <name val="Arial"/>
      <family val="2"/>
      <charset val="204"/>
    </font>
    <font>
      <sz val="11"/>
      <color rgb="FF000000"/>
      <name val="Calibri"/>
      <family val="2"/>
      <charset val="204"/>
    </font>
    <font>
      <sz val="11"/>
      <color rgb="FF000000"/>
      <name val="Arial"/>
      <family val="2"/>
      <charset val="204"/>
    </font>
    <font>
      <sz val="11"/>
      <color rgb="FFFFFFFF"/>
      <name val="Calibri"/>
      <family val="2"/>
      <charset val="204"/>
    </font>
    <font>
      <sz val="10"/>
      <name val="Times New Roman CYR"/>
      <family val="1"/>
      <charset val="204"/>
    </font>
    <font>
      <sz val="10"/>
      <name val="Times New Roman"/>
      <family val="1"/>
      <charset val="204"/>
    </font>
    <font>
      <sz val="12"/>
      <color rgb="FFFF0000"/>
      <name val="Times New Roman"/>
      <family val="1"/>
      <charset val="204"/>
    </font>
    <font>
      <sz val="13"/>
      <name val="Times New Roman"/>
      <family val="1"/>
      <charset val="204"/>
    </font>
    <font>
      <sz val="10"/>
      <name val="Arial Cyr"/>
      <family val="2"/>
      <charset val="204"/>
    </font>
    <font>
      <sz val="10"/>
      <color rgb="FF000000"/>
      <name val="Arial"/>
      <family val="2"/>
      <charset val="204"/>
    </font>
    <font>
      <b/>
      <sz val="22"/>
      <color rgb="FF000080"/>
      <name val="Arial"/>
      <family val="2"/>
      <charset val="204"/>
    </font>
    <font>
      <sz val="10"/>
      <color rgb="FF000000"/>
      <name val="Verdana"/>
      <family val="2"/>
      <charset val="204"/>
    </font>
    <font>
      <b/>
      <sz val="14"/>
      <color rgb="FF000080"/>
      <name val="Arial"/>
      <family val="2"/>
      <charset val="204"/>
    </font>
    <font>
      <b/>
      <sz val="10"/>
      <color rgb="FF000080"/>
      <name val="Arial"/>
      <family val="2"/>
      <charset val="204"/>
    </font>
    <font>
      <b/>
      <u/>
      <sz val="10"/>
      <color rgb="FF000080"/>
      <name val="Arial"/>
      <family val="2"/>
      <charset val="204"/>
    </font>
    <font>
      <sz val="10"/>
      <name val="Arial CYR"/>
      <family val="2"/>
      <charset val="204"/>
    </font>
    <font>
      <sz val="10"/>
      <name val="PragmaticaCTT"/>
      <charset val="204"/>
    </font>
    <font>
      <u/>
      <sz val="10"/>
      <color rgb="FF0000FF"/>
      <name val="Arial Cyr"/>
      <charset val="204"/>
    </font>
    <font>
      <sz val="10"/>
      <name val="Courier New"/>
      <family val="3"/>
      <charset val="204"/>
    </font>
    <font>
      <b/>
      <sz val="10"/>
      <name val="Arial"/>
      <family val="2"/>
      <charset val="204"/>
    </font>
    <font>
      <sz val="12"/>
      <name val="Arial"/>
      <family val="2"/>
      <charset val="204"/>
    </font>
    <font>
      <sz val="10"/>
      <color rgb="FF000080"/>
      <name val="Arial"/>
      <family val="2"/>
      <charset val="204"/>
    </font>
    <font>
      <sz val="9"/>
      <name val="Times New Roman"/>
      <family val="1"/>
      <charset val="204"/>
    </font>
    <font>
      <sz val="9"/>
      <name val="Frutiger 45 Light"/>
      <family val="2"/>
      <charset val="204"/>
    </font>
    <font>
      <sz val="11"/>
      <color rgb="FF800080"/>
      <name val="Calibri"/>
      <family val="2"/>
      <charset val="204"/>
    </font>
    <font>
      <sz val="18"/>
      <name val="Geneva"/>
      <family val="2"/>
      <charset val="204"/>
    </font>
    <font>
      <sz val="10"/>
      <color rgb="FF000000"/>
      <name val="Times New Roman"/>
      <family val="1"/>
      <charset val="204"/>
    </font>
    <font>
      <sz val="8"/>
      <color rgb="FF0000FF"/>
      <name val="Times New Roman"/>
      <family val="1"/>
      <charset val="204"/>
    </font>
    <font>
      <b/>
      <sz val="12"/>
      <name val="Times New Roman"/>
      <family val="1"/>
      <charset val="204"/>
    </font>
    <font>
      <sz val="12"/>
      <name val="±???A?"/>
      <charset val="204"/>
    </font>
    <font>
      <sz val="9"/>
      <color rgb="FF000000"/>
      <name val="Times New Roman"/>
      <family val="1"/>
      <charset val="204"/>
    </font>
    <font>
      <sz val="14"/>
      <name val="Times New Roman"/>
      <family val="1"/>
      <charset val="204"/>
    </font>
    <font>
      <b/>
      <sz val="12"/>
      <color rgb="FF000000"/>
      <name val="Times New Roman"/>
      <family val="1"/>
      <charset val="204"/>
    </font>
    <font>
      <b/>
      <sz val="14"/>
      <color rgb="FF000000"/>
      <name val="Times New Roman"/>
      <family val="1"/>
      <charset val="204"/>
    </font>
    <font>
      <sz val="14"/>
      <color rgb="FF000000"/>
      <name val="Times New Roman"/>
      <family val="1"/>
      <charset val="204"/>
    </font>
    <font>
      <sz val="12"/>
      <color rgb="FF000000"/>
      <name val="Times New Roman"/>
      <family val="1"/>
      <charset val="204"/>
    </font>
    <font>
      <b/>
      <sz val="12"/>
      <color rgb="FF000000"/>
      <name val="Times New Roman"/>
      <family val="1"/>
      <charset val="204"/>
    </font>
    <font>
      <b/>
      <sz val="12"/>
      <color rgb="FF000000"/>
      <name val="Calibri"/>
      <family val="2"/>
      <charset val="204"/>
    </font>
    <font>
      <b/>
      <sz val="12"/>
      <color rgb="FFC9211E"/>
      <name val="Times New Roman"/>
      <family val="1"/>
      <charset val="204"/>
    </font>
    <font>
      <b/>
      <sz val="14"/>
      <name val="Times New Roman"/>
      <family val="1"/>
      <charset val="204"/>
    </font>
    <font>
      <sz val="12"/>
      <color rgb="FF000000"/>
      <name val="Times New Roman"/>
      <family val="2"/>
      <charset val="204"/>
    </font>
    <font>
      <sz val="14"/>
      <color rgb="FFFFFFFF"/>
      <name val="Times New Roman"/>
      <family val="1"/>
      <charset val="204"/>
    </font>
    <font>
      <sz val="14"/>
      <name val="Times New Roman"/>
      <family val="1"/>
      <charset val="204"/>
    </font>
    <font>
      <vertAlign val="superscript"/>
      <sz val="14"/>
      <name val="Times New Roman"/>
      <family val="1"/>
      <charset val="204"/>
    </font>
    <font>
      <sz val="14"/>
      <color rgb="FF000000"/>
      <name val="Times New Roman"/>
      <family val="1"/>
      <charset val="204"/>
    </font>
    <font>
      <sz val="16"/>
      <name val="Times New Roman"/>
      <family val="1"/>
      <charset val="204"/>
    </font>
    <font>
      <vertAlign val="superscript"/>
      <sz val="12"/>
      <name val="Times New Roman"/>
      <family val="1"/>
      <charset val="204"/>
    </font>
    <font>
      <sz val="12"/>
      <color rgb="FF000000"/>
      <name val="Calibri"/>
      <family val="2"/>
      <charset val="204"/>
    </font>
    <font>
      <sz val="11"/>
      <name val="Times New Roman"/>
      <family val="1"/>
      <charset val="204"/>
    </font>
    <font>
      <sz val="11"/>
      <color rgb="FF000000"/>
      <name val="Times New Roman"/>
      <family val="1"/>
      <charset val="204"/>
    </font>
    <font>
      <b/>
      <sz val="11"/>
      <color rgb="FF000000"/>
      <name val="Times New Roman"/>
      <family val="1"/>
      <charset val="204"/>
    </font>
    <font>
      <b/>
      <sz val="13"/>
      <color rgb="FF000000"/>
      <name val="Times New Roman"/>
      <family val="1"/>
      <charset val="204"/>
    </font>
    <font>
      <vertAlign val="superscript"/>
      <sz val="12"/>
      <color rgb="FF000000"/>
      <name val="Times New Roman"/>
      <family val="1"/>
      <charset val="204"/>
    </font>
    <font>
      <vertAlign val="superscript"/>
      <sz val="11"/>
      <color rgb="FF000000"/>
      <name val="Times New Roman"/>
      <family val="1"/>
      <charset val="204"/>
    </font>
    <font>
      <sz val="11"/>
      <color rgb="FF000000"/>
      <name val="Times New Roman"/>
      <family val="1"/>
      <charset val="204"/>
    </font>
    <font>
      <sz val="9"/>
      <color rgb="FF000000"/>
      <name val="Arial"/>
      <family val="2"/>
      <charset val="204"/>
    </font>
    <font>
      <sz val="12"/>
      <color rgb="FF000000"/>
      <name val="Arial"/>
      <family val="2"/>
      <charset val="204"/>
    </font>
    <font>
      <b/>
      <sz val="12"/>
      <color rgb="FF000000"/>
      <name val="Arial"/>
      <family val="2"/>
      <charset val="204"/>
    </font>
    <font>
      <sz val="11"/>
      <name val="Calibri"/>
      <family val="2"/>
      <charset val="204"/>
    </font>
    <font>
      <sz val="11"/>
      <color rgb="FFD99694"/>
      <name val="Times New Roman"/>
      <family val="1"/>
      <charset val="204"/>
    </font>
    <font>
      <i/>
      <sz val="11"/>
      <name val="Calibri"/>
      <family val="2"/>
      <charset val="204"/>
    </font>
    <font>
      <b/>
      <i/>
      <sz val="11"/>
      <name val="Calibri"/>
      <family val="2"/>
      <charset val="204"/>
    </font>
    <font>
      <b/>
      <sz val="11"/>
      <name val="Calibri"/>
      <family val="2"/>
      <charset val="204"/>
    </font>
    <font>
      <b/>
      <i/>
      <sz val="11"/>
      <color rgb="FF000000"/>
      <name val="Calibri"/>
      <family val="2"/>
      <charset val="204"/>
    </font>
    <font>
      <i/>
      <sz val="12"/>
      <name val="Times New Roman"/>
      <family val="1"/>
      <charset val="204"/>
    </font>
    <font>
      <b/>
      <sz val="18"/>
      <name val="Times New Roman"/>
      <family val="1"/>
      <charset val="204"/>
    </font>
    <font>
      <sz val="10"/>
      <name val="Times New Roman Cyr"/>
      <charset val="204"/>
    </font>
    <font>
      <sz val="12"/>
      <name val="Times New Roman CYR"/>
      <charset val="204"/>
    </font>
    <font>
      <b/>
      <sz val="12"/>
      <color rgb="FFFF0000"/>
      <name val="Times New Roman"/>
      <family val="1"/>
      <charset val="204"/>
    </font>
    <font>
      <sz val="12"/>
      <name val="Calibri"/>
      <family val="2"/>
      <charset val="204"/>
    </font>
    <font>
      <sz val="12"/>
      <name val="Times New Roman"/>
      <family val="1"/>
      <charset val="204"/>
    </font>
    <font>
      <sz val="10"/>
      <color theme="1"/>
      <name val="Times New Roman"/>
      <family val="1"/>
      <charset val="204"/>
    </font>
    <font>
      <sz val="12"/>
      <color theme="1"/>
      <name val="Times New Roman"/>
      <family val="1"/>
      <charset val="204"/>
    </font>
    <font>
      <b/>
      <sz val="22"/>
      <name val="Times New Roman"/>
      <family val="1"/>
      <charset val="204"/>
    </font>
    <font>
      <sz val="22"/>
      <color rgb="FF000000"/>
      <name val="Times New Roman"/>
      <family val="1"/>
      <charset val="204"/>
    </font>
    <font>
      <b/>
      <sz val="22"/>
      <color rgb="FF000000"/>
      <name val="Times New Roman"/>
      <family val="1"/>
      <charset val="204"/>
    </font>
    <font>
      <b/>
      <sz val="20"/>
      <name val="Times New Roman"/>
      <family val="1"/>
      <charset val="204"/>
    </font>
    <font>
      <sz val="20"/>
      <color rgb="FF000000"/>
      <name val="Times New Roman"/>
      <family val="1"/>
      <charset val="204"/>
    </font>
    <font>
      <b/>
      <sz val="20"/>
      <color rgb="FF000000"/>
      <name val="Times New Roman"/>
      <family val="1"/>
      <charset val="204"/>
    </font>
  </fonts>
  <fills count="46">
    <fill>
      <patternFill patternType="none"/>
    </fill>
    <fill>
      <patternFill patternType="gray125"/>
    </fill>
    <fill>
      <patternFill patternType="solid">
        <fgColor rgb="FFFFFFCC"/>
        <bgColor rgb="FFEBF1DE"/>
      </patternFill>
    </fill>
    <fill>
      <patternFill patternType="solid">
        <fgColor rgb="FFCCFFCC"/>
        <bgColor rgb="FFCCFFFF"/>
      </patternFill>
    </fill>
    <fill>
      <patternFill patternType="solid">
        <fgColor rgb="FFFFCCCC"/>
        <bgColor rgb="FFFCD5B5"/>
      </patternFill>
    </fill>
    <fill>
      <patternFill patternType="solid">
        <fgColor rgb="FFCC0000"/>
        <bgColor rgb="FFC9211E"/>
      </patternFill>
    </fill>
    <fill>
      <patternFill patternType="solid">
        <fgColor rgb="FF000000"/>
        <bgColor rgb="FF000080"/>
      </patternFill>
    </fill>
    <fill>
      <patternFill patternType="solid">
        <fgColor rgb="FF808080"/>
        <bgColor rgb="FF80806E"/>
      </patternFill>
    </fill>
    <fill>
      <patternFill patternType="solid">
        <fgColor rgb="FFDDDDDD"/>
        <bgColor rgb="FFDDD9C3"/>
      </patternFill>
    </fill>
    <fill>
      <patternFill patternType="solid">
        <fgColor rgb="FFC0C1C0"/>
        <bgColor rgb="FFCCCCCC"/>
      </patternFill>
    </fill>
    <fill>
      <patternFill patternType="solid">
        <fgColor rgb="FFF0F0F0"/>
        <bgColor rgb="FFEBF1DE"/>
      </patternFill>
    </fill>
    <fill>
      <patternFill patternType="solid">
        <fgColor rgb="FFCCCCFF"/>
        <bgColor rgb="FFCCCCCC"/>
      </patternFill>
    </fill>
    <fill>
      <patternFill patternType="solid">
        <fgColor rgb="FFFF99CC"/>
        <bgColor rgb="FFD99694"/>
      </patternFill>
    </fill>
    <fill>
      <patternFill patternType="solid">
        <fgColor rgb="FFCC99FF"/>
        <bgColor rgb="FFFF99CC"/>
      </patternFill>
    </fill>
    <fill>
      <patternFill patternType="solid">
        <fgColor rgb="FFCCFFFF"/>
        <bgColor rgb="FFC0FFFF"/>
      </patternFill>
    </fill>
    <fill>
      <patternFill patternType="solid">
        <fgColor rgb="FFFFCC99"/>
        <bgColor rgb="FFFCD5B5"/>
      </patternFill>
    </fill>
    <fill>
      <patternFill patternType="solid">
        <fgColor rgb="FF99CCFF"/>
        <bgColor rgb="FFCCCCFF"/>
      </patternFill>
    </fill>
    <fill>
      <patternFill patternType="solid">
        <fgColor rgb="FFFF8080"/>
        <bgColor rgb="FFD99694"/>
      </patternFill>
    </fill>
    <fill>
      <patternFill patternType="solid">
        <fgColor rgb="FF00FF00"/>
        <bgColor rgb="FF33CCCC"/>
      </patternFill>
    </fill>
    <fill>
      <patternFill patternType="solid">
        <fgColor rgb="FFFFCC00"/>
        <bgColor rgb="FFFFC000"/>
      </patternFill>
    </fill>
    <fill>
      <patternFill patternType="solid">
        <fgColor rgb="FF0067CB"/>
        <bgColor rgb="FF3333A6"/>
      </patternFill>
    </fill>
    <fill>
      <patternFill patternType="solid">
        <fgColor rgb="FF800080"/>
        <bgColor rgb="FF993366"/>
      </patternFill>
    </fill>
    <fill>
      <patternFill patternType="solid">
        <fgColor rgb="FF33CCCC"/>
        <bgColor rgb="FF00CCFF"/>
      </patternFill>
    </fill>
    <fill>
      <patternFill patternType="solid">
        <fgColor rgb="FFFF9900"/>
        <bgColor rgb="FFFF950E"/>
      </patternFill>
    </fill>
    <fill>
      <patternFill patternType="solid">
        <fgColor rgb="FFFFFF99"/>
        <bgColor rgb="FFFFFF6D"/>
      </patternFill>
    </fill>
    <fill>
      <patternFill patternType="solid">
        <fgColor rgb="FFFFFFFF"/>
        <bgColor rgb="FFF0F0F0"/>
      </patternFill>
    </fill>
    <fill>
      <patternFill patternType="solid">
        <fgColor rgb="FF3333A6"/>
        <bgColor rgb="FF333333"/>
      </patternFill>
    </fill>
    <fill>
      <patternFill patternType="solid">
        <fgColor rgb="FF993366"/>
        <bgColor rgb="FFA42E01"/>
      </patternFill>
    </fill>
    <fill>
      <patternFill patternType="solid">
        <fgColor rgb="FF003900"/>
        <bgColor rgb="FF333333"/>
      </patternFill>
    </fill>
    <fill>
      <patternFill patternType="solid">
        <fgColor rgb="FFFF0000"/>
        <bgColor rgb="FFCC0000"/>
      </patternFill>
    </fill>
    <fill>
      <patternFill patternType="solid">
        <fgColor rgb="FF00CCFF"/>
        <bgColor rgb="FF33CCCC"/>
      </patternFill>
    </fill>
    <fill>
      <patternFill patternType="solid">
        <fgColor rgb="FF339966"/>
        <bgColor rgb="FF80806E"/>
      </patternFill>
    </fill>
    <fill>
      <patternFill patternType="solid">
        <fgColor rgb="FFA42E01"/>
        <bgColor rgb="FFC9211E"/>
      </patternFill>
    </fill>
    <fill>
      <patternFill patternType="solid">
        <fgColor rgb="FF91D003"/>
        <bgColor rgb="FFE6FF00"/>
      </patternFill>
    </fill>
    <fill>
      <patternFill patternType="solid">
        <fgColor rgb="FF949796"/>
        <bgColor rgb="FF808080"/>
      </patternFill>
    </fill>
    <fill>
      <patternFill patternType="solid">
        <fgColor rgb="FF666699"/>
        <bgColor rgb="FF808080"/>
      </patternFill>
    </fill>
    <fill>
      <patternFill patternType="solid">
        <fgColor rgb="FFFF6600"/>
        <bgColor rgb="FFFF950E"/>
      </patternFill>
    </fill>
    <fill>
      <patternFill patternType="solid">
        <fgColor rgb="FFFFFF6D"/>
        <bgColor rgb="FFFFFF99"/>
      </patternFill>
    </fill>
    <fill>
      <patternFill patternType="solid">
        <fgColor rgb="FFFDEADA"/>
        <bgColor rgb="FFF0F0F0"/>
      </patternFill>
    </fill>
    <fill>
      <patternFill patternType="solid">
        <fgColor rgb="FFDBEEF4"/>
        <bgColor rgb="FFEBF1DE"/>
      </patternFill>
    </fill>
    <fill>
      <patternFill patternType="solid">
        <fgColor rgb="FFEBF1DE"/>
        <bgColor rgb="FFF0F0F0"/>
      </patternFill>
    </fill>
    <fill>
      <patternFill patternType="solid">
        <fgColor rgb="FFFFFF00"/>
        <bgColor rgb="FFE6FF00"/>
      </patternFill>
    </fill>
    <fill>
      <patternFill patternType="solid">
        <fgColor rgb="FFCCCCCC"/>
        <bgColor rgb="FFC0C1C0"/>
      </patternFill>
    </fill>
    <fill>
      <patternFill patternType="solid">
        <fgColor rgb="FFFCD5B5"/>
        <bgColor rgb="FFFFCCCC"/>
      </patternFill>
    </fill>
    <fill>
      <patternFill patternType="solid">
        <fgColor rgb="FFDDD9C3"/>
        <bgColor rgb="FFDDDDDD"/>
      </patternFill>
    </fill>
    <fill>
      <patternFill patternType="solid">
        <fgColor rgb="FFFFFF00"/>
        <bgColor indexed="64"/>
      </patternFill>
    </fill>
  </fills>
  <borders count="20">
    <border>
      <left/>
      <right/>
      <top/>
      <bottom/>
      <diagonal/>
    </border>
    <border>
      <left style="thin">
        <color rgb="FF808080"/>
      </left>
      <right style="thin">
        <color rgb="FF808080"/>
      </right>
      <top style="thin">
        <color rgb="FF808080"/>
      </top>
      <bottom style="thin">
        <color rgb="FF808080"/>
      </bottom>
      <diagonal/>
    </border>
    <border>
      <left style="thin">
        <color rgb="FF80806E"/>
      </left>
      <right style="thin">
        <color rgb="FF80806E"/>
      </right>
      <top style="thin">
        <color rgb="FF80806E"/>
      </top>
      <bottom style="thin">
        <color rgb="FF80806E"/>
      </bottom>
      <diagonal/>
    </border>
    <border>
      <left/>
      <right/>
      <top/>
      <bottom style="medium">
        <color rgb="FF000080"/>
      </bottom>
      <diagonal/>
    </border>
    <border>
      <left style="hair">
        <color auto="1"/>
      </left>
      <right style="hair">
        <color auto="1"/>
      </right>
      <top style="hair">
        <color auto="1"/>
      </top>
      <bottom style="hair">
        <color auto="1"/>
      </bottom>
      <diagonal/>
    </border>
    <border>
      <left style="thin">
        <color auto="1"/>
      </left>
      <right style="thin">
        <color auto="1"/>
      </right>
      <top style="thin">
        <color auto="1"/>
      </top>
      <bottom style="thin">
        <color auto="1"/>
      </bottom>
      <diagonal/>
    </border>
    <border>
      <left/>
      <right/>
      <top/>
      <bottom style="thin">
        <color auto="1"/>
      </bottom>
      <diagonal/>
    </border>
    <border>
      <left style="thin">
        <color auto="1"/>
      </left>
      <right/>
      <top/>
      <bottom/>
      <diagonal/>
    </border>
    <border>
      <left style="thin">
        <color auto="1"/>
      </left>
      <right style="thin">
        <color auto="1"/>
      </right>
      <top/>
      <bottom style="thin">
        <color auto="1"/>
      </bottom>
      <diagonal/>
    </border>
    <border>
      <left style="thin">
        <color auto="1"/>
      </left>
      <right style="thin">
        <color auto="1"/>
      </right>
      <top/>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style="thin">
        <color auto="1"/>
      </right>
      <top style="thin">
        <color auto="1"/>
      </top>
      <bottom/>
      <diagonal/>
    </border>
    <border>
      <left/>
      <right style="thin">
        <color auto="1"/>
      </right>
      <top style="thin">
        <color auto="1"/>
      </top>
      <bottom style="thin">
        <color auto="1"/>
      </bottom>
      <diagonal/>
    </border>
    <border>
      <left/>
      <right style="thin">
        <color auto="1"/>
      </right>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s>
  <cellStyleXfs count="64349">
    <xf numFmtId="0" fontId="0" fillId="0" borderId="0"/>
    <xf numFmtId="0" fontId="1" fillId="0" borderId="0" applyBorder="0" applyProtection="0"/>
    <xf numFmtId="0" fontId="2" fillId="0" borderId="0" applyBorder="0" applyProtection="0"/>
    <xf numFmtId="0" fontId="3" fillId="0" borderId="0" applyBorder="0" applyProtection="0"/>
    <xf numFmtId="0" fontId="97" fillId="0" borderId="0" applyBorder="0" applyProtection="0"/>
    <xf numFmtId="0" fontId="4" fillId="2" borderId="1" applyProtection="0"/>
    <xf numFmtId="0" fontId="5" fillId="0" borderId="0" applyBorder="0" applyProtection="0"/>
    <xf numFmtId="0" fontId="6" fillId="0" borderId="0" applyBorder="0" applyProtection="0"/>
    <xf numFmtId="0" fontId="97" fillId="0" borderId="0" applyBorder="0" applyProtection="0"/>
    <xf numFmtId="0" fontId="7" fillId="3" borderId="0" applyBorder="0" applyProtection="0"/>
    <xf numFmtId="0" fontId="8" fillId="2" borderId="0" applyBorder="0" applyProtection="0"/>
    <xf numFmtId="0" fontId="9" fillId="4" borderId="0" applyBorder="0" applyProtection="0"/>
    <xf numFmtId="0" fontId="9" fillId="0" borderId="0" applyBorder="0" applyProtection="0"/>
    <xf numFmtId="0" fontId="10" fillId="5" borderId="0" applyBorder="0" applyProtection="0"/>
    <xf numFmtId="0" fontId="11" fillId="0" borderId="0" applyBorder="0" applyProtection="0"/>
    <xf numFmtId="0" fontId="12" fillId="6" borderId="0" applyBorder="0" applyProtection="0"/>
    <xf numFmtId="0" fontId="12" fillId="7" borderId="0" applyBorder="0" applyProtection="0"/>
    <xf numFmtId="0" fontId="11" fillId="8" borderId="0" applyBorder="0" applyProtection="0"/>
    <xf numFmtId="0" fontId="13" fillId="0" borderId="0"/>
    <xf numFmtId="164" fontId="14" fillId="0" borderId="0">
      <alignment vertical="top"/>
    </xf>
    <xf numFmtId="164" fontId="15" fillId="0" borderId="0">
      <alignment vertical="top"/>
    </xf>
    <xf numFmtId="165" fontId="15" fillId="9" borderId="0">
      <alignment vertical="top"/>
    </xf>
    <xf numFmtId="164" fontId="15" fillId="3" borderId="0">
      <alignment vertical="top"/>
    </xf>
    <xf numFmtId="0" fontId="13" fillId="0" borderId="0"/>
    <xf numFmtId="166" fontId="16" fillId="0" borderId="0">
      <alignment horizontal="center"/>
    </xf>
    <xf numFmtId="167" fontId="17" fillId="0" borderId="0" applyBorder="0" applyProtection="0"/>
    <xf numFmtId="168" fontId="17" fillId="0" borderId="0" applyProtection="0"/>
    <xf numFmtId="0" fontId="18" fillId="10" borderId="0"/>
    <xf numFmtId="0" fontId="19" fillId="0" borderId="0" applyBorder="0"/>
    <xf numFmtId="0" fontId="20" fillId="0" borderId="0" applyBorder="0"/>
    <xf numFmtId="0" fontId="21" fillId="0" borderId="0" applyBorder="0"/>
    <xf numFmtId="0" fontId="22" fillId="0" borderId="0" applyBorder="0"/>
    <xf numFmtId="0" fontId="23" fillId="0" borderId="0" applyBorder="0"/>
    <xf numFmtId="0" fontId="24" fillId="0" borderId="0" applyBorder="0"/>
    <xf numFmtId="0" fontId="25" fillId="0" borderId="0" applyBorder="0"/>
    <xf numFmtId="0" fontId="26" fillId="0" borderId="0" applyBorder="0"/>
    <xf numFmtId="0" fontId="26" fillId="0" borderId="0" applyBorder="0"/>
    <xf numFmtId="0" fontId="27" fillId="0" borderId="0" applyBorder="0"/>
    <xf numFmtId="0" fontId="26" fillId="0" borderId="0" applyBorder="0"/>
    <xf numFmtId="0" fontId="28" fillId="11" borderId="0" applyBorder="0" applyProtection="0"/>
    <xf numFmtId="0" fontId="28" fillId="12" borderId="0" applyBorder="0" applyProtection="0"/>
    <xf numFmtId="0" fontId="28" fillId="3" borderId="0" applyBorder="0" applyProtection="0"/>
    <xf numFmtId="0" fontId="28" fillId="13" borderId="0" applyBorder="0" applyProtection="0"/>
    <xf numFmtId="0" fontId="28" fillId="14" borderId="0" applyBorder="0" applyProtection="0"/>
    <xf numFmtId="0" fontId="28" fillId="15" borderId="0" applyBorder="0" applyProtection="0"/>
    <xf numFmtId="0" fontId="28" fillId="11" borderId="0" applyBorder="0" applyProtection="0"/>
    <xf numFmtId="0" fontId="29" fillId="0" borderId="0"/>
    <xf numFmtId="0" fontId="28" fillId="11" borderId="0" applyBorder="0" applyProtection="0"/>
    <xf numFmtId="0" fontId="16" fillId="11" borderId="0" applyBorder="0" applyProtection="0"/>
    <xf numFmtId="0" fontId="16" fillId="11" borderId="0" applyBorder="0" applyProtection="0"/>
    <xf numFmtId="0" fontId="16" fillId="11" borderId="0" applyBorder="0" applyProtection="0"/>
    <xf numFmtId="0" fontId="16" fillId="11" borderId="0" applyBorder="0" applyProtection="0"/>
    <xf numFmtId="0" fontId="28" fillId="11" borderId="0" applyBorder="0" applyProtection="0"/>
    <xf numFmtId="0" fontId="28" fillId="11" borderId="0" applyBorder="0" applyProtection="0"/>
    <xf numFmtId="0" fontId="28" fillId="11" borderId="0" applyBorder="0" applyProtection="0"/>
    <xf numFmtId="0" fontId="28" fillId="11" borderId="0" applyBorder="0" applyProtection="0"/>
    <xf numFmtId="0" fontId="28" fillId="11" borderId="0" applyBorder="0" applyProtection="0"/>
    <xf numFmtId="0" fontId="28" fillId="11" borderId="0" applyBorder="0" applyProtection="0"/>
    <xf numFmtId="0" fontId="28" fillId="11" borderId="0" applyBorder="0" applyProtection="0"/>
    <xf numFmtId="0" fontId="28" fillId="11" borderId="0" applyBorder="0" applyProtection="0"/>
    <xf numFmtId="0" fontId="28" fillId="11" borderId="0" applyBorder="0" applyProtection="0"/>
    <xf numFmtId="0" fontId="28" fillId="11" borderId="0" applyBorder="0" applyProtection="0"/>
    <xf numFmtId="0" fontId="28" fillId="11" borderId="0" applyBorder="0" applyProtection="0"/>
    <xf numFmtId="0" fontId="28" fillId="11" borderId="0" applyBorder="0" applyProtection="0"/>
    <xf numFmtId="0" fontId="28" fillId="11" borderId="0" applyBorder="0" applyProtection="0"/>
    <xf numFmtId="0" fontId="28" fillId="11" borderId="0" applyBorder="0" applyProtection="0"/>
    <xf numFmtId="0" fontId="28" fillId="11" borderId="0" applyBorder="0" applyProtection="0"/>
    <xf numFmtId="0" fontId="28" fillId="11" borderId="0" applyBorder="0" applyProtection="0"/>
    <xf numFmtId="0" fontId="28" fillId="11" borderId="0" applyBorder="0" applyProtection="0"/>
    <xf numFmtId="0" fontId="28" fillId="12" borderId="0" applyBorder="0" applyProtection="0"/>
    <xf numFmtId="0" fontId="28" fillId="12" borderId="0" applyBorder="0" applyProtection="0"/>
    <xf numFmtId="0" fontId="16" fillId="12" borderId="0" applyBorder="0" applyProtection="0"/>
    <xf numFmtId="0" fontId="16" fillId="12" borderId="0" applyBorder="0" applyProtection="0"/>
    <xf numFmtId="0" fontId="16" fillId="12" borderId="0" applyBorder="0" applyProtection="0"/>
    <xf numFmtId="0" fontId="16" fillId="12" borderId="0" applyBorder="0" applyProtection="0"/>
    <xf numFmtId="0" fontId="28" fillId="12" borderId="0" applyBorder="0" applyProtection="0"/>
    <xf numFmtId="0" fontId="28" fillId="12" borderId="0" applyBorder="0" applyProtection="0"/>
    <xf numFmtId="0" fontId="28" fillId="12" borderId="0" applyBorder="0" applyProtection="0"/>
    <xf numFmtId="0" fontId="28" fillId="12" borderId="0" applyBorder="0" applyProtection="0"/>
    <xf numFmtId="0" fontId="28" fillId="12" borderId="0" applyBorder="0" applyProtection="0"/>
    <xf numFmtId="0" fontId="28" fillId="12" borderId="0" applyBorder="0" applyProtection="0"/>
    <xf numFmtId="0" fontId="28" fillId="12" borderId="0" applyBorder="0" applyProtection="0"/>
    <xf numFmtId="0" fontId="28" fillId="12" borderId="0" applyBorder="0" applyProtection="0"/>
    <xf numFmtId="0" fontId="28" fillId="12" borderId="0" applyBorder="0" applyProtection="0"/>
    <xf numFmtId="0" fontId="28" fillId="12" borderId="0" applyBorder="0" applyProtection="0"/>
    <xf numFmtId="0" fontId="28" fillId="12" borderId="0" applyBorder="0" applyProtection="0"/>
    <xf numFmtId="0" fontId="28" fillId="12" borderId="0" applyBorder="0" applyProtection="0"/>
    <xf numFmtId="0" fontId="28" fillId="12" borderId="0" applyBorder="0" applyProtection="0"/>
    <xf numFmtId="0" fontId="28" fillId="12" borderId="0" applyBorder="0" applyProtection="0"/>
    <xf numFmtId="0" fontId="28" fillId="12" borderId="0" applyBorder="0" applyProtection="0"/>
    <xf numFmtId="0" fontId="28" fillId="12" borderId="0" applyBorder="0" applyProtection="0"/>
    <xf numFmtId="0" fontId="28" fillId="12" borderId="0" applyBorder="0" applyProtection="0"/>
    <xf numFmtId="0" fontId="28" fillId="3" borderId="0" applyBorder="0" applyProtection="0"/>
    <xf numFmtId="0" fontId="28" fillId="3" borderId="0" applyBorder="0" applyProtection="0"/>
    <xf numFmtId="0" fontId="16" fillId="3" borderId="0" applyBorder="0" applyProtection="0"/>
    <xf numFmtId="0" fontId="16" fillId="3" borderId="0" applyBorder="0" applyProtection="0"/>
    <xf numFmtId="0" fontId="16" fillId="3" borderId="0" applyBorder="0" applyProtection="0"/>
    <xf numFmtId="0" fontId="16" fillId="3" borderId="0" applyBorder="0" applyProtection="0"/>
    <xf numFmtId="0" fontId="28" fillId="3" borderId="0" applyBorder="0" applyProtection="0"/>
    <xf numFmtId="0" fontId="28" fillId="3" borderId="0" applyBorder="0" applyProtection="0"/>
    <xf numFmtId="0" fontId="28" fillId="3" borderId="0" applyBorder="0" applyProtection="0"/>
    <xf numFmtId="0" fontId="28" fillId="3" borderId="0" applyBorder="0" applyProtection="0"/>
    <xf numFmtId="0" fontId="28" fillId="3" borderId="0" applyBorder="0" applyProtection="0"/>
    <xf numFmtId="0" fontId="28" fillId="3" borderId="0" applyBorder="0" applyProtection="0"/>
    <xf numFmtId="0" fontId="28" fillId="3" borderId="0" applyBorder="0" applyProtection="0"/>
    <xf numFmtId="0" fontId="28" fillId="3" borderId="0" applyBorder="0" applyProtection="0"/>
    <xf numFmtId="0" fontId="28" fillId="3" borderId="0" applyBorder="0" applyProtection="0"/>
    <xf numFmtId="0" fontId="28" fillId="3" borderId="0" applyBorder="0" applyProtection="0"/>
    <xf numFmtId="0" fontId="28" fillId="3" borderId="0" applyBorder="0" applyProtection="0"/>
    <xf numFmtId="0" fontId="28" fillId="3" borderId="0" applyBorder="0" applyProtection="0"/>
    <xf numFmtId="0" fontId="28" fillId="3" borderId="0" applyBorder="0" applyProtection="0"/>
    <xf numFmtId="0" fontId="28" fillId="3" borderId="0" applyBorder="0" applyProtection="0"/>
    <xf numFmtId="0" fontId="28" fillId="3" borderId="0" applyBorder="0" applyProtection="0"/>
    <xf numFmtId="0" fontId="28" fillId="3" borderId="0" applyBorder="0" applyProtection="0"/>
    <xf numFmtId="0" fontId="28" fillId="3" borderId="0" applyBorder="0" applyProtection="0"/>
    <xf numFmtId="0" fontId="28" fillId="13" borderId="0" applyBorder="0" applyProtection="0"/>
    <xf numFmtId="0" fontId="28" fillId="13" borderId="0" applyBorder="0" applyProtection="0"/>
    <xf numFmtId="0" fontId="16" fillId="13" borderId="0" applyBorder="0" applyProtection="0"/>
    <xf numFmtId="0" fontId="16" fillId="13" borderId="0" applyBorder="0" applyProtection="0"/>
    <xf numFmtId="0" fontId="16" fillId="13" borderId="0" applyBorder="0" applyProtection="0"/>
    <xf numFmtId="0" fontId="16" fillId="13" borderId="0" applyBorder="0" applyProtection="0"/>
    <xf numFmtId="0" fontId="28" fillId="13" borderId="0" applyBorder="0" applyProtection="0"/>
    <xf numFmtId="0" fontId="28" fillId="13" borderId="0" applyBorder="0" applyProtection="0"/>
    <xf numFmtId="0" fontId="28" fillId="13" borderId="0" applyBorder="0" applyProtection="0"/>
    <xf numFmtId="0" fontId="28" fillId="13" borderId="0" applyBorder="0" applyProtection="0"/>
    <xf numFmtId="0" fontId="28" fillId="13" borderId="0" applyBorder="0" applyProtection="0"/>
    <xf numFmtId="0" fontId="28" fillId="13" borderId="0" applyBorder="0" applyProtection="0"/>
    <xf numFmtId="0" fontId="28" fillId="13" borderId="0" applyBorder="0" applyProtection="0"/>
    <xf numFmtId="0" fontId="28" fillId="13" borderId="0" applyBorder="0" applyProtection="0"/>
    <xf numFmtId="0" fontId="28" fillId="13" borderId="0" applyBorder="0" applyProtection="0"/>
    <xf numFmtId="0" fontId="28" fillId="13" borderId="0" applyBorder="0" applyProtection="0"/>
    <xf numFmtId="0" fontId="28" fillId="13" borderId="0" applyBorder="0" applyProtection="0"/>
    <xf numFmtId="0" fontId="28" fillId="13" borderId="0" applyBorder="0" applyProtection="0"/>
    <xf numFmtId="0" fontId="28" fillId="13" borderId="0" applyBorder="0" applyProtection="0"/>
    <xf numFmtId="0" fontId="28" fillId="13" borderId="0" applyBorder="0" applyProtection="0"/>
    <xf numFmtId="0" fontId="28" fillId="13" borderId="0" applyBorder="0" applyProtection="0"/>
    <xf numFmtId="0" fontId="28" fillId="13" borderId="0" applyBorder="0" applyProtection="0"/>
    <xf numFmtId="0" fontId="28" fillId="13" borderId="0" applyBorder="0" applyProtection="0"/>
    <xf numFmtId="0" fontId="28" fillId="14" borderId="0" applyBorder="0" applyProtection="0"/>
    <xf numFmtId="0" fontId="28" fillId="14" borderId="0" applyBorder="0" applyProtection="0"/>
    <xf numFmtId="0" fontId="16" fillId="14" borderId="0" applyBorder="0" applyProtection="0"/>
    <xf numFmtId="0" fontId="16" fillId="14" borderId="0" applyBorder="0" applyProtection="0"/>
    <xf numFmtId="0" fontId="16" fillId="14" borderId="0" applyBorder="0" applyProtection="0"/>
    <xf numFmtId="0" fontId="16" fillId="14" borderId="0" applyBorder="0" applyProtection="0"/>
    <xf numFmtId="0" fontId="28" fillId="14" borderId="0" applyBorder="0" applyProtection="0"/>
    <xf numFmtId="0" fontId="28" fillId="14" borderId="0" applyBorder="0" applyProtection="0"/>
    <xf numFmtId="0" fontId="28" fillId="14" borderId="0" applyBorder="0" applyProtection="0"/>
    <xf numFmtId="0" fontId="28" fillId="14" borderId="0" applyBorder="0" applyProtection="0"/>
    <xf numFmtId="0" fontId="28" fillId="14" borderId="0" applyBorder="0" applyProtection="0"/>
    <xf numFmtId="0" fontId="28" fillId="14" borderId="0" applyBorder="0" applyProtection="0"/>
    <xf numFmtId="0" fontId="28" fillId="14" borderId="0" applyBorder="0" applyProtection="0"/>
    <xf numFmtId="0" fontId="28" fillId="14" borderId="0" applyBorder="0" applyProtection="0"/>
    <xf numFmtId="0" fontId="28" fillId="14" borderId="0" applyBorder="0" applyProtection="0"/>
    <xf numFmtId="0" fontId="28" fillId="14" borderId="0" applyBorder="0" applyProtection="0"/>
    <xf numFmtId="0" fontId="28" fillId="14" borderId="0" applyBorder="0" applyProtection="0"/>
    <xf numFmtId="0" fontId="28" fillId="14" borderId="0" applyBorder="0" applyProtection="0"/>
    <xf numFmtId="0" fontId="28" fillId="14" borderId="0" applyBorder="0" applyProtection="0"/>
    <xf numFmtId="0" fontId="28" fillId="14" borderId="0" applyBorder="0" applyProtection="0"/>
    <xf numFmtId="0" fontId="28" fillId="14" borderId="0" applyBorder="0" applyProtection="0"/>
    <xf numFmtId="0" fontId="28" fillId="14" borderId="0" applyBorder="0" applyProtection="0"/>
    <xf numFmtId="0" fontId="28" fillId="14" borderId="0" applyBorder="0" applyProtection="0"/>
    <xf numFmtId="0" fontId="28" fillId="15" borderId="0" applyBorder="0" applyProtection="0"/>
    <xf numFmtId="0" fontId="28" fillId="15" borderId="0" applyBorder="0" applyProtection="0"/>
    <xf numFmtId="0" fontId="16" fillId="15" borderId="0" applyBorder="0" applyProtection="0"/>
    <xf numFmtId="0" fontId="16" fillId="15" borderId="0" applyBorder="0" applyProtection="0"/>
    <xf numFmtId="0" fontId="16" fillId="15" borderId="0" applyBorder="0" applyProtection="0"/>
    <xf numFmtId="0" fontId="16" fillId="15" borderId="0" applyBorder="0" applyProtection="0"/>
    <xf numFmtId="0" fontId="28" fillId="15" borderId="0" applyBorder="0" applyProtection="0"/>
    <xf numFmtId="0" fontId="28" fillId="15" borderId="0" applyBorder="0" applyProtection="0"/>
    <xf numFmtId="0" fontId="28" fillId="15" borderId="0" applyBorder="0" applyProtection="0"/>
    <xf numFmtId="0" fontId="28" fillId="15" borderId="0" applyBorder="0" applyProtection="0"/>
    <xf numFmtId="0" fontId="28" fillId="15" borderId="0" applyBorder="0" applyProtection="0"/>
    <xf numFmtId="0" fontId="28" fillId="15" borderId="0" applyBorder="0" applyProtection="0"/>
    <xf numFmtId="0" fontId="28" fillId="15" borderId="0" applyBorder="0" applyProtection="0"/>
    <xf numFmtId="0" fontId="28" fillId="15" borderId="0" applyBorder="0" applyProtection="0"/>
    <xf numFmtId="0" fontId="28" fillId="15" borderId="0" applyBorder="0" applyProtection="0"/>
    <xf numFmtId="0" fontId="28" fillId="15" borderId="0" applyBorder="0" applyProtection="0"/>
    <xf numFmtId="0" fontId="28" fillId="15" borderId="0" applyBorder="0" applyProtection="0"/>
    <xf numFmtId="0" fontId="28" fillId="15" borderId="0" applyBorder="0" applyProtection="0"/>
    <xf numFmtId="0" fontId="28" fillId="15" borderId="0" applyBorder="0" applyProtection="0"/>
    <xf numFmtId="0" fontId="28" fillId="15" borderId="0" applyBorder="0" applyProtection="0"/>
    <xf numFmtId="0" fontId="28" fillId="15" borderId="0" applyBorder="0" applyProtection="0"/>
    <xf numFmtId="0" fontId="28" fillId="15" borderId="0" applyBorder="0" applyProtection="0"/>
    <xf numFmtId="0" fontId="28" fillId="15" borderId="0" applyBorder="0" applyProtection="0"/>
    <xf numFmtId="169" fontId="14" fillId="0" borderId="0" applyBorder="0" applyProtection="0">
      <alignment horizontal="right"/>
    </xf>
    <xf numFmtId="0" fontId="28" fillId="16" borderId="0" applyBorder="0" applyProtection="0"/>
    <xf numFmtId="0" fontId="28" fillId="17" borderId="0" applyBorder="0" applyProtection="0"/>
    <xf numFmtId="0" fontId="28" fillId="18" borderId="0" applyBorder="0" applyProtection="0"/>
    <xf numFmtId="0" fontId="28" fillId="13" borderId="0" applyBorder="0" applyProtection="0"/>
    <xf numFmtId="0" fontId="28" fillId="16" borderId="0" applyBorder="0" applyProtection="0"/>
    <xf numFmtId="0" fontId="28" fillId="19" borderId="0" applyBorder="0" applyProtection="0"/>
    <xf numFmtId="0" fontId="28" fillId="16" borderId="0" applyBorder="0" applyProtection="0"/>
    <xf numFmtId="0" fontId="28" fillId="16" borderId="0" applyBorder="0" applyProtection="0"/>
    <xf numFmtId="0" fontId="16" fillId="16" borderId="0" applyBorder="0" applyProtection="0"/>
    <xf numFmtId="0" fontId="16" fillId="16" borderId="0" applyBorder="0" applyProtection="0"/>
    <xf numFmtId="0" fontId="16" fillId="16" borderId="0" applyBorder="0" applyProtection="0"/>
    <xf numFmtId="0" fontId="16" fillId="16" borderId="0" applyBorder="0" applyProtection="0"/>
    <xf numFmtId="0" fontId="28" fillId="16" borderId="0" applyBorder="0" applyProtection="0"/>
    <xf numFmtId="0" fontId="28" fillId="16" borderId="0" applyBorder="0" applyProtection="0"/>
    <xf numFmtId="0" fontId="28" fillId="16" borderId="0" applyBorder="0" applyProtection="0"/>
    <xf numFmtId="0" fontId="28" fillId="16" borderId="0" applyBorder="0" applyProtection="0"/>
    <xf numFmtId="0" fontId="28" fillId="16" borderId="0" applyBorder="0" applyProtection="0"/>
    <xf numFmtId="0" fontId="28" fillId="16" borderId="0" applyBorder="0" applyProtection="0"/>
    <xf numFmtId="0" fontId="28" fillId="16" borderId="0" applyBorder="0" applyProtection="0"/>
    <xf numFmtId="0" fontId="28" fillId="16" borderId="0" applyBorder="0" applyProtection="0"/>
    <xf numFmtId="0" fontId="28" fillId="16" borderId="0" applyBorder="0" applyProtection="0"/>
    <xf numFmtId="0" fontId="28" fillId="16" borderId="0" applyBorder="0" applyProtection="0"/>
    <xf numFmtId="0" fontId="28" fillId="16" borderId="0" applyBorder="0" applyProtection="0"/>
    <xf numFmtId="0" fontId="28" fillId="16" borderId="0" applyBorder="0" applyProtection="0"/>
    <xf numFmtId="0" fontId="28" fillId="16" borderId="0" applyBorder="0" applyProtection="0"/>
    <xf numFmtId="0" fontId="28" fillId="16" borderId="0" applyBorder="0" applyProtection="0"/>
    <xf numFmtId="0" fontId="28" fillId="16" borderId="0" applyBorder="0" applyProtection="0"/>
    <xf numFmtId="0" fontId="28" fillId="16" borderId="0" applyBorder="0" applyProtection="0"/>
    <xf numFmtId="0" fontId="28" fillId="16" borderId="0" applyBorder="0" applyProtection="0"/>
    <xf numFmtId="0" fontId="28" fillId="17" borderId="0" applyBorder="0" applyProtection="0"/>
    <xf numFmtId="0" fontId="28" fillId="17" borderId="0" applyBorder="0" applyProtection="0"/>
    <xf numFmtId="0" fontId="16" fillId="17" borderId="0" applyBorder="0" applyProtection="0"/>
    <xf numFmtId="0" fontId="16" fillId="17" borderId="0" applyBorder="0" applyProtection="0"/>
    <xf numFmtId="0" fontId="16" fillId="17" borderId="0" applyBorder="0" applyProtection="0"/>
    <xf numFmtId="0" fontId="16" fillId="17" borderId="0" applyBorder="0" applyProtection="0"/>
    <xf numFmtId="0" fontId="28" fillId="17" borderId="0" applyBorder="0" applyProtection="0"/>
    <xf numFmtId="0" fontId="28" fillId="17" borderId="0" applyBorder="0" applyProtection="0"/>
    <xf numFmtId="0" fontId="28" fillId="17" borderId="0" applyBorder="0" applyProtection="0"/>
    <xf numFmtId="0" fontId="28" fillId="17" borderId="0" applyBorder="0" applyProtection="0"/>
    <xf numFmtId="0" fontId="28" fillId="17" borderId="0" applyBorder="0" applyProtection="0"/>
    <xf numFmtId="0" fontId="28" fillId="17" borderId="0" applyBorder="0" applyProtection="0"/>
    <xf numFmtId="0" fontId="28" fillId="17" borderId="0" applyBorder="0" applyProtection="0"/>
    <xf numFmtId="0" fontId="28" fillId="17" borderId="0" applyBorder="0" applyProtection="0"/>
    <xf numFmtId="0" fontId="28" fillId="17" borderId="0" applyBorder="0" applyProtection="0"/>
    <xf numFmtId="0" fontId="28" fillId="17" borderId="0" applyBorder="0" applyProtection="0"/>
    <xf numFmtId="0" fontId="28" fillId="17" borderId="0" applyBorder="0" applyProtection="0"/>
    <xf numFmtId="0" fontId="28" fillId="17" borderId="0" applyBorder="0" applyProtection="0"/>
    <xf numFmtId="0" fontId="28" fillId="17" borderId="0" applyBorder="0" applyProtection="0"/>
    <xf numFmtId="0" fontId="28" fillId="17" borderId="0" applyBorder="0" applyProtection="0"/>
    <xf numFmtId="0" fontId="28" fillId="17" borderId="0" applyBorder="0" applyProtection="0"/>
    <xf numFmtId="0" fontId="28" fillId="17" borderId="0" applyBorder="0" applyProtection="0"/>
    <xf numFmtId="0" fontId="28" fillId="17" borderId="0" applyBorder="0" applyProtection="0"/>
    <xf numFmtId="0" fontId="28" fillId="18" borderId="0" applyBorder="0" applyProtection="0"/>
    <xf numFmtId="0" fontId="28" fillId="18" borderId="0" applyBorder="0" applyProtection="0"/>
    <xf numFmtId="0" fontId="16" fillId="18" borderId="0" applyBorder="0" applyProtection="0"/>
    <xf numFmtId="0" fontId="16" fillId="18" borderId="0" applyBorder="0" applyProtection="0"/>
    <xf numFmtId="0" fontId="16" fillId="18" borderId="0" applyBorder="0" applyProtection="0"/>
    <xf numFmtId="0" fontId="16" fillId="18" borderId="0" applyBorder="0" applyProtection="0"/>
    <xf numFmtId="0" fontId="28" fillId="18" borderId="0" applyBorder="0" applyProtection="0"/>
    <xf numFmtId="0" fontId="28" fillId="18" borderId="0" applyBorder="0" applyProtection="0"/>
    <xf numFmtId="0" fontId="28" fillId="18" borderId="0" applyBorder="0" applyProtection="0"/>
    <xf numFmtId="0" fontId="28" fillId="18" borderId="0" applyBorder="0" applyProtection="0"/>
    <xf numFmtId="0" fontId="28" fillId="18" borderId="0" applyBorder="0" applyProtection="0"/>
    <xf numFmtId="0" fontId="28" fillId="18" borderId="0" applyBorder="0" applyProtection="0"/>
    <xf numFmtId="0" fontId="28" fillId="18" borderId="0" applyBorder="0" applyProtection="0"/>
    <xf numFmtId="0" fontId="28" fillId="18" borderId="0" applyBorder="0" applyProtection="0"/>
    <xf numFmtId="0" fontId="28" fillId="18" borderId="0" applyBorder="0" applyProtection="0"/>
    <xf numFmtId="0" fontId="28" fillId="18" borderId="0" applyBorder="0" applyProtection="0"/>
    <xf numFmtId="0" fontId="28" fillId="18" borderId="0" applyBorder="0" applyProtection="0"/>
    <xf numFmtId="0" fontId="28" fillId="18" borderId="0" applyBorder="0" applyProtection="0"/>
    <xf numFmtId="0" fontId="28" fillId="18" borderId="0" applyBorder="0" applyProtection="0"/>
    <xf numFmtId="0" fontId="28" fillId="18" borderId="0" applyBorder="0" applyProtection="0"/>
    <xf numFmtId="0" fontId="28" fillId="18" borderId="0" applyBorder="0" applyProtection="0"/>
    <xf numFmtId="0" fontId="28" fillId="18" borderId="0" applyBorder="0" applyProtection="0"/>
    <xf numFmtId="0" fontId="28" fillId="18" borderId="0" applyBorder="0" applyProtection="0"/>
    <xf numFmtId="0" fontId="28" fillId="13" borderId="0" applyBorder="0" applyProtection="0"/>
    <xf numFmtId="0" fontId="28" fillId="13" borderId="0" applyBorder="0" applyProtection="0"/>
    <xf numFmtId="0" fontId="16" fillId="13" borderId="0" applyBorder="0" applyProtection="0"/>
    <xf numFmtId="0" fontId="16" fillId="13" borderId="0" applyBorder="0" applyProtection="0"/>
    <xf numFmtId="0" fontId="16" fillId="13" borderId="0" applyBorder="0" applyProtection="0"/>
    <xf numFmtId="0" fontId="16" fillId="13" borderId="0" applyBorder="0" applyProtection="0"/>
    <xf numFmtId="0" fontId="28" fillId="13" borderId="0" applyBorder="0" applyProtection="0"/>
    <xf numFmtId="0" fontId="28" fillId="13" borderId="0" applyBorder="0" applyProtection="0"/>
    <xf numFmtId="0" fontId="28" fillId="13" borderId="0" applyBorder="0" applyProtection="0"/>
    <xf numFmtId="0" fontId="28" fillId="13" borderId="0" applyBorder="0" applyProtection="0"/>
    <xf numFmtId="0" fontId="28" fillId="13" borderId="0" applyBorder="0" applyProtection="0"/>
    <xf numFmtId="0" fontId="28" fillId="13" borderId="0" applyBorder="0" applyProtection="0"/>
    <xf numFmtId="0" fontId="28" fillId="13" borderId="0" applyBorder="0" applyProtection="0"/>
    <xf numFmtId="0" fontId="28" fillId="13" borderId="0" applyBorder="0" applyProtection="0"/>
    <xf numFmtId="0" fontId="28" fillId="13" borderId="0" applyBorder="0" applyProtection="0"/>
    <xf numFmtId="0" fontId="28" fillId="13" borderId="0" applyBorder="0" applyProtection="0"/>
    <xf numFmtId="0" fontId="28" fillId="13" borderId="0" applyBorder="0" applyProtection="0"/>
    <xf numFmtId="0" fontId="28" fillId="13" borderId="0" applyBorder="0" applyProtection="0"/>
    <xf numFmtId="0" fontId="28" fillId="13" borderId="0" applyBorder="0" applyProtection="0"/>
    <xf numFmtId="0" fontId="28" fillId="13" borderId="0" applyBorder="0" applyProtection="0"/>
    <xf numFmtId="0" fontId="28" fillId="13" borderId="0" applyBorder="0" applyProtection="0"/>
    <xf numFmtId="0" fontId="28" fillId="13" borderId="0" applyBorder="0" applyProtection="0"/>
    <xf numFmtId="0" fontId="28" fillId="13" borderId="0" applyBorder="0" applyProtection="0"/>
    <xf numFmtId="0" fontId="28" fillId="16" borderId="0" applyBorder="0" applyProtection="0"/>
    <xf numFmtId="0" fontId="28" fillId="16" borderId="0" applyBorder="0" applyProtection="0"/>
    <xf numFmtId="0" fontId="16" fillId="16" borderId="0" applyBorder="0" applyProtection="0"/>
    <xf numFmtId="0" fontId="16" fillId="16" borderId="0" applyBorder="0" applyProtection="0"/>
    <xf numFmtId="0" fontId="16" fillId="16" borderId="0" applyBorder="0" applyProtection="0"/>
    <xf numFmtId="0" fontId="16" fillId="16" borderId="0" applyBorder="0" applyProtection="0"/>
    <xf numFmtId="0" fontId="28" fillId="16" borderId="0" applyBorder="0" applyProtection="0"/>
    <xf numFmtId="0" fontId="28" fillId="16" borderId="0" applyBorder="0" applyProtection="0"/>
    <xf numFmtId="0" fontId="28" fillId="16" borderId="0" applyBorder="0" applyProtection="0"/>
    <xf numFmtId="0" fontId="28" fillId="16" borderId="0" applyBorder="0" applyProtection="0"/>
    <xf numFmtId="0" fontId="28" fillId="16" borderId="0" applyBorder="0" applyProtection="0"/>
    <xf numFmtId="0" fontId="28" fillId="16" borderId="0" applyBorder="0" applyProtection="0"/>
    <xf numFmtId="0" fontId="28" fillId="16" borderId="0" applyBorder="0" applyProtection="0"/>
    <xf numFmtId="0" fontId="28" fillId="16" borderId="0" applyBorder="0" applyProtection="0"/>
    <xf numFmtId="0" fontId="28" fillId="16" borderId="0" applyBorder="0" applyProtection="0"/>
    <xf numFmtId="0" fontId="28" fillId="16" borderId="0" applyBorder="0" applyProtection="0"/>
    <xf numFmtId="0" fontId="28" fillId="16" borderId="0" applyBorder="0" applyProtection="0"/>
    <xf numFmtId="0" fontId="28" fillId="16" borderId="0" applyBorder="0" applyProtection="0"/>
    <xf numFmtId="0" fontId="28" fillId="16" borderId="0" applyBorder="0" applyProtection="0"/>
    <xf numFmtId="0" fontId="28" fillId="16" borderId="0" applyBorder="0" applyProtection="0"/>
    <xf numFmtId="0" fontId="28" fillId="16" borderId="0" applyBorder="0" applyProtection="0"/>
    <xf numFmtId="0" fontId="28" fillId="16" borderId="0" applyBorder="0" applyProtection="0"/>
    <xf numFmtId="0" fontId="28" fillId="16" borderId="0" applyBorder="0" applyProtection="0"/>
    <xf numFmtId="0" fontId="28" fillId="19" borderId="0" applyBorder="0" applyProtection="0"/>
    <xf numFmtId="0" fontId="28" fillId="19" borderId="0" applyBorder="0" applyProtection="0"/>
    <xf numFmtId="0" fontId="16" fillId="19" borderId="0" applyBorder="0" applyProtection="0"/>
    <xf numFmtId="0" fontId="16" fillId="19" borderId="0" applyBorder="0" applyProtection="0"/>
    <xf numFmtId="0" fontId="16" fillId="19" borderId="0" applyBorder="0" applyProtection="0"/>
    <xf numFmtId="0" fontId="16" fillId="19" borderId="0" applyBorder="0" applyProtection="0"/>
    <xf numFmtId="0" fontId="28" fillId="19" borderId="0" applyBorder="0" applyProtection="0"/>
    <xf numFmtId="0" fontId="28" fillId="19" borderId="0" applyBorder="0" applyProtection="0"/>
    <xf numFmtId="0" fontId="28" fillId="19" borderId="0" applyBorder="0" applyProtection="0"/>
    <xf numFmtId="0" fontId="28" fillId="19" borderId="0" applyBorder="0" applyProtection="0"/>
    <xf numFmtId="0" fontId="28" fillId="19" borderId="0" applyBorder="0" applyProtection="0"/>
    <xf numFmtId="0" fontId="28" fillId="19" borderId="0" applyBorder="0" applyProtection="0"/>
    <xf numFmtId="0" fontId="28" fillId="19" borderId="0" applyBorder="0" applyProtection="0"/>
    <xf numFmtId="0" fontId="28" fillId="19" borderId="0" applyBorder="0" applyProtection="0"/>
    <xf numFmtId="0" fontId="28" fillId="19" borderId="0" applyBorder="0" applyProtection="0"/>
    <xf numFmtId="0" fontId="28" fillId="19" borderId="0" applyBorder="0" applyProtection="0"/>
    <xf numFmtId="0" fontId="28" fillId="19" borderId="0" applyBorder="0" applyProtection="0"/>
    <xf numFmtId="0" fontId="28" fillId="19" borderId="0" applyBorder="0" applyProtection="0"/>
    <xf numFmtId="0" fontId="28" fillId="19" borderId="0" applyBorder="0" applyProtection="0"/>
    <xf numFmtId="0" fontId="28" fillId="19" borderId="0" applyBorder="0" applyProtection="0"/>
    <xf numFmtId="0" fontId="28" fillId="19" borderId="0" applyBorder="0" applyProtection="0"/>
    <xf numFmtId="0" fontId="28" fillId="19" borderId="0" applyBorder="0" applyProtection="0"/>
    <xf numFmtId="0" fontId="28" fillId="19" borderId="0" applyBorder="0" applyProtection="0"/>
    <xf numFmtId="0" fontId="30" fillId="20" borderId="0" applyBorder="0" applyProtection="0"/>
    <xf numFmtId="0" fontId="30" fillId="17" borderId="0" applyBorder="0" applyProtection="0"/>
    <xf numFmtId="0" fontId="30" fillId="18" borderId="0" applyBorder="0" applyProtection="0"/>
    <xf numFmtId="0" fontId="30" fillId="21" borderId="0" applyBorder="0" applyProtection="0"/>
    <xf numFmtId="0" fontId="30" fillId="22" borderId="0" applyBorder="0" applyProtection="0"/>
    <xf numFmtId="0" fontId="30" fillId="23" borderId="0" applyBorder="0" applyProtection="0"/>
    <xf numFmtId="0" fontId="30" fillId="20" borderId="0" applyBorder="0" applyProtection="0"/>
    <xf numFmtId="0" fontId="30" fillId="20" borderId="0" applyBorder="0" applyProtection="0"/>
    <xf numFmtId="0" fontId="16" fillId="20" borderId="0" applyBorder="0" applyProtection="0"/>
    <xf numFmtId="0" fontId="16" fillId="20" borderId="0" applyBorder="0" applyProtection="0"/>
    <xf numFmtId="0" fontId="16" fillId="20" borderId="0" applyBorder="0" applyProtection="0"/>
    <xf numFmtId="0" fontId="16" fillId="20" borderId="0" applyBorder="0" applyProtection="0"/>
    <xf numFmtId="0" fontId="30" fillId="20" borderId="0" applyBorder="0" applyProtection="0"/>
    <xf numFmtId="0" fontId="30" fillId="20" borderId="0" applyBorder="0" applyProtection="0"/>
    <xf numFmtId="0" fontId="30" fillId="20" borderId="0" applyBorder="0" applyProtection="0"/>
    <xf numFmtId="0" fontId="30" fillId="20" borderId="0" applyBorder="0" applyProtection="0"/>
    <xf numFmtId="0" fontId="30" fillId="20" borderId="0" applyBorder="0" applyProtection="0"/>
    <xf numFmtId="0" fontId="30" fillId="20" borderId="0" applyBorder="0" applyProtection="0"/>
    <xf numFmtId="0" fontId="30" fillId="20" borderId="0" applyBorder="0" applyProtection="0"/>
    <xf numFmtId="0" fontId="30" fillId="20" borderId="0" applyBorder="0" applyProtection="0"/>
    <xf numFmtId="0" fontId="30" fillId="20" borderId="0" applyBorder="0" applyProtection="0"/>
    <xf numFmtId="0" fontId="30" fillId="20" borderId="0" applyBorder="0" applyProtection="0"/>
    <xf numFmtId="0" fontId="30" fillId="20" borderId="0" applyBorder="0" applyProtection="0"/>
    <xf numFmtId="0" fontId="30" fillId="20" borderId="0" applyBorder="0" applyProtection="0"/>
    <xf numFmtId="0" fontId="30" fillId="17" borderId="0" applyBorder="0" applyProtection="0"/>
    <xf numFmtId="0" fontId="30" fillId="17" borderId="0" applyBorder="0" applyProtection="0"/>
    <xf numFmtId="0" fontId="16" fillId="17" borderId="0" applyBorder="0" applyProtection="0"/>
    <xf numFmtId="0" fontId="16" fillId="17" borderId="0" applyBorder="0" applyProtection="0"/>
    <xf numFmtId="0" fontId="16" fillId="17" borderId="0" applyBorder="0" applyProtection="0"/>
    <xf numFmtId="0" fontId="16" fillId="17" borderId="0" applyBorder="0" applyProtection="0"/>
    <xf numFmtId="0" fontId="30" fillId="17" borderId="0" applyBorder="0" applyProtection="0"/>
    <xf numFmtId="0" fontId="30" fillId="17" borderId="0" applyBorder="0" applyProtection="0"/>
    <xf numFmtId="0" fontId="30" fillId="17" borderId="0" applyBorder="0" applyProtection="0"/>
    <xf numFmtId="0" fontId="30" fillId="17" borderId="0" applyBorder="0" applyProtection="0"/>
    <xf numFmtId="0" fontId="30" fillId="17" borderId="0" applyBorder="0" applyProtection="0"/>
    <xf numFmtId="0" fontId="30" fillId="17" borderId="0" applyBorder="0" applyProtection="0"/>
    <xf numFmtId="0" fontId="30" fillId="17" borderId="0" applyBorder="0" applyProtection="0"/>
    <xf numFmtId="0" fontId="30" fillId="17" borderId="0" applyBorder="0" applyProtection="0"/>
    <xf numFmtId="0" fontId="30" fillId="17" borderId="0" applyBorder="0" applyProtection="0"/>
    <xf numFmtId="0" fontId="30" fillId="17" borderId="0" applyBorder="0" applyProtection="0"/>
    <xf numFmtId="0" fontId="30" fillId="17" borderId="0" applyBorder="0" applyProtection="0"/>
    <xf numFmtId="0" fontId="30" fillId="17" borderId="0" applyBorder="0" applyProtection="0"/>
    <xf numFmtId="0" fontId="30" fillId="18" borderId="0" applyBorder="0" applyProtection="0"/>
    <xf numFmtId="0" fontId="30" fillId="18" borderId="0" applyBorder="0" applyProtection="0"/>
    <xf numFmtId="0" fontId="16" fillId="18" borderId="0" applyBorder="0" applyProtection="0"/>
    <xf numFmtId="0" fontId="16" fillId="18" borderId="0" applyBorder="0" applyProtection="0"/>
    <xf numFmtId="0" fontId="16" fillId="18" borderId="0" applyBorder="0" applyProtection="0"/>
    <xf numFmtId="0" fontId="16" fillId="18" borderId="0" applyBorder="0" applyProtection="0"/>
    <xf numFmtId="0" fontId="30" fillId="18" borderId="0" applyBorder="0" applyProtection="0"/>
    <xf numFmtId="0" fontId="30" fillId="18" borderId="0" applyBorder="0" applyProtection="0"/>
    <xf numFmtId="0" fontId="30" fillId="18" borderId="0" applyBorder="0" applyProtection="0"/>
    <xf numFmtId="0" fontId="30" fillId="18" borderId="0" applyBorder="0" applyProtection="0"/>
    <xf numFmtId="0" fontId="30" fillId="18" borderId="0" applyBorder="0" applyProtection="0"/>
    <xf numFmtId="0" fontId="30" fillId="18" borderId="0" applyBorder="0" applyProtection="0"/>
    <xf numFmtId="0" fontId="30" fillId="18" borderId="0" applyBorder="0" applyProtection="0"/>
    <xf numFmtId="0" fontId="30" fillId="18" borderId="0" applyBorder="0" applyProtection="0"/>
    <xf numFmtId="0" fontId="30" fillId="18" borderId="0" applyBorder="0" applyProtection="0"/>
    <xf numFmtId="0" fontId="30" fillId="18" borderId="0" applyBorder="0" applyProtection="0"/>
    <xf numFmtId="0" fontId="30" fillId="18" borderId="0" applyBorder="0" applyProtection="0"/>
    <xf numFmtId="0" fontId="30" fillId="18" borderId="0" applyBorder="0" applyProtection="0"/>
    <xf numFmtId="0" fontId="30" fillId="21" borderId="0" applyBorder="0" applyProtection="0"/>
    <xf numFmtId="0" fontId="30" fillId="21" borderId="0" applyBorder="0" applyProtection="0"/>
    <xf numFmtId="0" fontId="16" fillId="21" borderId="0" applyBorder="0" applyProtection="0"/>
    <xf numFmtId="0" fontId="16" fillId="21" borderId="0" applyBorder="0" applyProtection="0"/>
    <xf numFmtId="0" fontId="16" fillId="21" borderId="0" applyBorder="0" applyProtection="0"/>
    <xf numFmtId="0" fontId="16" fillId="21" borderId="0" applyBorder="0" applyProtection="0"/>
    <xf numFmtId="0" fontId="30" fillId="21" borderId="0" applyBorder="0" applyProtection="0"/>
    <xf numFmtId="0" fontId="30" fillId="21" borderId="0" applyBorder="0" applyProtection="0"/>
    <xf numFmtId="0" fontId="30" fillId="21" borderId="0" applyBorder="0" applyProtection="0"/>
    <xf numFmtId="0" fontId="30" fillId="21" borderId="0" applyBorder="0" applyProtection="0"/>
    <xf numFmtId="0" fontId="30" fillId="21" borderId="0" applyBorder="0" applyProtection="0"/>
    <xf numFmtId="0" fontId="30" fillId="21" borderId="0" applyBorder="0" applyProtection="0"/>
    <xf numFmtId="0" fontId="30" fillId="21" borderId="0" applyBorder="0" applyProtection="0"/>
    <xf numFmtId="0" fontId="30" fillId="21" borderId="0" applyBorder="0" applyProtection="0"/>
    <xf numFmtId="0" fontId="30" fillId="21" borderId="0" applyBorder="0" applyProtection="0"/>
    <xf numFmtId="0" fontId="30" fillId="21" borderId="0" applyBorder="0" applyProtection="0"/>
    <xf numFmtId="0" fontId="30" fillId="21" borderId="0" applyBorder="0" applyProtection="0"/>
    <xf numFmtId="0" fontId="30" fillId="21" borderId="0" applyBorder="0" applyProtection="0"/>
    <xf numFmtId="0" fontId="30" fillId="22" borderId="0" applyBorder="0" applyProtection="0"/>
    <xf numFmtId="0" fontId="30" fillId="22" borderId="0" applyBorder="0" applyProtection="0"/>
    <xf numFmtId="0" fontId="16" fillId="22" borderId="0" applyBorder="0" applyProtection="0"/>
    <xf numFmtId="0" fontId="16" fillId="22" borderId="0" applyBorder="0" applyProtection="0"/>
    <xf numFmtId="0" fontId="16" fillId="22" borderId="0" applyBorder="0" applyProtection="0"/>
    <xf numFmtId="0" fontId="16" fillId="22" borderId="0" applyBorder="0" applyProtection="0"/>
    <xf numFmtId="0" fontId="30" fillId="22" borderId="0" applyBorder="0" applyProtection="0"/>
    <xf numFmtId="0" fontId="30" fillId="22" borderId="0" applyBorder="0" applyProtection="0"/>
    <xf numFmtId="0" fontId="30" fillId="22" borderId="0" applyBorder="0" applyProtection="0"/>
    <xf numFmtId="0" fontId="30" fillId="22" borderId="0" applyBorder="0" applyProtection="0"/>
    <xf numFmtId="0" fontId="30" fillId="22" borderId="0" applyBorder="0" applyProtection="0"/>
    <xf numFmtId="0" fontId="30" fillId="22" borderId="0" applyBorder="0" applyProtection="0"/>
    <xf numFmtId="0" fontId="30" fillId="22" borderId="0" applyBorder="0" applyProtection="0"/>
    <xf numFmtId="0" fontId="30" fillId="22" borderId="0" applyBorder="0" applyProtection="0"/>
    <xf numFmtId="0" fontId="30" fillId="22" borderId="0" applyBorder="0" applyProtection="0"/>
    <xf numFmtId="0" fontId="30" fillId="22" borderId="0" applyBorder="0" applyProtection="0"/>
    <xf numFmtId="0" fontId="30" fillId="22" borderId="0" applyBorder="0" applyProtection="0"/>
    <xf numFmtId="0" fontId="30" fillId="22" borderId="0" applyBorder="0" applyProtection="0"/>
    <xf numFmtId="0" fontId="30" fillId="23" borderId="0" applyBorder="0" applyProtection="0"/>
    <xf numFmtId="0" fontId="30" fillId="23" borderId="0" applyBorder="0" applyProtection="0"/>
    <xf numFmtId="0" fontId="16" fillId="23" borderId="0" applyBorder="0" applyProtection="0"/>
    <xf numFmtId="0" fontId="16" fillId="23" borderId="0" applyBorder="0" applyProtection="0"/>
    <xf numFmtId="0" fontId="16" fillId="23" borderId="0" applyBorder="0" applyProtection="0"/>
    <xf numFmtId="0" fontId="16" fillId="23" borderId="0" applyBorder="0" applyProtection="0"/>
    <xf numFmtId="0" fontId="30" fillId="23" borderId="0" applyBorder="0" applyProtection="0"/>
    <xf numFmtId="0" fontId="30" fillId="23" borderId="0" applyBorder="0" applyProtection="0"/>
    <xf numFmtId="0" fontId="30" fillId="23" borderId="0" applyBorder="0" applyProtection="0"/>
    <xf numFmtId="0" fontId="30" fillId="23" borderId="0" applyBorder="0" applyProtection="0"/>
    <xf numFmtId="0" fontId="30" fillId="23" borderId="0" applyBorder="0" applyProtection="0"/>
    <xf numFmtId="0" fontId="30" fillId="23" borderId="0" applyBorder="0" applyProtection="0"/>
    <xf numFmtId="0" fontId="30" fillId="23" borderId="0" applyBorder="0" applyProtection="0"/>
    <xf numFmtId="0" fontId="30" fillId="23" borderId="0" applyBorder="0" applyProtection="0"/>
    <xf numFmtId="0" fontId="30" fillId="23" borderId="0" applyBorder="0" applyProtection="0"/>
    <xf numFmtId="0" fontId="30" fillId="23" borderId="0" applyBorder="0" applyProtection="0"/>
    <xf numFmtId="0" fontId="30" fillId="23" borderId="0" applyBorder="0" applyProtection="0"/>
    <xf numFmtId="0" fontId="30" fillId="23" borderId="0" applyBorder="0" applyProtection="0"/>
    <xf numFmtId="0" fontId="14" fillId="0" borderId="0">
      <alignment horizontal="right"/>
    </xf>
    <xf numFmtId="0" fontId="17" fillId="0" borderId="0" applyBorder="0"/>
    <xf numFmtId="0" fontId="13" fillId="0" borderId="0"/>
    <xf numFmtId="0" fontId="13" fillId="0" borderId="0"/>
    <xf numFmtId="0" fontId="13" fillId="0" borderId="0"/>
    <xf numFmtId="170" fontId="13" fillId="0" borderId="0"/>
    <xf numFmtId="170" fontId="13" fillId="0" borderId="0"/>
    <xf numFmtId="170" fontId="13" fillId="0" borderId="0"/>
    <xf numFmtId="0" fontId="13" fillId="0" borderId="0"/>
    <xf numFmtId="0" fontId="13" fillId="0" borderId="0"/>
    <xf numFmtId="0" fontId="13" fillId="0" borderId="0"/>
    <xf numFmtId="0" fontId="13" fillId="0" borderId="0"/>
    <xf numFmtId="0" fontId="13" fillId="0" borderId="0"/>
    <xf numFmtId="4" fontId="31" fillId="0" borderId="0">
      <alignment vertical="center"/>
    </xf>
    <xf numFmtId="4" fontId="32" fillId="0" borderId="0">
      <alignment vertical="center"/>
    </xf>
    <xf numFmtId="4" fontId="32" fillId="0" borderId="0">
      <alignment vertical="center"/>
    </xf>
    <xf numFmtId="4" fontId="32" fillId="0" borderId="0">
      <alignment vertical="center"/>
    </xf>
    <xf numFmtId="4" fontId="32" fillId="0" borderId="0">
      <alignment vertical="center"/>
    </xf>
    <xf numFmtId="4" fontId="32" fillId="0" borderId="0">
      <alignment vertical="center"/>
    </xf>
    <xf numFmtId="0" fontId="13" fillId="0" borderId="0"/>
    <xf numFmtId="0" fontId="33" fillId="0" borderId="0"/>
    <xf numFmtId="0" fontId="33" fillId="0" borderId="0"/>
    <xf numFmtId="0" fontId="33" fillId="0" borderId="0"/>
    <xf numFmtId="0" fontId="33" fillId="0" borderId="0"/>
    <xf numFmtId="0" fontId="3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0" fontId="13" fillId="0" borderId="0"/>
    <xf numFmtId="0" fontId="13" fillId="0" borderId="0"/>
    <xf numFmtId="0" fontId="34" fillId="0" borderId="0"/>
    <xf numFmtId="0" fontId="34" fillId="0" borderId="0"/>
    <xf numFmtId="0" fontId="34" fillId="0" borderId="0"/>
    <xf numFmtId="0" fontId="34" fillId="0" borderId="0"/>
    <xf numFmtId="0" fontId="34" fillId="0" borderId="0"/>
    <xf numFmtId="0" fontId="13" fillId="0" borderId="0"/>
    <xf numFmtId="0" fontId="13" fillId="0" borderId="0"/>
    <xf numFmtId="0" fontId="13" fillId="0" borderId="0"/>
    <xf numFmtId="0" fontId="13" fillId="0" borderId="0"/>
    <xf numFmtId="0" fontId="13" fillId="0" borderId="0"/>
    <xf numFmtId="0" fontId="13" fillId="0" borderId="0"/>
    <xf numFmtId="17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70" fontId="13" fillId="0" borderId="0"/>
    <xf numFmtId="170" fontId="13" fillId="0" borderId="0"/>
    <xf numFmtId="170" fontId="13" fillId="0" borderId="0"/>
    <xf numFmtId="0" fontId="13" fillId="0" borderId="0"/>
    <xf numFmtId="170" fontId="13" fillId="0" borderId="0"/>
    <xf numFmtId="170" fontId="13" fillId="0" borderId="0"/>
    <xf numFmtId="170" fontId="13" fillId="0" borderId="0"/>
    <xf numFmtId="171" fontId="13" fillId="0" borderId="0"/>
    <xf numFmtId="171" fontId="13" fillId="0" borderId="0"/>
    <xf numFmtId="170" fontId="13" fillId="0" borderId="0"/>
    <xf numFmtId="170" fontId="13" fillId="0" borderId="0"/>
    <xf numFmtId="0" fontId="13" fillId="0" borderId="0"/>
    <xf numFmtId="170" fontId="13" fillId="0" borderId="0"/>
    <xf numFmtId="170" fontId="13" fillId="0" borderId="0"/>
    <xf numFmtId="172"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72" fontId="13" fillId="0" borderId="0"/>
    <xf numFmtId="172"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72" fontId="13" fillId="0" borderId="0"/>
    <xf numFmtId="172" fontId="13" fillId="0" borderId="0"/>
    <xf numFmtId="172" fontId="13" fillId="0" borderId="0"/>
    <xf numFmtId="172"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72" fontId="13" fillId="0" borderId="0"/>
    <xf numFmtId="172" fontId="13" fillId="0" borderId="0"/>
    <xf numFmtId="172" fontId="13" fillId="0" borderId="0"/>
    <xf numFmtId="0"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0" fontId="13" fillId="0" borderId="0"/>
    <xf numFmtId="172" fontId="13" fillId="0" borderId="0"/>
    <xf numFmtId="172" fontId="13" fillId="0" borderId="0"/>
    <xf numFmtId="172" fontId="13" fillId="0" borderId="0"/>
    <xf numFmtId="0"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72" fontId="13" fillId="0" borderId="0"/>
    <xf numFmtId="172" fontId="13" fillId="0" borderId="0"/>
    <xf numFmtId="172" fontId="13" fillId="0" borderId="0"/>
    <xf numFmtId="172"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72" fontId="13" fillId="0" borderId="0"/>
    <xf numFmtId="172" fontId="13" fillId="0" borderId="0"/>
    <xf numFmtId="172" fontId="13" fillId="0" borderId="0"/>
    <xf numFmtId="0"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0" fontId="13" fillId="0" borderId="0"/>
    <xf numFmtId="172" fontId="13" fillId="0" borderId="0"/>
    <xf numFmtId="172" fontId="13" fillId="0" borderId="0"/>
    <xf numFmtId="172" fontId="13" fillId="0" borderId="0"/>
    <xf numFmtId="0"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72" fontId="13" fillId="0" borderId="0"/>
    <xf numFmtId="172"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72" fontId="13" fillId="0" borderId="0"/>
    <xf numFmtId="172" fontId="13" fillId="0" borderId="0"/>
    <xf numFmtId="172"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72" fontId="13" fillId="0" borderId="0"/>
    <xf numFmtId="0" fontId="13" fillId="0" borderId="0"/>
    <xf numFmtId="172" fontId="13" fillId="0" borderId="0"/>
    <xf numFmtId="172" fontId="13" fillId="0" borderId="0"/>
    <xf numFmtId="172" fontId="13" fillId="0" borderId="0"/>
    <xf numFmtId="172" fontId="13" fillId="0" borderId="0"/>
    <xf numFmtId="0"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0" fontId="13" fillId="0" borderId="0"/>
    <xf numFmtId="172" fontId="13" fillId="0" borderId="0"/>
    <xf numFmtId="172"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72"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72" fontId="13" fillId="0" borderId="0"/>
    <xf numFmtId="172" fontId="13" fillId="0" borderId="0"/>
    <xf numFmtId="172" fontId="13" fillId="0" borderId="0"/>
    <xf numFmtId="172" fontId="13" fillId="0" borderId="0"/>
    <xf numFmtId="0" fontId="13" fillId="0" borderId="0"/>
    <xf numFmtId="0"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0" fontId="13" fillId="0" borderId="0"/>
    <xf numFmtId="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73" fontId="17" fillId="0" borderId="0" applyBorder="0" applyProtection="0"/>
    <xf numFmtId="0" fontId="13" fillId="0" borderId="0"/>
    <xf numFmtId="0" fontId="35" fillId="0" borderId="0"/>
    <xf numFmtId="0" fontId="35" fillId="0" borderId="0"/>
    <xf numFmtId="0" fontId="13" fillId="0" borderId="0"/>
    <xf numFmtId="0" fontId="13" fillId="0" borderId="0"/>
    <xf numFmtId="0" fontId="13" fillId="0" borderId="0"/>
    <xf numFmtId="0" fontId="36" fillId="0" borderId="0">
      <alignment vertical="top"/>
    </xf>
    <xf numFmtId="174" fontId="17" fillId="0" borderId="0" applyBorder="0" applyProtection="0"/>
    <xf numFmtId="175" fontId="17" fillId="0" borderId="0" applyBorder="0" applyProtection="0"/>
    <xf numFmtId="0" fontId="13" fillId="0" borderId="0"/>
    <xf numFmtId="0" fontId="13" fillId="0" borderId="0"/>
    <xf numFmtId="0" fontId="13" fillId="0" borderId="0"/>
    <xf numFmtId="0" fontId="13" fillId="0" borderId="0"/>
    <xf numFmtId="0" fontId="13" fillId="0" borderId="0"/>
    <xf numFmtId="0" fontId="37" fillId="0" borderId="0" applyBorder="0" applyProtection="0"/>
    <xf numFmtId="0" fontId="17" fillId="24" borderId="0" applyProtection="0"/>
    <xf numFmtId="0" fontId="13" fillId="0" borderId="0"/>
    <xf numFmtId="0" fontId="13" fillId="0" borderId="0"/>
    <xf numFmtId="0" fontId="13" fillId="0" borderId="0"/>
    <xf numFmtId="0" fontId="13" fillId="0" borderId="0"/>
    <xf numFmtId="0" fontId="13" fillId="0" borderId="0"/>
    <xf numFmtId="0" fontId="13" fillId="0" borderId="0"/>
    <xf numFmtId="176" fontId="14" fillId="0" borderId="0">
      <alignment vertical="top"/>
    </xf>
    <xf numFmtId="176" fontId="14" fillId="0" borderId="0">
      <alignment vertical="top"/>
    </xf>
    <xf numFmtId="0" fontId="13" fillId="0" borderId="0"/>
    <xf numFmtId="0" fontId="13" fillId="0" borderId="0"/>
    <xf numFmtId="0" fontId="13" fillId="0" borderId="0"/>
    <xf numFmtId="0" fontId="13" fillId="0" borderId="0"/>
    <xf numFmtId="0" fontId="13" fillId="0" borderId="0"/>
    <xf numFmtId="0" fontId="13" fillId="0" borderId="0"/>
    <xf numFmtId="177" fontId="17" fillId="0" borderId="0" applyBorder="0" applyProtection="0"/>
    <xf numFmtId="178" fontId="17" fillId="0" borderId="0" applyBorder="0" applyProtection="0"/>
    <xf numFmtId="0" fontId="17" fillId="0" borderId="0" applyBorder="0" applyProtection="0"/>
    <xf numFmtId="0" fontId="17" fillId="0" borderId="0" applyBorder="0" applyProtection="0"/>
    <xf numFmtId="0" fontId="38" fillId="11" borderId="2">
      <alignment readingOrder="1"/>
      <protection locked="0"/>
    </xf>
    <xf numFmtId="0" fontId="39" fillId="0" borderId="0" applyBorder="0" applyProtection="0">
      <alignment vertical="top"/>
    </xf>
    <xf numFmtId="0" fontId="40" fillId="0" borderId="3" applyProtection="0">
      <alignment horizontal="center"/>
    </xf>
    <xf numFmtId="0" fontId="40" fillId="0" borderId="3" applyProtection="0">
      <alignment horizontal="center"/>
    </xf>
    <xf numFmtId="0" fontId="40" fillId="0" borderId="3" applyProtection="0">
      <alignment horizontal="center"/>
    </xf>
    <xf numFmtId="0" fontId="40" fillId="0" borderId="3" applyProtection="0">
      <alignment horizontal="center"/>
    </xf>
    <xf numFmtId="0" fontId="40" fillId="0" borderId="0" applyBorder="0" applyProtection="0">
      <alignment horizontal="left"/>
    </xf>
    <xf numFmtId="0" fontId="41" fillId="0" borderId="0" applyBorder="0" applyProtection="0">
      <alignment horizontal="center"/>
    </xf>
    <xf numFmtId="0" fontId="13" fillId="0" borderId="0"/>
    <xf numFmtId="0" fontId="13" fillId="0" borderId="0"/>
    <xf numFmtId="0" fontId="35" fillId="0" borderId="0"/>
    <xf numFmtId="0" fontId="13" fillId="0" borderId="0"/>
    <xf numFmtId="0" fontId="13" fillId="0" borderId="0"/>
    <xf numFmtId="171" fontId="13" fillId="0" borderId="0"/>
    <xf numFmtId="171" fontId="13" fillId="0" borderId="0"/>
    <xf numFmtId="4" fontId="31" fillId="0" borderId="0">
      <alignment vertical="center"/>
    </xf>
    <xf numFmtId="0" fontId="13" fillId="0" borderId="0"/>
    <xf numFmtId="170" fontId="13" fillId="0" borderId="0"/>
    <xf numFmtId="170" fontId="13" fillId="0" borderId="0"/>
    <xf numFmtId="170" fontId="13" fillId="0" borderId="0"/>
    <xf numFmtId="0" fontId="13" fillId="0" borderId="0"/>
    <xf numFmtId="170" fontId="13" fillId="0" borderId="0"/>
    <xf numFmtId="0" fontId="13" fillId="0" borderId="0"/>
    <xf numFmtId="0" fontId="13" fillId="0" borderId="0"/>
    <xf numFmtId="171" fontId="13" fillId="0" borderId="0"/>
    <xf numFmtId="171"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70" fontId="13" fillId="0" borderId="0"/>
    <xf numFmtId="0" fontId="13" fillId="0" borderId="0"/>
    <xf numFmtId="0" fontId="13" fillId="0" borderId="0"/>
    <xf numFmtId="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 fontId="31" fillId="0" borderId="0">
      <alignment vertical="center"/>
    </xf>
    <xf numFmtId="4" fontId="32" fillId="0" borderId="0">
      <alignment vertical="center"/>
    </xf>
    <xf numFmtId="4" fontId="32" fillId="0" borderId="0">
      <alignment vertical="center"/>
    </xf>
    <xf numFmtId="4" fontId="32" fillId="0" borderId="0">
      <alignment vertical="center"/>
    </xf>
    <xf numFmtId="4" fontId="32" fillId="0" borderId="0">
      <alignment vertical="center"/>
    </xf>
    <xf numFmtId="4" fontId="32" fillId="0" borderId="0">
      <alignment vertical="center"/>
    </xf>
    <xf numFmtId="0" fontId="17" fillId="24" borderId="4">
      <alignment shrinkToFit="1"/>
      <protection locked="0"/>
    </xf>
    <xf numFmtId="0" fontId="13" fillId="0" borderId="0"/>
    <xf numFmtId="170" fontId="13" fillId="0" borderId="0"/>
    <xf numFmtId="170" fontId="13" fillId="0" borderId="0"/>
    <xf numFmtId="170" fontId="13" fillId="0" borderId="0"/>
    <xf numFmtId="0" fontId="13" fillId="0" borderId="0"/>
    <xf numFmtId="0" fontId="13" fillId="0" borderId="0"/>
    <xf numFmtId="0" fontId="13" fillId="0" borderId="0"/>
    <xf numFmtId="0" fontId="42" fillId="0" borderId="0"/>
    <xf numFmtId="171" fontId="42" fillId="0" borderId="0"/>
    <xf numFmtId="171" fontId="35" fillId="0" borderId="0"/>
    <xf numFmtId="171" fontId="35"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0" fontId="13" fillId="0" borderId="0"/>
    <xf numFmtId="17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4" fillId="0" borderId="0"/>
    <xf numFmtId="0" fontId="34" fillId="0" borderId="0"/>
    <xf numFmtId="0" fontId="34" fillId="0" borderId="0"/>
    <xf numFmtId="0" fontId="34" fillId="0" borderId="0"/>
    <xf numFmtId="0" fontId="34" fillId="0" borderId="0"/>
    <xf numFmtId="0" fontId="13" fillId="0" borderId="0"/>
    <xf numFmtId="0" fontId="34" fillId="0" borderId="0"/>
    <xf numFmtId="0" fontId="34" fillId="0" borderId="0"/>
    <xf numFmtId="0" fontId="34" fillId="0" borderId="0"/>
    <xf numFmtId="0" fontId="34" fillId="0" borderId="0"/>
    <xf numFmtId="0" fontId="34" fillId="0" borderId="0"/>
    <xf numFmtId="0" fontId="13" fillId="0" borderId="0"/>
    <xf numFmtId="0" fontId="34" fillId="0" borderId="0"/>
    <xf numFmtId="0" fontId="34" fillId="0" borderId="0"/>
    <xf numFmtId="0" fontId="34" fillId="0" borderId="0"/>
    <xf numFmtId="0" fontId="34" fillId="0" borderId="0"/>
    <xf numFmtId="0" fontId="3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7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 fontId="31" fillId="0" borderId="0">
      <alignment vertical="center"/>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79" fontId="13" fillId="0" borderId="0"/>
    <xf numFmtId="179" fontId="13" fillId="0" borderId="0"/>
    <xf numFmtId="0" fontId="13" fillId="0" borderId="0"/>
    <xf numFmtId="0" fontId="13" fillId="0" borderId="0"/>
    <xf numFmtId="0" fontId="13" fillId="0" borderId="0"/>
    <xf numFmtId="179" fontId="13" fillId="0" borderId="0"/>
    <xf numFmtId="179"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70" fontId="13" fillId="0" borderId="0"/>
    <xf numFmtId="4" fontId="31" fillId="0" borderId="0">
      <alignment vertical="center"/>
    </xf>
    <xf numFmtId="170" fontId="13" fillId="0" borderId="0"/>
    <xf numFmtId="171" fontId="35" fillId="0" borderId="0"/>
    <xf numFmtId="17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70" fontId="13" fillId="0" borderId="0"/>
    <xf numFmtId="170" fontId="13" fillId="0" borderId="0"/>
    <xf numFmtId="0" fontId="13" fillId="0" borderId="0"/>
    <xf numFmtId="0" fontId="13" fillId="0" borderId="0"/>
    <xf numFmtId="170" fontId="13" fillId="0" borderId="0"/>
    <xf numFmtId="171" fontId="13" fillId="0" borderId="0"/>
    <xf numFmtId="171" fontId="13" fillId="0" borderId="0"/>
    <xf numFmtId="171" fontId="13" fillId="0" borderId="0"/>
    <xf numFmtId="171" fontId="13" fillId="0" borderId="0"/>
    <xf numFmtId="171" fontId="13" fillId="0" borderId="0"/>
    <xf numFmtId="171" fontId="13" fillId="0" borderId="0"/>
    <xf numFmtId="0" fontId="13" fillId="0" borderId="0"/>
    <xf numFmtId="0" fontId="34" fillId="0" borderId="0"/>
    <xf numFmtId="0" fontId="34" fillId="0" borderId="0"/>
    <xf numFmtId="0" fontId="34" fillId="0" borderId="0"/>
    <xf numFmtId="0" fontId="34" fillId="0" borderId="0"/>
    <xf numFmtId="0" fontId="34" fillId="0" borderId="0"/>
    <xf numFmtId="0" fontId="13" fillId="0" borderId="0"/>
    <xf numFmtId="0" fontId="34" fillId="0" borderId="0"/>
    <xf numFmtId="0" fontId="34" fillId="0" borderId="0"/>
    <xf numFmtId="0" fontId="34" fillId="0" borderId="0"/>
    <xf numFmtId="0" fontId="34" fillId="0" borderId="0"/>
    <xf numFmtId="0" fontId="3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70" fontId="13" fillId="0" borderId="0"/>
    <xf numFmtId="170" fontId="13" fillId="0" borderId="0"/>
    <xf numFmtId="0" fontId="13" fillId="0" borderId="0"/>
    <xf numFmtId="170" fontId="13" fillId="0" borderId="0"/>
    <xf numFmtId="0" fontId="13" fillId="0" borderId="0"/>
    <xf numFmtId="0" fontId="13" fillId="0" borderId="0"/>
    <xf numFmtId="170" fontId="13" fillId="0" borderId="0"/>
    <xf numFmtId="170" fontId="13" fillId="0" borderId="0"/>
    <xf numFmtId="0" fontId="13" fillId="0" borderId="0"/>
    <xf numFmtId="0" fontId="13" fillId="0" borderId="0"/>
    <xf numFmtId="0" fontId="13" fillId="0" borderId="0"/>
    <xf numFmtId="176" fontId="14" fillId="0" borderId="0">
      <alignment vertical="top"/>
    </xf>
    <xf numFmtId="4" fontId="31" fillId="0" borderId="0">
      <alignment vertical="center"/>
    </xf>
    <xf numFmtId="4" fontId="32" fillId="0" borderId="0">
      <alignment vertical="center"/>
    </xf>
    <xf numFmtId="4" fontId="32" fillId="0" borderId="0">
      <alignment vertical="center"/>
    </xf>
    <xf numFmtId="4" fontId="32" fillId="0" borderId="0">
      <alignment vertical="center"/>
    </xf>
    <xf numFmtId="4" fontId="32" fillId="0" borderId="0">
      <alignment vertical="center"/>
    </xf>
    <xf numFmtId="4" fontId="32" fillId="0" borderId="0">
      <alignment vertical="center"/>
    </xf>
    <xf numFmtId="0" fontId="42" fillId="0" borderId="0"/>
    <xf numFmtId="171" fontId="42" fillId="0" borderId="0"/>
    <xf numFmtId="171" fontId="35" fillId="0" borderId="0"/>
    <xf numFmtId="0" fontId="42" fillId="0" borderId="0"/>
    <xf numFmtId="171" fontId="42" fillId="0" borderId="0"/>
    <xf numFmtId="171" fontId="35" fillId="0" borderId="0"/>
    <xf numFmtId="171" fontId="35" fillId="0" borderId="0"/>
    <xf numFmtId="171" fontId="35" fillId="0" borderId="0"/>
    <xf numFmtId="0" fontId="13" fillId="0" borderId="0"/>
    <xf numFmtId="0" fontId="13" fillId="0" borderId="0"/>
    <xf numFmtId="171" fontId="13" fillId="0" borderId="0"/>
    <xf numFmtId="171" fontId="13" fillId="0" borderId="0"/>
    <xf numFmtId="171" fontId="13" fillId="0" borderId="0"/>
    <xf numFmtId="171" fontId="13" fillId="0" borderId="0"/>
    <xf numFmtId="171" fontId="13" fillId="0" borderId="0"/>
    <xf numFmtId="171" fontId="13" fillId="0" borderId="0"/>
    <xf numFmtId="171" fontId="13" fillId="0" borderId="0"/>
    <xf numFmtId="171" fontId="13" fillId="0" borderId="0"/>
    <xf numFmtId="171" fontId="13" fillId="0" borderId="0"/>
    <xf numFmtId="171" fontId="13" fillId="0" borderId="0"/>
    <xf numFmtId="171" fontId="13" fillId="0" borderId="0"/>
    <xf numFmtId="171" fontId="13" fillId="0" borderId="0"/>
    <xf numFmtId="171" fontId="13" fillId="0" borderId="0"/>
    <xf numFmtId="171" fontId="13" fillId="0" borderId="0"/>
    <xf numFmtId="171" fontId="13" fillId="0" borderId="0"/>
    <xf numFmtId="171"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70" fontId="13" fillId="0" borderId="0"/>
    <xf numFmtId="0" fontId="13" fillId="0" borderId="0"/>
    <xf numFmtId="0" fontId="13" fillId="0" borderId="0"/>
    <xf numFmtId="4" fontId="31" fillId="0" borderId="0">
      <alignment vertical="center"/>
    </xf>
    <xf numFmtId="4" fontId="32" fillId="0" borderId="0">
      <alignment vertical="center"/>
    </xf>
    <xf numFmtId="4" fontId="32" fillId="0" borderId="0">
      <alignment vertical="center"/>
    </xf>
    <xf numFmtId="4" fontId="32" fillId="0" borderId="0">
      <alignment vertical="center"/>
    </xf>
    <xf numFmtId="4" fontId="32" fillId="0" borderId="0">
      <alignment vertical="center"/>
    </xf>
    <xf numFmtId="4" fontId="32" fillId="0" borderId="0">
      <alignment vertical="center"/>
    </xf>
    <xf numFmtId="172" fontId="42" fillId="0" borderId="0"/>
    <xf numFmtId="170" fontId="13" fillId="0" borderId="0"/>
    <xf numFmtId="0" fontId="13" fillId="0" borderId="0"/>
    <xf numFmtId="0" fontId="13" fillId="0" borderId="0"/>
    <xf numFmtId="0" fontId="13" fillId="0" borderId="0"/>
    <xf numFmtId="0" fontId="13" fillId="0" borderId="0"/>
    <xf numFmtId="0" fontId="13" fillId="0" borderId="0"/>
    <xf numFmtId="17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4" fillId="0" borderId="0"/>
    <xf numFmtId="0" fontId="34" fillId="0" borderId="0"/>
    <xf numFmtId="0" fontId="34" fillId="0" borderId="0"/>
    <xf numFmtId="0" fontId="34" fillId="0" borderId="0"/>
    <xf numFmtId="0" fontId="34" fillId="0" borderId="0"/>
    <xf numFmtId="0" fontId="13" fillId="0" borderId="0"/>
    <xf numFmtId="0" fontId="34" fillId="0" borderId="0"/>
    <xf numFmtId="0" fontId="34" fillId="0" borderId="0"/>
    <xf numFmtId="0" fontId="34" fillId="0" borderId="0"/>
    <xf numFmtId="0" fontId="34" fillId="0" borderId="0"/>
    <xf numFmtId="0" fontId="34" fillId="0" borderId="0"/>
    <xf numFmtId="0" fontId="33" fillId="0" borderId="0"/>
    <xf numFmtId="0" fontId="33" fillId="0" borderId="0"/>
    <xf numFmtId="0" fontId="33" fillId="0" borderId="0"/>
    <xf numFmtId="0" fontId="33" fillId="0" borderId="0"/>
    <xf numFmtId="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70" fontId="13" fillId="0" borderId="0"/>
    <xf numFmtId="170" fontId="13" fillId="0" borderId="0"/>
    <xf numFmtId="0" fontId="13" fillId="0" borderId="0"/>
    <xf numFmtId="4" fontId="31" fillId="0" borderId="0">
      <alignment vertical="center"/>
    </xf>
    <xf numFmtId="4" fontId="32" fillId="0" borderId="0">
      <alignment vertical="center"/>
    </xf>
    <xf numFmtId="4" fontId="32" fillId="0" borderId="0">
      <alignment vertical="center"/>
    </xf>
    <xf numFmtId="4" fontId="32" fillId="0" borderId="0">
      <alignment vertical="center"/>
    </xf>
    <xf numFmtId="4" fontId="32" fillId="0" borderId="0">
      <alignment vertical="center"/>
    </xf>
    <xf numFmtId="4" fontId="32" fillId="0" borderId="0">
      <alignment vertical="center"/>
    </xf>
    <xf numFmtId="0" fontId="13" fillId="0" borderId="0"/>
    <xf numFmtId="17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3" fillId="0" borderId="0"/>
    <xf numFmtId="0" fontId="33" fillId="0" borderId="0"/>
    <xf numFmtId="0" fontId="33" fillId="0" borderId="0"/>
    <xf numFmtId="0" fontId="33" fillId="0" borderId="0"/>
    <xf numFmtId="0" fontId="3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70" fontId="13" fillId="0" borderId="0"/>
    <xf numFmtId="170" fontId="13" fillId="0" borderId="0"/>
    <xf numFmtId="170" fontId="13" fillId="0" borderId="0"/>
    <xf numFmtId="0" fontId="13" fillId="0" borderId="0"/>
    <xf numFmtId="0" fontId="13" fillId="0" borderId="0"/>
    <xf numFmtId="0" fontId="34" fillId="0" borderId="0"/>
    <xf numFmtId="0" fontId="34" fillId="0" borderId="0"/>
    <xf numFmtId="0" fontId="34" fillId="0" borderId="0"/>
    <xf numFmtId="0" fontId="34" fillId="0" borderId="0"/>
    <xf numFmtId="0" fontId="34" fillId="0" borderId="0"/>
    <xf numFmtId="170" fontId="13" fillId="0" borderId="0"/>
    <xf numFmtId="170" fontId="13" fillId="0" borderId="0"/>
    <xf numFmtId="170" fontId="13" fillId="0" borderId="0"/>
    <xf numFmtId="170" fontId="13" fillId="0" borderId="0"/>
    <xf numFmtId="170" fontId="13" fillId="0" borderId="0"/>
    <xf numFmtId="0" fontId="13" fillId="0" borderId="0"/>
    <xf numFmtId="170" fontId="13" fillId="0" borderId="0"/>
    <xf numFmtId="170" fontId="13" fillId="0" borderId="0"/>
    <xf numFmtId="0" fontId="13" fillId="0" borderId="0"/>
    <xf numFmtId="171" fontId="13" fillId="0" borderId="0"/>
    <xf numFmtId="171" fontId="13" fillId="0" borderId="0"/>
    <xf numFmtId="171" fontId="13" fillId="0" borderId="0"/>
    <xf numFmtId="170" fontId="13" fillId="0" borderId="0"/>
    <xf numFmtId="176" fontId="14" fillId="0" borderId="0">
      <alignment vertical="top"/>
    </xf>
    <xf numFmtId="176" fontId="14" fillId="0" borderId="0">
      <alignment vertical="top"/>
    </xf>
    <xf numFmtId="170" fontId="13" fillId="0" borderId="0"/>
    <xf numFmtId="170" fontId="13" fillId="0" borderId="0"/>
    <xf numFmtId="170" fontId="13" fillId="0" borderId="0"/>
    <xf numFmtId="0" fontId="13" fillId="0" borderId="0"/>
    <xf numFmtId="170" fontId="13" fillId="0" borderId="0"/>
    <xf numFmtId="170" fontId="13" fillId="0" borderId="0"/>
    <xf numFmtId="4" fontId="31" fillId="0" borderId="0">
      <alignment vertical="center"/>
    </xf>
    <xf numFmtId="4" fontId="32" fillId="0" borderId="0">
      <alignment vertical="center"/>
    </xf>
    <xf numFmtId="4" fontId="32" fillId="0" borderId="0">
      <alignment vertical="center"/>
    </xf>
    <xf numFmtId="4" fontId="32" fillId="0" borderId="0">
      <alignment vertical="center"/>
    </xf>
    <xf numFmtId="4" fontId="32" fillId="0" borderId="0">
      <alignment vertical="center"/>
    </xf>
    <xf numFmtId="4" fontId="32" fillId="0" borderId="0">
      <alignment vertical="center"/>
    </xf>
    <xf numFmtId="4" fontId="31" fillId="0" borderId="0">
      <alignment vertical="center"/>
    </xf>
    <xf numFmtId="4" fontId="32" fillId="0" borderId="0">
      <alignment vertical="center"/>
    </xf>
    <xf numFmtId="4" fontId="32" fillId="0" borderId="0">
      <alignment vertical="center"/>
    </xf>
    <xf numFmtId="4" fontId="32" fillId="0" borderId="0">
      <alignment vertical="center"/>
    </xf>
    <xf numFmtId="4" fontId="32" fillId="0" borderId="0">
      <alignment vertical="center"/>
    </xf>
    <xf numFmtId="4" fontId="32" fillId="0" borderId="0">
      <alignment vertical="center"/>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70" fontId="13" fillId="0" borderId="0"/>
    <xf numFmtId="170" fontId="13" fillId="0" borderId="0"/>
    <xf numFmtId="0" fontId="13" fillId="0" borderId="0"/>
    <xf numFmtId="0" fontId="13" fillId="0" borderId="0"/>
    <xf numFmtId="0" fontId="13" fillId="0" borderId="0"/>
    <xf numFmtId="0" fontId="13" fillId="0" borderId="0"/>
    <xf numFmtId="0" fontId="13" fillId="0" borderId="0"/>
    <xf numFmtId="170" fontId="13" fillId="0" borderId="0"/>
    <xf numFmtId="4" fontId="31" fillId="0" borderId="0">
      <alignment vertical="center"/>
    </xf>
    <xf numFmtId="4" fontId="32" fillId="0" borderId="0">
      <alignment vertical="center"/>
    </xf>
    <xf numFmtId="4" fontId="32" fillId="0" borderId="0">
      <alignment vertical="center"/>
    </xf>
    <xf numFmtId="4" fontId="32" fillId="0" borderId="0">
      <alignment vertical="center"/>
    </xf>
    <xf numFmtId="4" fontId="32" fillId="0" borderId="0">
      <alignment vertical="center"/>
    </xf>
    <xf numFmtId="4" fontId="32" fillId="0" borderId="0">
      <alignment vertical="center"/>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70" fontId="13" fillId="0" borderId="0"/>
    <xf numFmtId="0" fontId="13" fillId="0" borderId="0"/>
    <xf numFmtId="0" fontId="13" fillId="0" borderId="0"/>
    <xf numFmtId="0" fontId="13" fillId="0" borderId="0"/>
    <xf numFmtId="171" fontId="13" fillId="0" borderId="0"/>
    <xf numFmtId="171" fontId="13" fillId="0" borderId="0"/>
    <xf numFmtId="171" fontId="13" fillId="0" borderId="0"/>
    <xf numFmtId="170" fontId="13" fillId="0" borderId="0"/>
    <xf numFmtId="0" fontId="13" fillId="0" borderId="0"/>
    <xf numFmtId="170" fontId="13" fillId="0" borderId="0"/>
    <xf numFmtId="4" fontId="31" fillId="0" borderId="0">
      <alignment vertical="center"/>
    </xf>
    <xf numFmtId="0" fontId="13" fillId="0" borderId="0"/>
    <xf numFmtId="4" fontId="31" fillId="0" borderId="0">
      <alignment vertical="center"/>
    </xf>
    <xf numFmtId="170" fontId="13" fillId="0" borderId="0"/>
    <xf numFmtId="0" fontId="13" fillId="0" borderId="0"/>
    <xf numFmtId="170" fontId="13" fillId="0" borderId="0"/>
    <xf numFmtId="0" fontId="13" fillId="0" borderId="0"/>
    <xf numFmtId="171" fontId="13" fillId="0" borderId="0"/>
    <xf numFmtId="0" fontId="13" fillId="0" borderId="0"/>
    <xf numFmtId="0" fontId="33" fillId="0" borderId="0"/>
    <xf numFmtId="0" fontId="33" fillId="0" borderId="0"/>
    <xf numFmtId="0" fontId="33" fillId="0" borderId="0"/>
    <xf numFmtId="0" fontId="33" fillId="0" borderId="0"/>
    <xf numFmtId="0" fontId="33" fillId="0" borderId="0"/>
    <xf numFmtId="0" fontId="13" fillId="0" borderId="0"/>
    <xf numFmtId="0" fontId="13" fillId="0" borderId="0"/>
    <xf numFmtId="0" fontId="13" fillId="0" borderId="0"/>
    <xf numFmtId="171" fontId="13" fillId="0" borderId="0"/>
    <xf numFmtId="0" fontId="13" fillId="0" borderId="0"/>
    <xf numFmtId="171" fontId="13" fillId="0" borderId="0"/>
    <xf numFmtId="171" fontId="13" fillId="0" borderId="0"/>
    <xf numFmtId="0" fontId="13" fillId="0" borderId="0"/>
    <xf numFmtId="171" fontId="13" fillId="0" borderId="0"/>
    <xf numFmtId="0" fontId="13" fillId="0" borderId="0"/>
    <xf numFmtId="170" fontId="13" fillId="0" borderId="0"/>
    <xf numFmtId="170" fontId="13" fillId="0" borderId="0"/>
    <xf numFmtId="170" fontId="13" fillId="0" borderId="0"/>
    <xf numFmtId="0" fontId="13" fillId="0" borderId="0"/>
    <xf numFmtId="0" fontId="13" fillId="0" borderId="0"/>
    <xf numFmtId="0" fontId="13" fillId="0" borderId="0"/>
    <xf numFmtId="0" fontId="13" fillId="0" borderId="0"/>
    <xf numFmtId="0" fontId="43" fillId="0" borderId="0"/>
    <xf numFmtId="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70" fontId="13" fillId="0" borderId="0"/>
    <xf numFmtId="0" fontId="13" fillId="0" borderId="0"/>
    <xf numFmtId="171" fontId="13" fillId="0" borderId="0"/>
    <xf numFmtId="171" fontId="13" fillId="0" borderId="0"/>
    <xf numFmtId="171" fontId="13" fillId="0" borderId="0"/>
    <xf numFmtId="180" fontId="17" fillId="25" borderId="0" applyBorder="0">
      <alignment horizontal="center" vertical="center" shrinkToFit="1"/>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71" fontId="13" fillId="0" borderId="0"/>
    <xf numFmtId="171" fontId="13" fillId="0" borderId="0"/>
    <xf numFmtId="0" fontId="13" fillId="0" borderId="0"/>
    <xf numFmtId="170" fontId="13" fillId="0" borderId="0"/>
    <xf numFmtId="0" fontId="13" fillId="0" borderId="0"/>
    <xf numFmtId="17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70" fontId="13" fillId="0" borderId="0"/>
    <xf numFmtId="170" fontId="13" fillId="0" borderId="0"/>
    <xf numFmtId="170" fontId="13" fillId="0" borderId="0"/>
    <xf numFmtId="4" fontId="31" fillId="0" borderId="0">
      <alignment vertical="center"/>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70" fontId="13" fillId="0" borderId="0"/>
    <xf numFmtId="170" fontId="13" fillId="0" borderId="0"/>
    <xf numFmtId="170" fontId="13" fillId="0" borderId="0"/>
    <xf numFmtId="17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70" fontId="13" fillId="0" borderId="0"/>
    <xf numFmtId="0" fontId="13" fillId="0" borderId="0"/>
    <xf numFmtId="0" fontId="34" fillId="0" borderId="0"/>
    <xf numFmtId="0" fontId="34" fillId="0" borderId="0"/>
    <xf numFmtId="0" fontId="34" fillId="0" borderId="0"/>
    <xf numFmtId="0" fontId="34" fillId="0" borderId="0"/>
    <xf numFmtId="0" fontId="3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76" fontId="14" fillId="0" borderId="0">
      <alignment vertical="top"/>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 fontId="31" fillId="0" borderId="0">
      <alignment vertical="center"/>
    </xf>
    <xf numFmtId="4" fontId="32" fillId="0" borderId="0">
      <alignment vertical="center"/>
    </xf>
    <xf numFmtId="4" fontId="32" fillId="0" borderId="0">
      <alignment vertical="center"/>
    </xf>
    <xf numFmtId="4" fontId="32" fillId="0" borderId="0">
      <alignment vertical="center"/>
    </xf>
    <xf numFmtId="4" fontId="32" fillId="0" borderId="0">
      <alignment vertical="center"/>
    </xf>
    <xf numFmtId="4" fontId="32" fillId="0" borderId="0">
      <alignment vertical="center"/>
    </xf>
    <xf numFmtId="170" fontId="13" fillId="0" borderId="0"/>
    <xf numFmtId="0" fontId="13" fillId="0" borderId="0"/>
    <xf numFmtId="4" fontId="31" fillId="0" borderId="0">
      <alignment vertical="center"/>
    </xf>
    <xf numFmtId="4" fontId="32" fillId="0" borderId="0">
      <alignment vertical="center"/>
    </xf>
    <xf numFmtId="4" fontId="32" fillId="0" borderId="0">
      <alignment vertical="center"/>
    </xf>
    <xf numFmtId="4" fontId="32" fillId="0" borderId="0">
      <alignment vertical="center"/>
    </xf>
    <xf numFmtId="4" fontId="32" fillId="0" borderId="0">
      <alignment vertical="center"/>
    </xf>
    <xf numFmtId="4" fontId="32" fillId="0" borderId="0">
      <alignment vertical="center"/>
    </xf>
    <xf numFmtId="4" fontId="31" fillId="0" borderId="0">
      <alignment vertical="center"/>
    </xf>
    <xf numFmtId="4" fontId="32" fillId="0" borderId="0">
      <alignment vertical="center"/>
    </xf>
    <xf numFmtId="4" fontId="32" fillId="0" borderId="0">
      <alignment vertical="center"/>
    </xf>
    <xf numFmtId="4" fontId="32" fillId="0" borderId="0">
      <alignment vertical="center"/>
    </xf>
    <xf numFmtId="4" fontId="32" fillId="0" borderId="0">
      <alignment vertical="center"/>
    </xf>
    <xf numFmtId="4" fontId="32" fillId="0" borderId="0">
      <alignment vertical="center"/>
    </xf>
    <xf numFmtId="170" fontId="13" fillId="0" borderId="0"/>
    <xf numFmtId="4" fontId="31" fillId="0" borderId="0">
      <alignment vertical="center"/>
    </xf>
    <xf numFmtId="4" fontId="31" fillId="0" borderId="0">
      <alignment vertical="center"/>
    </xf>
    <xf numFmtId="0" fontId="13" fillId="0" borderId="0"/>
    <xf numFmtId="0" fontId="13" fillId="0" borderId="0"/>
    <xf numFmtId="170" fontId="13" fillId="0" borderId="0"/>
    <xf numFmtId="181" fontId="17" fillId="0" borderId="0" applyBorder="0" applyProtection="0"/>
    <xf numFmtId="182" fontId="17" fillId="0" borderId="0" applyBorder="0" applyProtection="0"/>
    <xf numFmtId="0" fontId="30" fillId="26" borderId="0" applyBorder="0" applyProtection="0"/>
    <xf numFmtId="0" fontId="28" fillId="27" borderId="0" applyBorder="0" applyProtection="0"/>
    <xf numFmtId="0" fontId="28" fillId="9" borderId="0" applyBorder="0" applyProtection="0"/>
    <xf numFmtId="0" fontId="30" fillId="28" borderId="0" applyBorder="0" applyProtection="0"/>
    <xf numFmtId="0" fontId="30" fillId="29" borderId="0" applyBorder="0" applyProtection="0"/>
    <xf numFmtId="0" fontId="28" fillId="11" borderId="0" applyBorder="0" applyProtection="0"/>
    <xf numFmtId="0" fontId="28" fillId="30" borderId="0" applyBorder="0" applyProtection="0"/>
    <xf numFmtId="0" fontId="30" fillId="12" borderId="0" applyBorder="0" applyProtection="0"/>
    <xf numFmtId="0" fontId="30" fillId="31" borderId="0" applyBorder="0" applyProtection="0"/>
    <xf numFmtId="0" fontId="28" fillId="32" borderId="0" applyBorder="0" applyProtection="0"/>
    <xf numFmtId="0" fontId="28" fillId="18" borderId="0" applyBorder="0" applyProtection="0"/>
    <xf numFmtId="0" fontId="30" fillId="33" borderId="0" applyBorder="0" applyProtection="0"/>
    <xf numFmtId="0" fontId="30" fillId="21" borderId="0" applyBorder="0" applyProtection="0"/>
    <xf numFmtId="0" fontId="28" fillId="11" borderId="0" applyBorder="0" applyProtection="0"/>
    <xf numFmtId="0" fontId="28" fillId="34" borderId="0" applyBorder="0" applyProtection="0"/>
    <xf numFmtId="0" fontId="30" fillId="30" borderId="0" applyBorder="0" applyProtection="0"/>
    <xf numFmtId="0" fontId="30" fillId="22" borderId="0" applyBorder="0" applyProtection="0"/>
    <xf numFmtId="0" fontId="28" fillId="14" borderId="0" applyBorder="0" applyProtection="0"/>
    <xf numFmtId="0" fontId="28" fillId="35" borderId="0" applyBorder="0" applyProtection="0"/>
    <xf numFmtId="0" fontId="30" fillId="28" borderId="0" applyBorder="0" applyProtection="0"/>
    <xf numFmtId="0" fontId="30" fillId="36" borderId="0" applyBorder="0" applyProtection="0"/>
    <xf numFmtId="0" fontId="28" fillId="2" borderId="0" applyBorder="0" applyProtection="0"/>
    <xf numFmtId="0" fontId="28" fillId="15" borderId="0" applyBorder="0" applyProtection="0"/>
    <xf numFmtId="0" fontId="30" fillId="19" borderId="0" applyBorder="0" applyProtection="0"/>
    <xf numFmtId="183" fontId="17" fillId="0" borderId="0" applyBorder="0" applyProtection="0"/>
    <xf numFmtId="184" fontId="17" fillId="0" borderId="0" applyBorder="0" applyProtection="0"/>
    <xf numFmtId="185" fontId="17" fillId="0" borderId="0" applyBorder="0" applyProtection="0"/>
    <xf numFmtId="0" fontId="44" fillId="0" borderId="0" applyBorder="0" applyProtection="0"/>
    <xf numFmtId="0" fontId="13" fillId="0" borderId="0"/>
    <xf numFmtId="186" fontId="45" fillId="0" borderId="0">
      <alignment horizontal="left"/>
    </xf>
    <xf numFmtId="175" fontId="17" fillId="0" borderId="0">
      <alignment vertical="center"/>
    </xf>
    <xf numFmtId="0" fontId="46" fillId="0" borderId="0">
      <alignment horizontal="right"/>
    </xf>
    <xf numFmtId="0" fontId="13" fillId="0" borderId="0" applyBorder="0" applyProtection="0"/>
    <xf numFmtId="0" fontId="47" fillId="0" borderId="0" applyBorder="0" applyProtection="0"/>
    <xf numFmtId="183" fontId="48" fillId="14" borderId="5"/>
    <xf numFmtId="0" fontId="49" fillId="0" borderId="0"/>
    <xf numFmtId="165" fontId="50" fillId="0" borderId="0"/>
    <xf numFmtId="0" fontId="51" fillId="12" borderId="0" applyBorder="0" applyProtection="0"/>
    <xf numFmtId="0" fontId="52" fillId="0" borderId="0"/>
    <xf numFmtId="0" fontId="53" fillId="0" borderId="0" applyBorder="0" applyProtection="0"/>
    <xf numFmtId="0" fontId="54" fillId="0" borderId="0" applyBorder="0" applyProtection="0"/>
    <xf numFmtId="173" fontId="50" fillId="0" borderId="0"/>
    <xf numFmtId="0" fontId="17" fillId="0" borderId="0" applyBorder="0" applyProtection="0"/>
    <xf numFmtId="0" fontId="55" fillId="0" borderId="6" applyProtection="0"/>
    <xf numFmtId="187" fontId="17" fillId="0" borderId="0" applyBorder="0" applyProtection="0"/>
    <xf numFmtId="0" fontId="17" fillId="0" borderId="0" applyBorder="0" applyProtection="0"/>
    <xf numFmtId="188" fontId="14" fillId="0" borderId="0"/>
    <xf numFmtId="0" fontId="56" fillId="0" borderId="0"/>
    <xf numFmtId="189" fontId="16" fillId="0" borderId="0"/>
    <xf numFmtId="190" fontId="49"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cellStyleXfs>
  <cellXfs count="471">
    <xf numFmtId="0" fontId="0" fillId="0" borderId="0" xfId="0"/>
    <xf numFmtId="0" fontId="57" fillId="0" borderId="0" xfId="1537" applyFont="1"/>
    <xf numFmtId="0" fontId="58" fillId="0" borderId="0" xfId="1537" applyFont="1" applyAlignment="1">
      <alignment horizontal="right" vertical="center"/>
    </xf>
    <xf numFmtId="0" fontId="59" fillId="0" borderId="0" xfId="1537" applyFont="1" applyBorder="1" applyAlignment="1">
      <alignment horizontal="center" vertical="center" wrapText="1"/>
    </xf>
    <xf numFmtId="4" fontId="17" fillId="0" borderId="0" xfId="1537" applyNumberFormat="1" applyFont="1" applyAlignment="1">
      <alignment horizontal="right"/>
    </xf>
    <xf numFmtId="0" fontId="57" fillId="0" borderId="0" xfId="1537" applyFont="1" applyBorder="1"/>
    <xf numFmtId="0" fontId="60" fillId="0" borderId="0" xfId="1537" applyFont="1" applyBorder="1" applyAlignment="1">
      <alignment horizontal="center"/>
    </xf>
    <xf numFmtId="0" fontId="61" fillId="0" borderId="0" xfId="1537" applyFont="1" applyAlignment="1">
      <alignment horizontal="center" vertical="center"/>
    </xf>
    <xf numFmtId="0" fontId="62" fillId="0" borderId="0" xfId="1537" applyFont="1" applyAlignment="1">
      <alignment horizontal="center" vertical="center"/>
    </xf>
    <xf numFmtId="0" fontId="58" fillId="0" borderId="0" xfId="1537" applyFont="1" applyBorder="1" applyAlignment="1">
      <alignment horizontal="center"/>
    </xf>
    <xf numFmtId="0" fontId="58" fillId="0" borderId="0" xfId="1537" applyFont="1" applyAlignment="1"/>
    <xf numFmtId="0" fontId="17" fillId="0" borderId="0" xfId="1537" applyFont="1" applyAlignment="1"/>
    <xf numFmtId="0" fontId="57" fillId="0" borderId="0" xfId="1537" applyFont="1" applyAlignment="1">
      <alignment vertical="center"/>
    </xf>
    <xf numFmtId="0" fontId="62" fillId="0" borderId="5" xfId="1537" applyFont="1" applyBorder="1" applyAlignment="1">
      <alignment horizontal="center" vertical="center" wrapText="1"/>
    </xf>
    <xf numFmtId="0" fontId="59" fillId="0" borderId="5" xfId="1537" applyFont="1" applyBorder="1" applyAlignment="1">
      <alignment horizontal="center" vertical="center" wrapText="1"/>
    </xf>
    <xf numFmtId="0" fontId="49" fillId="0" borderId="0" xfId="1537" applyFont="1"/>
    <xf numFmtId="0" fontId="59" fillId="0" borderId="5" xfId="1537" applyFont="1" applyBorder="1" applyAlignment="1">
      <alignment horizontal="center" vertical="center" textRotation="90" wrapText="1"/>
    </xf>
    <xf numFmtId="0" fontId="62" fillId="0" borderId="0" xfId="1537" applyFont="1"/>
    <xf numFmtId="0" fontId="62" fillId="0" borderId="5" xfId="1537" applyFont="1" applyBorder="1" applyAlignment="1">
      <alignment horizontal="center" vertical="center"/>
    </xf>
    <xf numFmtId="0" fontId="62" fillId="0" borderId="5" xfId="1537" applyFont="1" applyBorder="1" applyAlignment="1">
      <alignment horizontal="center"/>
    </xf>
    <xf numFmtId="49" fontId="62" fillId="0" borderId="5" xfId="1537" applyNumberFormat="1" applyFont="1" applyBorder="1" applyAlignment="1">
      <alignment horizontal="center"/>
    </xf>
    <xf numFmtId="0" fontId="58" fillId="0" borderId="0" xfId="1537" applyFont="1"/>
    <xf numFmtId="49" fontId="61" fillId="38" borderId="5" xfId="1537" applyNumberFormat="1" applyFont="1" applyFill="1" applyBorder="1" applyAlignment="1">
      <alignment horizontal="center" vertical="center"/>
    </xf>
    <xf numFmtId="0" fontId="61" fillId="38" borderId="5" xfId="1537" applyFont="1" applyFill="1" applyBorder="1" applyAlignment="1">
      <alignment horizontal="center" vertical="center" wrapText="1"/>
    </xf>
    <xf numFmtId="0" fontId="58" fillId="38" borderId="5" xfId="1537" applyFont="1" applyFill="1" applyBorder="1" applyAlignment="1">
      <alignment horizontal="center" vertical="center" wrapText="1"/>
    </xf>
    <xf numFmtId="49" fontId="61" fillId="39" borderId="5" xfId="1537" applyNumberFormat="1" applyFont="1" applyFill="1" applyBorder="1" applyAlignment="1">
      <alignment horizontal="center" vertical="center"/>
    </xf>
    <xf numFmtId="0" fontId="61" fillId="39" borderId="5" xfId="1537" applyFont="1" applyFill="1" applyBorder="1" applyAlignment="1">
      <alignment horizontal="center" vertical="center" wrapText="1"/>
    </xf>
    <xf numFmtId="0" fontId="58" fillId="39" borderId="5" xfId="1537" applyFont="1" applyFill="1" applyBorder="1" applyAlignment="1">
      <alignment horizontal="center" vertical="center" wrapText="1"/>
    </xf>
    <xf numFmtId="49" fontId="61" fillId="40" borderId="5" xfId="1537" applyNumberFormat="1" applyFont="1" applyFill="1" applyBorder="1" applyAlignment="1">
      <alignment horizontal="center" vertical="center"/>
    </xf>
    <xf numFmtId="0" fontId="61" fillId="40" borderId="5" xfId="1537" applyFont="1" applyFill="1" applyBorder="1" applyAlignment="1">
      <alignment horizontal="center" vertical="center" wrapText="1"/>
    </xf>
    <xf numFmtId="0" fontId="58" fillId="40" borderId="5" xfId="1537" applyFont="1" applyFill="1" applyBorder="1" applyAlignment="1">
      <alignment horizontal="center" vertical="center" wrapText="1"/>
    </xf>
    <xf numFmtId="0" fontId="61" fillId="39" borderId="5" xfId="1537" applyFont="1" applyFill="1" applyBorder="1" applyAlignment="1">
      <alignment horizontal="center" wrapText="1"/>
    </xf>
    <xf numFmtId="0" fontId="61" fillId="40" borderId="5" xfId="1537" applyFont="1" applyFill="1" applyBorder="1" applyAlignment="1">
      <alignment horizontal="center" wrapText="1"/>
    </xf>
    <xf numFmtId="49" fontId="61" fillId="0" borderId="5" xfId="1537" applyNumberFormat="1" applyFont="1" applyBorder="1" applyAlignment="1">
      <alignment horizontal="center" vertical="center"/>
    </xf>
    <xf numFmtId="0" fontId="61" fillId="0" borderId="5" xfId="1537" applyFont="1" applyBorder="1" applyAlignment="1">
      <alignment horizontal="center" vertical="center" wrapText="1"/>
    </xf>
    <xf numFmtId="0" fontId="58" fillId="0" borderId="5" xfId="1537" applyFont="1" applyBorder="1" applyAlignment="1">
      <alignment horizontal="center" vertical="center" wrapText="1"/>
    </xf>
    <xf numFmtId="4" fontId="60" fillId="0" borderId="5" xfId="1537" applyNumberFormat="1" applyFont="1" applyBorder="1" applyAlignment="1">
      <alignment horizontal="center" vertical="center"/>
    </xf>
    <xf numFmtId="4" fontId="60" fillId="0" borderId="5" xfId="1537" applyNumberFormat="1" applyFont="1" applyBorder="1" applyAlignment="1">
      <alignment horizontal="center" vertical="center" wrapText="1"/>
    </xf>
    <xf numFmtId="4" fontId="66" fillId="0" borderId="5" xfId="1537" applyNumberFormat="1" applyFont="1" applyBorder="1" applyAlignment="1">
      <alignment horizontal="center" vertical="center" wrapText="1"/>
    </xf>
    <xf numFmtId="49" fontId="61" fillId="3" borderId="5" xfId="1537" applyNumberFormat="1" applyFont="1" applyFill="1" applyBorder="1" applyAlignment="1">
      <alignment horizontal="center" vertical="center"/>
    </xf>
    <xf numFmtId="0" fontId="61" fillId="3" borderId="5" xfId="1537" applyFont="1" applyFill="1" applyBorder="1" applyAlignment="1">
      <alignment horizontal="center" vertical="center" wrapText="1"/>
    </xf>
    <xf numFmtId="0" fontId="58" fillId="3" borderId="5" xfId="1537" applyFont="1" applyFill="1" applyBorder="1" applyAlignment="1">
      <alignment horizontal="center" vertical="center" wrapText="1"/>
    </xf>
    <xf numFmtId="49" fontId="61" fillId="0" borderId="5" xfId="1537" applyNumberFormat="1" applyFont="1" applyBorder="1" applyAlignment="1">
      <alignment horizontal="left" vertical="center" wrapText="1"/>
    </xf>
    <xf numFmtId="0" fontId="0" fillId="0" borderId="5" xfId="1537" applyFont="1" applyBorder="1" applyAlignment="1">
      <alignment horizontal="center"/>
    </xf>
    <xf numFmtId="171" fontId="67" fillId="0" borderId="5" xfId="1537" applyNumberFormat="1" applyFont="1" applyBorder="1" applyAlignment="1" applyProtection="1">
      <alignment vertical="center" wrapText="1"/>
      <protection locked="0"/>
    </xf>
    <xf numFmtId="0" fontId="67" fillId="0" borderId="5" xfId="1537" applyFont="1" applyBorder="1" applyAlignment="1" applyProtection="1">
      <alignment vertical="center" wrapText="1"/>
      <protection locked="0"/>
    </xf>
    <xf numFmtId="0" fontId="58" fillId="0" borderId="5" xfId="1537" applyFont="1" applyBorder="1" applyAlignment="1">
      <alignment horizontal="center" vertical="center" wrapText="1"/>
    </xf>
    <xf numFmtId="0" fontId="0" fillId="0" borderId="5" xfId="1537" applyFont="1" applyBorder="1" applyAlignment="1">
      <alignment horizontal="center" vertical="center"/>
    </xf>
    <xf numFmtId="0" fontId="0" fillId="0" borderId="5" xfId="1537" applyFont="1" applyBorder="1" applyAlignment="1">
      <alignment horizontal="center"/>
    </xf>
    <xf numFmtId="0" fontId="61" fillId="0" borderId="5" xfId="1537" applyFont="1" applyBorder="1" applyAlignment="1">
      <alignment horizontal="center"/>
    </xf>
    <xf numFmtId="49" fontId="61" fillId="25" borderId="5" xfId="1537" applyNumberFormat="1" applyFont="1" applyFill="1" applyBorder="1" applyAlignment="1">
      <alignment horizontal="center" vertical="center"/>
    </xf>
    <xf numFmtId="0" fontId="58" fillId="0" borderId="5" xfId="1537" applyFont="1" applyBorder="1" applyAlignment="1">
      <alignment horizontal="center" vertical="center" wrapText="1"/>
    </xf>
    <xf numFmtId="4" fontId="58" fillId="0" borderId="5" xfId="1537" applyNumberFormat="1" applyFont="1" applyBorder="1" applyAlignment="1">
      <alignment horizontal="center" vertical="center" wrapText="1"/>
    </xf>
    <xf numFmtId="0" fontId="58" fillId="39" borderId="5" xfId="1537" applyFont="1" applyFill="1" applyBorder="1" applyAlignment="1">
      <alignment horizontal="center"/>
    </xf>
    <xf numFmtId="0" fontId="58" fillId="0" borderId="5" xfId="1537" applyFont="1" applyBorder="1" applyAlignment="1">
      <alignment horizontal="center"/>
    </xf>
    <xf numFmtId="49" fontId="61" fillId="0" borderId="5" xfId="1537" applyNumberFormat="1" applyFont="1" applyBorder="1" applyAlignment="1">
      <alignment horizontal="center" vertical="center" wrapText="1"/>
    </xf>
    <xf numFmtId="2" fontId="58" fillId="38" borderId="5" xfId="1537" applyNumberFormat="1" applyFont="1" applyFill="1" applyBorder="1" applyAlignment="1">
      <alignment horizontal="center" vertical="center" wrapText="1"/>
    </xf>
    <xf numFmtId="4" fontId="58" fillId="40" borderId="5" xfId="1537" applyNumberFormat="1" applyFont="1" applyFill="1" applyBorder="1" applyAlignment="1">
      <alignment horizontal="center" vertical="center" wrapText="1"/>
    </xf>
    <xf numFmtId="4" fontId="58" fillId="39" borderId="5" xfId="1537" applyNumberFormat="1" applyFont="1" applyFill="1" applyBorder="1" applyAlignment="1">
      <alignment horizontal="center" vertical="center" wrapText="1"/>
    </xf>
    <xf numFmtId="2" fontId="58" fillId="0" borderId="5" xfId="1537" applyNumberFormat="1" applyFont="1" applyBorder="1" applyAlignment="1">
      <alignment horizontal="center" vertical="center" wrapText="1"/>
    </xf>
    <xf numFmtId="0" fontId="58" fillId="41" borderId="5" xfId="1537" applyFont="1" applyFill="1" applyBorder="1" applyAlignment="1">
      <alignment horizontal="center" vertical="center" wrapText="1"/>
    </xf>
    <xf numFmtId="2" fontId="58" fillId="39" borderId="5" xfId="1537" applyNumberFormat="1" applyFont="1" applyFill="1" applyBorder="1" applyAlignment="1">
      <alignment horizontal="center"/>
    </xf>
    <xf numFmtId="4" fontId="58" fillId="38" borderId="5" xfId="1537" applyNumberFormat="1" applyFont="1" applyFill="1" applyBorder="1" applyAlignment="1">
      <alignment horizontal="center" vertical="center" wrapText="1"/>
    </xf>
    <xf numFmtId="3" fontId="58" fillId="0" borderId="5" xfId="1537" applyNumberFormat="1" applyFont="1" applyBorder="1" applyAlignment="1">
      <alignment horizontal="center" vertical="center" wrapText="1"/>
    </xf>
    <xf numFmtId="0" fontId="58" fillId="0" borderId="0" xfId="1537" applyFont="1" applyAlignment="1">
      <alignment horizontal="center"/>
    </xf>
    <xf numFmtId="0" fontId="66" fillId="0" borderId="7" xfId="1537" applyFont="1" applyBorder="1"/>
    <xf numFmtId="0" fontId="66" fillId="0" borderId="0" xfId="1537" applyFont="1"/>
    <xf numFmtId="4" fontId="17" fillId="0" borderId="0" xfId="1537" applyNumberFormat="1" applyFont="1"/>
    <xf numFmtId="0" fontId="66" fillId="0" borderId="7" xfId="1537" applyFont="1" applyBorder="1" applyAlignment="1">
      <alignment horizontal="center"/>
    </xf>
    <xf numFmtId="0" fontId="66" fillId="0" borderId="0" xfId="1537" applyFont="1" applyAlignment="1">
      <alignment horizontal="center"/>
    </xf>
    <xf numFmtId="0" fontId="60" fillId="0" borderId="7" xfId="1537" applyFont="1" applyBorder="1" applyAlignment="1">
      <alignment vertical="center"/>
    </xf>
    <xf numFmtId="0" fontId="60" fillId="0" borderId="0" xfId="1537" applyFont="1" applyAlignment="1">
      <alignment vertical="center"/>
    </xf>
    <xf numFmtId="0" fontId="60" fillId="0" borderId="7" xfId="1537" applyFont="1" applyBorder="1" applyAlignment="1">
      <alignment vertical="top"/>
    </xf>
    <xf numFmtId="0" fontId="61" fillId="0" borderId="0" xfId="1537" applyFont="1" applyAlignment="1">
      <alignment vertical="top"/>
    </xf>
    <xf numFmtId="0" fontId="60" fillId="0" borderId="0" xfId="1537" applyFont="1" applyAlignment="1">
      <alignment vertical="top"/>
    </xf>
    <xf numFmtId="0" fontId="58" fillId="0" borderId="0" xfId="1537" applyFont="1" applyAlignment="1">
      <alignment horizontal="right"/>
    </xf>
    <xf numFmtId="0" fontId="66" fillId="0" borderId="7" xfId="1537" applyFont="1" applyBorder="1" applyAlignment="1">
      <alignment vertical="center"/>
    </xf>
    <xf numFmtId="0" fontId="66" fillId="0" borderId="0" xfId="1537" applyFont="1" applyAlignment="1">
      <alignment vertical="center"/>
    </xf>
    <xf numFmtId="0" fontId="66" fillId="0" borderId="7" xfId="1537" applyFont="1" applyBorder="1" applyAlignment="1">
      <alignment horizontal="center" vertical="center"/>
    </xf>
    <xf numFmtId="0" fontId="66" fillId="0" borderId="0" xfId="1537" applyFont="1" applyAlignment="1">
      <alignment horizontal="center" vertical="center"/>
    </xf>
    <xf numFmtId="0" fontId="66" fillId="0" borderId="7" xfId="1537" applyFont="1" applyBorder="1" applyAlignment="1"/>
    <xf numFmtId="0" fontId="68" fillId="25" borderId="0" xfId="1537" applyFont="1" applyFill="1" applyAlignment="1"/>
    <xf numFmtId="0" fontId="66" fillId="0" borderId="0" xfId="1537" applyFont="1" applyAlignment="1"/>
    <xf numFmtId="191" fontId="68" fillId="25" borderId="0" xfId="1537" applyNumberFormat="1" applyFont="1" applyFill="1" applyAlignment="1"/>
    <xf numFmtId="0" fontId="58" fillId="0" borderId="5" xfId="1537" applyFont="1" applyBorder="1" applyAlignment="1">
      <alignment horizontal="center" vertical="center" textRotation="90" wrapText="1"/>
    </xf>
    <xf numFmtId="0" fontId="58" fillId="0" borderId="8" xfId="1537" applyFont="1" applyBorder="1" applyAlignment="1">
      <alignment horizontal="center" vertical="center" textRotation="90" wrapText="1"/>
    </xf>
    <xf numFmtId="0" fontId="58" fillId="0" borderId="9" xfId="1537" applyFont="1" applyBorder="1" applyAlignment="1">
      <alignment horizontal="center" vertical="center" textRotation="90" wrapText="1"/>
    </xf>
    <xf numFmtId="0" fontId="58" fillId="0" borderId="7" xfId="1537" applyFont="1" applyBorder="1" applyAlignment="1">
      <alignment horizontal="center" vertical="center" textRotation="90" wrapText="1"/>
    </xf>
    <xf numFmtId="0" fontId="66" fillId="0" borderId="5" xfId="1537" applyFont="1" applyBorder="1" applyAlignment="1">
      <alignment horizontal="center" vertical="center" textRotation="90" wrapText="1"/>
    </xf>
    <xf numFmtId="49" fontId="58" fillId="0" borderId="5" xfId="1537" applyNumberFormat="1" applyFont="1" applyBorder="1" applyAlignment="1">
      <alignment horizontal="center" vertical="center" wrapText="1"/>
    </xf>
    <xf numFmtId="0" fontId="58" fillId="0" borderId="10" xfId="1537" applyFont="1" applyBorder="1" applyAlignment="1">
      <alignment horizontal="center" vertical="center" wrapText="1"/>
    </xf>
    <xf numFmtId="49" fontId="66" fillId="0" borderId="5" xfId="1537" applyNumberFormat="1" applyFont="1" applyBorder="1" applyAlignment="1">
      <alignment horizontal="center" vertical="center" wrapText="1"/>
    </xf>
    <xf numFmtId="0" fontId="66" fillId="0" borderId="5" xfId="1537" applyFont="1" applyBorder="1" applyAlignment="1">
      <alignment horizontal="center" vertical="center" wrapText="1"/>
    </xf>
    <xf numFmtId="191" fontId="58" fillId="38" borderId="5" xfId="1537" applyNumberFormat="1" applyFont="1" applyFill="1" applyBorder="1" applyAlignment="1">
      <alignment horizontal="center" vertical="center" wrapText="1"/>
    </xf>
    <xf numFmtId="4" fontId="66" fillId="39" borderId="5" xfId="1537" applyNumberFormat="1" applyFont="1" applyFill="1" applyBorder="1" applyAlignment="1">
      <alignment horizontal="center" vertical="center" wrapText="1"/>
    </xf>
    <xf numFmtId="4" fontId="66" fillId="40" borderId="5" xfId="1537" applyNumberFormat="1" applyFont="1" applyFill="1" applyBorder="1" applyAlignment="1">
      <alignment horizontal="center" vertical="center" wrapText="1"/>
    </xf>
    <xf numFmtId="4" fontId="58" fillId="3" borderId="5" xfId="1537" applyNumberFormat="1" applyFont="1" applyFill="1" applyBorder="1" applyAlignment="1">
      <alignment horizontal="center" vertical="center" wrapText="1"/>
    </xf>
    <xf numFmtId="4" fontId="58" fillId="3" borderId="10" xfId="1537" applyNumberFormat="1" applyFont="1" applyFill="1" applyBorder="1" applyAlignment="1">
      <alignment horizontal="center" vertical="center" wrapText="1"/>
    </xf>
    <xf numFmtId="4" fontId="66" fillId="3" borderId="5" xfId="1537" applyNumberFormat="1" applyFont="1" applyFill="1" applyBorder="1" applyAlignment="1">
      <alignment horizontal="center" vertical="center" wrapText="1"/>
    </xf>
    <xf numFmtId="0" fontId="61" fillId="0" borderId="0" xfId="1537" applyFont="1"/>
    <xf numFmtId="4" fontId="58" fillId="0" borderId="10" xfId="1537" applyNumberFormat="1" applyFont="1" applyBorder="1" applyAlignment="1">
      <alignment horizontal="center" vertical="center" wrapText="1"/>
    </xf>
    <xf numFmtId="192" fontId="58" fillId="39" borderId="5" xfId="1537" applyNumberFormat="1" applyFont="1" applyFill="1" applyBorder="1" applyAlignment="1">
      <alignment horizontal="center" vertical="center" wrapText="1"/>
    </xf>
    <xf numFmtId="193" fontId="58" fillId="39" borderId="5" xfId="1537" applyNumberFormat="1" applyFont="1" applyFill="1" applyBorder="1" applyAlignment="1">
      <alignment horizontal="center" vertical="center" wrapText="1"/>
    </xf>
    <xf numFmtId="191" fontId="58" fillId="3" borderId="5" xfId="1537" applyNumberFormat="1" applyFont="1" applyFill="1" applyBorder="1" applyAlignment="1">
      <alignment horizontal="center" vertical="center" wrapText="1"/>
    </xf>
    <xf numFmtId="191" fontId="58" fillId="0" borderId="5" xfId="1537" applyNumberFormat="1" applyFont="1" applyBorder="1" applyAlignment="1">
      <alignment horizontal="center" vertical="center" wrapText="1"/>
    </xf>
    <xf numFmtId="193" fontId="58" fillId="3" borderId="5" xfId="1537" applyNumberFormat="1" applyFont="1" applyFill="1" applyBorder="1" applyAlignment="1">
      <alignment horizontal="center" vertical="center" wrapText="1"/>
    </xf>
    <xf numFmtId="49" fontId="61" fillId="42" borderId="5" xfId="1537" applyNumberFormat="1" applyFont="1" applyFill="1" applyBorder="1" applyAlignment="1">
      <alignment horizontal="center" vertical="center"/>
    </xf>
    <xf numFmtId="0" fontId="61" fillId="42" borderId="5" xfId="1537" applyFont="1" applyFill="1" applyBorder="1" applyAlignment="1">
      <alignment horizontal="center" vertical="center" wrapText="1"/>
    </xf>
    <xf numFmtId="0" fontId="58" fillId="42" borderId="5" xfId="1537" applyFont="1" applyFill="1" applyBorder="1" applyAlignment="1">
      <alignment horizontal="center" vertical="center" wrapText="1"/>
    </xf>
    <xf numFmtId="193" fontId="58" fillId="42" borderId="5" xfId="1537" applyNumberFormat="1" applyFont="1" applyFill="1" applyBorder="1" applyAlignment="1">
      <alignment horizontal="center" vertical="center" wrapText="1"/>
    </xf>
    <xf numFmtId="4" fontId="58" fillId="0" borderId="5" xfId="1537" applyNumberFormat="1" applyFont="1" applyBorder="1" applyAlignment="1">
      <alignment vertical="center"/>
    </xf>
    <xf numFmtId="49" fontId="71" fillId="0" borderId="5" xfId="1537" applyNumberFormat="1" applyFont="1" applyBorder="1" applyAlignment="1">
      <alignment horizontal="left" vertical="center" wrapText="1"/>
    </xf>
    <xf numFmtId="194" fontId="58" fillId="0" borderId="10" xfId="1537" applyNumberFormat="1" applyFont="1" applyBorder="1" applyAlignment="1">
      <alignment horizontal="center" vertical="center" wrapText="1"/>
    </xf>
    <xf numFmtId="4" fontId="72" fillId="0" borderId="0" xfId="1537" applyNumberFormat="1" applyFont="1" applyAlignment="1">
      <alignment horizontal="center" vertical="center"/>
    </xf>
    <xf numFmtId="0" fontId="58" fillId="39" borderId="5" xfId="1537" applyFont="1" applyFill="1" applyBorder="1" applyAlignment="1">
      <alignment vertical="center"/>
    </xf>
    <xf numFmtId="0" fontId="58" fillId="39" borderId="5" xfId="1537" applyFont="1" applyFill="1" applyBorder="1"/>
    <xf numFmtId="192" fontId="58" fillId="39" borderId="5" xfId="1537" applyNumberFormat="1" applyFont="1" applyFill="1" applyBorder="1" applyAlignment="1">
      <alignment horizontal="center" vertical="center"/>
    </xf>
    <xf numFmtId="192" fontId="58" fillId="39" borderId="5" xfId="1537" applyNumberFormat="1" applyFont="1" applyFill="1" applyBorder="1"/>
    <xf numFmtId="0" fontId="58" fillId="0" borderId="5" xfId="1537" applyFont="1" applyBorder="1" applyAlignment="1">
      <alignment horizontal="center" vertical="center"/>
    </xf>
    <xf numFmtId="4" fontId="58" fillId="0" borderId="5" xfId="1537" applyNumberFormat="1" applyFont="1" applyBorder="1"/>
    <xf numFmtId="4" fontId="58" fillId="0" borderId="5" xfId="1537" applyNumberFormat="1" applyFont="1" applyBorder="1" applyAlignment="1">
      <alignment horizontal="center" vertical="center"/>
    </xf>
    <xf numFmtId="192" fontId="58" fillId="0" borderId="5" xfId="1537" applyNumberFormat="1" applyFont="1" applyBorder="1"/>
    <xf numFmtId="192" fontId="58" fillId="0" borderId="5" xfId="1537" applyNumberFormat="1" applyFont="1" applyBorder="1" applyAlignment="1">
      <alignment horizontal="center" vertical="center"/>
    </xf>
    <xf numFmtId="192" fontId="66" fillId="0" borderId="5" xfId="1537" applyNumberFormat="1" applyFont="1" applyBorder="1" applyAlignment="1">
      <alignment horizontal="center" vertical="center" wrapText="1"/>
    </xf>
    <xf numFmtId="4" fontId="58" fillId="0" borderId="5" xfId="1537" applyNumberFormat="1" applyFont="1" applyBorder="1" applyAlignment="1">
      <alignment horizontal="center"/>
    </xf>
    <xf numFmtId="0" fontId="58" fillId="0" borderId="5" xfId="1537" applyFont="1" applyBorder="1"/>
    <xf numFmtId="49" fontId="61" fillId="0" borderId="0" xfId="1537" applyNumberFormat="1" applyFont="1" applyBorder="1" applyAlignment="1">
      <alignment horizontal="center" vertical="center"/>
    </xf>
    <xf numFmtId="0" fontId="61" fillId="0" borderId="0" xfId="1537" applyFont="1" applyBorder="1" applyAlignment="1">
      <alignment horizontal="center" vertical="center" wrapText="1"/>
    </xf>
    <xf numFmtId="0" fontId="58" fillId="0" borderId="0" xfId="1537" applyFont="1" applyBorder="1"/>
    <xf numFmtId="0" fontId="66" fillId="0" borderId="0" xfId="1537" applyFont="1" applyBorder="1"/>
    <xf numFmtId="0" fontId="58" fillId="0" borderId="0" xfId="1537" applyFont="1" applyBorder="1" applyAlignment="1">
      <alignment wrapText="1"/>
    </xf>
    <xf numFmtId="0" fontId="58" fillId="0" borderId="0" xfId="1537" applyFont="1" applyAlignment="1">
      <alignment wrapText="1"/>
    </xf>
    <xf numFmtId="0" fontId="58" fillId="0" borderId="0" xfId="1537" applyFont="1" applyBorder="1" applyAlignment="1"/>
    <xf numFmtId="1" fontId="17" fillId="0" borderId="0" xfId="1537" applyNumberFormat="1" applyFont="1"/>
    <xf numFmtId="0" fontId="17" fillId="0" borderId="0" xfId="1537" applyFont="1"/>
    <xf numFmtId="0" fontId="17" fillId="0" borderId="0" xfId="1537" applyFont="1" applyAlignment="1">
      <alignment wrapText="1"/>
    </xf>
    <xf numFmtId="0" fontId="66" fillId="0" borderId="0" xfId="1537" applyFont="1" applyAlignment="1">
      <alignment horizontal="center" wrapText="1"/>
    </xf>
    <xf numFmtId="0" fontId="62" fillId="0" borderId="0" xfId="1537" applyFont="1" applyAlignment="1">
      <alignment vertical="top"/>
    </xf>
    <xf numFmtId="1" fontId="55" fillId="0" borderId="0" xfId="1537" applyNumberFormat="1" applyFont="1" applyBorder="1" applyAlignment="1">
      <alignment vertical="top"/>
    </xf>
    <xf numFmtId="0" fontId="17" fillId="0" borderId="5" xfId="1537" applyFont="1" applyBorder="1" applyAlignment="1">
      <alignment horizontal="center" vertical="center" wrapText="1"/>
    </xf>
    <xf numFmtId="0" fontId="17" fillId="0" borderId="5" xfId="1537" applyFont="1" applyBorder="1" applyAlignment="1">
      <alignment horizontal="center" vertical="center" textRotation="90" wrapText="1"/>
    </xf>
    <xf numFmtId="0" fontId="0" fillId="0" borderId="5" xfId="1537" applyFont="1" applyBorder="1" applyAlignment="1">
      <alignment horizontal="center" vertical="center" wrapText="1"/>
    </xf>
    <xf numFmtId="0" fontId="17" fillId="0" borderId="5" xfId="1537" applyFont="1" applyBorder="1" applyAlignment="1">
      <alignment horizontal="center" vertical="center"/>
    </xf>
    <xf numFmtId="0" fontId="17" fillId="0" borderId="8" xfId="1537" applyFont="1" applyBorder="1" applyAlignment="1">
      <alignment horizontal="center" vertical="center" wrapText="1"/>
    </xf>
    <xf numFmtId="49" fontId="17" fillId="0" borderId="5" xfId="1537" applyNumberFormat="1" applyFont="1" applyBorder="1" applyAlignment="1">
      <alignment horizontal="center" vertical="center" wrapText="1"/>
    </xf>
    <xf numFmtId="1" fontId="58" fillId="0" borderId="0" xfId="1537" applyNumberFormat="1" applyFont="1"/>
    <xf numFmtId="0" fontId="61" fillId="38" borderId="5" xfId="1537" applyFont="1" applyFill="1" applyBorder="1" applyAlignment="1">
      <alignment horizontal="center" vertical="center"/>
    </xf>
    <xf numFmtId="0" fontId="60" fillId="0" borderId="5" xfId="1537" applyFont="1" applyBorder="1" applyAlignment="1">
      <alignment horizontal="center" vertical="center" wrapText="1"/>
    </xf>
    <xf numFmtId="193" fontId="58" fillId="0" borderId="5" xfId="1537" applyNumberFormat="1" applyFont="1" applyBorder="1" applyAlignment="1">
      <alignment horizontal="center" vertical="center" wrapText="1"/>
    </xf>
    <xf numFmtId="1" fontId="61" fillId="0" borderId="0" xfId="1537" applyNumberFormat="1" applyFont="1" applyAlignment="1">
      <alignment horizontal="center"/>
    </xf>
    <xf numFmtId="1" fontId="61" fillId="39" borderId="5" xfId="1537" applyNumberFormat="1" applyFont="1" applyFill="1" applyBorder="1" applyAlignment="1">
      <alignment horizontal="center" vertical="center"/>
    </xf>
    <xf numFmtId="4" fontId="58" fillId="39" borderId="5" xfId="1537" applyNumberFormat="1" applyFont="1" applyFill="1" applyBorder="1" applyAlignment="1">
      <alignment vertical="center"/>
    </xf>
    <xf numFmtId="4" fontId="58" fillId="39" borderId="5" xfId="1537" applyNumberFormat="1" applyFont="1" applyFill="1" applyBorder="1" applyAlignment="1">
      <alignment horizontal="center" vertical="center"/>
    </xf>
    <xf numFmtId="0" fontId="59" fillId="0" borderId="0" xfId="1537" applyFont="1" applyBorder="1" applyAlignment="1">
      <alignment horizontal="center"/>
    </xf>
    <xf numFmtId="0" fontId="55" fillId="0" borderId="0" xfId="1537" applyFont="1" applyBorder="1" applyAlignment="1">
      <alignment horizontal="center"/>
    </xf>
    <xf numFmtId="0" fontId="55" fillId="0" borderId="0" xfId="1537" applyFont="1" applyAlignment="1">
      <alignment horizontal="center"/>
    </xf>
    <xf numFmtId="0" fontId="62" fillId="0" borderId="0" xfId="1537" applyFont="1" applyAlignment="1">
      <alignment horizontal="center" vertical="top"/>
    </xf>
    <xf numFmtId="0" fontId="55" fillId="0" borderId="0" xfId="1537" applyFont="1" applyAlignment="1"/>
    <xf numFmtId="0" fontId="59" fillId="0" borderId="0" xfId="1537" applyFont="1" applyBorder="1" applyAlignment="1"/>
    <xf numFmtId="0" fontId="17" fillId="0" borderId="0" xfId="1537" applyFont="1" applyAlignment="1">
      <alignment horizontal="right"/>
    </xf>
    <xf numFmtId="0" fontId="58" fillId="0" borderId="0" xfId="1537" applyFont="1" applyAlignment="1">
      <alignment vertical="center"/>
    </xf>
    <xf numFmtId="0" fontId="17" fillId="0" borderId="0" xfId="1537" applyFont="1" applyBorder="1" applyAlignment="1">
      <alignment horizontal="center" vertical="center"/>
    </xf>
    <xf numFmtId="0" fontId="17" fillId="0" borderId="0" xfId="1537" applyFont="1" applyAlignment="1">
      <alignment vertical="center"/>
    </xf>
    <xf numFmtId="0" fontId="55" fillId="0" borderId="6" xfId="1537" applyFont="1" applyBorder="1" applyAlignment="1">
      <alignment horizontal="center"/>
    </xf>
    <xf numFmtId="0" fontId="55" fillId="0" borderId="0" xfId="1537" applyFont="1" applyBorder="1" applyAlignment="1"/>
    <xf numFmtId="0" fontId="59" fillId="0" borderId="0" xfId="1537" applyFont="1" applyBorder="1" applyAlignment="1">
      <alignment vertical="center"/>
    </xf>
    <xf numFmtId="0" fontId="62" fillId="0" borderId="5" xfId="1537" applyFont="1" applyBorder="1" applyAlignment="1">
      <alignment horizontal="center" vertical="center" textRotation="90" wrapText="1"/>
    </xf>
    <xf numFmtId="49" fontId="62" fillId="0" borderId="5" xfId="1537" applyNumberFormat="1" applyFont="1" applyBorder="1" applyAlignment="1">
      <alignment horizontal="center" vertical="center"/>
    </xf>
    <xf numFmtId="3" fontId="58" fillId="3" borderId="5" xfId="1537" applyNumberFormat="1" applyFont="1" applyFill="1" applyBorder="1" applyAlignment="1">
      <alignment horizontal="center" vertical="center" wrapText="1"/>
    </xf>
    <xf numFmtId="49" fontId="61" fillId="43" borderId="5" xfId="1537" applyNumberFormat="1" applyFont="1" applyFill="1" applyBorder="1" applyAlignment="1">
      <alignment horizontal="center" vertical="center"/>
    </xf>
    <xf numFmtId="4" fontId="58" fillId="39" borderId="5" xfId="1537" applyNumberFormat="1" applyFont="1" applyFill="1" applyBorder="1" applyAlignment="1">
      <alignment horizontal="center"/>
    </xf>
    <xf numFmtId="1" fontId="58" fillId="0" borderId="0" xfId="1537" applyNumberFormat="1" applyFont="1" applyAlignment="1">
      <alignment horizontal="right" vertical="center"/>
    </xf>
    <xf numFmtId="1" fontId="17" fillId="0" borderId="0" xfId="1537" applyNumberFormat="1" applyFont="1" applyAlignment="1">
      <alignment horizontal="right"/>
    </xf>
    <xf numFmtId="0" fontId="60" fillId="0" borderId="0" xfId="1537" applyFont="1" applyAlignment="1">
      <alignment horizontal="center"/>
    </xf>
    <xf numFmtId="1" fontId="55" fillId="0" borderId="0" xfId="1537" applyNumberFormat="1" applyFont="1" applyAlignment="1">
      <alignment horizontal="center"/>
    </xf>
    <xf numFmtId="4" fontId="62" fillId="0" borderId="0" xfId="1537" applyNumberFormat="1" applyFont="1" applyAlignment="1">
      <alignment horizontal="center" vertical="top"/>
    </xf>
    <xf numFmtId="1" fontId="62" fillId="0" borderId="0" xfId="1537" applyNumberFormat="1" applyFont="1" applyAlignment="1">
      <alignment horizontal="center" vertical="top"/>
    </xf>
    <xf numFmtId="0" fontId="17" fillId="0" borderId="0" xfId="1537" applyFont="1" applyAlignment="1">
      <alignment horizontal="center"/>
    </xf>
    <xf numFmtId="4" fontId="60" fillId="0" borderId="0" xfId="1537" applyNumberFormat="1" applyFont="1" applyAlignment="1">
      <alignment horizontal="center"/>
    </xf>
    <xf numFmtId="1" fontId="60" fillId="0" borderId="0" xfId="1537" applyNumberFormat="1" applyFont="1" applyAlignment="1">
      <alignment horizontal="center"/>
    </xf>
    <xf numFmtId="0" fontId="60" fillId="0" borderId="0" xfId="1537" applyFont="1" applyAlignment="1"/>
    <xf numFmtId="0" fontId="58" fillId="0" borderId="0" xfId="1537" applyFont="1" applyAlignment="1">
      <alignment horizontal="center" vertical="center"/>
    </xf>
    <xf numFmtId="0" fontId="17" fillId="0" borderId="0" xfId="1537" applyFont="1" applyAlignment="1">
      <alignment horizontal="center" vertical="center"/>
    </xf>
    <xf numFmtId="0" fontId="55" fillId="0" borderId="6" xfId="1537" applyFont="1" applyBorder="1" applyAlignment="1"/>
    <xf numFmtId="0" fontId="17" fillId="0" borderId="0" xfId="1537" applyFont="1" applyBorder="1"/>
    <xf numFmtId="4" fontId="62" fillId="0" borderId="5" xfId="1537" applyNumberFormat="1" applyFont="1" applyBorder="1" applyAlignment="1">
      <alignment horizontal="center" vertical="center" wrapText="1"/>
    </xf>
    <xf numFmtId="4" fontId="17" fillId="0" borderId="5" xfId="1537" applyNumberFormat="1" applyFont="1" applyBorder="1" applyAlignment="1">
      <alignment horizontal="center" vertical="center" textRotation="90" wrapText="1"/>
    </xf>
    <xf numFmtId="1" fontId="62" fillId="0" borderId="5" xfId="1537" applyNumberFormat="1" applyFont="1" applyBorder="1" applyAlignment="1">
      <alignment horizontal="center" vertical="center" textRotation="90" wrapText="1"/>
    </xf>
    <xf numFmtId="4" fontId="62" fillId="0" borderId="5" xfId="1537" applyNumberFormat="1" applyFont="1" applyBorder="1" applyAlignment="1">
      <alignment horizontal="center" vertical="center"/>
    </xf>
    <xf numFmtId="1" fontId="62" fillId="0" borderId="5" xfId="1537" applyNumberFormat="1" applyFont="1" applyBorder="1" applyAlignment="1">
      <alignment horizontal="center" vertical="center"/>
    </xf>
    <xf numFmtId="1" fontId="58" fillId="0" borderId="5" xfId="1537" applyNumberFormat="1" applyFont="1" applyBorder="1" applyAlignment="1">
      <alignment horizontal="center" vertical="center" wrapText="1"/>
    </xf>
    <xf numFmtId="1" fontId="58" fillId="3" borderId="5" xfId="1537" applyNumberFormat="1" applyFont="1" applyFill="1" applyBorder="1" applyAlignment="1">
      <alignment horizontal="center" vertical="center" wrapText="1"/>
    </xf>
    <xf numFmtId="1" fontId="58" fillId="39" borderId="5" xfId="1537" applyNumberFormat="1" applyFont="1" applyFill="1" applyBorder="1" applyAlignment="1">
      <alignment horizontal="center"/>
    </xf>
    <xf numFmtId="0" fontId="0" fillId="0" borderId="11" xfId="1537" applyFont="1" applyBorder="1" applyAlignment="1">
      <alignment horizontal="center"/>
    </xf>
    <xf numFmtId="4" fontId="61" fillId="0" borderId="5" xfId="1537" applyNumberFormat="1" applyFont="1" applyBorder="1" applyAlignment="1">
      <alignment horizontal="center"/>
    </xf>
    <xf numFmtId="0" fontId="17" fillId="0" borderId="11" xfId="1537" applyFont="1" applyBorder="1"/>
    <xf numFmtId="0" fontId="59" fillId="0" borderId="0" xfId="1537" applyFont="1" applyBorder="1" applyAlignment="1">
      <alignment horizontal="center" wrapText="1"/>
    </xf>
    <xf numFmtId="0" fontId="59" fillId="0" borderId="0" xfId="1537" applyFont="1" applyBorder="1" applyAlignment="1">
      <alignment horizontal="center" vertical="center"/>
    </xf>
    <xf numFmtId="0" fontId="62" fillId="0" borderId="0" xfId="1537" applyFont="1" applyBorder="1" applyAlignment="1">
      <alignment horizontal="center" vertical="center" textRotation="90" wrapText="1"/>
    </xf>
    <xf numFmtId="0" fontId="17" fillId="0" borderId="0" xfId="1537" applyFont="1" applyBorder="1" applyAlignment="1">
      <alignment horizontal="center" vertical="center" textRotation="90" wrapText="1"/>
    </xf>
    <xf numFmtId="0" fontId="74" fillId="0" borderId="0" xfId="1537" applyFont="1" applyBorder="1" applyAlignment="1">
      <alignment horizontal="center" vertical="center"/>
    </xf>
    <xf numFmtId="0" fontId="61" fillId="0" borderId="5" xfId="1537" applyFont="1" applyBorder="1" applyAlignment="1">
      <alignment horizontal="center" vertical="center"/>
    </xf>
    <xf numFmtId="4" fontId="61" fillId="0" borderId="5" xfId="1537" applyNumberFormat="1" applyFont="1" applyBorder="1" applyAlignment="1">
      <alignment horizontal="center" vertical="center"/>
    </xf>
    <xf numFmtId="0" fontId="34" fillId="0" borderId="0" xfId="1537" applyFont="1" applyAlignment="1">
      <alignment horizontal="right"/>
    </xf>
    <xf numFmtId="0" fontId="17" fillId="14" borderId="5" xfId="1537" applyFont="1" applyFill="1" applyBorder="1" applyAlignment="1">
      <alignment horizontal="center" vertical="center" textRotation="90" wrapText="1"/>
    </xf>
    <xf numFmtId="0" fontId="17" fillId="2" borderId="5" xfId="1537" applyFont="1" applyFill="1" applyBorder="1" applyAlignment="1">
      <alignment horizontal="center" vertical="center" textRotation="90" wrapText="1"/>
    </xf>
    <xf numFmtId="4" fontId="17" fillId="0" borderId="5" xfId="1537" applyNumberFormat="1" applyFont="1" applyBorder="1" applyAlignment="1">
      <alignment horizontal="center" vertical="center" wrapText="1"/>
    </xf>
    <xf numFmtId="0" fontId="17" fillId="0" borderId="5" xfId="1537" applyFont="1" applyBorder="1" applyAlignment="1">
      <alignment horizontal="center"/>
    </xf>
    <xf numFmtId="3" fontId="67" fillId="0" borderId="5" xfId="1537" applyNumberFormat="1" applyFont="1" applyBorder="1" applyAlignment="1" applyProtection="1">
      <alignment vertical="center" wrapText="1"/>
      <protection locked="0"/>
    </xf>
    <xf numFmtId="0" fontId="17" fillId="0" borderId="5" xfId="1537" applyFont="1" applyBorder="1" applyAlignment="1">
      <alignment horizontal="center" vertical="center" wrapText="1"/>
    </xf>
    <xf numFmtId="0" fontId="17" fillId="0" borderId="11" xfId="1537" applyFont="1" applyBorder="1" applyAlignment="1">
      <alignment horizontal="center"/>
    </xf>
    <xf numFmtId="0" fontId="0" fillId="0" borderId="0" xfId="1537" applyFont="1" applyAlignment="1">
      <alignment horizontal="center"/>
    </xf>
    <xf numFmtId="0" fontId="59" fillId="0" borderId="0" xfId="1537" applyFont="1" applyAlignment="1">
      <alignment vertical="center"/>
    </xf>
    <xf numFmtId="0" fontId="17" fillId="0" borderId="7" xfId="1537" applyFont="1" applyBorder="1"/>
    <xf numFmtId="0" fontId="74" fillId="0" borderId="5" xfId="1537" applyFont="1" applyBorder="1" applyAlignment="1">
      <alignment horizontal="center" vertical="center"/>
    </xf>
    <xf numFmtId="49" fontId="74" fillId="0" borderId="5" xfId="1537" applyNumberFormat="1" applyFont="1" applyBorder="1" applyAlignment="1">
      <alignment horizontal="center" vertical="center"/>
    </xf>
    <xf numFmtId="0" fontId="76" fillId="0" borderId="0" xfId="1537" applyFont="1"/>
    <xf numFmtId="0" fontId="76" fillId="0" borderId="0" xfId="1537" applyFont="1" applyAlignment="1">
      <alignment vertical="center"/>
    </xf>
    <xf numFmtId="0" fontId="76" fillId="0" borderId="0" xfId="1537" applyFont="1" applyAlignment="1">
      <alignment vertical="center" wrapText="1"/>
    </xf>
    <xf numFmtId="0" fontId="76" fillId="0" borderId="0" xfId="1537" applyFont="1" applyAlignment="1">
      <alignment horizontal="center" vertical="center"/>
    </xf>
    <xf numFmtId="0" fontId="62" fillId="0" borderId="0" xfId="1537" applyFont="1" applyAlignment="1">
      <alignment horizontal="center" vertical="top" wrapText="1"/>
    </xf>
    <xf numFmtId="0" fontId="76" fillId="0" borderId="0" xfId="1537" applyFont="1" applyBorder="1" applyAlignment="1">
      <alignment horizontal="center" vertical="center"/>
    </xf>
    <xf numFmtId="0" fontId="76" fillId="0" borderId="5" xfId="1537" applyFont="1" applyBorder="1" applyAlignment="1">
      <alignment horizontal="center" vertical="center" wrapText="1"/>
    </xf>
    <xf numFmtId="0" fontId="75" fillId="0" borderId="5" xfId="1537" applyFont="1" applyBorder="1" applyAlignment="1">
      <alignment horizontal="center" vertical="center" wrapText="1"/>
    </xf>
    <xf numFmtId="0" fontId="76" fillId="0" borderId="12" xfId="1537" applyFont="1" applyBorder="1" applyAlignment="1">
      <alignment horizontal="center" vertical="center" wrapText="1"/>
    </xf>
    <xf numFmtId="0" fontId="62" fillId="0" borderId="12" xfId="1537" applyFont="1" applyBorder="1" applyAlignment="1">
      <alignment horizontal="center" vertical="center" wrapText="1"/>
    </xf>
    <xf numFmtId="0" fontId="76" fillId="0" borderId="9" xfId="1537" applyFont="1" applyBorder="1" applyAlignment="1">
      <alignment horizontal="center" vertical="center" wrapText="1"/>
    </xf>
    <xf numFmtId="0" fontId="76" fillId="0" borderId="5" xfId="1537" applyFont="1" applyBorder="1" applyAlignment="1">
      <alignment horizontal="center" vertical="center"/>
    </xf>
    <xf numFmtId="0" fontId="78" fillId="0" borderId="0" xfId="1537" applyFont="1" applyAlignment="1">
      <alignment horizontal="center"/>
    </xf>
    <xf numFmtId="0" fontId="76" fillId="0" borderId="0" xfId="1537" applyFont="1" applyAlignment="1"/>
    <xf numFmtId="0" fontId="78" fillId="0" borderId="0" xfId="1537" applyFont="1" applyAlignment="1"/>
    <xf numFmtId="0" fontId="76" fillId="0" borderId="8" xfId="1537" applyFont="1" applyBorder="1" applyAlignment="1">
      <alignment horizontal="center" vertical="center" wrapText="1"/>
    </xf>
    <xf numFmtId="0" fontId="76" fillId="0" borderId="5" xfId="1537" applyFont="1" applyBorder="1" applyAlignment="1">
      <alignment horizontal="center" vertical="center" textRotation="90"/>
    </xf>
    <xf numFmtId="0" fontId="76" fillId="0" borderId="5" xfId="1537" applyFont="1" applyBorder="1" applyAlignment="1">
      <alignment vertical="center"/>
    </xf>
    <xf numFmtId="0" fontId="76" fillId="0" borderId="5" xfId="1537" applyFont="1" applyBorder="1"/>
    <xf numFmtId="195" fontId="58" fillId="0" borderId="5" xfId="1537" applyNumberFormat="1" applyFont="1" applyBorder="1" applyAlignment="1">
      <alignment horizontal="center" vertical="center" wrapText="1"/>
    </xf>
    <xf numFmtId="0" fontId="0" fillId="41" borderId="5" xfId="1537" applyFont="1" applyFill="1" applyBorder="1" applyAlignment="1">
      <alignment horizontal="center"/>
    </xf>
    <xf numFmtId="49" fontId="76" fillId="0" borderId="0" xfId="1537" applyNumberFormat="1" applyFont="1"/>
    <xf numFmtId="49" fontId="62" fillId="0" borderId="5" xfId="1537" applyNumberFormat="1" applyFont="1" applyBorder="1" applyAlignment="1">
      <alignment horizontal="center" vertical="center" wrapText="1"/>
    </xf>
    <xf numFmtId="0" fontId="3" fillId="0" borderId="5" xfId="1537" applyFont="1" applyBorder="1" applyAlignment="1">
      <alignment horizontal="center" vertical="center" wrapText="1"/>
    </xf>
    <xf numFmtId="0" fontId="62" fillId="0" borderId="5" xfId="1537" applyFont="1" applyBorder="1" applyAlignment="1">
      <alignment vertical="center" wrapText="1"/>
    </xf>
    <xf numFmtId="0" fontId="62" fillId="0" borderId="5" xfId="1537" applyFont="1" applyBorder="1" applyAlignment="1">
      <alignment horizontal="left" vertical="center" wrapText="1"/>
    </xf>
    <xf numFmtId="49" fontId="3" fillId="0" borderId="5" xfId="1537" applyNumberFormat="1" applyFont="1" applyBorder="1" applyAlignment="1">
      <alignment horizontal="center" vertical="center" wrapText="1"/>
    </xf>
    <xf numFmtId="0" fontId="80" fillId="0" borderId="0" xfId="1537" applyFont="1" applyAlignment="1">
      <alignment vertical="center"/>
    </xf>
    <xf numFmtId="0" fontId="78" fillId="0" borderId="0" xfId="1537" applyFont="1" applyAlignment="1">
      <alignment horizontal="center" wrapText="1"/>
    </xf>
    <xf numFmtId="0" fontId="62" fillId="0" borderId="0" xfId="1537" applyFont="1" applyAlignment="1">
      <alignment vertical="center"/>
    </xf>
    <xf numFmtId="0" fontId="76" fillId="0" borderId="0" xfId="1537" applyFont="1" applyBorder="1" applyAlignment="1"/>
    <xf numFmtId="49" fontId="81" fillId="0" borderId="5" xfId="1537" applyNumberFormat="1" applyFont="1" applyBorder="1" applyAlignment="1">
      <alignment horizontal="center"/>
    </xf>
    <xf numFmtId="0" fontId="81" fillId="0" borderId="5" xfId="1537" applyFont="1" applyBorder="1" applyAlignment="1">
      <alignment horizontal="center" vertical="center"/>
    </xf>
    <xf numFmtId="0" fontId="82" fillId="0" borderId="0" xfId="1537" applyFont="1"/>
    <xf numFmtId="0" fontId="47" fillId="0" borderId="0" xfId="1537" applyFont="1"/>
    <xf numFmtId="0" fontId="83" fillId="0" borderId="0" xfId="1537" applyFont="1"/>
    <xf numFmtId="0" fontId="84" fillId="0" borderId="0" xfId="1537" applyFont="1" applyAlignment="1">
      <alignment horizontal="left" vertical="center"/>
    </xf>
    <xf numFmtId="0" fontId="55" fillId="0" borderId="0" xfId="1537" applyFont="1" applyAlignment="1">
      <alignment horizontal="center" vertical="center"/>
    </xf>
    <xf numFmtId="0" fontId="83" fillId="0" borderId="0" xfId="1537" applyFont="1" applyBorder="1"/>
    <xf numFmtId="0" fontId="62" fillId="0" borderId="5" xfId="1537" applyFont="1" applyBorder="1" applyAlignment="1">
      <alignment horizontal="center" vertical="center" textRotation="90"/>
    </xf>
    <xf numFmtId="0" fontId="62" fillId="0" borderId="0" xfId="1537" applyFont="1" applyAlignment="1">
      <alignment horizontal="center"/>
    </xf>
    <xf numFmtId="0" fontId="82" fillId="0" borderId="5" xfId="1537" applyFont="1" applyBorder="1"/>
    <xf numFmtId="196" fontId="58" fillId="0" borderId="5" xfId="1537" applyNumberFormat="1" applyFont="1" applyBorder="1" applyAlignment="1">
      <alignment horizontal="center" vertical="center" wrapText="1"/>
    </xf>
    <xf numFmtId="191" fontId="74" fillId="25" borderId="8" xfId="1537" applyNumberFormat="1" applyFont="1" applyFill="1" applyBorder="1" applyAlignment="1">
      <alignment horizontal="center" vertical="center"/>
    </xf>
    <xf numFmtId="0" fontId="58" fillId="25" borderId="5" xfId="1537" applyFont="1" applyFill="1" applyBorder="1" applyAlignment="1">
      <alignment horizontal="center" vertical="center" wrapText="1"/>
    </xf>
    <xf numFmtId="9" fontId="58" fillId="0" borderId="5" xfId="1537" applyNumberFormat="1" applyFont="1" applyBorder="1" applyAlignment="1">
      <alignment horizontal="center" vertical="center" wrapText="1"/>
    </xf>
    <xf numFmtId="0" fontId="58" fillId="44" borderId="5" xfId="1537" applyFont="1" applyFill="1" applyBorder="1" applyAlignment="1">
      <alignment horizontal="center" vertical="center" wrapText="1"/>
    </xf>
    <xf numFmtId="0" fontId="85" fillId="0" borderId="5" xfId="1537" applyFont="1" applyBorder="1" applyAlignment="1">
      <alignment vertical="center" wrapText="1"/>
    </xf>
    <xf numFmtId="0" fontId="76" fillId="0" borderId="0" xfId="1537" applyFont="1" applyAlignment="1">
      <alignment horizontal="right" vertical="center"/>
    </xf>
    <xf numFmtId="0" fontId="58" fillId="39" borderId="5" xfId="1537" applyFont="1" applyFill="1" applyBorder="1" applyAlignment="1">
      <alignment horizontal="center" vertical="center"/>
    </xf>
    <xf numFmtId="4" fontId="76" fillId="0" borderId="0" xfId="1537" applyNumberFormat="1" applyFont="1" applyAlignment="1">
      <alignment vertical="center"/>
    </xf>
    <xf numFmtId="4" fontId="76" fillId="0" borderId="0" xfId="1537" applyNumberFormat="1" applyFont="1"/>
    <xf numFmtId="4" fontId="75" fillId="0" borderId="5" xfId="1537" applyNumberFormat="1" applyFont="1" applyBorder="1" applyAlignment="1">
      <alignment horizontal="center" vertical="center" wrapText="1"/>
    </xf>
    <xf numFmtId="0" fontId="75" fillId="0" borderId="5" xfId="1537" applyFont="1" applyBorder="1" applyAlignment="1">
      <alignment horizontal="center" vertical="center" textRotation="90" wrapText="1"/>
    </xf>
    <xf numFmtId="49" fontId="76" fillId="0" borderId="5" xfId="1537" applyNumberFormat="1" applyFont="1" applyBorder="1" applyAlignment="1">
      <alignment horizontal="center" vertical="center"/>
    </xf>
    <xf numFmtId="0" fontId="76" fillId="0" borderId="0" xfId="1537" applyFont="1" applyAlignment="1">
      <alignment horizontal="center"/>
    </xf>
    <xf numFmtId="0" fontId="76" fillId="0" borderId="0" xfId="1537" applyFont="1" applyAlignment="1">
      <alignment horizontal="center" vertical="center" wrapText="1"/>
    </xf>
    <xf numFmtId="0" fontId="76" fillId="0" borderId="0" xfId="1537" applyFont="1" applyAlignment="1">
      <alignment horizontal="left"/>
    </xf>
    <xf numFmtId="0" fontId="77" fillId="0" borderId="0" xfId="1537" applyFont="1" applyAlignment="1">
      <alignment horizontal="center" vertical="center" wrapText="1"/>
    </xf>
    <xf numFmtId="49" fontId="76" fillId="0" borderId="5" xfId="1537" applyNumberFormat="1" applyFont="1" applyBorder="1" applyAlignment="1">
      <alignment horizontal="center" vertical="center" wrapText="1"/>
    </xf>
    <xf numFmtId="0" fontId="76" fillId="0" borderId="5" xfId="1537" applyFont="1" applyBorder="1" applyAlignment="1">
      <alignment vertical="center" wrapText="1"/>
    </xf>
    <xf numFmtId="167" fontId="76" fillId="0" borderId="12" xfId="1537" applyNumberFormat="1" applyFont="1" applyBorder="1" applyAlignment="1">
      <alignment horizontal="center" vertical="center"/>
    </xf>
    <xf numFmtId="167" fontId="76" fillId="0" borderId="5" xfId="1537" applyNumberFormat="1" applyFont="1" applyBorder="1" applyAlignment="1">
      <alignment vertical="center" wrapText="1"/>
    </xf>
    <xf numFmtId="3" fontId="76" fillId="0" borderId="5" xfId="1537" applyNumberFormat="1" applyFont="1" applyBorder="1" applyAlignment="1">
      <alignment horizontal="center" vertical="center"/>
    </xf>
    <xf numFmtId="0" fontId="76" fillId="0" borderId="5" xfId="1537" applyFont="1" applyBorder="1" applyAlignment="1">
      <alignment horizontal="center"/>
    </xf>
    <xf numFmtId="197" fontId="76" fillId="0" borderId="5" xfId="1537" applyNumberFormat="1" applyFont="1" applyBorder="1" applyAlignment="1">
      <alignment horizontal="center" vertical="center"/>
    </xf>
    <xf numFmtId="0" fontId="86" fillId="0" borderId="0" xfId="1537" applyFont="1" applyAlignment="1">
      <alignment wrapText="1"/>
    </xf>
    <xf numFmtId="0" fontId="76" fillId="0" borderId="0" xfId="1537" applyFont="1" applyAlignment="1">
      <alignment wrapText="1"/>
    </xf>
    <xf numFmtId="0" fontId="87" fillId="0" borderId="0" xfId="1537" applyFont="1" applyBorder="1" applyAlignment="1">
      <alignment horizontal="center" vertical="center"/>
    </xf>
    <xf numFmtId="0" fontId="88" fillId="0" borderId="0" xfId="1537" applyFont="1" applyBorder="1" applyAlignment="1">
      <alignment horizontal="center" vertical="center"/>
    </xf>
    <xf numFmtId="0" fontId="88" fillId="0" borderId="0" xfId="1537" applyFont="1" applyBorder="1" applyAlignment="1">
      <alignment horizontal="left" vertical="center" wrapText="1"/>
    </xf>
    <xf numFmtId="0" fontId="89" fillId="0" borderId="0" xfId="1537" applyFont="1" applyBorder="1" applyAlignment="1">
      <alignment horizontal="left" vertical="center" wrapText="1"/>
    </xf>
    <xf numFmtId="0" fontId="85" fillId="0" borderId="0" xfId="1537" applyFont="1" applyBorder="1" applyAlignment="1">
      <alignment horizontal="center" vertical="center"/>
    </xf>
    <xf numFmtId="0" fontId="85" fillId="0" borderId="0" xfId="1537" applyFont="1" applyBorder="1" applyAlignment="1">
      <alignment horizontal="left" vertical="center" wrapText="1"/>
    </xf>
    <xf numFmtId="0" fontId="85" fillId="0" borderId="0" xfId="1537" applyFont="1" applyBorder="1" applyAlignment="1">
      <alignment horizontal="center" vertical="center" wrapText="1"/>
    </xf>
    <xf numFmtId="0" fontId="75" fillId="0" borderId="0" xfId="1537" applyFont="1" applyBorder="1" applyAlignment="1">
      <alignment horizontal="center" vertical="center"/>
    </xf>
    <xf numFmtId="3" fontId="75" fillId="0" borderId="0" xfId="1537" applyNumberFormat="1" applyFont="1" applyBorder="1" applyAlignment="1">
      <alignment horizontal="center" vertical="center"/>
    </xf>
    <xf numFmtId="0" fontId="76" fillId="0" borderId="0" xfId="1537" applyFont="1" applyBorder="1" applyAlignment="1">
      <alignment vertical="center"/>
    </xf>
    <xf numFmtId="0" fontId="85" fillId="0" borderId="0" xfId="1537" applyFont="1" applyBorder="1" applyAlignment="1">
      <alignment vertical="center"/>
    </xf>
    <xf numFmtId="0" fontId="88" fillId="0" borderId="0" xfId="1537" applyFont="1" applyBorder="1" applyAlignment="1">
      <alignment vertical="center"/>
    </xf>
    <xf numFmtId="0" fontId="90" fillId="0" borderId="0" xfId="1537" applyFont="1" applyBorder="1" applyAlignment="1">
      <alignment horizontal="center" vertical="center"/>
    </xf>
    <xf numFmtId="0" fontId="88" fillId="0" borderId="0" xfId="1537" applyFont="1" applyBorder="1" applyAlignment="1">
      <alignment horizontal="center" vertical="center" wrapText="1"/>
    </xf>
    <xf numFmtId="0" fontId="91" fillId="0" borderId="5" xfId="1537" applyFont="1" applyBorder="1" applyAlignment="1">
      <alignment vertical="center" wrapText="1"/>
    </xf>
    <xf numFmtId="0" fontId="17" fillId="0" borderId="0" xfId="1537" applyFont="1" applyAlignment="1">
      <alignment horizontal="left"/>
    </xf>
    <xf numFmtId="0" fontId="66" fillId="0" borderId="0" xfId="1537" applyFont="1" applyAlignment="1">
      <alignment wrapText="1"/>
    </xf>
    <xf numFmtId="0" fontId="17" fillId="0" borderId="5" xfId="1537" applyFont="1" applyBorder="1"/>
    <xf numFmtId="49" fontId="32" fillId="0" borderId="0" xfId="1537" applyNumberFormat="1" applyFont="1" applyAlignment="1">
      <alignment horizontal="center" vertical="center"/>
    </xf>
    <xf numFmtId="49" fontId="58" fillId="0" borderId="0" xfId="1537" applyNumberFormat="1" applyFont="1" applyAlignment="1">
      <alignment horizontal="center" vertical="center"/>
    </xf>
    <xf numFmtId="0" fontId="66" fillId="0" borderId="0" xfId="1537" applyFont="1" applyAlignment="1">
      <alignment horizontal="center" vertical="center" wrapText="1"/>
    </xf>
    <xf numFmtId="0" fontId="61" fillId="0" borderId="0" xfId="1537" applyFont="1" applyAlignment="1">
      <alignment horizontal="center" vertical="top"/>
    </xf>
    <xf numFmtId="0" fontId="92" fillId="0" borderId="0" xfId="1537" applyFont="1" applyBorder="1" applyAlignment="1">
      <alignment vertical="center" wrapText="1"/>
    </xf>
    <xf numFmtId="4" fontId="92" fillId="0" borderId="0" xfId="1537" applyNumberFormat="1" applyFont="1" applyBorder="1" applyAlignment="1">
      <alignment vertical="center" wrapText="1"/>
    </xf>
    <xf numFmtId="0" fontId="58" fillId="0" borderId="0" xfId="1537" applyFont="1" applyAlignment="1">
      <alignment horizontal="center" vertical="center" wrapText="1"/>
    </xf>
    <xf numFmtId="0" fontId="94" fillId="0" borderId="5" xfId="1537" applyFont="1" applyBorder="1" applyAlignment="1">
      <alignment horizontal="center" vertical="center" wrapText="1"/>
    </xf>
    <xf numFmtId="0" fontId="32" fillId="0" borderId="5" xfId="1537" applyFont="1" applyBorder="1" applyAlignment="1">
      <alignment horizontal="center" vertical="center" wrapText="1"/>
    </xf>
    <xf numFmtId="191" fontId="17" fillId="0" borderId="0" xfId="1537" applyNumberFormat="1" applyFont="1"/>
    <xf numFmtId="49" fontId="93" fillId="0" borderId="5" xfId="1537" applyNumberFormat="1" applyFont="1" applyBorder="1" applyAlignment="1">
      <alignment horizontal="center" vertical="center"/>
    </xf>
    <xf numFmtId="0" fontId="93" fillId="0" borderId="5" xfId="1537" applyFont="1" applyBorder="1" applyAlignment="1">
      <alignment horizontal="center" vertical="center" wrapText="1"/>
    </xf>
    <xf numFmtId="191" fontId="55" fillId="0" borderId="5" xfId="1537" applyNumberFormat="1" applyFont="1" applyBorder="1" applyAlignment="1">
      <alignment horizontal="center" vertical="center" wrapText="1"/>
    </xf>
    <xf numFmtId="49" fontId="32" fillId="0" borderId="5" xfId="1537" applyNumberFormat="1" applyFont="1" applyBorder="1" applyAlignment="1">
      <alignment horizontal="center" vertical="center"/>
    </xf>
    <xf numFmtId="0" fontId="17" fillId="0" borderId="5" xfId="1537" applyFont="1" applyBorder="1" applyAlignment="1">
      <alignment vertical="center"/>
    </xf>
    <xf numFmtId="191" fontId="17" fillId="0" borderId="5" xfId="1537" applyNumberFormat="1" applyFont="1" applyBorder="1" applyAlignment="1">
      <alignment horizontal="center" vertical="center" wrapText="1"/>
    </xf>
    <xf numFmtId="0" fontId="17" fillId="0" borderId="5" xfId="1537" applyFont="1" applyBorder="1" applyAlignment="1">
      <alignment horizontal="left" vertical="center" wrapText="1" indent="3"/>
    </xf>
    <xf numFmtId="0" fontId="17" fillId="0" borderId="5" xfId="1537" applyFont="1" applyBorder="1" applyAlignment="1">
      <alignment horizontal="left" vertical="center" wrapText="1" indent="8"/>
    </xf>
    <xf numFmtId="0" fontId="17" fillId="0" borderId="5" xfId="1537" applyFont="1" applyBorder="1" applyAlignment="1">
      <alignment horizontal="left" vertical="center" wrapText="1" indent="13"/>
    </xf>
    <xf numFmtId="49" fontId="32" fillId="25" borderId="5" xfId="1537" applyNumberFormat="1" applyFont="1" applyFill="1" applyBorder="1" applyAlignment="1">
      <alignment horizontal="center" vertical="center"/>
    </xf>
    <xf numFmtId="0" fontId="17" fillId="25" borderId="5" xfId="1537" applyFont="1" applyFill="1" applyBorder="1" applyAlignment="1">
      <alignment horizontal="left" vertical="center" wrapText="1" indent="8"/>
    </xf>
    <xf numFmtId="191" fontId="17" fillId="25" borderId="5" xfId="1537" applyNumberFormat="1" applyFont="1" applyFill="1" applyBorder="1" applyAlignment="1">
      <alignment horizontal="center" vertical="center" wrapText="1"/>
    </xf>
    <xf numFmtId="0" fontId="17" fillId="25" borderId="0" xfId="1537" applyFont="1" applyFill="1"/>
    <xf numFmtId="191" fontId="95" fillId="25" borderId="5" xfId="1537" applyNumberFormat="1" applyFont="1" applyFill="1" applyBorder="1" applyAlignment="1">
      <alignment horizontal="center" vertical="center" wrapText="1"/>
    </xf>
    <xf numFmtId="191" fontId="62" fillId="25" borderId="5" xfId="1537" applyNumberFormat="1" applyFont="1" applyFill="1" applyBorder="1" applyAlignment="1">
      <alignment horizontal="center" vertical="center" wrapText="1"/>
    </xf>
    <xf numFmtId="191" fontId="55" fillId="25" borderId="5" xfId="1537" applyNumberFormat="1" applyFont="1" applyFill="1" applyBorder="1" applyAlignment="1">
      <alignment horizontal="center" vertical="center" wrapText="1"/>
    </xf>
    <xf numFmtId="0" fontId="96" fillId="0" borderId="0" xfId="1537" applyFont="1" applyAlignment="1">
      <alignment vertical="center" wrapText="1"/>
    </xf>
    <xf numFmtId="0" fontId="61" fillId="0" borderId="0" xfId="1537" applyFont="1" applyAlignment="1">
      <alignment horizontal="justify"/>
    </xf>
    <xf numFmtId="2" fontId="17" fillId="0" borderId="0" xfId="1537" applyNumberFormat="1" applyFont="1"/>
    <xf numFmtId="2" fontId="66" fillId="0" borderId="0" xfId="1537" applyNumberFormat="1" applyFont="1"/>
    <xf numFmtId="198" fontId="66" fillId="0" borderId="0" xfId="1537" applyNumberFormat="1" applyFont="1"/>
    <xf numFmtId="0" fontId="17" fillId="0" borderId="5" xfId="1537" applyFont="1" applyBorder="1" applyAlignment="1">
      <alignment horizontal="center"/>
    </xf>
    <xf numFmtId="0" fontId="58" fillId="0" borderId="5" xfId="1537" applyFont="1" applyBorder="1" applyAlignment="1">
      <alignment horizontal="center" vertical="center" wrapText="1"/>
    </xf>
    <xf numFmtId="0" fontId="17" fillId="0" borderId="5" xfId="1537" applyFont="1" applyBorder="1" applyAlignment="1">
      <alignment horizontal="center" vertical="center" wrapText="1"/>
    </xf>
    <xf numFmtId="49" fontId="61" fillId="0" borderId="5" xfId="1537" applyNumberFormat="1" applyFont="1" applyBorder="1" applyAlignment="1">
      <alignment horizontal="center" vertical="center"/>
    </xf>
    <xf numFmtId="9" fontId="58" fillId="0" borderId="5" xfId="1537" applyNumberFormat="1" applyFont="1" applyBorder="1" applyAlignment="1">
      <alignment horizontal="center" vertical="center" wrapText="1"/>
    </xf>
    <xf numFmtId="199" fontId="58" fillId="0" borderId="5" xfId="1537" applyNumberFormat="1" applyFont="1" applyBorder="1" applyAlignment="1">
      <alignment horizontal="center" vertical="center" wrapText="1"/>
    </xf>
    <xf numFmtId="0" fontId="58" fillId="0" borderId="0" xfId="1537" applyFont="1" applyBorder="1"/>
    <xf numFmtId="0" fontId="58" fillId="0" borderId="5" xfId="1537" applyFont="1" applyBorder="1" applyAlignment="1">
      <alignment horizontal="center" vertical="center" wrapText="1"/>
    </xf>
    <xf numFmtId="0" fontId="61" fillId="45" borderId="5" xfId="1537" applyFont="1" applyFill="1" applyBorder="1" applyAlignment="1">
      <alignment horizontal="center" vertical="center" wrapText="1"/>
    </xf>
    <xf numFmtId="14" fontId="58" fillId="0" borderId="5" xfId="1537" applyNumberFormat="1" applyFont="1" applyBorder="1" applyAlignment="1">
      <alignment horizontal="center" vertical="center" wrapText="1"/>
    </xf>
    <xf numFmtId="4" fontId="58" fillId="0" borderId="0" xfId="1537" applyNumberFormat="1" applyFont="1" applyAlignment="1"/>
    <xf numFmtId="4" fontId="66" fillId="38" borderId="5" xfId="1537" applyNumberFormat="1" applyFont="1" applyFill="1" applyBorder="1" applyAlignment="1">
      <alignment horizontal="center" vertical="center" wrapText="1"/>
    </xf>
    <xf numFmtId="0" fontId="99" fillId="0" borderId="0" xfId="1537" applyFont="1"/>
    <xf numFmtId="0" fontId="98" fillId="0" borderId="5" xfId="2" applyFont="1" applyFill="1" applyBorder="1" applyAlignment="1">
      <alignment horizontal="center" vertical="center"/>
    </xf>
    <xf numFmtId="0" fontId="98" fillId="0" borderId="5" xfId="2" applyFont="1" applyFill="1" applyBorder="1" applyAlignment="1">
      <alignment horizontal="left" vertical="center" wrapText="1"/>
    </xf>
    <xf numFmtId="0" fontId="99" fillId="0" borderId="5" xfId="1537" applyFont="1" applyBorder="1" applyAlignment="1">
      <alignment horizontal="center"/>
    </xf>
    <xf numFmtId="199" fontId="17" fillId="0" borderId="5" xfId="1537" applyNumberFormat="1" applyFont="1" applyBorder="1" applyAlignment="1">
      <alignment horizontal="center" vertical="center" wrapText="1"/>
    </xf>
    <xf numFmtId="0" fontId="58" fillId="0" borderId="5" xfId="1537" applyFont="1" applyBorder="1" applyAlignment="1">
      <alignment horizontal="center" vertical="center" wrapText="1"/>
    </xf>
    <xf numFmtId="0" fontId="58" fillId="0" borderId="5" xfId="1537" applyFont="1" applyBorder="1" applyAlignment="1">
      <alignment horizontal="center" vertical="center" textRotation="90" wrapText="1"/>
    </xf>
    <xf numFmtId="0" fontId="17" fillId="0" borderId="5" xfId="1537" applyFont="1" applyBorder="1" applyAlignment="1">
      <alignment horizontal="center" vertical="center" wrapText="1"/>
    </xf>
    <xf numFmtId="0" fontId="76" fillId="0" borderId="5" xfId="1537" applyFont="1" applyBorder="1" applyAlignment="1">
      <alignment horizontal="center" vertical="center"/>
    </xf>
    <xf numFmtId="0" fontId="58" fillId="0" borderId="5" xfId="1537" applyFont="1" applyBorder="1" applyAlignment="1">
      <alignment horizontal="center" vertical="center" wrapText="1"/>
    </xf>
    <xf numFmtId="0" fontId="17" fillId="0" borderId="5" xfId="1537" applyFont="1" applyBorder="1" applyAlignment="1">
      <alignment horizontal="center" vertical="center" wrapText="1"/>
    </xf>
    <xf numFmtId="49" fontId="61" fillId="45" borderId="5" xfId="1537" applyNumberFormat="1" applyFont="1" applyFill="1" applyBorder="1" applyAlignment="1">
      <alignment horizontal="center" vertical="center"/>
    </xf>
    <xf numFmtId="0" fontId="59" fillId="0" borderId="0" xfId="1537" applyFont="1" applyBorder="1" applyAlignment="1">
      <alignment horizontal="center" vertical="center" wrapText="1"/>
    </xf>
    <xf numFmtId="0" fontId="60" fillId="0" borderId="0" xfId="1537" applyFont="1" applyBorder="1" applyAlignment="1">
      <alignment horizontal="center" vertical="center"/>
    </xf>
    <xf numFmtId="0" fontId="60" fillId="0" borderId="0" xfId="1537" applyFont="1" applyBorder="1" applyAlignment="1">
      <alignment horizontal="center"/>
    </xf>
    <xf numFmtId="0" fontId="61" fillId="0" borderId="0" xfId="1537" applyFont="1" applyBorder="1" applyAlignment="1">
      <alignment horizontal="center" vertical="center"/>
    </xf>
    <xf numFmtId="0" fontId="62" fillId="0" borderId="0" xfId="1537" applyFont="1" applyBorder="1" applyAlignment="1">
      <alignment horizontal="center" vertical="top"/>
    </xf>
    <xf numFmtId="0" fontId="58" fillId="0" borderId="0" xfId="1537" applyFont="1" applyBorder="1" applyAlignment="1">
      <alignment horizontal="center"/>
    </xf>
    <xf numFmtId="0" fontId="17" fillId="0" borderId="0" xfId="1537" applyFont="1" applyBorder="1" applyAlignment="1">
      <alignment horizontal="center"/>
    </xf>
    <xf numFmtId="0" fontId="62" fillId="0" borderId="5" xfId="1537" applyFont="1" applyBorder="1" applyAlignment="1">
      <alignment horizontal="center" vertical="center" wrapText="1"/>
    </xf>
    <xf numFmtId="0" fontId="59" fillId="0" borderId="5" xfId="1537" applyFont="1" applyBorder="1" applyAlignment="1">
      <alignment horizontal="center" vertical="center" wrapText="1"/>
    </xf>
    <xf numFmtId="0" fontId="63" fillId="14" borderId="5" xfId="1537" applyFont="1" applyFill="1" applyBorder="1" applyAlignment="1">
      <alignment horizontal="center" vertical="center" wrapText="1"/>
    </xf>
    <xf numFmtId="0" fontId="59" fillId="15" borderId="5" xfId="1537" applyFont="1" applyFill="1" applyBorder="1" applyAlignment="1">
      <alignment horizontal="center" vertical="center" wrapText="1"/>
    </xf>
    <xf numFmtId="0" fontId="59" fillId="14" borderId="5" xfId="1537" applyFont="1" applyFill="1" applyBorder="1" applyAlignment="1">
      <alignment horizontal="center" vertical="center" wrapText="1"/>
    </xf>
    <xf numFmtId="0" fontId="59" fillId="2" borderId="5" xfId="1537" applyFont="1" applyFill="1" applyBorder="1" applyAlignment="1">
      <alignment horizontal="center" vertical="center" wrapText="1"/>
    </xf>
    <xf numFmtId="0" fontId="59" fillId="9" borderId="5" xfId="1537" applyFont="1" applyFill="1" applyBorder="1" applyAlignment="1">
      <alignment horizontal="center" vertical="center" wrapText="1"/>
    </xf>
    <xf numFmtId="0" fontId="65" fillId="0" borderId="5" xfId="1537" applyFont="1" applyBorder="1" applyAlignment="1">
      <alignment horizontal="center" vertical="center" wrapText="1"/>
    </xf>
    <xf numFmtId="0" fontId="59" fillId="37" borderId="5" xfId="1537" applyFont="1" applyFill="1" applyBorder="1" applyAlignment="1">
      <alignment horizontal="center" vertical="center" wrapText="1"/>
    </xf>
    <xf numFmtId="0" fontId="66" fillId="0" borderId="0" xfId="1537" applyFont="1" applyBorder="1" applyAlignment="1">
      <alignment horizontal="center" vertical="center"/>
    </xf>
    <xf numFmtId="0" fontId="66" fillId="0" borderId="0" xfId="1537" applyFont="1" applyBorder="1" applyAlignment="1">
      <alignment horizontal="center"/>
    </xf>
    <xf numFmtId="0" fontId="61" fillId="0" borderId="0" xfId="1537" applyFont="1" applyBorder="1" applyAlignment="1">
      <alignment horizontal="center" vertical="top"/>
    </xf>
    <xf numFmtId="0" fontId="58" fillId="0" borderId="5" xfId="1537" applyFont="1" applyBorder="1" applyAlignment="1">
      <alignment horizontal="center" vertical="center" wrapText="1"/>
    </xf>
    <xf numFmtId="0" fontId="58" fillId="0" borderId="5" xfId="1537" applyFont="1" applyBorder="1" applyAlignment="1">
      <alignment horizontal="center" vertical="center" textRotation="90" wrapText="1"/>
    </xf>
    <xf numFmtId="0" fontId="58" fillId="0" borderId="8" xfId="1537" applyFont="1" applyBorder="1" applyAlignment="1">
      <alignment horizontal="center" vertical="center" wrapText="1"/>
    </xf>
    <xf numFmtId="0" fontId="69" fillId="0" borderId="5" xfId="1537" applyFont="1" applyBorder="1" applyAlignment="1">
      <alignment horizontal="center" vertical="center" wrapText="1"/>
    </xf>
    <xf numFmtId="0" fontId="58" fillId="0" borderId="10" xfId="1537" applyFont="1" applyBorder="1" applyAlignment="1">
      <alignment horizontal="center" vertical="center" wrapText="1"/>
    </xf>
    <xf numFmtId="0" fontId="58" fillId="0" borderId="11" xfId="1537" applyFont="1" applyBorder="1" applyAlignment="1">
      <alignment horizontal="center" vertical="center" wrapText="1"/>
    </xf>
    <xf numFmtId="0" fontId="58" fillId="0" borderId="13" xfId="1537" applyFont="1" applyBorder="1" applyAlignment="1">
      <alignment horizontal="center" vertical="center" wrapText="1"/>
    </xf>
    <xf numFmtId="0" fontId="70" fillId="0" borderId="0" xfId="1537" applyFont="1" applyBorder="1" applyAlignment="1">
      <alignment wrapText="1"/>
    </xf>
    <xf numFmtId="0" fontId="58" fillId="0" borderId="0" xfId="1537" applyFont="1" applyBorder="1" applyAlignment="1">
      <alignment horizontal="left"/>
    </xf>
    <xf numFmtId="0" fontId="58" fillId="0" borderId="0" xfId="1537" applyFont="1" applyBorder="1" applyAlignment="1">
      <alignment horizontal="left" vertical="center" wrapText="1"/>
    </xf>
    <xf numFmtId="0" fontId="58" fillId="0" borderId="0" xfId="1537" applyFont="1" applyBorder="1"/>
    <xf numFmtId="0" fontId="58" fillId="0" borderId="0" xfId="1537" applyFont="1" applyBorder="1" applyAlignment="1">
      <alignment horizontal="left" wrapText="1"/>
    </xf>
    <xf numFmtId="1" fontId="55" fillId="0" borderId="6" xfId="1537" applyNumberFormat="1" applyFont="1" applyBorder="1" applyAlignment="1">
      <alignment horizontal="center" vertical="top"/>
    </xf>
    <xf numFmtId="0" fontId="17" fillId="0" borderId="5" xfId="1537" applyFont="1" applyBorder="1" applyAlignment="1">
      <alignment horizontal="center" vertical="center" wrapText="1"/>
    </xf>
    <xf numFmtId="0" fontId="17" fillId="0" borderId="5" xfId="1537" applyFont="1" applyBorder="1" applyAlignment="1">
      <alignment horizontal="center" vertical="center" textRotation="90" wrapText="1"/>
    </xf>
    <xf numFmtId="0" fontId="0" fillId="0" borderId="5" xfId="1537" applyFont="1" applyBorder="1" applyAlignment="1">
      <alignment horizontal="center" vertical="center" wrapText="1"/>
    </xf>
    <xf numFmtId="0" fontId="17" fillId="0" borderId="10" xfId="1537" applyFont="1" applyBorder="1" applyAlignment="1">
      <alignment horizontal="center" vertical="center" wrapText="1"/>
    </xf>
    <xf numFmtId="0" fontId="17" fillId="0" borderId="5" xfId="1537" applyFont="1" applyBorder="1" applyAlignment="1">
      <alignment horizontal="center" vertical="center"/>
    </xf>
    <xf numFmtId="0" fontId="59" fillId="0" borderId="0" xfId="1537" applyFont="1" applyBorder="1" applyAlignment="1">
      <alignment horizontal="center"/>
    </xf>
    <xf numFmtId="0" fontId="55" fillId="0" borderId="0" xfId="1537" applyFont="1" applyBorder="1" applyAlignment="1">
      <alignment horizontal="center"/>
    </xf>
    <xf numFmtId="0" fontId="58" fillId="0" borderId="0" xfId="1537" applyFont="1" applyBorder="1" applyAlignment="1">
      <alignment horizontal="center" vertical="center"/>
    </xf>
    <xf numFmtId="0" fontId="17" fillId="0" borderId="0" xfId="1537" applyFont="1" applyBorder="1" applyAlignment="1">
      <alignment horizontal="center" vertical="center"/>
    </xf>
    <xf numFmtId="0" fontId="55" fillId="0" borderId="6" xfId="1537" applyFont="1" applyBorder="1" applyAlignment="1">
      <alignment horizontal="center"/>
    </xf>
    <xf numFmtId="0" fontId="62" fillId="0" borderId="5" xfId="1537" applyFont="1" applyBorder="1" applyAlignment="1">
      <alignment horizontal="center" vertical="center"/>
    </xf>
    <xf numFmtId="0" fontId="62" fillId="0" borderId="10" xfId="1537" applyFont="1" applyBorder="1" applyAlignment="1">
      <alignment horizontal="center" vertical="center"/>
    </xf>
    <xf numFmtId="0" fontId="59" fillId="0" borderId="0" xfId="1537" applyFont="1" applyBorder="1" applyAlignment="1">
      <alignment horizontal="center" wrapText="1"/>
    </xf>
    <xf numFmtId="0" fontId="59" fillId="0" borderId="0" xfId="1537" applyFont="1" applyBorder="1" applyAlignment="1">
      <alignment horizontal="center" vertical="center"/>
    </xf>
    <xf numFmtId="0" fontId="62" fillId="0" borderId="0" xfId="1537" applyFont="1" applyBorder="1" applyAlignment="1">
      <alignment horizontal="center" vertical="center"/>
    </xf>
    <xf numFmtId="0" fontId="62" fillId="0" borderId="0" xfId="1537" applyFont="1" applyBorder="1" applyAlignment="1">
      <alignment horizontal="center" vertical="center" wrapText="1"/>
    </xf>
    <xf numFmtId="0" fontId="17" fillId="0" borderId="5" xfId="1537" applyFont="1" applyBorder="1" applyAlignment="1">
      <alignment horizontal="center"/>
    </xf>
    <xf numFmtId="0" fontId="75" fillId="0" borderId="0" xfId="1537" applyFont="1" applyBorder="1" applyAlignment="1">
      <alignment horizontal="center" vertical="top" wrapText="1"/>
    </xf>
    <xf numFmtId="0" fontId="62" fillId="0" borderId="10" xfId="1537" applyFont="1" applyBorder="1" applyAlignment="1">
      <alignment horizontal="center" vertical="center" wrapText="1"/>
    </xf>
    <xf numFmtId="0" fontId="77" fillId="0" borderId="6" xfId="1537" applyFont="1" applyBorder="1" applyAlignment="1">
      <alignment horizontal="center"/>
    </xf>
    <xf numFmtId="0" fontId="76" fillId="0" borderId="5" xfId="1537" applyFont="1" applyBorder="1" applyAlignment="1">
      <alignment horizontal="center" vertical="center" wrapText="1"/>
    </xf>
    <xf numFmtId="0" fontId="75" fillId="0" borderId="5" xfId="1537" applyFont="1" applyBorder="1" applyAlignment="1">
      <alignment horizontal="center" vertical="center" wrapText="1"/>
    </xf>
    <xf numFmtId="0" fontId="78" fillId="0" borderId="0" xfId="1537" applyFont="1" applyBorder="1" applyAlignment="1">
      <alignment horizontal="center"/>
    </xf>
    <xf numFmtId="0" fontId="76" fillId="0" borderId="0" xfId="1537" applyFont="1" applyBorder="1" applyAlignment="1">
      <alignment horizontal="center"/>
    </xf>
    <xf numFmtId="0" fontId="76" fillId="0" borderId="6" xfId="1537" applyFont="1" applyBorder="1"/>
    <xf numFmtId="0" fontId="76" fillId="0" borderId="5" xfId="1537" applyFont="1" applyBorder="1" applyAlignment="1">
      <alignment horizontal="center" vertical="center"/>
    </xf>
    <xf numFmtId="0" fontId="76" fillId="0" borderId="0" xfId="1537" applyFont="1" applyBorder="1" applyAlignment="1">
      <alignment horizontal="center" vertical="top"/>
    </xf>
    <xf numFmtId="0" fontId="75" fillId="0" borderId="0" xfId="1537" applyFont="1" applyBorder="1" applyAlignment="1">
      <alignment horizontal="center"/>
    </xf>
    <xf numFmtId="49" fontId="62" fillId="0" borderId="5" xfId="1537" applyNumberFormat="1" applyFont="1" applyBorder="1" applyAlignment="1">
      <alignment horizontal="center" vertical="center" wrapText="1"/>
    </xf>
    <xf numFmtId="0" fontId="62" fillId="0" borderId="5" xfId="1537" applyFont="1" applyBorder="1" applyAlignment="1">
      <alignment horizontal="left" vertical="center" wrapText="1"/>
    </xf>
    <xf numFmtId="0" fontId="78" fillId="0" borderId="0" xfId="1537" applyFont="1" applyBorder="1" applyAlignment="1">
      <alignment horizontal="center" wrapText="1"/>
    </xf>
    <xf numFmtId="0" fontId="3" fillId="0" borderId="0" xfId="1537" applyFont="1" applyBorder="1" applyAlignment="1">
      <alignment horizontal="center" vertical="center"/>
    </xf>
    <xf numFmtId="0" fontId="80" fillId="0" borderId="0" xfId="1537" applyFont="1" applyBorder="1" applyAlignment="1">
      <alignment horizontal="left" vertical="center" wrapText="1"/>
    </xf>
    <xf numFmtId="0" fontId="3" fillId="0" borderId="5" xfId="1537" applyFont="1" applyBorder="1" applyAlignment="1">
      <alignment horizontal="center" vertical="center" wrapText="1"/>
    </xf>
    <xf numFmtId="0" fontId="55" fillId="0" borderId="0" xfId="1537" applyFont="1" applyBorder="1" applyAlignment="1">
      <alignment horizontal="center" vertical="center"/>
    </xf>
    <xf numFmtId="0" fontId="83" fillId="0" borderId="0" xfId="1537" applyFont="1" applyBorder="1" applyAlignment="1">
      <alignment horizontal="center" vertical="center"/>
    </xf>
    <xf numFmtId="0" fontId="66" fillId="0" borderId="6" xfId="1537" applyFont="1" applyBorder="1" applyAlignment="1">
      <alignment horizontal="center" vertical="center"/>
    </xf>
    <xf numFmtId="49" fontId="61" fillId="0" borderId="5" xfId="1537" applyNumberFormat="1" applyFont="1" applyBorder="1" applyAlignment="1">
      <alignment horizontal="center" vertical="center"/>
    </xf>
    <xf numFmtId="49" fontId="61" fillId="0" borderId="5" xfId="1537" applyNumberFormat="1" applyFont="1" applyBorder="1" applyAlignment="1">
      <alignment horizontal="center" vertical="center" wrapText="1"/>
    </xf>
    <xf numFmtId="9" fontId="58" fillId="0" borderId="5" xfId="1537" applyNumberFormat="1" applyFont="1" applyBorder="1" applyAlignment="1">
      <alignment horizontal="center" vertical="center" wrapText="1"/>
    </xf>
    <xf numFmtId="0" fontId="77" fillId="0" borderId="0" xfId="1537" applyFont="1" applyBorder="1" applyAlignment="1">
      <alignment horizontal="center"/>
    </xf>
    <xf numFmtId="4" fontId="75" fillId="0" borderId="5" xfId="1537" applyNumberFormat="1" applyFont="1" applyBorder="1" applyAlignment="1">
      <alignment horizontal="center" vertical="center" wrapText="1"/>
    </xf>
    <xf numFmtId="0" fontId="76" fillId="0" borderId="12" xfId="1537" applyFont="1" applyBorder="1" applyAlignment="1">
      <alignment horizontal="center" vertical="center" wrapText="1"/>
    </xf>
    <xf numFmtId="0" fontId="66" fillId="0" borderId="0" xfId="1537" applyFont="1" applyBorder="1" applyAlignment="1">
      <alignment horizontal="center" vertical="center" wrapText="1"/>
    </xf>
    <xf numFmtId="0" fontId="58" fillId="0" borderId="0" xfId="1537" applyFont="1" applyBorder="1" applyAlignment="1">
      <alignment horizontal="right" vertical="center"/>
    </xf>
    <xf numFmtId="0" fontId="58" fillId="0" borderId="0" xfId="1537" applyFont="1" applyBorder="1" applyAlignment="1">
      <alignment horizontal="center" vertical="center" wrapText="1"/>
    </xf>
    <xf numFmtId="49" fontId="93" fillId="0" borderId="5" xfId="1537" applyNumberFormat="1" applyFont="1" applyBorder="1" applyAlignment="1">
      <alignment horizontal="center" vertical="center" wrapText="1"/>
    </xf>
    <xf numFmtId="0" fontId="94" fillId="0" borderId="5" xfId="1537" applyFont="1" applyBorder="1" applyAlignment="1">
      <alignment horizontal="center" vertical="center" wrapText="1"/>
    </xf>
    <xf numFmtId="0" fontId="17" fillId="0" borderId="5" xfId="1537" applyFont="1" applyBorder="1" applyAlignment="1">
      <alignment horizontal="left" vertical="center" wrapText="1"/>
    </xf>
    <xf numFmtId="0" fontId="70" fillId="0" borderId="0" xfId="1537" applyFont="1" applyBorder="1" applyAlignment="1">
      <alignment horizontal="center" wrapText="1"/>
    </xf>
    <xf numFmtId="0" fontId="70" fillId="0" borderId="0" xfId="1537" applyFont="1" applyBorder="1" applyAlignment="1">
      <alignment horizontal="left" wrapText="1"/>
    </xf>
    <xf numFmtId="0" fontId="70" fillId="0" borderId="14" xfId="1537" applyFont="1" applyBorder="1" applyAlignment="1">
      <alignment horizontal="left" wrapText="1"/>
    </xf>
    <xf numFmtId="192" fontId="58" fillId="0" borderId="5" xfId="1537" applyNumberFormat="1" applyFont="1" applyBorder="1" applyAlignment="1">
      <alignment horizontal="center"/>
    </xf>
    <xf numFmtId="0" fontId="100" fillId="0" borderId="0" xfId="1537" applyFont="1" applyBorder="1" applyAlignment="1">
      <alignment horizontal="center"/>
    </xf>
    <xf numFmtId="0" fontId="101" fillId="0" borderId="0" xfId="1537" applyFont="1" applyBorder="1" applyAlignment="1">
      <alignment horizontal="center" vertical="center"/>
    </xf>
    <xf numFmtId="0" fontId="102" fillId="0" borderId="0" xfId="1537" applyFont="1" applyBorder="1" applyAlignment="1">
      <alignment horizontal="center" vertical="top"/>
    </xf>
    <xf numFmtId="0" fontId="3" fillId="0" borderId="0" xfId="1537" applyFont="1" applyBorder="1" applyAlignment="1">
      <alignment horizontal="center" vertical="top"/>
    </xf>
    <xf numFmtId="0" fontId="103" fillId="0" borderId="0" xfId="1537" applyFont="1" applyBorder="1" applyAlignment="1">
      <alignment horizontal="center"/>
    </xf>
    <xf numFmtId="0" fontId="103" fillId="0" borderId="0" xfId="1537" applyFont="1" applyAlignment="1">
      <alignment horizontal="center"/>
    </xf>
    <xf numFmtId="0" fontId="103" fillId="0" borderId="0" xfId="1537" applyFont="1" applyAlignment="1">
      <alignment horizontal="center" wrapText="1"/>
    </xf>
    <xf numFmtId="0" fontId="55" fillId="0" borderId="5" xfId="1537" applyFont="1" applyBorder="1" applyAlignment="1">
      <alignment horizontal="center" vertical="center" wrapText="1"/>
    </xf>
    <xf numFmtId="0" fontId="3" fillId="0" borderId="0" xfId="1537" applyFont="1"/>
    <xf numFmtId="0" fontId="105" fillId="0" borderId="0" xfId="1537" applyFont="1" applyBorder="1" applyAlignment="1">
      <alignment horizontal="center" vertical="center"/>
    </xf>
    <xf numFmtId="0" fontId="105" fillId="0" borderId="0" xfId="1537" applyFont="1" applyBorder="1" applyAlignment="1">
      <alignment horizontal="center"/>
    </xf>
    <xf numFmtId="0" fontId="104" fillId="0" borderId="0" xfId="1537" applyFont="1"/>
    <xf numFmtId="0" fontId="105" fillId="0" borderId="0" xfId="1537" applyFont="1" applyBorder="1" applyAlignment="1">
      <alignment horizontal="center" vertical="top"/>
    </xf>
    <xf numFmtId="0" fontId="105" fillId="0" borderId="0" xfId="1537" applyFont="1"/>
    <xf numFmtId="0" fontId="103" fillId="0" borderId="0" xfId="1537" applyFont="1" applyBorder="1" applyAlignment="1">
      <alignment horizontal="center" vertical="center"/>
    </xf>
    <xf numFmtId="0" fontId="62" fillId="0" borderId="15" xfId="1537" applyFont="1" applyBorder="1" applyAlignment="1">
      <alignment horizontal="center" vertical="center" wrapText="1"/>
    </xf>
    <xf numFmtId="0" fontId="62" fillId="0" borderId="16" xfId="1537" applyFont="1" applyBorder="1" applyAlignment="1">
      <alignment horizontal="center" vertical="center" wrapText="1"/>
    </xf>
    <xf numFmtId="0" fontId="62" fillId="0" borderId="17" xfId="1537" applyFont="1" applyBorder="1" applyAlignment="1">
      <alignment horizontal="center" vertical="center" wrapText="1"/>
    </xf>
    <xf numFmtId="0" fontId="62" fillId="0" borderId="18" xfId="1537" applyFont="1" applyBorder="1" applyAlignment="1">
      <alignment horizontal="center" vertical="center" wrapText="1"/>
    </xf>
    <xf numFmtId="0" fontId="62" fillId="0" borderId="6" xfId="1537" applyFont="1" applyBorder="1" applyAlignment="1">
      <alignment horizontal="center" vertical="center" wrapText="1"/>
    </xf>
    <xf numFmtId="0" fontId="62" fillId="0" borderId="19" xfId="1537" applyFont="1" applyBorder="1" applyAlignment="1">
      <alignment horizontal="center" vertical="center" wrapText="1"/>
    </xf>
    <xf numFmtId="0" fontId="3" fillId="0" borderId="10" xfId="1537" applyFont="1" applyBorder="1" applyAlignment="1">
      <alignment horizontal="center" vertical="center"/>
    </xf>
    <xf numFmtId="0" fontId="3" fillId="0" borderId="5" xfId="1537" applyFont="1" applyBorder="1" applyAlignment="1">
      <alignment horizontal="center" vertical="center"/>
    </xf>
    <xf numFmtId="4" fontId="103" fillId="0" borderId="0" xfId="1537" applyNumberFormat="1" applyFont="1" applyAlignment="1">
      <alignment horizontal="center"/>
    </xf>
    <xf numFmtId="1" fontId="103" fillId="0" borderId="0" xfId="1537" applyNumberFormat="1" applyFont="1" applyAlignment="1">
      <alignment horizontal="center"/>
    </xf>
    <xf numFmtId="0" fontId="105" fillId="0" borderId="0" xfId="1537" applyFont="1" applyBorder="1" applyAlignment="1">
      <alignment horizontal="center" wrapText="1"/>
    </xf>
    <xf numFmtId="0" fontId="103" fillId="0" borderId="0" xfId="1537" applyFont="1"/>
    <xf numFmtId="0" fontId="103" fillId="0" borderId="0" xfId="1537" applyFont="1" applyAlignment="1">
      <alignment horizontal="right"/>
    </xf>
    <xf numFmtId="0" fontId="103" fillId="0" borderId="0" xfId="1537" applyFont="1" applyAlignment="1">
      <alignment wrapText="1"/>
    </xf>
  </cellXfs>
  <cellStyles count="64349">
    <cellStyle name=" 1" xfId="18"/>
    <cellStyle name="%" xfId="19"/>
    <cellStyle name="%_Inputs" xfId="20"/>
    <cellStyle name="%_Inputs (const)" xfId="21"/>
    <cellStyle name="%_Inputs Co" xfId="22"/>
    <cellStyle name="%_Денежный поток ЗАО ЭПИ-2008г.(в объемах декабря)2811  ПОСЛЕДНИЙ (Перераб. с изм. старахованием)" xfId="23"/>
    <cellStyle name=";;;" xfId="444"/>
    <cellStyle name="]_x000d__x000a_Zoomed=1_x000d__x000a_Row=0_x000d__x000a_Column=0_x000d__x000a_Height=0_x000d__x000a_Width=0_x000d__x000a_FontName=FoxFont_x000d__x000a_FontStyle=0_x000d__x000a_FontSize=9_x000d__x000a_PrtFontName=FoxPrin" xfId="446"/>
    <cellStyle name="ˆ’ŽƒŽ‚›‰" xfId="2175"/>
    <cellStyle name="_ ТЭЦ февраль 04г" xfId="447"/>
    <cellStyle name="_!!! Приобретение ОС (новая форма)" xfId="448"/>
    <cellStyle name="_!!! Энергия анализ (форма)" xfId="449"/>
    <cellStyle name="_!!!Проект 3 кв ТОиР Красноярск" xfId="450"/>
    <cellStyle name="__БДР и БДДС 2006 г по ПМЭС согл Мазепина" xfId="512"/>
    <cellStyle name="__БДР и БДДС 2006 г по ПМЭС утв 1 2 3 4кв 06 вер 3-2-3 ред Еремкин" xfId="513"/>
    <cellStyle name="__Макроэкономика 2007_СВОД" xfId="514"/>
    <cellStyle name="__Макроэкономика 2007_СВОД 10" xfId="515"/>
    <cellStyle name="__Макроэкономика 2007_СВОД 2" xfId="516"/>
    <cellStyle name="__Макроэкономика 2007_СВОД 3" xfId="517"/>
    <cellStyle name="__Макроэкономика 2007_СВОД 4" xfId="518"/>
    <cellStyle name="__Макроэкономика 2007_СВОД 5" xfId="519"/>
    <cellStyle name="__Макроэкономика 2007_СВОД 6" xfId="520"/>
    <cellStyle name="__Макроэкономика 2007_СВОД 7" xfId="521"/>
    <cellStyle name="__Макроэкономика 2007_СВОД 8" xfId="522"/>
    <cellStyle name="__Макроэкономика 2007_СВОД 9" xfId="523"/>
    <cellStyle name="__Макроэкономика 2007_СВОД_1 Рек. бл.1 ЗуТЭС_Мон.2 (грн)" xfId="524"/>
    <cellStyle name="__Макроэкономика 2007_СВОД_Анализ отклонений_КуТЭС бл. №7_05.02.2008" xfId="525"/>
    <cellStyle name="__Макроэкономика 2007_СВОД_Анализ отклонений_КуТЭС бл. №7_05.02.2008 10" xfId="526"/>
    <cellStyle name="__Макроэкономика 2007_СВОД_Анализ отклонений_КуТЭС бл. №7_05.02.2008 2" xfId="527"/>
    <cellStyle name="__Макроэкономика 2007_СВОД_Анализ отклонений_КуТЭС бл. №7_05.02.2008 3" xfId="528"/>
    <cellStyle name="__Макроэкономика 2007_СВОД_Анализ отклонений_КуТЭС бл. №7_05.02.2008 4" xfId="529"/>
    <cellStyle name="__Макроэкономика 2007_СВОД_Анализ отклонений_КуТЭС бл. №7_05.02.2008 5" xfId="530"/>
    <cellStyle name="__Макроэкономика 2007_СВОД_Анализ отклонений_КуТЭС бл. №7_05.02.2008 6" xfId="531"/>
    <cellStyle name="__Макроэкономика 2007_СВОД_Анализ отклонений_КуТЭС бл. №7_05.02.2008 7" xfId="532"/>
    <cellStyle name="__Макроэкономика 2007_СВОД_Анализ отклонений_КуТЭС бл. №7_05.02.2008 8" xfId="533"/>
    <cellStyle name="__Макроэкономика 2007_СВОД_Анализ отклонений_КуТЭС бл. №7_05.02.2008 9" xfId="534"/>
    <cellStyle name="__Макроэкономика 2007_СВОД_Анализ отклонений_КуТЭС бл. №7_05.02.2008_1 Рек. бл.1 ЗуТЭС_Мон.2 (грн)" xfId="535"/>
    <cellStyle name="__Макроэкономика 2007_СВОД_Анализ отклонений_КуТЭС бл. №7_05.02.2008_Книга1" xfId="536"/>
    <cellStyle name="__Макроэкономика 2007_СВОД_Анализ отклонений_КуТЭС бл. №7_05.02.2008_Книга3___3" xfId="537"/>
    <cellStyle name="__Макроэкономика 2007_СВОД_Анализ отклонений_КуТЭС бл. №7_05.02.2008_Рек. бл.1 ЗуТЭС_Мон.2 (грн)_на ИКА 050808" xfId="538"/>
    <cellStyle name="__Макроэкономика 2007_СВОД_Анализ отклонений_КуТЭС бл. №7_05.02.2008_Рек. бл.1 ЗуТЭС_Мон.2 (грн)_на ИКА 050808 10" xfId="539"/>
    <cellStyle name="__Макроэкономика 2007_СВОД_Анализ отклонений_КуТЭС бл. №7_05.02.2008_Рек. бл.1 ЗуТЭС_Мон.2 (грн)_на ИКА 050808 2" xfId="540"/>
    <cellStyle name="__Макроэкономика 2007_СВОД_Анализ отклонений_КуТЭС бл. №7_05.02.2008_Рек. бл.1 ЗуТЭС_Мон.2 (грн)_на ИКА 050808 3" xfId="541"/>
    <cellStyle name="__Макроэкономика 2007_СВОД_Анализ отклонений_КуТЭС бл. №7_05.02.2008_Рек. бл.1 ЗуТЭС_Мон.2 (грн)_на ИКА 050808 4" xfId="542"/>
    <cellStyle name="__Макроэкономика 2007_СВОД_Анализ отклонений_КуТЭС бл. №7_05.02.2008_Рек. бл.1 ЗуТЭС_Мон.2 (грн)_на ИКА 050808 5" xfId="543"/>
    <cellStyle name="__Макроэкономика 2007_СВОД_Анализ отклонений_КуТЭС бл. №7_05.02.2008_Рек. бл.1 ЗуТЭС_Мон.2 (грн)_на ИКА 050808 6" xfId="544"/>
    <cellStyle name="__Макроэкономика 2007_СВОД_Анализ отклонений_КуТЭС бл. №7_05.02.2008_Рек. бл.1 ЗуТЭС_Мон.2 (грн)_на ИКА 050808 7" xfId="545"/>
    <cellStyle name="__Макроэкономика 2007_СВОД_Анализ отклонений_КуТЭС бл. №7_05.02.2008_Рек. бл.1 ЗуТЭС_Мон.2 (грн)_на ИКА 050808 8" xfId="546"/>
    <cellStyle name="__Макроэкономика 2007_СВОД_Анализ отклонений_КуТЭС бл. №7_05.02.2008_Рек. бл.1 ЗуТЭС_Мон.2 (грн)_на ИКА 050808 9" xfId="547"/>
    <cellStyle name="__Макроэкономика 2007_СВОД_Анализ отклонений_КуТЭС бл. №7_05.02.2008_Рек. бл.1 ЗуТЭС_Мон.2 (грн)_на ИКА 050808_1 Рек. бл.1 ЗуТЭС_Мон.2 (грн)" xfId="548"/>
    <cellStyle name="__Макроэкономика 2007_СВОД_Анализ отклонений_КуТЭС бл. №7_05.02.2008_Рек. бл.1 ЗуТЭС_Мон.2 (грн)_на ИКА 050808_Рек. бл.4 ЗуТЭС_План (грн)_для презентации" xfId="549"/>
    <cellStyle name="__Макроэкономика 2007_СВОД_Анализ отклонений_КуТЭС бл. №7_05.02.2008_Рек. бл.10 ЛуТЭС" xfId="550"/>
    <cellStyle name="__Макроэкономика 2007_СВОД_Анализ отклонений_КуТЭС бл. №7_05.02.2008_Рек. бл.10 ЛуТЭС_Мон.2 (грн)_161008" xfId="551"/>
    <cellStyle name="__Макроэкономика 2007_СВОД_Анализ отклонений_КуТЭС бл. №7_05.02.2008_Рек. бл.10 ЛуТЭС_последняя 221008" xfId="552"/>
    <cellStyle name="__Макроэкономика 2007_СВОД_Анализ отклонений_КуТЭС бл. №7_05.02.2008_Рек. бл.13 ЛуТЭС_(грн)_161008" xfId="553"/>
    <cellStyle name="__Макроэкономика 2007_СВОД_Анализ отклонений_КуТЭС бл. №7_05.02.2008_Рек. бл.13 ЛуТЭС_(грн)_171008" xfId="554"/>
    <cellStyle name="__Макроэкономика 2007_СВОД_Анализ отклонений_КуТЭС бл. №7_05.02.2008_Рек. бл.13 ЛуТЭС_(грн)_211008_для презентации" xfId="555"/>
    <cellStyle name="__Макроэкономика 2007_СВОД_Анализ отклонений_КуТЭС бл. №7_05.02.2008_Рек. бл.13 ЛуТЭС_(грн)_последняя на ИКК 221008" xfId="556"/>
    <cellStyle name="__Макроэкономика 2007_СВОД_Анализ отклонений_КуТЭС бл. №7_05.02.2008_Рек. бл.13 ЛуТЭС_141008" xfId="557"/>
    <cellStyle name="__Макроэкономика 2007_СВОД_Анализ отклонений_КуТЭС бл. №7_05.02.2008_Рек. бл.13 ЛуТЭС_241008" xfId="558"/>
    <cellStyle name="__Макроэкономика 2007_СВОД_Анализ отклонений_КуТЭС бл. №7_05.02.2008_Рек. бл.13 ЛуТЭС_281108" xfId="559"/>
    <cellStyle name="__Макроэкономика 2007_СВОД_Анализ отклонений_КуТЭС бл. №7_05.02.2008_Рек. бл.4 ЗуТЭС_План (грн)_для презентации" xfId="560"/>
    <cellStyle name="__Макроэкономика 2007_СВОД_Анализ отклонений_КуТЭС бл. №7_05.02.2008_Рек. бл.7 КуТЭС_Мон. 2_050808" xfId="561"/>
    <cellStyle name="__Макроэкономика 2007_СВОД_Анализ отклонений_КуТЭС бл. №7_05.02.2008_Рек. бл.8 КуТЭС_141008" xfId="562"/>
    <cellStyle name="__Макроэкономика 2007_СВОД_Анализ отклонений_КуТЭС бл. №7_05.02.2008_Титул" xfId="563"/>
    <cellStyle name="__Макроэкономика 2007_СВОД_Анализ отклонений_КуТЭС бл. №7_05.02.2008_формы реконструкции бл10_200508_1" xfId="564"/>
    <cellStyle name="__Макроэкономика 2007_СВОД_Анализ отклонений_КуТЭС бл. №7_05.02.2008_формы реконструкции бл10_200508_1_Книга1" xfId="565"/>
    <cellStyle name="__Макроэкономика 2007_СВОД_Анализ отклонений_КуТЭС бл. №7_05.02.2008_формы реконструкции бл10_200508_1_Рек. бл.10 ЛуТЭС" xfId="566"/>
    <cellStyle name="__Макроэкономика 2007_СВОД_Анализ отклонений_КуТЭС бл. №7_05.02.2008_формы реконструкции бл10_200508_1_Рек. бл.10 ЛуТЭС_последняя 221008" xfId="567"/>
    <cellStyle name="__Макроэкономика 2007_СВОД_Анализ отклонений_КуТЭС бл. №7_05.02.2008_формы реконструкции бл10_200508_1_Рек. бл.13 ЛуТЭС_(грн)_161008" xfId="568"/>
    <cellStyle name="__Макроэкономика 2007_СВОД_Анализ отклонений_КуТЭС бл. №7_05.02.2008_формы реконструкции бл10_200508_1_Рек. бл.13 ЛуТЭС_(грн)_171008" xfId="569"/>
    <cellStyle name="__Макроэкономика 2007_СВОД_Анализ отклонений_КуТЭС бл. №7_05.02.2008_формы реконструкции бл10_200508_1_Рек. бл.13 ЛуТЭС_(грн)_211008_для презентации" xfId="570"/>
    <cellStyle name="__Макроэкономика 2007_СВОД_Анализ отклонений_КуТЭС бл. №7_05.02.2008_формы реконструкции бл10_200508_1_Рек. бл.13 ЛуТЭС_(грн)_последняя на ИКК 221008" xfId="571"/>
    <cellStyle name="__Макроэкономика 2007_СВОД_Анализ отклонений_КуТЭС бл. №7_05.02.2008_формы реконструкции бл10_200508_1_Рек. бл.13 ЛуТЭС_141008" xfId="572"/>
    <cellStyle name="__Макроэкономика 2007_СВОД_Анализ отклонений_КуТЭС бл. №7_05.02.2008_формы реконструкции бл10_200508_1_Рек. бл.13 ЛуТЭС_281108" xfId="573"/>
    <cellStyle name="__Макроэкономика 2007_СВОД_Анализ отклонений_КуТЭС бл. №7_05.02.2008_формы реконструкции бл10_200508_1_Титул" xfId="574"/>
    <cellStyle name="__Макроэкономика 2007_СВОД_Анализ отклонений_КуТЭС бл. №7_1" xfId="575"/>
    <cellStyle name="__Макроэкономика 2007_СВОД_Анализ отклонений_КуТЭС бл. №7_1 10" xfId="576"/>
    <cellStyle name="__Макроэкономика 2007_СВОД_Анализ отклонений_КуТЭС бл. №7_1 2" xfId="577"/>
    <cellStyle name="__Макроэкономика 2007_СВОД_Анализ отклонений_КуТЭС бл. №7_1 3" xfId="578"/>
    <cellStyle name="__Макроэкономика 2007_СВОД_Анализ отклонений_КуТЭС бл. №7_1 4" xfId="579"/>
    <cellStyle name="__Макроэкономика 2007_СВОД_Анализ отклонений_КуТЭС бл. №7_1 5" xfId="580"/>
    <cellStyle name="__Макроэкономика 2007_СВОД_Анализ отклонений_КуТЭС бл. №7_1 6" xfId="581"/>
    <cellStyle name="__Макроэкономика 2007_СВОД_Анализ отклонений_КуТЭС бл. №7_1 7" xfId="582"/>
    <cellStyle name="__Макроэкономика 2007_СВОД_Анализ отклонений_КуТЭС бл. №7_1 8" xfId="583"/>
    <cellStyle name="__Макроэкономика 2007_СВОД_Анализ отклонений_КуТЭС бл. №7_1 9" xfId="584"/>
    <cellStyle name="__Макроэкономика 2007_СВОД_Анализ отклонений_КуТЭС бл. №7_1_1 Рек. бл.1 ЗуТЭС_Мон.2 (грн)" xfId="585"/>
    <cellStyle name="__Макроэкономика 2007_СВОД_Анализ отклонений_КуТЭС бл. №7_1_Книга1" xfId="586"/>
    <cellStyle name="__Макроэкономика 2007_СВОД_Анализ отклонений_КуТЭС бл. №7_1_Книга3___3" xfId="587"/>
    <cellStyle name="__Макроэкономика 2007_СВОД_Анализ отклонений_КуТЭС бл. №7_1_Рек. бл.1 ЗуТЭС_Мон.2 (грн)_на ИКА 050808" xfId="588"/>
    <cellStyle name="__Макроэкономика 2007_СВОД_Анализ отклонений_КуТЭС бл. №7_1_Рек. бл.1 ЗуТЭС_Мон.2 (грн)_на ИКА 050808 10" xfId="589"/>
    <cellStyle name="__Макроэкономика 2007_СВОД_Анализ отклонений_КуТЭС бл. №7_1_Рек. бл.1 ЗуТЭС_Мон.2 (грн)_на ИКА 050808 2" xfId="590"/>
    <cellStyle name="__Макроэкономика 2007_СВОД_Анализ отклонений_КуТЭС бл. №7_1_Рек. бл.1 ЗуТЭС_Мон.2 (грн)_на ИКА 050808 3" xfId="591"/>
    <cellStyle name="__Макроэкономика 2007_СВОД_Анализ отклонений_КуТЭС бл. №7_1_Рек. бл.1 ЗуТЭС_Мон.2 (грн)_на ИКА 050808 4" xfId="592"/>
    <cellStyle name="__Макроэкономика 2007_СВОД_Анализ отклонений_КуТЭС бл. №7_1_Рек. бл.1 ЗуТЭС_Мон.2 (грн)_на ИКА 050808 5" xfId="593"/>
    <cellStyle name="__Макроэкономика 2007_СВОД_Анализ отклонений_КуТЭС бл. №7_1_Рек. бл.1 ЗуТЭС_Мон.2 (грн)_на ИКА 050808 6" xfId="594"/>
    <cellStyle name="__Макроэкономика 2007_СВОД_Анализ отклонений_КуТЭС бл. №7_1_Рек. бл.1 ЗуТЭС_Мон.2 (грн)_на ИКА 050808 7" xfId="595"/>
    <cellStyle name="__Макроэкономика 2007_СВОД_Анализ отклонений_КуТЭС бл. №7_1_Рек. бл.1 ЗуТЭС_Мон.2 (грн)_на ИКА 050808 8" xfId="596"/>
    <cellStyle name="__Макроэкономика 2007_СВОД_Анализ отклонений_КуТЭС бл. №7_1_Рек. бл.1 ЗуТЭС_Мон.2 (грн)_на ИКА 050808 9" xfId="597"/>
    <cellStyle name="__Макроэкономика 2007_СВОД_Анализ отклонений_КуТЭС бл. №7_1_Рек. бл.1 ЗуТЭС_Мон.2 (грн)_на ИКА 050808_1 Рек. бл.1 ЗуТЭС_Мон.2 (грн)" xfId="598"/>
    <cellStyle name="__Макроэкономика 2007_СВОД_Анализ отклонений_КуТЭС бл. №7_1_Рек. бл.1 ЗуТЭС_Мон.2 (грн)_на ИКА 050808_Рек. бл.4 ЗуТЭС_План (грн)_для презентации" xfId="599"/>
    <cellStyle name="__Макроэкономика 2007_СВОД_Анализ отклонений_КуТЭС бл. №7_1_Рек. бл.10 ЛуТЭС" xfId="600"/>
    <cellStyle name="__Макроэкономика 2007_СВОД_Анализ отклонений_КуТЭС бл. №7_1_Рек. бл.10 ЛуТЭС_Мон.2 (грн)_161008" xfId="601"/>
    <cellStyle name="__Макроэкономика 2007_СВОД_Анализ отклонений_КуТЭС бл. №7_1_Рек. бл.10 ЛуТЭС_последняя 221008" xfId="602"/>
    <cellStyle name="__Макроэкономика 2007_СВОД_Анализ отклонений_КуТЭС бл. №7_1_Рек. бл.13 ЛуТЭС_(грн)_161008" xfId="603"/>
    <cellStyle name="__Макроэкономика 2007_СВОД_Анализ отклонений_КуТЭС бл. №7_1_Рек. бл.13 ЛуТЭС_(грн)_171008" xfId="604"/>
    <cellStyle name="__Макроэкономика 2007_СВОД_Анализ отклонений_КуТЭС бл. №7_1_Рек. бл.13 ЛуТЭС_(грн)_211008_для презентации" xfId="605"/>
    <cellStyle name="__Макроэкономика 2007_СВОД_Анализ отклонений_КуТЭС бл. №7_1_Рек. бл.13 ЛуТЭС_(грн)_последняя на ИКК 221008" xfId="606"/>
    <cellStyle name="__Макроэкономика 2007_СВОД_Анализ отклонений_КуТЭС бл. №7_1_Рек. бл.13 ЛуТЭС_141008" xfId="607"/>
    <cellStyle name="__Макроэкономика 2007_СВОД_Анализ отклонений_КуТЭС бл. №7_1_Рек. бл.13 ЛуТЭС_241008" xfId="608"/>
    <cellStyle name="__Макроэкономика 2007_СВОД_Анализ отклонений_КуТЭС бл. №7_1_Рек. бл.13 ЛуТЭС_281108" xfId="609"/>
    <cellStyle name="__Макроэкономика 2007_СВОД_Анализ отклонений_КуТЭС бл. №7_1_Рек. бл.4 ЗуТЭС_План (грн)_для презентации" xfId="610"/>
    <cellStyle name="__Макроэкономика 2007_СВОД_Анализ отклонений_КуТЭС бл. №7_1_Рек. бл.7 КуТЭС_Мон. 2_050808" xfId="611"/>
    <cellStyle name="__Макроэкономика 2007_СВОД_Анализ отклонений_КуТЭС бл. №7_1_Рек. бл.8 КуТЭС_141008" xfId="612"/>
    <cellStyle name="__Макроэкономика 2007_СВОД_Анализ отклонений_КуТЭС бл. №7_1_Титул" xfId="613"/>
    <cellStyle name="__Макроэкономика 2007_СВОД_Анализ отклонений_КуТЭС бл. №7_1_формы реконструкции бл10_200508_1" xfId="614"/>
    <cellStyle name="__Макроэкономика 2007_СВОД_Анализ отклонений_КуТЭС бл. №7_1_формы реконструкции бл10_200508_1_Книга1" xfId="615"/>
    <cellStyle name="__Макроэкономика 2007_СВОД_Анализ отклонений_КуТЭС бл. №7_1_формы реконструкции бл10_200508_1_Рек. бл.10 ЛуТЭС" xfId="616"/>
    <cellStyle name="__Макроэкономика 2007_СВОД_Анализ отклонений_КуТЭС бл. №7_1_формы реконструкции бл10_200508_1_Рек. бл.10 ЛуТЭС_последняя 221008" xfId="617"/>
    <cellStyle name="__Макроэкономика 2007_СВОД_Анализ отклонений_КуТЭС бл. №7_1_формы реконструкции бл10_200508_1_Рек. бл.13 ЛуТЭС_(грн)_161008" xfId="618"/>
    <cellStyle name="__Макроэкономика 2007_СВОД_Анализ отклонений_КуТЭС бл. №7_1_формы реконструкции бл10_200508_1_Рек. бл.13 ЛуТЭС_(грн)_171008" xfId="619"/>
    <cellStyle name="__Макроэкономика 2007_СВОД_Анализ отклонений_КуТЭС бл. №7_1_формы реконструкции бл10_200508_1_Рек. бл.13 ЛуТЭС_(грн)_211008_для презентации" xfId="620"/>
    <cellStyle name="__Макроэкономика 2007_СВОД_Анализ отклонений_КуТЭС бл. №7_1_формы реконструкции бл10_200508_1_Рек. бл.13 ЛуТЭС_(грн)_последняя на ИКК 221008" xfId="621"/>
    <cellStyle name="__Макроэкономика 2007_СВОД_Анализ отклонений_КуТЭС бл. №7_1_формы реконструкции бл10_200508_1_Рек. бл.13 ЛуТЭС_141008" xfId="622"/>
    <cellStyle name="__Макроэкономика 2007_СВОД_Анализ отклонений_КуТЭС бл. №7_1_формы реконструкции бл10_200508_1_Рек. бл.13 ЛуТЭС_281108" xfId="623"/>
    <cellStyle name="__Макроэкономика 2007_СВОД_Анализ отклонений_КуТЭС бл. №7_1_формы реконструкции бл10_200508_1_Титул" xfId="624"/>
    <cellStyle name="__Макроэкономика 2007_СВОД_Книга1" xfId="625"/>
    <cellStyle name="__Макроэкономика 2007_СВОД_Книга3___3" xfId="626"/>
    <cellStyle name="__Макроэкономика 2007_СВОД_Рек. бл.1 ЗуТЭС_Мон.2 (грн)_161008" xfId="627"/>
    <cellStyle name="__Макроэкономика 2007_СВОД_Рек. бл.1 ЗуТЭС_Мон.2 (грн)_161008 10" xfId="628"/>
    <cellStyle name="__Макроэкономика 2007_СВОД_Рек. бл.1 ЗуТЭС_Мон.2 (грн)_161008 2" xfId="629"/>
    <cellStyle name="__Макроэкономика 2007_СВОД_Рек. бл.1 ЗуТЭС_Мон.2 (грн)_161008 3" xfId="630"/>
    <cellStyle name="__Макроэкономика 2007_СВОД_Рек. бл.1 ЗуТЭС_Мон.2 (грн)_161008 4" xfId="631"/>
    <cellStyle name="__Макроэкономика 2007_СВОД_Рек. бл.1 ЗуТЭС_Мон.2 (грн)_161008 5" xfId="632"/>
    <cellStyle name="__Макроэкономика 2007_СВОД_Рек. бл.1 ЗуТЭС_Мон.2 (грн)_161008 6" xfId="633"/>
    <cellStyle name="__Макроэкономика 2007_СВОД_Рек. бл.1 ЗуТЭС_Мон.2 (грн)_161008 7" xfId="634"/>
    <cellStyle name="__Макроэкономика 2007_СВОД_Рек. бл.1 ЗуТЭС_Мон.2 (грн)_161008 8" xfId="635"/>
    <cellStyle name="__Макроэкономика 2007_СВОД_Рек. бл.1 ЗуТЭС_Мон.2 (грн)_161008 9" xfId="636"/>
    <cellStyle name="__Макроэкономика 2007_СВОД_Рек. бл.1 ЗуТЭС_Мон.2 (грн)_161008_Рек. бл.4 ЗуТЭС_План (грн)_для презентации" xfId="637"/>
    <cellStyle name="__Макроэкономика 2007_СВОД_Рек. бл.1 ЗуТЭС_Мон.2 (грн)_на ИКА 050808" xfId="638"/>
    <cellStyle name="__Макроэкономика 2007_СВОД_Рек. бл.1 ЗуТЭС_Мон.2 (грн)_на ИКА 050808 10" xfId="639"/>
    <cellStyle name="__Макроэкономика 2007_СВОД_Рек. бл.1 ЗуТЭС_Мон.2 (грн)_на ИКА 050808 2" xfId="640"/>
    <cellStyle name="__Макроэкономика 2007_СВОД_Рек. бл.1 ЗуТЭС_Мон.2 (грн)_на ИКА 050808 3" xfId="641"/>
    <cellStyle name="__Макроэкономика 2007_СВОД_Рек. бл.1 ЗуТЭС_Мон.2 (грн)_на ИКА 050808 4" xfId="642"/>
    <cellStyle name="__Макроэкономика 2007_СВОД_Рек. бл.1 ЗуТЭС_Мон.2 (грн)_на ИКА 050808 5" xfId="643"/>
    <cellStyle name="__Макроэкономика 2007_СВОД_Рек. бл.1 ЗуТЭС_Мон.2 (грн)_на ИКА 050808 6" xfId="644"/>
    <cellStyle name="__Макроэкономика 2007_СВОД_Рек. бл.1 ЗуТЭС_Мон.2 (грн)_на ИКА 050808 7" xfId="645"/>
    <cellStyle name="__Макроэкономика 2007_СВОД_Рек. бл.1 ЗуТЭС_Мон.2 (грн)_на ИКА 050808 8" xfId="646"/>
    <cellStyle name="__Макроэкономика 2007_СВОД_Рек. бл.1 ЗуТЭС_Мон.2 (грн)_на ИКА 050808 9" xfId="647"/>
    <cellStyle name="__Макроэкономика 2007_СВОД_Рек. бл.1 ЗуТЭС_Мон.2 (грн)_на ИКА 050808_1 Рек. бл.1 ЗуТЭС_Мон.2 (грн)" xfId="648"/>
    <cellStyle name="__Макроэкономика 2007_СВОД_Рек. бл.1 ЗуТЭС_Мон.2 (грн)_на ИКА 050808_Рек. бл.4 ЗуТЭС_План (грн)_для презентации" xfId="649"/>
    <cellStyle name="__Макроэкономика 2007_СВОД_Рек. бл.1 ЗуТЭС_План (дол)_12.11.07" xfId="650"/>
    <cellStyle name="__Макроэкономика 2007_СВОД_Рек. бл.1 ЗуТЭС_План (дол)_12.11.07 10" xfId="651"/>
    <cellStyle name="__Макроэкономика 2007_СВОД_Рек. бл.1 ЗуТЭС_План (дол)_12.11.07 2" xfId="652"/>
    <cellStyle name="__Макроэкономика 2007_СВОД_Рек. бл.1 ЗуТЭС_План (дол)_12.11.07 3" xfId="653"/>
    <cellStyle name="__Макроэкономика 2007_СВОД_Рек. бл.1 ЗуТЭС_План (дол)_12.11.07 4" xfId="654"/>
    <cellStyle name="__Макроэкономика 2007_СВОД_Рек. бл.1 ЗуТЭС_План (дол)_12.11.07 5" xfId="655"/>
    <cellStyle name="__Макроэкономика 2007_СВОД_Рек. бл.1 ЗуТЭС_План (дол)_12.11.07 6" xfId="656"/>
    <cellStyle name="__Макроэкономика 2007_СВОД_Рек. бл.1 ЗуТЭС_План (дол)_12.11.07 7" xfId="657"/>
    <cellStyle name="__Макроэкономика 2007_СВОД_Рек. бл.1 ЗуТЭС_План (дол)_12.11.07 8" xfId="658"/>
    <cellStyle name="__Макроэкономика 2007_СВОД_Рек. бл.1 ЗуТЭС_План (дол)_12.11.07 9" xfId="659"/>
    <cellStyle name="__Макроэкономика 2007_СВОД_Рек. бл.10 ЛуТЭС" xfId="660"/>
    <cellStyle name="__Макроэкономика 2007_СВОД_Рек. бл.10 ЛуТЭС_Мон.2 (грн)_161008" xfId="661"/>
    <cellStyle name="__Макроэкономика 2007_СВОД_Рек. бл.10 ЛуТЭС_План (грн)_13.11.07" xfId="662"/>
    <cellStyle name="__Макроэкономика 2007_СВОД_Рек. бл.10 ЛуТЭС_План (грн)_13.11.07_Рек. бл.10 ЛуТЭС_последняя 221008" xfId="663"/>
    <cellStyle name="__Макроэкономика 2007_СВОД_Рек. бл.10 ЛуТЭС_План (грн)_13.11.07_Рек. бл.13 ЛуТЭС_(грн)_211008_для презентации" xfId="664"/>
    <cellStyle name="__Макроэкономика 2007_СВОД_Рек. бл.10 ЛуТЭС_План (грн)_13.11.07_Рек. бл.13 ЛуТЭС_(грн)_последняя на ИКК 221008" xfId="665"/>
    <cellStyle name="__Макроэкономика 2007_СВОД_Рек. бл.10 ЛуТЭС_План (грн)_13.11.07_Рек. бл.13 ЛуТЭС_241008" xfId="666"/>
    <cellStyle name="__Макроэкономика 2007_СВОД_Рек. бл.10 ЛуТЭС_План (грн)_13.11.07_Рек. бл.13 ЛуТЭС_281108" xfId="667"/>
    <cellStyle name="__Макроэкономика 2007_СВОД_Рек. бл.10 ЛуТЭС_План (грн)_13.11.07_Титул" xfId="668"/>
    <cellStyle name="__Макроэкономика 2007_СВОД_Рек. бл.10 ЛуТЭС_План (дол)_13.11.07" xfId="669"/>
    <cellStyle name="__Макроэкономика 2007_СВОД_Рек. бл.10 ЛуТЭС_последняя 221008" xfId="670"/>
    <cellStyle name="__Макроэкономика 2007_СВОД_Рек. бл.13 ЛуТЭС_(грн)_161008" xfId="671"/>
    <cellStyle name="__Макроэкономика 2007_СВОД_Рек. бл.13 ЛуТЭС_(грн)_171008" xfId="672"/>
    <cellStyle name="__Макроэкономика 2007_СВОД_Рек. бл.13 ЛуТЭС_(грн)_211008_для презентации" xfId="673"/>
    <cellStyle name="__Макроэкономика 2007_СВОД_Рек. бл.13 ЛуТЭС_(грн)_последняя на ИКК 221008" xfId="674"/>
    <cellStyle name="__Макроэкономика 2007_СВОД_Рек. бл.13 ЛуТЭС_141008" xfId="675"/>
    <cellStyle name="__Макроэкономика 2007_СВОД_Рек. бл.13 ЛуТЭС_241008" xfId="676"/>
    <cellStyle name="__Макроэкономика 2007_СВОД_Рек. бл.13 ЛуТЭС_281108" xfId="677"/>
    <cellStyle name="__Макроэкономика 2007_СВОД_Рек. бл.4 ЗуТЭС" xfId="678"/>
    <cellStyle name="__Макроэкономика 2007_СВОД_Рек. бл.4 ЗуТЭС 10" xfId="679"/>
    <cellStyle name="__Макроэкономика 2007_СВОД_Рек. бл.4 ЗуТЭС 2" xfId="680"/>
    <cellStyle name="__Макроэкономика 2007_СВОД_Рек. бл.4 ЗуТЭС 3" xfId="681"/>
    <cellStyle name="__Макроэкономика 2007_СВОД_Рек. бл.4 ЗуТЭС 4" xfId="682"/>
    <cellStyle name="__Макроэкономика 2007_СВОД_Рек. бл.4 ЗуТЭС 5" xfId="683"/>
    <cellStyle name="__Макроэкономика 2007_СВОД_Рек. бл.4 ЗуТЭС 6" xfId="684"/>
    <cellStyle name="__Макроэкономика 2007_СВОД_Рек. бл.4 ЗуТЭС 7" xfId="685"/>
    <cellStyle name="__Макроэкономика 2007_СВОД_Рек. бл.4 ЗуТЭС 8" xfId="686"/>
    <cellStyle name="__Макроэкономика 2007_СВОД_Рек. бл.4 ЗуТЭС 9" xfId="687"/>
    <cellStyle name="__Макроэкономика 2007_СВОД_Рек. бл.4 ЗуТЭС_141008" xfId="688"/>
    <cellStyle name="__Макроэкономика 2007_СВОД_Рек. бл.4 ЗуТЭС_141008 10" xfId="689"/>
    <cellStyle name="__Макроэкономика 2007_СВОД_Рек. бл.4 ЗуТЭС_141008 2" xfId="690"/>
    <cellStyle name="__Макроэкономика 2007_СВОД_Рек. бл.4 ЗуТЭС_141008 3" xfId="691"/>
    <cellStyle name="__Макроэкономика 2007_СВОД_Рек. бл.4 ЗуТЭС_141008 4" xfId="692"/>
    <cellStyle name="__Макроэкономика 2007_СВОД_Рек. бл.4 ЗуТЭС_141008 5" xfId="693"/>
    <cellStyle name="__Макроэкономика 2007_СВОД_Рек. бл.4 ЗуТЭС_141008 6" xfId="694"/>
    <cellStyle name="__Макроэкономика 2007_СВОД_Рек. бл.4 ЗуТЭС_141008 7" xfId="695"/>
    <cellStyle name="__Макроэкономика 2007_СВОД_Рек. бл.4 ЗуТЭС_141008 8" xfId="696"/>
    <cellStyle name="__Макроэкономика 2007_СВОД_Рек. бл.4 ЗуТЭС_141008 9" xfId="697"/>
    <cellStyle name="__Макроэкономика 2007_СВОД_Рек. бл.4 ЗуТЭС_141008_Рек. бл.4 ЗуТЭС_План (грн)_для презентации" xfId="698"/>
    <cellStyle name="__Макроэкономика 2007_СВОД_Рек. бл.4 ЗуТЭС_План (грн)_для презентации" xfId="699"/>
    <cellStyle name="__Макроэкономика 2007_СВОД_Рек. бл.4 ЗуТЭС_Рек. бл.4 ЗуТЭС_План (грн)_для презентации" xfId="700"/>
    <cellStyle name="__Макроэкономика 2007_СВОД_Рек. бл.7 КуТЭС_Мон. 2_050808" xfId="701"/>
    <cellStyle name="__Макроэкономика 2007_СВОД_Рек. бл.7 КуТЭС_План (грн)_13.11.07" xfId="702"/>
    <cellStyle name="__Макроэкономика 2007_СВОД_Рек. бл.8 КуТЭС_141008" xfId="703"/>
    <cellStyle name="__Макроэкономика 2007_СВОД_Титул" xfId="704"/>
    <cellStyle name="__Макроэкономика 2007_СВОД_формы реконструкции бл10_200508_1" xfId="705"/>
    <cellStyle name="__Макроэкономика 2007_СВОД_формы реконструкции бл10_200508_1_Книга1" xfId="706"/>
    <cellStyle name="__Макроэкономика 2007_СВОД_формы реконструкции бл10_200508_1_Рек. бл.10 ЛуТЭС" xfId="707"/>
    <cellStyle name="__Макроэкономика 2007_СВОД_формы реконструкции бл10_200508_1_Рек. бл.10 ЛуТЭС_последняя 221008" xfId="708"/>
    <cellStyle name="__Макроэкономика 2007_СВОД_формы реконструкции бл10_200508_1_Рек. бл.13 ЛуТЭС_(грн)_161008" xfId="709"/>
    <cellStyle name="__Макроэкономика 2007_СВОД_формы реконструкции бл10_200508_1_Рек. бл.13 ЛуТЭС_(грн)_171008" xfId="710"/>
    <cellStyle name="__Макроэкономика 2007_СВОД_формы реконструкции бл10_200508_1_Рек. бл.13 ЛуТЭС_(грн)_211008_для презентации" xfId="711"/>
    <cellStyle name="__Макроэкономика 2007_СВОД_формы реконструкции бл10_200508_1_Рек. бл.13 ЛуТЭС_(грн)_последняя на ИКК 221008" xfId="712"/>
    <cellStyle name="__Макроэкономика 2007_СВОД_формы реконструкции бл10_200508_1_Рек. бл.13 ЛуТЭС_141008" xfId="713"/>
    <cellStyle name="__Макроэкономика 2007_СВОД_формы реконструкции бл10_200508_1_Титул" xfId="714"/>
    <cellStyle name="__Металлургический дивизион - формы v1.2" xfId="715"/>
    <cellStyle name="__Металлургический дивизион v1.3" xfId="716"/>
    <cellStyle name="__ПЭПиБюджет ЕНЭС ОПМЭС 2006_34млн" xfId="717"/>
    <cellStyle name="__ПЭПиБюджет ЕНЭС ОПМЭС 2006_34млн_15_2 1 6 1" xfId="718"/>
    <cellStyle name="__ПЭПиБюджет ЕНЭС ОПМЭС 2006_34млн_Анализ 15_БДР и БДДС Омское 2007" xfId="719"/>
    <cellStyle name="__ПЭПиБюджет ЕНЭС ОПМЭС 2006_34млн_БДР МСК 1кв07 от Сергея 20 04 07" xfId="720"/>
    <cellStyle name="__ПЭПиБюджет ЕНЭС ОПМЭС 2006_34млн_БДР МСК 1кв07 от Сергея 20 04 07_БДР и БДДС сети ФСК ОП 2008" xfId="721"/>
    <cellStyle name="__ПЭПиБюджет ЕНЭС ОПМЭС 2006_34млн_БДР МСК 1кв07 от Сергея 20 04 07_формы бюджетов к защите 2008 года" xfId="722"/>
    <cellStyle name="__ПЭПиБюджет ЕНЭС ОПМЭС 2006_34млн_формы бюджетов к защите 2008 года" xfId="723"/>
    <cellStyle name="__ПЭПиБюджет на 2006г том числе ПСУиС" xfId="724"/>
    <cellStyle name="__ПЭПиБюджет на 2006г том числе ПСУиС_091105" xfId="725"/>
    <cellStyle name="__ПЭПиБюджет на 2006г том числе ПСУиС_091105_15_2 1 6 1" xfId="726"/>
    <cellStyle name="__ПЭПиБюджет на 2006г том числе ПСУиС_091105_Анализ 15_БДР и БДДС Омское 2007" xfId="727"/>
    <cellStyle name="__ПЭПиБюджет на 2006г том числе ПСУиС_091105_БДР МСК 1кв07 от Сергея 20 04 07" xfId="728"/>
    <cellStyle name="__ПЭПиБюджет на 2006г том числе ПСУиС_091105_БДР МСК 1кв07 от Сергея 20 04 07_БДР и БДДС сети ФСК ОП 2008" xfId="729"/>
    <cellStyle name="__ПЭПиБюджет на 2006г том числе ПСУиС_091105_БДР МСК 1кв07 от Сергея 20 04 07_формы бюджетов к защите 2008 года" xfId="730"/>
    <cellStyle name="__ПЭПиБюджет на 2006г том числе ПСУиС_091105_формы бюджетов к защите 2008 года" xfId="731"/>
    <cellStyle name="__ПЭПиБюджет на 2006г том числе ПСУиС_15_2 1 6 1" xfId="732"/>
    <cellStyle name="__ПЭПиБюджет на 2006г том числе ПСУиС_250106" xfId="733"/>
    <cellStyle name="__ПЭПиБюджет на 2006г том числе ПСУиС_250106_15_2 1 6 1" xfId="734"/>
    <cellStyle name="__ПЭПиБюджет на 2006г том числе ПСУиС_250106_формы бюджетов к защите 2008 года" xfId="735"/>
    <cellStyle name="__ПЭПиБюджет на 2006г том числе ПСУиС_Анализ 15_БДР и БДДС Омское 2007" xfId="736"/>
    <cellStyle name="__ПЭПиБюджет на 2006г том числе ПСУиС_БДР МСК 1кв07 от Сергея 20 04 07" xfId="737"/>
    <cellStyle name="__ПЭПиБюджет на 2006г том числе ПСУиС_БДР МСК 1кв07 от Сергея 20 04 07_БДР и БДДС сети ФСК ОП 2008" xfId="738"/>
    <cellStyle name="__ПЭПиБюджет на 2006г том числе ПСУиС_БДР МСК 1кв07 от Сергея 20 04 07_формы бюджетов к защите 2008 года" xfId="739"/>
    <cellStyle name="__ПЭПиБюджет на 2006г том числе ПСУиС_формы бюджетов к защите 2008 года" xfId="740"/>
    <cellStyle name="__Штабквартира - формы v1.1" xfId="741"/>
    <cellStyle name="__Штабквартира - формы v1.1_cеб_1кВтч_9м-цев" xfId="742"/>
    <cellStyle name="__Штабквартира - формы v1.1_БДР" xfId="743"/>
    <cellStyle name="__Штабквартира - формы v1.1_Книга2" xfId="744"/>
    <cellStyle name="__Штабквартира - формы v1.1_себ_1кВтч_4 кв_(БП, ТП) после БК" xfId="746"/>
    <cellStyle name="__Штабквартира - формы v1.1_С-ть 1 кВтч 4 месяца 2008_$" xfId="745"/>
    <cellStyle name="_+94 Прил. 24 2006-2010 новое с Соглашением 17.08.07" xfId="451"/>
    <cellStyle name="_+94 Прил. 24 2006-2010 новое с Соглашением 17.08.07_прил.7а" xfId="453"/>
    <cellStyle name="_+94 Прил. 24 2006-2010 новое с Соглашением 17.08.07_прил.7а_1" xfId="454"/>
    <cellStyle name="_+94 Прил. 24 2006-2010 новое с Соглашением 17.08.07_приложение 1.4" xfId="455"/>
    <cellStyle name="_+94 Прил. 24 2006-2010 новое с Соглашением 17.08.07_Филиал" xfId="452"/>
    <cellStyle name="_081003 скорректир ЦПид 2008 1" xfId="456"/>
    <cellStyle name="_081003 скорректир ЦПид 2008 1_Книга1" xfId="457"/>
    <cellStyle name="_081003 скорректир ЦПид 2008 1_ПР ОФ на  2010-2014 01 10 2010 2011!!! для ДИиСП (2)" xfId="458"/>
    <cellStyle name="_081003 скорректир ЦПид 2008 1_ПР ОФ на  2010-2014 коррект  26 10 2010" xfId="459"/>
    <cellStyle name="_081003 скорректир ЦПид 2008 1_ПР ОФ на  2010-2014 коррект  26 10 2010 для ДИиСП (2)" xfId="460"/>
    <cellStyle name="_081003 скорректир ЦПид 2008 1_ПР ОФ на  2010-2014 коррект  26 10 2010 для ДИиСП (3)" xfId="461"/>
    <cellStyle name="_081006 прогр АТС и спец 300 млн руб (доп фин)" xfId="462"/>
    <cellStyle name="_081006 прогр АТС и спец 300 млн руб (доп фин)_Книга1" xfId="463"/>
    <cellStyle name="_081006 прогр АТС и спец 300 млн руб (доп фин)_ПР ОФ на  2010-2014 01 10 2010 2011!!! для ДИиСП (2)" xfId="464"/>
    <cellStyle name="_081006 прогр АТС и спец 300 млн руб (доп фин)_ПР ОФ на  2010-2014 коррект  26 10 2010" xfId="465"/>
    <cellStyle name="_081006 прогр АТС и спец 300 млн руб (доп фин)_ПР ОФ на  2010-2014 коррект  26 10 2010 для ДИиСП (2)" xfId="466"/>
    <cellStyle name="_081006 прогр АТС и спец 300 млн руб (доп фин)_ПР ОФ на  2010-2014 коррект  26 10 2010 для ДИиСП (3)" xfId="467"/>
    <cellStyle name="_1 Книга1" xfId="468"/>
    <cellStyle name="_1 Конвертер в новую форму" xfId="469"/>
    <cellStyle name="_1 прил 1" xfId="471"/>
    <cellStyle name="_1 прил 1 к письму о защите 2006г" xfId="472"/>
    <cellStyle name="_1 прил 1 к письму о защите 4кв 05г" xfId="473"/>
    <cellStyle name="_1 Приложение 1" xfId="470"/>
    <cellStyle name="_11_02.08.02.01" xfId="474"/>
    <cellStyle name="_1ПЭПиБюджет на 2006г" xfId="475"/>
    <cellStyle name="_1Форма БДР и БДДС на 2кв 2006" xfId="476"/>
    <cellStyle name="_2 1Расшифровки к ПЭП 2006г" xfId="477"/>
    <cellStyle name="_2 Анализ ст Топливо на 2кв 2006 Забайкальское" xfId="478"/>
    <cellStyle name="_2 ЗСП" xfId="479"/>
    <cellStyle name="_2007 Макроэкономика" xfId="480"/>
    <cellStyle name="_2008_2010 06022008" xfId="481"/>
    <cellStyle name="_2008_2010 06022008_Книга1" xfId="482"/>
    <cellStyle name="_2008_2010 06022008_ПР ОФ на  2010-2014 01 10 2010 2011!!! для ДИиСП (2)" xfId="483"/>
    <cellStyle name="_2008_2010 06022008_ПР ОФ на  2010-2014 коррект  26 10 2010" xfId="484"/>
    <cellStyle name="_2008_2010 06022008_ПР ОФ на  2010-2014 коррект  26 10 2010 для ДИиСП (2)" xfId="485"/>
    <cellStyle name="_2008_2010 06022008_ПР ОФ на  2010-2014 коррект  26 10 2010 для ДИиСП (3)" xfId="486"/>
    <cellStyle name="_2010г Приложения 4_1 5 (2) (2)" xfId="487"/>
    <cellStyle name="_2010г Приложения 4_1 5 (2) (2)_4.2" xfId="488"/>
    <cellStyle name="_2010г Приложения 4_1 5 (2) (2)_иа" xfId="490"/>
    <cellStyle name="_2010г Приложения 4_1 5 (2) (2)_прил.7а" xfId="491"/>
    <cellStyle name="_2010г Приложения 4_1 5 (2) (2)_прил.7а_1" xfId="492"/>
    <cellStyle name="_2010г Приложения 4_1 5 (2) (2)_Филиал" xfId="489"/>
    <cellStyle name="_206B52E0" xfId="493"/>
    <cellStyle name="_24 05 06_MGTS_Draft_ Model" xfId="494"/>
    <cellStyle name="_24 с ГЕНЕРАЦИЕЙ 14.02.08" xfId="495"/>
    <cellStyle name="_24 с ГЕНЕРАЦИЕЙ 14.02.08_прил.7а" xfId="497"/>
    <cellStyle name="_24 с ГЕНЕРАЦИЕЙ 14.02.08_прил.7а_1" xfId="498"/>
    <cellStyle name="_24 с ГЕНЕРАЦИЕЙ 14.02.08_приложение 1.4" xfId="499"/>
    <cellStyle name="_24 с ГЕНЕРАЦИЕЙ 14.02.08_Филиал" xfId="496"/>
    <cellStyle name="_2приложение1 форма расчета по Спецодежде ПМЭС1" xfId="500"/>
    <cellStyle name="_3 Анализ отклонений по топливу" xfId="501"/>
    <cellStyle name="_3 БДР по кварталам" xfId="502"/>
    <cellStyle name="_31 декабря 2010" xfId="503"/>
    <cellStyle name="_3Расчет аморт.отчислений квартальный" xfId="504"/>
    <cellStyle name="_4 Анализ ГСМ 2006 Кузбасс" xfId="505"/>
    <cellStyle name="_5 Анализ ГСМ и энергии" xfId="506"/>
    <cellStyle name="_5 ЗД" xfId="507"/>
    <cellStyle name="_5 ЗД_Setup" xfId="508"/>
    <cellStyle name="_5 Проект согласованного плана Омского ПМЭС на 06г" xfId="509"/>
    <cellStyle name="_57B6AB88" xfId="510"/>
    <cellStyle name="_7-3 17-03-05" xfId="511"/>
    <cellStyle name="_A3 200 Consolidation support DTEK'06 v18" xfId="747"/>
    <cellStyle name="_A3.200 Consolidation support DTEK'06 v5" xfId="748"/>
    <cellStyle name="_Book1" xfId="749"/>
    <cellStyle name="_Comma" xfId="750"/>
    <cellStyle name="_Comps_Valuation Dec 2005" xfId="751"/>
    <cellStyle name="_Condition" xfId="752"/>
    <cellStyle name="_Condition-2020" xfId="753"/>
    <cellStyle name="_Cosolidation working 2" xfId="754"/>
    <cellStyle name="_Cosolidation working 2_БДР" xfId="755"/>
    <cellStyle name="_Cosolidation working 2_Книга2" xfId="756"/>
    <cellStyle name="_CPI foodimp" xfId="757"/>
    <cellStyle name="_Currency" xfId="758"/>
    <cellStyle name="_CurrencySpace" xfId="759"/>
    <cellStyle name="_DTEK_2006 Consolidation 6m 2007_v7 OKV" xfId="760"/>
    <cellStyle name="_DTEK_2006 Consolidation 6m 2007_v7 OKV_БДР" xfId="761"/>
    <cellStyle name="_DTEK_2006 Consolidation 6m 2007_v7 OKV_Книга2" xfId="762"/>
    <cellStyle name="_FR Consolidation" xfId="763"/>
    <cellStyle name="_Generation Model_1" xfId="764"/>
    <cellStyle name="_Heading_16 Detail of Key Metrics_mario marco" xfId="765"/>
    <cellStyle name="_Highlight" xfId="766"/>
    <cellStyle name="_IP - v30_1-куратор (081006)" xfId="767"/>
    <cellStyle name="_IP - v31_0 (081010)" xfId="768"/>
    <cellStyle name="_macro 2012 var 1" xfId="769"/>
    <cellStyle name="_macro 2020" xfId="770"/>
    <cellStyle name="_macro-1 ут" xfId="771"/>
    <cellStyle name="_macro-2 ут" xfId="772"/>
    <cellStyle name="_Model_RAB Мой" xfId="773"/>
    <cellStyle name="_Model_RAB_MRSK_svod" xfId="774"/>
    <cellStyle name="_MR Consolidated forms" xfId="775"/>
    <cellStyle name="_MR Consolidated forms_cеб_1кВтч_9м-цев" xfId="776"/>
    <cellStyle name="_MR Consolidated forms_БДР" xfId="777"/>
    <cellStyle name="_MR Consolidated forms_Книга2" xfId="778"/>
    <cellStyle name="_MR Consolidated forms_себ_1кВтч_4 кв_(БП, ТП) после БК" xfId="780"/>
    <cellStyle name="_MR Consolidated forms_С-ть 1 кВтч 4 месяца 2008_$" xfId="779"/>
    <cellStyle name="_Multiple" xfId="781"/>
    <cellStyle name="_MultipleSpace" xfId="782"/>
    <cellStyle name="_Percent" xfId="783"/>
    <cellStyle name="_PercentSpace" xfId="784"/>
    <cellStyle name="_SeriesAttributes" xfId="785"/>
    <cellStyle name="_SubHeading_16 Detail of Key Metrics_mario marco" xfId="786"/>
    <cellStyle name="_TableHead" xfId="787"/>
    <cellStyle name="_TableHead_16 Detail of Key Metrics_mario marco" xfId="788"/>
    <cellStyle name="_TableHead_16 Detail of Key Metrics_mario marco_План ФХД котельной (ТЭЦ) от 22.01.08 последняя версия А3" xfId="789"/>
    <cellStyle name="_TableHead_План ФХД котельной (ТЭЦ) от 22.01.08 последняя версия А3" xfId="790"/>
    <cellStyle name="_TableRowHead" xfId="791"/>
    <cellStyle name="_TableSuperHead_Water, IntGas and Other" xfId="792"/>
    <cellStyle name="_Transmission Model final - 22-03-2005" xfId="793"/>
    <cellStyle name="_UBS Flame valuation model v53 - FINAL" xfId="794"/>
    <cellStyle name="_v-2013-2030- 2b17.01.11Нах-cpiнов. курс inn 1-2-Е1xls" xfId="795"/>
    <cellStyle name="_Worksheet in   СoA V 2 dd 02.07" xfId="796"/>
    <cellStyle name="_Автотранспорт услуги+аренда расшифровка" xfId="800"/>
    <cellStyle name="_Адресная и трехлетняя программа140307" xfId="801"/>
    <cellStyle name="_Аморт 3 кв + год ФСК" xfId="802"/>
    <cellStyle name="_Амортизация 3 кв 2006 г" xfId="803"/>
    <cellStyle name="_Анализ Забайкальского по Охране за 6 мес 05г" xfId="804"/>
    <cellStyle name="_Анализ КД" xfId="805"/>
    <cellStyle name="_Анализ командировочных расходов за 6мес" xfId="816"/>
    <cellStyle name="_Анализ незаверш  стр-ва (Прил 1-4)" xfId="817"/>
    <cellStyle name="_Анализ незаверш  стр-ва (Прил 1-4) (2)" xfId="818"/>
    <cellStyle name="_Анализ незаверш  стр-ва (Прил 1-4) (2)_прил.7а" xfId="820"/>
    <cellStyle name="_Анализ незаверш  стр-ва (Прил 1-4) (2)_прил.7а_1" xfId="821"/>
    <cellStyle name="_Анализ незаверш  стр-ва (Прил 1-4) (2)_приложение 1.4" xfId="822"/>
    <cellStyle name="_Анализ незаверш  стр-ва (Прил 1-4) (2)_Филиал" xfId="819"/>
    <cellStyle name="_Анализ незаверш  стр-ва (Прил 1-4)_прил.7а" xfId="824"/>
    <cellStyle name="_Анализ незаверш  стр-ва (Прил 1-4)_прил.7а_1" xfId="825"/>
    <cellStyle name="_Анализ незаверш  стр-ва (Прил 1-4)_приложение 1.4" xfId="826"/>
    <cellStyle name="_Анализ незаверш  стр-ва (Прил 1-4)_Филиал" xfId="823"/>
    <cellStyle name="_Анализ ОС 2006 ФСК МСК" xfId="806"/>
    <cellStyle name="_Анализ откл ПЭП и Б" xfId="827"/>
    <cellStyle name="_Анализ ПУ" xfId="807"/>
    <cellStyle name="_Анализ ПУ_1" xfId="808"/>
    <cellStyle name="_Анализ ПУ_1_Setup" xfId="809"/>
    <cellStyle name="_Анализ ПУ_Setup" xfId="810"/>
    <cellStyle name="_Анализ ПЭП Красноярского на 2005г" xfId="811"/>
    <cellStyle name="_Анализ ПЭП Кузбасского ПМЭС на 2006г" xfId="812"/>
    <cellStyle name="_Анализ ПЭП Омского ПМЭС на 2005г" xfId="813"/>
    <cellStyle name="_Анализ ПЭП Омского ПМЭС на 4 кв.2005г" xfId="814"/>
    <cellStyle name="_Анализ СИБИРЬ 2006 исп Финоченко" xfId="815"/>
    <cellStyle name="_АСУ ГТК - без ЖД" xfId="797"/>
    <cellStyle name="_АСУ ГТК - без ЖД 2" xfId="798"/>
    <cellStyle name="_АСУ ГТК - без ЖД 2_Setup" xfId="799"/>
    <cellStyle name="_банки" xfId="1394"/>
    <cellStyle name="_БАР" xfId="828"/>
    <cellStyle name="_БДДС 1 КВ СВЕРКА" xfId="829"/>
    <cellStyle name="_БДР" xfId="830"/>
    <cellStyle name="_БДР 4кв и 2006год от Миши 20 12 06" xfId="831"/>
    <cellStyle name="_БДР и БДДС ЕНЭС ТПМЭС на  2006 (план 4 кв-расчет) МСК" xfId="832"/>
    <cellStyle name="_БДР и БДДС нов 2кв 2006" xfId="834"/>
    <cellStyle name="_БДР и БДДС сети ФСК ОП 2007" xfId="835"/>
    <cellStyle name="_БДР и БДДС ТОиР на 4кв 2006ММСК лимит" xfId="833"/>
    <cellStyle name="_БДР_БДДС_4кв06 РАБОЧИЙ-ОН!!!!!!!!!!!!!" xfId="836"/>
    <cellStyle name="_БДРиБДДС на 2кв.2006г" xfId="837"/>
    <cellStyle name="_БДС,БДР Бурятия 4 кв-л ТОиР1" xfId="838"/>
    <cellStyle name="_БП 2009 ВЭ+ТРП 21.10" xfId="839"/>
    <cellStyle name="_БП Владимирэнерго" xfId="840"/>
    <cellStyle name="_БП Владимирэнерго_прил.7а" xfId="843"/>
    <cellStyle name="_БП Владимирэнерго_прил.7а_1" xfId="844"/>
    <cellStyle name="_БП Владимирэнерго_приложение 1.4" xfId="845"/>
    <cellStyle name="_БП Владимирэнерго_Филиал" xfId="841"/>
    <cellStyle name="_БП Владимирэнерго_Филиал_1" xfId="842"/>
    <cellStyle name="_БП КД 2008 (2 чт)2 вариант" xfId="846"/>
    <cellStyle name="_БП ННЭ (с облиг.)" xfId="847"/>
    <cellStyle name="_БП ННЭ (с облиг.)_прил.7а" xfId="850"/>
    <cellStyle name="_БП ННЭ (с облиг.)_прил.7а_1" xfId="851"/>
    <cellStyle name="_БП ННЭ (с облиг.)_приложение 1.4" xfId="852"/>
    <cellStyle name="_БП ННЭ (с облиг.)_Филиал" xfId="848"/>
    <cellStyle name="_БП ННЭ (с облиг.)_Филиал_1" xfId="849"/>
    <cellStyle name="_БП ПУ 2008" xfId="853"/>
    <cellStyle name="_БП ПЭС ЭУ 2008 НС" xfId="854"/>
    <cellStyle name="_БП_ЦОФ К_2009" xfId="855"/>
    <cellStyle name="_БпДР" xfId="858"/>
    <cellStyle name="_БПСС" xfId="856"/>
    <cellStyle name="_БРС" xfId="857"/>
    <cellStyle name="_бюдж" xfId="1395"/>
    <cellStyle name="_вар 3 Выгрузка из АРМа БДР 12мес по ФСК от 11_12_06 исп Финоченко" xfId="1396"/>
    <cellStyle name="_Ввод" xfId="865"/>
    <cellStyle name="_ВМТ" xfId="859"/>
    <cellStyle name="_ВМТ_Книга1" xfId="860"/>
    <cellStyle name="_ВМТ_ПР ОФ на  2010-2014 01 10 2010 2011!!! для ДИиСП (2)" xfId="861"/>
    <cellStyle name="_ВМТ_ПР ОФ на  2010-2014 коррект  26 10 2010" xfId="862"/>
    <cellStyle name="_ВМТ_ПР ОФ на  2010-2014 коррект  26 10 2010 для ДИиСП (2)" xfId="863"/>
    <cellStyle name="_ВМТ_ПР ОФ на  2010-2014 коррект  26 10 2010 для ДИиСП (3)" xfId="864"/>
    <cellStyle name="_Вопросы 14 07" xfId="866"/>
    <cellStyle name="_Выгрузка из АРМа БДР 9 мес по ФСК от 04_10_06 исп Финоченко" xfId="867"/>
    <cellStyle name="_Выгрузка из АРМа БДР 9 мес по ФСК от 26_09_06 исп Финоченко" xfId="868"/>
    <cellStyle name="_Выгрузка из АРМа БДР и БДДС 6 мес по ФСК от Михи по электр 03 07 06" xfId="869"/>
    <cellStyle name="_выручка по присоединениям2" xfId="1397"/>
    <cellStyle name="_горн" xfId="1398"/>
    <cellStyle name="_горн_cеб_1кВтч_9м-цев" xfId="1399"/>
    <cellStyle name="_горн_БДР" xfId="1400"/>
    <cellStyle name="_горн_Книга2" xfId="1401"/>
    <cellStyle name="_горн_себ_1кВтч_4 кв_(БП, ТП) после БК" xfId="1403"/>
    <cellStyle name="_горн_С-ть 1 кВтч 4 месяца 2008_$" xfId="1402"/>
    <cellStyle name="_Горнорудный дивизион - формы MR - v6.0" xfId="870"/>
    <cellStyle name="_Горнорудный дивизион - формы MR_v7.4" xfId="871"/>
    <cellStyle name="_график c мощностями по Соглашению без НДС Ульянычев версия на 02 03 07" xfId="1404"/>
    <cellStyle name="_график c мощностями по Соглашению без НДС Ульянычев версия на 04 03 07 " xfId="1405"/>
    <cellStyle name="_График ввода 07-09" xfId="872"/>
    <cellStyle name="_график по Соглашению без НДС Ульянычев версия на 28 02 07" xfId="1406"/>
    <cellStyle name="_График рассмотрения программы 2008" xfId="873"/>
    <cellStyle name="_График рассмотрения программы 2008 2" xfId="874"/>
    <cellStyle name="_График рассмотрения программы 2008 2_Setup" xfId="875"/>
    <cellStyle name="_График рассмотрения программы 2008_Setup" xfId="876"/>
    <cellStyle name="_ДДП-ГП_РАО_05042" xfId="877"/>
    <cellStyle name="_Для Балаевой 23 05 07" xfId="878"/>
    <cellStyle name="_для ФСТ 2008 версия5" xfId="1407"/>
    <cellStyle name="_Долг инв программа ( для РЭКна 2009г )" xfId="879"/>
    <cellStyle name="_Долг инв программа ( для РЭКна 2009г ) (2)" xfId="880"/>
    <cellStyle name="_Доп вопросы" xfId="881"/>
    <cellStyle name="_Доп вопросы 01 07" xfId="882"/>
    <cellStyle name="_Доп вопросы 08 07" xfId="883"/>
    <cellStyle name="_Доп вопросы 27 06" xfId="884"/>
    <cellStyle name="_Доходник1" xfId="885"/>
    <cellStyle name="_ЕНЭС ТОиР 2кв 06г ОП" xfId="886"/>
    <cellStyle name="_ЕНЭС ТОиР 2кв 06г ОП_15_2 1 6 1" xfId="887"/>
    <cellStyle name="_ЕНЭС ТОиР 2кв 06г ОП_Анализ 15_БДР и БДДС Омское 2007" xfId="888"/>
    <cellStyle name="_ЕНЭС ТОиР 2кв 06г ОП_БДР МСК 1кв07 от Сергея 20 04 07" xfId="889"/>
    <cellStyle name="_ЕНЭС ТОиР 2кв 06г ОП_БДР МСК 1кв07 от Сергея 20 04 07_БДР и БДДС сети ФСК ОП 2008" xfId="890"/>
    <cellStyle name="_ЕНЭС ТОиР 2кв 06г ОП_БДР МСК 1кв07 от Сергея 20 04 07_формы бюджетов к защите 2008 года" xfId="891"/>
    <cellStyle name="_ЕНЭС ТОиР 2кв 06г ОП_формы бюджетов к защите 2008 года" xfId="892"/>
    <cellStyle name="_Заемные средства - MR and DGP" xfId="899"/>
    <cellStyle name="_Замечания по формам" xfId="900"/>
    <cellStyle name="_Затратный_.." xfId="901"/>
    <cellStyle name="_Затратный_МЗ_Сводный" xfId="902"/>
    <cellStyle name="_Затратный_СУЭК" xfId="903"/>
    <cellStyle name="_Затраты" xfId="904"/>
    <cellStyle name="_ЗБП МСК Бурятия  БДР, БДДС 4 кв 2006 г ДЛН" xfId="893"/>
    <cellStyle name="_ЗБП МСК Бурятия  БДР, БДДС 4 кв 2006 г зак с УС (3)" xfId="894"/>
    <cellStyle name="_ЗБП МСК Бурятия Корр по функц бюджетам 3 и 4 кв 2007 год 25 07 07" xfId="895"/>
    <cellStyle name="_ЗБП ФСК  БДР, БДДС на 4 кв 2006 (заказчик)" xfId="896"/>
    <cellStyle name="_ЗБП ФСК  БДР, БДДС на 4 кв 2006 г" xfId="897"/>
    <cellStyle name="_ЗБП ФСК Корр по функц бюджетам 3 и 4 кв 2007 год 25 07 07" xfId="898"/>
    <cellStyle name="_из АРМ расчет БДДС и БДР 12мес 06г" xfId="1408"/>
    <cellStyle name="_из АРМ расчет БДДС и БДР 9мес 06г" xfId="1409"/>
    <cellStyle name="_Из АРМа БДР 6 мес по ФСК (МСК) от Михи к отчету 03 07 06" xfId="940"/>
    <cellStyle name="_Инвест программа 2009-1 (2)" xfId="941"/>
    <cellStyle name="_Инвест программа 2009-1 (3)" xfId="942"/>
    <cellStyle name="_Инвестиции (лизинг) для БП 2007" xfId="943"/>
    <cellStyle name="_Инвестиции (лизинг) для БП 2007_прил.7а" xfId="945"/>
    <cellStyle name="_Инвестиции (лизинг) для БП 2007_прил.7а_1" xfId="946"/>
    <cellStyle name="_Инвестиции (лизинг) для БП 2007_приложение 1.4" xfId="947"/>
    <cellStyle name="_Инвестиции (лизинг) для БП 2007_Филиал" xfId="944"/>
    <cellStyle name="_Инструменты`2004" xfId="948"/>
    <cellStyle name="_ИП на 04 10 07 без 20071" xfId="911"/>
    <cellStyle name="_ИП на 04 10 07 без 20071_Книга1" xfId="912"/>
    <cellStyle name="_ИП на 04 10 07 без 20071_ПР ОФ на  2010-2014 01 10 2010 2011!!! для ДИиСП (2)" xfId="913"/>
    <cellStyle name="_ИП на 04 10 07 без 20071_ПР ОФ на  2010-2014 коррект  26 10 2010" xfId="914"/>
    <cellStyle name="_ИП на 04 10 07 без 20071_ПР ОФ на  2010-2014 коррект  26 10 2010 для ДИиСП (2)" xfId="915"/>
    <cellStyle name="_ИП на 04 10 07 без 20071_ПР ОФ на  2010-2014 коррект  26 10 2010 для ДИиСП (3)" xfId="916"/>
    <cellStyle name="_ИП на 04 10 07 после ЧАН" xfId="917"/>
    <cellStyle name="_ИП на 04 10 07 после ЧАН_Книга1" xfId="918"/>
    <cellStyle name="_ИП на 04 10 07 после ЧАН_ПР ОФ на  2010-2014 01 10 2010 2011!!! для ДИиСП (2)" xfId="919"/>
    <cellStyle name="_ИП на 04 10 07 после ЧАН_ПР ОФ на  2010-2014 коррект  26 10 2010" xfId="920"/>
    <cellStyle name="_ИП на 04 10 07 после ЧАН_ПР ОФ на  2010-2014 коррект  26 10 2010 для ДИиСП (2)" xfId="921"/>
    <cellStyle name="_ИП на 04 10 07 после ЧАН_ПР ОФ на  2010-2014 коррект  26 10 2010 для ДИиСП (3)" xfId="922"/>
    <cellStyle name="_ИП на 05.10.07" xfId="923"/>
    <cellStyle name="_ИП на 05.10.07_Книга1" xfId="924"/>
    <cellStyle name="_ИП на 05.10.07_ПР ОФ на  2010-2014 01 10 2010 2011!!! для ДИиСП (2)" xfId="925"/>
    <cellStyle name="_ИП на 05.10.07_ПР ОФ на  2010-2014 коррект  26 10 2010" xfId="926"/>
    <cellStyle name="_ИП на 05.10.07_ПР ОФ на  2010-2014 коррект  26 10 2010 для ДИиСП (2)" xfId="927"/>
    <cellStyle name="_ИП на 05.10.07_ПР ОФ на  2010-2014 коррект  26 10 2010 для ДИиСП (3)" xfId="928"/>
    <cellStyle name="_ИП ФСК 2007-2010" xfId="905"/>
    <cellStyle name="_ИП ФСК 2007-2010 (2)" xfId="906"/>
    <cellStyle name="_ИП ФСК 2007-2010_ИП ФСК 2007-2010 (2)" xfId="907"/>
    <cellStyle name="_ИП ФСК 2007-2010_Лист1" xfId="908"/>
    <cellStyle name="_ИП ФСК 2007-2010_Лист1_1" xfId="909"/>
    <cellStyle name="_ИП ФСК 2007-2010_Свод подрядчиков общий" xfId="910"/>
    <cellStyle name="_ИПР 2011-2015 СТФ пр1 2" xfId="929"/>
    <cellStyle name="_ИПР_ 2005" xfId="930"/>
    <cellStyle name="_ИПР_ 2005_прил.7а" xfId="932"/>
    <cellStyle name="_ИПР_ 2005_прил.7а_1" xfId="933"/>
    <cellStyle name="_ИПР_ 2005_приложение 1.4" xfId="934"/>
    <cellStyle name="_ИПР_ 2005_Филиал" xfId="931"/>
    <cellStyle name="_ИПР_свод" xfId="935"/>
    <cellStyle name="_ИПР_свод_иа" xfId="937"/>
    <cellStyle name="_ИПР_свод_прил.7а" xfId="938"/>
    <cellStyle name="_ИПР_свод_прил.7а_1" xfId="939"/>
    <cellStyle name="_ИПР_свод_Филиал" xfId="936"/>
    <cellStyle name="_исп плана по приобр 2к" xfId="1410"/>
    <cellStyle name="_Исходные данные для модели" xfId="949"/>
    <cellStyle name="_к ПЭП Забайкальского ПМЭС на 2кв 05г" xfId="1411"/>
    <cellStyle name="_Классификатор_дебиторы_кредиторы" xfId="951"/>
    <cellStyle name="_Классификатор_дебиторы_кредиторы_cеб_1кВтч_9м-цев" xfId="952"/>
    <cellStyle name="_Классификатор_дебиторы_кредиторы_БДР" xfId="953"/>
    <cellStyle name="_Классификатор_дебиторы_кредиторы_Книга2" xfId="954"/>
    <cellStyle name="_Классификатор_дебиторы_кредиторы_себ_1кВтч_4 кв_(БП, ТП) после БК" xfId="956"/>
    <cellStyle name="_Классификатор_дебиторы_кредиторы_С-ть 1 кВтч 4 месяца 2008_$" xfId="955"/>
    <cellStyle name="_Книга1" xfId="957"/>
    <cellStyle name="_Книга1 2" xfId="958"/>
    <cellStyle name="_Книга1_cеб_1кВтч_9м-цев" xfId="959"/>
    <cellStyle name="_Книга1_БДР" xfId="960"/>
    <cellStyle name="_Книга1_Книга2" xfId="961"/>
    <cellStyle name="_Книга1_Копия АРМ_БП_РСК_V10 0_20100213" xfId="962"/>
    <cellStyle name="_Книга1_Копия АРМ_БП_РСК_V10 0_20100213 2" xfId="963"/>
    <cellStyle name="_Книга1_прил.7а" xfId="967"/>
    <cellStyle name="_Книга1_прил.7а_1" xfId="968"/>
    <cellStyle name="_Книга1_приложение 1.4" xfId="969"/>
    <cellStyle name="_Книга1_себ_1кВтч_4 кв_(БП, ТП) после БК" xfId="970"/>
    <cellStyle name="_Книга1_С-ть 1 кВтч 4 месяца 2008_$" xfId="964"/>
    <cellStyle name="_Книга1_Филиал" xfId="965"/>
    <cellStyle name="_Книга1_Филиал_1" xfId="966"/>
    <cellStyle name="_Книга2" xfId="971"/>
    <cellStyle name="_Книга2_1" xfId="972"/>
    <cellStyle name="_Книга3" xfId="973"/>
    <cellStyle name="_Книга3_Setup" xfId="974"/>
    <cellStyle name="_Книга6" xfId="975"/>
    <cellStyle name="_Кодировка формул для SAS (v5) AL2_RF" xfId="976"/>
    <cellStyle name="_Кодировка формул для SAS (v5) AL2_RF_cеб_1кВтч_9м-цев" xfId="977"/>
    <cellStyle name="_Кодировка формул для SAS (v5) AL2_RF_БДР" xfId="978"/>
    <cellStyle name="_Кодировка формул для SAS (v5) AL2_RF_Книга2" xfId="979"/>
    <cellStyle name="_Кодировка формул для SAS (v5) AL2_RF_себ_1кВтч_4 кв_(БП, ТП) после БК" xfId="981"/>
    <cellStyle name="_Кодировка формул для SAS (v5) AL2_RF_С-ть 1 кВтч 4 месяца 2008_$" xfId="980"/>
    <cellStyle name="_кокс" xfId="1412"/>
    <cellStyle name="_кокс_cеб_1кВтч_9м-цев" xfId="1413"/>
    <cellStyle name="_кокс_БДР" xfId="1414"/>
    <cellStyle name="_кокс_Книга2" xfId="1415"/>
    <cellStyle name="_кокс_себ_1кВтч_4 кв_(БП, ТП) после БК" xfId="1417"/>
    <cellStyle name="_кокс_С-ть 1 кВтч 4 месяца 2008_$" xfId="1416"/>
    <cellStyle name="_Коксоугольный дивизион - формы MR - v2 0" xfId="982"/>
    <cellStyle name="_Коксоугольный дивизион - формы MR - v2.0" xfId="983"/>
    <cellStyle name="_Командировочные расходы 2006" xfId="984"/>
    <cellStyle name="_Комплексная по всем затратам ПСУИС" xfId="985"/>
    <cellStyle name="_комплексный" xfId="1418"/>
    <cellStyle name="_комплексный1" xfId="1419"/>
    <cellStyle name="_Константиновка_2008_26_07_08" xfId="986"/>
    <cellStyle name="_Копия 3кв_1" xfId="987"/>
    <cellStyle name="_Копия ЗБП МСК  Чита БДР, БДДС 4 кв 06 ТоиР 26 07 06" xfId="988"/>
    <cellStyle name="_Копия капвлож_бизнес-план25 05_1" xfId="1019"/>
    <cellStyle name="_Копия Макроэкономика 2007" xfId="989"/>
    <cellStyle name="_Копия Макроэкономика 2007_26.03.08_грн.ИП08 ПУ ГК ГВУ" xfId="990"/>
    <cellStyle name="_Копия Макроэкономика 2007_26.03.08_грн.ИП08 ПУ ГК ГВУ_Setup" xfId="991"/>
    <cellStyle name="_Копия Макроэкономика 2007_26.03.08_грн.ИП08 ПУ ГК ГВУ_Обоснование себестоимости (7)" xfId="992"/>
    <cellStyle name="_Копия Макроэкономика 2007_26.03.08_грн.ИП08 ПУ ГК ГВУ_Обоснование себестоимости (7)_Setup" xfId="993"/>
    <cellStyle name="_Копия Макроэкономика 2007_Setup" xfId="994"/>
    <cellStyle name="_Копия Образец Предложения по корректировке ИП МЭС С-З_3" xfId="995"/>
    <cellStyle name="_Копия Образец Предложения по корректировке ИП МЭС С-З_3_Книга1" xfId="996"/>
    <cellStyle name="_Копия Образец Предложения по корректировке ИП МЭС С-З_3_ПР ОФ на  2010-2014 01 10 2010 2011!!! для ДИиСП (2)" xfId="997"/>
    <cellStyle name="_Копия Образец Предложения по корректировке ИП МЭС С-З_3_ПР ОФ на  2010-2014 коррект  26 10 2010" xfId="998"/>
    <cellStyle name="_Копия Образец Предложения по корректировке ИП МЭС С-З_3_ПР ОФ на  2010-2014 коррект  26 10 2010 для ДИиСП (2)" xfId="999"/>
    <cellStyle name="_Копия Образец Предложения по корректировке ИП МЭС С-З_3_ПР ОФ на  2010-2014 коррект  26 10 2010 для ДИиСП (3)" xfId="1000"/>
    <cellStyle name="_Копия ПР ОФ 2010-2014 (исправ версия)" xfId="1001"/>
    <cellStyle name="_Копия ПР ОФ 2010-2014 (исправ версия)_Книга1" xfId="1002"/>
    <cellStyle name="_Копия ПР ОФ 2010-2014 (исправ версия)_ПР ОФ на  2010-2014 01 10 2010 2011!!! для ДИиСП (2)" xfId="1003"/>
    <cellStyle name="_Копия ПР ОФ 2010-2014 (исправ версия)_ПР ОФ на  2010-2014 коррект  26 10 2010" xfId="1004"/>
    <cellStyle name="_Копия ПР ОФ 2010-2014 (исправ версия)_ПР ОФ на  2010-2014 коррект  26 10 2010 для ДИиСП (2)" xfId="1005"/>
    <cellStyle name="_Копия ПР ОФ 2010-2014 (исправ версия)_ПР ОФ на  2010-2014 коррект  26 10 2010 для ДИиСП (3)" xfId="1006"/>
    <cellStyle name="_Копия Приложение 3 1 - Перегруппировка ИПР 2009 - 2011 (2)" xfId="1007"/>
    <cellStyle name="_Копия Приложение 3 1 - Перегруппировка ИПР 2009 - 2011 (2)_прил.7а" xfId="1009"/>
    <cellStyle name="_Копия Приложение 3 1 - Перегруппировка ИПР 2009 - 2011 (2)_прил.7а_1" xfId="1010"/>
    <cellStyle name="_Копия Приложение 3 1 - Перегруппировка ИПР 2009 - 2011 (2)_приложение 1.4" xfId="1011"/>
    <cellStyle name="_Копия Приложение 3 1 - Перегруппировка ИПР 2009 - 2011 (2)_Филиал" xfId="1008"/>
    <cellStyle name="_Копия Приложения 4 1  к ИПР 3400 23 04 (2)" xfId="1012"/>
    <cellStyle name="_Копия Приложения 4 1  к ИПР 3400 23 04 (2)_4.2" xfId="1013"/>
    <cellStyle name="_Копия Приложения 4 1  к ИПР 3400 23 04 (2)_иа" xfId="1015"/>
    <cellStyle name="_Копия Приложения 4 1  к ИПР 3400 23 04 (2)_прил.7а" xfId="1016"/>
    <cellStyle name="_Копия Приложения 4 1  к ИПР 3400 23 04 (2)_прил.7а_1" xfId="1017"/>
    <cellStyle name="_Копия Приложения 4 1  к ИПР 3400 23 04 (2)_Филиал" xfId="1014"/>
    <cellStyle name="_Копия тех.-экон. и фин. показатели" xfId="1020"/>
    <cellStyle name="_Копия Форма Корректировки плана ремонта электросетевых объектов ОАО ФСК ЕЭС и МСК на 2007" xfId="1018"/>
    <cellStyle name="_Коррект 4кв06 31 10 06" xfId="1021"/>
    <cellStyle name="_Коррект. Долг инв программа ( прибыль РЭК)" xfId="1022"/>
    <cellStyle name="_Корректировка ИП для Боброва" xfId="1023"/>
    <cellStyle name="_корректировка КПМЭС 4кв" xfId="1420"/>
    <cellStyle name="_корректировка КПМЭС 4кв ФСК 07 11 (2)" xfId="1421"/>
    <cellStyle name="_корректировка КПМЭС ТОиР" xfId="1422"/>
    <cellStyle name="_КОРРЕКТИРОВКА СОГЛАШЕНИЯ 23.05.07" xfId="950"/>
    <cellStyle name="_корректировка_КПМЭС 4кв" xfId="1423"/>
    <cellStyle name="_Краткий анализ 2006г НОВЫЙ" xfId="1024"/>
    <cellStyle name="_Лимит 4 кв 06г. (Согл год - утверж 9 мес)" xfId="1025"/>
    <cellStyle name="_Лист в ТЭЦ март 04г" xfId="1026"/>
    <cellStyle name="_Лист1" xfId="1027"/>
    <cellStyle name="_Лист1_1" xfId="1028"/>
    <cellStyle name="_Макет 813-3  2008г" xfId="1036"/>
    <cellStyle name="_Макет 813-3  2008г 2" xfId="1037"/>
    <cellStyle name="_Макет 813-3  2008г 2_Setup" xfId="1038"/>
    <cellStyle name="_Макет 813-3  2008г ІТ-техн" xfId="1039"/>
    <cellStyle name="_Макет 813-3  2008г ІТ-техн 2" xfId="1040"/>
    <cellStyle name="_Макет 813-3  2008г ІТ-техн 2_Setup" xfId="1041"/>
    <cellStyle name="_Макет 813-3  2008г ІТ-техн_Setup" xfId="1042"/>
    <cellStyle name="_Макет 813-3  2008г_Setup" xfId="1043"/>
    <cellStyle name="_Макроэкономика 2007" xfId="1044"/>
    <cellStyle name="_Макроэкономика 2007_c2006_нов" xfId="1045"/>
    <cellStyle name="_Макроэкономика 2008" xfId="1046"/>
    <cellStyle name="_Макроэкономика 2008_26.03.08_грн.ИП08 ПУ ГК ГВУ" xfId="1047"/>
    <cellStyle name="_Макроэкономика 2008_26.03.08_грн.ИП08 ПУ ГК ГВУ_Setup" xfId="1048"/>
    <cellStyle name="_Макроэкономика 2008_26.03.08_грн.ИП08 ПУ ГК ГВУ_Обоснование себестоимости (7)" xfId="1049"/>
    <cellStyle name="_Макроэкономика 2008_26.03.08_грн.ИП08 ПУ ГК ГВУ_Обоснование себестоимости (7)_Setup" xfId="1050"/>
    <cellStyle name="_Макроэкономика 2008_5 ЗД" xfId="1051"/>
    <cellStyle name="_Макроэкономика 2008_5 ЗД_Setup" xfId="1052"/>
    <cellStyle name="_Макроэкономика 2008_Setup" xfId="1053"/>
    <cellStyle name="_Макроэкономика 2008_Благо_ФА для  KPI " xfId="1054"/>
    <cellStyle name="_Макроэкономика 2008_Благо_ФА для  KPI _Setup" xfId="1055"/>
    <cellStyle name="_Макроэкономика 2008_ГК_ФА для  KPI " xfId="1056"/>
    <cellStyle name="_Макроэкономика 2008_ГК_ФА для  KPI _Setup" xfId="1057"/>
    <cellStyle name="_Макроэкономика 2008_ИП 2008 ПУ Степная лава 157 (4)" xfId="1058"/>
    <cellStyle name="_Макроэкономика 2008_ИП 2008 ПУ Степная лава 157 (4)_Setup" xfId="1059"/>
    <cellStyle name="_Макроэкономика 2008_СРОЧНО для Ромащина 24.07.08" xfId="1060"/>
    <cellStyle name="_Макроэкономика 2008_СРОЧНО для Ромащина 24.07.08_Setup" xfId="1061"/>
    <cellStyle name="_Мариэнерго" xfId="1062"/>
    <cellStyle name="_мет" xfId="1424"/>
    <cellStyle name="_мет_cеб_1кВтч_9м-цев" xfId="1425"/>
    <cellStyle name="_мет_БДР" xfId="1426"/>
    <cellStyle name="_мет_Книга2" xfId="1427"/>
    <cellStyle name="_мет_себ_1кВтч_4 кв_(БП, ТП) после БК" xfId="1429"/>
    <cellStyle name="_мет_С-ть 1 кВтч 4 месяца 2008_$" xfId="1428"/>
    <cellStyle name="_Металлургический дивизион - формы MR - v5.8" xfId="1063"/>
    <cellStyle name="_Металлургический дивизион - формы MR - v8.2" xfId="1064"/>
    <cellStyle name="_Металлургический дивизион - формы MR - v8.4" xfId="1065"/>
    <cellStyle name="_Модель - 2(23)" xfId="1066"/>
    <cellStyle name="_МОДЕЛЬ_1 (2)" xfId="1029"/>
    <cellStyle name="_мтр 2006 год по месяцам" xfId="1430"/>
    <cellStyle name="_МЭС Волги ЦПИД 2008-2010гг" xfId="1030"/>
    <cellStyle name="_МЭС Волги ЦПИД 2008-2010гг_Книга1" xfId="1031"/>
    <cellStyle name="_МЭС Волги ЦПИД 2008-2010гг_ПР ОФ на  2010-2014 01 10 2010 2011!!! для ДИиСП (2)" xfId="1032"/>
    <cellStyle name="_МЭС Волги ЦПИД 2008-2010гг_ПР ОФ на  2010-2014 коррект  26 10 2010" xfId="1033"/>
    <cellStyle name="_МЭС Волги ЦПИД 2008-2010гг_ПР ОФ на  2010-2014 коррект  26 10 2010 для ДИиСП (2)" xfId="1034"/>
    <cellStyle name="_МЭС Волги ЦПИД 2008-2010гг_ПР ОФ на  2010-2014 коррект  26 10 2010 для ДИиСП (3)" xfId="1035"/>
    <cellStyle name="_НВВ 2009 постатейно свод по филиалам_09_02_09" xfId="1067"/>
    <cellStyle name="_НВВ 2009 постатейно свод по филиалам_для Валентина" xfId="1068"/>
    <cellStyle name="_Незавершённое строительство" xfId="1069"/>
    <cellStyle name="_Незавершённое строительство_прил.7а" xfId="1071"/>
    <cellStyle name="_Незавершённое строительство_прил.7а_1" xfId="1072"/>
    <cellStyle name="_Незавершённое строительство_приложение 1.4" xfId="1073"/>
    <cellStyle name="_Незавершённое строительство_Филиал" xfId="1070"/>
    <cellStyle name="_некомплекс 2009-2011" xfId="1431"/>
    <cellStyle name="_некомплекс 2009-2011_Книга1" xfId="1432"/>
    <cellStyle name="_некомплекс 2009-2011_ПР ОФ на  2010-2014 01 10 2010 2011!!! для ДИиСП (2)" xfId="1433"/>
    <cellStyle name="_некомплекс 2009-2011_ПР ОФ на  2010-2014 коррект  26 10 2010" xfId="1434"/>
    <cellStyle name="_некомплекс 2009-2011_ПР ОФ на  2010-2014 коррект  26 10 2010 для ДИиСП (2)" xfId="1435"/>
    <cellStyle name="_некомплекс 2009-2011_ПР ОФ на  2010-2014 коррект  26 10 2010 для ДИиСП (3)" xfId="1436"/>
    <cellStyle name="_Нижновэнерго" xfId="1074"/>
    <cellStyle name="_Нижновэнерго прил.24" xfId="1075"/>
    <cellStyle name="_Нижновэнерго прил.24_прил.7а" xfId="1077"/>
    <cellStyle name="_Нижновэнерго прил.24_прил.7а_1" xfId="1078"/>
    <cellStyle name="_Нижновэнерго прил.24_приложение 1.4" xfId="1079"/>
    <cellStyle name="_Нижновэнерго прил.24_Филиал" xfId="1076"/>
    <cellStyle name="_Нижновэнерго_прил.7а" xfId="1086"/>
    <cellStyle name="_Нижновэнерго_прил.7а_1" xfId="1087"/>
    <cellStyle name="_Нижновэнерго_приложение 1.4" xfId="1088"/>
    <cellStyle name="_Нижновэнерго_Филиал" xfId="1085"/>
    <cellStyle name="_Нижновэнерго24" xfId="1080"/>
    <cellStyle name="_Нижновэнерго24_прил.7а" xfId="1082"/>
    <cellStyle name="_Нижновэнерго24_прил.7а_1" xfId="1083"/>
    <cellStyle name="_Нижновэнерго24_приложение 1.4" xfId="1084"/>
    <cellStyle name="_Нижновэнерго24_Филиал" xfId="1081"/>
    <cellStyle name="_Новый_КС2_Элпитание в МЭС Юга 5-7-1" xfId="1089"/>
    <cellStyle name="_Новый_КС2_Элпитание в МЭС Юга 5-7-1_КПЭ ВВоды ИП 2010 (отправка)" xfId="1090"/>
    <cellStyle name="_Новый_КС2_Элпитание в МЭС Юга 5-7-1_КПЭ ВВоды ИП 2010 (посл вар  26 05 11)" xfId="1091"/>
    <cellStyle name="_Новый_КС2_Элпитание в МЭС Юга 5-7-1_КПЭ ВВоды ИП 2010 (посл вар  26 05 11) (3)" xfId="1092"/>
    <cellStyle name="_Новый_КС2_Элпитание в МЭС Юга 5-7-1_ремонт" xfId="1093"/>
    <cellStyle name="_Общий свод 4 декабрь, ноябрь, октябрь" xfId="1095"/>
    <cellStyle name="_Омск" xfId="1096"/>
    <cellStyle name="_Описание объектов" xfId="1097"/>
    <cellStyle name="_Описание объектов_Книга1" xfId="1098"/>
    <cellStyle name="_Описание объектов_ПР ОФ на  2010-2014 01 10 2010 2011!!! для ДИиСП (2)" xfId="1099"/>
    <cellStyle name="_Описание объектов_ПР ОФ на  2010-2014 коррект  26 10 2010" xfId="1100"/>
    <cellStyle name="_Описание объектов_ПР ОФ на  2010-2014 коррект  26 10 2010 для ДИиСП (2)" xfId="1101"/>
    <cellStyle name="_Описание объектов_ПР ОФ на  2010-2014 коррект  26 10 2010 для ДИиСП (3)" xfId="1102"/>
    <cellStyle name="_опл.и выполн.янв. -нояб + декаб.оператив" xfId="1437"/>
    <cellStyle name="_опл.и выполн.янв. -нояб + декаб.оператив_прил.7а" xfId="1440"/>
    <cellStyle name="_опл.и выполн.янв. -нояб + декаб.оператив_прил.7а_1" xfId="1441"/>
    <cellStyle name="_опл.и выполн.янв. -нояб + декаб.оператив_приложение 1.4" xfId="1442"/>
    <cellStyle name="_опл.и выполн.янв. -нояб + декаб.оператив_Филиал" xfId="1438"/>
    <cellStyle name="_опл.и выполн.янв. -нояб + декаб.оператив_Филиал_1" xfId="1439"/>
    <cellStyle name="_ОПМЭС 2004 статья 1_1_1_2" xfId="1094"/>
    <cellStyle name="_Ориентировочный график платежей бл 4" xfId="1103"/>
    <cellStyle name="_Осн Форма 2_1_ОП 13 05(1)" xfId="1104"/>
    <cellStyle name="_остаток векселей_01_07" xfId="1443"/>
    <cellStyle name="_отдано в РЭК сводный план ИП 2007 300606" xfId="1444"/>
    <cellStyle name="_Отражение источников" xfId="1105"/>
    <cellStyle name="_Отражение источников_прил.7а" xfId="1107"/>
    <cellStyle name="_Отражение источников_прил.7а_1" xfId="1108"/>
    <cellStyle name="_Отражение источников_приложение 1.4" xfId="1109"/>
    <cellStyle name="_Отражение источников_Филиал" xfId="1106"/>
    <cellStyle name="_Отчет 2006 _П 15 01" xfId="1110"/>
    <cellStyle name="_Отчёт за 3 квартал 2005_челяб" xfId="1117"/>
    <cellStyle name="_Отчёт за 3 квартал 2005_челяб_прил.7а" xfId="1119"/>
    <cellStyle name="_Отчёт за 3 квартал 2005_челяб_прил.7а_1" xfId="1120"/>
    <cellStyle name="_Отчёт за 3 квартал 2005_челяб_приложение 1.4" xfId="1121"/>
    <cellStyle name="_Отчёт за 3 квартал 2005_челяб_Филиал" xfId="1118"/>
    <cellStyle name="_Отчет за IIIкв.2005г. ОАО Мариэнерго (печать) в МРСК" xfId="1111"/>
    <cellStyle name="_Отчет за IIIкв.2005г. ОАО Мариэнерго (печать) в МРСК_прил.7а" xfId="1113"/>
    <cellStyle name="_Отчет за IIIкв.2005г. ОАО Мариэнерго (печать) в МРСК_прил.7а_1" xfId="1114"/>
    <cellStyle name="_Отчет за IIIкв.2005г. ОАО Мариэнерго (печать) в МРСК_приложение 1.4" xfId="1115"/>
    <cellStyle name="_Отчет за IIIкв.2005г. ОАО Мариэнерго (печать) в МРСК_Филиал" xfId="1112"/>
    <cellStyle name="_отчёт ИПР_3кв_мари" xfId="1445"/>
    <cellStyle name="_отчёт ИПР_3кв_мари_прил.7а" xfId="1447"/>
    <cellStyle name="_отчёт ИПР_3кв_мари_прил.7а_1" xfId="1448"/>
    <cellStyle name="_отчёт ИПР_3кв_мари_приложение 1.4" xfId="1449"/>
    <cellStyle name="_отчёт ИПР_3кв_мари_Филиал" xfId="1446"/>
    <cellStyle name="_Отчет о ходе реализации Чулковка РУ35 13_08_07" xfId="1116"/>
    <cellStyle name="_Перегруппировка 2009 - 2011" xfId="1153"/>
    <cellStyle name="_Перечень по ТП" xfId="1154"/>
    <cellStyle name="_Перечень по ТП на 2009 год _4 от 11 01 09 (2)" xfId="1155"/>
    <cellStyle name="_Перечень по ТП_дополненный (2)" xfId="1157"/>
    <cellStyle name="_Перечень по ТП_прил.7а" xfId="1158"/>
    <cellStyle name="_Перечень по ТП_прил.7а_1" xfId="1159"/>
    <cellStyle name="_Перечень по ТП_Филиал" xfId="1156"/>
    <cellStyle name="_Подряд 4кв 06 КМС" xfId="1160"/>
    <cellStyle name="_поквартальная разбивка реновации 2009" xfId="1450"/>
    <cellStyle name="_Последний ПЭП и Бюджет 2006 КузбПМЭС" xfId="1161"/>
    <cellStyle name="_пр 5 тариф RAB" xfId="1451"/>
    <cellStyle name="_ПР ОФ 2010-2012 для ФСТ" xfId="1122"/>
    <cellStyle name="_ПР ОФ 2010-2012 для ФСТ_Книга1" xfId="1123"/>
    <cellStyle name="_ПР ОФ 2010-2012 для ФСТ_ПР ОФ на  2010-2014 01 10 2010 2011!!! для ДИиСП (2)" xfId="1124"/>
    <cellStyle name="_ПР ОФ 2010-2012 для ФСТ_ПР ОФ на  2010-2014 коррект  26 10 2010" xfId="1125"/>
    <cellStyle name="_ПР ОФ 2010-2012 для ФСТ_ПР ОФ на  2010-2014 коррект  26 10 2010 для ДИиСП (2)" xfId="1126"/>
    <cellStyle name="_ПР ОФ 2010-2012 для ФСТ_ПР ОФ на  2010-2014 коррект  26 10 2010 для ДИиСП (3)" xfId="1127"/>
    <cellStyle name="_ПР ОФ 2010-2014" xfId="1128"/>
    <cellStyle name="_ПР ОФ 2010-2014_Книга1" xfId="1129"/>
    <cellStyle name="_ПР ОФ 2010-2014_ПР ОФ на  2010-2014 01 10 2010 2011!!! для ДИиСП (2)" xfId="1130"/>
    <cellStyle name="_ПР ОФ 2010-2014_ПР ОФ на  2010-2014 коррект  26 10 2010" xfId="1131"/>
    <cellStyle name="_ПР ОФ 2010-2014_ПР ОФ на  2010-2014 коррект  26 10 2010 для ДИиСП (2)" xfId="1132"/>
    <cellStyle name="_ПР ОФ 2010-2014_ПР ОФ на  2010-2014 коррект  26 10 2010 для ДИиСП (3)" xfId="1133"/>
    <cellStyle name="_ПР ОФ на  2010-2014 01 10 2010 2011!!! для ДИиСП (2)" xfId="1134"/>
    <cellStyle name="_ПР ОФ на  2010-2014 коррект  26 10 2010" xfId="1135"/>
    <cellStyle name="_ПР ОФ на  2010-2014 коррект  26 10 2010 для ДИиСП (2)" xfId="1136"/>
    <cellStyle name="_ПР ОФ на  2010-2014 коррект  26 10 2010 для ДИиСП (3)" xfId="1137"/>
    <cellStyle name="_Предложения по корректировке программы реновации (с учетом реновации за счет аморт)" xfId="1162"/>
    <cellStyle name="_Предложения по реновации 2008-2012" xfId="1163"/>
    <cellStyle name="_Предложения по реновации 2008-2012_Книга1" xfId="1164"/>
    <cellStyle name="_Предложения по реновации 2008-2012_ПР ОФ на  2010-2014 01 10 2010 2011!!! для ДИиСП (2)" xfId="1165"/>
    <cellStyle name="_Предложения по реновации 2008-2012_ПР ОФ на  2010-2014 коррект  26 10 2010" xfId="1166"/>
    <cellStyle name="_Предложения по реновации 2008-2012_ПР ОФ на  2010-2014 коррект  26 10 2010 для ДИиСП (2)" xfId="1167"/>
    <cellStyle name="_Предложения по реновации 2008-2012_ПР ОФ на  2010-2014 коррект  26 10 2010 для ДИиСП (3)" xfId="1168"/>
    <cellStyle name="_Предожение _ДБП_2009 г ( согласованные БП)  (2)" xfId="1169"/>
    <cellStyle name="_Прил 1 Расчет транспортный налог" xfId="1170"/>
    <cellStyle name="_прил090724 - Реновация поквартально v9 - отправ" xfId="1452"/>
    <cellStyle name="_Прил4-1_ФинПл5л_06.08.10" xfId="1171"/>
    <cellStyle name="_Прил4-1_ФинПл5л_06.08.10_4.2" xfId="1172"/>
    <cellStyle name="_Прил4-1_ФинПл5л_06.08.10_иа" xfId="1174"/>
    <cellStyle name="_Прил4-1_ФинПл5л_06.08.10_прил.7а" xfId="1175"/>
    <cellStyle name="_Прил4-1_ФинПл5л_06.08.10_прил.7а_1" xfId="1176"/>
    <cellStyle name="_Прил4-1_ФинПл5л_06.08.10_тэ" xfId="1177"/>
    <cellStyle name="_Прил4-1_ФинПл5л_06.08.10_Филиал" xfId="1173"/>
    <cellStyle name="_прилож.8, 8а с АДРЕСНОЙ 19.04.07" xfId="1453"/>
    <cellStyle name="_прилож.8, 8а с АДРЕСНОЙ 19.04.07_прил.7а" xfId="1455"/>
    <cellStyle name="_прилож.8, 8а с АДРЕСНОЙ 19.04.07_прил.7а_1" xfId="1456"/>
    <cellStyle name="_прилож.8, 8а с АДРЕСНОЙ 19.04.07_приложение 1.4" xfId="1457"/>
    <cellStyle name="_прилож.8, 8а с АДРЕСНОЙ 19.04.07_Филиал" xfId="1454"/>
    <cellStyle name="_приложение  1 2007 25.12. 06" xfId="1458"/>
    <cellStyle name="_Приложение 18.02.08 минус СКП-ГЕНЕРАЦИЯ" xfId="1178"/>
    <cellStyle name="_Приложение 1НОВАЯ" xfId="1179"/>
    <cellStyle name="_Приложение 2 Сети 110 и ниже" xfId="1180"/>
    <cellStyle name="_Приложение 4_ФП _новый" xfId="1181"/>
    <cellStyle name="_Приложение 4_ФП _новый_ННЭ" xfId="1182"/>
    <cellStyle name="_Приложение 4_ФП _новый_прил.7а" xfId="1184"/>
    <cellStyle name="_Приложение 4_ФП _новый_прил.7а_1" xfId="1185"/>
    <cellStyle name="_Приложение 4_ФП _новый_рэ" xfId="1186"/>
    <cellStyle name="_Приложение 4_ФП _новый_Филиал" xfId="1183"/>
    <cellStyle name="_Приложение к протоколу Правления 070607с Чечней" xfId="1188"/>
    <cellStyle name="_Приложение к протоколу Правления 070607с Чечней_Книга1" xfId="1189"/>
    <cellStyle name="_Приложение к протоколу Правления 070607с Чечней_ПР ОФ на  2010-2014 01 10 2010 2011!!! для ДИиСП (2)" xfId="1190"/>
    <cellStyle name="_Приложение к протоколу Правления 070607с Чечней_ПР ОФ на  2010-2014 коррект  26 10 2010" xfId="1191"/>
    <cellStyle name="_Приложение к протоколу Правления 070607с Чечней_ПР ОФ на  2010-2014 коррект  26 10 2010 для ДИиСП (2)" xfId="1192"/>
    <cellStyle name="_Приложение к протоколу Правления 070607с Чечней_ПР ОФ на  2010-2014 коррект  26 10 2010 для ДИиСП (3)" xfId="1193"/>
    <cellStyle name="_Приложение МТС-3-КС" xfId="1187"/>
    <cellStyle name="_Приложение-МТС--2-1" xfId="1194"/>
    <cellStyle name="_Приложения 4_1 5 (2010)" xfId="1195"/>
    <cellStyle name="_Приложения 4_1 5 (2010)_4.2" xfId="1196"/>
    <cellStyle name="_Приложения 4_1 5 (2010)_иа" xfId="1199"/>
    <cellStyle name="_Приложения 4_1 5 (2010)_прил.7а" xfId="1200"/>
    <cellStyle name="_Приложения 4_1 5 (2010)_прил.7а_1" xfId="1201"/>
    <cellStyle name="_Приложения 4_1 5 (2010)_Филиал" xfId="1197"/>
    <cellStyle name="_Приложения 4_1 5 (2010)_Форматы Минпромэнерго(2) с расшифровкой и физ объемами" xfId="1198"/>
    <cellStyle name="_Приложения 4_1 5 _формат_Тарасов" xfId="1202"/>
    <cellStyle name="_Приложения 4_1 5 _формат_Тарасов_4.2" xfId="1203"/>
    <cellStyle name="_Приложения 4_1 5 _формат_Тарасов_прил.7а" xfId="1205"/>
    <cellStyle name="_Приложения 4_1 5 _формат_Тарасов_прил.7а_1" xfId="1206"/>
    <cellStyle name="_Приложения 4_1 5 _формат_Тарасов_Филиал" xfId="1204"/>
    <cellStyle name="_ПриложенияОКСу" xfId="1207"/>
    <cellStyle name="_ПриложенияОКСу_прил.7а" xfId="1209"/>
    <cellStyle name="_ПриложенияОКСу_прил.7а_1" xfId="1210"/>
    <cellStyle name="_ПриложенияОКСу_приложение 1.4" xfId="1211"/>
    <cellStyle name="_ПриложенияОКСу_Филиал" xfId="1208"/>
    <cellStyle name="_Приобретение ОС 3кв.5.04.06г.(1)" xfId="1212"/>
    <cellStyle name="_Приобретение ОС Упр 2007" xfId="1213"/>
    <cellStyle name="_Прогноз 6мес06 ОП ФСК 19 06" xfId="1214"/>
    <cellStyle name="_программа замены оборудования ФСК на 2008 коррект" xfId="1459"/>
    <cellStyle name="_программа замены оборудования ФСК на 2008 коррект_Книга1" xfId="1460"/>
    <cellStyle name="_программа замены оборудования ФСК на 2008 коррект_ПР ОФ на  2010-2014 01 10 2010 2011!!! для ДИиСП (2)" xfId="1461"/>
    <cellStyle name="_программа замены оборудования ФСК на 2008 коррект_ПР ОФ на  2010-2014 коррект  26 10 2010" xfId="1462"/>
    <cellStyle name="_программа замены оборудования ФСК на 2008 коррект_ПР ОФ на  2010-2014 коррект  26 10 2010 для ДИиСП (2)" xfId="1463"/>
    <cellStyle name="_программа замены оборудования ФСК на 2008 коррект_ПР ОФ на  2010-2014 коррект  26 10 2010 для ДИиСП (3)" xfId="1464"/>
    <cellStyle name="_Программа по техприсоединению от 15 01  МРСК" xfId="1215"/>
    <cellStyle name="_Программы  замены ВЗУ и АБ ФСК и  МСК, ВМТ на 2008г" xfId="1216"/>
    <cellStyle name="_Программы  замены ВЗУ и АБ ФСК и  МСК, ВМТ на 2008г_Книга1" xfId="1217"/>
    <cellStyle name="_Программы  замены ВЗУ и АБ ФСК и  МСК, ВМТ на 2008г_ПР ОФ на  2010-2014 01 10 2010 2011!!! для ДИиСП (2)" xfId="1218"/>
    <cellStyle name="_Программы  замены ВЗУ и АБ ФСК и  МСК, ВМТ на 2008г_ПР ОФ на  2010-2014 коррект  26 10 2010" xfId="1219"/>
    <cellStyle name="_Программы  замены ВЗУ и АБ ФСК и  МСК, ВМТ на 2008г_ПР ОФ на  2010-2014 коррект  26 10 2010 для ДИиСП (2)" xfId="1220"/>
    <cellStyle name="_Программы  замены ВЗУ и АБ ФСК и  МСК, ВМТ на 2008г_ПР ОФ на  2010-2014 коррект  26 10 2010 для ДИиСП (3)" xfId="1221"/>
    <cellStyle name="_Проект 3 кв ТОиР  ХМК " xfId="1222"/>
    <cellStyle name="_Проект 3 кв ТОиР Красноярск" xfId="1223"/>
    <cellStyle name="_Проект плана по ремонту 3 кв ЗБП МСК ОАО Читаэнерго" xfId="1224"/>
    <cellStyle name="_Проект плана по ремонту 3 кв. ЗБП МСК ОАО Бурятэнерго" xfId="1225"/>
    <cellStyle name="_Проект подряд ремонт 3кв 06г ОП" xfId="1226"/>
    <cellStyle name="_Проект программы 2010_2014 20082009" xfId="1227"/>
    <cellStyle name="_Проект сметы ОП ТОиР МСК 4кв 06г" xfId="1228"/>
    <cellStyle name="_ПС Константиновка_2007-2604" xfId="1138"/>
    <cellStyle name="_ПСУИС" xfId="1139"/>
    <cellStyle name="_ПТОиР  БДР и БДДС 4кв 2006 КЭ" xfId="1140"/>
    <cellStyle name="_ПТОиР  БДР и БДДС 4кв 2006 ХП" xfId="1141"/>
    <cellStyle name="_ПТОиР  БДР и БДДС 4кв 2006 ХЭ" xfId="1142"/>
    <cellStyle name="_ПЭП и Б на  2006 УпрМЭС 07.11.05" xfId="1143"/>
    <cellStyle name="_ПЭП и Б на  2006 УпрМЭС утвержденный" xfId="1144"/>
    <cellStyle name="_ПЭП и Бюджет 2005г 2-3 уровни" xfId="1145"/>
    <cellStyle name="_ПЭП и Бюджет Кузбасского ПМЭС" xfId="1146"/>
    <cellStyle name="_ПЭП и Бюджет на 2005г УправленияМЭС" xfId="1147"/>
    <cellStyle name="_ПЭП и Бюджет на 4кв04г УправленияМЭС" xfId="1148"/>
    <cellStyle name="_ПЭП на 3 кв 2006 г ЗБП МЭС" xfId="1149"/>
    <cellStyle name="_ПЭПиБюджет на 2006гММСКмин" xfId="1150"/>
    <cellStyle name="_ПЭПиБюджет на 2кв 2006гММСК" xfId="1151"/>
    <cellStyle name="_ПЭПиБюджет на 2кв.2005г" xfId="1152"/>
    <cellStyle name="_Р-5 02.01.06.06.02.03 Ответств" xfId="1229"/>
    <cellStyle name="_Радиост., 21.01.05" xfId="1230"/>
    <cellStyle name="_Радиост., 21.01.05 2" xfId="1231"/>
    <cellStyle name="_Радиост., 21.01.05 2_Setup" xfId="1232"/>
    <cellStyle name="_Радиост., 21.01.05_Setup" xfId="1233"/>
    <cellStyle name="_РаппопортРАСЧЕТ ФОТ  на 9 мес 2008  " xfId="1234"/>
    <cellStyle name="_Расчет RAB_22072008" xfId="1235"/>
    <cellStyle name="_Расчет RAB_Лен и МОЭСК_с 2010 года_14.04.2009_со сглаж_version 3.0_без ФСК" xfId="1236"/>
    <cellStyle name="_расчет аморт.2006 ОП в МЭС" xfId="1465"/>
    <cellStyle name="_Расчеты для плана   2006г" xfId="1238"/>
    <cellStyle name="_Расчеты ЕНЭС   2006г" xfId="1237"/>
    <cellStyle name="_расшифровка активов_27.06.05" xfId="1466"/>
    <cellStyle name="_Реестр Корректировок на ПМЭС 09 06г" xfId="1239"/>
    <cellStyle name="_Реестр по ТП_прил_9" xfId="1240"/>
    <cellStyle name="_Резервная копия Выгрузка из АРМа БДР 9 мес по ФСК от Миши 11 09 06" xfId="1241"/>
    <cellStyle name="_Резервная копия Резервная копия Выгрузка из АРМа БДР 9 мес по ФСК от Миши 11 09 06" xfId="1242"/>
    <cellStyle name="_реконстр согл МЭС" xfId="1467"/>
    <cellStyle name="_реконстр согл МЭС_Книга1" xfId="1468"/>
    <cellStyle name="_реконстр согл МЭС_ПР ОФ на  2010-2014 01 10 2010 2011!!! для ДИиСП (2)" xfId="1469"/>
    <cellStyle name="_реконстр согл МЭС_ПР ОФ на  2010-2014 коррект  26 10 2010" xfId="1470"/>
    <cellStyle name="_реконстр согл МЭС_ПР ОФ на  2010-2014 коррект  26 10 2010 для ДИиСП (2)" xfId="1471"/>
    <cellStyle name="_реконстр согл МЭС_ПР ОФ на  2010-2014 коррект  26 10 2010 для ДИиСП (3)" xfId="1472"/>
    <cellStyle name="_ренновация ОФ ФСК 2008-2010 предл МЭС" xfId="1473"/>
    <cellStyle name="_ренновация ОФ ФСК 2008-2010 предл МЭС_Книга1" xfId="1474"/>
    <cellStyle name="_ренновация ОФ ФСК 2008-2010 предл МЭС_ПР ОФ на  2010-2014 01 10 2010 2011!!! для ДИиСП (2)" xfId="1475"/>
    <cellStyle name="_ренновация ОФ ФСК 2008-2010 предл МЭС_ПР ОФ на  2010-2014 коррект  26 10 2010" xfId="1476"/>
    <cellStyle name="_ренновация ОФ ФСК 2008-2010 предл МЭС_ПР ОФ на  2010-2014 коррект  26 10 2010 для ДИиСП (2)" xfId="1477"/>
    <cellStyle name="_ренновация ОФ ФСК 2008-2010 предл МЭС_ПР ОФ на  2010-2014 коррект  26 10 2010 для ДИиСП (3)" xfId="1478"/>
    <cellStyle name="_Реновация ОФ ФСК и МСК на 2009_2013 свод (2)" xfId="1243"/>
    <cellStyle name="_Реновация ОФ ФСК и МСК на 2009_2013 свод (2)_Книга1" xfId="1244"/>
    <cellStyle name="_Реновация ОФ ФСК и МСК на 2009_2013 свод (2)_ПР ОФ на  2010-2014 01 10 2010 2011!!! для ДИиСП (2)" xfId="1245"/>
    <cellStyle name="_Реновация ОФ ФСК и МСК на 2009_2013 свод (2)_ПР ОФ на  2010-2014 коррект  26 10 2010" xfId="1246"/>
    <cellStyle name="_Реновация ОФ ФСК и МСК на 2009_2013 свод (2)_ПР ОФ на  2010-2014 коррект  26 10 2010 для ДИиСП (2)" xfId="1247"/>
    <cellStyle name="_Реновация ОФ ФСК и МСК на 2009_2013 свод (2)_ПР ОФ на  2010-2014 коррект  26 10 2010 для ДИиСП (3)" xfId="1248"/>
    <cellStyle name="_Реновация ОФ ФСК и МСК на 2009_2015 (ПМЭС) испр 24.06.08" xfId="1249"/>
    <cellStyle name="_Реновация ОФ ФСК и МСК на 2009_2015 (ПМЭС) испр 24.06.08_Книга1" xfId="1250"/>
    <cellStyle name="_Реновация ОФ ФСК и МСК на 2009_2015 (ПМЭС) испр 24.06.08_ПР ОФ на  2010-2014 01 10 2010 2011!!! для ДИиСП (2)" xfId="1251"/>
    <cellStyle name="_Реновация ОФ ФСК и МСК на 2009_2015 (ПМЭС) испр 24.06.08_ПР ОФ на  2010-2014 коррект  26 10 2010" xfId="1252"/>
    <cellStyle name="_Реновация ОФ ФСК и МСК на 2009_2015 (ПМЭС) испр 24.06.08_ПР ОФ на  2010-2014 коррект  26 10 2010 для ДИиСП (2)" xfId="1253"/>
    <cellStyle name="_Реновация ОФ ФСК и МСК на 2009_2015 (ПМЭС) испр 24.06.08_ПР ОФ на  2010-2014 коррект  26 10 2010 для ДИиСП (3)" xfId="1254"/>
    <cellStyle name="_Рязаньэнерго" xfId="1255"/>
    <cellStyle name="_С учетом погашения задолженности_Векселя" xfId="1256"/>
    <cellStyle name="_Сб-macro 2020" xfId="1283"/>
    <cellStyle name="_Сведения о расходах на 2004г" xfId="1284"/>
    <cellStyle name="_Свод" xfId="1285"/>
    <cellStyle name="_Свод Актуарии (прав)" xfId="1286"/>
    <cellStyle name="_Свод Актуарии (прав) (2)" xfId="1287"/>
    <cellStyle name="_Свод Март 2009" xfId="1288"/>
    <cellStyle name="_Свод по ИПР (2)" xfId="1291"/>
    <cellStyle name="_Свод подрядчиков общий" xfId="1292"/>
    <cellStyle name="_СВОД прогноз БДДС 1пг 2007 07 06 07" xfId="1262"/>
    <cellStyle name="_СВОД прогноз БДДС 1пг 2007 18 06 07 мах" xfId="1263"/>
    <cellStyle name="_Свод Февраль 2009г." xfId="1289"/>
    <cellStyle name="_Свод ЦИУС  2008 БДР защищенный" xfId="1290"/>
    <cellStyle name="_СВОД_2011" xfId="1264"/>
    <cellStyle name="_СВОД_2012" xfId="1265"/>
    <cellStyle name="_СВОД_2013" xfId="1266"/>
    <cellStyle name="_СВОД_2014" xfId="1267"/>
    <cellStyle name="_СВОД_2015" xfId="1268"/>
    <cellStyle name="_Сводная по мероприятиям_с учетом корректировки 16.07.07_с учетом корректировки Героев Космоса" xfId="1293"/>
    <cellStyle name="_Сводная по мероприятиям_с учетом корректировки 16.07.07_с учетом корректировки Героев Космоса 2" xfId="1294"/>
    <cellStyle name="_Сводная по мероприятиям_с учетом корректировки 16.07.07_с учетом корректировки Героев Космоса 2_Setup" xfId="1295"/>
    <cellStyle name="_Сводная по мероприятиям_с учетом корректировки 16.07.07_с учетом корректировки Героев Космоса_Setup" xfId="1296"/>
    <cellStyle name="_Сибирь-84чел." xfId="1297"/>
    <cellStyle name="_Сквозная сс_2008" xfId="1298"/>
    <cellStyle name="_СМЕТА ОКС 2 кв." xfId="1269"/>
    <cellStyle name="_Согласованный бюджет 2006 г" xfId="1299"/>
    <cellStyle name="_согласованный ФСК ФОТ ОП ЕНЭС" xfId="1479"/>
    <cellStyle name="_Спецодежда" xfId="1300"/>
    <cellStyle name="_спецодежда отправ в МЭС" xfId="1480"/>
    <cellStyle name="_СПП  Правление 09102007" xfId="1270"/>
    <cellStyle name="_СПП  Правление 09102007_Книга1" xfId="1271"/>
    <cellStyle name="_СПП  Правление 09102007_ПР ОФ на  2010-2014 01 10 2010 2011!!! для ДИиСП (2)" xfId="1272"/>
    <cellStyle name="_СПП  Правление 09102007_ПР ОФ на  2010-2014 коррект  26 10 2010" xfId="1273"/>
    <cellStyle name="_СПП  Правление 09102007_ПР ОФ на  2010-2014 коррект  26 10 2010 для ДИиСП (2)" xfId="1274"/>
    <cellStyle name="_СПП  Правление 09102007_ПР ОФ на  2010-2014 коррект  26 10 2010 для ДИиСП (3)" xfId="1275"/>
    <cellStyle name="_СПРАВКА_анализ испол ИПР в 2006 г" xfId="1276"/>
    <cellStyle name="_СПРАВКА_анализ испол ИПР в 2006 г_прил.7а" xfId="1278"/>
    <cellStyle name="_СПРАВКА_анализ испол ИПР в 2006 г_прил.7а_1" xfId="1279"/>
    <cellStyle name="_СПРАВКА_анализ испол ИПР в 2006 г_приложение 1.4" xfId="1280"/>
    <cellStyle name="_СПРАВКА_анализ испол ИПР в 2006 г_Филиал" xfId="1277"/>
    <cellStyle name="_Сравнительный_Мотовилиха" xfId="1301"/>
    <cellStyle name="_С-сть и анализ КД" xfId="1260"/>
    <cellStyle name="_С-сть и анализ ПУ" xfId="1261"/>
    <cellStyle name="_С-сть КД" xfId="1257"/>
    <cellStyle name="_С-сть ПУ (1)" xfId="1258"/>
    <cellStyle name="_С-сть ПУ 12 мес" xfId="1259"/>
    <cellStyle name="_Ст.1.1.1.1 Сырье и материалы 2004" xfId="1302"/>
    <cellStyle name="_СТ_Донецкая_25_08_07" xfId="1281"/>
    <cellStyle name="_Страхование свод 2006 (испр)" xfId="1303"/>
    <cellStyle name="_СТФ" xfId="1282"/>
    <cellStyle name="_Супер-макет отчетов по ИП 2008-3" xfId="1304"/>
    <cellStyle name="_таблицы  к 2006г" xfId="1481"/>
    <cellStyle name="_Таблицы для Отчета 2007" xfId="1314"/>
    <cellStyle name="_таблицы для расчетов28-04-08_2006-2009_прибыль корр_по ИА" xfId="1482"/>
    <cellStyle name="_таблицы для расчетов28-04-08_2006-2009с ИА" xfId="1483"/>
    <cellStyle name="_Талмуд КД" xfId="1315"/>
    <cellStyle name="_Талмуд КД (2 чт)" xfId="1316"/>
    <cellStyle name="_Талмуд КД (2 чт)_Setup" xfId="1317"/>
    <cellStyle name="_Талмуд КД_Setup" xfId="1320"/>
    <cellStyle name="_Талмуд КД-2" xfId="1318"/>
    <cellStyle name="_Талмуд КД-2_Setup" xfId="1319"/>
    <cellStyle name="_Талмуд ПУ" xfId="1321"/>
    <cellStyle name="_Талмуд ПУ_Setup" xfId="1322"/>
    <cellStyle name="_ТОиРУпр  БДР и БДДС на 4 кв 06" xfId="1305"/>
    <cellStyle name="_ТП ПУ 2 кв_25.03_1" xfId="1306"/>
    <cellStyle name="_ТП ПУ 2 кв_25.03_1_Setup" xfId="1307"/>
    <cellStyle name="_ТПиР сетей ФСК на 2008г" xfId="1308"/>
    <cellStyle name="_ТПиР сетей ФСК на 2008г_Книга1" xfId="1309"/>
    <cellStyle name="_ТПиР сетей ФСК на 2008г_ПР ОФ на  2010-2014 01 10 2010 2011!!! для ДИиСП (2)" xfId="1310"/>
    <cellStyle name="_ТПиР сетей ФСК на 2008г_ПР ОФ на  2010-2014 коррект  26 10 2010" xfId="1311"/>
    <cellStyle name="_ТПиР сетей ФСК на 2008г_ПР ОФ на  2010-2014 коррект  26 10 2010 для ДИиСП (2)" xfId="1312"/>
    <cellStyle name="_ТПиР сетей ФСК на 2008г_ПР ОФ на  2010-2014 коррект  26 10 2010 для ДИиСП (3)" xfId="1313"/>
    <cellStyle name="_Удмуртэнерго" xfId="1323"/>
    <cellStyle name="_Упр Ар имущ 2 кв 2006 07 02оконч" xfId="1324"/>
    <cellStyle name="_Управление МЭС ОС за1кв04г" xfId="1325"/>
    <cellStyle name="_Филиал" xfId="1327"/>
    <cellStyle name="_Филиал_прил.7а" xfId="1329"/>
    <cellStyle name="_Филиал_прил.7а_1" xfId="1330"/>
    <cellStyle name="_Филиал_Филиал" xfId="1328"/>
    <cellStyle name="_Фин_Константиновка" xfId="1331"/>
    <cellStyle name="_Форма 6  РТК.xls(отчет по Адр пр. ЛО)" xfId="1332"/>
    <cellStyle name="_Форма БДР и БДДС на 4 кв 2006Кузбассэнерго МСК" xfId="1333"/>
    <cellStyle name="_Форма БДР и БДДС на 4 кв 2006ФСК" xfId="1334"/>
    <cellStyle name="_Форма БДР и БДДС на 4кв 2006 МСК" xfId="1335"/>
    <cellStyle name="_Форма БДР и БДДС на 4кв 2006 ФСК" xfId="1336"/>
    <cellStyle name="_Форма БДР, БДДС 4кв 06г ТОиР ФСК" xfId="1337"/>
    <cellStyle name="_Форма на приобретение ОС  3 кв" xfId="1340"/>
    <cellStyle name="_Форма ПЭП и Бюджет на 2кв 2005г ОПМЭС" xfId="1338"/>
    <cellStyle name="_Форма ПЭП и Бюджет на 4кв 2005г ОПМЭС" xfId="1339"/>
    <cellStyle name="_форма расчета по Спецодежде ПМЭС 2005 год 4 кв 05" xfId="1484"/>
    <cellStyle name="_Формат Инвестиционной программы на 2009г( сети )." xfId="1341"/>
    <cellStyle name="_Формат Инвестиционной программы на 2009г( сети )._прил.7а" xfId="1343"/>
    <cellStyle name="_Формат Инвестиционной программы на 2009г( сети )._прил.7а_1" xfId="1344"/>
    <cellStyle name="_Формат Инвестиционной программы на 2009г( сети )._приложение 1.4" xfId="1345"/>
    <cellStyle name="_Формат Инвестиционной программы на 2009г( сети )._Филиал" xfId="1342"/>
    <cellStyle name="_Формат Инвестиционной программы на 2009г.исправл" xfId="1346"/>
    <cellStyle name="_Формат Инвестиционной программы на 2009г.исправл_прил.7а" xfId="1348"/>
    <cellStyle name="_Формат Инвестиционной программы на 2009г.исправл_прил.7а_1" xfId="1349"/>
    <cellStyle name="_Формат Инвестиционной программы на 2009г.исправл_приложение 1.4" xfId="1350"/>
    <cellStyle name="_Формат Инвестиционной программы на 2009г.исправл_Филиал" xfId="1347"/>
    <cellStyle name="_Формат ПЭС ЭУ 2 кв" xfId="1351"/>
    <cellStyle name="_Формат ПЭС ЭУ 2 кв (2)" xfId="1352"/>
    <cellStyle name="_Формат разбивки по МРСК_РСК" xfId="1353"/>
    <cellStyle name="_Формат_для Согласования" xfId="1354"/>
    <cellStyle name="_ФОТ 80чел.2008" xfId="1326"/>
    <cellStyle name="_ХПМЭС Приобретение ОС 2006" xfId="1355"/>
    <cellStyle name="_ЦФО_ДТЭК_МТО_07_07 РАСА" xfId="1356"/>
    <cellStyle name="_ЦФО_ДТЭК_МТО_07_07 РАСА 2" xfId="1357"/>
    <cellStyle name="_ЦФО_ДТЭК_МТО_07_07 РАСА 2_Setup" xfId="1358"/>
    <cellStyle name="_ЦФО_ДТЭК_МТО_07_07 РАСА_Setup" xfId="1359"/>
    <cellStyle name="_Чек" xfId="1360"/>
    <cellStyle name="_ШтабКвартира - формы MR - v3.0" xfId="1361"/>
    <cellStyle name="_ШтабКвартира - формы MR - v3.0_cеб_1кВтч_9м-цев" xfId="1362"/>
    <cellStyle name="_ШтабКвартира - формы MR - v3.0_БДР" xfId="1363"/>
    <cellStyle name="_ШтабКвартира - формы MR - v3.0_Книга2" xfId="1364"/>
    <cellStyle name="_ШтабКвартира - формы MR - v3.0_себ_1кВтч_4 кв_(БП, ТП) после БК" xfId="1366"/>
    <cellStyle name="_ШтабКвартира - формы MR - v3.0_С-ть 1 кВтч 4 месяца 2008_$" xfId="1365"/>
    <cellStyle name="_ШтабКвартира - формы MR - v5 0" xfId="1367"/>
    <cellStyle name="_ШтабКвартира - формы MR - v5 0_cеб_1кВтч_9м-цев" xfId="1368"/>
    <cellStyle name="_ШтабКвартира - формы MR - v5 0_БДР" xfId="1369"/>
    <cellStyle name="_ШтабКвартира - формы MR - v5 0_Книга2" xfId="1370"/>
    <cellStyle name="_ШтабКвартира - формы MR - v5 0_себ_1кВтч_4 кв_(БП, ТП) после БК" xfId="1372"/>
    <cellStyle name="_ШтабКвартира - формы MR - v5 0_С-ть 1 кВтч 4 месяца 2008_$" xfId="1371"/>
    <cellStyle name="_ШтабКвартира - формы MR - v7.2(уточнить соответствие)" xfId="1373"/>
    <cellStyle name="_ШтабКвартира - формы MR - v7.2(уточнить соответствие)_cеб_1кВтч_9м-цев" xfId="1374"/>
    <cellStyle name="_ШтабКвартира - формы MR - v7.2(уточнить соответствие)_БДР" xfId="1375"/>
    <cellStyle name="_ШтабКвартира - формы MR - v7.2(уточнить соответствие)_Книга2" xfId="1376"/>
    <cellStyle name="_ШтабКвартира - формы MR - v7.2(уточнить соответствие)_себ_1кВтч_4 кв_(БП, ТП) после БК" xfId="1378"/>
    <cellStyle name="_ШтабКвартира - формы MR - v7.2(уточнить соответствие)_С-ть 1 кВтч 4 месяца 2008_$" xfId="1377"/>
    <cellStyle name="_ШтабКвартира - формы MR - v8.1" xfId="1379"/>
    <cellStyle name="_ШтабКвартира - формы MR - v8.1_cеб_1кВтч_9м-цев" xfId="1380"/>
    <cellStyle name="_ШтабКвартира - формы MR - v8.1_БДР" xfId="1381"/>
    <cellStyle name="_ШтабКвартира - формы MR - v8.1_Книга2" xfId="1382"/>
    <cellStyle name="_ШтабКвартира - формы MR - v8.1_себ_1кВтч_4 кв_(БП, ТП) после БК" xfId="1384"/>
    <cellStyle name="_ШтабКвартира - формы MR - v8.1_С-ть 1 кВтч 4 месяца 2008_$" xfId="1383"/>
    <cellStyle name="_ШтабКвартира - формы MR - v8.2" xfId="1385"/>
    <cellStyle name="_ШтабКвартира - формы MR - v8.2_cеб_1кВтч_9м-цев" xfId="1386"/>
    <cellStyle name="_ШтабКвартира - формы MR - v8.2_БДР" xfId="1387"/>
    <cellStyle name="_ШтабКвартира - формы MR - v8.2_Книга2" xfId="1388"/>
    <cellStyle name="_ШтабКвартира - формы MR - v8.2_себ_1кВтч_4 кв_(БП, ТП) после БК" xfId="1390"/>
    <cellStyle name="_ШтабКвартира - формы MR - v8.2_С-ть 1 кВтч 4 месяца 2008_$" xfId="1389"/>
    <cellStyle name="_Юбилейная Мероприятия по выходу из кризиса" xfId="1391"/>
    <cellStyle name="_Юбилейная Мероприятия по выходу из кризиса_Setup" xfId="1392"/>
    <cellStyle name="_Январь 2009" xfId="1393"/>
    <cellStyle name="”ˆŠ‘ˆŽ‚€›‰" xfId="64326"/>
    <cellStyle name="”ˆ€‘Ž‚›‰" xfId="64327"/>
    <cellStyle name="”€ЌЂЌ‘Ћ‚›‰" xfId="64329"/>
    <cellStyle name="”€ќђќ‘ћ‚›‰ 2" xfId="64332"/>
    <cellStyle name="”€ќђќ‘ћ‚›‰_Setup" xfId="64333"/>
    <cellStyle name="”€Љ‘€ђЋ‚ЂЌЌ›‰" xfId="64328"/>
    <cellStyle name="”€љ‘€ђћ‚ђќќ›‰ 2" xfId="64330"/>
    <cellStyle name="”€љ‘€ђћ‚ђќќ›‰_Setup" xfId="64331"/>
    <cellStyle name="”ќђќ‘ћ‚›‰" xfId="64324"/>
    <cellStyle name="”ќђќ‘ћ‚›‰ 2" xfId="64325"/>
    <cellStyle name="”љ‘ђћ‚ђќќ›‰" xfId="64322"/>
    <cellStyle name="”љ‘ђћ‚ђќќ›‰ 2" xfId="64323"/>
    <cellStyle name="„€’€" xfId="64338"/>
    <cellStyle name="„…ќ…†ќ›‰" xfId="64335"/>
    <cellStyle name="„…ќ…†ќ›‰ 2" xfId="64336"/>
    <cellStyle name="„……†›‰" xfId="64337"/>
    <cellStyle name="„Ђ’Ђ" xfId="64334"/>
    <cellStyle name="£ BP" xfId="2160"/>
    <cellStyle name="¥ JY" xfId="2161"/>
    <cellStyle name="€’ЋѓЋ‚›‰" xfId="64346"/>
    <cellStyle name="€’ћѓћ‚›‰ 2" xfId="64347"/>
    <cellStyle name="€’ћѓћ‚›‰_Setup" xfId="64348"/>
    <cellStyle name="=C:\WINNT35\SYSTEM32\COMMAND.COM" xfId="445"/>
    <cellStyle name="‡€ƒŽ‹Ž‚ŽŠ1" xfId="64343"/>
    <cellStyle name="‡€ƒŽ‹Ž‚ŽŠ2" xfId="64344"/>
    <cellStyle name="‡ђѓћ‹ћ‚ћљ1" xfId="64339"/>
    <cellStyle name="‡ђѓћ‹ћ‚ћљ1 2" xfId="64340"/>
    <cellStyle name="‡ђѓћ‹ћ‚ћљ2" xfId="64341"/>
    <cellStyle name="‡ђѓћ‹ћ‚ћљ2 2" xfId="64342"/>
    <cellStyle name="•W€_GE 3 MINIMUM" xfId="64345"/>
    <cellStyle name="’ћѓћ‚›‰" xfId="2143"/>
    <cellStyle name="’ћѓћ‚›‰ 2" xfId="2144"/>
    <cellStyle name="" xfId="2126"/>
    <cellStyle name="" xfId="2127"/>
    <cellStyle name="" xfId="2136"/>
    <cellStyle name="_лизинг и страхование" xfId="2132"/>
    <cellStyle name="_лизинг и страхование" xfId="2141"/>
    <cellStyle name="_лизинг и страхование_Денежный поток ЗАО ЭПИ-2008г.(в объемах декабря)2811  ПОСЛЕДНИЙ (Перераб. с изм. старахованием)" xfId="2133"/>
    <cellStyle name="_лизинг и страхование_Денежный поток ЗАО ЭПИ-2008г.(в объемах декабря)2811  ПОСЛЕДНИЙ (Перераб. с изм. старахованием)" xfId="2142"/>
    <cellStyle name="_ЛИЗИНГовый КАЛЕНДАРЬ" xfId="2128"/>
    <cellStyle name="_ЛИЗИНГовый КАЛЕНДАРЬ" xfId="2137"/>
    <cellStyle name="_ЛИЗИНГовый КАЛЕНДАРЬ_Денежный поток ЗАО ЭПИ-2008г.(в объемах декабря)2811  ПОСЛЕДНИЙ (Перераб. с изм. старахованием)" xfId="2129"/>
    <cellStyle name="_ЛИЗИНГовый КАЛЕНДАРЬ_Денежный поток ЗАО ЭПИ-2008г.(в объемах декабря)2811  ПОСЛЕДНИЙ (Перераб. с изм. старахованием)" xfId="2138"/>
    <cellStyle name="_ПУШКИНО ( прир.ГАЗ  2009-2014 проектная мощность вар1" xfId="2130"/>
    <cellStyle name="_ПУШКИНО ( прир.ГАЗ  2009-2014 проектная мощность вар1" xfId="2139"/>
    <cellStyle name="_ПУШКИНО ( прир.ГАЗ  2009-2014 проектная мощность вар1_Денежный поток ЗАО ЭПИ-2008г.(в объемах декабря)2811  ПОСЛЕДНИЙ (Перераб. с изм. старахованием)" xfId="2131"/>
    <cellStyle name="_ПУШКИНО ( прир.ГАЗ  2009-2014 проектная мощность вар1_Денежный поток ЗАО ЭПИ-2008г.(в объемах декабря)2811  ПОСЛЕДНИЙ (Перераб. с изм. старахованием)" xfId="2140"/>
    <cellStyle name="" xfId="2145"/>
    <cellStyle name="" xfId="2153"/>
    <cellStyle name="_лизинг и страхование" xfId="2150"/>
    <cellStyle name="_лизинг и страхование" xfId="2158"/>
    <cellStyle name="_лизинг и страхование_Денежный поток ЗАО ЭПИ-2008г.(в объемах декабря)2811  ПОСЛЕДНИЙ (Перераб. с изм. старахованием)" xfId="2151"/>
    <cellStyle name="_лизинг и страхование_Денежный поток ЗАО ЭПИ-2008г.(в объемах декабря)2811  ПОСЛЕДНИЙ (Перераб. с изм. старахованием)" xfId="2159"/>
    <cellStyle name="_ЛИЗИНГовый КАЛЕНДАРЬ" xfId="2146"/>
    <cellStyle name="_ЛИЗИНГовый КАЛЕНДАРЬ" xfId="2154"/>
    <cellStyle name="_ЛИЗИНГовый КАЛЕНДАРЬ_Денежный поток ЗАО ЭПИ-2008г.(в объемах декабря)2811  ПОСЛЕДНИЙ (Перераб. с изм. старахованием)" xfId="2147"/>
    <cellStyle name="_ЛИЗИНГовый КАЛЕНДАРЬ_Денежный поток ЗАО ЭПИ-2008г.(в объемах декабря)2811  ПОСЛЕДНИЙ (Перераб. с изм. старахованием)" xfId="2155"/>
    <cellStyle name="_ПУШКИНО ( прир.ГАЗ  2009-2014 проектная мощность вар1" xfId="2148"/>
    <cellStyle name="_ПУШКИНО ( прир.ГАЗ  2009-2014 проектная мощность вар1" xfId="2156"/>
    <cellStyle name="_ПУШКИНО ( прир.ГАЗ  2009-2014 проектная мощность вар1_Денежный поток ЗАО ЭПИ-2008г.(в объемах декабря)2811  ПОСЛЕДНИЙ (Перераб. с изм. старахованием)" xfId="2149"/>
    <cellStyle name="_ПУШКИНО ( прир.ГАЗ  2009-2014 проектная мощность вар1_Денежный поток ЗАО ЭПИ-2008г.(в объемах декабря)2811  ПОСЛЕДНИЙ (Перераб. с изм. старахованием)" xfId="2157"/>
    <cellStyle name="" xfId="2152"/>
    <cellStyle name="1" xfId="2134"/>
    <cellStyle name="2" xfId="2135"/>
    <cellStyle name="0,00;0;" xfId="24"/>
    <cellStyle name="0.0" xfId="25"/>
    <cellStyle name="1decimal" xfId="26"/>
    <cellStyle name="1Normal" xfId="27"/>
    <cellStyle name="1Outputbox1" xfId="28"/>
    <cellStyle name="1Outputbox2" xfId="29"/>
    <cellStyle name="1Outputheader" xfId="30"/>
    <cellStyle name="1Outputheader2" xfId="31"/>
    <cellStyle name="1Outputsubtitle" xfId="32"/>
    <cellStyle name="1Outputtitle" xfId="33"/>
    <cellStyle name="1Profileheader" xfId="34"/>
    <cellStyle name="1Profilelowerbox" xfId="35"/>
    <cellStyle name="1Profilesubheader" xfId="36"/>
    <cellStyle name="1Profiletitle" xfId="37"/>
    <cellStyle name="1Profiletopbox" xfId="38"/>
    <cellStyle name="20% - Accent1" xfId="39"/>
    <cellStyle name="20% - Accent2" xfId="40"/>
    <cellStyle name="20% - Accent3" xfId="41"/>
    <cellStyle name="20% - Accent4" xfId="42"/>
    <cellStyle name="20% - Accent5" xfId="43"/>
    <cellStyle name="20% - Accent6" xfId="44"/>
    <cellStyle name="20% - Акцент1 10" xfId="45"/>
    <cellStyle name="20% - Акцент1 13" xfId="46"/>
    <cellStyle name="20% - Акцент1 2" xfId="47"/>
    <cellStyle name="20% - Акцент1 2 2" xfId="48"/>
    <cellStyle name="20% - Акцент1 2 3" xfId="49"/>
    <cellStyle name="20% - Акцент1 2 4" xfId="50"/>
    <cellStyle name="20% - Акцент1 2 5" xfId="51"/>
    <cellStyle name="20% - Акцент1 2 6" xfId="52"/>
    <cellStyle name="20% - Акцент1 2_Инвестпрог.17_19_ копияКрымэнерго_12.02.16 - копия" xfId="53"/>
    <cellStyle name="20% - Акцент1 3" xfId="54"/>
    <cellStyle name="20% - Акцент1 3 2" xfId="55"/>
    <cellStyle name="20% - Акцент1 3_Инвестпрог.17_19_ копияКрымэнерго_12.02.16 - копия" xfId="56"/>
    <cellStyle name="20% - Акцент1 4" xfId="57"/>
    <cellStyle name="20% - Акцент1 4 2" xfId="58"/>
    <cellStyle name="20% - Акцент1 4_Инвестпрог.17_19_ копияКрымэнерго_12.02.16 - копия" xfId="59"/>
    <cellStyle name="20% - Акцент1 5" xfId="60"/>
    <cellStyle name="20% - Акцент1 5 2" xfId="61"/>
    <cellStyle name="20% - Акцент1 5_Инвестпрог.17_19_ копияКрымэнерго_12.02.16 - копия" xfId="62"/>
    <cellStyle name="20% - Акцент1 6" xfId="63"/>
    <cellStyle name="20% - Акцент1 6 2" xfId="64"/>
    <cellStyle name="20% - Акцент1 6_Инвестпрог.17_19_ копияКрымэнерго_12.02.16 - копия" xfId="65"/>
    <cellStyle name="20% - Акцент1 7" xfId="66"/>
    <cellStyle name="20% - Акцент1 8" xfId="67"/>
    <cellStyle name="20% - Акцент1 9" xfId="68"/>
    <cellStyle name="20% - Акцент2 10" xfId="69"/>
    <cellStyle name="20% - Акцент2 2" xfId="70"/>
    <cellStyle name="20% - Акцент2 2 2" xfId="71"/>
    <cellStyle name="20% - Акцент2 2 3" xfId="72"/>
    <cellStyle name="20% - Акцент2 2 4" xfId="73"/>
    <cellStyle name="20% - Акцент2 2 5" xfId="74"/>
    <cellStyle name="20% - Акцент2 2 6" xfId="75"/>
    <cellStyle name="20% - Акцент2 2_Инвестпрог.17_19_ копияКрымэнерго_12.02.16 - копия" xfId="76"/>
    <cellStyle name="20% - Акцент2 3" xfId="77"/>
    <cellStyle name="20% - Акцент2 3 2" xfId="78"/>
    <cellStyle name="20% - Акцент2 3_Инвестпрог.17_19_ копияКрымэнерго_12.02.16 - копия" xfId="79"/>
    <cellStyle name="20% - Акцент2 4" xfId="80"/>
    <cellStyle name="20% - Акцент2 4 2" xfId="81"/>
    <cellStyle name="20% - Акцент2 4_Инвестпрог.17_19_ копияКрымэнерго_12.02.16 - копия" xfId="82"/>
    <cellStyle name="20% - Акцент2 5" xfId="83"/>
    <cellStyle name="20% - Акцент2 5 2" xfId="84"/>
    <cellStyle name="20% - Акцент2 5_Инвестпрог.17_19_ копияКрымэнерго_12.02.16 - копия" xfId="85"/>
    <cellStyle name="20% - Акцент2 6" xfId="86"/>
    <cellStyle name="20% - Акцент2 6 2" xfId="87"/>
    <cellStyle name="20% - Акцент2 6_Инвестпрог.17_19_ копияКрымэнерго_12.02.16 - копия" xfId="88"/>
    <cellStyle name="20% - Акцент2 7" xfId="89"/>
    <cellStyle name="20% - Акцент2 8" xfId="90"/>
    <cellStyle name="20% - Акцент2 9" xfId="91"/>
    <cellStyle name="20% - Акцент3 10" xfId="92"/>
    <cellStyle name="20% - Акцент3 2" xfId="93"/>
    <cellStyle name="20% - Акцент3 2 2" xfId="94"/>
    <cellStyle name="20% - Акцент3 2 3" xfId="95"/>
    <cellStyle name="20% - Акцент3 2 4" xfId="96"/>
    <cellStyle name="20% - Акцент3 2 5" xfId="97"/>
    <cellStyle name="20% - Акцент3 2 6" xfId="98"/>
    <cellStyle name="20% - Акцент3 2_Инвестпрог.17_19_ копияКрымэнерго_12.02.16 - копия" xfId="99"/>
    <cellStyle name="20% - Акцент3 3" xfId="100"/>
    <cellStyle name="20% - Акцент3 3 2" xfId="101"/>
    <cellStyle name="20% - Акцент3 3_Инвестпрог.17_19_ копияКрымэнерго_12.02.16 - копия" xfId="102"/>
    <cellStyle name="20% - Акцент3 4" xfId="103"/>
    <cellStyle name="20% - Акцент3 4 2" xfId="104"/>
    <cellStyle name="20% - Акцент3 4_Инвестпрог.17_19_ копияКрымэнерго_12.02.16 - копия" xfId="105"/>
    <cellStyle name="20% - Акцент3 5" xfId="106"/>
    <cellStyle name="20% - Акцент3 5 2" xfId="107"/>
    <cellStyle name="20% - Акцент3 5_Инвестпрог.17_19_ копияКрымэнерго_12.02.16 - копия" xfId="108"/>
    <cellStyle name="20% - Акцент3 6" xfId="109"/>
    <cellStyle name="20% - Акцент3 6 2" xfId="110"/>
    <cellStyle name="20% - Акцент3 6_Инвестпрог.17_19_ копияКрымэнерго_12.02.16 - копия" xfId="111"/>
    <cellStyle name="20% - Акцент3 7" xfId="112"/>
    <cellStyle name="20% - Акцент3 8" xfId="113"/>
    <cellStyle name="20% - Акцент3 9" xfId="114"/>
    <cellStyle name="20% - Акцент4 10" xfId="115"/>
    <cellStyle name="20% - Акцент4 2" xfId="116"/>
    <cellStyle name="20% - Акцент4 2 2" xfId="117"/>
    <cellStyle name="20% - Акцент4 2 3" xfId="118"/>
    <cellStyle name="20% - Акцент4 2 4" xfId="119"/>
    <cellStyle name="20% - Акцент4 2 5" xfId="120"/>
    <cellStyle name="20% - Акцент4 2 6" xfId="121"/>
    <cellStyle name="20% - Акцент4 2_Инвестпрог.17_19_ копияКрымэнерго_12.02.16 - копия" xfId="122"/>
    <cellStyle name="20% - Акцент4 3" xfId="123"/>
    <cellStyle name="20% - Акцент4 3 2" xfId="124"/>
    <cellStyle name="20% - Акцент4 3_Инвестпрог.17_19_ копияКрымэнерго_12.02.16 - копия" xfId="125"/>
    <cellStyle name="20% - Акцент4 4" xfId="126"/>
    <cellStyle name="20% - Акцент4 4 2" xfId="127"/>
    <cellStyle name="20% - Акцент4 4_Инвестпрог.17_19_ копияКрымэнерго_12.02.16 - копия" xfId="128"/>
    <cellStyle name="20% - Акцент4 5" xfId="129"/>
    <cellStyle name="20% - Акцент4 5 2" xfId="130"/>
    <cellStyle name="20% - Акцент4 5_Инвестпрог.17_19_ копияКрымэнерго_12.02.16 - копия" xfId="131"/>
    <cellStyle name="20% - Акцент4 6" xfId="132"/>
    <cellStyle name="20% - Акцент4 6 2" xfId="133"/>
    <cellStyle name="20% - Акцент4 6_Инвестпрог.17_19_ копияКрымэнерго_12.02.16 - копия" xfId="134"/>
    <cellStyle name="20% - Акцент4 7" xfId="135"/>
    <cellStyle name="20% - Акцент4 8" xfId="136"/>
    <cellStyle name="20% - Акцент4 9" xfId="137"/>
    <cellStyle name="20% - Акцент5 10" xfId="138"/>
    <cellStyle name="20% - Акцент5 2" xfId="139"/>
    <cellStyle name="20% - Акцент5 2 2" xfId="140"/>
    <cellStyle name="20% - Акцент5 2 3" xfId="141"/>
    <cellStyle name="20% - Акцент5 2 4" xfId="142"/>
    <cellStyle name="20% - Акцент5 2 5" xfId="143"/>
    <cellStyle name="20% - Акцент5 2 6" xfId="144"/>
    <cellStyle name="20% - Акцент5 2_Инвестпрог.17_19_ копияКрымэнерго_12.02.16 - копия" xfId="145"/>
    <cellStyle name="20% - Акцент5 3" xfId="146"/>
    <cellStyle name="20% - Акцент5 3 2" xfId="147"/>
    <cellStyle name="20% - Акцент5 3_Инвестпрог.17_19_ копияКрымэнерго_12.02.16 - копия" xfId="148"/>
    <cellStyle name="20% - Акцент5 4" xfId="149"/>
    <cellStyle name="20% - Акцент5 4 2" xfId="150"/>
    <cellStyle name="20% - Акцент5 4_Инвестпрог.17_19_ копияКрымэнерго_12.02.16 - копия" xfId="151"/>
    <cellStyle name="20% - Акцент5 5" xfId="152"/>
    <cellStyle name="20% - Акцент5 5 2" xfId="153"/>
    <cellStyle name="20% - Акцент5 5_Инвестпрог.17_19_ копияКрымэнерго_12.02.16 - копия" xfId="154"/>
    <cellStyle name="20% - Акцент5 6" xfId="155"/>
    <cellStyle name="20% - Акцент5 6 2" xfId="156"/>
    <cellStyle name="20% - Акцент5 6_Инвестпрог.17_19_ копияКрымэнерго_12.02.16 - копия" xfId="157"/>
    <cellStyle name="20% - Акцент5 7" xfId="158"/>
    <cellStyle name="20% - Акцент5 8" xfId="159"/>
    <cellStyle name="20% - Акцент5 9" xfId="160"/>
    <cellStyle name="20% - Акцент6 10" xfId="161"/>
    <cellStyle name="20% - Акцент6 2" xfId="162"/>
    <cellStyle name="20% - Акцент6 2 2" xfId="163"/>
    <cellStyle name="20% - Акцент6 2 3" xfId="164"/>
    <cellStyle name="20% - Акцент6 2 4" xfId="165"/>
    <cellStyle name="20% - Акцент6 2 5" xfId="166"/>
    <cellStyle name="20% - Акцент6 2 6" xfId="167"/>
    <cellStyle name="20% - Акцент6 2_Инвестпрог.17_19_ копияКрымэнерго_12.02.16 - копия" xfId="168"/>
    <cellStyle name="20% - Акцент6 3" xfId="169"/>
    <cellStyle name="20% - Акцент6 3 2" xfId="170"/>
    <cellStyle name="20% - Акцент6 3_Инвестпрог.17_19_ копияКрымэнерго_12.02.16 - копия" xfId="171"/>
    <cellStyle name="20% - Акцент6 4" xfId="172"/>
    <cellStyle name="20% - Акцент6 4 2" xfId="173"/>
    <cellStyle name="20% - Акцент6 4_Инвестпрог.17_19_ копияКрымэнерго_12.02.16 - копия" xfId="174"/>
    <cellStyle name="20% - Акцент6 5" xfId="175"/>
    <cellStyle name="20% - Акцент6 5 2" xfId="176"/>
    <cellStyle name="20% - Акцент6 5_Инвестпрог.17_19_ копияКрымэнерго_12.02.16 - копия" xfId="177"/>
    <cellStyle name="20% - Акцент6 6" xfId="178"/>
    <cellStyle name="20% - Акцент6 6 2" xfId="179"/>
    <cellStyle name="20% - Акцент6 6_Инвестпрог.17_19_ копияКрымэнерго_12.02.16 - копия" xfId="180"/>
    <cellStyle name="20% - Акцент6 7" xfId="181"/>
    <cellStyle name="20% - Акцент6 8" xfId="182"/>
    <cellStyle name="20% - Акцент6 9" xfId="183"/>
    <cellStyle name="2decimal" xfId="184"/>
    <cellStyle name="40% - Accent1" xfId="185"/>
    <cellStyle name="40% - Accent2" xfId="186"/>
    <cellStyle name="40% - Accent3" xfId="187"/>
    <cellStyle name="40% - Accent4" xfId="188"/>
    <cellStyle name="40% - Accent5" xfId="189"/>
    <cellStyle name="40% - Accent6" xfId="190"/>
    <cellStyle name="40% - Акцент1 10" xfId="191"/>
    <cellStyle name="40% - Акцент1 2" xfId="192"/>
    <cellStyle name="40% - Акцент1 2 2" xfId="193"/>
    <cellStyle name="40% - Акцент1 2 3" xfId="194"/>
    <cellStyle name="40% - Акцент1 2 4" xfId="195"/>
    <cellStyle name="40% - Акцент1 2 5" xfId="196"/>
    <cellStyle name="40% - Акцент1 2 6" xfId="197"/>
    <cellStyle name="40% - Акцент1 2_Инвестпрог.17_19_ копияКрымэнерго_12.02.16 - копия" xfId="198"/>
    <cellStyle name="40% - Акцент1 3" xfId="199"/>
    <cellStyle name="40% - Акцент1 3 2" xfId="200"/>
    <cellStyle name="40% - Акцент1 3_Инвестпрог.17_19_ копияКрымэнерго_12.02.16 - копия" xfId="201"/>
    <cellStyle name="40% - Акцент1 4" xfId="202"/>
    <cellStyle name="40% - Акцент1 4 2" xfId="203"/>
    <cellStyle name="40% - Акцент1 4_Инвестпрог.17_19_ копияКрымэнерго_12.02.16 - копия" xfId="204"/>
    <cellStyle name="40% - Акцент1 5" xfId="205"/>
    <cellStyle name="40% - Акцент1 5 2" xfId="206"/>
    <cellStyle name="40% - Акцент1 5_Инвестпрог.17_19_ копияКрымэнерго_12.02.16 - копия" xfId="207"/>
    <cellStyle name="40% - Акцент1 6" xfId="208"/>
    <cellStyle name="40% - Акцент1 6 2" xfId="209"/>
    <cellStyle name="40% - Акцент1 6_Инвестпрог.17_19_ копияКрымэнерго_12.02.16 - копия" xfId="210"/>
    <cellStyle name="40% - Акцент1 7" xfId="211"/>
    <cellStyle name="40% - Акцент1 8" xfId="212"/>
    <cellStyle name="40% - Акцент1 9" xfId="213"/>
    <cellStyle name="40% - Акцент2 10" xfId="214"/>
    <cellStyle name="40% - Акцент2 2" xfId="215"/>
    <cellStyle name="40% - Акцент2 2 2" xfId="216"/>
    <cellStyle name="40% - Акцент2 2 3" xfId="217"/>
    <cellStyle name="40% - Акцент2 2 4" xfId="218"/>
    <cellStyle name="40% - Акцент2 2 5" xfId="219"/>
    <cellStyle name="40% - Акцент2 2 6" xfId="220"/>
    <cellStyle name="40% - Акцент2 2_Инвестпрог.17_19_ копияКрымэнерго_12.02.16 - копия" xfId="221"/>
    <cellStyle name="40% - Акцент2 3" xfId="222"/>
    <cellStyle name="40% - Акцент2 3 2" xfId="223"/>
    <cellStyle name="40% - Акцент2 3_Инвестпрог.17_19_ копияКрымэнерго_12.02.16 - копия" xfId="224"/>
    <cellStyle name="40% - Акцент2 4" xfId="225"/>
    <cellStyle name="40% - Акцент2 4 2" xfId="226"/>
    <cellStyle name="40% - Акцент2 4_Инвестпрог.17_19_ копияКрымэнерго_12.02.16 - копия" xfId="227"/>
    <cellStyle name="40% - Акцент2 5" xfId="228"/>
    <cellStyle name="40% - Акцент2 5 2" xfId="229"/>
    <cellStyle name="40% - Акцент2 5_Инвестпрог.17_19_ копияКрымэнерго_12.02.16 - копия" xfId="230"/>
    <cellStyle name="40% - Акцент2 6" xfId="231"/>
    <cellStyle name="40% - Акцент2 6 2" xfId="232"/>
    <cellStyle name="40% - Акцент2 6_Инвестпрог.17_19_ копияКрымэнерго_12.02.16 - копия" xfId="233"/>
    <cellStyle name="40% - Акцент2 7" xfId="234"/>
    <cellStyle name="40% - Акцент2 8" xfId="235"/>
    <cellStyle name="40% - Акцент2 9" xfId="236"/>
    <cellStyle name="40% - Акцент3 10" xfId="237"/>
    <cellStyle name="40% - Акцент3 2" xfId="238"/>
    <cellStyle name="40% - Акцент3 2 2" xfId="239"/>
    <cellStyle name="40% - Акцент3 2 3" xfId="240"/>
    <cellStyle name="40% - Акцент3 2 4" xfId="241"/>
    <cellStyle name="40% - Акцент3 2 5" xfId="242"/>
    <cellStyle name="40% - Акцент3 2 6" xfId="243"/>
    <cellStyle name="40% - Акцент3 2_Инвестпрог.17_19_ копияКрымэнерго_12.02.16 - копия" xfId="244"/>
    <cellStyle name="40% - Акцент3 3" xfId="245"/>
    <cellStyle name="40% - Акцент3 3 2" xfId="246"/>
    <cellStyle name="40% - Акцент3 3_Инвестпрог.17_19_ копияКрымэнерго_12.02.16 - копия" xfId="247"/>
    <cellStyle name="40% - Акцент3 4" xfId="248"/>
    <cellStyle name="40% - Акцент3 4 2" xfId="249"/>
    <cellStyle name="40% - Акцент3 4_Инвестпрог.17_19_ копияКрымэнерго_12.02.16 - копия" xfId="250"/>
    <cellStyle name="40% - Акцент3 5" xfId="251"/>
    <cellStyle name="40% - Акцент3 5 2" xfId="252"/>
    <cellStyle name="40% - Акцент3 5_Инвестпрог.17_19_ копияКрымэнерго_12.02.16 - копия" xfId="253"/>
    <cellStyle name="40% - Акцент3 6" xfId="254"/>
    <cellStyle name="40% - Акцент3 6 2" xfId="255"/>
    <cellStyle name="40% - Акцент3 6_Инвестпрог.17_19_ копияКрымэнерго_12.02.16 - копия" xfId="256"/>
    <cellStyle name="40% - Акцент3 7" xfId="257"/>
    <cellStyle name="40% - Акцент3 8" xfId="258"/>
    <cellStyle name="40% - Акцент3 9" xfId="259"/>
    <cellStyle name="40% - Акцент4 10" xfId="260"/>
    <cellStyle name="40% - Акцент4 2" xfId="261"/>
    <cellStyle name="40% - Акцент4 2 2" xfId="262"/>
    <cellStyle name="40% - Акцент4 2 3" xfId="263"/>
    <cellStyle name="40% - Акцент4 2 4" xfId="264"/>
    <cellStyle name="40% - Акцент4 2 5" xfId="265"/>
    <cellStyle name="40% - Акцент4 2 6" xfId="266"/>
    <cellStyle name="40% - Акцент4 2_Инвестпрог.17_19_ копияКрымэнерго_12.02.16 - копия" xfId="267"/>
    <cellStyle name="40% - Акцент4 3" xfId="268"/>
    <cellStyle name="40% - Акцент4 3 2" xfId="269"/>
    <cellStyle name="40% - Акцент4 3_Инвестпрог.17_19_ копияКрымэнерго_12.02.16 - копия" xfId="270"/>
    <cellStyle name="40% - Акцент4 4" xfId="271"/>
    <cellStyle name="40% - Акцент4 4 2" xfId="272"/>
    <cellStyle name="40% - Акцент4 4_Инвестпрог.17_19_ копияКрымэнерго_12.02.16 - копия" xfId="273"/>
    <cellStyle name="40% - Акцент4 5" xfId="274"/>
    <cellStyle name="40% - Акцент4 5 2" xfId="275"/>
    <cellStyle name="40% - Акцент4 5_Инвестпрог.17_19_ копияКрымэнерго_12.02.16 - копия" xfId="276"/>
    <cellStyle name="40% - Акцент4 6" xfId="277"/>
    <cellStyle name="40% - Акцент4 6 2" xfId="278"/>
    <cellStyle name="40% - Акцент4 6_Инвестпрог.17_19_ копияКрымэнерго_12.02.16 - копия" xfId="279"/>
    <cellStyle name="40% - Акцент4 7" xfId="280"/>
    <cellStyle name="40% - Акцент4 8" xfId="281"/>
    <cellStyle name="40% - Акцент4 9" xfId="282"/>
    <cellStyle name="40% - Акцент5 10" xfId="283"/>
    <cellStyle name="40% - Акцент5 2" xfId="284"/>
    <cellStyle name="40% - Акцент5 2 2" xfId="285"/>
    <cellStyle name="40% - Акцент5 2 3" xfId="286"/>
    <cellStyle name="40% - Акцент5 2 4" xfId="287"/>
    <cellStyle name="40% - Акцент5 2 5" xfId="288"/>
    <cellStyle name="40% - Акцент5 2 6" xfId="289"/>
    <cellStyle name="40% - Акцент5 2_Инвестпрог.17_19_ копияКрымэнерго_12.02.16 - копия" xfId="290"/>
    <cellStyle name="40% - Акцент5 3" xfId="291"/>
    <cellStyle name="40% - Акцент5 3 2" xfId="292"/>
    <cellStyle name="40% - Акцент5 3_Инвестпрог.17_19_ копияКрымэнерго_12.02.16 - копия" xfId="293"/>
    <cellStyle name="40% - Акцент5 4" xfId="294"/>
    <cellStyle name="40% - Акцент5 4 2" xfId="295"/>
    <cellStyle name="40% - Акцент5 4_Инвестпрог.17_19_ копияКрымэнерго_12.02.16 - копия" xfId="296"/>
    <cellStyle name="40% - Акцент5 5" xfId="297"/>
    <cellStyle name="40% - Акцент5 5 2" xfId="298"/>
    <cellStyle name="40% - Акцент5 5_Инвестпрог.17_19_ копияКрымэнерго_12.02.16 - копия" xfId="299"/>
    <cellStyle name="40% - Акцент5 6" xfId="300"/>
    <cellStyle name="40% - Акцент5 6 2" xfId="301"/>
    <cellStyle name="40% - Акцент5 6_Инвестпрог.17_19_ копияКрымэнерго_12.02.16 - копия" xfId="302"/>
    <cellStyle name="40% - Акцент5 7" xfId="303"/>
    <cellStyle name="40% - Акцент5 8" xfId="304"/>
    <cellStyle name="40% - Акцент5 9" xfId="305"/>
    <cellStyle name="40% - Акцент6 10" xfId="306"/>
    <cellStyle name="40% - Акцент6 2" xfId="307"/>
    <cellStyle name="40% - Акцент6 2 2" xfId="308"/>
    <cellStyle name="40% - Акцент6 2 3" xfId="309"/>
    <cellStyle name="40% - Акцент6 2 4" xfId="310"/>
    <cellStyle name="40% - Акцент6 2 5" xfId="311"/>
    <cellStyle name="40% - Акцент6 2 6" xfId="312"/>
    <cellStyle name="40% - Акцент6 2_Инвестпрог.17_19_ копияКрымэнерго_12.02.16 - копия" xfId="313"/>
    <cellStyle name="40% - Акцент6 3" xfId="314"/>
    <cellStyle name="40% - Акцент6 3 2" xfId="315"/>
    <cellStyle name="40% - Акцент6 3_Инвестпрог.17_19_ копияКрымэнерго_12.02.16 - копия" xfId="316"/>
    <cellStyle name="40% - Акцент6 4" xfId="317"/>
    <cellStyle name="40% - Акцент6 4 2" xfId="318"/>
    <cellStyle name="40% - Акцент6 4_Инвестпрог.17_19_ копияКрымэнерго_12.02.16 - копия" xfId="319"/>
    <cellStyle name="40% - Акцент6 5" xfId="320"/>
    <cellStyle name="40% - Акцент6 5 2" xfId="321"/>
    <cellStyle name="40% - Акцент6 5_Инвестпрог.17_19_ копияКрымэнерго_12.02.16 - копия" xfId="322"/>
    <cellStyle name="40% - Акцент6 6" xfId="323"/>
    <cellStyle name="40% - Акцент6 6 2" xfId="324"/>
    <cellStyle name="40% - Акцент6 6_Инвестпрог.17_19_ копияКрымэнерго_12.02.16 - копия" xfId="325"/>
    <cellStyle name="40% - Акцент6 7" xfId="326"/>
    <cellStyle name="40% - Акцент6 8" xfId="327"/>
    <cellStyle name="40% - Акцент6 9" xfId="328"/>
    <cellStyle name="60% - Accent1" xfId="329"/>
    <cellStyle name="60% - Accent2" xfId="330"/>
    <cellStyle name="60% - Accent3" xfId="331"/>
    <cellStyle name="60% - Accent4" xfId="332"/>
    <cellStyle name="60% - Accent5" xfId="333"/>
    <cellStyle name="60% - Accent6" xfId="334"/>
    <cellStyle name="60% - Акцент1 10" xfId="335"/>
    <cellStyle name="60% - Акцент1 2" xfId="336"/>
    <cellStyle name="60% - Акцент1 2 2" xfId="337"/>
    <cellStyle name="60% - Акцент1 2 3" xfId="338"/>
    <cellStyle name="60% - Акцент1 2 4" xfId="339"/>
    <cellStyle name="60% - Акцент1 2 5" xfId="340"/>
    <cellStyle name="60% - Акцент1 2 6" xfId="341"/>
    <cellStyle name="60% - Акцент1 3" xfId="342"/>
    <cellStyle name="60% - Акцент1 3 2" xfId="343"/>
    <cellStyle name="60% - Акцент1 4" xfId="344"/>
    <cellStyle name="60% - Акцент1 4 2" xfId="345"/>
    <cellStyle name="60% - Акцент1 5" xfId="346"/>
    <cellStyle name="60% - Акцент1 5 2" xfId="347"/>
    <cellStyle name="60% - Акцент1 6" xfId="348"/>
    <cellStyle name="60% - Акцент1 6 2" xfId="349"/>
    <cellStyle name="60% - Акцент1 7" xfId="350"/>
    <cellStyle name="60% - Акцент1 8" xfId="351"/>
    <cellStyle name="60% - Акцент1 9" xfId="352"/>
    <cellStyle name="60% - Акцент2 10" xfId="353"/>
    <cellStyle name="60% - Акцент2 2" xfId="354"/>
    <cellStyle name="60% - Акцент2 2 2" xfId="355"/>
    <cellStyle name="60% - Акцент2 2 3" xfId="356"/>
    <cellStyle name="60% - Акцент2 2 4" xfId="357"/>
    <cellStyle name="60% - Акцент2 2 5" xfId="358"/>
    <cellStyle name="60% - Акцент2 2 6" xfId="359"/>
    <cellStyle name="60% - Акцент2 3" xfId="360"/>
    <cellStyle name="60% - Акцент2 3 2" xfId="361"/>
    <cellStyle name="60% - Акцент2 4" xfId="362"/>
    <cellStyle name="60% - Акцент2 4 2" xfId="363"/>
    <cellStyle name="60% - Акцент2 5" xfId="364"/>
    <cellStyle name="60% - Акцент2 5 2" xfId="365"/>
    <cellStyle name="60% - Акцент2 6" xfId="366"/>
    <cellStyle name="60% - Акцент2 6 2" xfId="367"/>
    <cellStyle name="60% - Акцент2 7" xfId="368"/>
    <cellStyle name="60% - Акцент2 8" xfId="369"/>
    <cellStyle name="60% - Акцент2 9" xfId="370"/>
    <cellStyle name="60% - Акцент3 10" xfId="371"/>
    <cellStyle name="60% - Акцент3 2" xfId="372"/>
    <cellStyle name="60% - Акцент3 2 2" xfId="373"/>
    <cellStyle name="60% - Акцент3 2 3" xfId="374"/>
    <cellStyle name="60% - Акцент3 2 4" xfId="375"/>
    <cellStyle name="60% - Акцент3 2 5" xfId="376"/>
    <cellStyle name="60% - Акцент3 2 6" xfId="377"/>
    <cellStyle name="60% - Акцент3 3" xfId="378"/>
    <cellStyle name="60% - Акцент3 3 2" xfId="379"/>
    <cellStyle name="60% - Акцент3 4" xfId="380"/>
    <cellStyle name="60% - Акцент3 4 2" xfId="381"/>
    <cellStyle name="60% - Акцент3 5" xfId="382"/>
    <cellStyle name="60% - Акцент3 5 2" xfId="383"/>
    <cellStyle name="60% - Акцент3 6" xfId="384"/>
    <cellStyle name="60% - Акцент3 6 2" xfId="385"/>
    <cellStyle name="60% - Акцент3 7" xfId="386"/>
    <cellStyle name="60% - Акцент3 8" xfId="387"/>
    <cellStyle name="60% - Акцент3 9" xfId="388"/>
    <cellStyle name="60% - Акцент4 10" xfId="389"/>
    <cellStyle name="60% - Акцент4 2" xfId="390"/>
    <cellStyle name="60% - Акцент4 2 2" xfId="391"/>
    <cellStyle name="60% - Акцент4 2 3" xfId="392"/>
    <cellStyle name="60% - Акцент4 2 4" xfId="393"/>
    <cellStyle name="60% - Акцент4 2 5" xfId="394"/>
    <cellStyle name="60% - Акцент4 2 6" xfId="395"/>
    <cellStyle name="60% - Акцент4 3" xfId="396"/>
    <cellStyle name="60% - Акцент4 3 2" xfId="397"/>
    <cellStyle name="60% - Акцент4 4" xfId="398"/>
    <cellStyle name="60% - Акцент4 4 2" xfId="399"/>
    <cellStyle name="60% - Акцент4 5" xfId="400"/>
    <cellStyle name="60% - Акцент4 5 2" xfId="401"/>
    <cellStyle name="60% - Акцент4 6" xfId="402"/>
    <cellStyle name="60% - Акцент4 6 2" xfId="403"/>
    <cellStyle name="60% - Акцент4 7" xfId="404"/>
    <cellStyle name="60% - Акцент4 8" xfId="405"/>
    <cellStyle name="60% - Акцент4 9" xfId="406"/>
    <cellStyle name="60% - Акцент5 10" xfId="407"/>
    <cellStyle name="60% - Акцент5 2" xfId="408"/>
    <cellStyle name="60% - Акцент5 2 2" xfId="409"/>
    <cellStyle name="60% - Акцент5 2 3" xfId="410"/>
    <cellStyle name="60% - Акцент5 2 4" xfId="411"/>
    <cellStyle name="60% - Акцент5 2 5" xfId="412"/>
    <cellStyle name="60% - Акцент5 2 6" xfId="413"/>
    <cellStyle name="60% - Акцент5 3" xfId="414"/>
    <cellStyle name="60% - Акцент5 3 2" xfId="415"/>
    <cellStyle name="60% - Акцент5 4" xfId="416"/>
    <cellStyle name="60% - Акцент5 4 2" xfId="417"/>
    <cellStyle name="60% - Акцент5 5" xfId="418"/>
    <cellStyle name="60% - Акцент5 5 2" xfId="419"/>
    <cellStyle name="60% - Акцент5 6" xfId="420"/>
    <cellStyle name="60% - Акцент5 6 2" xfId="421"/>
    <cellStyle name="60% - Акцент5 7" xfId="422"/>
    <cellStyle name="60% - Акцент5 8" xfId="423"/>
    <cellStyle name="60% - Акцент5 9" xfId="424"/>
    <cellStyle name="60% - Акцент6 10" xfId="425"/>
    <cellStyle name="60% - Акцент6 2" xfId="426"/>
    <cellStyle name="60% - Акцент6 2 2" xfId="427"/>
    <cellStyle name="60% - Акцент6 2 3" xfId="428"/>
    <cellStyle name="60% - Акцент6 2 4" xfId="429"/>
    <cellStyle name="60% - Акцент6 2 5" xfId="430"/>
    <cellStyle name="60% - Акцент6 2 6" xfId="431"/>
    <cellStyle name="60% - Акцент6 3" xfId="432"/>
    <cellStyle name="60% - Акцент6 3 2" xfId="433"/>
    <cellStyle name="60% - Акцент6 4" xfId="434"/>
    <cellStyle name="60% - Акцент6 4 2" xfId="435"/>
    <cellStyle name="60% - Акцент6 5" xfId="436"/>
    <cellStyle name="60% - Акцент6 5 2" xfId="437"/>
    <cellStyle name="60% - Акцент6 6" xfId="438"/>
    <cellStyle name="60% - Акцент6 6 2" xfId="439"/>
    <cellStyle name="60% - Акцент6 7" xfId="440"/>
    <cellStyle name="60% - Акцент6 8" xfId="441"/>
    <cellStyle name="60% - Акцент6 9" xfId="442"/>
    <cellStyle name="8pt" xfId="443"/>
    <cellStyle name="Aaia?iue [0]_vaqduGfTSN7qyUJNWHRlcWo3H" xfId="1485"/>
    <cellStyle name="Aaia?iue_vaqduGfTSN7qyUJNWHRlcWo3H" xfId="1486"/>
    <cellStyle name="Äåíåæíûé [0]_vaqduGfTSN7qyUJNWHRlcWo3H" xfId="2163"/>
    <cellStyle name="Äåíåæíûé_vaqduGfTSN7qyUJNWHRlcWo3H" xfId="2164"/>
    <cellStyle name="Accent" xfId="14"/>
    <cellStyle name="Accent 1" xfId="15"/>
    <cellStyle name="Accent 2" xfId="16"/>
    <cellStyle name="Accent 3" xfId="17"/>
    <cellStyle name="Accent1" xfId="1487"/>
    <cellStyle name="Accent1 - 20%" xfId="1488"/>
    <cellStyle name="Accent1 - 40%" xfId="1489"/>
    <cellStyle name="Accent1 - 60%" xfId="1490"/>
    <cellStyle name="Accent2" xfId="1491"/>
    <cellStyle name="Accent2 - 20%" xfId="1492"/>
    <cellStyle name="Accent2 - 40%" xfId="1493"/>
    <cellStyle name="Accent2 - 60%" xfId="1494"/>
    <cellStyle name="Accent3" xfId="1495"/>
    <cellStyle name="Accent3 - 20%" xfId="1496"/>
    <cellStyle name="Accent3 - 40%" xfId="1497"/>
    <cellStyle name="Accent3 - 60%" xfId="1498"/>
    <cellStyle name="Accent4" xfId="1499"/>
    <cellStyle name="Accent4 - 20%" xfId="1500"/>
    <cellStyle name="Accent4 - 40%" xfId="1501"/>
    <cellStyle name="Accent4 - 60%" xfId="1502"/>
    <cellStyle name="Accent5" xfId="1503"/>
    <cellStyle name="Accent5 - 20%" xfId="1504"/>
    <cellStyle name="Accent5 - 40%" xfId="1505"/>
    <cellStyle name="Accent5 - 60%" xfId="1506"/>
    <cellStyle name="Accent6" xfId="1507"/>
    <cellStyle name="Accent6 - 20%" xfId="1508"/>
    <cellStyle name="Accent6 - 40%" xfId="1509"/>
    <cellStyle name="Accent6 - 60%" xfId="1510"/>
    <cellStyle name="acct" xfId="1511"/>
    <cellStyle name="Ăčďĺđńńűëęŕ" xfId="2174"/>
    <cellStyle name="AeE­ [0]_?A°??µAoC?" xfId="1512"/>
    <cellStyle name="AeE­_?A°??µAoC?" xfId="1513"/>
    <cellStyle name="Aeia?nnueea" xfId="1514"/>
    <cellStyle name="AFE" xfId="1515"/>
    <cellStyle name="Áĺççŕůčňíűé" xfId="2162"/>
    <cellStyle name="Äĺíĺćíűé [0]_(ňŕá 3č)" xfId="2165"/>
    <cellStyle name="Äĺíĺćíűé_(ňŕá 3č)" xfId="2166"/>
    <cellStyle name="alternate" xfId="1516"/>
    <cellStyle name="aluminium" xfId="1517"/>
    <cellStyle name="Analyst Name" xfId="1518"/>
    <cellStyle name="Arial 10" xfId="1519"/>
    <cellStyle name="Arial 12" xfId="1520"/>
    <cellStyle name="Assumption - Normal" xfId="1521"/>
    <cellStyle name="Availability" xfId="1522"/>
    <cellStyle name="b lue" xfId="1523"/>
    <cellStyle name="Bad" xfId="11"/>
    <cellStyle name="Bad 1" xfId="1524"/>
    <cellStyle name="Big" xfId="1525"/>
    <cellStyle name="BLACK" xfId="1526"/>
    <cellStyle name="Blue" xfId="1527"/>
    <cellStyle name="blur" xfId="1528"/>
    <cellStyle name="Body" xfId="1529"/>
    <cellStyle name="Bold/Border" xfId="1530"/>
    <cellStyle name="British Pound" xfId="1531"/>
    <cellStyle name="Bullet" xfId="1532"/>
    <cellStyle name="C" xfId="1533"/>
    <cellStyle name="C?AO_?A°??µAoC?" xfId="1534"/>
    <cellStyle name="Calc Currency (0)" xfId="1535"/>
    <cellStyle name="Calc Currency (2)" xfId="1536"/>
    <cellStyle name="Calc Percent (0)" xfId="1537"/>
    <cellStyle name="Calc Percent (1)" xfId="1538"/>
    <cellStyle name="Calc Percent (2)" xfId="1539"/>
    <cellStyle name="Calc Units (0)" xfId="1540"/>
    <cellStyle name="Calc Units (1)" xfId="1541"/>
    <cellStyle name="Calc Units (2)" xfId="1542"/>
    <cellStyle name="Calculation" xfId="1543"/>
    <cellStyle name="Case" xfId="1544"/>
    <cellStyle name="Center Across" xfId="1545"/>
    <cellStyle name="Changeable" xfId="1546"/>
    <cellStyle name="Check" xfId="1547"/>
    <cellStyle name="Check Cell" xfId="1548"/>
    <cellStyle name="Code" xfId="1549"/>
    <cellStyle name="Code Section" xfId="1550"/>
    <cellStyle name="ColHeading" xfId="1551"/>
    <cellStyle name="Column Heading" xfId="1552"/>
    <cellStyle name="Column Title" xfId="1553"/>
    <cellStyle name="Comma  - Style1" xfId="1554"/>
    <cellStyle name="Comma  - Style2" xfId="1555"/>
    <cellStyle name="Comma  - Style3" xfId="1556"/>
    <cellStyle name="Comma  - Style4" xfId="1557"/>
    <cellStyle name="Comma  - Style5" xfId="1558"/>
    <cellStyle name="Comma  - Style6" xfId="1559"/>
    <cellStyle name="Comma  - Style7" xfId="1560"/>
    <cellStyle name="Comma  - Style8" xfId="1561"/>
    <cellStyle name="Comma [0]_laroux" xfId="1567"/>
    <cellStyle name="Comma [00]" xfId="1566"/>
    <cellStyle name="Comma [1]" xfId="1568"/>
    <cellStyle name="Comma [2]" xfId="1569"/>
    <cellStyle name="Comma [3]" xfId="1570"/>
    <cellStyle name="Comma 0" xfId="1562"/>
    <cellStyle name="Comma 0*" xfId="1563"/>
    <cellStyle name="Comma 2" xfId="1564"/>
    <cellStyle name="Comma 3" xfId="1565"/>
    <cellStyle name="Comma(1)" xfId="1571"/>
    <cellStyle name="Comma_#C" xfId="1577"/>
    <cellStyle name="Comma0" xfId="1572"/>
    <cellStyle name="Comma0 - Modelo1" xfId="1573"/>
    <cellStyle name="Comma0 - Style1" xfId="1574"/>
    <cellStyle name="Comma1 - Modelo2" xfId="1575"/>
    <cellStyle name="Comma1 - Style2" xfId="1576"/>
    <cellStyle name="Company" xfId="1578"/>
    <cellStyle name="CompanyName" xfId="1579"/>
    <cellStyle name="Coname" xfId="1580"/>
    <cellStyle name="Conor 1" xfId="1581"/>
    <cellStyle name="Conor1" xfId="1582"/>
    <cellStyle name="Conor2" xfId="1583"/>
    <cellStyle name="Credit" xfId="1584"/>
    <cellStyle name="Credit subtotal" xfId="1585"/>
    <cellStyle name="Credit Total" xfId="1586"/>
    <cellStyle name="Credit_Tickmarks" xfId="1587"/>
    <cellStyle name="Çŕůčňíűé" xfId="2167"/>
    <cellStyle name="CurRatio" xfId="1588"/>
    <cellStyle name="Currency [0]" xfId="1592"/>
    <cellStyle name="Currency [00]" xfId="1591"/>
    <cellStyle name="Currency [1]" xfId="1593"/>
    <cellStyle name="Currency [2]" xfId="1594"/>
    <cellStyle name="Currency [3]" xfId="1595"/>
    <cellStyle name="Currency 0" xfId="1589"/>
    <cellStyle name="Currency 2" xfId="1590"/>
    <cellStyle name="Currency_#C" xfId="1597"/>
    <cellStyle name="Currency0" xfId="1596"/>
    <cellStyle name="CUS.Work.Area" xfId="1598"/>
    <cellStyle name="d" xfId="1599"/>
    <cellStyle name="Dash" xfId="1600"/>
    <cellStyle name="DataCell" xfId="1601"/>
    <cellStyle name="Date" xfId="1602"/>
    <cellStyle name="Date 2" xfId="1603"/>
    <cellStyle name="Date Aligned" xfId="1604"/>
    <cellStyle name="Date Short" xfId="1605"/>
    <cellStyle name="Date, Long" xfId="1606"/>
    <cellStyle name="Date, Short" xfId="1607"/>
    <cellStyle name="Date_BV204 DCF Model" xfId="1608"/>
    <cellStyle name="Dateline" xfId="1609"/>
    <cellStyle name="Dates" xfId="1610"/>
    <cellStyle name="DateTime" xfId="1611"/>
    <cellStyle name="Debit" xfId="1612"/>
    <cellStyle name="Debit subtotal" xfId="1613"/>
    <cellStyle name="Debit Total" xfId="1614"/>
    <cellStyle name="Debit_Tickmarks" xfId="1615"/>
    <cellStyle name="Dec_0" xfId="1616"/>
    <cellStyle name="Default 1" xfId="1617"/>
    <cellStyle name="Default 2" xfId="1618"/>
    <cellStyle name="DELTA" xfId="1619"/>
    <cellStyle name="Deviant" xfId="1620"/>
    <cellStyle name="Dezimal [0]_Bilanz" xfId="1621"/>
    <cellStyle name="Dezimal__Utopia Index Index und Guidance (Deutsch)" xfId="1622"/>
    <cellStyle name="Dia" xfId="1623"/>
    <cellStyle name="Diary" xfId="1624"/>
    <cellStyle name="Dollar" xfId="1625"/>
    <cellStyle name="Dollars" xfId="1626"/>
    <cellStyle name="done" xfId="1627"/>
    <cellStyle name="Dotted Line" xfId="1628"/>
    <cellStyle name="Double Accounting" xfId="1629"/>
    <cellStyle name="Dziesi?tny [0]_1" xfId="1630"/>
    <cellStyle name="Dziesi?tny_1" xfId="1631"/>
    <cellStyle name="Dziesiêtny [0]_1" xfId="1632"/>
    <cellStyle name="Dziesiêtny_1" xfId="1633"/>
    <cellStyle name="E&amp;Y House" xfId="1634"/>
    <cellStyle name="ein" xfId="1636"/>
    <cellStyle name="E-mail" xfId="1635"/>
    <cellStyle name="Emphasis 1" xfId="1637"/>
    <cellStyle name="Emphasis 2" xfId="1638"/>
    <cellStyle name="Emphasis 3" xfId="1639"/>
    <cellStyle name="Encabez1" xfId="1640"/>
    <cellStyle name="Encabez2" xfId="1641"/>
    <cellStyle name="Enter Currency (0)" xfId="1642"/>
    <cellStyle name="Enter Currency (2)" xfId="1643"/>
    <cellStyle name="Enter Units (0)" xfId="1644"/>
    <cellStyle name="Enter Units (1)" xfId="1645"/>
    <cellStyle name="Enter Units (2)" xfId="1646"/>
    <cellStyle name="Error" xfId="13"/>
    <cellStyle name="Euro" xfId="1647"/>
    <cellStyle name="Euro 10" xfId="1648"/>
    <cellStyle name="Euro 11" xfId="1649"/>
    <cellStyle name="Euro 12" xfId="1650"/>
    <cellStyle name="Euro 13" xfId="1651"/>
    <cellStyle name="Euro 14" xfId="1652"/>
    <cellStyle name="Euro 2" xfId="1653"/>
    <cellStyle name="Euro 3" xfId="1654"/>
    <cellStyle name="Euro 4" xfId="1655"/>
    <cellStyle name="Euro 5" xfId="1656"/>
    <cellStyle name="Euro 6" xfId="1657"/>
    <cellStyle name="Euro 7" xfId="1658"/>
    <cellStyle name="Euro 8" xfId="1659"/>
    <cellStyle name="Euro 9" xfId="1660"/>
    <cellStyle name="Euro_Setup" xfId="1661"/>
    <cellStyle name="Explanatory Text" xfId="1662"/>
    <cellStyle name="Ezres [0]_Document" xfId="1663"/>
    <cellStyle name="Ezres_Document" xfId="1664"/>
    <cellStyle name="F2" xfId="1665"/>
    <cellStyle name="F3" xfId="1666"/>
    <cellStyle name="F4" xfId="1667"/>
    <cellStyle name="F5" xfId="1668"/>
    <cellStyle name="F6" xfId="1669"/>
    <cellStyle name="F7" xfId="1670"/>
    <cellStyle name="F8" xfId="1671"/>
    <cellStyle name="Factor" xfId="1672"/>
    <cellStyle name="Fijo" xfId="1673"/>
    <cellStyle name="Financiero" xfId="1674"/>
    <cellStyle name="Fixed" xfId="1675"/>
    <cellStyle name="Flag" xfId="1676"/>
    <cellStyle name="footer" xfId="1677"/>
    <cellStyle name="Footnote" xfId="6"/>
    <cellStyle name="Footnote 3" xfId="1678"/>
    <cellStyle name="From" xfId="1679"/>
    <cellStyle name="From 2" xfId="1680"/>
    <cellStyle name="From_Setup" xfId="1681"/>
    <cellStyle name="g" xfId="1682"/>
    <cellStyle name="g_Invoice GI" xfId="1683"/>
    <cellStyle name="g_Invoice GI_План ФХД котельной (ТЭЦ) от 22.01.08 последняя версия А3" xfId="1684"/>
    <cellStyle name="g_План ФХД котельной (ТЭЦ) от 22.01.08 последняя версия А3" xfId="1685"/>
    <cellStyle name="Good" xfId="9"/>
    <cellStyle name="Good 4" xfId="1686"/>
    <cellStyle name="Green" xfId="1687"/>
    <cellStyle name="Grey" xfId="1688"/>
    <cellStyle name="GWN Table Body" xfId="1689"/>
    <cellStyle name="GWN Table Header" xfId="1690"/>
    <cellStyle name="GWN Table Left Header" xfId="1691"/>
    <cellStyle name="GWN Table Note" xfId="1692"/>
    <cellStyle name="GWN Table Title" xfId="1693"/>
    <cellStyle name="hard no" xfId="1694"/>
    <cellStyle name="hard number" xfId="1695"/>
    <cellStyle name="Hard Percent" xfId="1696"/>
    <cellStyle name="hardno" xfId="1697"/>
    <cellStyle name="Header" xfId="1698"/>
    <cellStyle name="Header1" xfId="1699"/>
    <cellStyle name="Header2" xfId="1700"/>
    <cellStyle name="Heading" xfId="1"/>
    <cellStyle name="Heading 1" xfId="2"/>
    <cellStyle name="Heading 1 2" xfId="1701"/>
    <cellStyle name="Heading 1 5" xfId="1702"/>
    <cellStyle name="Heading 2" xfId="3"/>
    <cellStyle name="Heading 2 2" xfId="1703"/>
    <cellStyle name="Heading 2 6" xfId="1704"/>
    <cellStyle name="Heading 3" xfId="1705"/>
    <cellStyle name="Heading 3 2" xfId="1706"/>
    <cellStyle name="Heading 4" xfId="1707"/>
    <cellStyle name="heading_a2" xfId="1716"/>
    <cellStyle name="Heading1" xfId="1708"/>
    <cellStyle name="Heading1 1" xfId="1709"/>
    <cellStyle name="Heading1_лизинг и страхование" xfId="1710"/>
    <cellStyle name="Heading2" xfId="1711"/>
    <cellStyle name="Heading3" xfId="1712"/>
    <cellStyle name="Heading4" xfId="1713"/>
    <cellStyle name="Heading5" xfId="1714"/>
    <cellStyle name="Heading6" xfId="1715"/>
    <cellStyle name="HeadingS" xfId="1717"/>
    <cellStyle name="Headline2" xfId="1718"/>
    <cellStyle name="Headline3" xfId="1719"/>
    <cellStyle name="Hide" xfId="1720"/>
    <cellStyle name="highlight" xfId="1721"/>
    <cellStyle name="highlight 2" xfId="1722"/>
    <cellStyle name="highlight_Setup" xfId="1723"/>
    <cellStyle name="Horizontal" xfId="1724"/>
    <cellStyle name="Hyperlink" xfId="7"/>
    <cellStyle name="Hyperlink1" xfId="1725"/>
    <cellStyle name="Hyperlink2" xfId="1726"/>
    <cellStyle name="Hyperlink3" xfId="1727"/>
    <cellStyle name="í â› [0.00]_Sheet1" xfId="2173"/>
    <cellStyle name="Iau?iue" xfId="1728"/>
    <cellStyle name="Iau?iue 2" xfId="1729"/>
    <cellStyle name="Iau?iue 3" xfId="1730"/>
    <cellStyle name="Iau?iue_o10-n" xfId="1731"/>
    <cellStyle name="Îáű÷íűé__FES" xfId="2169"/>
    <cellStyle name="Îáû÷íûé_vaqduGfTSN7qyUJNWHRlcWo3H" xfId="2168"/>
    <cellStyle name="Index" xfId="1732"/>
    <cellStyle name="Îňęđűâŕâřŕ˙ń˙ ăčďĺđńńűëęŕ" xfId="2170"/>
    <cellStyle name="Input" xfId="1733"/>
    <cellStyle name="Input [yellow]" xfId="1735"/>
    <cellStyle name="Input 2" xfId="1734"/>
    <cellStyle name="Input%" xfId="1736"/>
    <cellStyle name="Input, 0 dec" xfId="1737"/>
    <cellStyle name="Input, 1 dec" xfId="1738"/>
    <cellStyle name="Input, 2 dec" xfId="1739"/>
    <cellStyle name="Input_Copy of Доходный подход_05 10 05" xfId="1740"/>
    <cellStyle name="InputBlueFont" xfId="1741"/>
    <cellStyle name="InputDate" xfId="1742"/>
    <cellStyle name="InputDecimal" xfId="1743"/>
    <cellStyle name="InputGen" xfId="1744"/>
    <cellStyle name="Inputs" xfId="1745"/>
    <cellStyle name="Inputs (const)" xfId="1746"/>
    <cellStyle name="Inputs Co" xfId="1747"/>
    <cellStyle name="InputValue" xfId="1748"/>
    <cellStyle name="Integer" xfId="1749"/>
    <cellStyle name="Invisible" xfId="1750"/>
    <cellStyle name="Ioe?uaaaoayny aeia?nnueea" xfId="1751"/>
    <cellStyle name="ISO" xfId="1752"/>
    <cellStyle name="Italic" xfId="1753"/>
    <cellStyle name="Item" xfId="1754"/>
    <cellStyle name="ItemCode" xfId="1755"/>
    <cellStyle name="ItemCode 2" xfId="1756"/>
    <cellStyle name="ItemCode_Setup" xfId="1757"/>
    <cellStyle name="ItemName" xfId="1758"/>
    <cellStyle name="ItemName 2" xfId="1759"/>
    <cellStyle name="ItemTypeClass" xfId="1760"/>
    <cellStyle name="Ivedimas" xfId="1761"/>
    <cellStyle name="Ivedimo1" xfId="1762"/>
    <cellStyle name="Ivedimo2" xfId="1763"/>
    <cellStyle name="Ivedimo5" xfId="1764"/>
    <cellStyle name="Komma [0]_Arcen" xfId="1765"/>
    <cellStyle name="Komma_Arcen" xfId="1766"/>
    <cellStyle name="KPMG Heading 1" xfId="1767"/>
    <cellStyle name="KPMG Heading 2" xfId="1768"/>
    <cellStyle name="KPMG Heading 3" xfId="1769"/>
    <cellStyle name="KPMG Heading 4" xfId="1770"/>
    <cellStyle name="KPMG Normal" xfId="1771"/>
    <cellStyle name="KPMG Normal Text" xfId="1772"/>
    <cellStyle name="KS_Number_Smart[0]" xfId="1773"/>
    <cellStyle name="Line Number" xfId="1774"/>
    <cellStyle name="Link Currency (0)" xfId="1775"/>
    <cellStyle name="Link Currency (2)" xfId="1776"/>
    <cellStyle name="Link Units (0)" xfId="1777"/>
    <cellStyle name="Link Units (1)" xfId="1778"/>
    <cellStyle name="Link Units (2)" xfId="1779"/>
    <cellStyle name="Linked Cell" xfId="1780"/>
    <cellStyle name="lue" xfId="1781"/>
    <cellStyle name="Main text" xfId="1782"/>
    <cellStyle name="Margin" xfId="1783"/>
    <cellStyle name="Matrix" xfId="1784"/>
    <cellStyle name="Millares [0]_10 AVERIAS MASIVAS + ANT" xfId="1785"/>
    <cellStyle name="Millares_10 AVERIAS MASIVAS + ANT" xfId="1786"/>
    <cellStyle name="Milliers [0]_BUDGET" xfId="1787"/>
    <cellStyle name="Milliers_BUDGET" xfId="1788"/>
    <cellStyle name="Millions" xfId="1789"/>
    <cellStyle name="mnb" xfId="1790"/>
    <cellStyle name="Moneda [0]_10 AVERIAS MASIVAS + ANT" xfId="1791"/>
    <cellStyle name="Moneda_10 AVERIAS MASIVAS + ANT" xfId="1792"/>
    <cellStyle name="Monétaire [0]_BUDGET" xfId="1793"/>
    <cellStyle name="Monétaire_BUDGET" xfId="1794"/>
    <cellStyle name="Multiple" xfId="1795"/>
    <cellStyle name="Multiple [0]" xfId="1796"/>
    <cellStyle name="Multiple [1]" xfId="1797"/>
    <cellStyle name="Multiple [2]" xfId="1798"/>
    <cellStyle name="Multiple [3]" xfId="1799"/>
    <cellStyle name="Multiple, 1 dec" xfId="1800"/>
    <cellStyle name="Multiple, 2 dec" xfId="1801"/>
    <cellStyle name="Multiple_1 Dec" xfId="1802"/>
    <cellStyle name="n" xfId="1803"/>
    <cellStyle name="Neutral" xfId="10"/>
    <cellStyle name="Neutral 7" xfId="1804"/>
    <cellStyle name="no" xfId="1805"/>
    <cellStyle name="no dec" xfId="1806"/>
    <cellStyle name="No.s to 1dp" xfId="1807"/>
    <cellStyle name="nor" xfId="1808"/>
    <cellStyle name="norm?ln?_Rozvaha - aktiva" xfId="1809"/>
    <cellStyle name="Norma11l" xfId="1810"/>
    <cellStyle name="normail" xfId="1811"/>
    <cellStyle name="Normal - Style1" xfId="1812"/>
    <cellStyle name="Normal 2" xfId="1813"/>
    <cellStyle name="Normal 2 2" xfId="1814"/>
    <cellStyle name="Normal 2 3" xfId="1815"/>
    <cellStyle name="Normal 3" xfId="1816"/>
    <cellStyle name="Normal 4" xfId="1817"/>
    <cellStyle name="Normal 4 2" xfId="1818"/>
    <cellStyle name="Normal 5" xfId="1819"/>
    <cellStyle name="Normal 5 2" xfId="1820"/>
    <cellStyle name="Normal 5 3" xfId="1821"/>
    <cellStyle name="Normal 6" xfId="1822"/>
    <cellStyle name="Normal 7" xfId="1823"/>
    <cellStyle name="Normal." xfId="1824"/>
    <cellStyle name="Normal_#C" xfId="1826"/>
    <cellStyle name="Normál_1." xfId="1833"/>
    <cellStyle name="Normal_38" xfId="1827"/>
    <cellStyle name="Normál_VERZIOK" xfId="1834"/>
    <cellStyle name="Normal_WACC Calculations" xfId="1828"/>
    <cellStyle name="Normal1" xfId="1825"/>
    <cellStyle name="Normale_MODELLO DI CONSOLIDAMENTO" xfId="1829"/>
    <cellStyle name="NormalGB" xfId="1830"/>
    <cellStyle name="normální_Rozvaha - aktiva" xfId="1835"/>
    <cellStyle name="Normalny_0" xfId="1831"/>
    <cellStyle name="normalPercent" xfId="1832"/>
    <cellStyle name="normбlnм_laroux" xfId="1836"/>
    <cellStyle name="nornPercent" xfId="1837"/>
    <cellStyle name="Note" xfId="5"/>
    <cellStyle name="Note 2" xfId="1838"/>
    <cellStyle name="Note 2 2" xfId="1839"/>
    <cellStyle name="Note 3" xfId="1840"/>
    <cellStyle name="Note 4" xfId="1841"/>
    <cellStyle name="Note 8" xfId="1842"/>
    <cellStyle name="Nr 0 dec" xfId="1843"/>
    <cellStyle name="Nr 0 dec - Input" xfId="1844"/>
    <cellStyle name="Nr 0 dec - Subtotal" xfId="1845"/>
    <cellStyle name="Nr 0 dec_Data" xfId="1846"/>
    <cellStyle name="Nr 1 dec" xfId="1847"/>
    <cellStyle name="Nr 1 dec - Input" xfId="1848"/>
    <cellStyle name="Nr, 0 dec" xfId="1849"/>
    <cellStyle name="Num Total" xfId="1850"/>
    <cellStyle name="Number" xfId="1851"/>
    <cellStyle name="Number entry" xfId="1852"/>
    <cellStyle name="Number entry dec" xfId="1853"/>
    <cellStyle name="Number, 0 dec" xfId="1854"/>
    <cellStyle name="Number, 1 dec" xfId="1855"/>
    <cellStyle name="Number, 2 dec" xfId="1856"/>
    <cellStyle name="Ôčíŕíńîâűé [0]_(ňŕá 3č)" xfId="2171"/>
    <cellStyle name="Ôčíŕíńîâűé_(ňŕá 3č)" xfId="2172"/>
    <cellStyle name="Option" xfId="1857"/>
    <cellStyle name="OptionHeading" xfId="1858"/>
    <cellStyle name="Output" xfId="1859"/>
    <cellStyle name="Output Amounts" xfId="1860"/>
    <cellStyle name="Output Column Headings" xfId="1861"/>
    <cellStyle name="Output Line Items" xfId="1862"/>
    <cellStyle name="Output Report Heading" xfId="1863"/>
    <cellStyle name="Output Report Title" xfId="1864"/>
    <cellStyle name="Outputtitle" xfId="1865"/>
    <cellStyle name="Paaotsikko" xfId="1866"/>
    <cellStyle name="Page Number" xfId="1867"/>
    <cellStyle name="PageTitle" xfId="1868"/>
    <cellStyle name="pb_page_heading_LS" xfId="1869"/>
    <cellStyle name="PctLine" xfId="1870"/>
    <cellStyle name="Pénznem [0]_Document" xfId="1908"/>
    <cellStyle name="Pénznem_Document" xfId="1909"/>
    <cellStyle name="perc" xfId="1871"/>
    <cellStyle name="Percent [0]" xfId="1882"/>
    <cellStyle name="Percent [00]" xfId="1881"/>
    <cellStyle name="Percent [1]" xfId="1883"/>
    <cellStyle name="Percent [2]" xfId="1884"/>
    <cellStyle name="Percent [3]" xfId="1885"/>
    <cellStyle name="Percent 1 dec" xfId="1872"/>
    <cellStyle name="Percent 1 dec - Input" xfId="1873"/>
    <cellStyle name="Percent 1 dec_Data" xfId="1874"/>
    <cellStyle name="Percent 2" xfId="1875"/>
    <cellStyle name="Percent 2 2" xfId="1876"/>
    <cellStyle name="Percent 3" xfId="1877"/>
    <cellStyle name="Percent 3 2" xfId="1878"/>
    <cellStyle name="Percent 4" xfId="1879"/>
    <cellStyle name="Percent 6" xfId="1880"/>
    <cellStyle name="Percent hard no" xfId="1886"/>
    <cellStyle name="Percent(1)" xfId="1887"/>
    <cellStyle name="Percent(2)" xfId="1888"/>
    <cellStyle name="Percent, 0 dec" xfId="1889"/>
    <cellStyle name="Percent, 1 dec" xfId="1890"/>
    <cellStyle name="Percent, 2 dec" xfId="1891"/>
    <cellStyle name="Percent, bp" xfId="1892"/>
    <cellStyle name="Percent_A3.200 Consolidation support DTEK'06 v5" xfId="1893"/>
    <cellStyle name="PercentChange" xfId="1894"/>
    <cellStyle name="perecnt" xfId="1895"/>
    <cellStyle name="Porcentual_PROVBRID (2)" xfId="1896"/>
    <cellStyle name="precent" xfId="1897"/>
    <cellStyle name="PrePop Currency (0)" xfId="1898"/>
    <cellStyle name="PrePop Currency (2)" xfId="1899"/>
    <cellStyle name="PrePop Units (0)" xfId="1900"/>
    <cellStyle name="PrePop Units (1)" xfId="1901"/>
    <cellStyle name="PrePop Units (2)" xfId="1902"/>
    <cellStyle name="Price" xfId="1903"/>
    <cellStyle name="prochrek" xfId="1904"/>
    <cellStyle name="Profit figure" xfId="1905"/>
    <cellStyle name="Puslapis1" xfId="1906"/>
    <cellStyle name="Puslapis2" xfId="1907"/>
    <cellStyle name="Ratio" xfId="1910"/>
    <cellStyle name="RatioX" xfId="1911"/>
    <cellStyle name="Red" xfId="1912"/>
    <cellStyle name="s_Valuation " xfId="1917"/>
    <cellStyle name="s_Valuation _WACC Analysis" xfId="1918"/>
    <cellStyle name="s_Valuation _WACC Analysis_лизинг и страхование" xfId="1924"/>
    <cellStyle name="s_Valuation _WACC Analysis_лизинг и страхование_Денежный поток ЗАО ЭПИ-2008г.(в объемах декабря)2811  ПОСЛЕДНИЙ (Перераб. с изм. старахованием)" xfId="1925"/>
    <cellStyle name="s_Valuation _WACC Analysis_ЛИЗИНГовый КАЛЕНДАРЬ" xfId="1919"/>
    <cellStyle name="s_Valuation _WACC Analysis_ЛИЗИНГовый КАЛЕНДАРЬ_Денежный поток ЗАО ЭПИ-2008г.(в объемах декабря)2811  ПОСЛЕДНИЙ (Перераб. с изм. старахованием)" xfId="1920"/>
    <cellStyle name="s_Valuation _WACC Analysis_План ФХД котельной (ТЭЦ) от 22.01.08 последняя версия А3" xfId="1923"/>
    <cellStyle name="s_Valuation _WACC Analysis_ПУШКИНО ( прир.ГАЗ  2009-2014 проектная мощность вар1" xfId="1921"/>
    <cellStyle name="s_Valuation _WACC Analysis_ПУШКИНО ( прир.ГАЗ  2009-2014 проектная мощность вар1_Денежный поток ЗАО ЭПИ-2008г.(в объемах декабря)2811  ПОСЛЕДНИЙ (Перераб. с изм. старахованием)" xfId="1922"/>
    <cellStyle name="s_Valuation _лизинг и страхование" xfId="1931"/>
    <cellStyle name="s_Valuation _лизинг и страхование_Денежный поток ЗАО ЭПИ-2008г.(в объемах декабря)2811  ПОСЛЕДНИЙ (Перераб. с изм. старахованием)" xfId="1932"/>
    <cellStyle name="s_Valuation _ЛИЗИНГовый КАЛЕНДАРЬ" xfId="1926"/>
    <cellStyle name="s_Valuation _ЛИЗИНГовый КАЛЕНДАРЬ_Денежный поток ЗАО ЭПИ-2008г.(в объемах декабря)2811  ПОСЛЕДНИЙ (Перераб. с изм. старахованием)" xfId="1927"/>
    <cellStyle name="s_Valuation _План ФХД котельной (ТЭЦ) от 22.01.08 последняя версия А3" xfId="1930"/>
    <cellStyle name="s_Valuation _ПУШКИНО ( прир.ГАЗ  2009-2014 проектная мощность вар1" xfId="1928"/>
    <cellStyle name="s_Valuation _ПУШКИНО ( прир.ГАЗ  2009-2014 проектная мощность вар1_Денежный поток ЗАО ЭПИ-2008г.(в объемах декабря)2811  ПОСЛЕДНИЙ (Перераб. с изм. старахованием)" xfId="1929"/>
    <cellStyle name="S0" xfId="1913"/>
    <cellStyle name="S1" xfId="1914"/>
    <cellStyle name="S2" xfId="1915"/>
    <cellStyle name="S3" xfId="1916"/>
    <cellStyle name="Salomon Logo" xfId="1933"/>
    <cellStyle name="SAPBEXaggData" xfId="1934"/>
    <cellStyle name="SAPBEXaggData 2" xfId="1935"/>
    <cellStyle name="SAPBEXaggData_Постановка_под_напряжение_объектов_ВЛ_и_ПС_в_2011_году" xfId="1936"/>
    <cellStyle name="SAPBEXaggDataEmph" xfId="1937"/>
    <cellStyle name="SAPBEXaggItem" xfId="1938"/>
    <cellStyle name="SAPBEXaggItemX" xfId="1939"/>
    <cellStyle name="SAPBEXchaText" xfId="1940"/>
    <cellStyle name="SAPBEXchaText 2" xfId="1941"/>
    <cellStyle name="SAPBEXexcBad7" xfId="1942"/>
    <cellStyle name="SAPBEXexcBad8" xfId="1943"/>
    <cellStyle name="SAPBEXexcBad9" xfId="1944"/>
    <cellStyle name="SAPBEXexcCritical4" xfId="1945"/>
    <cellStyle name="SAPBEXexcCritical5" xfId="1946"/>
    <cellStyle name="SAPBEXexcCritical6" xfId="1947"/>
    <cellStyle name="SAPBEXexcGood1" xfId="1948"/>
    <cellStyle name="SAPBEXexcGood2" xfId="1949"/>
    <cellStyle name="SAPBEXexcGood3" xfId="1950"/>
    <cellStyle name="SAPBEXfilterDrill" xfId="1951"/>
    <cellStyle name="SAPBEXfilterItem" xfId="1952"/>
    <cellStyle name="SAPBEXfilterText" xfId="1953"/>
    <cellStyle name="SAPBEXfilterText 2" xfId="1954"/>
    <cellStyle name="SAPBEXformats" xfId="1955"/>
    <cellStyle name="SAPBEXformats 2" xfId="1956"/>
    <cellStyle name="SAPBEXheaderItem" xfId="1957"/>
    <cellStyle name="SAPBEXheaderItem 2" xfId="1958"/>
    <cellStyle name="SAPBEXheaderText" xfId="1959"/>
    <cellStyle name="SAPBEXheaderText 2" xfId="1960"/>
    <cellStyle name="SAPBEXHLevel0" xfId="1961"/>
    <cellStyle name="SAPBEXHLevel0 2" xfId="1962"/>
    <cellStyle name="SAPBEXHLevel0X" xfId="1963"/>
    <cellStyle name="SAPBEXHLevel0X 2" xfId="1964"/>
    <cellStyle name="SAPBEXHLevel1" xfId="1965"/>
    <cellStyle name="SAPBEXHLevel1 2" xfId="1966"/>
    <cellStyle name="SAPBEXHLevel1X" xfId="1967"/>
    <cellStyle name="SAPBEXHLevel1X 2" xfId="1968"/>
    <cellStyle name="SAPBEXHLevel2" xfId="1969"/>
    <cellStyle name="SAPBEXHLevel2 2" xfId="1970"/>
    <cellStyle name="SAPBEXHLevel2X" xfId="1971"/>
    <cellStyle name="SAPBEXHLevel2X 2" xfId="1972"/>
    <cellStyle name="SAPBEXHLevel3" xfId="1973"/>
    <cellStyle name="SAPBEXHLevel3 2" xfId="1974"/>
    <cellStyle name="SAPBEXHLevel3X" xfId="1975"/>
    <cellStyle name="SAPBEXHLevel3X 2" xfId="1976"/>
    <cellStyle name="SAPBEXinputData" xfId="1977"/>
    <cellStyle name="SAPBEXinputData 2" xfId="1978"/>
    <cellStyle name="SAPBEXinputData 3" xfId="1979"/>
    <cellStyle name="SAPBEXinputData 4" xfId="1980"/>
    <cellStyle name="SAPBEXItemHeader" xfId="1981"/>
    <cellStyle name="SAPBEXresData" xfId="1982"/>
    <cellStyle name="SAPBEXresDataEmph" xfId="1983"/>
    <cellStyle name="SAPBEXresItem" xfId="1984"/>
    <cellStyle name="SAPBEXresItemX" xfId="1985"/>
    <cellStyle name="SAPBEXstdData" xfId="1986"/>
    <cellStyle name="SAPBEXstdData 2" xfId="1987"/>
    <cellStyle name="SAPBEXstdData 3" xfId="1988"/>
    <cellStyle name="SAPBEXstdData_Постановка_под_напряжение_объектов_ВЛ_и_ПС_в_2011_году" xfId="1989"/>
    <cellStyle name="SAPBEXstdDataEmph" xfId="1990"/>
    <cellStyle name="SAPBEXstdItem" xfId="1991"/>
    <cellStyle name="SAPBEXstdItem 2" xfId="1992"/>
    <cellStyle name="SAPBEXstdItem 3" xfId="1993"/>
    <cellStyle name="SAPBEXstdItem_10.инвест" xfId="1994"/>
    <cellStyle name="SAPBEXstdItemX" xfId="1995"/>
    <cellStyle name="SAPBEXstdItemX 2" xfId="1996"/>
    <cellStyle name="SAPBEXtitle" xfId="1997"/>
    <cellStyle name="SAPBEXtitle 2" xfId="1998"/>
    <cellStyle name="SAPBEXunassignedItem" xfId="1999"/>
    <cellStyle name="SAPBEXundefined" xfId="2000"/>
    <cellStyle name="SAS FM Column drillable header" xfId="2001"/>
    <cellStyle name="SAS FM Column header" xfId="2002"/>
    <cellStyle name="SAS FM Drill path" xfId="2003"/>
    <cellStyle name="SAS FM Invalid data cell" xfId="2004"/>
    <cellStyle name="SAS FM Read-only data cell (data entry table)" xfId="2005"/>
    <cellStyle name="SAS FM Read-only data cell (read-only table)" xfId="2006"/>
    <cellStyle name="SAS FM Row drillable header" xfId="2007"/>
    <cellStyle name="SAS FM Row header" xfId="2008"/>
    <cellStyle name="SAS FM Slicers" xfId="2009"/>
    <cellStyle name="SAS FM Writeable data cell" xfId="2010"/>
    <cellStyle name="ScotchRule" xfId="2011"/>
    <cellStyle name="ScripFactor" xfId="2012"/>
    <cellStyle name="SectionHeading" xfId="2013"/>
    <cellStyle name="Sheet Title" xfId="2014"/>
    <cellStyle name="Siding" xfId="2015"/>
    <cellStyle name="Single Accounting" xfId="2016"/>
    <cellStyle name="small" xfId="2017"/>
    <cellStyle name="ssp " xfId="2018"/>
    <cellStyle name="Standard" xfId="2019"/>
    <cellStyle name="Status" xfId="8"/>
    <cellStyle name="Straipsnis1" xfId="2020"/>
    <cellStyle name="Straipsnis4" xfId="2021"/>
    <cellStyle name="Style 1" xfId="2022"/>
    <cellStyle name="Style 21" xfId="2023"/>
    <cellStyle name="Style 22" xfId="2024"/>
    <cellStyle name="Style 23" xfId="2025"/>
    <cellStyle name="Style 24" xfId="2026"/>
    <cellStyle name="Style 25" xfId="2027"/>
    <cellStyle name="Style 26" xfId="2028"/>
    <cellStyle name="Style 27" xfId="2029"/>
    <cellStyle name="Style 28" xfId="2030"/>
    <cellStyle name="Style 29" xfId="2031"/>
    <cellStyle name="Style 30" xfId="2032"/>
    <cellStyle name="Style 31" xfId="2033"/>
    <cellStyle name="Style 32" xfId="2034"/>
    <cellStyle name="Style 33" xfId="2035"/>
    <cellStyle name="Style 34" xfId="2036"/>
    <cellStyle name="Style 35" xfId="2037"/>
    <cellStyle name="STYLE1 - Style1" xfId="2038"/>
    <cellStyle name="styleColumnTitles" xfId="2039"/>
    <cellStyle name="styleDateRange" xfId="2040"/>
    <cellStyle name="styleHidden" xfId="2041"/>
    <cellStyle name="styleNormal" xfId="2042"/>
    <cellStyle name="styleSeriesAttributes" xfId="2043"/>
    <cellStyle name="styleSeriesData" xfId="2044"/>
    <cellStyle name="styleSeriesDataForecast" xfId="2045"/>
    <cellStyle name="styleSeriesDataForecastNA" xfId="2046"/>
    <cellStyle name="styleSeriesDataNA" xfId="2047"/>
    <cellStyle name="Subtitle" xfId="2048"/>
    <cellStyle name="Summe" xfId="2049"/>
    <cellStyle name="t" xfId="2050"/>
    <cellStyle name="t_Manager" xfId="2051"/>
    <cellStyle name="t_Manager_лизинг и страхование" xfId="2057"/>
    <cellStyle name="t_Manager_лизинг и страхование_Денежный поток ЗАО ЭПИ-2008г.(в объемах декабря)2811  ПОСЛЕДНИЙ (Перераб. с изм. старахованием)" xfId="2058"/>
    <cellStyle name="t_Manager_ЛИЗИНГовый КАЛЕНДАРЬ" xfId="2052"/>
    <cellStyle name="t_Manager_ЛИЗИНГовый КАЛЕНДАРЬ_Денежный поток ЗАО ЭПИ-2008г.(в объемах декабря)2811  ПОСЛЕДНИЙ (Перераб. с изм. старахованием)" xfId="2053"/>
    <cellStyle name="t_Manager_План ФХД котельной (ТЭЦ) от 22.01.08 последняя версия А3" xfId="2056"/>
    <cellStyle name="t_Manager_ПУШКИНО ( прир.ГАЗ  2009-2014 проектная мощность вар1" xfId="2054"/>
    <cellStyle name="t_Manager_ПУШКИНО ( прир.ГАЗ  2009-2014 проектная мощность вар1_Денежный поток ЗАО ЭПИ-2008г.(в объемах декабря)2811  ПОСЛЕДНИЙ (Перераб. с изм. старахованием)" xfId="2055"/>
    <cellStyle name="t_лизинг и страхование" xfId="2064"/>
    <cellStyle name="t_лизинг и страхование_Денежный поток ЗАО ЭПИ-2008г.(в объемах декабря)2811  ПОСЛЕДНИЙ (Перераб. с изм. старахованием)" xfId="2065"/>
    <cellStyle name="t_ЛИЗИНГовый КАЛЕНДАРЬ" xfId="2059"/>
    <cellStyle name="t_ЛИЗИНГовый КАЛЕНДАРЬ_Денежный поток ЗАО ЭПИ-2008г.(в объемах декабря)2811  ПОСЛЕДНИЙ (Перераб. с изм. старахованием)" xfId="2060"/>
    <cellStyle name="t_План ФХД котельной (ТЭЦ) от 22.01.08 последняя версия А3" xfId="2063"/>
    <cellStyle name="t_ПУШКИНО ( прир.ГАЗ  2009-2014 проектная мощность вар1" xfId="2061"/>
    <cellStyle name="t_ПУШКИНО ( прир.ГАЗ  2009-2014 проектная мощность вар1_Денежный поток ЗАО ЭПИ-2008г.(в объемах декабря)2811  ПОСЛЕДНИЙ (Перераб. с изм. старахованием)" xfId="2062"/>
    <cellStyle name="Table Head" xfId="2066"/>
    <cellStyle name="Table Head Aligned" xfId="2067"/>
    <cellStyle name="Table Head Blue" xfId="2068"/>
    <cellStyle name="Table Head Green" xfId="2069"/>
    <cellStyle name="Table Head_Val_Sum_Graph" xfId="2070"/>
    <cellStyle name="Table Heading" xfId="2071"/>
    <cellStyle name="Table Text" xfId="2072"/>
    <cellStyle name="Table Title" xfId="2073"/>
    <cellStyle name="Table Units" xfId="2074"/>
    <cellStyle name="Table_Header" xfId="2075"/>
    <cellStyle name="TableStyleLight1" xfId="2076"/>
    <cellStyle name="TableStyleLight1 2" xfId="2077"/>
    <cellStyle name="TableStyleLight1 3" xfId="2078"/>
    <cellStyle name="Text" xfId="4"/>
    <cellStyle name="Text [3]" xfId="2081"/>
    <cellStyle name="Text [5]" xfId="2082"/>
    <cellStyle name="Text [6]" xfId="2083"/>
    <cellStyle name="Text 1" xfId="2079"/>
    <cellStyle name="Text 9" xfId="2080"/>
    <cellStyle name="Text Head 1" xfId="2084"/>
    <cellStyle name="Text Indent A" xfId="2085"/>
    <cellStyle name="Text Indent B" xfId="2086"/>
    <cellStyle name="Text Indent C" xfId="2087"/>
    <cellStyle name="Tickmark" xfId="2088"/>
    <cellStyle name="Times 10" xfId="2089"/>
    <cellStyle name="Times 12" xfId="2090"/>
    <cellStyle name="Title" xfId="2091"/>
    <cellStyle name="Title 2" xfId="2092"/>
    <cellStyle name="Titles" xfId="2093"/>
    <cellStyle name="To" xfId="2094"/>
    <cellStyle name="Total" xfId="2095"/>
    <cellStyle name="Total 2" xfId="2096"/>
    <cellStyle name="Undefiniert" xfId="2097"/>
    <cellStyle name="Underline_Single" xfId="2098"/>
    <cellStyle name="Unit" xfId="2099"/>
    <cellStyle name="Units" xfId="2100"/>
    <cellStyle name="Valiotsikko" xfId="2101"/>
    <cellStyle name="Valuta [0]_Arcen" xfId="2102"/>
    <cellStyle name="Valuta_Arcen" xfId="2103"/>
    <cellStyle name="vb-rynok" xfId="2104"/>
    <cellStyle name="vb-rynok 2" xfId="2105"/>
    <cellStyle name="vb-rynok_Setup" xfId="2106"/>
    <cellStyle name="Vertical" xfId="2107"/>
    <cellStyle name="W?hrung [0]_laroux" xfId="2108"/>
    <cellStyle name="W?hrung_laroux" xfId="2109"/>
    <cellStyle name="Wahrung [0]_Bilanz" xfId="2110"/>
    <cellStyle name="Währung [0]_laroux" xfId="2116"/>
    <cellStyle name="Wahrung_Bilanz" xfId="2111"/>
    <cellStyle name="Währung_laroux" xfId="2117"/>
    <cellStyle name="Walutowy [0]_1" xfId="2112"/>
    <cellStyle name="Walutowy_1" xfId="2113"/>
    <cellStyle name="Warning" xfId="12"/>
    <cellStyle name="Warning Text" xfId="2114"/>
    <cellStyle name="WIP" xfId="2115"/>
    <cellStyle name="Wдhrung [0]_Compiling Utility Macros" xfId="2118"/>
    <cellStyle name="Wдhrung_Compiling Utility Macros" xfId="2119"/>
    <cellStyle name="Year" xfId="2120"/>
    <cellStyle name="Year, Actual" xfId="2121"/>
    <cellStyle name="Year, Expected" xfId="2122"/>
    <cellStyle name="Year_Доходник1" xfId="2123"/>
    <cellStyle name="Yen" xfId="2124"/>
    <cellStyle name="Zero" xfId="2125"/>
    <cellStyle name="Акцент1 10" xfId="2177"/>
    <cellStyle name="Акцент1 2" xfId="2178"/>
    <cellStyle name="Акцент1 2 2" xfId="2179"/>
    <cellStyle name="Акцент1 2 3" xfId="2180"/>
    <cellStyle name="Акцент1 2 4" xfId="2181"/>
    <cellStyle name="Акцент1 2 5" xfId="2182"/>
    <cellStyle name="Акцент1 2 6" xfId="2183"/>
    <cellStyle name="Акцент1 3" xfId="2184"/>
    <cellStyle name="Акцент1 3 2" xfId="2185"/>
    <cellStyle name="Акцент1 4" xfId="2186"/>
    <cellStyle name="Акцент1 4 2" xfId="2187"/>
    <cellStyle name="Акцент1 5" xfId="2188"/>
    <cellStyle name="Акцент1 5 2" xfId="2189"/>
    <cellStyle name="Акцент1 6" xfId="2190"/>
    <cellStyle name="Акцент1 6 2" xfId="2191"/>
    <cellStyle name="Акцент1 7" xfId="2192"/>
    <cellStyle name="Акцент1 8" xfId="2193"/>
    <cellStyle name="Акцент1 9" xfId="2194"/>
    <cellStyle name="Акцент2 10" xfId="2195"/>
    <cellStyle name="Акцент2 2" xfId="2196"/>
    <cellStyle name="Акцент2 2 2" xfId="2197"/>
    <cellStyle name="Акцент2 2 3" xfId="2198"/>
    <cellStyle name="Акцент2 2 4" xfId="2199"/>
    <cellStyle name="Акцент2 2 5" xfId="2200"/>
    <cellStyle name="Акцент2 2 6" xfId="2201"/>
    <cellStyle name="Акцент2 3" xfId="2202"/>
    <cellStyle name="Акцент2 3 2" xfId="2203"/>
    <cellStyle name="Акцент2 4" xfId="2204"/>
    <cellStyle name="Акцент2 4 2" xfId="2205"/>
    <cellStyle name="Акцент2 5" xfId="2206"/>
    <cellStyle name="Акцент2 5 2" xfId="2207"/>
    <cellStyle name="Акцент2 6" xfId="2208"/>
    <cellStyle name="Акцент2 6 2" xfId="2209"/>
    <cellStyle name="Акцент2 7" xfId="2210"/>
    <cellStyle name="Акцент2 8" xfId="2211"/>
    <cellStyle name="Акцент2 9" xfId="2212"/>
    <cellStyle name="Акцент3 10" xfId="2213"/>
    <cellStyle name="Акцент3 2" xfId="2214"/>
    <cellStyle name="Акцент3 2 2" xfId="2215"/>
    <cellStyle name="Акцент3 2 3" xfId="2216"/>
    <cellStyle name="Акцент3 2 4" xfId="2217"/>
    <cellStyle name="Акцент3 2 5" xfId="2218"/>
    <cellStyle name="Акцент3 2 6" xfId="2219"/>
    <cellStyle name="Акцент3 3" xfId="2220"/>
    <cellStyle name="Акцент3 3 2" xfId="2221"/>
    <cellStyle name="Акцент3 4" xfId="2222"/>
    <cellStyle name="Акцент3 4 2" xfId="2223"/>
    <cellStyle name="Акцент3 5" xfId="2224"/>
    <cellStyle name="Акцент3 5 2" xfId="2225"/>
    <cellStyle name="Акцент3 6" xfId="2226"/>
    <cellStyle name="Акцент3 6 2" xfId="2227"/>
    <cellStyle name="Акцент3 7" xfId="2228"/>
    <cellStyle name="Акцент3 8" xfId="2229"/>
    <cellStyle name="Акцент3 9" xfId="2230"/>
    <cellStyle name="Акцент4 10" xfId="2231"/>
    <cellStyle name="Акцент4 2" xfId="2232"/>
    <cellStyle name="Акцент4 2 2" xfId="2233"/>
    <cellStyle name="Акцент4 2 3" xfId="2234"/>
    <cellStyle name="Акцент4 2 4" xfId="2235"/>
    <cellStyle name="Акцент4 2 5" xfId="2236"/>
    <cellStyle name="Акцент4 2 6" xfId="2237"/>
    <cellStyle name="Акцент4 3" xfId="2238"/>
    <cellStyle name="Акцент4 3 2" xfId="2239"/>
    <cellStyle name="Акцент4 4" xfId="2240"/>
    <cellStyle name="Акцент4 4 2" xfId="2241"/>
    <cellStyle name="Акцент4 5" xfId="2242"/>
    <cellStyle name="Акцент4 5 2" xfId="2243"/>
    <cellStyle name="Акцент4 6" xfId="2244"/>
    <cellStyle name="Акцент4 6 2" xfId="2245"/>
    <cellStyle name="Акцент4 7" xfId="2246"/>
    <cellStyle name="Акцент4 8" xfId="2247"/>
    <cellStyle name="Акцент4 9" xfId="2248"/>
    <cellStyle name="Акцент5 10" xfId="2249"/>
    <cellStyle name="Акцент5 2" xfId="2250"/>
    <cellStyle name="Акцент5 2 2" xfId="2251"/>
    <cellStyle name="Акцент5 2 3" xfId="2252"/>
    <cellStyle name="Акцент5 2 4" xfId="2253"/>
    <cellStyle name="Акцент5 2 5" xfId="2254"/>
    <cellStyle name="Акцент5 2 6" xfId="2255"/>
    <cellStyle name="Акцент5 3" xfId="2256"/>
    <cellStyle name="Акцент5 3 2" xfId="2257"/>
    <cellStyle name="Акцент5 4" xfId="2258"/>
    <cellStyle name="Акцент5 4 2" xfId="2259"/>
    <cellStyle name="Акцент5 5" xfId="2260"/>
    <cellStyle name="Акцент5 5 2" xfId="2261"/>
    <cellStyle name="Акцент5 6" xfId="2262"/>
    <cellStyle name="Акцент5 6 2" xfId="2263"/>
    <cellStyle name="Акцент5 7" xfId="2264"/>
    <cellStyle name="Акцент5 8" xfId="2265"/>
    <cellStyle name="Акцент5 9" xfId="2266"/>
    <cellStyle name="Акцент6 10" xfId="2267"/>
    <cellStyle name="Акцент6 2" xfId="2268"/>
    <cellStyle name="Акцент6 2 2" xfId="2269"/>
    <cellStyle name="Акцент6 2 3" xfId="2270"/>
    <cellStyle name="Акцент6 2 4" xfId="2271"/>
    <cellStyle name="Акцент6 2 5" xfId="2272"/>
    <cellStyle name="Акцент6 2 6" xfId="2273"/>
    <cellStyle name="Акцент6 3" xfId="2274"/>
    <cellStyle name="Акцент6 3 2" xfId="2275"/>
    <cellStyle name="Акцент6 4" xfId="2276"/>
    <cellStyle name="Акцент6 4 2" xfId="2277"/>
    <cellStyle name="Акцент6 5" xfId="2278"/>
    <cellStyle name="Акцент6 5 2" xfId="2279"/>
    <cellStyle name="Акцент6 6" xfId="2280"/>
    <cellStyle name="Акцент6 6 2" xfId="2281"/>
    <cellStyle name="Акцент6 7" xfId="2282"/>
    <cellStyle name="Акцент6 8" xfId="2283"/>
    <cellStyle name="Акцент6 9" xfId="2284"/>
    <cellStyle name="Беззащитный" xfId="2285"/>
    <cellStyle name="вагоны" xfId="64319"/>
    <cellStyle name="Ввод  10" xfId="2286"/>
    <cellStyle name="Ввод  2" xfId="2287"/>
    <cellStyle name="Ввод  2 2" xfId="2288"/>
    <cellStyle name="Ввод  2 3" xfId="2289"/>
    <cellStyle name="Ввод  2 4" xfId="2290"/>
    <cellStyle name="Ввод  2 5" xfId="2291"/>
    <cellStyle name="Ввод  2 6" xfId="2292"/>
    <cellStyle name="Ввод  3" xfId="2293"/>
    <cellStyle name="Ввод  3 2" xfId="2294"/>
    <cellStyle name="Ввод  4" xfId="2295"/>
    <cellStyle name="Ввод  4 2" xfId="2296"/>
    <cellStyle name="Ввод  5" xfId="2297"/>
    <cellStyle name="Ввод  5 2" xfId="2298"/>
    <cellStyle name="Ввод  6" xfId="2299"/>
    <cellStyle name="Ввод  6 2" xfId="2300"/>
    <cellStyle name="Ввод  7" xfId="2301"/>
    <cellStyle name="Ввод  8" xfId="2302"/>
    <cellStyle name="Ввод  9" xfId="2303"/>
    <cellStyle name="Внебиржевой" xfId="2304"/>
    <cellStyle name="Внебиржевой 2" xfId="2305"/>
    <cellStyle name="Внебиржевой_Setup" xfId="2306"/>
    <cellStyle name="Вывод 10" xfId="2307"/>
    <cellStyle name="Вывод 2" xfId="2308"/>
    <cellStyle name="Вывод 2 2" xfId="2309"/>
    <cellStyle name="Вывод 2 3" xfId="2310"/>
    <cellStyle name="Вывод 2 4" xfId="2311"/>
    <cellStyle name="Вывод 2 5" xfId="2312"/>
    <cellStyle name="Вывод 2 6" xfId="2313"/>
    <cellStyle name="Вывод 3" xfId="2314"/>
    <cellStyle name="Вывод 3 2" xfId="2315"/>
    <cellStyle name="Вывод 4" xfId="2316"/>
    <cellStyle name="Вывод 4 2" xfId="2317"/>
    <cellStyle name="Вывод 5" xfId="2318"/>
    <cellStyle name="Вывод 5 2" xfId="2319"/>
    <cellStyle name="Вывод 6" xfId="2320"/>
    <cellStyle name="Вывод 6 2" xfId="2321"/>
    <cellStyle name="Вывод 7" xfId="2322"/>
    <cellStyle name="Вывод 8" xfId="2323"/>
    <cellStyle name="Вывод 9" xfId="2324"/>
    <cellStyle name="Вычисление 10" xfId="2325"/>
    <cellStyle name="Вычисление 2" xfId="2326"/>
    <cellStyle name="Вычисление 2 2" xfId="2327"/>
    <cellStyle name="Вычисление 2 3" xfId="2328"/>
    <cellStyle name="Вычисление 2 4" xfId="2329"/>
    <cellStyle name="Вычисление 2 5" xfId="2330"/>
    <cellStyle name="Вычисление 2 6" xfId="2331"/>
    <cellStyle name="Вычисление 3" xfId="2332"/>
    <cellStyle name="Вычисление 3 2" xfId="2333"/>
    <cellStyle name="Вычисление 4" xfId="2334"/>
    <cellStyle name="Вычисление 4 2" xfId="2335"/>
    <cellStyle name="Вычисление 5" xfId="2336"/>
    <cellStyle name="Вычисление 5 2" xfId="2337"/>
    <cellStyle name="Вычисление 6" xfId="2338"/>
    <cellStyle name="Вычисление 6 2" xfId="2339"/>
    <cellStyle name="Вычисление 7" xfId="2340"/>
    <cellStyle name="Вычисление 8" xfId="2341"/>
    <cellStyle name="Вычисление 9" xfId="2342"/>
    <cellStyle name="Гиперссылка 2" xfId="2343"/>
    <cellStyle name="Гиперссылка 3" xfId="2344"/>
    <cellStyle name="Данные" xfId="2345"/>
    <cellStyle name="Дата" xfId="2346"/>
    <cellStyle name="Дата UTL" xfId="2347"/>
    <cellStyle name="Денежный 2" xfId="2348"/>
    <cellStyle name="Денежный 2 2" xfId="2349"/>
    <cellStyle name="Денежный 2 2 2" xfId="2350"/>
    <cellStyle name="Денежный 2 2 3" xfId="2351"/>
    <cellStyle name="Денежный 2 3" xfId="2352"/>
    <cellStyle name="Денежный 3" xfId="2353"/>
    <cellStyle name="Денежный 3 2" xfId="2354"/>
    <cellStyle name="Денежный 3 3" xfId="2355"/>
    <cellStyle name="Денежный 4" xfId="2356"/>
    <cellStyle name="Денежный 5" xfId="2357"/>
    <cellStyle name="Заголовок" xfId="2358"/>
    <cellStyle name="Заголовок 1 2" xfId="2359"/>
    <cellStyle name="Заголовок 1 2 2" xfId="2360"/>
    <cellStyle name="Заголовок 1 2 3" xfId="2361"/>
    <cellStyle name="Заголовок 1 2 4" xfId="2362"/>
    <cellStyle name="Заголовок 1 2 5" xfId="2363"/>
    <cellStyle name="Заголовок 1 2 6" xfId="2364"/>
    <cellStyle name="Заголовок 1 3" xfId="2365"/>
    <cellStyle name="Заголовок 1 3 2" xfId="2366"/>
    <cellStyle name="Заголовок 1 4" xfId="2367"/>
    <cellStyle name="Заголовок 1 4 2" xfId="2368"/>
    <cellStyle name="Заголовок 1 5" xfId="2369"/>
    <cellStyle name="Заголовок 1 5 2" xfId="2370"/>
    <cellStyle name="Заголовок 1 6" xfId="2371"/>
    <cellStyle name="Заголовок 1 6 2" xfId="2372"/>
    <cellStyle name="Заголовок 1 7" xfId="2373"/>
    <cellStyle name="Заголовок 1 8" xfId="2374"/>
    <cellStyle name="Заголовок 1 9" xfId="2375"/>
    <cellStyle name="Заголовок 2 2" xfId="2376"/>
    <cellStyle name="Заголовок 2 2 2" xfId="2377"/>
    <cellStyle name="Заголовок 2 2 3" xfId="2378"/>
    <cellStyle name="Заголовок 2 2 4" xfId="2379"/>
    <cellStyle name="Заголовок 2 2 5" xfId="2380"/>
    <cellStyle name="Заголовок 2 2 6" xfId="2381"/>
    <cellStyle name="Заголовок 2 3" xfId="2382"/>
    <cellStyle name="Заголовок 2 3 2" xfId="2383"/>
    <cellStyle name="Заголовок 2 4" xfId="2384"/>
    <cellStyle name="Заголовок 2 4 2" xfId="2385"/>
    <cellStyle name="Заголовок 2 5" xfId="2386"/>
    <cellStyle name="Заголовок 2 5 2" xfId="2387"/>
    <cellStyle name="Заголовок 2 6" xfId="2388"/>
    <cellStyle name="Заголовок 2 6 2" xfId="2389"/>
    <cellStyle name="Заголовок 2 7" xfId="2390"/>
    <cellStyle name="Заголовок 2 8" xfId="2391"/>
    <cellStyle name="Заголовок 2 9" xfId="2392"/>
    <cellStyle name="Заголовок 3 2" xfId="2393"/>
    <cellStyle name="Заголовок 3 2 2" xfId="2394"/>
    <cellStyle name="Заголовок 3 2 2 2" xfId="2395"/>
    <cellStyle name="Заголовок 3 2 3" xfId="2396"/>
    <cellStyle name="Заголовок 3 2 4" xfId="2397"/>
    <cellStyle name="Заголовок 3 2 5" xfId="2398"/>
    <cellStyle name="Заголовок 3 2 6" xfId="2399"/>
    <cellStyle name="Заголовок 3 3" xfId="2400"/>
    <cellStyle name="Заголовок 3 3 2" xfId="2401"/>
    <cellStyle name="Заголовок 3 3 2 2" xfId="2402"/>
    <cellStyle name="Заголовок 3 3 3" xfId="2403"/>
    <cellStyle name="Заголовок 3 4" xfId="2404"/>
    <cellStyle name="Заголовок 3 4 2" xfId="2405"/>
    <cellStyle name="Заголовок 3 4 2 2" xfId="2406"/>
    <cellStyle name="Заголовок 3 4 3" xfId="2407"/>
    <cellStyle name="Заголовок 3 5" xfId="2408"/>
    <cellStyle name="Заголовок 3 5 2" xfId="2409"/>
    <cellStyle name="Заголовок 3 5 2 2" xfId="2410"/>
    <cellStyle name="Заголовок 3 5 3" xfId="2411"/>
    <cellStyle name="Заголовок 3 6" xfId="2412"/>
    <cellStyle name="Заголовок 3 6 2" xfId="2413"/>
    <cellStyle name="Заголовок 3 6 2 2" xfId="2414"/>
    <cellStyle name="Заголовок 3 6 3" xfId="2415"/>
    <cellStyle name="Заголовок 3 7" xfId="2416"/>
    <cellStyle name="Заголовок 3 7 2" xfId="2417"/>
    <cellStyle name="Заголовок 3 8" xfId="2418"/>
    <cellStyle name="Заголовок 3 8 2" xfId="2419"/>
    <cellStyle name="Заголовок 3 9" xfId="2420"/>
    <cellStyle name="Заголовок 3 9 2" xfId="2421"/>
    <cellStyle name="Заголовок 4 2" xfId="2422"/>
    <cellStyle name="Заголовок 4 2 2" xfId="2423"/>
    <cellStyle name="Заголовок 4 2 3" xfId="2424"/>
    <cellStyle name="Заголовок 4 2 4" xfId="2425"/>
    <cellStyle name="Заголовок 4 2 5" xfId="2426"/>
    <cellStyle name="Заголовок 4 2 6" xfId="2427"/>
    <cellStyle name="Заголовок 4 3" xfId="2428"/>
    <cellStyle name="Заголовок 4 3 2" xfId="2429"/>
    <cellStyle name="Заголовок 4 4" xfId="2430"/>
    <cellStyle name="Заголовок 4 4 2" xfId="2431"/>
    <cellStyle name="Заголовок 4 5" xfId="2432"/>
    <cellStyle name="Заголовок 4 5 2" xfId="2433"/>
    <cellStyle name="Заголовок 4 6" xfId="2434"/>
    <cellStyle name="Заголовок 4 6 2" xfId="2435"/>
    <cellStyle name="Заголовок 4 7" xfId="2436"/>
    <cellStyle name="Заголовок 4 8" xfId="2437"/>
    <cellStyle name="Заголовок 4 9" xfId="2438"/>
    <cellStyle name="ЗаголовокСтолбца" xfId="2439"/>
    <cellStyle name="Защитный" xfId="2440"/>
    <cellStyle name="Звичайний_Аркуш1" xfId="2441"/>
    <cellStyle name="Значение" xfId="2442"/>
    <cellStyle name="Зоголовок" xfId="2443"/>
    <cellStyle name="зуксуте" xfId="64320"/>
    <cellStyle name="идгу" xfId="64321"/>
    <cellStyle name="Итог 2" xfId="2444"/>
    <cellStyle name="Итог 2 2" xfId="2445"/>
    <cellStyle name="Итог 2 3" xfId="2446"/>
    <cellStyle name="Итог 2 4" xfId="2447"/>
    <cellStyle name="Итог 2 5" xfId="2448"/>
    <cellStyle name="Итог 2 6" xfId="2449"/>
    <cellStyle name="Итог 3" xfId="2450"/>
    <cellStyle name="Итог 3 2" xfId="2451"/>
    <cellStyle name="Итог 4" xfId="2452"/>
    <cellStyle name="Итог 4 2" xfId="2453"/>
    <cellStyle name="Итог 5" xfId="2454"/>
    <cellStyle name="Итог 5 2" xfId="2455"/>
    <cellStyle name="Итог 6" xfId="2456"/>
    <cellStyle name="Итог 6 2" xfId="2457"/>
    <cellStyle name="Итог 7" xfId="2458"/>
    <cellStyle name="Итог 8" xfId="2459"/>
    <cellStyle name="Итог 9" xfId="2460"/>
    <cellStyle name="Итого" xfId="2461"/>
    <cellStyle name="Контрольная ячейка 10" xfId="2462"/>
    <cellStyle name="Контрольная ячейка 2" xfId="2463"/>
    <cellStyle name="Контрольная ячейка 2 2" xfId="2464"/>
    <cellStyle name="Контрольная ячейка 2 3" xfId="2465"/>
    <cellStyle name="Контрольная ячейка 2 4" xfId="2466"/>
    <cellStyle name="Контрольная ячейка 2 5" xfId="2467"/>
    <cellStyle name="Контрольная ячейка 2 6" xfId="2468"/>
    <cellStyle name="Контрольная ячейка 3" xfId="2469"/>
    <cellStyle name="Контрольная ячейка 3 2" xfId="2470"/>
    <cellStyle name="Контрольная ячейка 4" xfId="2471"/>
    <cellStyle name="Контрольная ячейка 4 2" xfId="2472"/>
    <cellStyle name="Контрольная ячейка 5" xfId="2473"/>
    <cellStyle name="Контрольная ячейка 5 2" xfId="2474"/>
    <cellStyle name="Контрольная ячейка 6" xfId="2475"/>
    <cellStyle name="Контрольная ячейка 6 2" xfId="2476"/>
    <cellStyle name="Контрольная ячейка 7" xfId="2477"/>
    <cellStyle name="Контрольная ячейка 8" xfId="2478"/>
    <cellStyle name="Контрольная ячейка 9" xfId="2479"/>
    <cellStyle name="Мой заголовок" xfId="2482"/>
    <cellStyle name="Мой заголовок листа" xfId="2483"/>
    <cellStyle name="Мои наименования показателей" xfId="2481"/>
    <cellStyle name="МЭС" xfId="2480"/>
    <cellStyle name="Название 2" xfId="2484"/>
    <cellStyle name="Название 2 2" xfId="2485"/>
    <cellStyle name="Название 2 3" xfId="2486"/>
    <cellStyle name="Название 2 4" xfId="2487"/>
    <cellStyle name="Название 2 5" xfId="2488"/>
    <cellStyle name="Название 2 6" xfId="2489"/>
    <cellStyle name="Название 3" xfId="2490"/>
    <cellStyle name="Название 3 2" xfId="2491"/>
    <cellStyle name="Название 4" xfId="2492"/>
    <cellStyle name="Название 4 2" xfId="2493"/>
    <cellStyle name="Название 5" xfId="2494"/>
    <cellStyle name="Название 5 2" xfId="2495"/>
    <cellStyle name="Название 6" xfId="2496"/>
    <cellStyle name="Название 6 2" xfId="2497"/>
    <cellStyle name="Название 7" xfId="2498"/>
    <cellStyle name="Название 8" xfId="2499"/>
    <cellStyle name="Название 9" xfId="2500"/>
    <cellStyle name="Нейтральный 10" xfId="2501"/>
    <cellStyle name="Нейтральный 2" xfId="2502"/>
    <cellStyle name="Нейтральный 2 2" xfId="2503"/>
    <cellStyle name="Нейтральный 2 3" xfId="2504"/>
    <cellStyle name="Нейтральный 2 4" xfId="2505"/>
    <cellStyle name="Нейтральный 2 5" xfId="2506"/>
    <cellStyle name="Нейтральный 2 6" xfId="2507"/>
    <cellStyle name="Нейтральный 3" xfId="2508"/>
    <cellStyle name="Нейтральный 3 2" xfId="2509"/>
    <cellStyle name="Нейтральный 4" xfId="2510"/>
    <cellStyle name="Нейтральный 4 2" xfId="2511"/>
    <cellStyle name="Нейтральный 5" xfId="2512"/>
    <cellStyle name="Нейтральный 5 2" xfId="2513"/>
    <cellStyle name="Нейтральный 6" xfId="2514"/>
    <cellStyle name="Нейтральный 6 2" xfId="2515"/>
    <cellStyle name="Нейтральный 7" xfId="2516"/>
    <cellStyle name="Нейтральный 8" xfId="2517"/>
    <cellStyle name="Нейтральный 9" xfId="2518"/>
    <cellStyle name="Обычный" xfId="0" builtinId="0"/>
    <cellStyle name="Обычный 10" xfId="2519"/>
    <cellStyle name="Обычный 10 10" xfId="2520"/>
    <cellStyle name="Обычный 10 10 2" xfId="2521"/>
    <cellStyle name="Обычный 10 10 2 2" xfId="2522"/>
    <cellStyle name="Обычный 10 10 2 2 2" xfId="2523"/>
    <cellStyle name="Обычный 10 10 2 2 2 2" xfId="2524"/>
    <cellStyle name="Обычный 10 10 2 2 3" xfId="2525"/>
    <cellStyle name="Обычный 10 10 2 3" xfId="2526"/>
    <cellStyle name="Обычный 10 10 2 3 2" xfId="2527"/>
    <cellStyle name="Обычный 10 10 2 3 2 2" xfId="2528"/>
    <cellStyle name="Обычный 10 10 2 3 3" xfId="2529"/>
    <cellStyle name="Обычный 10 10 2 4" xfId="2530"/>
    <cellStyle name="Обычный 10 10 2 4 2" xfId="2531"/>
    <cellStyle name="Обычный 10 10 2 5" xfId="2532"/>
    <cellStyle name="Обычный 10 10 3" xfId="2533"/>
    <cellStyle name="Обычный 10 10 3 2" xfId="2534"/>
    <cellStyle name="Обычный 10 10 3 2 2" xfId="2535"/>
    <cellStyle name="Обычный 10 10 3 3" xfId="2536"/>
    <cellStyle name="Обычный 10 10 4" xfId="2537"/>
    <cellStyle name="Обычный 10 10 4 2" xfId="2538"/>
    <cellStyle name="Обычный 10 10 4 2 2" xfId="2539"/>
    <cellStyle name="Обычный 10 10 4 3" xfId="2540"/>
    <cellStyle name="Обычный 10 10 5" xfId="2541"/>
    <cellStyle name="Обычный 10 10 5 2" xfId="2542"/>
    <cellStyle name="Обычный 10 10 5 2 2" xfId="2543"/>
    <cellStyle name="Обычный 10 10 5 3" xfId="2544"/>
    <cellStyle name="Обычный 10 10 6" xfId="2545"/>
    <cellStyle name="Обычный 10 10 6 2" xfId="2546"/>
    <cellStyle name="Обычный 10 10 7" xfId="2547"/>
    <cellStyle name="Обычный 10 11" xfId="2548"/>
    <cellStyle name="Обычный 10 11 2" xfId="2549"/>
    <cellStyle name="Обычный 10 11 2 2" xfId="2550"/>
    <cellStyle name="Обычный 10 11 2 2 2" xfId="2551"/>
    <cellStyle name="Обычный 10 11 2 2 2 2" xfId="2552"/>
    <cellStyle name="Обычный 10 11 2 2 3" xfId="2553"/>
    <cellStyle name="Обычный 10 11 2 3" xfId="2554"/>
    <cellStyle name="Обычный 10 11 2 3 2" xfId="2555"/>
    <cellStyle name="Обычный 10 11 2 3 2 2" xfId="2556"/>
    <cellStyle name="Обычный 10 11 2 3 3" xfId="2557"/>
    <cellStyle name="Обычный 10 11 2 4" xfId="2558"/>
    <cellStyle name="Обычный 10 11 2 4 2" xfId="2559"/>
    <cellStyle name="Обычный 10 11 2 5" xfId="2560"/>
    <cellStyle name="Обычный 10 11 3" xfId="2561"/>
    <cellStyle name="Обычный 10 11 3 2" xfId="2562"/>
    <cellStyle name="Обычный 10 11 3 2 2" xfId="2563"/>
    <cellStyle name="Обычный 10 11 3 3" xfId="2564"/>
    <cellStyle name="Обычный 10 11 4" xfId="2565"/>
    <cellStyle name="Обычный 10 11 4 2" xfId="2566"/>
    <cellStyle name="Обычный 10 11 4 2 2" xfId="2567"/>
    <cellStyle name="Обычный 10 11 4 3" xfId="2568"/>
    <cellStyle name="Обычный 10 11 5" xfId="2569"/>
    <cellStyle name="Обычный 10 11 5 2" xfId="2570"/>
    <cellStyle name="Обычный 10 11 5 2 2" xfId="2571"/>
    <cellStyle name="Обычный 10 11 5 3" xfId="2572"/>
    <cellStyle name="Обычный 10 11 6" xfId="2573"/>
    <cellStyle name="Обычный 10 11 6 2" xfId="2574"/>
    <cellStyle name="Обычный 10 11 7" xfId="2575"/>
    <cellStyle name="Обычный 10 12" xfId="2576"/>
    <cellStyle name="Обычный 10 12 2" xfId="2577"/>
    <cellStyle name="Обычный 10 12 2 2" xfId="2578"/>
    <cellStyle name="Обычный 10 12 2 2 2" xfId="2579"/>
    <cellStyle name="Обычный 10 12 2 2 2 2" xfId="2580"/>
    <cellStyle name="Обычный 10 12 2 2 3" xfId="2581"/>
    <cellStyle name="Обычный 10 12 2 3" xfId="2582"/>
    <cellStyle name="Обычный 10 12 2 3 2" xfId="2583"/>
    <cellStyle name="Обычный 10 12 2 3 2 2" xfId="2584"/>
    <cellStyle name="Обычный 10 12 2 3 3" xfId="2585"/>
    <cellStyle name="Обычный 10 12 2 4" xfId="2586"/>
    <cellStyle name="Обычный 10 12 2 4 2" xfId="2587"/>
    <cellStyle name="Обычный 10 12 2 5" xfId="2588"/>
    <cellStyle name="Обычный 10 12 3" xfId="2589"/>
    <cellStyle name="Обычный 10 12 3 2" xfId="2590"/>
    <cellStyle name="Обычный 10 12 3 2 2" xfId="2591"/>
    <cellStyle name="Обычный 10 12 3 3" xfId="2592"/>
    <cellStyle name="Обычный 10 12 4" xfId="2593"/>
    <cellStyle name="Обычный 10 12 4 2" xfId="2594"/>
    <cellStyle name="Обычный 10 12 4 2 2" xfId="2595"/>
    <cellStyle name="Обычный 10 12 4 3" xfId="2596"/>
    <cellStyle name="Обычный 10 12 5" xfId="2597"/>
    <cellStyle name="Обычный 10 12 5 2" xfId="2598"/>
    <cellStyle name="Обычный 10 12 5 2 2" xfId="2599"/>
    <cellStyle name="Обычный 10 12 5 3" xfId="2600"/>
    <cellStyle name="Обычный 10 12 6" xfId="2601"/>
    <cellStyle name="Обычный 10 12 6 2" xfId="2602"/>
    <cellStyle name="Обычный 10 12 7" xfId="2603"/>
    <cellStyle name="Обычный 10 13" xfId="2604"/>
    <cellStyle name="Обычный 10 13 2" xfId="2605"/>
    <cellStyle name="Обычный 10 13 2 2" xfId="2606"/>
    <cellStyle name="Обычный 10 13 2 2 2" xfId="2607"/>
    <cellStyle name="Обычный 10 13 2 3" xfId="2608"/>
    <cellStyle name="Обычный 10 13 3" xfId="2609"/>
    <cellStyle name="Обычный 10 13 3 2" xfId="2610"/>
    <cellStyle name="Обычный 10 13 3 2 2" xfId="2611"/>
    <cellStyle name="Обычный 10 13 3 3" xfId="2612"/>
    <cellStyle name="Обычный 10 13 4" xfId="2613"/>
    <cellStyle name="Обычный 10 13 4 2" xfId="2614"/>
    <cellStyle name="Обычный 10 13 5" xfId="2615"/>
    <cellStyle name="Обычный 10 14" xfId="2616"/>
    <cellStyle name="Обычный 10 14 2" xfId="2617"/>
    <cellStyle name="Обычный 10 14 2 2" xfId="2618"/>
    <cellStyle name="Обычный 10 14 3" xfId="2619"/>
    <cellStyle name="Обычный 10 15" xfId="2620"/>
    <cellStyle name="Обычный 10 15 2" xfId="2621"/>
    <cellStyle name="Обычный 10 15 2 2" xfId="2622"/>
    <cellStyle name="Обычный 10 15 3" xfId="2623"/>
    <cellStyle name="Обычный 10 16" xfId="2624"/>
    <cellStyle name="Обычный 10 16 2" xfId="2625"/>
    <cellStyle name="Обычный 10 16 2 2" xfId="2626"/>
    <cellStyle name="Обычный 10 16 3" xfId="2627"/>
    <cellStyle name="Обычный 10 17" xfId="2628"/>
    <cellStyle name="Обычный 10 17 2" xfId="2629"/>
    <cellStyle name="Обычный 10 18" xfId="2630"/>
    <cellStyle name="Обычный 10 19" xfId="2631"/>
    <cellStyle name="Обычный 10 2" xfId="2632"/>
    <cellStyle name="Обычный 10 2 10" xfId="2633"/>
    <cellStyle name="Обычный 10 2 10 2" xfId="2634"/>
    <cellStyle name="Обычный 10 2 10 2 2" xfId="2635"/>
    <cellStyle name="Обычный 10 2 10 2 2 2" xfId="2636"/>
    <cellStyle name="Обычный 10 2 10 2 2 2 2" xfId="2637"/>
    <cellStyle name="Обычный 10 2 10 2 2 3" xfId="2638"/>
    <cellStyle name="Обычный 10 2 10 2 3" xfId="2639"/>
    <cellStyle name="Обычный 10 2 10 2 3 2" xfId="2640"/>
    <cellStyle name="Обычный 10 2 10 2 3 2 2" xfId="2641"/>
    <cellStyle name="Обычный 10 2 10 2 3 3" xfId="2642"/>
    <cellStyle name="Обычный 10 2 10 2 4" xfId="2643"/>
    <cellStyle name="Обычный 10 2 10 2 4 2" xfId="2644"/>
    <cellStyle name="Обычный 10 2 10 2 5" xfId="2645"/>
    <cellStyle name="Обычный 10 2 10 3" xfId="2646"/>
    <cellStyle name="Обычный 10 2 10 3 2" xfId="2647"/>
    <cellStyle name="Обычный 10 2 10 3 2 2" xfId="2648"/>
    <cellStyle name="Обычный 10 2 10 3 3" xfId="2649"/>
    <cellStyle name="Обычный 10 2 10 4" xfId="2650"/>
    <cellStyle name="Обычный 10 2 10 4 2" xfId="2651"/>
    <cellStyle name="Обычный 10 2 10 4 2 2" xfId="2652"/>
    <cellStyle name="Обычный 10 2 10 4 3" xfId="2653"/>
    <cellStyle name="Обычный 10 2 10 5" xfId="2654"/>
    <cellStyle name="Обычный 10 2 10 5 2" xfId="2655"/>
    <cellStyle name="Обычный 10 2 10 5 2 2" xfId="2656"/>
    <cellStyle name="Обычный 10 2 10 5 3" xfId="2657"/>
    <cellStyle name="Обычный 10 2 10 6" xfId="2658"/>
    <cellStyle name="Обычный 10 2 10 6 2" xfId="2659"/>
    <cellStyle name="Обычный 10 2 10 7" xfId="2660"/>
    <cellStyle name="Обычный 10 2 11" xfId="2661"/>
    <cellStyle name="Обычный 10 2 11 2" xfId="2662"/>
    <cellStyle name="Обычный 10 2 11 2 2" xfId="2663"/>
    <cellStyle name="Обычный 10 2 11 2 2 2" xfId="2664"/>
    <cellStyle name="Обычный 10 2 11 2 3" xfId="2665"/>
    <cellStyle name="Обычный 10 2 11 3" xfId="2666"/>
    <cellStyle name="Обычный 10 2 11 3 2" xfId="2667"/>
    <cellStyle name="Обычный 10 2 11 3 2 2" xfId="2668"/>
    <cellStyle name="Обычный 10 2 11 3 3" xfId="2669"/>
    <cellStyle name="Обычный 10 2 11 4" xfId="2670"/>
    <cellStyle name="Обычный 10 2 11 4 2" xfId="2671"/>
    <cellStyle name="Обычный 10 2 11 5" xfId="2672"/>
    <cellStyle name="Обычный 10 2 12" xfId="2673"/>
    <cellStyle name="Обычный 10 2 12 2" xfId="2674"/>
    <cellStyle name="Обычный 10 2 12 2 2" xfId="2675"/>
    <cellStyle name="Обычный 10 2 12 3" xfId="2676"/>
    <cellStyle name="Обычный 10 2 13" xfId="2677"/>
    <cellStyle name="Обычный 10 2 13 2" xfId="2678"/>
    <cellStyle name="Обычный 10 2 13 2 2" xfId="2679"/>
    <cellStyle name="Обычный 10 2 13 3" xfId="2680"/>
    <cellStyle name="Обычный 10 2 14" xfId="2681"/>
    <cellStyle name="Обычный 10 2 14 2" xfId="2682"/>
    <cellStyle name="Обычный 10 2 14 2 2" xfId="2683"/>
    <cellStyle name="Обычный 10 2 14 3" xfId="2684"/>
    <cellStyle name="Обычный 10 2 15" xfId="2685"/>
    <cellStyle name="Обычный 10 2 15 2" xfId="2686"/>
    <cellStyle name="Обычный 10 2 16" xfId="2687"/>
    <cellStyle name="Обычный 10 2 17" xfId="2688"/>
    <cellStyle name="Обычный 10 2 2" xfId="2689"/>
    <cellStyle name="Обычный 10 2 2 10" xfId="2690"/>
    <cellStyle name="Обычный 10 2 2 10 2" xfId="2691"/>
    <cellStyle name="Обычный 10 2 2 11" xfId="2692"/>
    <cellStyle name="Обычный 10 2 2 2" xfId="2693"/>
    <cellStyle name="Обычный 10 2 2 2 10" xfId="2694"/>
    <cellStyle name="Обычный 10 2 2 2 2" xfId="2695"/>
    <cellStyle name="Обычный 10 2 2 2 2 2" xfId="2696"/>
    <cellStyle name="Обычный 10 2 2 2 2 2 2" xfId="2697"/>
    <cellStyle name="Обычный 10 2 2 2 2 2 2 2" xfId="2698"/>
    <cellStyle name="Обычный 10 2 2 2 2 2 2 2 2" xfId="2699"/>
    <cellStyle name="Обычный 10 2 2 2 2 2 2 2 2 2" xfId="2700"/>
    <cellStyle name="Обычный 10 2 2 2 2 2 2 2 3" xfId="2701"/>
    <cellStyle name="Обычный 10 2 2 2 2 2 2 3" xfId="2702"/>
    <cellStyle name="Обычный 10 2 2 2 2 2 2 3 2" xfId="2703"/>
    <cellStyle name="Обычный 10 2 2 2 2 2 2 3 2 2" xfId="2704"/>
    <cellStyle name="Обычный 10 2 2 2 2 2 2 3 3" xfId="2705"/>
    <cellStyle name="Обычный 10 2 2 2 2 2 2 4" xfId="2706"/>
    <cellStyle name="Обычный 10 2 2 2 2 2 2 4 2" xfId="2707"/>
    <cellStyle name="Обычный 10 2 2 2 2 2 2 5" xfId="2708"/>
    <cellStyle name="Обычный 10 2 2 2 2 2 3" xfId="2709"/>
    <cellStyle name="Обычный 10 2 2 2 2 2 3 2" xfId="2710"/>
    <cellStyle name="Обычный 10 2 2 2 2 2 3 2 2" xfId="2711"/>
    <cellStyle name="Обычный 10 2 2 2 2 2 3 3" xfId="2712"/>
    <cellStyle name="Обычный 10 2 2 2 2 2 4" xfId="2713"/>
    <cellStyle name="Обычный 10 2 2 2 2 2 4 2" xfId="2714"/>
    <cellStyle name="Обычный 10 2 2 2 2 2 4 2 2" xfId="2715"/>
    <cellStyle name="Обычный 10 2 2 2 2 2 4 3" xfId="2716"/>
    <cellStyle name="Обычный 10 2 2 2 2 2 5" xfId="2717"/>
    <cellStyle name="Обычный 10 2 2 2 2 2 5 2" xfId="2718"/>
    <cellStyle name="Обычный 10 2 2 2 2 2 5 2 2" xfId="2719"/>
    <cellStyle name="Обычный 10 2 2 2 2 2 5 3" xfId="2720"/>
    <cellStyle name="Обычный 10 2 2 2 2 2 6" xfId="2721"/>
    <cellStyle name="Обычный 10 2 2 2 2 2 6 2" xfId="2722"/>
    <cellStyle name="Обычный 10 2 2 2 2 2 7" xfId="2723"/>
    <cellStyle name="Обычный 10 2 2 2 2 3" xfId="2724"/>
    <cellStyle name="Обычный 10 2 2 2 2 3 2" xfId="2725"/>
    <cellStyle name="Обычный 10 2 2 2 2 3 2 2" xfId="2726"/>
    <cellStyle name="Обычный 10 2 2 2 2 3 2 2 2" xfId="2727"/>
    <cellStyle name="Обычный 10 2 2 2 2 3 2 2 2 2" xfId="2728"/>
    <cellStyle name="Обычный 10 2 2 2 2 3 2 2 3" xfId="2729"/>
    <cellStyle name="Обычный 10 2 2 2 2 3 2 3" xfId="2730"/>
    <cellStyle name="Обычный 10 2 2 2 2 3 2 3 2" xfId="2731"/>
    <cellStyle name="Обычный 10 2 2 2 2 3 2 3 2 2" xfId="2732"/>
    <cellStyle name="Обычный 10 2 2 2 2 3 2 3 3" xfId="2733"/>
    <cellStyle name="Обычный 10 2 2 2 2 3 2 4" xfId="2734"/>
    <cellStyle name="Обычный 10 2 2 2 2 3 2 4 2" xfId="2735"/>
    <cellStyle name="Обычный 10 2 2 2 2 3 2 5" xfId="2736"/>
    <cellStyle name="Обычный 10 2 2 2 2 3 3" xfId="2737"/>
    <cellStyle name="Обычный 10 2 2 2 2 3 3 2" xfId="2738"/>
    <cellStyle name="Обычный 10 2 2 2 2 3 3 2 2" xfId="2739"/>
    <cellStyle name="Обычный 10 2 2 2 2 3 3 3" xfId="2740"/>
    <cellStyle name="Обычный 10 2 2 2 2 3 4" xfId="2741"/>
    <cellStyle name="Обычный 10 2 2 2 2 3 4 2" xfId="2742"/>
    <cellStyle name="Обычный 10 2 2 2 2 3 4 2 2" xfId="2743"/>
    <cellStyle name="Обычный 10 2 2 2 2 3 4 3" xfId="2744"/>
    <cellStyle name="Обычный 10 2 2 2 2 3 5" xfId="2745"/>
    <cellStyle name="Обычный 10 2 2 2 2 3 5 2" xfId="2746"/>
    <cellStyle name="Обычный 10 2 2 2 2 3 5 2 2" xfId="2747"/>
    <cellStyle name="Обычный 10 2 2 2 2 3 5 3" xfId="2748"/>
    <cellStyle name="Обычный 10 2 2 2 2 3 6" xfId="2749"/>
    <cellStyle name="Обычный 10 2 2 2 2 3 6 2" xfId="2750"/>
    <cellStyle name="Обычный 10 2 2 2 2 3 7" xfId="2751"/>
    <cellStyle name="Обычный 10 2 2 2 2 4" xfId="2752"/>
    <cellStyle name="Обычный 10 2 2 2 2 4 2" xfId="2753"/>
    <cellStyle name="Обычный 10 2 2 2 2 4 2 2" xfId="2754"/>
    <cellStyle name="Обычный 10 2 2 2 2 4 2 2 2" xfId="2755"/>
    <cellStyle name="Обычный 10 2 2 2 2 4 2 3" xfId="2756"/>
    <cellStyle name="Обычный 10 2 2 2 2 4 3" xfId="2757"/>
    <cellStyle name="Обычный 10 2 2 2 2 4 3 2" xfId="2758"/>
    <cellStyle name="Обычный 10 2 2 2 2 4 3 2 2" xfId="2759"/>
    <cellStyle name="Обычный 10 2 2 2 2 4 3 3" xfId="2760"/>
    <cellStyle name="Обычный 10 2 2 2 2 4 4" xfId="2761"/>
    <cellStyle name="Обычный 10 2 2 2 2 4 4 2" xfId="2762"/>
    <cellStyle name="Обычный 10 2 2 2 2 4 5" xfId="2763"/>
    <cellStyle name="Обычный 10 2 2 2 2 5" xfId="2764"/>
    <cellStyle name="Обычный 10 2 2 2 2 5 2" xfId="2765"/>
    <cellStyle name="Обычный 10 2 2 2 2 5 2 2" xfId="2766"/>
    <cellStyle name="Обычный 10 2 2 2 2 5 3" xfId="2767"/>
    <cellStyle name="Обычный 10 2 2 2 2 6" xfId="2768"/>
    <cellStyle name="Обычный 10 2 2 2 2 6 2" xfId="2769"/>
    <cellStyle name="Обычный 10 2 2 2 2 6 2 2" xfId="2770"/>
    <cellStyle name="Обычный 10 2 2 2 2 6 3" xfId="2771"/>
    <cellStyle name="Обычный 10 2 2 2 2 7" xfId="2772"/>
    <cellStyle name="Обычный 10 2 2 2 2 7 2" xfId="2773"/>
    <cellStyle name="Обычный 10 2 2 2 2 7 2 2" xfId="2774"/>
    <cellStyle name="Обычный 10 2 2 2 2 7 3" xfId="2775"/>
    <cellStyle name="Обычный 10 2 2 2 2 8" xfId="2776"/>
    <cellStyle name="Обычный 10 2 2 2 2 8 2" xfId="2777"/>
    <cellStyle name="Обычный 10 2 2 2 2 9" xfId="2778"/>
    <cellStyle name="Обычный 10 2 2 2 3" xfId="2779"/>
    <cellStyle name="Обычный 10 2 2 2 3 2" xfId="2780"/>
    <cellStyle name="Обычный 10 2 2 2 3 2 2" xfId="2781"/>
    <cellStyle name="Обычный 10 2 2 2 3 2 2 2" xfId="2782"/>
    <cellStyle name="Обычный 10 2 2 2 3 2 2 2 2" xfId="2783"/>
    <cellStyle name="Обычный 10 2 2 2 3 2 2 3" xfId="2784"/>
    <cellStyle name="Обычный 10 2 2 2 3 2 3" xfId="2785"/>
    <cellStyle name="Обычный 10 2 2 2 3 2 3 2" xfId="2786"/>
    <cellStyle name="Обычный 10 2 2 2 3 2 3 2 2" xfId="2787"/>
    <cellStyle name="Обычный 10 2 2 2 3 2 3 3" xfId="2788"/>
    <cellStyle name="Обычный 10 2 2 2 3 2 4" xfId="2789"/>
    <cellStyle name="Обычный 10 2 2 2 3 2 4 2" xfId="2790"/>
    <cellStyle name="Обычный 10 2 2 2 3 2 5" xfId="2791"/>
    <cellStyle name="Обычный 10 2 2 2 3 3" xfId="2792"/>
    <cellStyle name="Обычный 10 2 2 2 3 3 2" xfId="2793"/>
    <cellStyle name="Обычный 10 2 2 2 3 3 2 2" xfId="2794"/>
    <cellStyle name="Обычный 10 2 2 2 3 3 3" xfId="2795"/>
    <cellStyle name="Обычный 10 2 2 2 3 4" xfId="2796"/>
    <cellStyle name="Обычный 10 2 2 2 3 4 2" xfId="2797"/>
    <cellStyle name="Обычный 10 2 2 2 3 4 2 2" xfId="2798"/>
    <cellStyle name="Обычный 10 2 2 2 3 4 3" xfId="2799"/>
    <cellStyle name="Обычный 10 2 2 2 3 5" xfId="2800"/>
    <cellStyle name="Обычный 10 2 2 2 3 5 2" xfId="2801"/>
    <cellStyle name="Обычный 10 2 2 2 3 5 2 2" xfId="2802"/>
    <cellStyle name="Обычный 10 2 2 2 3 5 3" xfId="2803"/>
    <cellStyle name="Обычный 10 2 2 2 3 6" xfId="2804"/>
    <cellStyle name="Обычный 10 2 2 2 3 6 2" xfId="2805"/>
    <cellStyle name="Обычный 10 2 2 2 3 7" xfId="2806"/>
    <cellStyle name="Обычный 10 2 2 2 4" xfId="2807"/>
    <cellStyle name="Обычный 10 2 2 2 4 2" xfId="2808"/>
    <cellStyle name="Обычный 10 2 2 2 4 2 2" xfId="2809"/>
    <cellStyle name="Обычный 10 2 2 2 4 2 2 2" xfId="2810"/>
    <cellStyle name="Обычный 10 2 2 2 4 2 2 2 2" xfId="2811"/>
    <cellStyle name="Обычный 10 2 2 2 4 2 2 3" xfId="2812"/>
    <cellStyle name="Обычный 10 2 2 2 4 2 3" xfId="2813"/>
    <cellStyle name="Обычный 10 2 2 2 4 2 3 2" xfId="2814"/>
    <cellStyle name="Обычный 10 2 2 2 4 2 3 2 2" xfId="2815"/>
    <cellStyle name="Обычный 10 2 2 2 4 2 3 3" xfId="2816"/>
    <cellStyle name="Обычный 10 2 2 2 4 2 4" xfId="2817"/>
    <cellStyle name="Обычный 10 2 2 2 4 2 4 2" xfId="2818"/>
    <cellStyle name="Обычный 10 2 2 2 4 2 5" xfId="2819"/>
    <cellStyle name="Обычный 10 2 2 2 4 3" xfId="2820"/>
    <cellStyle name="Обычный 10 2 2 2 4 3 2" xfId="2821"/>
    <cellStyle name="Обычный 10 2 2 2 4 3 2 2" xfId="2822"/>
    <cellStyle name="Обычный 10 2 2 2 4 3 3" xfId="2823"/>
    <cellStyle name="Обычный 10 2 2 2 4 4" xfId="2824"/>
    <cellStyle name="Обычный 10 2 2 2 4 4 2" xfId="2825"/>
    <cellStyle name="Обычный 10 2 2 2 4 4 2 2" xfId="2826"/>
    <cellStyle name="Обычный 10 2 2 2 4 4 3" xfId="2827"/>
    <cellStyle name="Обычный 10 2 2 2 4 5" xfId="2828"/>
    <cellStyle name="Обычный 10 2 2 2 4 5 2" xfId="2829"/>
    <cellStyle name="Обычный 10 2 2 2 4 5 2 2" xfId="2830"/>
    <cellStyle name="Обычный 10 2 2 2 4 5 3" xfId="2831"/>
    <cellStyle name="Обычный 10 2 2 2 4 6" xfId="2832"/>
    <cellStyle name="Обычный 10 2 2 2 4 6 2" xfId="2833"/>
    <cellStyle name="Обычный 10 2 2 2 4 7" xfId="2834"/>
    <cellStyle name="Обычный 10 2 2 2 5" xfId="2835"/>
    <cellStyle name="Обычный 10 2 2 2 5 2" xfId="2836"/>
    <cellStyle name="Обычный 10 2 2 2 5 2 2" xfId="2837"/>
    <cellStyle name="Обычный 10 2 2 2 5 2 2 2" xfId="2838"/>
    <cellStyle name="Обычный 10 2 2 2 5 2 3" xfId="2839"/>
    <cellStyle name="Обычный 10 2 2 2 5 3" xfId="2840"/>
    <cellStyle name="Обычный 10 2 2 2 5 3 2" xfId="2841"/>
    <cellStyle name="Обычный 10 2 2 2 5 3 2 2" xfId="2842"/>
    <cellStyle name="Обычный 10 2 2 2 5 3 3" xfId="2843"/>
    <cellStyle name="Обычный 10 2 2 2 5 4" xfId="2844"/>
    <cellStyle name="Обычный 10 2 2 2 5 4 2" xfId="2845"/>
    <cellStyle name="Обычный 10 2 2 2 5 5" xfId="2846"/>
    <cellStyle name="Обычный 10 2 2 2 6" xfId="2847"/>
    <cellStyle name="Обычный 10 2 2 2 6 2" xfId="2848"/>
    <cellStyle name="Обычный 10 2 2 2 6 2 2" xfId="2849"/>
    <cellStyle name="Обычный 10 2 2 2 6 3" xfId="2850"/>
    <cellStyle name="Обычный 10 2 2 2 7" xfId="2851"/>
    <cellStyle name="Обычный 10 2 2 2 7 2" xfId="2852"/>
    <cellStyle name="Обычный 10 2 2 2 7 2 2" xfId="2853"/>
    <cellStyle name="Обычный 10 2 2 2 7 3" xfId="2854"/>
    <cellStyle name="Обычный 10 2 2 2 8" xfId="2855"/>
    <cellStyle name="Обычный 10 2 2 2 8 2" xfId="2856"/>
    <cellStyle name="Обычный 10 2 2 2 8 2 2" xfId="2857"/>
    <cellStyle name="Обычный 10 2 2 2 8 3" xfId="2858"/>
    <cellStyle name="Обычный 10 2 2 2 9" xfId="2859"/>
    <cellStyle name="Обычный 10 2 2 2 9 2" xfId="2860"/>
    <cellStyle name="Обычный 10 2 2 3" xfId="2861"/>
    <cellStyle name="Обычный 10 2 2 3 2" xfId="2862"/>
    <cellStyle name="Обычный 10 2 2 3 2 2" xfId="2863"/>
    <cellStyle name="Обычный 10 2 2 3 2 2 2" xfId="2864"/>
    <cellStyle name="Обычный 10 2 2 3 2 2 2 2" xfId="2865"/>
    <cellStyle name="Обычный 10 2 2 3 2 2 2 2 2" xfId="2866"/>
    <cellStyle name="Обычный 10 2 2 3 2 2 2 3" xfId="2867"/>
    <cellStyle name="Обычный 10 2 2 3 2 2 3" xfId="2868"/>
    <cellStyle name="Обычный 10 2 2 3 2 2 3 2" xfId="2869"/>
    <cellStyle name="Обычный 10 2 2 3 2 2 3 2 2" xfId="2870"/>
    <cellStyle name="Обычный 10 2 2 3 2 2 3 3" xfId="2871"/>
    <cellStyle name="Обычный 10 2 2 3 2 2 4" xfId="2872"/>
    <cellStyle name="Обычный 10 2 2 3 2 2 4 2" xfId="2873"/>
    <cellStyle name="Обычный 10 2 2 3 2 2 5" xfId="2874"/>
    <cellStyle name="Обычный 10 2 2 3 2 3" xfId="2875"/>
    <cellStyle name="Обычный 10 2 2 3 2 3 2" xfId="2876"/>
    <cellStyle name="Обычный 10 2 2 3 2 3 2 2" xfId="2877"/>
    <cellStyle name="Обычный 10 2 2 3 2 3 3" xfId="2878"/>
    <cellStyle name="Обычный 10 2 2 3 2 4" xfId="2879"/>
    <cellStyle name="Обычный 10 2 2 3 2 4 2" xfId="2880"/>
    <cellStyle name="Обычный 10 2 2 3 2 4 2 2" xfId="2881"/>
    <cellStyle name="Обычный 10 2 2 3 2 4 3" xfId="2882"/>
    <cellStyle name="Обычный 10 2 2 3 2 5" xfId="2883"/>
    <cellStyle name="Обычный 10 2 2 3 2 5 2" xfId="2884"/>
    <cellStyle name="Обычный 10 2 2 3 2 5 2 2" xfId="2885"/>
    <cellStyle name="Обычный 10 2 2 3 2 5 3" xfId="2886"/>
    <cellStyle name="Обычный 10 2 2 3 2 6" xfId="2887"/>
    <cellStyle name="Обычный 10 2 2 3 2 6 2" xfId="2888"/>
    <cellStyle name="Обычный 10 2 2 3 2 7" xfId="2889"/>
    <cellStyle name="Обычный 10 2 2 3 3" xfId="2890"/>
    <cellStyle name="Обычный 10 2 2 3 3 2" xfId="2891"/>
    <cellStyle name="Обычный 10 2 2 3 3 2 2" xfId="2892"/>
    <cellStyle name="Обычный 10 2 2 3 3 2 2 2" xfId="2893"/>
    <cellStyle name="Обычный 10 2 2 3 3 2 2 2 2" xfId="2894"/>
    <cellStyle name="Обычный 10 2 2 3 3 2 2 3" xfId="2895"/>
    <cellStyle name="Обычный 10 2 2 3 3 2 3" xfId="2896"/>
    <cellStyle name="Обычный 10 2 2 3 3 2 3 2" xfId="2897"/>
    <cellStyle name="Обычный 10 2 2 3 3 2 3 2 2" xfId="2898"/>
    <cellStyle name="Обычный 10 2 2 3 3 2 3 3" xfId="2899"/>
    <cellStyle name="Обычный 10 2 2 3 3 2 4" xfId="2900"/>
    <cellStyle name="Обычный 10 2 2 3 3 2 4 2" xfId="2901"/>
    <cellStyle name="Обычный 10 2 2 3 3 2 5" xfId="2902"/>
    <cellStyle name="Обычный 10 2 2 3 3 3" xfId="2903"/>
    <cellStyle name="Обычный 10 2 2 3 3 3 2" xfId="2904"/>
    <cellStyle name="Обычный 10 2 2 3 3 3 2 2" xfId="2905"/>
    <cellStyle name="Обычный 10 2 2 3 3 3 3" xfId="2906"/>
    <cellStyle name="Обычный 10 2 2 3 3 4" xfId="2907"/>
    <cellStyle name="Обычный 10 2 2 3 3 4 2" xfId="2908"/>
    <cellStyle name="Обычный 10 2 2 3 3 4 2 2" xfId="2909"/>
    <cellStyle name="Обычный 10 2 2 3 3 4 3" xfId="2910"/>
    <cellStyle name="Обычный 10 2 2 3 3 5" xfId="2911"/>
    <cellStyle name="Обычный 10 2 2 3 3 5 2" xfId="2912"/>
    <cellStyle name="Обычный 10 2 2 3 3 5 2 2" xfId="2913"/>
    <cellStyle name="Обычный 10 2 2 3 3 5 3" xfId="2914"/>
    <cellStyle name="Обычный 10 2 2 3 3 6" xfId="2915"/>
    <cellStyle name="Обычный 10 2 2 3 3 6 2" xfId="2916"/>
    <cellStyle name="Обычный 10 2 2 3 3 7" xfId="2917"/>
    <cellStyle name="Обычный 10 2 2 3 4" xfId="2918"/>
    <cellStyle name="Обычный 10 2 2 3 4 2" xfId="2919"/>
    <cellStyle name="Обычный 10 2 2 3 4 2 2" xfId="2920"/>
    <cellStyle name="Обычный 10 2 2 3 4 2 2 2" xfId="2921"/>
    <cellStyle name="Обычный 10 2 2 3 4 2 3" xfId="2922"/>
    <cellStyle name="Обычный 10 2 2 3 4 3" xfId="2923"/>
    <cellStyle name="Обычный 10 2 2 3 4 3 2" xfId="2924"/>
    <cellStyle name="Обычный 10 2 2 3 4 3 2 2" xfId="2925"/>
    <cellStyle name="Обычный 10 2 2 3 4 3 3" xfId="2926"/>
    <cellStyle name="Обычный 10 2 2 3 4 4" xfId="2927"/>
    <cellStyle name="Обычный 10 2 2 3 4 4 2" xfId="2928"/>
    <cellStyle name="Обычный 10 2 2 3 4 5" xfId="2929"/>
    <cellStyle name="Обычный 10 2 2 3 5" xfId="2930"/>
    <cellStyle name="Обычный 10 2 2 3 5 2" xfId="2931"/>
    <cellStyle name="Обычный 10 2 2 3 5 2 2" xfId="2932"/>
    <cellStyle name="Обычный 10 2 2 3 5 3" xfId="2933"/>
    <cellStyle name="Обычный 10 2 2 3 6" xfId="2934"/>
    <cellStyle name="Обычный 10 2 2 3 6 2" xfId="2935"/>
    <cellStyle name="Обычный 10 2 2 3 6 2 2" xfId="2936"/>
    <cellStyle name="Обычный 10 2 2 3 6 3" xfId="2937"/>
    <cellStyle name="Обычный 10 2 2 3 7" xfId="2938"/>
    <cellStyle name="Обычный 10 2 2 3 7 2" xfId="2939"/>
    <cellStyle name="Обычный 10 2 2 3 7 2 2" xfId="2940"/>
    <cellStyle name="Обычный 10 2 2 3 7 3" xfId="2941"/>
    <cellStyle name="Обычный 10 2 2 3 8" xfId="2942"/>
    <cellStyle name="Обычный 10 2 2 3 8 2" xfId="2943"/>
    <cellStyle name="Обычный 10 2 2 3 9" xfId="2944"/>
    <cellStyle name="Обычный 10 2 2 4" xfId="2945"/>
    <cellStyle name="Обычный 10 2 2 4 2" xfId="2946"/>
    <cellStyle name="Обычный 10 2 2 4 2 2" xfId="2947"/>
    <cellStyle name="Обычный 10 2 2 4 2 2 2" xfId="2948"/>
    <cellStyle name="Обычный 10 2 2 4 2 2 2 2" xfId="2949"/>
    <cellStyle name="Обычный 10 2 2 4 2 2 3" xfId="2950"/>
    <cellStyle name="Обычный 10 2 2 4 2 3" xfId="2951"/>
    <cellStyle name="Обычный 10 2 2 4 2 3 2" xfId="2952"/>
    <cellStyle name="Обычный 10 2 2 4 2 3 2 2" xfId="2953"/>
    <cellStyle name="Обычный 10 2 2 4 2 3 3" xfId="2954"/>
    <cellStyle name="Обычный 10 2 2 4 2 4" xfId="2955"/>
    <cellStyle name="Обычный 10 2 2 4 2 4 2" xfId="2956"/>
    <cellStyle name="Обычный 10 2 2 4 2 5" xfId="2957"/>
    <cellStyle name="Обычный 10 2 2 4 3" xfId="2958"/>
    <cellStyle name="Обычный 10 2 2 4 3 2" xfId="2959"/>
    <cellStyle name="Обычный 10 2 2 4 3 2 2" xfId="2960"/>
    <cellStyle name="Обычный 10 2 2 4 3 3" xfId="2961"/>
    <cellStyle name="Обычный 10 2 2 4 4" xfId="2962"/>
    <cellStyle name="Обычный 10 2 2 4 4 2" xfId="2963"/>
    <cellStyle name="Обычный 10 2 2 4 4 2 2" xfId="2964"/>
    <cellStyle name="Обычный 10 2 2 4 4 3" xfId="2965"/>
    <cellStyle name="Обычный 10 2 2 4 5" xfId="2966"/>
    <cellStyle name="Обычный 10 2 2 4 5 2" xfId="2967"/>
    <cellStyle name="Обычный 10 2 2 4 5 2 2" xfId="2968"/>
    <cellStyle name="Обычный 10 2 2 4 5 3" xfId="2969"/>
    <cellStyle name="Обычный 10 2 2 4 6" xfId="2970"/>
    <cellStyle name="Обычный 10 2 2 4 6 2" xfId="2971"/>
    <cellStyle name="Обычный 10 2 2 4 7" xfId="2972"/>
    <cellStyle name="Обычный 10 2 2 5" xfId="2973"/>
    <cellStyle name="Обычный 10 2 2 5 2" xfId="2974"/>
    <cellStyle name="Обычный 10 2 2 5 2 2" xfId="2975"/>
    <cellStyle name="Обычный 10 2 2 5 2 2 2" xfId="2976"/>
    <cellStyle name="Обычный 10 2 2 5 2 2 2 2" xfId="2977"/>
    <cellStyle name="Обычный 10 2 2 5 2 2 3" xfId="2978"/>
    <cellStyle name="Обычный 10 2 2 5 2 3" xfId="2979"/>
    <cellStyle name="Обычный 10 2 2 5 2 3 2" xfId="2980"/>
    <cellStyle name="Обычный 10 2 2 5 2 3 2 2" xfId="2981"/>
    <cellStyle name="Обычный 10 2 2 5 2 3 3" xfId="2982"/>
    <cellStyle name="Обычный 10 2 2 5 2 4" xfId="2983"/>
    <cellStyle name="Обычный 10 2 2 5 2 4 2" xfId="2984"/>
    <cellStyle name="Обычный 10 2 2 5 2 5" xfId="2985"/>
    <cellStyle name="Обычный 10 2 2 5 3" xfId="2986"/>
    <cellStyle name="Обычный 10 2 2 5 3 2" xfId="2987"/>
    <cellStyle name="Обычный 10 2 2 5 3 2 2" xfId="2988"/>
    <cellStyle name="Обычный 10 2 2 5 3 3" xfId="2989"/>
    <cellStyle name="Обычный 10 2 2 5 4" xfId="2990"/>
    <cellStyle name="Обычный 10 2 2 5 4 2" xfId="2991"/>
    <cellStyle name="Обычный 10 2 2 5 4 2 2" xfId="2992"/>
    <cellStyle name="Обычный 10 2 2 5 4 3" xfId="2993"/>
    <cellStyle name="Обычный 10 2 2 5 5" xfId="2994"/>
    <cellStyle name="Обычный 10 2 2 5 5 2" xfId="2995"/>
    <cellStyle name="Обычный 10 2 2 5 5 2 2" xfId="2996"/>
    <cellStyle name="Обычный 10 2 2 5 5 3" xfId="2997"/>
    <cellStyle name="Обычный 10 2 2 5 6" xfId="2998"/>
    <cellStyle name="Обычный 10 2 2 5 6 2" xfId="2999"/>
    <cellStyle name="Обычный 10 2 2 5 7" xfId="3000"/>
    <cellStyle name="Обычный 10 2 2 6" xfId="3001"/>
    <cellStyle name="Обычный 10 2 2 6 2" xfId="3002"/>
    <cellStyle name="Обычный 10 2 2 6 2 2" xfId="3003"/>
    <cellStyle name="Обычный 10 2 2 6 2 2 2" xfId="3004"/>
    <cellStyle name="Обычный 10 2 2 6 2 3" xfId="3005"/>
    <cellStyle name="Обычный 10 2 2 6 3" xfId="3006"/>
    <cellStyle name="Обычный 10 2 2 6 3 2" xfId="3007"/>
    <cellStyle name="Обычный 10 2 2 6 3 2 2" xfId="3008"/>
    <cellStyle name="Обычный 10 2 2 6 3 3" xfId="3009"/>
    <cellStyle name="Обычный 10 2 2 6 4" xfId="3010"/>
    <cellStyle name="Обычный 10 2 2 6 4 2" xfId="3011"/>
    <cellStyle name="Обычный 10 2 2 6 5" xfId="3012"/>
    <cellStyle name="Обычный 10 2 2 7" xfId="3013"/>
    <cellStyle name="Обычный 10 2 2 7 2" xfId="3014"/>
    <cellStyle name="Обычный 10 2 2 7 2 2" xfId="3015"/>
    <cellStyle name="Обычный 10 2 2 7 3" xfId="3016"/>
    <cellStyle name="Обычный 10 2 2 8" xfId="3017"/>
    <cellStyle name="Обычный 10 2 2 8 2" xfId="3018"/>
    <cellStyle name="Обычный 10 2 2 8 2 2" xfId="3019"/>
    <cellStyle name="Обычный 10 2 2 8 3" xfId="3020"/>
    <cellStyle name="Обычный 10 2 2 9" xfId="3021"/>
    <cellStyle name="Обычный 10 2 2 9 2" xfId="3022"/>
    <cellStyle name="Обычный 10 2 2 9 2 2" xfId="3023"/>
    <cellStyle name="Обычный 10 2 2 9 3" xfId="3024"/>
    <cellStyle name="Обычный 10 2 3" xfId="3025"/>
    <cellStyle name="Обычный 10 2 3 10" xfId="3026"/>
    <cellStyle name="Обычный 10 2 3 2" xfId="3027"/>
    <cellStyle name="Обычный 10 2 3 2 2" xfId="3028"/>
    <cellStyle name="Обычный 10 2 3 2 2 2" xfId="3029"/>
    <cellStyle name="Обычный 10 2 3 2 2 2 2" xfId="3030"/>
    <cellStyle name="Обычный 10 2 3 2 2 2 2 2" xfId="3031"/>
    <cellStyle name="Обычный 10 2 3 2 2 2 2 2 2" xfId="3032"/>
    <cellStyle name="Обычный 10 2 3 2 2 2 2 3" xfId="3033"/>
    <cellStyle name="Обычный 10 2 3 2 2 2 3" xfId="3034"/>
    <cellStyle name="Обычный 10 2 3 2 2 2 3 2" xfId="3035"/>
    <cellStyle name="Обычный 10 2 3 2 2 2 3 2 2" xfId="3036"/>
    <cellStyle name="Обычный 10 2 3 2 2 2 3 3" xfId="3037"/>
    <cellStyle name="Обычный 10 2 3 2 2 2 4" xfId="3038"/>
    <cellStyle name="Обычный 10 2 3 2 2 2 4 2" xfId="3039"/>
    <cellStyle name="Обычный 10 2 3 2 2 2 5" xfId="3040"/>
    <cellStyle name="Обычный 10 2 3 2 2 3" xfId="3041"/>
    <cellStyle name="Обычный 10 2 3 2 2 3 2" xfId="3042"/>
    <cellStyle name="Обычный 10 2 3 2 2 3 2 2" xfId="3043"/>
    <cellStyle name="Обычный 10 2 3 2 2 3 3" xfId="3044"/>
    <cellStyle name="Обычный 10 2 3 2 2 4" xfId="3045"/>
    <cellStyle name="Обычный 10 2 3 2 2 4 2" xfId="3046"/>
    <cellStyle name="Обычный 10 2 3 2 2 4 2 2" xfId="3047"/>
    <cellStyle name="Обычный 10 2 3 2 2 4 3" xfId="3048"/>
    <cellStyle name="Обычный 10 2 3 2 2 5" xfId="3049"/>
    <cellStyle name="Обычный 10 2 3 2 2 5 2" xfId="3050"/>
    <cellStyle name="Обычный 10 2 3 2 2 5 2 2" xfId="3051"/>
    <cellStyle name="Обычный 10 2 3 2 2 5 3" xfId="3052"/>
    <cellStyle name="Обычный 10 2 3 2 2 6" xfId="3053"/>
    <cellStyle name="Обычный 10 2 3 2 2 6 2" xfId="3054"/>
    <cellStyle name="Обычный 10 2 3 2 2 7" xfId="3055"/>
    <cellStyle name="Обычный 10 2 3 2 3" xfId="3056"/>
    <cellStyle name="Обычный 10 2 3 2 3 2" xfId="3057"/>
    <cellStyle name="Обычный 10 2 3 2 3 2 2" xfId="3058"/>
    <cellStyle name="Обычный 10 2 3 2 3 2 2 2" xfId="3059"/>
    <cellStyle name="Обычный 10 2 3 2 3 2 2 2 2" xfId="3060"/>
    <cellStyle name="Обычный 10 2 3 2 3 2 2 3" xfId="3061"/>
    <cellStyle name="Обычный 10 2 3 2 3 2 3" xfId="3062"/>
    <cellStyle name="Обычный 10 2 3 2 3 2 3 2" xfId="3063"/>
    <cellStyle name="Обычный 10 2 3 2 3 2 3 2 2" xfId="3064"/>
    <cellStyle name="Обычный 10 2 3 2 3 2 3 3" xfId="3065"/>
    <cellStyle name="Обычный 10 2 3 2 3 2 4" xfId="3066"/>
    <cellStyle name="Обычный 10 2 3 2 3 2 4 2" xfId="3067"/>
    <cellStyle name="Обычный 10 2 3 2 3 2 5" xfId="3068"/>
    <cellStyle name="Обычный 10 2 3 2 3 3" xfId="3069"/>
    <cellStyle name="Обычный 10 2 3 2 3 3 2" xfId="3070"/>
    <cellStyle name="Обычный 10 2 3 2 3 3 2 2" xfId="3071"/>
    <cellStyle name="Обычный 10 2 3 2 3 3 3" xfId="3072"/>
    <cellStyle name="Обычный 10 2 3 2 3 4" xfId="3073"/>
    <cellStyle name="Обычный 10 2 3 2 3 4 2" xfId="3074"/>
    <cellStyle name="Обычный 10 2 3 2 3 4 2 2" xfId="3075"/>
    <cellStyle name="Обычный 10 2 3 2 3 4 3" xfId="3076"/>
    <cellStyle name="Обычный 10 2 3 2 3 5" xfId="3077"/>
    <cellStyle name="Обычный 10 2 3 2 3 5 2" xfId="3078"/>
    <cellStyle name="Обычный 10 2 3 2 3 5 2 2" xfId="3079"/>
    <cellStyle name="Обычный 10 2 3 2 3 5 3" xfId="3080"/>
    <cellStyle name="Обычный 10 2 3 2 3 6" xfId="3081"/>
    <cellStyle name="Обычный 10 2 3 2 3 6 2" xfId="3082"/>
    <cellStyle name="Обычный 10 2 3 2 3 7" xfId="3083"/>
    <cellStyle name="Обычный 10 2 3 2 4" xfId="3084"/>
    <cellStyle name="Обычный 10 2 3 2 4 2" xfId="3085"/>
    <cellStyle name="Обычный 10 2 3 2 4 2 2" xfId="3086"/>
    <cellStyle name="Обычный 10 2 3 2 4 2 2 2" xfId="3087"/>
    <cellStyle name="Обычный 10 2 3 2 4 2 3" xfId="3088"/>
    <cellStyle name="Обычный 10 2 3 2 4 3" xfId="3089"/>
    <cellStyle name="Обычный 10 2 3 2 4 3 2" xfId="3090"/>
    <cellStyle name="Обычный 10 2 3 2 4 3 2 2" xfId="3091"/>
    <cellStyle name="Обычный 10 2 3 2 4 3 3" xfId="3092"/>
    <cellStyle name="Обычный 10 2 3 2 4 4" xfId="3093"/>
    <cellStyle name="Обычный 10 2 3 2 4 4 2" xfId="3094"/>
    <cellStyle name="Обычный 10 2 3 2 4 5" xfId="3095"/>
    <cellStyle name="Обычный 10 2 3 2 5" xfId="3096"/>
    <cellStyle name="Обычный 10 2 3 2 5 2" xfId="3097"/>
    <cellStyle name="Обычный 10 2 3 2 5 2 2" xfId="3098"/>
    <cellStyle name="Обычный 10 2 3 2 5 3" xfId="3099"/>
    <cellStyle name="Обычный 10 2 3 2 6" xfId="3100"/>
    <cellStyle name="Обычный 10 2 3 2 6 2" xfId="3101"/>
    <cellStyle name="Обычный 10 2 3 2 6 2 2" xfId="3102"/>
    <cellStyle name="Обычный 10 2 3 2 6 3" xfId="3103"/>
    <cellStyle name="Обычный 10 2 3 2 7" xfId="3104"/>
    <cellStyle name="Обычный 10 2 3 2 7 2" xfId="3105"/>
    <cellStyle name="Обычный 10 2 3 2 7 2 2" xfId="3106"/>
    <cellStyle name="Обычный 10 2 3 2 7 3" xfId="3107"/>
    <cellStyle name="Обычный 10 2 3 2 8" xfId="3108"/>
    <cellStyle name="Обычный 10 2 3 2 8 2" xfId="3109"/>
    <cellStyle name="Обычный 10 2 3 2 9" xfId="3110"/>
    <cellStyle name="Обычный 10 2 3 3" xfId="3111"/>
    <cellStyle name="Обычный 10 2 3 3 2" xfId="3112"/>
    <cellStyle name="Обычный 10 2 3 3 2 2" xfId="3113"/>
    <cellStyle name="Обычный 10 2 3 3 2 2 2" xfId="3114"/>
    <cellStyle name="Обычный 10 2 3 3 2 2 2 2" xfId="3115"/>
    <cellStyle name="Обычный 10 2 3 3 2 2 3" xfId="3116"/>
    <cellStyle name="Обычный 10 2 3 3 2 3" xfId="3117"/>
    <cellStyle name="Обычный 10 2 3 3 2 3 2" xfId="3118"/>
    <cellStyle name="Обычный 10 2 3 3 2 3 2 2" xfId="3119"/>
    <cellStyle name="Обычный 10 2 3 3 2 3 3" xfId="3120"/>
    <cellStyle name="Обычный 10 2 3 3 2 4" xfId="3121"/>
    <cellStyle name="Обычный 10 2 3 3 2 4 2" xfId="3122"/>
    <cellStyle name="Обычный 10 2 3 3 2 5" xfId="3123"/>
    <cellStyle name="Обычный 10 2 3 3 3" xfId="3124"/>
    <cellStyle name="Обычный 10 2 3 3 3 2" xfId="3125"/>
    <cellStyle name="Обычный 10 2 3 3 3 2 2" xfId="3126"/>
    <cellStyle name="Обычный 10 2 3 3 3 3" xfId="3127"/>
    <cellStyle name="Обычный 10 2 3 3 4" xfId="3128"/>
    <cellStyle name="Обычный 10 2 3 3 4 2" xfId="3129"/>
    <cellStyle name="Обычный 10 2 3 3 4 2 2" xfId="3130"/>
    <cellStyle name="Обычный 10 2 3 3 4 3" xfId="3131"/>
    <cellStyle name="Обычный 10 2 3 3 5" xfId="3132"/>
    <cellStyle name="Обычный 10 2 3 3 5 2" xfId="3133"/>
    <cellStyle name="Обычный 10 2 3 3 5 2 2" xfId="3134"/>
    <cellStyle name="Обычный 10 2 3 3 5 3" xfId="3135"/>
    <cellStyle name="Обычный 10 2 3 3 6" xfId="3136"/>
    <cellStyle name="Обычный 10 2 3 3 6 2" xfId="3137"/>
    <cellStyle name="Обычный 10 2 3 3 7" xfId="3138"/>
    <cellStyle name="Обычный 10 2 3 4" xfId="3139"/>
    <cellStyle name="Обычный 10 2 3 4 2" xfId="3140"/>
    <cellStyle name="Обычный 10 2 3 4 2 2" xfId="3141"/>
    <cellStyle name="Обычный 10 2 3 4 2 2 2" xfId="3142"/>
    <cellStyle name="Обычный 10 2 3 4 2 2 2 2" xfId="3143"/>
    <cellStyle name="Обычный 10 2 3 4 2 2 3" xfId="3144"/>
    <cellStyle name="Обычный 10 2 3 4 2 3" xfId="3145"/>
    <cellStyle name="Обычный 10 2 3 4 2 3 2" xfId="3146"/>
    <cellStyle name="Обычный 10 2 3 4 2 3 2 2" xfId="3147"/>
    <cellStyle name="Обычный 10 2 3 4 2 3 3" xfId="3148"/>
    <cellStyle name="Обычный 10 2 3 4 2 4" xfId="3149"/>
    <cellStyle name="Обычный 10 2 3 4 2 4 2" xfId="3150"/>
    <cellStyle name="Обычный 10 2 3 4 2 5" xfId="3151"/>
    <cellStyle name="Обычный 10 2 3 4 3" xfId="3152"/>
    <cellStyle name="Обычный 10 2 3 4 3 2" xfId="3153"/>
    <cellStyle name="Обычный 10 2 3 4 3 2 2" xfId="3154"/>
    <cellStyle name="Обычный 10 2 3 4 3 3" xfId="3155"/>
    <cellStyle name="Обычный 10 2 3 4 4" xfId="3156"/>
    <cellStyle name="Обычный 10 2 3 4 4 2" xfId="3157"/>
    <cellStyle name="Обычный 10 2 3 4 4 2 2" xfId="3158"/>
    <cellStyle name="Обычный 10 2 3 4 4 3" xfId="3159"/>
    <cellStyle name="Обычный 10 2 3 4 5" xfId="3160"/>
    <cellStyle name="Обычный 10 2 3 4 5 2" xfId="3161"/>
    <cellStyle name="Обычный 10 2 3 4 5 2 2" xfId="3162"/>
    <cellStyle name="Обычный 10 2 3 4 5 3" xfId="3163"/>
    <cellStyle name="Обычный 10 2 3 4 6" xfId="3164"/>
    <cellStyle name="Обычный 10 2 3 4 6 2" xfId="3165"/>
    <cellStyle name="Обычный 10 2 3 4 7" xfId="3166"/>
    <cellStyle name="Обычный 10 2 3 5" xfId="3167"/>
    <cellStyle name="Обычный 10 2 3 5 2" xfId="3168"/>
    <cellStyle name="Обычный 10 2 3 5 2 2" xfId="3169"/>
    <cellStyle name="Обычный 10 2 3 5 2 2 2" xfId="3170"/>
    <cellStyle name="Обычный 10 2 3 5 2 3" xfId="3171"/>
    <cellStyle name="Обычный 10 2 3 5 3" xfId="3172"/>
    <cellStyle name="Обычный 10 2 3 5 3 2" xfId="3173"/>
    <cellStyle name="Обычный 10 2 3 5 3 2 2" xfId="3174"/>
    <cellStyle name="Обычный 10 2 3 5 3 3" xfId="3175"/>
    <cellStyle name="Обычный 10 2 3 5 4" xfId="3176"/>
    <cellStyle name="Обычный 10 2 3 5 4 2" xfId="3177"/>
    <cellStyle name="Обычный 10 2 3 5 5" xfId="3178"/>
    <cellStyle name="Обычный 10 2 3 6" xfId="3179"/>
    <cellStyle name="Обычный 10 2 3 6 2" xfId="3180"/>
    <cellStyle name="Обычный 10 2 3 6 2 2" xfId="3181"/>
    <cellStyle name="Обычный 10 2 3 6 3" xfId="3182"/>
    <cellStyle name="Обычный 10 2 3 7" xfId="3183"/>
    <cellStyle name="Обычный 10 2 3 7 2" xfId="3184"/>
    <cellStyle name="Обычный 10 2 3 7 2 2" xfId="3185"/>
    <cellStyle name="Обычный 10 2 3 7 3" xfId="3186"/>
    <cellStyle name="Обычный 10 2 3 8" xfId="3187"/>
    <cellStyle name="Обычный 10 2 3 8 2" xfId="3188"/>
    <cellStyle name="Обычный 10 2 3 8 2 2" xfId="3189"/>
    <cellStyle name="Обычный 10 2 3 8 3" xfId="3190"/>
    <cellStyle name="Обычный 10 2 3 9" xfId="3191"/>
    <cellStyle name="Обычный 10 2 3 9 2" xfId="3192"/>
    <cellStyle name="Обычный 10 2 4" xfId="3193"/>
    <cellStyle name="Обычный 10 2 4 2" xfId="3194"/>
    <cellStyle name="Обычный 10 2 4 2 2" xfId="3195"/>
    <cellStyle name="Обычный 10 2 4 2 2 2" xfId="3196"/>
    <cellStyle name="Обычный 10 2 4 2 2 2 2" xfId="3197"/>
    <cellStyle name="Обычный 10 2 4 2 2 2 2 2" xfId="3198"/>
    <cellStyle name="Обычный 10 2 4 2 2 2 3" xfId="3199"/>
    <cellStyle name="Обычный 10 2 4 2 2 3" xfId="3200"/>
    <cellStyle name="Обычный 10 2 4 2 2 3 2" xfId="3201"/>
    <cellStyle name="Обычный 10 2 4 2 2 3 2 2" xfId="3202"/>
    <cellStyle name="Обычный 10 2 4 2 2 3 3" xfId="3203"/>
    <cellStyle name="Обычный 10 2 4 2 2 4" xfId="3204"/>
    <cellStyle name="Обычный 10 2 4 2 2 4 2" xfId="3205"/>
    <cellStyle name="Обычный 10 2 4 2 2 5" xfId="3206"/>
    <cellStyle name="Обычный 10 2 4 2 3" xfId="3207"/>
    <cellStyle name="Обычный 10 2 4 2 3 2" xfId="3208"/>
    <cellStyle name="Обычный 10 2 4 2 3 2 2" xfId="3209"/>
    <cellStyle name="Обычный 10 2 4 2 3 3" xfId="3210"/>
    <cellStyle name="Обычный 10 2 4 2 4" xfId="3211"/>
    <cellStyle name="Обычный 10 2 4 2 4 2" xfId="3212"/>
    <cellStyle name="Обычный 10 2 4 2 4 2 2" xfId="3213"/>
    <cellStyle name="Обычный 10 2 4 2 4 3" xfId="3214"/>
    <cellStyle name="Обычный 10 2 4 2 5" xfId="3215"/>
    <cellStyle name="Обычный 10 2 4 2 5 2" xfId="3216"/>
    <cellStyle name="Обычный 10 2 4 2 5 2 2" xfId="3217"/>
    <cellStyle name="Обычный 10 2 4 2 5 3" xfId="3218"/>
    <cellStyle name="Обычный 10 2 4 2 6" xfId="3219"/>
    <cellStyle name="Обычный 10 2 4 2 6 2" xfId="3220"/>
    <cellStyle name="Обычный 10 2 4 2 7" xfId="3221"/>
    <cellStyle name="Обычный 10 2 4 3" xfId="3222"/>
    <cellStyle name="Обычный 10 2 4 3 2" xfId="3223"/>
    <cellStyle name="Обычный 10 2 4 3 2 2" xfId="3224"/>
    <cellStyle name="Обычный 10 2 4 3 2 2 2" xfId="3225"/>
    <cellStyle name="Обычный 10 2 4 3 2 2 2 2" xfId="3226"/>
    <cellStyle name="Обычный 10 2 4 3 2 2 3" xfId="3227"/>
    <cellStyle name="Обычный 10 2 4 3 2 3" xfId="3228"/>
    <cellStyle name="Обычный 10 2 4 3 2 3 2" xfId="3229"/>
    <cellStyle name="Обычный 10 2 4 3 2 3 2 2" xfId="3230"/>
    <cellStyle name="Обычный 10 2 4 3 2 3 3" xfId="3231"/>
    <cellStyle name="Обычный 10 2 4 3 2 4" xfId="3232"/>
    <cellStyle name="Обычный 10 2 4 3 2 4 2" xfId="3233"/>
    <cellStyle name="Обычный 10 2 4 3 2 5" xfId="3234"/>
    <cellStyle name="Обычный 10 2 4 3 3" xfId="3235"/>
    <cellStyle name="Обычный 10 2 4 3 3 2" xfId="3236"/>
    <cellStyle name="Обычный 10 2 4 3 3 2 2" xfId="3237"/>
    <cellStyle name="Обычный 10 2 4 3 3 3" xfId="3238"/>
    <cellStyle name="Обычный 10 2 4 3 4" xfId="3239"/>
    <cellStyle name="Обычный 10 2 4 3 4 2" xfId="3240"/>
    <cellStyle name="Обычный 10 2 4 3 4 2 2" xfId="3241"/>
    <cellStyle name="Обычный 10 2 4 3 4 3" xfId="3242"/>
    <cellStyle name="Обычный 10 2 4 3 5" xfId="3243"/>
    <cellStyle name="Обычный 10 2 4 3 5 2" xfId="3244"/>
    <cellStyle name="Обычный 10 2 4 3 5 2 2" xfId="3245"/>
    <cellStyle name="Обычный 10 2 4 3 5 3" xfId="3246"/>
    <cellStyle name="Обычный 10 2 4 3 6" xfId="3247"/>
    <cellStyle name="Обычный 10 2 4 3 6 2" xfId="3248"/>
    <cellStyle name="Обычный 10 2 4 3 7" xfId="3249"/>
    <cellStyle name="Обычный 10 2 4 4" xfId="3250"/>
    <cellStyle name="Обычный 10 2 4 4 2" xfId="3251"/>
    <cellStyle name="Обычный 10 2 4 4 2 2" xfId="3252"/>
    <cellStyle name="Обычный 10 2 4 4 2 2 2" xfId="3253"/>
    <cellStyle name="Обычный 10 2 4 4 2 3" xfId="3254"/>
    <cellStyle name="Обычный 10 2 4 4 3" xfId="3255"/>
    <cellStyle name="Обычный 10 2 4 4 3 2" xfId="3256"/>
    <cellStyle name="Обычный 10 2 4 4 3 2 2" xfId="3257"/>
    <cellStyle name="Обычный 10 2 4 4 3 3" xfId="3258"/>
    <cellStyle name="Обычный 10 2 4 4 4" xfId="3259"/>
    <cellStyle name="Обычный 10 2 4 4 4 2" xfId="3260"/>
    <cellStyle name="Обычный 10 2 4 4 5" xfId="3261"/>
    <cellStyle name="Обычный 10 2 4 5" xfId="3262"/>
    <cellStyle name="Обычный 10 2 4 5 2" xfId="3263"/>
    <cellStyle name="Обычный 10 2 4 5 2 2" xfId="3264"/>
    <cellStyle name="Обычный 10 2 4 5 3" xfId="3265"/>
    <cellStyle name="Обычный 10 2 4 6" xfId="3266"/>
    <cellStyle name="Обычный 10 2 4 6 2" xfId="3267"/>
    <cellStyle name="Обычный 10 2 4 6 2 2" xfId="3268"/>
    <cellStyle name="Обычный 10 2 4 6 3" xfId="3269"/>
    <cellStyle name="Обычный 10 2 4 7" xfId="3270"/>
    <cellStyle name="Обычный 10 2 4 7 2" xfId="3271"/>
    <cellStyle name="Обычный 10 2 4 7 2 2" xfId="3272"/>
    <cellStyle name="Обычный 10 2 4 7 3" xfId="3273"/>
    <cellStyle name="Обычный 10 2 4 8" xfId="3274"/>
    <cellStyle name="Обычный 10 2 4 8 2" xfId="3275"/>
    <cellStyle name="Обычный 10 2 4 9" xfId="3276"/>
    <cellStyle name="Обычный 10 2 5" xfId="3277"/>
    <cellStyle name="Обычный 10 2 5 2" xfId="3278"/>
    <cellStyle name="Обычный 10 2 5 2 2" xfId="3279"/>
    <cellStyle name="Обычный 10 2 5 2 2 2" xfId="3280"/>
    <cellStyle name="Обычный 10 2 5 2 2 2 2" xfId="3281"/>
    <cellStyle name="Обычный 10 2 5 2 2 2 2 2" xfId="3282"/>
    <cellStyle name="Обычный 10 2 5 2 2 2 3" xfId="3283"/>
    <cellStyle name="Обычный 10 2 5 2 2 3" xfId="3284"/>
    <cellStyle name="Обычный 10 2 5 2 2 3 2" xfId="3285"/>
    <cellStyle name="Обычный 10 2 5 2 2 3 2 2" xfId="3286"/>
    <cellStyle name="Обычный 10 2 5 2 2 3 3" xfId="3287"/>
    <cellStyle name="Обычный 10 2 5 2 2 4" xfId="3288"/>
    <cellStyle name="Обычный 10 2 5 2 2 4 2" xfId="3289"/>
    <cellStyle name="Обычный 10 2 5 2 2 5" xfId="3290"/>
    <cellStyle name="Обычный 10 2 5 2 3" xfId="3291"/>
    <cellStyle name="Обычный 10 2 5 2 3 2" xfId="3292"/>
    <cellStyle name="Обычный 10 2 5 2 3 2 2" xfId="3293"/>
    <cellStyle name="Обычный 10 2 5 2 3 3" xfId="3294"/>
    <cellStyle name="Обычный 10 2 5 2 4" xfId="3295"/>
    <cellStyle name="Обычный 10 2 5 2 4 2" xfId="3296"/>
    <cellStyle name="Обычный 10 2 5 2 4 2 2" xfId="3297"/>
    <cellStyle name="Обычный 10 2 5 2 4 3" xfId="3298"/>
    <cellStyle name="Обычный 10 2 5 2 5" xfId="3299"/>
    <cellStyle name="Обычный 10 2 5 2 5 2" xfId="3300"/>
    <cellStyle name="Обычный 10 2 5 2 5 2 2" xfId="3301"/>
    <cellStyle name="Обычный 10 2 5 2 5 3" xfId="3302"/>
    <cellStyle name="Обычный 10 2 5 2 6" xfId="3303"/>
    <cellStyle name="Обычный 10 2 5 2 6 2" xfId="3304"/>
    <cellStyle name="Обычный 10 2 5 2 7" xfId="3305"/>
    <cellStyle name="Обычный 10 2 5 3" xfId="3306"/>
    <cellStyle name="Обычный 10 2 5 3 2" xfId="3307"/>
    <cellStyle name="Обычный 10 2 5 3 2 2" xfId="3308"/>
    <cellStyle name="Обычный 10 2 5 3 2 2 2" xfId="3309"/>
    <cellStyle name="Обычный 10 2 5 3 2 2 2 2" xfId="3310"/>
    <cellStyle name="Обычный 10 2 5 3 2 2 3" xfId="3311"/>
    <cellStyle name="Обычный 10 2 5 3 2 3" xfId="3312"/>
    <cellStyle name="Обычный 10 2 5 3 2 3 2" xfId="3313"/>
    <cellStyle name="Обычный 10 2 5 3 2 3 2 2" xfId="3314"/>
    <cellStyle name="Обычный 10 2 5 3 2 3 3" xfId="3315"/>
    <cellStyle name="Обычный 10 2 5 3 2 4" xfId="3316"/>
    <cellStyle name="Обычный 10 2 5 3 2 4 2" xfId="3317"/>
    <cellStyle name="Обычный 10 2 5 3 2 5" xfId="3318"/>
    <cellStyle name="Обычный 10 2 5 3 3" xfId="3319"/>
    <cellStyle name="Обычный 10 2 5 3 3 2" xfId="3320"/>
    <cellStyle name="Обычный 10 2 5 3 3 2 2" xfId="3321"/>
    <cellStyle name="Обычный 10 2 5 3 3 3" xfId="3322"/>
    <cellStyle name="Обычный 10 2 5 3 4" xfId="3323"/>
    <cellStyle name="Обычный 10 2 5 3 4 2" xfId="3324"/>
    <cellStyle name="Обычный 10 2 5 3 4 2 2" xfId="3325"/>
    <cellStyle name="Обычный 10 2 5 3 4 3" xfId="3326"/>
    <cellStyle name="Обычный 10 2 5 3 5" xfId="3327"/>
    <cellStyle name="Обычный 10 2 5 3 5 2" xfId="3328"/>
    <cellStyle name="Обычный 10 2 5 3 5 2 2" xfId="3329"/>
    <cellStyle name="Обычный 10 2 5 3 5 3" xfId="3330"/>
    <cellStyle name="Обычный 10 2 5 3 6" xfId="3331"/>
    <cellStyle name="Обычный 10 2 5 3 6 2" xfId="3332"/>
    <cellStyle name="Обычный 10 2 5 3 7" xfId="3333"/>
    <cellStyle name="Обычный 10 2 5 4" xfId="3334"/>
    <cellStyle name="Обычный 10 2 5 4 2" xfId="3335"/>
    <cellStyle name="Обычный 10 2 5 4 2 2" xfId="3336"/>
    <cellStyle name="Обычный 10 2 5 4 2 2 2" xfId="3337"/>
    <cellStyle name="Обычный 10 2 5 4 2 3" xfId="3338"/>
    <cellStyle name="Обычный 10 2 5 4 3" xfId="3339"/>
    <cellStyle name="Обычный 10 2 5 4 3 2" xfId="3340"/>
    <cellStyle name="Обычный 10 2 5 4 3 2 2" xfId="3341"/>
    <cellStyle name="Обычный 10 2 5 4 3 3" xfId="3342"/>
    <cellStyle name="Обычный 10 2 5 4 4" xfId="3343"/>
    <cellStyle name="Обычный 10 2 5 4 4 2" xfId="3344"/>
    <cellStyle name="Обычный 10 2 5 4 5" xfId="3345"/>
    <cellStyle name="Обычный 10 2 5 5" xfId="3346"/>
    <cellStyle name="Обычный 10 2 5 5 2" xfId="3347"/>
    <cellStyle name="Обычный 10 2 5 5 2 2" xfId="3348"/>
    <cellStyle name="Обычный 10 2 5 5 3" xfId="3349"/>
    <cellStyle name="Обычный 10 2 5 6" xfId="3350"/>
    <cellStyle name="Обычный 10 2 5 6 2" xfId="3351"/>
    <cellStyle name="Обычный 10 2 5 6 2 2" xfId="3352"/>
    <cellStyle name="Обычный 10 2 5 6 3" xfId="3353"/>
    <cellStyle name="Обычный 10 2 5 7" xfId="3354"/>
    <cellStyle name="Обычный 10 2 5 7 2" xfId="3355"/>
    <cellStyle name="Обычный 10 2 5 7 2 2" xfId="3356"/>
    <cellStyle name="Обычный 10 2 5 7 3" xfId="3357"/>
    <cellStyle name="Обычный 10 2 5 8" xfId="3358"/>
    <cellStyle name="Обычный 10 2 5 8 2" xfId="3359"/>
    <cellStyle name="Обычный 10 2 5 9" xfId="3360"/>
    <cellStyle name="Обычный 10 2 6" xfId="3361"/>
    <cellStyle name="Обычный 10 2 6 2" xfId="3362"/>
    <cellStyle name="Обычный 10 2 6 2 2" xfId="3363"/>
    <cellStyle name="Обычный 10 2 6 2 2 2" xfId="3364"/>
    <cellStyle name="Обычный 10 2 6 2 2 2 2" xfId="3365"/>
    <cellStyle name="Обычный 10 2 6 2 2 2 2 2" xfId="3366"/>
    <cellStyle name="Обычный 10 2 6 2 2 2 3" xfId="3367"/>
    <cellStyle name="Обычный 10 2 6 2 2 3" xfId="3368"/>
    <cellStyle name="Обычный 10 2 6 2 2 3 2" xfId="3369"/>
    <cellStyle name="Обычный 10 2 6 2 2 3 2 2" xfId="3370"/>
    <cellStyle name="Обычный 10 2 6 2 2 3 3" xfId="3371"/>
    <cellStyle name="Обычный 10 2 6 2 2 4" xfId="3372"/>
    <cellStyle name="Обычный 10 2 6 2 2 4 2" xfId="3373"/>
    <cellStyle name="Обычный 10 2 6 2 2 5" xfId="3374"/>
    <cellStyle name="Обычный 10 2 6 2 3" xfId="3375"/>
    <cellStyle name="Обычный 10 2 6 2 3 2" xfId="3376"/>
    <cellStyle name="Обычный 10 2 6 2 3 2 2" xfId="3377"/>
    <cellStyle name="Обычный 10 2 6 2 3 3" xfId="3378"/>
    <cellStyle name="Обычный 10 2 6 2 4" xfId="3379"/>
    <cellStyle name="Обычный 10 2 6 2 4 2" xfId="3380"/>
    <cellStyle name="Обычный 10 2 6 2 4 2 2" xfId="3381"/>
    <cellStyle name="Обычный 10 2 6 2 4 3" xfId="3382"/>
    <cellStyle name="Обычный 10 2 6 2 5" xfId="3383"/>
    <cellStyle name="Обычный 10 2 6 2 5 2" xfId="3384"/>
    <cellStyle name="Обычный 10 2 6 2 5 2 2" xfId="3385"/>
    <cellStyle name="Обычный 10 2 6 2 5 3" xfId="3386"/>
    <cellStyle name="Обычный 10 2 6 2 6" xfId="3387"/>
    <cellStyle name="Обычный 10 2 6 2 6 2" xfId="3388"/>
    <cellStyle name="Обычный 10 2 6 2 7" xfId="3389"/>
    <cellStyle name="Обычный 10 2 6 3" xfId="3390"/>
    <cellStyle name="Обычный 10 2 6 3 2" xfId="3391"/>
    <cellStyle name="Обычный 10 2 6 3 2 2" xfId="3392"/>
    <cellStyle name="Обычный 10 2 6 3 2 2 2" xfId="3393"/>
    <cellStyle name="Обычный 10 2 6 3 2 2 2 2" xfId="3394"/>
    <cellStyle name="Обычный 10 2 6 3 2 2 3" xfId="3395"/>
    <cellStyle name="Обычный 10 2 6 3 2 3" xfId="3396"/>
    <cellStyle name="Обычный 10 2 6 3 2 3 2" xfId="3397"/>
    <cellStyle name="Обычный 10 2 6 3 2 3 2 2" xfId="3398"/>
    <cellStyle name="Обычный 10 2 6 3 2 3 3" xfId="3399"/>
    <cellStyle name="Обычный 10 2 6 3 2 4" xfId="3400"/>
    <cellStyle name="Обычный 10 2 6 3 2 4 2" xfId="3401"/>
    <cellStyle name="Обычный 10 2 6 3 2 5" xfId="3402"/>
    <cellStyle name="Обычный 10 2 6 3 3" xfId="3403"/>
    <cellStyle name="Обычный 10 2 6 3 3 2" xfId="3404"/>
    <cellStyle name="Обычный 10 2 6 3 3 2 2" xfId="3405"/>
    <cellStyle name="Обычный 10 2 6 3 3 3" xfId="3406"/>
    <cellStyle name="Обычный 10 2 6 3 4" xfId="3407"/>
    <cellStyle name="Обычный 10 2 6 3 4 2" xfId="3408"/>
    <cellStyle name="Обычный 10 2 6 3 4 2 2" xfId="3409"/>
    <cellStyle name="Обычный 10 2 6 3 4 3" xfId="3410"/>
    <cellStyle name="Обычный 10 2 6 3 5" xfId="3411"/>
    <cellStyle name="Обычный 10 2 6 3 5 2" xfId="3412"/>
    <cellStyle name="Обычный 10 2 6 3 5 2 2" xfId="3413"/>
    <cellStyle name="Обычный 10 2 6 3 5 3" xfId="3414"/>
    <cellStyle name="Обычный 10 2 6 3 6" xfId="3415"/>
    <cellStyle name="Обычный 10 2 6 3 6 2" xfId="3416"/>
    <cellStyle name="Обычный 10 2 6 3 7" xfId="3417"/>
    <cellStyle name="Обычный 10 2 6 4" xfId="3418"/>
    <cellStyle name="Обычный 10 2 6 4 2" xfId="3419"/>
    <cellStyle name="Обычный 10 2 6 4 2 2" xfId="3420"/>
    <cellStyle name="Обычный 10 2 6 4 2 2 2" xfId="3421"/>
    <cellStyle name="Обычный 10 2 6 4 2 3" xfId="3422"/>
    <cellStyle name="Обычный 10 2 6 4 3" xfId="3423"/>
    <cellStyle name="Обычный 10 2 6 4 3 2" xfId="3424"/>
    <cellStyle name="Обычный 10 2 6 4 3 2 2" xfId="3425"/>
    <cellStyle name="Обычный 10 2 6 4 3 3" xfId="3426"/>
    <cellStyle name="Обычный 10 2 6 4 4" xfId="3427"/>
    <cellStyle name="Обычный 10 2 6 4 4 2" xfId="3428"/>
    <cellStyle name="Обычный 10 2 6 4 5" xfId="3429"/>
    <cellStyle name="Обычный 10 2 6 5" xfId="3430"/>
    <cellStyle name="Обычный 10 2 6 5 2" xfId="3431"/>
    <cellStyle name="Обычный 10 2 6 5 2 2" xfId="3432"/>
    <cellStyle name="Обычный 10 2 6 5 3" xfId="3433"/>
    <cellStyle name="Обычный 10 2 6 6" xfId="3434"/>
    <cellStyle name="Обычный 10 2 6 6 2" xfId="3435"/>
    <cellStyle name="Обычный 10 2 6 6 2 2" xfId="3436"/>
    <cellStyle name="Обычный 10 2 6 6 3" xfId="3437"/>
    <cellStyle name="Обычный 10 2 6 7" xfId="3438"/>
    <cellStyle name="Обычный 10 2 6 7 2" xfId="3439"/>
    <cellStyle name="Обычный 10 2 6 7 2 2" xfId="3440"/>
    <cellStyle name="Обычный 10 2 6 7 3" xfId="3441"/>
    <cellStyle name="Обычный 10 2 6 8" xfId="3442"/>
    <cellStyle name="Обычный 10 2 6 8 2" xfId="3443"/>
    <cellStyle name="Обычный 10 2 6 9" xfId="3444"/>
    <cellStyle name="Обычный 10 2 7" xfId="3445"/>
    <cellStyle name="Обычный 10 2 7 2" xfId="3446"/>
    <cellStyle name="Обычный 10 2 7 2 2" xfId="3447"/>
    <cellStyle name="Обычный 10 2 7 2 2 2" xfId="3448"/>
    <cellStyle name="Обычный 10 2 7 2 2 2 2" xfId="3449"/>
    <cellStyle name="Обычный 10 2 7 2 2 3" xfId="3450"/>
    <cellStyle name="Обычный 10 2 7 2 3" xfId="3451"/>
    <cellStyle name="Обычный 10 2 7 2 3 2" xfId="3452"/>
    <cellStyle name="Обычный 10 2 7 2 3 2 2" xfId="3453"/>
    <cellStyle name="Обычный 10 2 7 2 3 3" xfId="3454"/>
    <cellStyle name="Обычный 10 2 7 2 4" xfId="3455"/>
    <cellStyle name="Обычный 10 2 7 2 4 2" xfId="3456"/>
    <cellStyle name="Обычный 10 2 7 2 5" xfId="3457"/>
    <cellStyle name="Обычный 10 2 7 3" xfId="3458"/>
    <cellStyle name="Обычный 10 2 7 3 2" xfId="3459"/>
    <cellStyle name="Обычный 10 2 7 3 2 2" xfId="3460"/>
    <cellStyle name="Обычный 10 2 7 3 3" xfId="3461"/>
    <cellStyle name="Обычный 10 2 7 4" xfId="3462"/>
    <cellStyle name="Обычный 10 2 7 4 2" xfId="3463"/>
    <cellStyle name="Обычный 10 2 7 4 2 2" xfId="3464"/>
    <cellStyle name="Обычный 10 2 7 4 3" xfId="3465"/>
    <cellStyle name="Обычный 10 2 7 5" xfId="3466"/>
    <cellStyle name="Обычный 10 2 7 5 2" xfId="3467"/>
    <cellStyle name="Обычный 10 2 7 5 2 2" xfId="3468"/>
    <cellStyle name="Обычный 10 2 7 5 3" xfId="3469"/>
    <cellStyle name="Обычный 10 2 7 6" xfId="3470"/>
    <cellStyle name="Обычный 10 2 7 6 2" xfId="3471"/>
    <cellStyle name="Обычный 10 2 7 7" xfId="3472"/>
    <cellStyle name="Обычный 10 2 8" xfId="3473"/>
    <cellStyle name="Обычный 10 2 8 2" xfId="3474"/>
    <cellStyle name="Обычный 10 2 8 2 2" xfId="3475"/>
    <cellStyle name="Обычный 10 2 8 2 2 2" xfId="3476"/>
    <cellStyle name="Обычный 10 2 8 2 2 2 2" xfId="3477"/>
    <cellStyle name="Обычный 10 2 8 2 2 3" xfId="3478"/>
    <cellStyle name="Обычный 10 2 8 2 3" xfId="3479"/>
    <cellStyle name="Обычный 10 2 8 2 3 2" xfId="3480"/>
    <cellStyle name="Обычный 10 2 8 2 3 2 2" xfId="3481"/>
    <cellStyle name="Обычный 10 2 8 2 3 3" xfId="3482"/>
    <cellStyle name="Обычный 10 2 8 2 4" xfId="3483"/>
    <cellStyle name="Обычный 10 2 8 2 4 2" xfId="3484"/>
    <cellStyle name="Обычный 10 2 8 2 5" xfId="3485"/>
    <cellStyle name="Обычный 10 2 8 3" xfId="3486"/>
    <cellStyle name="Обычный 10 2 8 3 2" xfId="3487"/>
    <cellStyle name="Обычный 10 2 8 3 2 2" xfId="3488"/>
    <cellStyle name="Обычный 10 2 8 3 3" xfId="3489"/>
    <cellStyle name="Обычный 10 2 8 4" xfId="3490"/>
    <cellStyle name="Обычный 10 2 8 4 2" xfId="3491"/>
    <cellStyle name="Обычный 10 2 8 4 2 2" xfId="3492"/>
    <cellStyle name="Обычный 10 2 8 4 3" xfId="3493"/>
    <cellStyle name="Обычный 10 2 8 5" xfId="3494"/>
    <cellStyle name="Обычный 10 2 8 5 2" xfId="3495"/>
    <cellStyle name="Обычный 10 2 8 5 2 2" xfId="3496"/>
    <cellStyle name="Обычный 10 2 8 5 3" xfId="3497"/>
    <cellStyle name="Обычный 10 2 8 6" xfId="3498"/>
    <cellStyle name="Обычный 10 2 8 6 2" xfId="3499"/>
    <cellStyle name="Обычный 10 2 8 7" xfId="3500"/>
    <cellStyle name="Обычный 10 2 9" xfId="3501"/>
    <cellStyle name="Обычный 10 2 9 2" xfId="3502"/>
    <cellStyle name="Обычный 10 2 9 2 2" xfId="3503"/>
    <cellStyle name="Обычный 10 2 9 2 2 2" xfId="3504"/>
    <cellStyle name="Обычный 10 2 9 2 2 2 2" xfId="3505"/>
    <cellStyle name="Обычный 10 2 9 2 2 3" xfId="3506"/>
    <cellStyle name="Обычный 10 2 9 2 3" xfId="3507"/>
    <cellStyle name="Обычный 10 2 9 2 3 2" xfId="3508"/>
    <cellStyle name="Обычный 10 2 9 2 3 2 2" xfId="3509"/>
    <cellStyle name="Обычный 10 2 9 2 3 3" xfId="3510"/>
    <cellStyle name="Обычный 10 2 9 2 4" xfId="3511"/>
    <cellStyle name="Обычный 10 2 9 2 4 2" xfId="3512"/>
    <cellStyle name="Обычный 10 2 9 2 5" xfId="3513"/>
    <cellStyle name="Обычный 10 2 9 3" xfId="3514"/>
    <cellStyle name="Обычный 10 2 9 3 2" xfId="3515"/>
    <cellStyle name="Обычный 10 2 9 3 2 2" xfId="3516"/>
    <cellStyle name="Обычный 10 2 9 3 3" xfId="3517"/>
    <cellStyle name="Обычный 10 2 9 4" xfId="3518"/>
    <cellStyle name="Обычный 10 2 9 4 2" xfId="3519"/>
    <cellStyle name="Обычный 10 2 9 4 2 2" xfId="3520"/>
    <cellStyle name="Обычный 10 2 9 4 3" xfId="3521"/>
    <cellStyle name="Обычный 10 2 9 5" xfId="3522"/>
    <cellStyle name="Обычный 10 2 9 5 2" xfId="3523"/>
    <cellStyle name="Обычный 10 2 9 5 2 2" xfId="3524"/>
    <cellStyle name="Обычный 10 2 9 5 3" xfId="3525"/>
    <cellStyle name="Обычный 10 2 9 6" xfId="3526"/>
    <cellStyle name="Обычный 10 2 9 6 2" xfId="3527"/>
    <cellStyle name="Обычный 10 2 9 7" xfId="3528"/>
    <cellStyle name="Обычный 10 20" xfId="3529"/>
    <cellStyle name="Обычный 10 3" xfId="3530"/>
    <cellStyle name="Обычный 10 3 2" xfId="3531"/>
    <cellStyle name="Обычный 10 4" xfId="3532"/>
    <cellStyle name="Обычный 10 4 10" xfId="3533"/>
    <cellStyle name="Обычный 10 4 10 2" xfId="3534"/>
    <cellStyle name="Обычный 10 4 11" xfId="3535"/>
    <cellStyle name="Обычный 10 4 2" xfId="3536"/>
    <cellStyle name="Обычный 10 4 2 10" xfId="3537"/>
    <cellStyle name="Обычный 10 4 2 2" xfId="3538"/>
    <cellStyle name="Обычный 10 4 2 2 2" xfId="3539"/>
    <cellStyle name="Обычный 10 4 2 2 2 2" xfId="3540"/>
    <cellStyle name="Обычный 10 4 2 2 2 2 2" xfId="3541"/>
    <cellStyle name="Обычный 10 4 2 2 2 2 2 2" xfId="3542"/>
    <cellStyle name="Обычный 10 4 2 2 2 2 2 2 2" xfId="3543"/>
    <cellStyle name="Обычный 10 4 2 2 2 2 2 3" xfId="3544"/>
    <cellStyle name="Обычный 10 4 2 2 2 2 3" xfId="3545"/>
    <cellStyle name="Обычный 10 4 2 2 2 2 3 2" xfId="3546"/>
    <cellStyle name="Обычный 10 4 2 2 2 2 3 2 2" xfId="3547"/>
    <cellStyle name="Обычный 10 4 2 2 2 2 3 3" xfId="3548"/>
    <cellStyle name="Обычный 10 4 2 2 2 2 4" xfId="3549"/>
    <cellStyle name="Обычный 10 4 2 2 2 2 4 2" xfId="3550"/>
    <cellStyle name="Обычный 10 4 2 2 2 2 5" xfId="3551"/>
    <cellStyle name="Обычный 10 4 2 2 2 3" xfId="3552"/>
    <cellStyle name="Обычный 10 4 2 2 2 3 2" xfId="3553"/>
    <cellStyle name="Обычный 10 4 2 2 2 3 2 2" xfId="3554"/>
    <cellStyle name="Обычный 10 4 2 2 2 3 3" xfId="3555"/>
    <cellStyle name="Обычный 10 4 2 2 2 4" xfId="3556"/>
    <cellStyle name="Обычный 10 4 2 2 2 4 2" xfId="3557"/>
    <cellStyle name="Обычный 10 4 2 2 2 4 2 2" xfId="3558"/>
    <cellStyle name="Обычный 10 4 2 2 2 4 3" xfId="3559"/>
    <cellStyle name="Обычный 10 4 2 2 2 5" xfId="3560"/>
    <cellStyle name="Обычный 10 4 2 2 2 5 2" xfId="3561"/>
    <cellStyle name="Обычный 10 4 2 2 2 5 2 2" xfId="3562"/>
    <cellStyle name="Обычный 10 4 2 2 2 5 3" xfId="3563"/>
    <cellStyle name="Обычный 10 4 2 2 2 6" xfId="3564"/>
    <cellStyle name="Обычный 10 4 2 2 2 6 2" xfId="3565"/>
    <cellStyle name="Обычный 10 4 2 2 2 7" xfId="3566"/>
    <cellStyle name="Обычный 10 4 2 2 3" xfId="3567"/>
    <cellStyle name="Обычный 10 4 2 2 3 2" xfId="3568"/>
    <cellStyle name="Обычный 10 4 2 2 3 2 2" xfId="3569"/>
    <cellStyle name="Обычный 10 4 2 2 3 2 2 2" xfId="3570"/>
    <cellStyle name="Обычный 10 4 2 2 3 2 2 2 2" xfId="3571"/>
    <cellStyle name="Обычный 10 4 2 2 3 2 2 3" xfId="3572"/>
    <cellStyle name="Обычный 10 4 2 2 3 2 3" xfId="3573"/>
    <cellStyle name="Обычный 10 4 2 2 3 2 3 2" xfId="3574"/>
    <cellStyle name="Обычный 10 4 2 2 3 2 3 2 2" xfId="3575"/>
    <cellStyle name="Обычный 10 4 2 2 3 2 3 3" xfId="3576"/>
    <cellStyle name="Обычный 10 4 2 2 3 2 4" xfId="3577"/>
    <cellStyle name="Обычный 10 4 2 2 3 2 4 2" xfId="3578"/>
    <cellStyle name="Обычный 10 4 2 2 3 2 5" xfId="3579"/>
    <cellStyle name="Обычный 10 4 2 2 3 3" xfId="3580"/>
    <cellStyle name="Обычный 10 4 2 2 3 3 2" xfId="3581"/>
    <cellStyle name="Обычный 10 4 2 2 3 3 2 2" xfId="3582"/>
    <cellStyle name="Обычный 10 4 2 2 3 3 3" xfId="3583"/>
    <cellStyle name="Обычный 10 4 2 2 3 4" xfId="3584"/>
    <cellStyle name="Обычный 10 4 2 2 3 4 2" xfId="3585"/>
    <cellStyle name="Обычный 10 4 2 2 3 4 2 2" xfId="3586"/>
    <cellStyle name="Обычный 10 4 2 2 3 4 3" xfId="3587"/>
    <cellStyle name="Обычный 10 4 2 2 3 5" xfId="3588"/>
    <cellStyle name="Обычный 10 4 2 2 3 5 2" xfId="3589"/>
    <cellStyle name="Обычный 10 4 2 2 3 5 2 2" xfId="3590"/>
    <cellStyle name="Обычный 10 4 2 2 3 5 3" xfId="3591"/>
    <cellStyle name="Обычный 10 4 2 2 3 6" xfId="3592"/>
    <cellStyle name="Обычный 10 4 2 2 3 6 2" xfId="3593"/>
    <cellStyle name="Обычный 10 4 2 2 3 7" xfId="3594"/>
    <cellStyle name="Обычный 10 4 2 2 4" xfId="3595"/>
    <cellStyle name="Обычный 10 4 2 2 4 2" xfId="3596"/>
    <cellStyle name="Обычный 10 4 2 2 4 2 2" xfId="3597"/>
    <cellStyle name="Обычный 10 4 2 2 4 2 2 2" xfId="3598"/>
    <cellStyle name="Обычный 10 4 2 2 4 2 3" xfId="3599"/>
    <cellStyle name="Обычный 10 4 2 2 4 3" xfId="3600"/>
    <cellStyle name="Обычный 10 4 2 2 4 3 2" xfId="3601"/>
    <cellStyle name="Обычный 10 4 2 2 4 3 2 2" xfId="3602"/>
    <cellStyle name="Обычный 10 4 2 2 4 3 3" xfId="3603"/>
    <cellStyle name="Обычный 10 4 2 2 4 4" xfId="3604"/>
    <cellStyle name="Обычный 10 4 2 2 4 4 2" xfId="3605"/>
    <cellStyle name="Обычный 10 4 2 2 4 5" xfId="3606"/>
    <cellStyle name="Обычный 10 4 2 2 5" xfId="3607"/>
    <cellStyle name="Обычный 10 4 2 2 5 2" xfId="3608"/>
    <cellStyle name="Обычный 10 4 2 2 5 2 2" xfId="3609"/>
    <cellStyle name="Обычный 10 4 2 2 5 3" xfId="3610"/>
    <cellStyle name="Обычный 10 4 2 2 6" xfId="3611"/>
    <cellStyle name="Обычный 10 4 2 2 6 2" xfId="3612"/>
    <cellStyle name="Обычный 10 4 2 2 6 2 2" xfId="3613"/>
    <cellStyle name="Обычный 10 4 2 2 6 3" xfId="3614"/>
    <cellStyle name="Обычный 10 4 2 2 7" xfId="3615"/>
    <cellStyle name="Обычный 10 4 2 2 7 2" xfId="3616"/>
    <cellStyle name="Обычный 10 4 2 2 7 2 2" xfId="3617"/>
    <cellStyle name="Обычный 10 4 2 2 7 3" xfId="3618"/>
    <cellStyle name="Обычный 10 4 2 2 8" xfId="3619"/>
    <cellStyle name="Обычный 10 4 2 2 8 2" xfId="3620"/>
    <cellStyle name="Обычный 10 4 2 2 9" xfId="3621"/>
    <cellStyle name="Обычный 10 4 2 3" xfId="3622"/>
    <cellStyle name="Обычный 10 4 2 3 2" xfId="3623"/>
    <cellStyle name="Обычный 10 4 2 3 2 2" xfId="3624"/>
    <cellStyle name="Обычный 10 4 2 3 2 2 2" xfId="3625"/>
    <cellStyle name="Обычный 10 4 2 3 2 2 2 2" xfId="3626"/>
    <cellStyle name="Обычный 10 4 2 3 2 2 3" xfId="3627"/>
    <cellStyle name="Обычный 10 4 2 3 2 3" xfId="3628"/>
    <cellStyle name="Обычный 10 4 2 3 2 3 2" xfId="3629"/>
    <cellStyle name="Обычный 10 4 2 3 2 3 2 2" xfId="3630"/>
    <cellStyle name="Обычный 10 4 2 3 2 3 3" xfId="3631"/>
    <cellStyle name="Обычный 10 4 2 3 2 4" xfId="3632"/>
    <cellStyle name="Обычный 10 4 2 3 2 4 2" xfId="3633"/>
    <cellStyle name="Обычный 10 4 2 3 2 5" xfId="3634"/>
    <cellStyle name="Обычный 10 4 2 3 3" xfId="3635"/>
    <cellStyle name="Обычный 10 4 2 3 3 2" xfId="3636"/>
    <cellStyle name="Обычный 10 4 2 3 3 2 2" xfId="3637"/>
    <cellStyle name="Обычный 10 4 2 3 3 3" xfId="3638"/>
    <cellStyle name="Обычный 10 4 2 3 4" xfId="3639"/>
    <cellStyle name="Обычный 10 4 2 3 4 2" xfId="3640"/>
    <cellStyle name="Обычный 10 4 2 3 4 2 2" xfId="3641"/>
    <cellStyle name="Обычный 10 4 2 3 4 3" xfId="3642"/>
    <cellStyle name="Обычный 10 4 2 3 5" xfId="3643"/>
    <cellStyle name="Обычный 10 4 2 3 5 2" xfId="3644"/>
    <cellStyle name="Обычный 10 4 2 3 5 2 2" xfId="3645"/>
    <cellStyle name="Обычный 10 4 2 3 5 3" xfId="3646"/>
    <cellStyle name="Обычный 10 4 2 3 6" xfId="3647"/>
    <cellStyle name="Обычный 10 4 2 3 6 2" xfId="3648"/>
    <cellStyle name="Обычный 10 4 2 3 7" xfId="3649"/>
    <cellStyle name="Обычный 10 4 2 4" xfId="3650"/>
    <cellStyle name="Обычный 10 4 2 4 2" xfId="3651"/>
    <cellStyle name="Обычный 10 4 2 4 2 2" xfId="3652"/>
    <cellStyle name="Обычный 10 4 2 4 2 2 2" xfId="3653"/>
    <cellStyle name="Обычный 10 4 2 4 2 2 2 2" xfId="3654"/>
    <cellStyle name="Обычный 10 4 2 4 2 2 3" xfId="3655"/>
    <cellStyle name="Обычный 10 4 2 4 2 3" xfId="3656"/>
    <cellStyle name="Обычный 10 4 2 4 2 3 2" xfId="3657"/>
    <cellStyle name="Обычный 10 4 2 4 2 3 2 2" xfId="3658"/>
    <cellStyle name="Обычный 10 4 2 4 2 3 3" xfId="3659"/>
    <cellStyle name="Обычный 10 4 2 4 2 4" xfId="3660"/>
    <cellStyle name="Обычный 10 4 2 4 2 4 2" xfId="3661"/>
    <cellStyle name="Обычный 10 4 2 4 2 5" xfId="3662"/>
    <cellStyle name="Обычный 10 4 2 4 3" xfId="3663"/>
    <cellStyle name="Обычный 10 4 2 4 3 2" xfId="3664"/>
    <cellStyle name="Обычный 10 4 2 4 3 2 2" xfId="3665"/>
    <cellStyle name="Обычный 10 4 2 4 3 3" xfId="3666"/>
    <cellStyle name="Обычный 10 4 2 4 4" xfId="3667"/>
    <cellStyle name="Обычный 10 4 2 4 4 2" xfId="3668"/>
    <cellStyle name="Обычный 10 4 2 4 4 2 2" xfId="3669"/>
    <cellStyle name="Обычный 10 4 2 4 4 3" xfId="3670"/>
    <cellStyle name="Обычный 10 4 2 4 5" xfId="3671"/>
    <cellStyle name="Обычный 10 4 2 4 5 2" xfId="3672"/>
    <cellStyle name="Обычный 10 4 2 4 5 2 2" xfId="3673"/>
    <cellStyle name="Обычный 10 4 2 4 5 3" xfId="3674"/>
    <cellStyle name="Обычный 10 4 2 4 6" xfId="3675"/>
    <cellStyle name="Обычный 10 4 2 4 6 2" xfId="3676"/>
    <cellStyle name="Обычный 10 4 2 4 7" xfId="3677"/>
    <cellStyle name="Обычный 10 4 2 5" xfId="3678"/>
    <cellStyle name="Обычный 10 4 2 5 2" xfId="3679"/>
    <cellStyle name="Обычный 10 4 2 5 2 2" xfId="3680"/>
    <cellStyle name="Обычный 10 4 2 5 2 2 2" xfId="3681"/>
    <cellStyle name="Обычный 10 4 2 5 2 3" xfId="3682"/>
    <cellStyle name="Обычный 10 4 2 5 3" xfId="3683"/>
    <cellStyle name="Обычный 10 4 2 5 3 2" xfId="3684"/>
    <cellStyle name="Обычный 10 4 2 5 3 2 2" xfId="3685"/>
    <cellStyle name="Обычный 10 4 2 5 3 3" xfId="3686"/>
    <cellStyle name="Обычный 10 4 2 5 4" xfId="3687"/>
    <cellStyle name="Обычный 10 4 2 5 4 2" xfId="3688"/>
    <cellStyle name="Обычный 10 4 2 5 5" xfId="3689"/>
    <cellStyle name="Обычный 10 4 2 6" xfId="3690"/>
    <cellStyle name="Обычный 10 4 2 6 2" xfId="3691"/>
    <cellStyle name="Обычный 10 4 2 6 2 2" xfId="3692"/>
    <cellStyle name="Обычный 10 4 2 6 3" xfId="3693"/>
    <cellStyle name="Обычный 10 4 2 7" xfId="3694"/>
    <cellStyle name="Обычный 10 4 2 7 2" xfId="3695"/>
    <cellStyle name="Обычный 10 4 2 7 2 2" xfId="3696"/>
    <cellStyle name="Обычный 10 4 2 7 3" xfId="3697"/>
    <cellStyle name="Обычный 10 4 2 8" xfId="3698"/>
    <cellStyle name="Обычный 10 4 2 8 2" xfId="3699"/>
    <cellStyle name="Обычный 10 4 2 8 2 2" xfId="3700"/>
    <cellStyle name="Обычный 10 4 2 8 3" xfId="3701"/>
    <cellStyle name="Обычный 10 4 2 9" xfId="3702"/>
    <cellStyle name="Обычный 10 4 2 9 2" xfId="3703"/>
    <cellStyle name="Обычный 10 4 3" xfId="3704"/>
    <cellStyle name="Обычный 10 4 3 2" xfId="3705"/>
    <cellStyle name="Обычный 10 4 3 2 2" xfId="3706"/>
    <cellStyle name="Обычный 10 4 3 2 2 2" xfId="3707"/>
    <cellStyle name="Обычный 10 4 3 2 2 2 2" xfId="3708"/>
    <cellStyle name="Обычный 10 4 3 2 2 2 2 2" xfId="3709"/>
    <cellStyle name="Обычный 10 4 3 2 2 2 3" xfId="3710"/>
    <cellStyle name="Обычный 10 4 3 2 2 3" xfId="3711"/>
    <cellStyle name="Обычный 10 4 3 2 2 3 2" xfId="3712"/>
    <cellStyle name="Обычный 10 4 3 2 2 3 2 2" xfId="3713"/>
    <cellStyle name="Обычный 10 4 3 2 2 3 3" xfId="3714"/>
    <cellStyle name="Обычный 10 4 3 2 2 4" xfId="3715"/>
    <cellStyle name="Обычный 10 4 3 2 2 4 2" xfId="3716"/>
    <cellStyle name="Обычный 10 4 3 2 2 5" xfId="3717"/>
    <cellStyle name="Обычный 10 4 3 2 3" xfId="3718"/>
    <cellStyle name="Обычный 10 4 3 2 3 2" xfId="3719"/>
    <cellStyle name="Обычный 10 4 3 2 3 2 2" xfId="3720"/>
    <cellStyle name="Обычный 10 4 3 2 3 3" xfId="3721"/>
    <cellStyle name="Обычный 10 4 3 2 4" xfId="3722"/>
    <cellStyle name="Обычный 10 4 3 2 4 2" xfId="3723"/>
    <cellStyle name="Обычный 10 4 3 2 4 2 2" xfId="3724"/>
    <cellStyle name="Обычный 10 4 3 2 4 3" xfId="3725"/>
    <cellStyle name="Обычный 10 4 3 2 5" xfId="3726"/>
    <cellStyle name="Обычный 10 4 3 2 5 2" xfId="3727"/>
    <cellStyle name="Обычный 10 4 3 2 5 2 2" xfId="3728"/>
    <cellStyle name="Обычный 10 4 3 2 5 3" xfId="3729"/>
    <cellStyle name="Обычный 10 4 3 2 6" xfId="3730"/>
    <cellStyle name="Обычный 10 4 3 2 6 2" xfId="3731"/>
    <cellStyle name="Обычный 10 4 3 2 7" xfId="3732"/>
    <cellStyle name="Обычный 10 4 3 3" xfId="3733"/>
    <cellStyle name="Обычный 10 4 3 3 2" xfId="3734"/>
    <cellStyle name="Обычный 10 4 3 3 2 2" xfId="3735"/>
    <cellStyle name="Обычный 10 4 3 3 2 2 2" xfId="3736"/>
    <cellStyle name="Обычный 10 4 3 3 2 2 2 2" xfId="3737"/>
    <cellStyle name="Обычный 10 4 3 3 2 2 3" xfId="3738"/>
    <cellStyle name="Обычный 10 4 3 3 2 3" xfId="3739"/>
    <cellStyle name="Обычный 10 4 3 3 2 3 2" xfId="3740"/>
    <cellStyle name="Обычный 10 4 3 3 2 3 2 2" xfId="3741"/>
    <cellStyle name="Обычный 10 4 3 3 2 3 3" xfId="3742"/>
    <cellStyle name="Обычный 10 4 3 3 2 4" xfId="3743"/>
    <cellStyle name="Обычный 10 4 3 3 2 4 2" xfId="3744"/>
    <cellStyle name="Обычный 10 4 3 3 2 5" xfId="3745"/>
    <cellStyle name="Обычный 10 4 3 3 3" xfId="3746"/>
    <cellStyle name="Обычный 10 4 3 3 3 2" xfId="3747"/>
    <cellStyle name="Обычный 10 4 3 3 3 2 2" xfId="3748"/>
    <cellStyle name="Обычный 10 4 3 3 3 3" xfId="3749"/>
    <cellStyle name="Обычный 10 4 3 3 4" xfId="3750"/>
    <cellStyle name="Обычный 10 4 3 3 4 2" xfId="3751"/>
    <cellStyle name="Обычный 10 4 3 3 4 2 2" xfId="3752"/>
    <cellStyle name="Обычный 10 4 3 3 4 3" xfId="3753"/>
    <cellStyle name="Обычный 10 4 3 3 5" xfId="3754"/>
    <cellStyle name="Обычный 10 4 3 3 5 2" xfId="3755"/>
    <cellStyle name="Обычный 10 4 3 3 5 2 2" xfId="3756"/>
    <cellStyle name="Обычный 10 4 3 3 5 3" xfId="3757"/>
    <cellStyle name="Обычный 10 4 3 3 6" xfId="3758"/>
    <cellStyle name="Обычный 10 4 3 3 6 2" xfId="3759"/>
    <cellStyle name="Обычный 10 4 3 3 7" xfId="3760"/>
    <cellStyle name="Обычный 10 4 3 4" xfId="3761"/>
    <cellStyle name="Обычный 10 4 3 4 2" xfId="3762"/>
    <cellStyle name="Обычный 10 4 3 4 2 2" xfId="3763"/>
    <cellStyle name="Обычный 10 4 3 4 2 2 2" xfId="3764"/>
    <cellStyle name="Обычный 10 4 3 4 2 3" xfId="3765"/>
    <cellStyle name="Обычный 10 4 3 4 3" xfId="3766"/>
    <cellStyle name="Обычный 10 4 3 4 3 2" xfId="3767"/>
    <cellStyle name="Обычный 10 4 3 4 3 2 2" xfId="3768"/>
    <cellStyle name="Обычный 10 4 3 4 3 3" xfId="3769"/>
    <cellStyle name="Обычный 10 4 3 4 4" xfId="3770"/>
    <cellStyle name="Обычный 10 4 3 4 4 2" xfId="3771"/>
    <cellStyle name="Обычный 10 4 3 4 5" xfId="3772"/>
    <cellStyle name="Обычный 10 4 3 5" xfId="3773"/>
    <cellStyle name="Обычный 10 4 3 5 2" xfId="3774"/>
    <cellStyle name="Обычный 10 4 3 5 2 2" xfId="3775"/>
    <cellStyle name="Обычный 10 4 3 5 3" xfId="3776"/>
    <cellStyle name="Обычный 10 4 3 6" xfId="3777"/>
    <cellStyle name="Обычный 10 4 3 6 2" xfId="3778"/>
    <cellStyle name="Обычный 10 4 3 6 2 2" xfId="3779"/>
    <cellStyle name="Обычный 10 4 3 6 3" xfId="3780"/>
    <cellStyle name="Обычный 10 4 3 7" xfId="3781"/>
    <cellStyle name="Обычный 10 4 3 7 2" xfId="3782"/>
    <cellStyle name="Обычный 10 4 3 7 2 2" xfId="3783"/>
    <cellStyle name="Обычный 10 4 3 7 3" xfId="3784"/>
    <cellStyle name="Обычный 10 4 3 8" xfId="3785"/>
    <cellStyle name="Обычный 10 4 3 8 2" xfId="3786"/>
    <cellStyle name="Обычный 10 4 3 9" xfId="3787"/>
    <cellStyle name="Обычный 10 4 4" xfId="3788"/>
    <cellStyle name="Обычный 10 4 4 2" xfId="3789"/>
    <cellStyle name="Обычный 10 4 4 2 2" xfId="3790"/>
    <cellStyle name="Обычный 10 4 4 2 2 2" xfId="3791"/>
    <cellStyle name="Обычный 10 4 4 2 2 2 2" xfId="3792"/>
    <cellStyle name="Обычный 10 4 4 2 2 3" xfId="3793"/>
    <cellStyle name="Обычный 10 4 4 2 3" xfId="3794"/>
    <cellStyle name="Обычный 10 4 4 2 3 2" xfId="3795"/>
    <cellStyle name="Обычный 10 4 4 2 3 2 2" xfId="3796"/>
    <cellStyle name="Обычный 10 4 4 2 3 3" xfId="3797"/>
    <cellStyle name="Обычный 10 4 4 2 4" xfId="3798"/>
    <cellStyle name="Обычный 10 4 4 2 4 2" xfId="3799"/>
    <cellStyle name="Обычный 10 4 4 2 5" xfId="3800"/>
    <cellStyle name="Обычный 10 4 4 3" xfId="3801"/>
    <cellStyle name="Обычный 10 4 4 3 2" xfId="3802"/>
    <cellStyle name="Обычный 10 4 4 3 2 2" xfId="3803"/>
    <cellStyle name="Обычный 10 4 4 3 3" xfId="3804"/>
    <cellStyle name="Обычный 10 4 4 4" xfId="3805"/>
    <cellStyle name="Обычный 10 4 4 4 2" xfId="3806"/>
    <cellStyle name="Обычный 10 4 4 4 2 2" xfId="3807"/>
    <cellStyle name="Обычный 10 4 4 4 3" xfId="3808"/>
    <cellStyle name="Обычный 10 4 4 5" xfId="3809"/>
    <cellStyle name="Обычный 10 4 4 5 2" xfId="3810"/>
    <cellStyle name="Обычный 10 4 4 5 2 2" xfId="3811"/>
    <cellStyle name="Обычный 10 4 4 5 3" xfId="3812"/>
    <cellStyle name="Обычный 10 4 4 6" xfId="3813"/>
    <cellStyle name="Обычный 10 4 4 6 2" xfId="3814"/>
    <cellStyle name="Обычный 10 4 4 7" xfId="3815"/>
    <cellStyle name="Обычный 10 4 5" xfId="3816"/>
    <cellStyle name="Обычный 10 4 5 2" xfId="3817"/>
    <cellStyle name="Обычный 10 4 5 2 2" xfId="3818"/>
    <cellStyle name="Обычный 10 4 5 2 2 2" xfId="3819"/>
    <cellStyle name="Обычный 10 4 5 2 2 2 2" xfId="3820"/>
    <cellStyle name="Обычный 10 4 5 2 2 3" xfId="3821"/>
    <cellStyle name="Обычный 10 4 5 2 3" xfId="3822"/>
    <cellStyle name="Обычный 10 4 5 2 3 2" xfId="3823"/>
    <cellStyle name="Обычный 10 4 5 2 3 2 2" xfId="3824"/>
    <cellStyle name="Обычный 10 4 5 2 3 3" xfId="3825"/>
    <cellStyle name="Обычный 10 4 5 2 4" xfId="3826"/>
    <cellStyle name="Обычный 10 4 5 2 4 2" xfId="3827"/>
    <cellStyle name="Обычный 10 4 5 2 5" xfId="3828"/>
    <cellStyle name="Обычный 10 4 5 3" xfId="3829"/>
    <cellStyle name="Обычный 10 4 5 3 2" xfId="3830"/>
    <cellStyle name="Обычный 10 4 5 3 2 2" xfId="3831"/>
    <cellStyle name="Обычный 10 4 5 3 3" xfId="3832"/>
    <cellStyle name="Обычный 10 4 5 4" xfId="3833"/>
    <cellStyle name="Обычный 10 4 5 4 2" xfId="3834"/>
    <cellStyle name="Обычный 10 4 5 4 2 2" xfId="3835"/>
    <cellStyle name="Обычный 10 4 5 4 3" xfId="3836"/>
    <cellStyle name="Обычный 10 4 5 5" xfId="3837"/>
    <cellStyle name="Обычный 10 4 5 5 2" xfId="3838"/>
    <cellStyle name="Обычный 10 4 5 5 2 2" xfId="3839"/>
    <cellStyle name="Обычный 10 4 5 5 3" xfId="3840"/>
    <cellStyle name="Обычный 10 4 5 6" xfId="3841"/>
    <cellStyle name="Обычный 10 4 5 6 2" xfId="3842"/>
    <cellStyle name="Обычный 10 4 5 7" xfId="3843"/>
    <cellStyle name="Обычный 10 4 6" xfId="3844"/>
    <cellStyle name="Обычный 10 4 6 2" xfId="3845"/>
    <cellStyle name="Обычный 10 4 6 2 2" xfId="3846"/>
    <cellStyle name="Обычный 10 4 6 2 2 2" xfId="3847"/>
    <cellStyle name="Обычный 10 4 6 2 3" xfId="3848"/>
    <cellStyle name="Обычный 10 4 6 3" xfId="3849"/>
    <cellStyle name="Обычный 10 4 6 3 2" xfId="3850"/>
    <cellStyle name="Обычный 10 4 6 3 2 2" xfId="3851"/>
    <cellStyle name="Обычный 10 4 6 3 3" xfId="3852"/>
    <cellStyle name="Обычный 10 4 6 4" xfId="3853"/>
    <cellStyle name="Обычный 10 4 6 4 2" xfId="3854"/>
    <cellStyle name="Обычный 10 4 6 5" xfId="3855"/>
    <cellStyle name="Обычный 10 4 7" xfId="3856"/>
    <cellStyle name="Обычный 10 4 7 2" xfId="3857"/>
    <cellStyle name="Обычный 10 4 7 2 2" xfId="3858"/>
    <cellStyle name="Обычный 10 4 7 3" xfId="3859"/>
    <cellStyle name="Обычный 10 4 8" xfId="3860"/>
    <cellStyle name="Обычный 10 4 8 2" xfId="3861"/>
    <cellStyle name="Обычный 10 4 8 2 2" xfId="3862"/>
    <cellStyle name="Обычный 10 4 8 3" xfId="3863"/>
    <cellStyle name="Обычный 10 4 9" xfId="3864"/>
    <cellStyle name="Обычный 10 4 9 2" xfId="3865"/>
    <cellStyle name="Обычный 10 4 9 2 2" xfId="3866"/>
    <cellStyle name="Обычный 10 4 9 3" xfId="3867"/>
    <cellStyle name="Обычный 10 5" xfId="3868"/>
    <cellStyle name="Обычный 10 5 10" xfId="3869"/>
    <cellStyle name="Обычный 10 5 2" xfId="3870"/>
    <cellStyle name="Обычный 10 5 2 2" xfId="3871"/>
    <cellStyle name="Обычный 10 5 2 2 2" xfId="3872"/>
    <cellStyle name="Обычный 10 5 2 2 2 2" xfId="3873"/>
    <cellStyle name="Обычный 10 5 2 2 2 2 2" xfId="3874"/>
    <cellStyle name="Обычный 10 5 2 2 2 2 2 2" xfId="3875"/>
    <cellStyle name="Обычный 10 5 2 2 2 2 3" xfId="3876"/>
    <cellStyle name="Обычный 10 5 2 2 2 3" xfId="3877"/>
    <cellStyle name="Обычный 10 5 2 2 2 3 2" xfId="3878"/>
    <cellStyle name="Обычный 10 5 2 2 2 3 2 2" xfId="3879"/>
    <cellStyle name="Обычный 10 5 2 2 2 3 3" xfId="3880"/>
    <cellStyle name="Обычный 10 5 2 2 2 4" xfId="3881"/>
    <cellStyle name="Обычный 10 5 2 2 2 4 2" xfId="3882"/>
    <cellStyle name="Обычный 10 5 2 2 2 5" xfId="3883"/>
    <cellStyle name="Обычный 10 5 2 2 3" xfId="3884"/>
    <cellStyle name="Обычный 10 5 2 2 3 2" xfId="3885"/>
    <cellStyle name="Обычный 10 5 2 2 3 2 2" xfId="3886"/>
    <cellStyle name="Обычный 10 5 2 2 3 3" xfId="3887"/>
    <cellStyle name="Обычный 10 5 2 2 4" xfId="3888"/>
    <cellStyle name="Обычный 10 5 2 2 4 2" xfId="3889"/>
    <cellStyle name="Обычный 10 5 2 2 4 2 2" xfId="3890"/>
    <cellStyle name="Обычный 10 5 2 2 4 3" xfId="3891"/>
    <cellStyle name="Обычный 10 5 2 2 5" xfId="3892"/>
    <cellStyle name="Обычный 10 5 2 2 5 2" xfId="3893"/>
    <cellStyle name="Обычный 10 5 2 2 5 2 2" xfId="3894"/>
    <cellStyle name="Обычный 10 5 2 2 5 3" xfId="3895"/>
    <cellStyle name="Обычный 10 5 2 2 6" xfId="3896"/>
    <cellStyle name="Обычный 10 5 2 2 6 2" xfId="3897"/>
    <cellStyle name="Обычный 10 5 2 2 7" xfId="3898"/>
    <cellStyle name="Обычный 10 5 2 3" xfId="3899"/>
    <cellStyle name="Обычный 10 5 2 3 2" xfId="3900"/>
    <cellStyle name="Обычный 10 5 2 3 2 2" xfId="3901"/>
    <cellStyle name="Обычный 10 5 2 3 2 2 2" xfId="3902"/>
    <cellStyle name="Обычный 10 5 2 3 2 2 2 2" xfId="3903"/>
    <cellStyle name="Обычный 10 5 2 3 2 2 3" xfId="3904"/>
    <cellStyle name="Обычный 10 5 2 3 2 3" xfId="3905"/>
    <cellStyle name="Обычный 10 5 2 3 2 3 2" xfId="3906"/>
    <cellStyle name="Обычный 10 5 2 3 2 3 2 2" xfId="3907"/>
    <cellStyle name="Обычный 10 5 2 3 2 3 3" xfId="3908"/>
    <cellStyle name="Обычный 10 5 2 3 2 4" xfId="3909"/>
    <cellStyle name="Обычный 10 5 2 3 2 4 2" xfId="3910"/>
    <cellStyle name="Обычный 10 5 2 3 2 5" xfId="3911"/>
    <cellStyle name="Обычный 10 5 2 3 3" xfId="3912"/>
    <cellStyle name="Обычный 10 5 2 3 3 2" xfId="3913"/>
    <cellStyle name="Обычный 10 5 2 3 3 2 2" xfId="3914"/>
    <cellStyle name="Обычный 10 5 2 3 3 3" xfId="3915"/>
    <cellStyle name="Обычный 10 5 2 3 4" xfId="3916"/>
    <cellStyle name="Обычный 10 5 2 3 4 2" xfId="3917"/>
    <cellStyle name="Обычный 10 5 2 3 4 2 2" xfId="3918"/>
    <cellStyle name="Обычный 10 5 2 3 4 3" xfId="3919"/>
    <cellStyle name="Обычный 10 5 2 3 5" xfId="3920"/>
    <cellStyle name="Обычный 10 5 2 3 5 2" xfId="3921"/>
    <cellStyle name="Обычный 10 5 2 3 5 2 2" xfId="3922"/>
    <cellStyle name="Обычный 10 5 2 3 5 3" xfId="3923"/>
    <cellStyle name="Обычный 10 5 2 3 6" xfId="3924"/>
    <cellStyle name="Обычный 10 5 2 3 6 2" xfId="3925"/>
    <cellStyle name="Обычный 10 5 2 3 7" xfId="3926"/>
    <cellStyle name="Обычный 10 5 2 4" xfId="3927"/>
    <cellStyle name="Обычный 10 5 2 4 2" xfId="3928"/>
    <cellStyle name="Обычный 10 5 2 4 2 2" xfId="3929"/>
    <cellStyle name="Обычный 10 5 2 4 2 2 2" xfId="3930"/>
    <cellStyle name="Обычный 10 5 2 4 2 3" xfId="3931"/>
    <cellStyle name="Обычный 10 5 2 4 3" xfId="3932"/>
    <cellStyle name="Обычный 10 5 2 4 3 2" xfId="3933"/>
    <cellStyle name="Обычный 10 5 2 4 3 2 2" xfId="3934"/>
    <cellStyle name="Обычный 10 5 2 4 3 3" xfId="3935"/>
    <cellStyle name="Обычный 10 5 2 4 4" xfId="3936"/>
    <cellStyle name="Обычный 10 5 2 4 4 2" xfId="3937"/>
    <cellStyle name="Обычный 10 5 2 4 5" xfId="3938"/>
    <cellStyle name="Обычный 10 5 2 5" xfId="3939"/>
    <cellStyle name="Обычный 10 5 2 5 2" xfId="3940"/>
    <cellStyle name="Обычный 10 5 2 5 2 2" xfId="3941"/>
    <cellStyle name="Обычный 10 5 2 5 3" xfId="3942"/>
    <cellStyle name="Обычный 10 5 2 6" xfId="3943"/>
    <cellStyle name="Обычный 10 5 2 6 2" xfId="3944"/>
    <cellStyle name="Обычный 10 5 2 6 2 2" xfId="3945"/>
    <cellStyle name="Обычный 10 5 2 6 3" xfId="3946"/>
    <cellStyle name="Обычный 10 5 2 7" xfId="3947"/>
    <cellStyle name="Обычный 10 5 2 7 2" xfId="3948"/>
    <cellStyle name="Обычный 10 5 2 7 2 2" xfId="3949"/>
    <cellStyle name="Обычный 10 5 2 7 3" xfId="3950"/>
    <cellStyle name="Обычный 10 5 2 8" xfId="3951"/>
    <cellStyle name="Обычный 10 5 2 8 2" xfId="3952"/>
    <cellStyle name="Обычный 10 5 2 9" xfId="3953"/>
    <cellStyle name="Обычный 10 5 3" xfId="3954"/>
    <cellStyle name="Обычный 10 5 3 2" xfId="3955"/>
    <cellStyle name="Обычный 10 5 3 2 2" xfId="3956"/>
    <cellStyle name="Обычный 10 5 3 2 2 2" xfId="3957"/>
    <cellStyle name="Обычный 10 5 3 2 2 2 2" xfId="3958"/>
    <cellStyle name="Обычный 10 5 3 2 2 3" xfId="3959"/>
    <cellStyle name="Обычный 10 5 3 2 3" xfId="3960"/>
    <cellStyle name="Обычный 10 5 3 2 3 2" xfId="3961"/>
    <cellStyle name="Обычный 10 5 3 2 3 2 2" xfId="3962"/>
    <cellStyle name="Обычный 10 5 3 2 3 3" xfId="3963"/>
    <cellStyle name="Обычный 10 5 3 2 4" xfId="3964"/>
    <cellStyle name="Обычный 10 5 3 2 4 2" xfId="3965"/>
    <cellStyle name="Обычный 10 5 3 2 5" xfId="3966"/>
    <cellStyle name="Обычный 10 5 3 3" xfId="3967"/>
    <cellStyle name="Обычный 10 5 3 3 2" xfId="3968"/>
    <cellStyle name="Обычный 10 5 3 3 2 2" xfId="3969"/>
    <cellStyle name="Обычный 10 5 3 3 3" xfId="3970"/>
    <cellStyle name="Обычный 10 5 3 4" xfId="3971"/>
    <cellStyle name="Обычный 10 5 3 4 2" xfId="3972"/>
    <cellStyle name="Обычный 10 5 3 4 2 2" xfId="3973"/>
    <cellStyle name="Обычный 10 5 3 4 3" xfId="3974"/>
    <cellStyle name="Обычный 10 5 3 5" xfId="3975"/>
    <cellStyle name="Обычный 10 5 3 5 2" xfId="3976"/>
    <cellStyle name="Обычный 10 5 3 5 2 2" xfId="3977"/>
    <cellStyle name="Обычный 10 5 3 5 3" xfId="3978"/>
    <cellStyle name="Обычный 10 5 3 6" xfId="3979"/>
    <cellStyle name="Обычный 10 5 3 6 2" xfId="3980"/>
    <cellStyle name="Обычный 10 5 3 7" xfId="3981"/>
    <cellStyle name="Обычный 10 5 4" xfId="3982"/>
    <cellStyle name="Обычный 10 5 4 2" xfId="3983"/>
    <cellStyle name="Обычный 10 5 4 2 2" xfId="3984"/>
    <cellStyle name="Обычный 10 5 4 2 2 2" xfId="3985"/>
    <cellStyle name="Обычный 10 5 4 2 2 2 2" xfId="3986"/>
    <cellStyle name="Обычный 10 5 4 2 2 3" xfId="3987"/>
    <cellStyle name="Обычный 10 5 4 2 3" xfId="3988"/>
    <cellStyle name="Обычный 10 5 4 2 3 2" xfId="3989"/>
    <cellStyle name="Обычный 10 5 4 2 3 2 2" xfId="3990"/>
    <cellStyle name="Обычный 10 5 4 2 3 3" xfId="3991"/>
    <cellStyle name="Обычный 10 5 4 2 4" xfId="3992"/>
    <cellStyle name="Обычный 10 5 4 2 4 2" xfId="3993"/>
    <cellStyle name="Обычный 10 5 4 2 5" xfId="3994"/>
    <cellStyle name="Обычный 10 5 4 3" xfId="3995"/>
    <cellStyle name="Обычный 10 5 4 3 2" xfId="3996"/>
    <cellStyle name="Обычный 10 5 4 3 2 2" xfId="3997"/>
    <cellStyle name="Обычный 10 5 4 3 3" xfId="3998"/>
    <cellStyle name="Обычный 10 5 4 4" xfId="3999"/>
    <cellStyle name="Обычный 10 5 4 4 2" xfId="4000"/>
    <cellStyle name="Обычный 10 5 4 4 2 2" xfId="4001"/>
    <cellStyle name="Обычный 10 5 4 4 3" xfId="4002"/>
    <cellStyle name="Обычный 10 5 4 5" xfId="4003"/>
    <cellStyle name="Обычный 10 5 4 5 2" xfId="4004"/>
    <cellStyle name="Обычный 10 5 4 5 2 2" xfId="4005"/>
    <cellStyle name="Обычный 10 5 4 5 3" xfId="4006"/>
    <cellStyle name="Обычный 10 5 4 6" xfId="4007"/>
    <cellStyle name="Обычный 10 5 4 6 2" xfId="4008"/>
    <cellStyle name="Обычный 10 5 4 7" xfId="4009"/>
    <cellStyle name="Обычный 10 5 5" xfId="4010"/>
    <cellStyle name="Обычный 10 5 5 2" xfId="4011"/>
    <cellStyle name="Обычный 10 5 5 2 2" xfId="4012"/>
    <cellStyle name="Обычный 10 5 5 2 2 2" xfId="4013"/>
    <cellStyle name="Обычный 10 5 5 2 3" xfId="4014"/>
    <cellStyle name="Обычный 10 5 5 3" xfId="4015"/>
    <cellStyle name="Обычный 10 5 5 3 2" xfId="4016"/>
    <cellStyle name="Обычный 10 5 5 3 2 2" xfId="4017"/>
    <cellStyle name="Обычный 10 5 5 3 3" xfId="4018"/>
    <cellStyle name="Обычный 10 5 5 4" xfId="4019"/>
    <cellStyle name="Обычный 10 5 5 4 2" xfId="4020"/>
    <cellStyle name="Обычный 10 5 5 5" xfId="4021"/>
    <cellStyle name="Обычный 10 5 6" xfId="4022"/>
    <cellStyle name="Обычный 10 5 6 2" xfId="4023"/>
    <cellStyle name="Обычный 10 5 6 2 2" xfId="4024"/>
    <cellStyle name="Обычный 10 5 6 3" xfId="4025"/>
    <cellStyle name="Обычный 10 5 7" xfId="4026"/>
    <cellStyle name="Обычный 10 5 7 2" xfId="4027"/>
    <cellStyle name="Обычный 10 5 7 2 2" xfId="4028"/>
    <cellStyle name="Обычный 10 5 7 3" xfId="4029"/>
    <cellStyle name="Обычный 10 5 8" xfId="4030"/>
    <cellStyle name="Обычный 10 5 8 2" xfId="4031"/>
    <cellStyle name="Обычный 10 5 8 2 2" xfId="4032"/>
    <cellStyle name="Обычный 10 5 8 3" xfId="4033"/>
    <cellStyle name="Обычный 10 5 9" xfId="4034"/>
    <cellStyle name="Обычный 10 5 9 2" xfId="4035"/>
    <cellStyle name="Обычный 10 6" xfId="4036"/>
    <cellStyle name="Обычный 10 6 2" xfId="4037"/>
    <cellStyle name="Обычный 10 6 2 2" xfId="4038"/>
    <cellStyle name="Обычный 10 6 2 2 2" xfId="4039"/>
    <cellStyle name="Обычный 10 6 2 2 2 2" xfId="4040"/>
    <cellStyle name="Обычный 10 6 2 2 2 2 2" xfId="4041"/>
    <cellStyle name="Обычный 10 6 2 2 2 3" xfId="4042"/>
    <cellStyle name="Обычный 10 6 2 2 3" xfId="4043"/>
    <cellStyle name="Обычный 10 6 2 2 3 2" xfId="4044"/>
    <cellStyle name="Обычный 10 6 2 2 3 2 2" xfId="4045"/>
    <cellStyle name="Обычный 10 6 2 2 3 3" xfId="4046"/>
    <cellStyle name="Обычный 10 6 2 2 4" xfId="4047"/>
    <cellStyle name="Обычный 10 6 2 2 4 2" xfId="4048"/>
    <cellStyle name="Обычный 10 6 2 2 5" xfId="4049"/>
    <cellStyle name="Обычный 10 6 2 3" xfId="4050"/>
    <cellStyle name="Обычный 10 6 2 3 2" xfId="4051"/>
    <cellStyle name="Обычный 10 6 2 3 2 2" xfId="4052"/>
    <cellStyle name="Обычный 10 6 2 3 3" xfId="4053"/>
    <cellStyle name="Обычный 10 6 2 4" xfId="4054"/>
    <cellStyle name="Обычный 10 6 2 4 2" xfId="4055"/>
    <cellStyle name="Обычный 10 6 2 4 2 2" xfId="4056"/>
    <cellStyle name="Обычный 10 6 2 4 3" xfId="4057"/>
    <cellStyle name="Обычный 10 6 2 5" xfId="4058"/>
    <cellStyle name="Обычный 10 6 2 5 2" xfId="4059"/>
    <cellStyle name="Обычный 10 6 2 5 2 2" xfId="4060"/>
    <cellStyle name="Обычный 10 6 2 5 3" xfId="4061"/>
    <cellStyle name="Обычный 10 6 2 6" xfId="4062"/>
    <cellStyle name="Обычный 10 6 2 6 2" xfId="4063"/>
    <cellStyle name="Обычный 10 6 2 7" xfId="4064"/>
    <cellStyle name="Обычный 10 6 3" xfId="4065"/>
    <cellStyle name="Обычный 10 6 3 2" xfId="4066"/>
    <cellStyle name="Обычный 10 6 3 2 2" xfId="4067"/>
    <cellStyle name="Обычный 10 6 3 2 2 2" xfId="4068"/>
    <cellStyle name="Обычный 10 6 3 2 2 2 2" xfId="4069"/>
    <cellStyle name="Обычный 10 6 3 2 2 3" xfId="4070"/>
    <cellStyle name="Обычный 10 6 3 2 3" xfId="4071"/>
    <cellStyle name="Обычный 10 6 3 2 3 2" xfId="4072"/>
    <cellStyle name="Обычный 10 6 3 2 3 2 2" xfId="4073"/>
    <cellStyle name="Обычный 10 6 3 2 3 3" xfId="4074"/>
    <cellStyle name="Обычный 10 6 3 2 4" xfId="4075"/>
    <cellStyle name="Обычный 10 6 3 2 4 2" xfId="4076"/>
    <cellStyle name="Обычный 10 6 3 2 5" xfId="4077"/>
    <cellStyle name="Обычный 10 6 3 3" xfId="4078"/>
    <cellStyle name="Обычный 10 6 3 3 2" xfId="4079"/>
    <cellStyle name="Обычный 10 6 3 3 2 2" xfId="4080"/>
    <cellStyle name="Обычный 10 6 3 3 3" xfId="4081"/>
    <cellStyle name="Обычный 10 6 3 4" xfId="4082"/>
    <cellStyle name="Обычный 10 6 3 4 2" xfId="4083"/>
    <cellStyle name="Обычный 10 6 3 4 2 2" xfId="4084"/>
    <cellStyle name="Обычный 10 6 3 4 3" xfId="4085"/>
    <cellStyle name="Обычный 10 6 3 5" xfId="4086"/>
    <cellStyle name="Обычный 10 6 3 5 2" xfId="4087"/>
    <cellStyle name="Обычный 10 6 3 5 2 2" xfId="4088"/>
    <cellStyle name="Обычный 10 6 3 5 3" xfId="4089"/>
    <cellStyle name="Обычный 10 6 3 6" xfId="4090"/>
    <cellStyle name="Обычный 10 6 3 6 2" xfId="4091"/>
    <cellStyle name="Обычный 10 6 3 7" xfId="4092"/>
    <cellStyle name="Обычный 10 6 4" xfId="4093"/>
    <cellStyle name="Обычный 10 6 4 2" xfId="4094"/>
    <cellStyle name="Обычный 10 6 4 2 2" xfId="4095"/>
    <cellStyle name="Обычный 10 6 4 2 2 2" xfId="4096"/>
    <cellStyle name="Обычный 10 6 4 2 3" xfId="4097"/>
    <cellStyle name="Обычный 10 6 4 3" xfId="4098"/>
    <cellStyle name="Обычный 10 6 4 3 2" xfId="4099"/>
    <cellStyle name="Обычный 10 6 4 3 2 2" xfId="4100"/>
    <cellStyle name="Обычный 10 6 4 3 3" xfId="4101"/>
    <cellStyle name="Обычный 10 6 4 4" xfId="4102"/>
    <cellStyle name="Обычный 10 6 4 4 2" xfId="4103"/>
    <cellStyle name="Обычный 10 6 4 5" xfId="4104"/>
    <cellStyle name="Обычный 10 6 5" xfId="4105"/>
    <cellStyle name="Обычный 10 6 5 2" xfId="4106"/>
    <cellStyle name="Обычный 10 6 5 2 2" xfId="4107"/>
    <cellStyle name="Обычный 10 6 5 3" xfId="4108"/>
    <cellStyle name="Обычный 10 6 6" xfId="4109"/>
    <cellStyle name="Обычный 10 6 6 2" xfId="4110"/>
    <cellStyle name="Обычный 10 6 6 2 2" xfId="4111"/>
    <cellStyle name="Обычный 10 6 6 3" xfId="4112"/>
    <cellStyle name="Обычный 10 6 7" xfId="4113"/>
    <cellStyle name="Обычный 10 6 7 2" xfId="4114"/>
    <cellStyle name="Обычный 10 6 7 2 2" xfId="4115"/>
    <cellStyle name="Обычный 10 6 7 3" xfId="4116"/>
    <cellStyle name="Обычный 10 6 8" xfId="4117"/>
    <cellStyle name="Обычный 10 6 8 2" xfId="4118"/>
    <cellStyle name="Обычный 10 6 9" xfId="4119"/>
    <cellStyle name="Обычный 10 7" xfId="4120"/>
    <cellStyle name="Обычный 10 7 2" xfId="4121"/>
    <cellStyle name="Обычный 10 7 2 2" xfId="4122"/>
    <cellStyle name="Обычный 10 7 2 2 2" xfId="4123"/>
    <cellStyle name="Обычный 10 7 2 2 2 2" xfId="4124"/>
    <cellStyle name="Обычный 10 7 2 2 2 2 2" xfId="4125"/>
    <cellStyle name="Обычный 10 7 2 2 2 3" xfId="4126"/>
    <cellStyle name="Обычный 10 7 2 2 3" xfId="4127"/>
    <cellStyle name="Обычный 10 7 2 2 3 2" xfId="4128"/>
    <cellStyle name="Обычный 10 7 2 2 3 2 2" xfId="4129"/>
    <cellStyle name="Обычный 10 7 2 2 3 3" xfId="4130"/>
    <cellStyle name="Обычный 10 7 2 2 4" xfId="4131"/>
    <cellStyle name="Обычный 10 7 2 2 4 2" xfId="4132"/>
    <cellStyle name="Обычный 10 7 2 2 5" xfId="4133"/>
    <cellStyle name="Обычный 10 7 2 3" xfId="4134"/>
    <cellStyle name="Обычный 10 7 2 3 2" xfId="4135"/>
    <cellStyle name="Обычный 10 7 2 3 2 2" xfId="4136"/>
    <cellStyle name="Обычный 10 7 2 3 3" xfId="4137"/>
    <cellStyle name="Обычный 10 7 2 4" xfId="4138"/>
    <cellStyle name="Обычный 10 7 2 4 2" xfId="4139"/>
    <cellStyle name="Обычный 10 7 2 4 2 2" xfId="4140"/>
    <cellStyle name="Обычный 10 7 2 4 3" xfId="4141"/>
    <cellStyle name="Обычный 10 7 2 5" xfId="4142"/>
    <cellStyle name="Обычный 10 7 2 5 2" xfId="4143"/>
    <cellStyle name="Обычный 10 7 2 5 2 2" xfId="4144"/>
    <cellStyle name="Обычный 10 7 2 5 3" xfId="4145"/>
    <cellStyle name="Обычный 10 7 2 6" xfId="4146"/>
    <cellStyle name="Обычный 10 7 2 6 2" xfId="4147"/>
    <cellStyle name="Обычный 10 7 2 7" xfId="4148"/>
    <cellStyle name="Обычный 10 7 3" xfId="4149"/>
    <cellStyle name="Обычный 10 7 3 2" xfId="4150"/>
    <cellStyle name="Обычный 10 7 3 2 2" xfId="4151"/>
    <cellStyle name="Обычный 10 7 3 2 2 2" xfId="4152"/>
    <cellStyle name="Обычный 10 7 3 2 2 2 2" xfId="4153"/>
    <cellStyle name="Обычный 10 7 3 2 2 3" xfId="4154"/>
    <cellStyle name="Обычный 10 7 3 2 3" xfId="4155"/>
    <cellStyle name="Обычный 10 7 3 2 3 2" xfId="4156"/>
    <cellStyle name="Обычный 10 7 3 2 3 2 2" xfId="4157"/>
    <cellStyle name="Обычный 10 7 3 2 3 3" xfId="4158"/>
    <cellStyle name="Обычный 10 7 3 2 4" xfId="4159"/>
    <cellStyle name="Обычный 10 7 3 2 4 2" xfId="4160"/>
    <cellStyle name="Обычный 10 7 3 2 5" xfId="4161"/>
    <cellStyle name="Обычный 10 7 3 3" xfId="4162"/>
    <cellStyle name="Обычный 10 7 3 3 2" xfId="4163"/>
    <cellStyle name="Обычный 10 7 3 3 2 2" xfId="4164"/>
    <cellStyle name="Обычный 10 7 3 3 3" xfId="4165"/>
    <cellStyle name="Обычный 10 7 3 4" xfId="4166"/>
    <cellStyle name="Обычный 10 7 3 4 2" xfId="4167"/>
    <cellStyle name="Обычный 10 7 3 4 2 2" xfId="4168"/>
    <cellStyle name="Обычный 10 7 3 4 3" xfId="4169"/>
    <cellStyle name="Обычный 10 7 3 5" xfId="4170"/>
    <cellStyle name="Обычный 10 7 3 5 2" xfId="4171"/>
    <cellStyle name="Обычный 10 7 3 5 2 2" xfId="4172"/>
    <cellStyle name="Обычный 10 7 3 5 3" xfId="4173"/>
    <cellStyle name="Обычный 10 7 3 6" xfId="4174"/>
    <cellStyle name="Обычный 10 7 3 6 2" xfId="4175"/>
    <cellStyle name="Обычный 10 7 3 7" xfId="4176"/>
    <cellStyle name="Обычный 10 7 4" xfId="4177"/>
    <cellStyle name="Обычный 10 7 4 2" xfId="4178"/>
    <cellStyle name="Обычный 10 7 4 2 2" xfId="4179"/>
    <cellStyle name="Обычный 10 7 4 2 2 2" xfId="4180"/>
    <cellStyle name="Обычный 10 7 4 2 3" xfId="4181"/>
    <cellStyle name="Обычный 10 7 4 3" xfId="4182"/>
    <cellStyle name="Обычный 10 7 4 3 2" xfId="4183"/>
    <cellStyle name="Обычный 10 7 4 3 2 2" xfId="4184"/>
    <cellStyle name="Обычный 10 7 4 3 3" xfId="4185"/>
    <cellStyle name="Обычный 10 7 4 4" xfId="4186"/>
    <cellStyle name="Обычный 10 7 4 4 2" xfId="4187"/>
    <cellStyle name="Обычный 10 7 4 5" xfId="4188"/>
    <cellStyle name="Обычный 10 7 5" xfId="4189"/>
    <cellStyle name="Обычный 10 7 5 2" xfId="4190"/>
    <cellStyle name="Обычный 10 7 5 2 2" xfId="4191"/>
    <cellStyle name="Обычный 10 7 5 3" xfId="4192"/>
    <cellStyle name="Обычный 10 7 6" xfId="4193"/>
    <cellStyle name="Обычный 10 7 6 2" xfId="4194"/>
    <cellStyle name="Обычный 10 7 6 2 2" xfId="4195"/>
    <cellStyle name="Обычный 10 7 6 3" xfId="4196"/>
    <cellStyle name="Обычный 10 7 7" xfId="4197"/>
    <cellStyle name="Обычный 10 7 7 2" xfId="4198"/>
    <cellStyle name="Обычный 10 7 7 2 2" xfId="4199"/>
    <cellStyle name="Обычный 10 7 7 3" xfId="4200"/>
    <cellStyle name="Обычный 10 7 8" xfId="4201"/>
    <cellStyle name="Обычный 10 7 8 2" xfId="4202"/>
    <cellStyle name="Обычный 10 7 9" xfId="4203"/>
    <cellStyle name="Обычный 10 8" xfId="4204"/>
    <cellStyle name="Обычный 10 8 2" xfId="4205"/>
    <cellStyle name="Обычный 10 8 2 2" xfId="4206"/>
    <cellStyle name="Обычный 10 8 2 2 2" xfId="4207"/>
    <cellStyle name="Обычный 10 8 2 2 2 2" xfId="4208"/>
    <cellStyle name="Обычный 10 8 2 2 2 2 2" xfId="4209"/>
    <cellStyle name="Обычный 10 8 2 2 2 3" xfId="4210"/>
    <cellStyle name="Обычный 10 8 2 2 3" xfId="4211"/>
    <cellStyle name="Обычный 10 8 2 2 3 2" xfId="4212"/>
    <cellStyle name="Обычный 10 8 2 2 3 2 2" xfId="4213"/>
    <cellStyle name="Обычный 10 8 2 2 3 3" xfId="4214"/>
    <cellStyle name="Обычный 10 8 2 2 4" xfId="4215"/>
    <cellStyle name="Обычный 10 8 2 2 4 2" xfId="4216"/>
    <cellStyle name="Обычный 10 8 2 2 5" xfId="4217"/>
    <cellStyle name="Обычный 10 8 2 3" xfId="4218"/>
    <cellStyle name="Обычный 10 8 2 3 2" xfId="4219"/>
    <cellStyle name="Обычный 10 8 2 3 2 2" xfId="4220"/>
    <cellStyle name="Обычный 10 8 2 3 3" xfId="4221"/>
    <cellStyle name="Обычный 10 8 2 4" xfId="4222"/>
    <cellStyle name="Обычный 10 8 2 4 2" xfId="4223"/>
    <cellStyle name="Обычный 10 8 2 4 2 2" xfId="4224"/>
    <cellStyle name="Обычный 10 8 2 4 3" xfId="4225"/>
    <cellStyle name="Обычный 10 8 2 5" xfId="4226"/>
    <cellStyle name="Обычный 10 8 2 5 2" xfId="4227"/>
    <cellStyle name="Обычный 10 8 2 5 2 2" xfId="4228"/>
    <cellStyle name="Обычный 10 8 2 5 3" xfId="4229"/>
    <cellStyle name="Обычный 10 8 2 6" xfId="4230"/>
    <cellStyle name="Обычный 10 8 2 6 2" xfId="4231"/>
    <cellStyle name="Обычный 10 8 2 7" xfId="4232"/>
    <cellStyle name="Обычный 10 8 3" xfId="4233"/>
    <cellStyle name="Обычный 10 8 3 2" xfId="4234"/>
    <cellStyle name="Обычный 10 8 3 2 2" xfId="4235"/>
    <cellStyle name="Обычный 10 8 3 2 2 2" xfId="4236"/>
    <cellStyle name="Обычный 10 8 3 2 2 2 2" xfId="4237"/>
    <cellStyle name="Обычный 10 8 3 2 2 3" xfId="4238"/>
    <cellStyle name="Обычный 10 8 3 2 3" xfId="4239"/>
    <cellStyle name="Обычный 10 8 3 2 3 2" xfId="4240"/>
    <cellStyle name="Обычный 10 8 3 2 3 2 2" xfId="4241"/>
    <cellStyle name="Обычный 10 8 3 2 3 3" xfId="4242"/>
    <cellStyle name="Обычный 10 8 3 2 4" xfId="4243"/>
    <cellStyle name="Обычный 10 8 3 2 4 2" xfId="4244"/>
    <cellStyle name="Обычный 10 8 3 2 5" xfId="4245"/>
    <cellStyle name="Обычный 10 8 3 3" xfId="4246"/>
    <cellStyle name="Обычный 10 8 3 3 2" xfId="4247"/>
    <cellStyle name="Обычный 10 8 3 3 2 2" xfId="4248"/>
    <cellStyle name="Обычный 10 8 3 3 3" xfId="4249"/>
    <cellStyle name="Обычный 10 8 3 4" xfId="4250"/>
    <cellStyle name="Обычный 10 8 3 4 2" xfId="4251"/>
    <cellStyle name="Обычный 10 8 3 4 2 2" xfId="4252"/>
    <cellStyle name="Обычный 10 8 3 4 3" xfId="4253"/>
    <cellStyle name="Обычный 10 8 3 5" xfId="4254"/>
    <cellStyle name="Обычный 10 8 3 5 2" xfId="4255"/>
    <cellStyle name="Обычный 10 8 3 5 2 2" xfId="4256"/>
    <cellStyle name="Обычный 10 8 3 5 3" xfId="4257"/>
    <cellStyle name="Обычный 10 8 3 6" xfId="4258"/>
    <cellStyle name="Обычный 10 8 3 6 2" xfId="4259"/>
    <cellStyle name="Обычный 10 8 3 7" xfId="4260"/>
    <cellStyle name="Обычный 10 8 4" xfId="4261"/>
    <cellStyle name="Обычный 10 8 4 2" xfId="4262"/>
    <cellStyle name="Обычный 10 8 4 2 2" xfId="4263"/>
    <cellStyle name="Обычный 10 8 4 2 2 2" xfId="4264"/>
    <cellStyle name="Обычный 10 8 4 2 3" xfId="4265"/>
    <cellStyle name="Обычный 10 8 4 3" xfId="4266"/>
    <cellStyle name="Обычный 10 8 4 3 2" xfId="4267"/>
    <cellStyle name="Обычный 10 8 4 3 2 2" xfId="4268"/>
    <cellStyle name="Обычный 10 8 4 3 3" xfId="4269"/>
    <cellStyle name="Обычный 10 8 4 4" xfId="4270"/>
    <cellStyle name="Обычный 10 8 4 4 2" xfId="4271"/>
    <cellStyle name="Обычный 10 8 4 5" xfId="4272"/>
    <cellStyle name="Обычный 10 8 5" xfId="4273"/>
    <cellStyle name="Обычный 10 8 5 2" xfId="4274"/>
    <cellStyle name="Обычный 10 8 5 2 2" xfId="4275"/>
    <cellStyle name="Обычный 10 8 5 3" xfId="4276"/>
    <cellStyle name="Обычный 10 8 6" xfId="4277"/>
    <cellStyle name="Обычный 10 8 6 2" xfId="4278"/>
    <cellStyle name="Обычный 10 8 6 2 2" xfId="4279"/>
    <cellStyle name="Обычный 10 8 6 3" xfId="4280"/>
    <cellStyle name="Обычный 10 8 7" xfId="4281"/>
    <cellStyle name="Обычный 10 8 7 2" xfId="4282"/>
    <cellStyle name="Обычный 10 8 7 2 2" xfId="4283"/>
    <cellStyle name="Обычный 10 8 7 3" xfId="4284"/>
    <cellStyle name="Обычный 10 8 8" xfId="4285"/>
    <cellStyle name="Обычный 10 8 8 2" xfId="4286"/>
    <cellStyle name="Обычный 10 8 9" xfId="4287"/>
    <cellStyle name="Обычный 10 9" xfId="4288"/>
    <cellStyle name="Обычный 10 9 2" xfId="4289"/>
    <cellStyle name="Обычный 10 9 2 2" xfId="4290"/>
    <cellStyle name="Обычный 10 9 2 2 2" xfId="4291"/>
    <cellStyle name="Обычный 10 9 2 2 2 2" xfId="4292"/>
    <cellStyle name="Обычный 10 9 2 2 3" xfId="4293"/>
    <cellStyle name="Обычный 10 9 2 3" xfId="4294"/>
    <cellStyle name="Обычный 10 9 2 3 2" xfId="4295"/>
    <cellStyle name="Обычный 10 9 2 3 2 2" xfId="4296"/>
    <cellStyle name="Обычный 10 9 2 3 3" xfId="4297"/>
    <cellStyle name="Обычный 10 9 2 4" xfId="4298"/>
    <cellStyle name="Обычный 10 9 2 4 2" xfId="4299"/>
    <cellStyle name="Обычный 10 9 2 5" xfId="4300"/>
    <cellStyle name="Обычный 10 9 3" xfId="4301"/>
    <cellStyle name="Обычный 10 9 3 2" xfId="4302"/>
    <cellStyle name="Обычный 10 9 3 2 2" xfId="4303"/>
    <cellStyle name="Обычный 10 9 3 3" xfId="4304"/>
    <cellStyle name="Обычный 10 9 4" xfId="4305"/>
    <cellStyle name="Обычный 10 9 4 2" xfId="4306"/>
    <cellStyle name="Обычный 10 9 4 2 2" xfId="4307"/>
    <cellStyle name="Обычный 10 9 4 3" xfId="4308"/>
    <cellStyle name="Обычный 10 9 5" xfId="4309"/>
    <cellStyle name="Обычный 10 9 5 2" xfId="4310"/>
    <cellStyle name="Обычный 10 9 5 2 2" xfId="4311"/>
    <cellStyle name="Обычный 10 9 5 3" xfId="4312"/>
    <cellStyle name="Обычный 10 9 6" xfId="4313"/>
    <cellStyle name="Обычный 10 9 6 2" xfId="4314"/>
    <cellStyle name="Обычный 10 9 7" xfId="4315"/>
    <cellStyle name="Обычный 10_Инвестпрог.17_19_ копияКрымэнерго_12.02.16 - копия" xfId="4318"/>
    <cellStyle name="Обычный 100" xfId="4316"/>
    <cellStyle name="Обычный 108" xfId="4317"/>
    <cellStyle name="Обычный 11" xfId="4319"/>
    <cellStyle name="Обычный 11 10" xfId="4320"/>
    <cellStyle name="Обычный 11 11" xfId="4321"/>
    <cellStyle name="Обычный 11 12" xfId="4322"/>
    <cellStyle name="Обычный 11 13" xfId="4323"/>
    <cellStyle name="Обычный 11 14" xfId="4324"/>
    <cellStyle name="Обычный 11 15" xfId="4325"/>
    <cellStyle name="Обычный 11 16" xfId="4326"/>
    <cellStyle name="Обычный 11 17" xfId="4327"/>
    <cellStyle name="Обычный 11 18" xfId="4328"/>
    <cellStyle name="Обычный 11 18 2" xfId="4329"/>
    <cellStyle name="Обычный 11 2" xfId="4330"/>
    <cellStyle name="Обычный 11 3" xfId="4331"/>
    <cellStyle name="Обычный 11 4" xfId="4332"/>
    <cellStyle name="Обычный 11 5" xfId="4333"/>
    <cellStyle name="Обычный 11 6" xfId="4334"/>
    <cellStyle name="Обычный 11 7" xfId="4335"/>
    <cellStyle name="Обычный 11 8" xfId="4336"/>
    <cellStyle name="Обычный 11 9" xfId="4337"/>
    <cellStyle name="Обычный 114 2" xfId="4338"/>
    <cellStyle name="Обычный 114 2 2" xfId="4339"/>
    <cellStyle name="Обычный 114 2_пр№2 пр.149 170311" xfId="4340"/>
    <cellStyle name="Обычный 12" xfId="4341"/>
    <cellStyle name="Обычный 12 10" xfId="4342"/>
    <cellStyle name="Обычный 12 11" xfId="4343"/>
    <cellStyle name="Обычный 12 12" xfId="4344"/>
    <cellStyle name="Обычный 12 13" xfId="4345"/>
    <cellStyle name="Обычный 12 14" xfId="4346"/>
    <cellStyle name="Обычный 12 15" xfId="4347"/>
    <cellStyle name="Обычный 12 2" xfId="4348"/>
    <cellStyle name="Обычный 12 2 2" xfId="4349"/>
    <cellStyle name="Обычный 12 3" xfId="4350"/>
    <cellStyle name="Обычный 12 4" xfId="4351"/>
    <cellStyle name="Обычный 12 5" xfId="4352"/>
    <cellStyle name="Обычный 12 6" xfId="4353"/>
    <cellStyle name="Обычный 12 7" xfId="4354"/>
    <cellStyle name="Обычный 12 8" xfId="4355"/>
    <cellStyle name="Обычный 12 9" xfId="4356"/>
    <cellStyle name="Обычный 13" xfId="4357"/>
    <cellStyle name="Обычный 13 10" xfId="4358"/>
    <cellStyle name="Обычный 13 11" xfId="4359"/>
    <cellStyle name="Обычный 13 12" xfId="4360"/>
    <cellStyle name="Обычный 13 13" xfId="4361"/>
    <cellStyle name="Обычный 13 2" xfId="4362"/>
    <cellStyle name="Обычный 13 3" xfId="4363"/>
    <cellStyle name="Обычный 13 4" xfId="4364"/>
    <cellStyle name="Обычный 13 5" xfId="4365"/>
    <cellStyle name="Обычный 13 6" xfId="4366"/>
    <cellStyle name="Обычный 13 7" xfId="4367"/>
    <cellStyle name="Обычный 13 8" xfId="4368"/>
    <cellStyle name="Обычный 13 9" xfId="4369"/>
    <cellStyle name="Обычный 13_Setup" xfId="4370"/>
    <cellStyle name="Обычный 14" xfId="4371"/>
    <cellStyle name="Обычный 14 10" xfId="4372"/>
    <cellStyle name="Обычный 14 11" xfId="4373"/>
    <cellStyle name="Обычный 14 12" xfId="4374"/>
    <cellStyle name="Обычный 14 13" xfId="4375"/>
    <cellStyle name="Обычный 14 14" xfId="4376"/>
    <cellStyle name="Обычный 14 14 4 2" xfId="4377"/>
    <cellStyle name="Обычный 14 2" xfId="4378"/>
    <cellStyle name="Обычный 14 3" xfId="4379"/>
    <cellStyle name="Обычный 14 4" xfId="4380"/>
    <cellStyle name="Обычный 14 5" xfId="4381"/>
    <cellStyle name="Обычный 14 6" xfId="4382"/>
    <cellStyle name="Обычный 14 7" xfId="4383"/>
    <cellStyle name="Обычный 14 8" xfId="4384"/>
    <cellStyle name="Обычный 14 9" xfId="4385"/>
    <cellStyle name="Обычный 15" xfId="4386"/>
    <cellStyle name="Обычный 15 10" xfId="4387"/>
    <cellStyle name="Обычный 15 10 2" xfId="4388"/>
    <cellStyle name="Обычный 15 10 2 2" xfId="4389"/>
    <cellStyle name="Обычный 15 10 2 2 2" xfId="4390"/>
    <cellStyle name="Обычный 15 10 2 2 2 2" xfId="4391"/>
    <cellStyle name="Обычный 15 10 2 2 2 2 2" xfId="4392"/>
    <cellStyle name="Обычный 15 10 2 2 2 2 2 2" xfId="4393"/>
    <cellStyle name="Обычный 15 10 2 2 2 2 3" xfId="4394"/>
    <cellStyle name="Обычный 15 10 2 2 2 3" xfId="4395"/>
    <cellStyle name="Обычный 15 10 2 2 2 3 2" xfId="4396"/>
    <cellStyle name="Обычный 15 10 2 2 2 4" xfId="4397"/>
    <cellStyle name="Обычный 15 10 2 2 3" xfId="4398"/>
    <cellStyle name="Обычный 15 10 2 2 3 2" xfId="4399"/>
    <cellStyle name="Обычный 15 10 2 2 3 2 2" xfId="4400"/>
    <cellStyle name="Обычный 15 10 2 2 3 3" xfId="4401"/>
    <cellStyle name="Обычный 15 10 2 2 4" xfId="4402"/>
    <cellStyle name="Обычный 15 10 2 2 4 2" xfId="4403"/>
    <cellStyle name="Обычный 15 10 2 2 5" xfId="4404"/>
    <cellStyle name="Обычный 15 10 2 3" xfId="4405"/>
    <cellStyle name="Обычный 15 10 2 3 2" xfId="4406"/>
    <cellStyle name="Обычный 15 10 2 3 2 2" xfId="4407"/>
    <cellStyle name="Обычный 15 10 2 3 2 2 2" xfId="4408"/>
    <cellStyle name="Обычный 15 10 2 3 2 2 2 2" xfId="4409"/>
    <cellStyle name="Обычный 15 10 2 3 2 2 3" xfId="4410"/>
    <cellStyle name="Обычный 15 10 2 3 2 3" xfId="4411"/>
    <cellStyle name="Обычный 15 10 2 3 2 3 2" xfId="4412"/>
    <cellStyle name="Обычный 15 10 2 3 2 4" xfId="4413"/>
    <cellStyle name="Обычный 15 10 2 3 3" xfId="4414"/>
    <cellStyle name="Обычный 15 10 2 3 3 2" xfId="4415"/>
    <cellStyle name="Обычный 15 10 2 3 3 2 2" xfId="4416"/>
    <cellStyle name="Обычный 15 10 2 3 3 3" xfId="4417"/>
    <cellStyle name="Обычный 15 10 2 3 4" xfId="4418"/>
    <cellStyle name="Обычный 15 10 2 3 4 2" xfId="4419"/>
    <cellStyle name="Обычный 15 10 2 3 5" xfId="4420"/>
    <cellStyle name="Обычный 15 10 2 4" xfId="4421"/>
    <cellStyle name="Обычный 15 10 2 4 2" xfId="4422"/>
    <cellStyle name="Обычный 15 10 2 4 2 2" xfId="4423"/>
    <cellStyle name="Обычный 15 10 2 4 2 2 2" xfId="4424"/>
    <cellStyle name="Обычный 15 10 2 4 2 3" xfId="4425"/>
    <cellStyle name="Обычный 15 10 2 4 3" xfId="4426"/>
    <cellStyle name="Обычный 15 10 2 4 3 2" xfId="4427"/>
    <cellStyle name="Обычный 15 10 2 4 4" xfId="4428"/>
    <cellStyle name="Обычный 15 10 2 5" xfId="4429"/>
    <cellStyle name="Обычный 15 10 2 5 2" xfId="4430"/>
    <cellStyle name="Обычный 15 10 2 5 2 2" xfId="4431"/>
    <cellStyle name="Обычный 15 10 2 5 3" xfId="4432"/>
    <cellStyle name="Обычный 15 10 2 6" xfId="4433"/>
    <cellStyle name="Обычный 15 10 2 6 2" xfId="4434"/>
    <cellStyle name="Обычный 15 10 2 7" xfId="4435"/>
    <cellStyle name="Обычный 15 10 3" xfId="4436"/>
    <cellStyle name="Обычный 15 10 3 2" xfId="4437"/>
    <cellStyle name="Обычный 15 10 3 2 2" xfId="4438"/>
    <cellStyle name="Обычный 15 10 3 2 2 2" xfId="4439"/>
    <cellStyle name="Обычный 15 10 3 2 2 2 2" xfId="4440"/>
    <cellStyle name="Обычный 15 10 3 2 2 3" xfId="4441"/>
    <cellStyle name="Обычный 15 10 3 2 3" xfId="4442"/>
    <cellStyle name="Обычный 15 10 3 2 3 2" xfId="4443"/>
    <cellStyle name="Обычный 15 10 3 2 4" xfId="4444"/>
    <cellStyle name="Обычный 15 10 3 3" xfId="4445"/>
    <cellStyle name="Обычный 15 10 3 3 2" xfId="4446"/>
    <cellStyle name="Обычный 15 10 3 3 2 2" xfId="4447"/>
    <cellStyle name="Обычный 15 10 3 3 3" xfId="4448"/>
    <cellStyle name="Обычный 15 10 3 4" xfId="4449"/>
    <cellStyle name="Обычный 15 10 3 4 2" xfId="4450"/>
    <cellStyle name="Обычный 15 10 3 5" xfId="4451"/>
    <cellStyle name="Обычный 15 10 4" xfId="4452"/>
    <cellStyle name="Обычный 15 10 4 2" xfId="4453"/>
    <cellStyle name="Обычный 15 10 4 2 2" xfId="4454"/>
    <cellStyle name="Обычный 15 10 4 2 2 2" xfId="4455"/>
    <cellStyle name="Обычный 15 10 4 2 2 2 2" xfId="4456"/>
    <cellStyle name="Обычный 15 10 4 2 2 3" xfId="4457"/>
    <cellStyle name="Обычный 15 10 4 2 3" xfId="4458"/>
    <cellStyle name="Обычный 15 10 4 2 3 2" xfId="4459"/>
    <cellStyle name="Обычный 15 10 4 2 4" xfId="4460"/>
    <cellStyle name="Обычный 15 10 4 3" xfId="4461"/>
    <cellStyle name="Обычный 15 10 4 3 2" xfId="4462"/>
    <cellStyle name="Обычный 15 10 4 3 2 2" xfId="4463"/>
    <cellStyle name="Обычный 15 10 4 3 3" xfId="4464"/>
    <cellStyle name="Обычный 15 10 4 4" xfId="4465"/>
    <cellStyle name="Обычный 15 10 4 4 2" xfId="4466"/>
    <cellStyle name="Обычный 15 10 4 5" xfId="4467"/>
    <cellStyle name="Обычный 15 10 5" xfId="4468"/>
    <cellStyle name="Обычный 15 10 5 2" xfId="4469"/>
    <cellStyle name="Обычный 15 10 5 2 2" xfId="4470"/>
    <cellStyle name="Обычный 15 10 5 2 2 2" xfId="4471"/>
    <cellStyle name="Обычный 15 10 5 2 3" xfId="4472"/>
    <cellStyle name="Обычный 15 10 5 3" xfId="4473"/>
    <cellStyle name="Обычный 15 10 5 3 2" xfId="4474"/>
    <cellStyle name="Обычный 15 10 5 4" xfId="4475"/>
    <cellStyle name="Обычный 15 10 6" xfId="4476"/>
    <cellStyle name="Обычный 15 10 6 2" xfId="4477"/>
    <cellStyle name="Обычный 15 10 6 2 2" xfId="4478"/>
    <cellStyle name="Обычный 15 10 6 3" xfId="4479"/>
    <cellStyle name="Обычный 15 10 7" xfId="4480"/>
    <cellStyle name="Обычный 15 10 7 2" xfId="4481"/>
    <cellStyle name="Обычный 15 10 8" xfId="4482"/>
    <cellStyle name="Обычный 15 11" xfId="4483"/>
    <cellStyle name="Обычный 15 11 2" xfId="4484"/>
    <cellStyle name="Обычный 15 11 2 2" xfId="4485"/>
    <cellStyle name="Обычный 15 11 2 2 2" xfId="4486"/>
    <cellStyle name="Обычный 15 11 2 2 2 2" xfId="4487"/>
    <cellStyle name="Обычный 15 11 2 2 2 2 2" xfId="4488"/>
    <cellStyle name="Обычный 15 11 2 2 2 2 2 2" xfId="4489"/>
    <cellStyle name="Обычный 15 11 2 2 2 2 3" xfId="4490"/>
    <cellStyle name="Обычный 15 11 2 2 2 3" xfId="4491"/>
    <cellStyle name="Обычный 15 11 2 2 2 3 2" xfId="4492"/>
    <cellStyle name="Обычный 15 11 2 2 2 4" xfId="4493"/>
    <cellStyle name="Обычный 15 11 2 2 3" xfId="4494"/>
    <cellStyle name="Обычный 15 11 2 2 3 2" xfId="4495"/>
    <cellStyle name="Обычный 15 11 2 2 3 2 2" xfId="4496"/>
    <cellStyle name="Обычный 15 11 2 2 3 3" xfId="4497"/>
    <cellStyle name="Обычный 15 11 2 2 4" xfId="4498"/>
    <cellStyle name="Обычный 15 11 2 2 4 2" xfId="4499"/>
    <cellStyle name="Обычный 15 11 2 2 5" xfId="4500"/>
    <cellStyle name="Обычный 15 11 2 3" xfId="4501"/>
    <cellStyle name="Обычный 15 11 2 3 2" xfId="4502"/>
    <cellStyle name="Обычный 15 11 2 3 2 2" xfId="4503"/>
    <cellStyle name="Обычный 15 11 2 3 2 2 2" xfId="4504"/>
    <cellStyle name="Обычный 15 11 2 3 2 2 2 2" xfId="4505"/>
    <cellStyle name="Обычный 15 11 2 3 2 2 3" xfId="4506"/>
    <cellStyle name="Обычный 15 11 2 3 2 3" xfId="4507"/>
    <cellStyle name="Обычный 15 11 2 3 2 3 2" xfId="4508"/>
    <cellStyle name="Обычный 15 11 2 3 2 4" xfId="4509"/>
    <cellStyle name="Обычный 15 11 2 3 3" xfId="4510"/>
    <cellStyle name="Обычный 15 11 2 3 3 2" xfId="4511"/>
    <cellStyle name="Обычный 15 11 2 3 3 2 2" xfId="4512"/>
    <cellStyle name="Обычный 15 11 2 3 3 3" xfId="4513"/>
    <cellStyle name="Обычный 15 11 2 3 4" xfId="4514"/>
    <cellStyle name="Обычный 15 11 2 3 4 2" xfId="4515"/>
    <cellStyle name="Обычный 15 11 2 3 5" xfId="4516"/>
    <cellStyle name="Обычный 15 11 2 4" xfId="4517"/>
    <cellStyle name="Обычный 15 11 2 4 2" xfId="4518"/>
    <cellStyle name="Обычный 15 11 2 4 2 2" xfId="4519"/>
    <cellStyle name="Обычный 15 11 2 4 2 2 2" xfId="4520"/>
    <cellStyle name="Обычный 15 11 2 4 2 3" xfId="4521"/>
    <cellStyle name="Обычный 15 11 2 4 3" xfId="4522"/>
    <cellStyle name="Обычный 15 11 2 4 3 2" xfId="4523"/>
    <cellStyle name="Обычный 15 11 2 4 4" xfId="4524"/>
    <cellStyle name="Обычный 15 11 2 5" xfId="4525"/>
    <cellStyle name="Обычный 15 11 2 5 2" xfId="4526"/>
    <cellStyle name="Обычный 15 11 2 5 2 2" xfId="4527"/>
    <cellStyle name="Обычный 15 11 2 5 3" xfId="4528"/>
    <cellStyle name="Обычный 15 11 2 6" xfId="4529"/>
    <cellStyle name="Обычный 15 11 2 6 2" xfId="4530"/>
    <cellStyle name="Обычный 15 11 2 7" xfId="4531"/>
    <cellStyle name="Обычный 15 11 3" xfId="4532"/>
    <cellStyle name="Обычный 15 11 3 2" xfId="4533"/>
    <cellStyle name="Обычный 15 11 3 2 2" xfId="4534"/>
    <cellStyle name="Обычный 15 11 3 2 2 2" xfId="4535"/>
    <cellStyle name="Обычный 15 11 3 2 2 2 2" xfId="4536"/>
    <cellStyle name="Обычный 15 11 3 2 2 3" xfId="4537"/>
    <cellStyle name="Обычный 15 11 3 2 3" xfId="4538"/>
    <cellStyle name="Обычный 15 11 3 2 3 2" xfId="4539"/>
    <cellStyle name="Обычный 15 11 3 2 4" xfId="4540"/>
    <cellStyle name="Обычный 15 11 3 3" xfId="4541"/>
    <cellStyle name="Обычный 15 11 3 3 2" xfId="4542"/>
    <cellStyle name="Обычный 15 11 3 3 2 2" xfId="4543"/>
    <cellStyle name="Обычный 15 11 3 3 3" xfId="4544"/>
    <cellStyle name="Обычный 15 11 3 4" xfId="4545"/>
    <cellStyle name="Обычный 15 11 3 4 2" xfId="4546"/>
    <cellStyle name="Обычный 15 11 3 5" xfId="4547"/>
    <cellStyle name="Обычный 15 11 4" xfId="4548"/>
    <cellStyle name="Обычный 15 11 4 2" xfId="4549"/>
    <cellStyle name="Обычный 15 11 4 2 2" xfId="4550"/>
    <cellStyle name="Обычный 15 11 4 2 2 2" xfId="4551"/>
    <cellStyle name="Обычный 15 11 4 2 2 2 2" xfId="4552"/>
    <cellStyle name="Обычный 15 11 4 2 2 3" xfId="4553"/>
    <cellStyle name="Обычный 15 11 4 2 3" xfId="4554"/>
    <cellStyle name="Обычный 15 11 4 2 3 2" xfId="4555"/>
    <cellStyle name="Обычный 15 11 4 2 4" xfId="4556"/>
    <cellStyle name="Обычный 15 11 4 3" xfId="4557"/>
    <cellStyle name="Обычный 15 11 4 3 2" xfId="4558"/>
    <cellStyle name="Обычный 15 11 4 3 2 2" xfId="4559"/>
    <cellStyle name="Обычный 15 11 4 3 3" xfId="4560"/>
    <cellStyle name="Обычный 15 11 4 4" xfId="4561"/>
    <cellStyle name="Обычный 15 11 4 4 2" xfId="4562"/>
    <cellStyle name="Обычный 15 11 4 5" xfId="4563"/>
    <cellStyle name="Обычный 15 11 5" xfId="4564"/>
    <cellStyle name="Обычный 15 11 5 2" xfId="4565"/>
    <cellStyle name="Обычный 15 11 5 2 2" xfId="4566"/>
    <cellStyle name="Обычный 15 11 5 2 2 2" xfId="4567"/>
    <cellStyle name="Обычный 15 11 5 2 3" xfId="4568"/>
    <cellStyle name="Обычный 15 11 5 3" xfId="4569"/>
    <cellStyle name="Обычный 15 11 5 3 2" xfId="4570"/>
    <cellStyle name="Обычный 15 11 5 4" xfId="4571"/>
    <cellStyle name="Обычный 15 11 6" xfId="4572"/>
    <cellStyle name="Обычный 15 11 6 2" xfId="4573"/>
    <cellStyle name="Обычный 15 11 6 2 2" xfId="4574"/>
    <cellStyle name="Обычный 15 11 6 3" xfId="4575"/>
    <cellStyle name="Обычный 15 11 7" xfId="4576"/>
    <cellStyle name="Обычный 15 11 7 2" xfId="4577"/>
    <cellStyle name="Обычный 15 11 8" xfId="4578"/>
    <cellStyle name="Обычный 15 12" xfId="4579"/>
    <cellStyle name="Обычный 15 12 2" xfId="4580"/>
    <cellStyle name="Обычный 15 12 2 2" xfId="4581"/>
    <cellStyle name="Обычный 15 12 2 2 2" xfId="4582"/>
    <cellStyle name="Обычный 15 12 2 2 2 2" xfId="4583"/>
    <cellStyle name="Обычный 15 12 2 2 2 2 2" xfId="4584"/>
    <cellStyle name="Обычный 15 12 2 2 2 2 2 2" xfId="4585"/>
    <cellStyle name="Обычный 15 12 2 2 2 2 3" xfId="4586"/>
    <cellStyle name="Обычный 15 12 2 2 2 3" xfId="4587"/>
    <cellStyle name="Обычный 15 12 2 2 2 3 2" xfId="4588"/>
    <cellStyle name="Обычный 15 12 2 2 2 4" xfId="4589"/>
    <cellStyle name="Обычный 15 12 2 2 3" xfId="4590"/>
    <cellStyle name="Обычный 15 12 2 2 3 2" xfId="4591"/>
    <cellStyle name="Обычный 15 12 2 2 3 2 2" xfId="4592"/>
    <cellStyle name="Обычный 15 12 2 2 3 3" xfId="4593"/>
    <cellStyle name="Обычный 15 12 2 2 4" xfId="4594"/>
    <cellStyle name="Обычный 15 12 2 2 4 2" xfId="4595"/>
    <cellStyle name="Обычный 15 12 2 2 5" xfId="4596"/>
    <cellStyle name="Обычный 15 12 2 3" xfId="4597"/>
    <cellStyle name="Обычный 15 12 2 3 2" xfId="4598"/>
    <cellStyle name="Обычный 15 12 2 3 2 2" xfId="4599"/>
    <cellStyle name="Обычный 15 12 2 3 2 2 2" xfId="4600"/>
    <cellStyle name="Обычный 15 12 2 3 2 2 2 2" xfId="4601"/>
    <cellStyle name="Обычный 15 12 2 3 2 2 3" xfId="4602"/>
    <cellStyle name="Обычный 15 12 2 3 2 3" xfId="4603"/>
    <cellStyle name="Обычный 15 12 2 3 2 3 2" xfId="4604"/>
    <cellStyle name="Обычный 15 12 2 3 2 4" xfId="4605"/>
    <cellStyle name="Обычный 15 12 2 3 3" xfId="4606"/>
    <cellStyle name="Обычный 15 12 2 3 3 2" xfId="4607"/>
    <cellStyle name="Обычный 15 12 2 3 3 2 2" xfId="4608"/>
    <cellStyle name="Обычный 15 12 2 3 3 3" xfId="4609"/>
    <cellStyle name="Обычный 15 12 2 3 4" xfId="4610"/>
    <cellStyle name="Обычный 15 12 2 3 4 2" xfId="4611"/>
    <cellStyle name="Обычный 15 12 2 3 5" xfId="4612"/>
    <cellStyle name="Обычный 15 12 2 4" xfId="4613"/>
    <cellStyle name="Обычный 15 12 2 4 2" xfId="4614"/>
    <cellStyle name="Обычный 15 12 2 4 2 2" xfId="4615"/>
    <cellStyle name="Обычный 15 12 2 4 2 2 2" xfId="4616"/>
    <cellStyle name="Обычный 15 12 2 4 2 3" xfId="4617"/>
    <cellStyle name="Обычный 15 12 2 4 3" xfId="4618"/>
    <cellStyle name="Обычный 15 12 2 4 3 2" xfId="4619"/>
    <cellStyle name="Обычный 15 12 2 4 4" xfId="4620"/>
    <cellStyle name="Обычный 15 12 2 5" xfId="4621"/>
    <cellStyle name="Обычный 15 12 2 5 2" xfId="4622"/>
    <cellStyle name="Обычный 15 12 2 5 2 2" xfId="4623"/>
    <cellStyle name="Обычный 15 12 2 5 3" xfId="4624"/>
    <cellStyle name="Обычный 15 12 2 6" xfId="4625"/>
    <cellStyle name="Обычный 15 12 2 6 2" xfId="4626"/>
    <cellStyle name="Обычный 15 12 2 7" xfId="4627"/>
    <cellStyle name="Обычный 15 12 3" xfId="4628"/>
    <cellStyle name="Обычный 15 12 3 2" xfId="4629"/>
    <cellStyle name="Обычный 15 12 3 2 2" xfId="4630"/>
    <cellStyle name="Обычный 15 12 3 2 2 2" xfId="4631"/>
    <cellStyle name="Обычный 15 12 3 2 2 2 2" xfId="4632"/>
    <cellStyle name="Обычный 15 12 3 2 2 3" xfId="4633"/>
    <cellStyle name="Обычный 15 12 3 2 3" xfId="4634"/>
    <cellStyle name="Обычный 15 12 3 2 3 2" xfId="4635"/>
    <cellStyle name="Обычный 15 12 3 2 4" xfId="4636"/>
    <cellStyle name="Обычный 15 12 3 3" xfId="4637"/>
    <cellStyle name="Обычный 15 12 3 3 2" xfId="4638"/>
    <cellStyle name="Обычный 15 12 3 3 2 2" xfId="4639"/>
    <cellStyle name="Обычный 15 12 3 3 3" xfId="4640"/>
    <cellStyle name="Обычный 15 12 3 4" xfId="4641"/>
    <cellStyle name="Обычный 15 12 3 4 2" xfId="4642"/>
    <cellStyle name="Обычный 15 12 3 5" xfId="4643"/>
    <cellStyle name="Обычный 15 12 4" xfId="4644"/>
    <cellStyle name="Обычный 15 12 4 2" xfId="4645"/>
    <cellStyle name="Обычный 15 12 4 2 2" xfId="4646"/>
    <cellStyle name="Обычный 15 12 4 2 2 2" xfId="4647"/>
    <cellStyle name="Обычный 15 12 4 2 2 2 2" xfId="4648"/>
    <cellStyle name="Обычный 15 12 4 2 2 3" xfId="4649"/>
    <cellStyle name="Обычный 15 12 4 2 3" xfId="4650"/>
    <cellStyle name="Обычный 15 12 4 2 3 2" xfId="4651"/>
    <cellStyle name="Обычный 15 12 4 2 4" xfId="4652"/>
    <cellStyle name="Обычный 15 12 4 3" xfId="4653"/>
    <cellStyle name="Обычный 15 12 4 3 2" xfId="4654"/>
    <cellStyle name="Обычный 15 12 4 3 2 2" xfId="4655"/>
    <cellStyle name="Обычный 15 12 4 3 3" xfId="4656"/>
    <cellStyle name="Обычный 15 12 4 4" xfId="4657"/>
    <cellStyle name="Обычный 15 12 4 4 2" xfId="4658"/>
    <cellStyle name="Обычный 15 12 4 5" xfId="4659"/>
    <cellStyle name="Обычный 15 12 5" xfId="4660"/>
    <cellStyle name="Обычный 15 12 5 2" xfId="4661"/>
    <cellStyle name="Обычный 15 12 5 2 2" xfId="4662"/>
    <cellStyle name="Обычный 15 12 5 2 2 2" xfId="4663"/>
    <cellStyle name="Обычный 15 12 5 2 3" xfId="4664"/>
    <cellStyle name="Обычный 15 12 5 3" xfId="4665"/>
    <cellStyle name="Обычный 15 12 5 3 2" xfId="4666"/>
    <cellStyle name="Обычный 15 12 5 4" xfId="4667"/>
    <cellStyle name="Обычный 15 12 6" xfId="4668"/>
    <cellStyle name="Обычный 15 12 6 2" xfId="4669"/>
    <cellStyle name="Обычный 15 12 6 2 2" xfId="4670"/>
    <cellStyle name="Обычный 15 12 6 3" xfId="4671"/>
    <cellStyle name="Обычный 15 12 7" xfId="4672"/>
    <cellStyle name="Обычный 15 12 7 2" xfId="4673"/>
    <cellStyle name="Обычный 15 12 8" xfId="4674"/>
    <cellStyle name="Обычный 15 13" xfId="4675"/>
    <cellStyle name="Обычный 15 13 2" xfId="4676"/>
    <cellStyle name="Обычный 15 13 2 2" xfId="4677"/>
    <cellStyle name="Обычный 15 13 2 2 2" xfId="4678"/>
    <cellStyle name="Обычный 15 13 2 2 2 2" xfId="4679"/>
    <cellStyle name="Обычный 15 13 2 2 2 2 2" xfId="4680"/>
    <cellStyle name="Обычный 15 13 2 2 2 2 2 2" xfId="4681"/>
    <cellStyle name="Обычный 15 13 2 2 2 2 3" xfId="4682"/>
    <cellStyle name="Обычный 15 13 2 2 2 3" xfId="4683"/>
    <cellStyle name="Обычный 15 13 2 2 2 3 2" xfId="4684"/>
    <cellStyle name="Обычный 15 13 2 2 2 4" xfId="4685"/>
    <cellStyle name="Обычный 15 13 2 2 3" xfId="4686"/>
    <cellStyle name="Обычный 15 13 2 2 3 2" xfId="4687"/>
    <cellStyle name="Обычный 15 13 2 2 3 2 2" xfId="4688"/>
    <cellStyle name="Обычный 15 13 2 2 3 3" xfId="4689"/>
    <cellStyle name="Обычный 15 13 2 2 4" xfId="4690"/>
    <cellStyle name="Обычный 15 13 2 2 4 2" xfId="4691"/>
    <cellStyle name="Обычный 15 13 2 2 5" xfId="4692"/>
    <cellStyle name="Обычный 15 13 2 3" xfId="4693"/>
    <cellStyle name="Обычный 15 13 2 3 2" xfId="4694"/>
    <cellStyle name="Обычный 15 13 2 3 2 2" xfId="4695"/>
    <cellStyle name="Обычный 15 13 2 3 2 2 2" xfId="4696"/>
    <cellStyle name="Обычный 15 13 2 3 2 2 2 2" xfId="4697"/>
    <cellStyle name="Обычный 15 13 2 3 2 2 3" xfId="4698"/>
    <cellStyle name="Обычный 15 13 2 3 2 3" xfId="4699"/>
    <cellStyle name="Обычный 15 13 2 3 2 3 2" xfId="4700"/>
    <cellStyle name="Обычный 15 13 2 3 2 4" xfId="4701"/>
    <cellStyle name="Обычный 15 13 2 3 3" xfId="4702"/>
    <cellStyle name="Обычный 15 13 2 3 3 2" xfId="4703"/>
    <cellStyle name="Обычный 15 13 2 3 3 2 2" xfId="4704"/>
    <cellStyle name="Обычный 15 13 2 3 3 3" xfId="4705"/>
    <cellStyle name="Обычный 15 13 2 3 4" xfId="4706"/>
    <cellStyle name="Обычный 15 13 2 3 4 2" xfId="4707"/>
    <cellStyle name="Обычный 15 13 2 3 5" xfId="4708"/>
    <cellStyle name="Обычный 15 13 2 4" xfId="4709"/>
    <cellStyle name="Обычный 15 13 2 4 2" xfId="4710"/>
    <cellStyle name="Обычный 15 13 2 4 2 2" xfId="4711"/>
    <cellStyle name="Обычный 15 13 2 4 2 2 2" xfId="4712"/>
    <cellStyle name="Обычный 15 13 2 4 2 3" xfId="4713"/>
    <cellStyle name="Обычный 15 13 2 4 3" xfId="4714"/>
    <cellStyle name="Обычный 15 13 2 4 3 2" xfId="4715"/>
    <cellStyle name="Обычный 15 13 2 4 4" xfId="4716"/>
    <cellStyle name="Обычный 15 13 2 5" xfId="4717"/>
    <cellStyle name="Обычный 15 13 2 5 2" xfId="4718"/>
    <cellStyle name="Обычный 15 13 2 5 2 2" xfId="4719"/>
    <cellStyle name="Обычный 15 13 2 5 3" xfId="4720"/>
    <cellStyle name="Обычный 15 13 2 6" xfId="4721"/>
    <cellStyle name="Обычный 15 13 2 6 2" xfId="4722"/>
    <cellStyle name="Обычный 15 13 2 7" xfId="4723"/>
    <cellStyle name="Обычный 15 13 3" xfId="4724"/>
    <cellStyle name="Обычный 15 13 3 2" xfId="4725"/>
    <cellStyle name="Обычный 15 13 3 2 2" xfId="4726"/>
    <cellStyle name="Обычный 15 13 3 2 2 2" xfId="4727"/>
    <cellStyle name="Обычный 15 13 3 2 2 2 2" xfId="4728"/>
    <cellStyle name="Обычный 15 13 3 2 2 3" xfId="4729"/>
    <cellStyle name="Обычный 15 13 3 2 3" xfId="4730"/>
    <cellStyle name="Обычный 15 13 3 2 3 2" xfId="4731"/>
    <cellStyle name="Обычный 15 13 3 2 4" xfId="4732"/>
    <cellStyle name="Обычный 15 13 3 3" xfId="4733"/>
    <cellStyle name="Обычный 15 13 3 3 2" xfId="4734"/>
    <cellStyle name="Обычный 15 13 3 3 2 2" xfId="4735"/>
    <cellStyle name="Обычный 15 13 3 3 3" xfId="4736"/>
    <cellStyle name="Обычный 15 13 3 4" xfId="4737"/>
    <cellStyle name="Обычный 15 13 3 4 2" xfId="4738"/>
    <cellStyle name="Обычный 15 13 3 5" xfId="4739"/>
    <cellStyle name="Обычный 15 13 4" xfId="4740"/>
    <cellStyle name="Обычный 15 13 4 2" xfId="4741"/>
    <cellStyle name="Обычный 15 13 4 2 2" xfId="4742"/>
    <cellStyle name="Обычный 15 13 4 2 2 2" xfId="4743"/>
    <cellStyle name="Обычный 15 13 4 2 2 2 2" xfId="4744"/>
    <cellStyle name="Обычный 15 13 4 2 2 3" xfId="4745"/>
    <cellStyle name="Обычный 15 13 4 2 3" xfId="4746"/>
    <cellStyle name="Обычный 15 13 4 2 3 2" xfId="4747"/>
    <cellStyle name="Обычный 15 13 4 2 4" xfId="4748"/>
    <cellStyle name="Обычный 15 13 4 3" xfId="4749"/>
    <cellStyle name="Обычный 15 13 4 3 2" xfId="4750"/>
    <cellStyle name="Обычный 15 13 4 3 2 2" xfId="4751"/>
    <cellStyle name="Обычный 15 13 4 3 3" xfId="4752"/>
    <cellStyle name="Обычный 15 13 4 4" xfId="4753"/>
    <cellStyle name="Обычный 15 13 4 4 2" xfId="4754"/>
    <cellStyle name="Обычный 15 13 4 5" xfId="4755"/>
    <cellStyle name="Обычный 15 13 5" xfId="4756"/>
    <cellStyle name="Обычный 15 13 5 2" xfId="4757"/>
    <cellStyle name="Обычный 15 13 5 2 2" xfId="4758"/>
    <cellStyle name="Обычный 15 13 5 2 2 2" xfId="4759"/>
    <cellStyle name="Обычный 15 13 5 2 3" xfId="4760"/>
    <cellStyle name="Обычный 15 13 5 3" xfId="4761"/>
    <cellStyle name="Обычный 15 13 5 3 2" xfId="4762"/>
    <cellStyle name="Обычный 15 13 5 4" xfId="4763"/>
    <cellStyle name="Обычный 15 13 6" xfId="4764"/>
    <cellStyle name="Обычный 15 13 6 2" xfId="4765"/>
    <cellStyle name="Обычный 15 13 6 2 2" xfId="4766"/>
    <cellStyle name="Обычный 15 13 6 3" xfId="4767"/>
    <cellStyle name="Обычный 15 13 7" xfId="4768"/>
    <cellStyle name="Обычный 15 13 7 2" xfId="4769"/>
    <cellStyle name="Обычный 15 13 8" xfId="4770"/>
    <cellStyle name="Обычный 15 14" xfId="4771"/>
    <cellStyle name="Обычный 15 14 2" xfId="4772"/>
    <cellStyle name="Обычный 15 14 2 2" xfId="4773"/>
    <cellStyle name="Обычный 15 14 2 2 2" xfId="4774"/>
    <cellStyle name="Обычный 15 14 2 2 2 2" xfId="4775"/>
    <cellStyle name="Обычный 15 14 2 2 2 2 2" xfId="4776"/>
    <cellStyle name="Обычный 15 14 2 2 2 2 2 2" xfId="4777"/>
    <cellStyle name="Обычный 15 14 2 2 2 2 3" xfId="4778"/>
    <cellStyle name="Обычный 15 14 2 2 2 3" xfId="4779"/>
    <cellStyle name="Обычный 15 14 2 2 2 3 2" xfId="4780"/>
    <cellStyle name="Обычный 15 14 2 2 2 4" xfId="4781"/>
    <cellStyle name="Обычный 15 14 2 2 3" xfId="4782"/>
    <cellStyle name="Обычный 15 14 2 2 3 2" xfId="4783"/>
    <cellStyle name="Обычный 15 14 2 2 3 2 2" xfId="4784"/>
    <cellStyle name="Обычный 15 14 2 2 3 3" xfId="4785"/>
    <cellStyle name="Обычный 15 14 2 2 4" xfId="4786"/>
    <cellStyle name="Обычный 15 14 2 2 4 2" xfId="4787"/>
    <cellStyle name="Обычный 15 14 2 2 5" xfId="4788"/>
    <cellStyle name="Обычный 15 14 2 3" xfId="4789"/>
    <cellStyle name="Обычный 15 14 2 3 2" xfId="4790"/>
    <cellStyle name="Обычный 15 14 2 3 2 2" xfId="4791"/>
    <cellStyle name="Обычный 15 14 2 3 2 2 2" xfId="4792"/>
    <cellStyle name="Обычный 15 14 2 3 2 2 2 2" xfId="4793"/>
    <cellStyle name="Обычный 15 14 2 3 2 2 3" xfId="4794"/>
    <cellStyle name="Обычный 15 14 2 3 2 3" xfId="4795"/>
    <cellStyle name="Обычный 15 14 2 3 2 3 2" xfId="4796"/>
    <cellStyle name="Обычный 15 14 2 3 2 4" xfId="4797"/>
    <cellStyle name="Обычный 15 14 2 3 3" xfId="4798"/>
    <cellStyle name="Обычный 15 14 2 3 3 2" xfId="4799"/>
    <cellStyle name="Обычный 15 14 2 3 3 2 2" xfId="4800"/>
    <cellStyle name="Обычный 15 14 2 3 3 3" xfId="4801"/>
    <cellStyle name="Обычный 15 14 2 3 4" xfId="4802"/>
    <cellStyle name="Обычный 15 14 2 3 4 2" xfId="4803"/>
    <cellStyle name="Обычный 15 14 2 3 5" xfId="4804"/>
    <cellStyle name="Обычный 15 14 2 4" xfId="4805"/>
    <cellStyle name="Обычный 15 14 2 4 2" xfId="4806"/>
    <cellStyle name="Обычный 15 14 2 4 2 2" xfId="4807"/>
    <cellStyle name="Обычный 15 14 2 4 2 2 2" xfId="4808"/>
    <cellStyle name="Обычный 15 14 2 4 2 3" xfId="4809"/>
    <cellStyle name="Обычный 15 14 2 4 3" xfId="4810"/>
    <cellStyle name="Обычный 15 14 2 4 3 2" xfId="4811"/>
    <cellStyle name="Обычный 15 14 2 4 4" xfId="4812"/>
    <cellStyle name="Обычный 15 14 2 5" xfId="4813"/>
    <cellStyle name="Обычный 15 14 2 5 2" xfId="4814"/>
    <cellStyle name="Обычный 15 14 2 5 2 2" xfId="4815"/>
    <cellStyle name="Обычный 15 14 2 5 3" xfId="4816"/>
    <cellStyle name="Обычный 15 14 2 6" xfId="4817"/>
    <cellStyle name="Обычный 15 14 2 6 2" xfId="4818"/>
    <cellStyle name="Обычный 15 14 2 7" xfId="4819"/>
    <cellStyle name="Обычный 15 14 3" xfId="4820"/>
    <cellStyle name="Обычный 15 14 3 2" xfId="4821"/>
    <cellStyle name="Обычный 15 14 3 2 2" xfId="4822"/>
    <cellStyle name="Обычный 15 14 3 2 2 2" xfId="4823"/>
    <cellStyle name="Обычный 15 14 3 2 2 2 2" xfId="4824"/>
    <cellStyle name="Обычный 15 14 3 2 2 3" xfId="4825"/>
    <cellStyle name="Обычный 15 14 3 2 3" xfId="4826"/>
    <cellStyle name="Обычный 15 14 3 2 3 2" xfId="4827"/>
    <cellStyle name="Обычный 15 14 3 2 4" xfId="4828"/>
    <cellStyle name="Обычный 15 14 3 3" xfId="4829"/>
    <cellStyle name="Обычный 15 14 3 3 2" xfId="4830"/>
    <cellStyle name="Обычный 15 14 3 3 2 2" xfId="4831"/>
    <cellStyle name="Обычный 15 14 3 3 3" xfId="4832"/>
    <cellStyle name="Обычный 15 14 3 4" xfId="4833"/>
    <cellStyle name="Обычный 15 14 3 4 2" xfId="4834"/>
    <cellStyle name="Обычный 15 14 3 5" xfId="4835"/>
    <cellStyle name="Обычный 15 14 4" xfId="4836"/>
    <cellStyle name="Обычный 15 14 4 2" xfId="4837"/>
    <cellStyle name="Обычный 15 14 4 2 2" xfId="4838"/>
    <cellStyle name="Обычный 15 14 4 2 2 2" xfId="4839"/>
    <cellStyle name="Обычный 15 14 4 2 2 2 2" xfId="4840"/>
    <cellStyle name="Обычный 15 14 4 2 2 3" xfId="4841"/>
    <cellStyle name="Обычный 15 14 4 2 3" xfId="4842"/>
    <cellStyle name="Обычный 15 14 4 2 3 2" xfId="4843"/>
    <cellStyle name="Обычный 15 14 4 2 4" xfId="4844"/>
    <cellStyle name="Обычный 15 14 4 3" xfId="4845"/>
    <cellStyle name="Обычный 15 14 4 3 2" xfId="4846"/>
    <cellStyle name="Обычный 15 14 4 3 2 2" xfId="4847"/>
    <cellStyle name="Обычный 15 14 4 3 3" xfId="4848"/>
    <cellStyle name="Обычный 15 14 4 4" xfId="4849"/>
    <cellStyle name="Обычный 15 14 4 4 2" xfId="4850"/>
    <cellStyle name="Обычный 15 14 4 5" xfId="4851"/>
    <cellStyle name="Обычный 15 14 5" xfId="4852"/>
    <cellStyle name="Обычный 15 14 5 2" xfId="4853"/>
    <cellStyle name="Обычный 15 14 5 2 2" xfId="4854"/>
    <cellStyle name="Обычный 15 14 5 2 2 2" xfId="4855"/>
    <cellStyle name="Обычный 15 14 5 2 3" xfId="4856"/>
    <cellStyle name="Обычный 15 14 5 3" xfId="4857"/>
    <cellStyle name="Обычный 15 14 5 3 2" xfId="4858"/>
    <cellStyle name="Обычный 15 14 5 4" xfId="4859"/>
    <cellStyle name="Обычный 15 14 6" xfId="4860"/>
    <cellStyle name="Обычный 15 14 6 2" xfId="4861"/>
    <cellStyle name="Обычный 15 14 6 2 2" xfId="4862"/>
    <cellStyle name="Обычный 15 14 6 3" xfId="4863"/>
    <cellStyle name="Обычный 15 14 7" xfId="4864"/>
    <cellStyle name="Обычный 15 14 7 2" xfId="4865"/>
    <cellStyle name="Обычный 15 14 8" xfId="4866"/>
    <cellStyle name="Обычный 15 15" xfId="4867"/>
    <cellStyle name="Обычный 15 15 2" xfId="4868"/>
    <cellStyle name="Обычный 15 15 2 2" xfId="4869"/>
    <cellStyle name="Обычный 15 15 2 2 2" xfId="4870"/>
    <cellStyle name="Обычный 15 15 2 2 2 2" xfId="4871"/>
    <cellStyle name="Обычный 15 15 2 2 2 2 2" xfId="4872"/>
    <cellStyle name="Обычный 15 15 2 2 2 2 2 2" xfId="4873"/>
    <cellStyle name="Обычный 15 15 2 2 2 2 3" xfId="4874"/>
    <cellStyle name="Обычный 15 15 2 2 2 3" xfId="4875"/>
    <cellStyle name="Обычный 15 15 2 2 2 3 2" xfId="4876"/>
    <cellStyle name="Обычный 15 15 2 2 2 4" xfId="4877"/>
    <cellStyle name="Обычный 15 15 2 2 3" xfId="4878"/>
    <cellStyle name="Обычный 15 15 2 2 3 2" xfId="4879"/>
    <cellStyle name="Обычный 15 15 2 2 3 2 2" xfId="4880"/>
    <cellStyle name="Обычный 15 15 2 2 3 3" xfId="4881"/>
    <cellStyle name="Обычный 15 15 2 2 4" xfId="4882"/>
    <cellStyle name="Обычный 15 15 2 2 4 2" xfId="4883"/>
    <cellStyle name="Обычный 15 15 2 2 5" xfId="4884"/>
    <cellStyle name="Обычный 15 15 2 3" xfId="4885"/>
    <cellStyle name="Обычный 15 15 2 3 2" xfId="4886"/>
    <cellStyle name="Обычный 15 15 2 3 2 2" xfId="4887"/>
    <cellStyle name="Обычный 15 15 2 3 2 2 2" xfId="4888"/>
    <cellStyle name="Обычный 15 15 2 3 2 2 2 2" xfId="4889"/>
    <cellStyle name="Обычный 15 15 2 3 2 2 3" xfId="4890"/>
    <cellStyle name="Обычный 15 15 2 3 2 3" xfId="4891"/>
    <cellStyle name="Обычный 15 15 2 3 2 3 2" xfId="4892"/>
    <cellStyle name="Обычный 15 15 2 3 2 4" xfId="4893"/>
    <cellStyle name="Обычный 15 15 2 3 3" xfId="4894"/>
    <cellStyle name="Обычный 15 15 2 3 3 2" xfId="4895"/>
    <cellStyle name="Обычный 15 15 2 3 3 2 2" xfId="4896"/>
    <cellStyle name="Обычный 15 15 2 3 3 3" xfId="4897"/>
    <cellStyle name="Обычный 15 15 2 3 4" xfId="4898"/>
    <cellStyle name="Обычный 15 15 2 3 4 2" xfId="4899"/>
    <cellStyle name="Обычный 15 15 2 3 5" xfId="4900"/>
    <cellStyle name="Обычный 15 15 2 4" xfId="4901"/>
    <cellStyle name="Обычный 15 15 2 4 2" xfId="4902"/>
    <cellStyle name="Обычный 15 15 2 4 2 2" xfId="4903"/>
    <cellStyle name="Обычный 15 15 2 4 2 2 2" xfId="4904"/>
    <cellStyle name="Обычный 15 15 2 4 2 3" xfId="4905"/>
    <cellStyle name="Обычный 15 15 2 4 3" xfId="4906"/>
    <cellStyle name="Обычный 15 15 2 4 3 2" xfId="4907"/>
    <cellStyle name="Обычный 15 15 2 4 4" xfId="4908"/>
    <cellStyle name="Обычный 15 15 2 5" xfId="4909"/>
    <cellStyle name="Обычный 15 15 2 5 2" xfId="4910"/>
    <cellStyle name="Обычный 15 15 2 5 2 2" xfId="4911"/>
    <cellStyle name="Обычный 15 15 2 5 3" xfId="4912"/>
    <cellStyle name="Обычный 15 15 2 6" xfId="4913"/>
    <cellStyle name="Обычный 15 15 2 6 2" xfId="4914"/>
    <cellStyle name="Обычный 15 15 2 7" xfId="4915"/>
    <cellStyle name="Обычный 15 15 3" xfId="4916"/>
    <cellStyle name="Обычный 15 15 3 2" xfId="4917"/>
    <cellStyle name="Обычный 15 15 3 2 2" xfId="4918"/>
    <cellStyle name="Обычный 15 15 3 2 2 2" xfId="4919"/>
    <cellStyle name="Обычный 15 15 3 2 2 2 2" xfId="4920"/>
    <cellStyle name="Обычный 15 15 3 2 2 3" xfId="4921"/>
    <cellStyle name="Обычный 15 15 3 2 3" xfId="4922"/>
    <cellStyle name="Обычный 15 15 3 2 3 2" xfId="4923"/>
    <cellStyle name="Обычный 15 15 3 2 4" xfId="4924"/>
    <cellStyle name="Обычный 15 15 3 3" xfId="4925"/>
    <cellStyle name="Обычный 15 15 3 3 2" xfId="4926"/>
    <cellStyle name="Обычный 15 15 3 3 2 2" xfId="4927"/>
    <cellStyle name="Обычный 15 15 3 3 3" xfId="4928"/>
    <cellStyle name="Обычный 15 15 3 4" xfId="4929"/>
    <cellStyle name="Обычный 15 15 3 4 2" xfId="4930"/>
    <cellStyle name="Обычный 15 15 3 5" xfId="4931"/>
    <cellStyle name="Обычный 15 15 4" xfId="4932"/>
    <cellStyle name="Обычный 15 15 4 2" xfId="4933"/>
    <cellStyle name="Обычный 15 15 4 2 2" xfId="4934"/>
    <cellStyle name="Обычный 15 15 4 2 2 2" xfId="4935"/>
    <cellStyle name="Обычный 15 15 4 2 2 2 2" xfId="4936"/>
    <cellStyle name="Обычный 15 15 4 2 2 3" xfId="4937"/>
    <cellStyle name="Обычный 15 15 4 2 3" xfId="4938"/>
    <cellStyle name="Обычный 15 15 4 2 3 2" xfId="4939"/>
    <cellStyle name="Обычный 15 15 4 2 4" xfId="4940"/>
    <cellStyle name="Обычный 15 15 4 3" xfId="4941"/>
    <cellStyle name="Обычный 15 15 4 3 2" xfId="4942"/>
    <cellStyle name="Обычный 15 15 4 3 2 2" xfId="4943"/>
    <cellStyle name="Обычный 15 15 4 3 3" xfId="4944"/>
    <cellStyle name="Обычный 15 15 4 4" xfId="4945"/>
    <cellStyle name="Обычный 15 15 4 4 2" xfId="4946"/>
    <cellStyle name="Обычный 15 15 4 5" xfId="4947"/>
    <cellStyle name="Обычный 15 15 5" xfId="4948"/>
    <cellStyle name="Обычный 15 15 5 2" xfId="4949"/>
    <cellStyle name="Обычный 15 15 5 2 2" xfId="4950"/>
    <cellStyle name="Обычный 15 15 5 2 2 2" xfId="4951"/>
    <cellStyle name="Обычный 15 15 5 2 3" xfId="4952"/>
    <cellStyle name="Обычный 15 15 5 3" xfId="4953"/>
    <cellStyle name="Обычный 15 15 5 3 2" xfId="4954"/>
    <cellStyle name="Обычный 15 15 5 4" xfId="4955"/>
    <cellStyle name="Обычный 15 15 6" xfId="4956"/>
    <cellStyle name="Обычный 15 15 6 2" xfId="4957"/>
    <cellStyle name="Обычный 15 15 6 2 2" xfId="4958"/>
    <cellStyle name="Обычный 15 15 6 3" xfId="4959"/>
    <cellStyle name="Обычный 15 15 7" xfId="4960"/>
    <cellStyle name="Обычный 15 15 7 2" xfId="4961"/>
    <cellStyle name="Обычный 15 15 8" xfId="4962"/>
    <cellStyle name="Обычный 15 16" xfId="4963"/>
    <cellStyle name="Обычный 15 16 2" xfId="4964"/>
    <cellStyle name="Обычный 15 16 2 2" xfId="4965"/>
    <cellStyle name="Обычный 15 16 2 2 2" xfId="4966"/>
    <cellStyle name="Обычный 15 16 2 2 2 2" xfId="4967"/>
    <cellStyle name="Обычный 15 16 2 2 2 2 2" xfId="4968"/>
    <cellStyle name="Обычный 15 16 2 2 2 2 2 2" xfId="4969"/>
    <cellStyle name="Обычный 15 16 2 2 2 2 3" xfId="4970"/>
    <cellStyle name="Обычный 15 16 2 2 2 3" xfId="4971"/>
    <cellStyle name="Обычный 15 16 2 2 2 3 2" xfId="4972"/>
    <cellStyle name="Обычный 15 16 2 2 2 4" xfId="4973"/>
    <cellStyle name="Обычный 15 16 2 2 3" xfId="4974"/>
    <cellStyle name="Обычный 15 16 2 2 3 2" xfId="4975"/>
    <cellStyle name="Обычный 15 16 2 2 3 2 2" xfId="4976"/>
    <cellStyle name="Обычный 15 16 2 2 3 3" xfId="4977"/>
    <cellStyle name="Обычный 15 16 2 2 4" xfId="4978"/>
    <cellStyle name="Обычный 15 16 2 2 4 2" xfId="4979"/>
    <cellStyle name="Обычный 15 16 2 2 5" xfId="4980"/>
    <cellStyle name="Обычный 15 16 2 3" xfId="4981"/>
    <cellStyle name="Обычный 15 16 2 3 2" xfId="4982"/>
    <cellStyle name="Обычный 15 16 2 3 2 2" xfId="4983"/>
    <cellStyle name="Обычный 15 16 2 3 2 2 2" xfId="4984"/>
    <cellStyle name="Обычный 15 16 2 3 2 2 2 2" xfId="4985"/>
    <cellStyle name="Обычный 15 16 2 3 2 2 3" xfId="4986"/>
    <cellStyle name="Обычный 15 16 2 3 2 3" xfId="4987"/>
    <cellStyle name="Обычный 15 16 2 3 2 3 2" xfId="4988"/>
    <cellStyle name="Обычный 15 16 2 3 2 4" xfId="4989"/>
    <cellStyle name="Обычный 15 16 2 3 3" xfId="4990"/>
    <cellStyle name="Обычный 15 16 2 3 3 2" xfId="4991"/>
    <cellStyle name="Обычный 15 16 2 3 3 2 2" xfId="4992"/>
    <cellStyle name="Обычный 15 16 2 3 3 3" xfId="4993"/>
    <cellStyle name="Обычный 15 16 2 3 4" xfId="4994"/>
    <cellStyle name="Обычный 15 16 2 3 4 2" xfId="4995"/>
    <cellStyle name="Обычный 15 16 2 3 5" xfId="4996"/>
    <cellStyle name="Обычный 15 16 2 4" xfId="4997"/>
    <cellStyle name="Обычный 15 16 2 4 2" xfId="4998"/>
    <cellStyle name="Обычный 15 16 2 4 2 2" xfId="4999"/>
    <cellStyle name="Обычный 15 16 2 4 2 2 2" xfId="5000"/>
    <cellStyle name="Обычный 15 16 2 4 2 3" xfId="5001"/>
    <cellStyle name="Обычный 15 16 2 4 3" xfId="5002"/>
    <cellStyle name="Обычный 15 16 2 4 3 2" xfId="5003"/>
    <cellStyle name="Обычный 15 16 2 4 4" xfId="5004"/>
    <cellStyle name="Обычный 15 16 2 5" xfId="5005"/>
    <cellStyle name="Обычный 15 16 2 5 2" xfId="5006"/>
    <cellStyle name="Обычный 15 16 2 5 2 2" xfId="5007"/>
    <cellStyle name="Обычный 15 16 2 5 3" xfId="5008"/>
    <cellStyle name="Обычный 15 16 2 6" xfId="5009"/>
    <cellStyle name="Обычный 15 16 2 6 2" xfId="5010"/>
    <cellStyle name="Обычный 15 16 2 7" xfId="5011"/>
    <cellStyle name="Обычный 15 16 3" xfId="5012"/>
    <cellStyle name="Обычный 15 16 3 2" xfId="5013"/>
    <cellStyle name="Обычный 15 16 3 2 2" xfId="5014"/>
    <cellStyle name="Обычный 15 16 3 2 2 2" xfId="5015"/>
    <cellStyle name="Обычный 15 16 3 2 2 2 2" xfId="5016"/>
    <cellStyle name="Обычный 15 16 3 2 2 3" xfId="5017"/>
    <cellStyle name="Обычный 15 16 3 2 3" xfId="5018"/>
    <cellStyle name="Обычный 15 16 3 2 3 2" xfId="5019"/>
    <cellStyle name="Обычный 15 16 3 2 4" xfId="5020"/>
    <cellStyle name="Обычный 15 16 3 3" xfId="5021"/>
    <cellStyle name="Обычный 15 16 3 3 2" xfId="5022"/>
    <cellStyle name="Обычный 15 16 3 3 2 2" xfId="5023"/>
    <cellStyle name="Обычный 15 16 3 3 3" xfId="5024"/>
    <cellStyle name="Обычный 15 16 3 4" xfId="5025"/>
    <cellStyle name="Обычный 15 16 3 4 2" xfId="5026"/>
    <cellStyle name="Обычный 15 16 3 5" xfId="5027"/>
    <cellStyle name="Обычный 15 16 4" xfId="5028"/>
    <cellStyle name="Обычный 15 16 4 2" xfId="5029"/>
    <cellStyle name="Обычный 15 16 4 2 2" xfId="5030"/>
    <cellStyle name="Обычный 15 16 4 2 2 2" xfId="5031"/>
    <cellStyle name="Обычный 15 16 4 2 2 2 2" xfId="5032"/>
    <cellStyle name="Обычный 15 16 4 2 2 3" xfId="5033"/>
    <cellStyle name="Обычный 15 16 4 2 3" xfId="5034"/>
    <cellStyle name="Обычный 15 16 4 2 3 2" xfId="5035"/>
    <cellStyle name="Обычный 15 16 4 2 4" xfId="5036"/>
    <cellStyle name="Обычный 15 16 4 3" xfId="5037"/>
    <cellStyle name="Обычный 15 16 4 3 2" xfId="5038"/>
    <cellStyle name="Обычный 15 16 4 3 2 2" xfId="5039"/>
    <cellStyle name="Обычный 15 16 4 3 3" xfId="5040"/>
    <cellStyle name="Обычный 15 16 4 4" xfId="5041"/>
    <cellStyle name="Обычный 15 16 4 4 2" xfId="5042"/>
    <cellStyle name="Обычный 15 16 4 5" xfId="5043"/>
    <cellStyle name="Обычный 15 16 5" xfId="5044"/>
    <cellStyle name="Обычный 15 16 5 2" xfId="5045"/>
    <cellStyle name="Обычный 15 16 5 2 2" xfId="5046"/>
    <cellStyle name="Обычный 15 16 5 2 2 2" xfId="5047"/>
    <cellStyle name="Обычный 15 16 5 2 3" xfId="5048"/>
    <cellStyle name="Обычный 15 16 5 3" xfId="5049"/>
    <cellStyle name="Обычный 15 16 5 3 2" xfId="5050"/>
    <cellStyle name="Обычный 15 16 5 4" xfId="5051"/>
    <cellStyle name="Обычный 15 16 6" xfId="5052"/>
    <cellStyle name="Обычный 15 16 6 2" xfId="5053"/>
    <cellStyle name="Обычный 15 16 6 2 2" xfId="5054"/>
    <cellStyle name="Обычный 15 16 6 3" xfId="5055"/>
    <cellStyle name="Обычный 15 16 7" xfId="5056"/>
    <cellStyle name="Обычный 15 16 7 2" xfId="5057"/>
    <cellStyle name="Обычный 15 16 8" xfId="5058"/>
    <cellStyle name="Обычный 15 17" xfId="5059"/>
    <cellStyle name="Обычный 15 17 2" xfId="5060"/>
    <cellStyle name="Обычный 15 17 2 2" xfId="5061"/>
    <cellStyle name="Обычный 15 17 2 2 2" xfId="5062"/>
    <cellStyle name="Обычный 15 17 2 2 2 2" xfId="5063"/>
    <cellStyle name="Обычный 15 17 2 2 2 2 2" xfId="5064"/>
    <cellStyle name="Обычный 15 17 2 2 2 2 2 2" xfId="5065"/>
    <cellStyle name="Обычный 15 17 2 2 2 2 3" xfId="5066"/>
    <cellStyle name="Обычный 15 17 2 2 2 3" xfId="5067"/>
    <cellStyle name="Обычный 15 17 2 2 2 3 2" xfId="5068"/>
    <cellStyle name="Обычный 15 17 2 2 2 4" xfId="5069"/>
    <cellStyle name="Обычный 15 17 2 2 3" xfId="5070"/>
    <cellStyle name="Обычный 15 17 2 2 3 2" xfId="5071"/>
    <cellStyle name="Обычный 15 17 2 2 3 2 2" xfId="5072"/>
    <cellStyle name="Обычный 15 17 2 2 3 3" xfId="5073"/>
    <cellStyle name="Обычный 15 17 2 2 4" xfId="5074"/>
    <cellStyle name="Обычный 15 17 2 2 4 2" xfId="5075"/>
    <cellStyle name="Обычный 15 17 2 2 5" xfId="5076"/>
    <cellStyle name="Обычный 15 17 2 3" xfId="5077"/>
    <cellStyle name="Обычный 15 17 2 3 2" xfId="5078"/>
    <cellStyle name="Обычный 15 17 2 3 2 2" xfId="5079"/>
    <cellStyle name="Обычный 15 17 2 3 2 2 2" xfId="5080"/>
    <cellStyle name="Обычный 15 17 2 3 2 2 2 2" xfId="5081"/>
    <cellStyle name="Обычный 15 17 2 3 2 2 3" xfId="5082"/>
    <cellStyle name="Обычный 15 17 2 3 2 3" xfId="5083"/>
    <cellStyle name="Обычный 15 17 2 3 2 3 2" xfId="5084"/>
    <cellStyle name="Обычный 15 17 2 3 2 4" xfId="5085"/>
    <cellStyle name="Обычный 15 17 2 3 3" xfId="5086"/>
    <cellStyle name="Обычный 15 17 2 3 3 2" xfId="5087"/>
    <cellStyle name="Обычный 15 17 2 3 3 2 2" xfId="5088"/>
    <cellStyle name="Обычный 15 17 2 3 3 3" xfId="5089"/>
    <cellStyle name="Обычный 15 17 2 3 4" xfId="5090"/>
    <cellStyle name="Обычный 15 17 2 3 4 2" xfId="5091"/>
    <cellStyle name="Обычный 15 17 2 3 5" xfId="5092"/>
    <cellStyle name="Обычный 15 17 2 4" xfId="5093"/>
    <cellStyle name="Обычный 15 17 2 4 2" xfId="5094"/>
    <cellStyle name="Обычный 15 17 2 4 2 2" xfId="5095"/>
    <cellStyle name="Обычный 15 17 2 4 2 2 2" xfId="5096"/>
    <cellStyle name="Обычный 15 17 2 4 2 3" xfId="5097"/>
    <cellStyle name="Обычный 15 17 2 4 3" xfId="5098"/>
    <cellStyle name="Обычный 15 17 2 4 3 2" xfId="5099"/>
    <cellStyle name="Обычный 15 17 2 4 4" xfId="5100"/>
    <cellStyle name="Обычный 15 17 2 5" xfId="5101"/>
    <cellStyle name="Обычный 15 17 2 5 2" xfId="5102"/>
    <cellStyle name="Обычный 15 17 2 5 2 2" xfId="5103"/>
    <cellStyle name="Обычный 15 17 2 5 3" xfId="5104"/>
    <cellStyle name="Обычный 15 17 2 6" xfId="5105"/>
    <cellStyle name="Обычный 15 17 2 6 2" xfId="5106"/>
    <cellStyle name="Обычный 15 17 2 7" xfId="5107"/>
    <cellStyle name="Обычный 15 17 3" xfId="5108"/>
    <cellStyle name="Обычный 15 17 3 2" xfId="5109"/>
    <cellStyle name="Обычный 15 17 3 2 2" xfId="5110"/>
    <cellStyle name="Обычный 15 17 3 2 2 2" xfId="5111"/>
    <cellStyle name="Обычный 15 17 3 2 2 2 2" xfId="5112"/>
    <cellStyle name="Обычный 15 17 3 2 2 3" xfId="5113"/>
    <cellStyle name="Обычный 15 17 3 2 3" xfId="5114"/>
    <cellStyle name="Обычный 15 17 3 2 3 2" xfId="5115"/>
    <cellStyle name="Обычный 15 17 3 2 4" xfId="5116"/>
    <cellStyle name="Обычный 15 17 3 3" xfId="5117"/>
    <cellStyle name="Обычный 15 17 3 3 2" xfId="5118"/>
    <cellStyle name="Обычный 15 17 3 3 2 2" xfId="5119"/>
    <cellStyle name="Обычный 15 17 3 3 3" xfId="5120"/>
    <cellStyle name="Обычный 15 17 3 4" xfId="5121"/>
    <cellStyle name="Обычный 15 17 3 4 2" xfId="5122"/>
    <cellStyle name="Обычный 15 17 3 5" xfId="5123"/>
    <cellStyle name="Обычный 15 17 4" xfId="5124"/>
    <cellStyle name="Обычный 15 17 4 2" xfId="5125"/>
    <cellStyle name="Обычный 15 17 4 2 2" xfId="5126"/>
    <cellStyle name="Обычный 15 17 4 2 2 2" xfId="5127"/>
    <cellStyle name="Обычный 15 17 4 2 2 2 2" xfId="5128"/>
    <cellStyle name="Обычный 15 17 4 2 2 3" xfId="5129"/>
    <cellStyle name="Обычный 15 17 4 2 3" xfId="5130"/>
    <cellStyle name="Обычный 15 17 4 2 3 2" xfId="5131"/>
    <cellStyle name="Обычный 15 17 4 2 4" xfId="5132"/>
    <cellStyle name="Обычный 15 17 4 3" xfId="5133"/>
    <cellStyle name="Обычный 15 17 4 3 2" xfId="5134"/>
    <cellStyle name="Обычный 15 17 4 3 2 2" xfId="5135"/>
    <cellStyle name="Обычный 15 17 4 3 3" xfId="5136"/>
    <cellStyle name="Обычный 15 17 4 4" xfId="5137"/>
    <cellStyle name="Обычный 15 17 4 4 2" xfId="5138"/>
    <cellStyle name="Обычный 15 17 4 5" xfId="5139"/>
    <cellStyle name="Обычный 15 17 5" xfId="5140"/>
    <cellStyle name="Обычный 15 17 5 2" xfId="5141"/>
    <cellStyle name="Обычный 15 17 5 2 2" xfId="5142"/>
    <cellStyle name="Обычный 15 17 5 2 2 2" xfId="5143"/>
    <cellStyle name="Обычный 15 17 5 2 3" xfId="5144"/>
    <cellStyle name="Обычный 15 17 5 3" xfId="5145"/>
    <cellStyle name="Обычный 15 17 5 3 2" xfId="5146"/>
    <cellStyle name="Обычный 15 17 5 4" xfId="5147"/>
    <cellStyle name="Обычный 15 17 6" xfId="5148"/>
    <cellStyle name="Обычный 15 17 6 2" xfId="5149"/>
    <cellStyle name="Обычный 15 17 6 2 2" xfId="5150"/>
    <cellStyle name="Обычный 15 17 6 3" xfId="5151"/>
    <cellStyle name="Обычный 15 17 7" xfId="5152"/>
    <cellStyle name="Обычный 15 17 7 2" xfId="5153"/>
    <cellStyle name="Обычный 15 17 8" xfId="5154"/>
    <cellStyle name="Обычный 15 18" xfId="5155"/>
    <cellStyle name="Обычный 15 18 2" xfId="5156"/>
    <cellStyle name="Обычный 15 18 2 2" xfId="5157"/>
    <cellStyle name="Обычный 15 18 2 2 2" xfId="5158"/>
    <cellStyle name="Обычный 15 18 2 2 2 2" xfId="5159"/>
    <cellStyle name="Обычный 15 18 2 2 2 2 2" xfId="5160"/>
    <cellStyle name="Обычный 15 18 2 2 2 2 2 2" xfId="5161"/>
    <cellStyle name="Обычный 15 18 2 2 2 2 3" xfId="5162"/>
    <cellStyle name="Обычный 15 18 2 2 2 3" xfId="5163"/>
    <cellStyle name="Обычный 15 18 2 2 2 3 2" xfId="5164"/>
    <cellStyle name="Обычный 15 18 2 2 2 4" xfId="5165"/>
    <cellStyle name="Обычный 15 18 2 2 3" xfId="5166"/>
    <cellStyle name="Обычный 15 18 2 2 3 2" xfId="5167"/>
    <cellStyle name="Обычный 15 18 2 2 3 2 2" xfId="5168"/>
    <cellStyle name="Обычный 15 18 2 2 3 3" xfId="5169"/>
    <cellStyle name="Обычный 15 18 2 2 4" xfId="5170"/>
    <cellStyle name="Обычный 15 18 2 2 4 2" xfId="5171"/>
    <cellStyle name="Обычный 15 18 2 2 5" xfId="5172"/>
    <cellStyle name="Обычный 15 18 2 3" xfId="5173"/>
    <cellStyle name="Обычный 15 18 2 3 2" xfId="5174"/>
    <cellStyle name="Обычный 15 18 2 3 2 2" xfId="5175"/>
    <cellStyle name="Обычный 15 18 2 3 2 2 2" xfId="5176"/>
    <cellStyle name="Обычный 15 18 2 3 2 2 2 2" xfId="5177"/>
    <cellStyle name="Обычный 15 18 2 3 2 2 3" xfId="5178"/>
    <cellStyle name="Обычный 15 18 2 3 2 3" xfId="5179"/>
    <cellStyle name="Обычный 15 18 2 3 2 3 2" xfId="5180"/>
    <cellStyle name="Обычный 15 18 2 3 2 4" xfId="5181"/>
    <cellStyle name="Обычный 15 18 2 3 3" xfId="5182"/>
    <cellStyle name="Обычный 15 18 2 3 3 2" xfId="5183"/>
    <cellStyle name="Обычный 15 18 2 3 3 2 2" xfId="5184"/>
    <cellStyle name="Обычный 15 18 2 3 3 3" xfId="5185"/>
    <cellStyle name="Обычный 15 18 2 3 4" xfId="5186"/>
    <cellStyle name="Обычный 15 18 2 3 4 2" xfId="5187"/>
    <cellStyle name="Обычный 15 18 2 3 5" xfId="5188"/>
    <cellStyle name="Обычный 15 18 2 4" xfId="5189"/>
    <cellStyle name="Обычный 15 18 2 4 2" xfId="5190"/>
    <cellStyle name="Обычный 15 18 2 4 2 2" xfId="5191"/>
    <cellStyle name="Обычный 15 18 2 4 2 2 2" xfId="5192"/>
    <cellStyle name="Обычный 15 18 2 4 2 3" xfId="5193"/>
    <cellStyle name="Обычный 15 18 2 4 3" xfId="5194"/>
    <cellStyle name="Обычный 15 18 2 4 3 2" xfId="5195"/>
    <cellStyle name="Обычный 15 18 2 4 4" xfId="5196"/>
    <cellStyle name="Обычный 15 18 2 5" xfId="5197"/>
    <cellStyle name="Обычный 15 18 2 5 2" xfId="5198"/>
    <cellStyle name="Обычный 15 18 2 5 2 2" xfId="5199"/>
    <cellStyle name="Обычный 15 18 2 5 3" xfId="5200"/>
    <cellStyle name="Обычный 15 18 2 6" xfId="5201"/>
    <cellStyle name="Обычный 15 18 2 6 2" xfId="5202"/>
    <cellStyle name="Обычный 15 18 2 7" xfId="5203"/>
    <cellStyle name="Обычный 15 18 3" xfId="5204"/>
    <cellStyle name="Обычный 15 18 3 2" xfId="5205"/>
    <cellStyle name="Обычный 15 18 3 2 2" xfId="5206"/>
    <cellStyle name="Обычный 15 18 3 2 2 2" xfId="5207"/>
    <cellStyle name="Обычный 15 18 3 2 2 2 2" xfId="5208"/>
    <cellStyle name="Обычный 15 18 3 2 2 3" xfId="5209"/>
    <cellStyle name="Обычный 15 18 3 2 3" xfId="5210"/>
    <cellStyle name="Обычный 15 18 3 2 3 2" xfId="5211"/>
    <cellStyle name="Обычный 15 18 3 2 4" xfId="5212"/>
    <cellStyle name="Обычный 15 18 3 3" xfId="5213"/>
    <cellStyle name="Обычный 15 18 3 3 2" xfId="5214"/>
    <cellStyle name="Обычный 15 18 3 3 2 2" xfId="5215"/>
    <cellStyle name="Обычный 15 18 3 3 3" xfId="5216"/>
    <cellStyle name="Обычный 15 18 3 4" xfId="5217"/>
    <cellStyle name="Обычный 15 18 3 4 2" xfId="5218"/>
    <cellStyle name="Обычный 15 18 3 5" xfId="5219"/>
    <cellStyle name="Обычный 15 18 4" xfId="5220"/>
    <cellStyle name="Обычный 15 18 4 2" xfId="5221"/>
    <cellStyle name="Обычный 15 18 4 2 2" xfId="5222"/>
    <cellStyle name="Обычный 15 18 4 2 2 2" xfId="5223"/>
    <cellStyle name="Обычный 15 18 4 2 2 2 2" xfId="5224"/>
    <cellStyle name="Обычный 15 18 4 2 2 3" xfId="5225"/>
    <cellStyle name="Обычный 15 18 4 2 3" xfId="5226"/>
    <cellStyle name="Обычный 15 18 4 2 3 2" xfId="5227"/>
    <cellStyle name="Обычный 15 18 4 2 4" xfId="5228"/>
    <cellStyle name="Обычный 15 18 4 3" xfId="5229"/>
    <cellStyle name="Обычный 15 18 4 3 2" xfId="5230"/>
    <cellStyle name="Обычный 15 18 4 3 2 2" xfId="5231"/>
    <cellStyle name="Обычный 15 18 4 3 3" xfId="5232"/>
    <cellStyle name="Обычный 15 18 4 4" xfId="5233"/>
    <cellStyle name="Обычный 15 18 4 4 2" xfId="5234"/>
    <cellStyle name="Обычный 15 18 4 5" xfId="5235"/>
    <cellStyle name="Обычный 15 18 5" xfId="5236"/>
    <cellStyle name="Обычный 15 18 5 2" xfId="5237"/>
    <cellStyle name="Обычный 15 18 5 2 2" xfId="5238"/>
    <cellStyle name="Обычный 15 18 5 2 2 2" xfId="5239"/>
    <cellStyle name="Обычный 15 18 5 2 3" xfId="5240"/>
    <cellStyle name="Обычный 15 18 5 3" xfId="5241"/>
    <cellStyle name="Обычный 15 18 5 3 2" xfId="5242"/>
    <cellStyle name="Обычный 15 18 5 4" xfId="5243"/>
    <cellStyle name="Обычный 15 18 6" xfId="5244"/>
    <cellStyle name="Обычный 15 18 6 2" xfId="5245"/>
    <cellStyle name="Обычный 15 18 6 2 2" xfId="5246"/>
    <cellStyle name="Обычный 15 18 6 3" xfId="5247"/>
    <cellStyle name="Обычный 15 18 7" xfId="5248"/>
    <cellStyle name="Обычный 15 18 7 2" xfId="5249"/>
    <cellStyle name="Обычный 15 18 8" xfId="5250"/>
    <cellStyle name="Обычный 15 19" xfId="5251"/>
    <cellStyle name="Обычный 15 19 2" xfId="5252"/>
    <cellStyle name="Обычный 15 19 2 2" xfId="5253"/>
    <cellStyle name="Обычный 15 19 2 2 2" xfId="5254"/>
    <cellStyle name="Обычный 15 19 2 2 2 2" xfId="5255"/>
    <cellStyle name="Обычный 15 19 2 2 2 2 2" xfId="5256"/>
    <cellStyle name="Обычный 15 19 2 2 2 2 2 2" xfId="5257"/>
    <cellStyle name="Обычный 15 19 2 2 2 2 3" xfId="5258"/>
    <cellStyle name="Обычный 15 19 2 2 2 3" xfId="5259"/>
    <cellStyle name="Обычный 15 19 2 2 2 3 2" xfId="5260"/>
    <cellStyle name="Обычный 15 19 2 2 2 4" xfId="5261"/>
    <cellStyle name="Обычный 15 19 2 2 3" xfId="5262"/>
    <cellStyle name="Обычный 15 19 2 2 3 2" xfId="5263"/>
    <cellStyle name="Обычный 15 19 2 2 3 2 2" xfId="5264"/>
    <cellStyle name="Обычный 15 19 2 2 3 3" xfId="5265"/>
    <cellStyle name="Обычный 15 19 2 2 4" xfId="5266"/>
    <cellStyle name="Обычный 15 19 2 2 4 2" xfId="5267"/>
    <cellStyle name="Обычный 15 19 2 2 5" xfId="5268"/>
    <cellStyle name="Обычный 15 19 2 3" xfId="5269"/>
    <cellStyle name="Обычный 15 19 2 3 2" xfId="5270"/>
    <cellStyle name="Обычный 15 19 2 3 2 2" xfId="5271"/>
    <cellStyle name="Обычный 15 19 2 3 2 2 2" xfId="5272"/>
    <cellStyle name="Обычный 15 19 2 3 2 2 2 2" xfId="5273"/>
    <cellStyle name="Обычный 15 19 2 3 2 2 3" xfId="5274"/>
    <cellStyle name="Обычный 15 19 2 3 2 3" xfId="5275"/>
    <cellStyle name="Обычный 15 19 2 3 2 3 2" xfId="5276"/>
    <cellStyle name="Обычный 15 19 2 3 2 4" xfId="5277"/>
    <cellStyle name="Обычный 15 19 2 3 3" xfId="5278"/>
    <cellStyle name="Обычный 15 19 2 3 3 2" xfId="5279"/>
    <cellStyle name="Обычный 15 19 2 3 3 2 2" xfId="5280"/>
    <cellStyle name="Обычный 15 19 2 3 3 3" xfId="5281"/>
    <cellStyle name="Обычный 15 19 2 3 4" xfId="5282"/>
    <cellStyle name="Обычный 15 19 2 3 4 2" xfId="5283"/>
    <cellStyle name="Обычный 15 19 2 3 5" xfId="5284"/>
    <cellStyle name="Обычный 15 19 2 4" xfId="5285"/>
    <cellStyle name="Обычный 15 19 2 4 2" xfId="5286"/>
    <cellStyle name="Обычный 15 19 2 4 2 2" xfId="5287"/>
    <cellStyle name="Обычный 15 19 2 4 2 2 2" xfId="5288"/>
    <cellStyle name="Обычный 15 19 2 4 2 3" xfId="5289"/>
    <cellStyle name="Обычный 15 19 2 4 3" xfId="5290"/>
    <cellStyle name="Обычный 15 19 2 4 3 2" xfId="5291"/>
    <cellStyle name="Обычный 15 19 2 4 4" xfId="5292"/>
    <cellStyle name="Обычный 15 19 2 5" xfId="5293"/>
    <cellStyle name="Обычный 15 19 2 5 2" xfId="5294"/>
    <cellStyle name="Обычный 15 19 2 5 2 2" xfId="5295"/>
    <cellStyle name="Обычный 15 19 2 5 3" xfId="5296"/>
    <cellStyle name="Обычный 15 19 2 6" xfId="5297"/>
    <cellStyle name="Обычный 15 19 2 6 2" xfId="5298"/>
    <cellStyle name="Обычный 15 19 2 7" xfId="5299"/>
    <cellStyle name="Обычный 15 19 3" xfId="5300"/>
    <cellStyle name="Обычный 15 19 3 2" xfId="5301"/>
    <cellStyle name="Обычный 15 19 3 2 2" xfId="5302"/>
    <cellStyle name="Обычный 15 19 3 2 2 2" xfId="5303"/>
    <cellStyle name="Обычный 15 19 3 2 2 2 2" xfId="5304"/>
    <cellStyle name="Обычный 15 19 3 2 2 3" xfId="5305"/>
    <cellStyle name="Обычный 15 19 3 2 3" xfId="5306"/>
    <cellStyle name="Обычный 15 19 3 2 3 2" xfId="5307"/>
    <cellStyle name="Обычный 15 19 3 2 4" xfId="5308"/>
    <cellStyle name="Обычный 15 19 3 3" xfId="5309"/>
    <cellStyle name="Обычный 15 19 3 3 2" xfId="5310"/>
    <cellStyle name="Обычный 15 19 3 3 2 2" xfId="5311"/>
    <cellStyle name="Обычный 15 19 3 3 3" xfId="5312"/>
    <cellStyle name="Обычный 15 19 3 4" xfId="5313"/>
    <cellStyle name="Обычный 15 19 3 4 2" xfId="5314"/>
    <cellStyle name="Обычный 15 19 3 5" xfId="5315"/>
    <cellStyle name="Обычный 15 19 4" xfId="5316"/>
    <cellStyle name="Обычный 15 19 4 2" xfId="5317"/>
    <cellStyle name="Обычный 15 19 4 2 2" xfId="5318"/>
    <cellStyle name="Обычный 15 19 4 2 2 2" xfId="5319"/>
    <cellStyle name="Обычный 15 19 4 2 2 2 2" xfId="5320"/>
    <cellStyle name="Обычный 15 19 4 2 2 3" xfId="5321"/>
    <cellStyle name="Обычный 15 19 4 2 3" xfId="5322"/>
    <cellStyle name="Обычный 15 19 4 2 3 2" xfId="5323"/>
    <cellStyle name="Обычный 15 19 4 2 4" xfId="5324"/>
    <cellStyle name="Обычный 15 19 4 3" xfId="5325"/>
    <cellStyle name="Обычный 15 19 4 3 2" xfId="5326"/>
    <cellStyle name="Обычный 15 19 4 3 2 2" xfId="5327"/>
    <cellStyle name="Обычный 15 19 4 3 3" xfId="5328"/>
    <cellStyle name="Обычный 15 19 4 4" xfId="5329"/>
    <cellStyle name="Обычный 15 19 4 4 2" xfId="5330"/>
    <cellStyle name="Обычный 15 19 4 5" xfId="5331"/>
    <cellStyle name="Обычный 15 19 5" xfId="5332"/>
    <cellStyle name="Обычный 15 19 5 2" xfId="5333"/>
    <cellStyle name="Обычный 15 19 5 2 2" xfId="5334"/>
    <cellStyle name="Обычный 15 19 5 2 2 2" xfId="5335"/>
    <cellStyle name="Обычный 15 19 5 2 3" xfId="5336"/>
    <cellStyle name="Обычный 15 19 5 3" xfId="5337"/>
    <cellStyle name="Обычный 15 19 5 3 2" xfId="5338"/>
    <cellStyle name="Обычный 15 19 5 4" xfId="5339"/>
    <cellStyle name="Обычный 15 19 6" xfId="5340"/>
    <cellStyle name="Обычный 15 19 6 2" xfId="5341"/>
    <cellStyle name="Обычный 15 19 6 2 2" xfId="5342"/>
    <cellStyle name="Обычный 15 19 6 3" xfId="5343"/>
    <cellStyle name="Обычный 15 19 7" xfId="5344"/>
    <cellStyle name="Обычный 15 19 7 2" xfId="5345"/>
    <cellStyle name="Обычный 15 19 8" xfId="5346"/>
    <cellStyle name="Обычный 15 2" xfId="5347"/>
    <cellStyle name="Обычный 15 2 2" xfId="5348"/>
    <cellStyle name="Обычный 15 2 2 2" xfId="5349"/>
    <cellStyle name="Обычный 15 2 2 2 2" xfId="5350"/>
    <cellStyle name="Обычный 15 2 2 2 2 2" xfId="5351"/>
    <cellStyle name="Обычный 15 2 2 2 2 2 2" xfId="5352"/>
    <cellStyle name="Обычный 15 2 2 2 2 2 2 2" xfId="5353"/>
    <cellStyle name="Обычный 15 2 2 2 2 2 3" xfId="5354"/>
    <cellStyle name="Обычный 15 2 2 2 2 3" xfId="5355"/>
    <cellStyle name="Обычный 15 2 2 2 2 3 2" xfId="5356"/>
    <cellStyle name="Обычный 15 2 2 2 2 4" xfId="5357"/>
    <cellStyle name="Обычный 15 2 2 2 3" xfId="5358"/>
    <cellStyle name="Обычный 15 2 2 2 3 2" xfId="5359"/>
    <cellStyle name="Обычный 15 2 2 2 3 2 2" xfId="5360"/>
    <cellStyle name="Обычный 15 2 2 2 3 3" xfId="5361"/>
    <cellStyle name="Обычный 15 2 2 2 4" xfId="5362"/>
    <cellStyle name="Обычный 15 2 2 2 4 2" xfId="5363"/>
    <cellStyle name="Обычный 15 2 2 2 5" xfId="5364"/>
    <cellStyle name="Обычный 15 2 2 3" xfId="5365"/>
    <cellStyle name="Обычный 15 2 2 3 2" xfId="5366"/>
    <cellStyle name="Обычный 15 2 2 3 2 2" xfId="5367"/>
    <cellStyle name="Обычный 15 2 2 3 2 2 2" xfId="5368"/>
    <cellStyle name="Обычный 15 2 2 3 2 2 2 2" xfId="5369"/>
    <cellStyle name="Обычный 15 2 2 3 2 2 3" xfId="5370"/>
    <cellStyle name="Обычный 15 2 2 3 2 3" xfId="5371"/>
    <cellStyle name="Обычный 15 2 2 3 2 3 2" xfId="5372"/>
    <cellStyle name="Обычный 15 2 2 3 2 4" xfId="5373"/>
    <cellStyle name="Обычный 15 2 2 3 3" xfId="5374"/>
    <cellStyle name="Обычный 15 2 2 3 3 2" xfId="5375"/>
    <cellStyle name="Обычный 15 2 2 3 3 2 2" xfId="5376"/>
    <cellStyle name="Обычный 15 2 2 3 3 3" xfId="5377"/>
    <cellStyle name="Обычный 15 2 2 3 4" xfId="5378"/>
    <cellStyle name="Обычный 15 2 2 3 4 2" xfId="5379"/>
    <cellStyle name="Обычный 15 2 2 3 5" xfId="5380"/>
    <cellStyle name="Обычный 15 2 2 4" xfId="5381"/>
    <cellStyle name="Обычный 15 2 2 4 2" xfId="5382"/>
    <cellStyle name="Обычный 15 2 2 4 2 2" xfId="5383"/>
    <cellStyle name="Обычный 15 2 2 4 2 2 2" xfId="5384"/>
    <cellStyle name="Обычный 15 2 2 4 2 3" xfId="5385"/>
    <cellStyle name="Обычный 15 2 2 4 3" xfId="5386"/>
    <cellStyle name="Обычный 15 2 2 4 3 2" xfId="5387"/>
    <cellStyle name="Обычный 15 2 2 4 4" xfId="5388"/>
    <cellStyle name="Обычный 15 2 2 5" xfId="5389"/>
    <cellStyle name="Обычный 15 2 2 5 2" xfId="5390"/>
    <cellStyle name="Обычный 15 2 2 5 2 2" xfId="5391"/>
    <cellStyle name="Обычный 15 2 2 5 3" xfId="5392"/>
    <cellStyle name="Обычный 15 2 2 6" xfId="5393"/>
    <cellStyle name="Обычный 15 2 2 6 2" xfId="5394"/>
    <cellStyle name="Обычный 15 2 2 7" xfId="5395"/>
    <cellStyle name="Обычный 15 2 3" xfId="5396"/>
    <cellStyle name="Обычный 15 2 3 2" xfId="5397"/>
    <cellStyle name="Обычный 15 2 3 2 2" xfId="5398"/>
    <cellStyle name="Обычный 15 2 3 2 2 2" xfId="5399"/>
    <cellStyle name="Обычный 15 2 3 2 2 2 2" xfId="5400"/>
    <cellStyle name="Обычный 15 2 3 2 2 3" xfId="5401"/>
    <cellStyle name="Обычный 15 2 3 2 3" xfId="5402"/>
    <cellStyle name="Обычный 15 2 3 2 3 2" xfId="5403"/>
    <cellStyle name="Обычный 15 2 3 2 4" xfId="5404"/>
    <cellStyle name="Обычный 15 2 3 3" xfId="5405"/>
    <cellStyle name="Обычный 15 2 3 3 2" xfId="5406"/>
    <cellStyle name="Обычный 15 2 3 3 2 2" xfId="5407"/>
    <cellStyle name="Обычный 15 2 3 3 3" xfId="5408"/>
    <cellStyle name="Обычный 15 2 3 4" xfId="5409"/>
    <cellStyle name="Обычный 15 2 3 4 2" xfId="5410"/>
    <cellStyle name="Обычный 15 2 3 5" xfId="5411"/>
    <cellStyle name="Обычный 15 2 4" xfId="5412"/>
    <cellStyle name="Обычный 15 2 4 2" xfId="5413"/>
    <cellStyle name="Обычный 15 2 4 2 2" xfId="5414"/>
    <cellStyle name="Обычный 15 2 4 2 2 2" xfId="5415"/>
    <cellStyle name="Обычный 15 2 4 2 2 2 2" xfId="5416"/>
    <cellStyle name="Обычный 15 2 4 2 2 3" xfId="5417"/>
    <cellStyle name="Обычный 15 2 4 2 3" xfId="5418"/>
    <cellStyle name="Обычный 15 2 4 2 3 2" xfId="5419"/>
    <cellStyle name="Обычный 15 2 4 2 4" xfId="5420"/>
    <cellStyle name="Обычный 15 2 4 3" xfId="5421"/>
    <cellStyle name="Обычный 15 2 4 3 2" xfId="5422"/>
    <cellStyle name="Обычный 15 2 4 3 2 2" xfId="5423"/>
    <cellStyle name="Обычный 15 2 4 3 3" xfId="5424"/>
    <cellStyle name="Обычный 15 2 4 4" xfId="5425"/>
    <cellStyle name="Обычный 15 2 4 4 2" xfId="5426"/>
    <cellStyle name="Обычный 15 2 4 5" xfId="5427"/>
    <cellStyle name="Обычный 15 2 5" xfId="5428"/>
    <cellStyle name="Обычный 15 2 5 2" xfId="5429"/>
    <cellStyle name="Обычный 15 2 5 2 2" xfId="5430"/>
    <cellStyle name="Обычный 15 2 5 2 2 2" xfId="5431"/>
    <cellStyle name="Обычный 15 2 5 2 3" xfId="5432"/>
    <cellStyle name="Обычный 15 2 5 3" xfId="5433"/>
    <cellStyle name="Обычный 15 2 5 3 2" xfId="5434"/>
    <cellStyle name="Обычный 15 2 5 4" xfId="5435"/>
    <cellStyle name="Обычный 15 2 6" xfId="5436"/>
    <cellStyle name="Обычный 15 2 6 2" xfId="5437"/>
    <cellStyle name="Обычный 15 2 6 2 2" xfId="5438"/>
    <cellStyle name="Обычный 15 2 6 3" xfId="5439"/>
    <cellStyle name="Обычный 15 2 7" xfId="5440"/>
    <cellStyle name="Обычный 15 2 7 2" xfId="5441"/>
    <cellStyle name="Обычный 15 2 8" xfId="5442"/>
    <cellStyle name="Обычный 15 20" xfId="5443"/>
    <cellStyle name="Обычный 15 20 2" xfId="5444"/>
    <cellStyle name="Обычный 15 20 2 2" xfId="5445"/>
    <cellStyle name="Обычный 15 20 2 2 2" xfId="5446"/>
    <cellStyle name="Обычный 15 20 2 2 2 2" xfId="5447"/>
    <cellStyle name="Обычный 15 20 2 2 2 2 2" xfId="5448"/>
    <cellStyle name="Обычный 15 20 2 2 2 2 2 2" xfId="5449"/>
    <cellStyle name="Обычный 15 20 2 2 2 2 3" xfId="5450"/>
    <cellStyle name="Обычный 15 20 2 2 2 3" xfId="5451"/>
    <cellStyle name="Обычный 15 20 2 2 2 3 2" xfId="5452"/>
    <cellStyle name="Обычный 15 20 2 2 2 4" xfId="5453"/>
    <cellStyle name="Обычный 15 20 2 2 3" xfId="5454"/>
    <cellStyle name="Обычный 15 20 2 2 3 2" xfId="5455"/>
    <cellStyle name="Обычный 15 20 2 2 3 2 2" xfId="5456"/>
    <cellStyle name="Обычный 15 20 2 2 3 3" xfId="5457"/>
    <cellStyle name="Обычный 15 20 2 2 4" xfId="5458"/>
    <cellStyle name="Обычный 15 20 2 2 4 2" xfId="5459"/>
    <cellStyle name="Обычный 15 20 2 2 5" xfId="5460"/>
    <cellStyle name="Обычный 15 20 2 3" xfId="5461"/>
    <cellStyle name="Обычный 15 20 2 3 2" xfId="5462"/>
    <cellStyle name="Обычный 15 20 2 3 2 2" xfId="5463"/>
    <cellStyle name="Обычный 15 20 2 3 2 2 2" xfId="5464"/>
    <cellStyle name="Обычный 15 20 2 3 2 2 2 2" xfId="5465"/>
    <cellStyle name="Обычный 15 20 2 3 2 2 3" xfId="5466"/>
    <cellStyle name="Обычный 15 20 2 3 2 3" xfId="5467"/>
    <cellStyle name="Обычный 15 20 2 3 2 3 2" xfId="5468"/>
    <cellStyle name="Обычный 15 20 2 3 2 4" xfId="5469"/>
    <cellStyle name="Обычный 15 20 2 3 3" xfId="5470"/>
    <cellStyle name="Обычный 15 20 2 3 3 2" xfId="5471"/>
    <cellStyle name="Обычный 15 20 2 3 3 2 2" xfId="5472"/>
    <cellStyle name="Обычный 15 20 2 3 3 3" xfId="5473"/>
    <cellStyle name="Обычный 15 20 2 3 4" xfId="5474"/>
    <cellStyle name="Обычный 15 20 2 3 4 2" xfId="5475"/>
    <cellStyle name="Обычный 15 20 2 3 5" xfId="5476"/>
    <cellStyle name="Обычный 15 20 2 4" xfId="5477"/>
    <cellStyle name="Обычный 15 20 2 4 2" xfId="5478"/>
    <cellStyle name="Обычный 15 20 2 4 2 2" xfId="5479"/>
    <cellStyle name="Обычный 15 20 2 4 2 2 2" xfId="5480"/>
    <cellStyle name="Обычный 15 20 2 4 2 3" xfId="5481"/>
    <cellStyle name="Обычный 15 20 2 4 3" xfId="5482"/>
    <cellStyle name="Обычный 15 20 2 4 3 2" xfId="5483"/>
    <cellStyle name="Обычный 15 20 2 4 4" xfId="5484"/>
    <cellStyle name="Обычный 15 20 2 5" xfId="5485"/>
    <cellStyle name="Обычный 15 20 2 5 2" xfId="5486"/>
    <cellStyle name="Обычный 15 20 2 5 2 2" xfId="5487"/>
    <cellStyle name="Обычный 15 20 2 5 3" xfId="5488"/>
    <cellStyle name="Обычный 15 20 2 6" xfId="5489"/>
    <cellStyle name="Обычный 15 20 2 6 2" xfId="5490"/>
    <cellStyle name="Обычный 15 20 2 7" xfId="5491"/>
    <cellStyle name="Обычный 15 20 3" xfId="5492"/>
    <cellStyle name="Обычный 15 20 3 2" xfId="5493"/>
    <cellStyle name="Обычный 15 20 3 2 2" xfId="5494"/>
    <cellStyle name="Обычный 15 20 3 2 2 2" xfId="5495"/>
    <cellStyle name="Обычный 15 20 3 2 2 2 2" xfId="5496"/>
    <cellStyle name="Обычный 15 20 3 2 2 3" xfId="5497"/>
    <cellStyle name="Обычный 15 20 3 2 3" xfId="5498"/>
    <cellStyle name="Обычный 15 20 3 2 3 2" xfId="5499"/>
    <cellStyle name="Обычный 15 20 3 2 4" xfId="5500"/>
    <cellStyle name="Обычный 15 20 3 3" xfId="5501"/>
    <cellStyle name="Обычный 15 20 3 3 2" xfId="5502"/>
    <cellStyle name="Обычный 15 20 3 3 2 2" xfId="5503"/>
    <cellStyle name="Обычный 15 20 3 3 3" xfId="5504"/>
    <cellStyle name="Обычный 15 20 3 4" xfId="5505"/>
    <cellStyle name="Обычный 15 20 3 4 2" xfId="5506"/>
    <cellStyle name="Обычный 15 20 3 5" xfId="5507"/>
    <cellStyle name="Обычный 15 20 4" xfId="5508"/>
    <cellStyle name="Обычный 15 20 4 2" xfId="5509"/>
    <cellStyle name="Обычный 15 20 4 2 2" xfId="5510"/>
    <cellStyle name="Обычный 15 20 4 2 2 2" xfId="5511"/>
    <cellStyle name="Обычный 15 20 4 2 2 2 2" xfId="5512"/>
    <cellStyle name="Обычный 15 20 4 2 2 3" xfId="5513"/>
    <cellStyle name="Обычный 15 20 4 2 3" xfId="5514"/>
    <cellStyle name="Обычный 15 20 4 2 3 2" xfId="5515"/>
    <cellStyle name="Обычный 15 20 4 2 4" xfId="5516"/>
    <cellStyle name="Обычный 15 20 4 3" xfId="5517"/>
    <cellStyle name="Обычный 15 20 4 3 2" xfId="5518"/>
    <cellStyle name="Обычный 15 20 4 3 2 2" xfId="5519"/>
    <cellStyle name="Обычный 15 20 4 3 3" xfId="5520"/>
    <cellStyle name="Обычный 15 20 4 4" xfId="5521"/>
    <cellStyle name="Обычный 15 20 4 4 2" xfId="5522"/>
    <cellStyle name="Обычный 15 20 4 5" xfId="5523"/>
    <cellStyle name="Обычный 15 20 5" xfId="5524"/>
    <cellStyle name="Обычный 15 20 5 2" xfId="5525"/>
    <cellStyle name="Обычный 15 20 5 2 2" xfId="5526"/>
    <cellStyle name="Обычный 15 20 5 2 2 2" xfId="5527"/>
    <cellStyle name="Обычный 15 20 5 2 3" xfId="5528"/>
    <cellStyle name="Обычный 15 20 5 3" xfId="5529"/>
    <cellStyle name="Обычный 15 20 5 3 2" xfId="5530"/>
    <cellStyle name="Обычный 15 20 5 4" xfId="5531"/>
    <cellStyle name="Обычный 15 20 6" xfId="5532"/>
    <cellStyle name="Обычный 15 20 6 2" xfId="5533"/>
    <cellStyle name="Обычный 15 20 6 2 2" xfId="5534"/>
    <cellStyle name="Обычный 15 20 6 3" xfId="5535"/>
    <cellStyle name="Обычный 15 20 7" xfId="5536"/>
    <cellStyle name="Обычный 15 20 7 2" xfId="5537"/>
    <cellStyle name="Обычный 15 20 8" xfId="5538"/>
    <cellStyle name="Обычный 15 21" xfId="5539"/>
    <cellStyle name="Обычный 15 21 2" xfId="5540"/>
    <cellStyle name="Обычный 15 21 2 2" xfId="5541"/>
    <cellStyle name="Обычный 15 21 2 2 2" xfId="5542"/>
    <cellStyle name="Обычный 15 21 2 2 2 2" xfId="5543"/>
    <cellStyle name="Обычный 15 21 2 2 2 2 2" xfId="5544"/>
    <cellStyle name="Обычный 15 21 2 2 2 2 2 2" xfId="5545"/>
    <cellStyle name="Обычный 15 21 2 2 2 2 3" xfId="5546"/>
    <cellStyle name="Обычный 15 21 2 2 2 3" xfId="5547"/>
    <cellStyle name="Обычный 15 21 2 2 2 3 2" xfId="5548"/>
    <cellStyle name="Обычный 15 21 2 2 2 4" xfId="5549"/>
    <cellStyle name="Обычный 15 21 2 2 3" xfId="5550"/>
    <cellStyle name="Обычный 15 21 2 2 3 2" xfId="5551"/>
    <cellStyle name="Обычный 15 21 2 2 3 2 2" xfId="5552"/>
    <cellStyle name="Обычный 15 21 2 2 3 3" xfId="5553"/>
    <cellStyle name="Обычный 15 21 2 2 4" xfId="5554"/>
    <cellStyle name="Обычный 15 21 2 2 4 2" xfId="5555"/>
    <cellStyle name="Обычный 15 21 2 2 5" xfId="5556"/>
    <cellStyle name="Обычный 15 21 2 3" xfId="5557"/>
    <cellStyle name="Обычный 15 21 2 3 2" xfId="5558"/>
    <cellStyle name="Обычный 15 21 2 3 2 2" xfId="5559"/>
    <cellStyle name="Обычный 15 21 2 3 2 2 2" xfId="5560"/>
    <cellStyle name="Обычный 15 21 2 3 2 2 2 2" xfId="5561"/>
    <cellStyle name="Обычный 15 21 2 3 2 2 3" xfId="5562"/>
    <cellStyle name="Обычный 15 21 2 3 2 3" xfId="5563"/>
    <cellStyle name="Обычный 15 21 2 3 2 3 2" xfId="5564"/>
    <cellStyle name="Обычный 15 21 2 3 2 4" xfId="5565"/>
    <cellStyle name="Обычный 15 21 2 3 3" xfId="5566"/>
    <cellStyle name="Обычный 15 21 2 3 3 2" xfId="5567"/>
    <cellStyle name="Обычный 15 21 2 3 3 2 2" xfId="5568"/>
    <cellStyle name="Обычный 15 21 2 3 3 3" xfId="5569"/>
    <cellStyle name="Обычный 15 21 2 3 4" xfId="5570"/>
    <cellStyle name="Обычный 15 21 2 3 4 2" xfId="5571"/>
    <cellStyle name="Обычный 15 21 2 3 5" xfId="5572"/>
    <cellStyle name="Обычный 15 21 2 4" xfId="5573"/>
    <cellStyle name="Обычный 15 21 2 4 2" xfId="5574"/>
    <cellStyle name="Обычный 15 21 2 4 2 2" xfId="5575"/>
    <cellStyle name="Обычный 15 21 2 4 2 2 2" xfId="5576"/>
    <cellStyle name="Обычный 15 21 2 4 2 3" xfId="5577"/>
    <cellStyle name="Обычный 15 21 2 4 3" xfId="5578"/>
    <cellStyle name="Обычный 15 21 2 4 3 2" xfId="5579"/>
    <cellStyle name="Обычный 15 21 2 4 4" xfId="5580"/>
    <cellStyle name="Обычный 15 21 2 5" xfId="5581"/>
    <cellStyle name="Обычный 15 21 2 5 2" xfId="5582"/>
    <cellStyle name="Обычный 15 21 2 5 2 2" xfId="5583"/>
    <cellStyle name="Обычный 15 21 2 5 3" xfId="5584"/>
    <cellStyle name="Обычный 15 21 2 6" xfId="5585"/>
    <cellStyle name="Обычный 15 21 2 6 2" xfId="5586"/>
    <cellStyle name="Обычный 15 21 2 7" xfId="5587"/>
    <cellStyle name="Обычный 15 21 3" xfId="5588"/>
    <cellStyle name="Обычный 15 21 3 2" xfId="5589"/>
    <cellStyle name="Обычный 15 21 3 2 2" xfId="5590"/>
    <cellStyle name="Обычный 15 21 3 2 2 2" xfId="5591"/>
    <cellStyle name="Обычный 15 21 3 2 2 2 2" xfId="5592"/>
    <cellStyle name="Обычный 15 21 3 2 2 3" xfId="5593"/>
    <cellStyle name="Обычный 15 21 3 2 3" xfId="5594"/>
    <cellStyle name="Обычный 15 21 3 2 3 2" xfId="5595"/>
    <cellStyle name="Обычный 15 21 3 2 4" xfId="5596"/>
    <cellStyle name="Обычный 15 21 3 3" xfId="5597"/>
    <cellStyle name="Обычный 15 21 3 3 2" xfId="5598"/>
    <cellStyle name="Обычный 15 21 3 3 2 2" xfId="5599"/>
    <cellStyle name="Обычный 15 21 3 3 3" xfId="5600"/>
    <cellStyle name="Обычный 15 21 3 4" xfId="5601"/>
    <cellStyle name="Обычный 15 21 3 4 2" xfId="5602"/>
    <cellStyle name="Обычный 15 21 3 5" xfId="5603"/>
    <cellStyle name="Обычный 15 21 4" xfId="5604"/>
    <cellStyle name="Обычный 15 21 4 2" xfId="5605"/>
    <cellStyle name="Обычный 15 21 4 2 2" xfId="5606"/>
    <cellStyle name="Обычный 15 21 4 2 2 2" xfId="5607"/>
    <cellStyle name="Обычный 15 21 4 2 2 2 2" xfId="5608"/>
    <cellStyle name="Обычный 15 21 4 2 2 3" xfId="5609"/>
    <cellStyle name="Обычный 15 21 4 2 3" xfId="5610"/>
    <cellStyle name="Обычный 15 21 4 2 3 2" xfId="5611"/>
    <cellStyle name="Обычный 15 21 4 2 4" xfId="5612"/>
    <cellStyle name="Обычный 15 21 4 3" xfId="5613"/>
    <cellStyle name="Обычный 15 21 4 3 2" xfId="5614"/>
    <cellStyle name="Обычный 15 21 4 3 2 2" xfId="5615"/>
    <cellStyle name="Обычный 15 21 4 3 3" xfId="5616"/>
    <cellStyle name="Обычный 15 21 4 4" xfId="5617"/>
    <cellStyle name="Обычный 15 21 4 4 2" xfId="5618"/>
    <cellStyle name="Обычный 15 21 4 5" xfId="5619"/>
    <cellStyle name="Обычный 15 21 5" xfId="5620"/>
    <cellStyle name="Обычный 15 21 5 2" xfId="5621"/>
    <cellStyle name="Обычный 15 21 5 2 2" xfId="5622"/>
    <cellStyle name="Обычный 15 21 5 2 2 2" xfId="5623"/>
    <cellStyle name="Обычный 15 21 5 2 3" xfId="5624"/>
    <cellStyle name="Обычный 15 21 5 3" xfId="5625"/>
    <cellStyle name="Обычный 15 21 5 3 2" xfId="5626"/>
    <cellStyle name="Обычный 15 21 5 4" xfId="5627"/>
    <cellStyle name="Обычный 15 21 6" xfId="5628"/>
    <cellStyle name="Обычный 15 21 6 2" xfId="5629"/>
    <cellStyle name="Обычный 15 21 6 2 2" xfId="5630"/>
    <cellStyle name="Обычный 15 21 6 3" xfId="5631"/>
    <cellStyle name="Обычный 15 21 7" xfId="5632"/>
    <cellStyle name="Обычный 15 21 7 2" xfId="5633"/>
    <cellStyle name="Обычный 15 21 8" xfId="5634"/>
    <cellStyle name="Обычный 15 22" xfId="5635"/>
    <cellStyle name="Обычный 15 22 2" xfId="5636"/>
    <cellStyle name="Обычный 15 22 2 2" xfId="5637"/>
    <cellStyle name="Обычный 15 22 2 2 2" xfId="5638"/>
    <cellStyle name="Обычный 15 22 2 2 2 2" xfId="5639"/>
    <cellStyle name="Обычный 15 22 2 2 2 2 2" xfId="5640"/>
    <cellStyle name="Обычный 15 22 2 2 2 2 2 2" xfId="5641"/>
    <cellStyle name="Обычный 15 22 2 2 2 2 3" xfId="5642"/>
    <cellStyle name="Обычный 15 22 2 2 2 3" xfId="5643"/>
    <cellStyle name="Обычный 15 22 2 2 2 3 2" xfId="5644"/>
    <cellStyle name="Обычный 15 22 2 2 2 4" xfId="5645"/>
    <cellStyle name="Обычный 15 22 2 2 3" xfId="5646"/>
    <cellStyle name="Обычный 15 22 2 2 3 2" xfId="5647"/>
    <cellStyle name="Обычный 15 22 2 2 3 2 2" xfId="5648"/>
    <cellStyle name="Обычный 15 22 2 2 3 3" xfId="5649"/>
    <cellStyle name="Обычный 15 22 2 2 4" xfId="5650"/>
    <cellStyle name="Обычный 15 22 2 2 4 2" xfId="5651"/>
    <cellStyle name="Обычный 15 22 2 2 5" xfId="5652"/>
    <cellStyle name="Обычный 15 22 2 3" xfId="5653"/>
    <cellStyle name="Обычный 15 22 2 3 2" xfId="5654"/>
    <cellStyle name="Обычный 15 22 2 3 2 2" xfId="5655"/>
    <cellStyle name="Обычный 15 22 2 3 2 2 2" xfId="5656"/>
    <cellStyle name="Обычный 15 22 2 3 2 2 2 2" xfId="5657"/>
    <cellStyle name="Обычный 15 22 2 3 2 2 3" xfId="5658"/>
    <cellStyle name="Обычный 15 22 2 3 2 3" xfId="5659"/>
    <cellStyle name="Обычный 15 22 2 3 2 3 2" xfId="5660"/>
    <cellStyle name="Обычный 15 22 2 3 2 4" xfId="5661"/>
    <cellStyle name="Обычный 15 22 2 3 3" xfId="5662"/>
    <cellStyle name="Обычный 15 22 2 3 3 2" xfId="5663"/>
    <cellStyle name="Обычный 15 22 2 3 3 2 2" xfId="5664"/>
    <cellStyle name="Обычный 15 22 2 3 3 3" xfId="5665"/>
    <cellStyle name="Обычный 15 22 2 3 4" xfId="5666"/>
    <cellStyle name="Обычный 15 22 2 3 4 2" xfId="5667"/>
    <cellStyle name="Обычный 15 22 2 3 5" xfId="5668"/>
    <cellStyle name="Обычный 15 22 2 4" xfId="5669"/>
    <cellStyle name="Обычный 15 22 2 4 2" xfId="5670"/>
    <cellStyle name="Обычный 15 22 2 4 2 2" xfId="5671"/>
    <cellStyle name="Обычный 15 22 2 4 2 2 2" xfId="5672"/>
    <cellStyle name="Обычный 15 22 2 4 2 3" xfId="5673"/>
    <cellStyle name="Обычный 15 22 2 4 3" xfId="5674"/>
    <cellStyle name="Обычный 15 22 2 4 3 2" xfId="5675"/>
    <cellStyle name="Обычный 15 22 2 4 4" xfId="5676"/>
    <cellStyle name="Обычный 15 22 2 5" xfId="5677"/>
    <cellStyle name="Обычный 15 22 2 5 2" xfId="5678"/>
    <cellStyle name="Обычный 15 22 2 5 2 2" xfId="5679"/>
    <cellStyle name="Обычный 15 22 2 5 3" xfId="5680"/>
    <cellStyle name="Обычный 15 22 2 6" xfId="5681"/>
    <cellStyle name="Обычный 15 22 2 6 2" xfId="5682"/>
    <cellStyle name="Обычный 15 22 2 7" xfId="5683"/>
    <cellStyle name="Обычный 15 22 3" xfId="5684"/>
    <cellStyle name="Обычный 15 22 3 2" xfId="5685"/>
    <cellStyle name="Обычный 15 22 3 2 2" xfId="5686"/>
    <cellStyle name="Обычный 15 22 3 2 2 2" xfId="5687"/>
    <cellStyle name="Обычный 15 22 3 2 2 2 2" xfId="5688"/>
    <cellStyle name="Обычный 15 22 3 2 2 3" xfId="5689"/>
    <cellStyle name="Обычный 15 22 3 2 3" xfId="5690"/>
    <cellStyle name="Обычный 15 22 3 2 3 2" xfId="5691"/>
    <cellStyle name="Обычный 15 22 3 2 4" xfId="5692"/>
    <cellStyle name="Обычный 15 22 3 3" xfId="5693"/>
    <cellStyle name="Обычный 15 22 3 3 2" xfId="5694"/>
    <cellStyle name="Обычный 15 22 3 3 2 2" xfId="5695"/>
    <cellStyle name="Обычный 15 22 3 3 3" xfId="5696"/>
    <cellStyle name="Обычный 15 22 3 4" xfId="5697"/>
    <cellStyle name="Обычный 15 22 3 4 2" xfId="5698"/>
    <cellStyle name="Обычный 15 22 3 5" xfId="5699"/>
    <cellStyle name="Обычный 15 22 4" xfId="5700"/>
    <cellStyle name="Обычный 15 22 4 2" xfId="5701"/>
    <cellStyle name="Обычный 15 22 4 2 2" xfId="5702"/>
    <cellStyle name="Обычный 15 22 4 2 2 2" xfId="5703"/>
    <cellStyle name="Обычный 15 22 4 2 2 2 2" xfId="5704"/>
    <cellStyle name="Обычный 15 22 4 2 2 3" xfId="5705"/>
    <cellStyle name="Обычный 15 22 4 2 3" xfId="5706"/>
    <cellStyle name="Обычный 15 22 4 2 3 2" xfId="5707"/>
    <cellStyle name="Обычный 15 22 4 2 4" xfId="5708"/>
    <cellStyle name="Обычный 15 22 4 3" xfId="5709"/>
    <cellStyle name="Обычный 15 22 4 3 2" xfId="5710"/>
    <cellStyle name="Обычный 15 22 4 3 2 2" xfId="5711"/>
    <cellStyle name="Обычный 15 22 4 3 3" xfId="5712"/>
    <cellStyle name="Обычный 15 22 4 4" xfId="5713"/>
    <cellStyle name="Обычный 15 22 4 4 2" xfId="5714"/>
    <cellStyle name="Обычный 15 22 4 5" xfId="5715"/>
    <cellStyle name="Обычный 15 22 5" xfId="5716"/>
    <cellStyle name="Обычный 15 22 5 2" xfId="5717"/>
    <cellStyle name="Обычный 15 22 5 2 2" xfId="5718"/>
    <cellStyle name="Обычный 15 22 5 2 2 2" xfId="5719"/>
    <cellStyle name="Обычный 15 22 5 2 3" xfId="5720"/>
    <cellStyle name="Обычный 15 22 5 3" xfId="5721"/>
    <cellStyle name="Обычный 15 22 5 3 2" xfId="5722"/>
    <cellStyle name="Обычный 15 22 5 4" xfId="5723"/>
    <cellStyle name="Обычный 15 22 6" xfId="5724"/>
    <cellStyle name="Обычный 15 22 6 2" xfId="5725"/>
    <cellStyle name="Обычный 15 22 6 2 2" xfId="5726"/>
    <cellStyle name="Обычный 15 22 6 3" xfId="5727"/>
    <cellStyle name="Обычный 15 22 7" xfId="5728"/>
    <cellStyle name="Обычный 15 22 7 2" xfId="5729"/>
    <cellStyle name="Обычный 15 22 8" xfId="5730"/>
    <cellStyle name="Обычный 15 23" xfId="5731"/>
    <cellStyle name="Обычный 15 23 2" xfId="5732"/>
    <cellStyle name="Обычный 15 23 2 2" xfId="5733"/>
    <cellStyle name="Обычный 15 23 2 2 2" xfId="5734"/>
    <cellStyle name="Обычный 15 23 2 2 2 2" xfId="5735"/>
    <cellStyle name="Обычный 15 23 2 2 2 2 2" xfId="5736"/>
    <cellStyle name="Обычный 15 23 2 2 2 2 2 2" xfId="5737"/>
    <cellStyle name="Обычный 15 23 2 2 2 2 3" xfId="5738"/>
    <cellStyle name="Обычный 15 23 2 2 2 3" xfId="5739"/>
    <cellStyle name="Обычный 15 23 2 2 2 3 2" xfId="5740"/>
    <cellStyle name="Обычный 15 23 2 2 2 4" xfId="5741"/>
    <cellStyle name="Обычный 15 23 2 2 3" xfId="5742"/>
    <cellStyle name="Обычный 15 23 2 2 3 2" xfId="5743"/>
    <cellStyle name="Обычный 15 23 2 2 3 2 2" xfId="5744"/>
    <cellStyle name="Обычный 15 23 2 2 3 3" xfId="5745"/>
    <cellStyle name="Обычный 15 23 2 2 4" xfId="5746"/>
    <cellStyle name="Обычный 15 23 2 2 4 2" xfId="5747"/>
    <cellStyle name="Обычный 15 23 2 2 5" xfId="5748"/>
    <cellStyle name="Обычный 15 23 2 3" xfId="5749"/>
    <cellStyle name="Обычный 15 23 2 3 2" xfId="5750"/>
    <cellStyle name="Обычный 15 23 2 3 2 2" xfId="5751"/>
    <cellStyle name="Обычный 15 23 2 3 2 2 2" xfId="5752"/>
    <cellStyle name="Обычный 15 23 2 3 2 2 2 2" xfId="5753"/>
    <cellStyle name="Обычный 15 23 2 3 2 2 3" xfId="5754"/>
    <cellStyle name="Обычный 15 23 2 3 2 3" xfId="5755"/>
    <cellStyle name="Обычный 15 23 2 3 2 3 2" xfId="5756"/>
    <cellStyle name="Обычный 15 23 2 3 2 4" xfId="5757"/>
    <cellStyle name="Обычный 15 23 2 3 3" xfId="5758"/>
    <cellStyle name="Обычный 15 23 2 3 3 2" xfId="5759"/>
    <cellStyle name="Обычный 15 23 2 3 3 2 2" xfId="5760"/>
    <cellStyle name="Обычный 15 23 2 3 3 3" xfId="5761"/>
    <cellStyle name="Обычный 15 23 2 3 4" xfId="5762"/>
    <cellStyle name="Обычный 15 23 2 3 4 2" xfId="5763"/>
    <cellStyle name="Обычный 15 23 2 3 5" xfId="5764"/>
    <cellStyle name="Обычный 15 23 2 4" xfId="5765"/>
    <cellStyle name="Обычный 15 23 2 4 2" xfId="5766"/>
    <cellStyle name="Обычный 15 23 2 4 2 2" xfId="5767"/>
    <cellStyle name="Обычный 15 23 2 4 2 2 2" xfId="5768"/>
    <cellStyle name="Обычный 15 23 2 4 2 3" xfId="5769"/>
    <cellStyle name="Обычный 15 23 2 4 3" xfId="5770"/>
    <cellStyle name="Обычный 15 23 2 4 3 2" xfId="5771"/>
    <cellStyle name="Обычный 15 23 2 4 4" xfId="5772"/>
    <cellStyle name="Обычный 15 23 2 5" xfId="5773"/>
    <cellStyle name="Обычный 15 23 2 5 2" xfId="5774"/>
    <cellStyle name="Обычный 15 23 2 5 2 2" xfId="5775"/>
    <cellStyle name="Обычный 15 23 2 5 3" xfId="5776"/>
    <cellStyle name="Обычный 15 23 2 6" xfId="5777"/>
    <cellStyle name="Обычный 15 23 2 6 2" xfId="5778"/>
    <cellStyle name="Обычный 15 23 2 7" xfId="5779"/>
    <cellStyle name="Обычный 15 23 3" xfId="5780"/>
    <cellStyle name="Обычный 15 23 3 2" xfId="5781"/>
    <cellStyle name="Обычный 15 23 3 2 2" xfId="5782"/>
    <cellStyle name="Обычный 15 23 3 2 2 2" xfId="5783"/>
    <cellStyle name="Обычный 15 23 3 2 2 2 2" xfId="5784"/>
    <cellStyle name="Обычный 15 23 3 2 2 3" xfId="5785"/>
    <cellStyle name="Обычный 15 23 3 2 3" xfId="5786"/>
    <cellStyle name="Обычный 15 23 3 2 3 2" xfId="5787"/>
    <cellStyle name="Обычный 15 23 3 2 4" xfId="5788"/>
    <cellStyle name="Обычный 15 23 3 3" xfId="5789"/>
    <cellStyle name="Обычный 15 23 3 3 2" xfId="5790"/>
    <cellStyle name="Обычный 15 23 3 3 2 2" xfId="5791"/>
    <cellStyle name="Обычный 15 23 3 3 3" xfId="5792"/>
    <cellStyle name="Обычный 15 23 3 4" xfId="5793"/>
    <cellStyle name="Обычный 15 23 3 4 2" xfId="5794"/>
    <cellStyle name="Обычный 15 23 3 5" xfId="5795"/>
    <cellStyle name="Обычный 15 23 4" xfId="5796"/>
    <cellStyle name="Обычный 15 23 4 2" xfId="5797"/>
    <cellStyle name="Обычный 15 23 4 2 2" xfId="5798"/>
    <cellStyle name="Обычный 15 23 4 2 2 2" xfId="5799"/>
    <cellStyle name="Обычный 15 23 4 2 2 2 2" xfId="5800"/>
    <cellStyle name="Обычный 15 23 4 2 2 3" xfId="5801"/>
    <cellStyle name="Обычный 15 23 4 2 3" xfId="5802"/>
    <cellStyle name="Обычный 15 23 4 2 3 2" xfId="5803"/>
    <cellStyle name="Обычный 15 23 4 2 4" xfId="5804"/>
    <cellStyle name="Обычный 15 23 4 3" xfId="5805"/>
    <cellStyle name="Обычный 15 23 4 3 2" xfId="5806"/>
    <cellStyle name="Обычный 15 23 4 3 2 2" xfId="5807"/>
    <cellStyle name="Обычный 15 23 4 3 3" xfId="5808"/>
    <cellStyle name="Обычный 15 23 4 4" xfId="5809"/>
    <cellStyle name="Обычный 15 23 4 4 2" xfId="5810"/>
    <cellStyle name="Обычный 15 23 4 5" xfId="5811"/>
    <cellStyle name="Обычный 15 23 5" xfId="5812"/>
    <cellStyle name="Обычный 15 23 5 2" xfId="5813"/>
    <cellStyle name="Обычный 15 23 5 2 2" xfId="5814"/>
    <cellStyle name="Обычный 15 23 5 2 2 2" xfId="5815"/>
    <cellStyle name="Обычный 15 23 5 2 3" xfId="5816"/>
    <cellStyle name="Обычный 15 23 5 3" xfId="5817"/>
    <cellStyle name="Обычный 15 23 5 3 2" xfId="5818"/>
    <cellStyle name="Обычный 15 23 5 4" xfId="5819"/>
    <cellStyle name="Обычный 15 23 6" xfId="5820"/>
    <cellStyle name="Обычный 15 23 6 2" xfId="5821"/>
    <cellStyle name="Обычный 15 23 6 2 2" xfId="5822"/>
    <cellStyle name="Обычный 15 23 6 3" xfId="5823"/>
    <cellStyle name="Обычный 15 23 7" xfId="5824"/>
    <cellStyle name="Обычный 15 23 7 2" xfId="5825"/>
    <cellStyle name="Обычный 15 23 8" xfId="5826"/>
    <cellStyle name="Обычный 15 24" xfId="5827"/>
    <cellStyle name="Обычный 15 24 2" xfId="5828"/>
    <cellStyle name="Обычный 15 24 2 2" xfId="5829"/>
    <cellStyle name="Обычный 15 24 2 2 2" xfId="5830"/>
    <cellStyle name="Обычный 15 24 2 2 2 2" xfId="5831"/>
    <cellStyle name="Обычный 15 24 2 2 2 2 2" xfId="5832"/>
    <cellStyle name="Обычный 15 24 2 2 2 2 2 2" xfId="5833"/>
    <cellStyle name="Обычный 15 24 2 2 2 2 3" xfId="5834"/>
    <cellStyle name="Обычный 15 24 2 2 2 3" xfId="5835"/>
    <cellStyle name="Обычный 15 24 2 2 2 3 2" xfId="5836"/>
    <cellStyle name="Обычный 15 24 2 2 2 4" xfId="5837"/>
    <cellStyle name="Обычный 15 24 2 2 3" xfId="5838"/>
    <cellStyle name="Обычный 15 24 2 2 3 2" xfId="5839"/>
    <cellStyle name="Обычный 15 24 2 2 3 2 2" xfId="5840"/>
    <cellStyle name="Обычный 15 24 2 2 3 3" xfId="5841"/>
    <cellStyle name="Обычный 15 24 2 2 4" xfId="5842"/>
    <cellStyle name="Обычный 15 24 2 2 4 2" xfId="5843"/>
    <cellStyle name="Обычный 15 24 2 2 5" xfId="5844"/>
    <cellStyle name="Обычный 15 24 2 3" xfId="5845"/>
    <cellStyle name="Обычный 15 24 2 3 2" xfId="5846"/>
    <cellStyle name="Обычный 15 24 2 3 2 2" xfId="5847"/>
    <cellStyle name="Обычный 15 24 2 3 2 2 2" xfId="5848"/>
    <cellStyle name="Обычный 15 24 2 3 2 2 2 2" xfId="5849"/>
    <cellStyle name="Обычный 15 24 2 3 2 2 3" xfId="5850"/>
    <cellStyle name="Обычный 15 24 2 3 2 3" xfId="5851"/>
    <cellStyle name="Обычный 15 24 2 3 2 3 2" xfId="5852"/>
    <cellStyle name="Обычный 15 24 2 3 2 4" xfId="5853"/>
    <cellStyle name="Обычный 15 24 2 3 3" xfId="5854"/>
    <cellStyle name="Обычный 15 24 2 3 3 2" xfId="5855"/>
    <cellStyle name="Обычный 15 24 2 3 3 2 2" xfId="5856"/>
    <cellStyle name="Обычный 15 24 2 3 3 3" xfId="5857"/>
    <cellStyle name="Обычный 15 24 2 3 4" xfId="5858"/>
    <cellStyle name="Обычный 15 24 2 3 4 2" xfId="5859"/>
    <cellStyle name="Обычный 15 24 2 3 5" xfId="5860"/>
    <cellStyle name="Обычный 15 24 2 4" xfId="5861"/>
    <cellStyle name="Обычный 15 24 2 4 2" xfId="5862"/>
    <cellStyle name="Обычный 15 24 2 4 2 2" xfId="5863"/>
    <cellStyle name="Обычный 15 24 2 4 2 2 2" xfId="5864"/>
    <cellStyle name="Обычный 15 24 2 4 2 3" xfId="5865"/>
    <cellStyle name="Обычный 15 24 2 4 3" xfId="5866"/>
    <cellStyle name="Обычный 15 24 2 4 3 2" xfId="5867"/>
    <cellStyle name="Обычный 15 24 2 4 4" xfId="5868"/>
    <cellStyle name="Обычный 15 24 2 5" xfId="5869"/>
    <cellStyle name="Обычный 15 24 2 5 2" xfId="5870"/>
    <cellStyle name="Обычный 15 24 2 5 2 2" xfId="5871"/>
    <cellStyle name="Обычный 15 24 2 5 3" xfId="5872"/>
    <cellStyle name="Обычный 15 24 2 6" xfId="5873"/>
    <cellStyle name="Обычный 15 24 2 6 2" xfId="5874"/>
    <cellStyle name="Обычный 15 24 2 7" xfId="5875"/>
    <cellStyle name="Обычный 15 24 3" xfId="5876"/>
    <cellStyle name="Обычный 15 24 3 2" xfId="5877"/>
    <cellStyle name="Обычный 15 24 3 2 2" xfId="5878"/>
    <cellStyle name="Обычный 15 24 3 2 2 2" xfId="5879"/>
    <cellStyle name="Обычный 15 24 3 2 2 2 2" xfId="5880"/>
    <cellStyle name="Обычный 15 24 3 2 2 3" xfId="5881"/>
    <cellStyle name="Обычный 15 24 3 2 3" xfId="5882"/>
    <cellStyle name="Обычный 15 24 3 2 3 2" xfId="5883"/>
    <cellStyle name="Обычный 15 24 3 2 4" xfId="5884"/>
    <cellStyle name="Обычный 15 24 3 3" xfId="5885"/>
    <cellStyle name="Обычный 15 24 3 3 2" xfId="5886"/>
    <cellStyle name="Обычный 15 24 3 3 2 2" xfId="5887"/>
    <cellStyle name="Обычный 15 24 3 3 3" xfId="5888"/>
    <cellStyle name="Обычный 15 24 3 4" xfId="5889"/>
    <cellStyle name="Обычный 15 24 3 4 2" xfId="5890"/>
    <cellStyle name="Обычный 15 24 3 5" xfId="5891"/>
    <cellStyle name="Обычный 15 24 4" xfId="5892"/>
    <cellStyle name="Обычный 15 24 4 2" xfId="5893"/>
    <cellStyle name="Обычный 15 24 4 2 2" xfId="5894"/>
    <cellStyle name="Обычный 15 24 4 2 2 2" xfId="5895"/>
    <cellStyle name="Обычный 15 24 4 2 2 2 2" xfId="5896"/>
    <cellStyle name="Обычный 15 24 4 2 2 3" xfId="5897"/>
    <cellStyle name="Обычный 15 24 4 2 3" xfId="5898"/>
    <cellStyle name="Обычный 15 24 4 2 3 2" xfId="5899"/>
    <cellStyle name="Обычный 15 24 4 2 4" xfId="5900"/>
    <cellStyle name="Обычный 15 24 4 3" xfId="5901"/>
    <cellStyle name="Обычный 15 24 4 3 2" xfId="5902"/>
    <cellStyle name="Обычный 15 24 4 3 2 2" xfId="5903"/>
    <cellStyle name="Обычный 15 24 4 3 3" xfId="5904"/>
    <cellStyle name="Обычный 15 24 4 4" xfId="5905"/>
    <cellStyle name="Обычный 15 24 4 4 2" xfId="5906"/>
    <cellStyle name="Обычный 15 24 4 5" xfId="5907"/>
    <cellStyle name="Обычный 15 24 5" xfId="5908"/>
    <cellStyle name="Обычный 15 24 5 2" xfId="5909"/>
    <cellStyle name="Обычный 15 24 5 2 2" xfId="5910"/>
    <cellStyle name="Обычный 15 24 5 2 2 2" xfId="5911"/>
    <cellStyle name="Обычный 15 24 5 2 3" xfId="5912"/>
    <cellStyle name="Обычный 15 24 5 3" xfId="5913"/>
    <cellStyle name="Обычный 15 24 5 3 2" xfId="5914"/>
    <cellStyle name="Обычный 15 24 5 4" xfId="5915"/>
    <cellStyle name="Обычный 15 24 6" xfId="5916"/>
    <cellStyle name="Обычный 15 24 6 2" xfId="5917"/>
    <cellStyle name="Обычный 15 24 6 2 2" xfId="5918"/>
    <cellStyle name="Обычный 15 24 6 3" xfId="5919"/>
    <cellStyle name="Обычный 15 24 7" xfId="5920"/>
    <cellStyle name="Обычный 15 24 7 2" xfId="5921"/>
    <cellStyle name="Обычный 15 24 8" xfId="5922"/>
    <cellStyle name="Обычный 15 25" xfId="5923"/>
    <cellStyle name="Обычный 15 25 2" xfId="5924"/>
    <cellStyle name="Обычный 15 25 2 2" xfId="5925"/>
    <cellStyle name="Обычный 15 25 2 2 2" xfId="5926"/>
    <cellStyle name="Обычный 15 25 2 2 2 2" xfId="5927"/>
    <cellStyle name="Обычный 15 25 2 2 2 2 2" xfId="5928"/>
    <cellStyle name="Обычный 15 25 2 2 2 2 2 2" xfId="5929"/>
    <cellStyle name="Обычный 15 25 2 2 2 2 3" xfId="5930"/>
    <cellStyle name="Обычный 15 25 2 2 2 3" xfId="5931"/>
    <cellStyle name="Обычный 15 25 2 2 2 3 2" xfId="5932"/>
    <cellStyle name="Обычный 15 25 2 2 2 4" xfId="5933"/>
    <cellStyle name="Обычный 15 25 2 2 3" xfId="5934"/>
    <cellStyle name="Обычный 15 25 2 2 3 2" xfId="5935"/>
    <cellStyle name="Обычный 15 25 2 2 3 2 2" xfId="5936"/>
    <cellStyle name="Обычный 15 25 2 2 3 3" xfId="5937"/>
    <cellStyle name="Обычный 15 25 2 2 4" xfId="5938"/>
    <cellStyle name="Обычный 15 25 2 2 4 2" xfId="5939"/>
    <cellStyle name="Обычный 15 25 2 2 5" xfId="5940"/>
    <cellStyle name="Обычный 15 25 2 3" xfId="5941"/>
    <cellStyle name="Обычный 15 25 2 3 2" xfId="5942"/>
    <cellStyle name="Обычный 15 25 2 3 2 2" xfId="5943"/>
    <cellStyle name="Обычный 15 25 2 3 2 2 2" xfId="5944"/>
    <cellStyle name="Обычный 15 25 2 3 2 2 2 2" xfId="5945"/>
    <cellStyle name="Обычный 15 25 2 3 2 2 3" xfId="5946"/>
    <cellStyle name="Обычный 15 25 2 3 2 3" xfId="5947"/>
    <cellStyle name="Обычный 15 25 2 3 2 3 2" xfId="5948"/>
    <cellStyle name="Обычный 15 25 2 3 2 4" xfId="5949"/>
    <cellStyle name="Обычный 15 25 2 3 3" xfId="5950"/>
    <cellStyle name="Обычный 15 25 2 3 3 2" xfId="5951"/>
    <cellStyle name="Обычный 15 25 2 3 3 2 2" xfId="5952"/>
    <cellStyle name="Обычный 15 25 2 3 3 3" xfId="5953"/>
    <cellStyle name="Обычный 15 25 2 3 4" xfId="5954"/>
    <cellStyle name="Обычный 15 25 2 3 4 2" xfId="5955"/>
    <cellStyle name="Обычный 15 25 2 3 5" xfId="5956"/>
    <cellStyle name="Обычный 15 25 2 4" xfId="5957"/>
    <cellStyle name="Обычный 15 25 2 4 2" xfId="5958"/>
    <cellStyle name="Обычный 15 25 2 4 2 2" xfId="5959"/>
    <cellStyle name="Обычный 15 25 2 4 2 2 2" xfId="5960"/>
    <cellStyle name="Обычный 15 25 2 4 2 3" xfId="5961"/>
    <cellStyle name="Обычный 15 25 2 4 3" xfId="5962"/>
    <cellStyle name="Обычный 15 25 2 4 3 2" xfId="5963"/>
    <cellStyle name="Обычный 15 25 2 4 4" xfId="5964"/>
    <cellStyle name="Обычный 15 25 2 5" xfId="5965"/>
    <cellStyle name="Обычный 15 25 2 5 2" xfId="5966"/>
    <cellStyle name="Обычный 15 25 2 5 2 2" xfId="5967"/>
    <cellStyle name="Обычный 15 25 2 5 3" xfId="5968"/>
    <cellStyle name="Обычный 15 25 2 6" xfId="5969"/>
    <cellStyle name="Обычный 15 25 2 6 2" xfId="5970"/>
    <cellStyle name="Обычный 15 25 2 7" xfId="5971"/>
    <cellStyle name="Обычный 15 25 3" xfId="5972"/>
    <cellStyle name="Обычный 15 25 3 2" xfId="5973"/>
    <cellStyle name="Обычный 15 25 3 2 2" xfId="5974"/>
    <cellStyle name="Обычный 15 25 3 2 2 2" xfId="5975"/>
    <cellStyle name="Обычный 15 25 3 2 2 2 2" xfId="5976"/>
    <cellStyle name="Обычный 15 25 3 2 2 3" xfId="5977"/>
    <cellStyle name="Обычный 15 25 3 2 3" xfId="5978"/>
    <cellStyle name="Обычный 15 25 3 2 3 2" xfId="5979"/>
    <cellStyle name="Обычный 15 25 3 2 4" xfId="5980"/>
    <cellStyle name="Обычный 15 25 3 3" xfId="5981"/>
    <cellStyle name="Обычный 15 25 3 3 2" xfId="5982"/>
    <cellStyle name="Обычный 15 25 3 3 2 2" xfId="5983"/>
    <cellStyle name="Обычный 15 25 3 3 3" xfId="5984"/>
    <cellStyle name="Обычный 15 25 3 4" xfId="5985"/>
    <cellStyle name="Обычный 15 25 3 4 2" xfId="5986"/>
    <cellStyle name="Обычный 15 25 3 5" xfId="5987"/>
    <cellStyle name="Обычный 15 25 4" xfId="5988"/>
    <cellStyle name="Обычный 15 25 4 2" xfId="5989"/>
    <cellStyle name="Обычный 15 25 4 2 2" xfId="5990"/>
    <cellStyle name="Обычный 15 25 4 2 2 2" xfId="5991"/>
    <cellStyle name="Обычный 15 25 4 2 2 2 2" xfId="5992"/>
    <cellStyle name="Обычный 15 25 4 2 2 3" xfId="5993"/>
    <cellStyle name="Обычный 15 25 4 2 3" xfId="5994"/>
    <cellStyle name="Обычный 15 25 4 2 3 2" xfId="5995"/>
    <cellStyle name="Обычный 15 25 4 2 4" xfId="5996"/>
    <cellStyle name="Обычный 15 25 4 3" xfId="5997"/>
    <cellStyle name="Обычный 15 25 4 3 2" xfId="5998"/>
    <cellStyle name="Обычный 15 25 4 3 2 2" xfId="5999"/>
    <cellStyle name="Обычный 15 25 4 3 3" xfId="6000"/>
    <cellStyle name="Обычный 15 25 4 4" xfId="6001"/>
    <cellStyle name="Обычный 15 25 4 4 2" xfId="6002"/>
    <cellStyle name="Обычный 15 25 4 5" xfId="6003"/>
    <cellStyle name="Обычный 15 25 5" xfId="6004"/>
    <cellStyle name="Обычный 15 25 5 2" xfId="6005"/>
    <cellStyle name="Обычный 15 25 5 2 2" xfId="6006"/>
    <cellStyle name="Обычный 15 25 5 2 2 2" xfId="6007"/>
    <cellStyle name="Обычный 15 25 5 2 3" xfId="6008"/>
    <cellStyle name="Обычный 15 25 5 3" xfId="6009"/>
    <cellStyle name="Обычный 15 25 5 3 2" xfId="6010"/>
    <cellStyle name="Обычный 15 25 5 4" xfId="6011"/>
    <cellStyle name="Обычный 15 25 6" xfId="6012"/>
    <cellStyle name="Обычный 15 25 6 2" xfId="6013"/>
    <cellStyle name="Обычный 15 25 6 2 2" xfId="6014"/>
    <cellStyle name="Обычный 15 25 6 3" xfId="6015"/>
    <cellStyle name="Обычный 15 25 7" xfId="6016"/>
    <cellStyle name="Обычный 15 25 7 2" xfId="6017"/>
    <cellStyle name="Обычный 15 25 8" xfId="6018"/>
    <cellStyle name="Обычный 15 26" xfId="6019"/>
    <cellStyle name="Обычный 15 26 2" xfId="6020"/>
    <cellStyle name="Обычный 15 26 2 2" xfId="6021"/>
    <cellStyle name="Обычный 15 26 2 2 2" xfId="6022"/>
    <cellStyle name="Обычный 15 26 2 2 2 2" xfId="6023"/>
    <cellStyle name="Обычный 15 26 2 2 2 2 2" xfId="6024"/>
    <cellStyle name="Обычный 15 26 2 2 2 2 2 2" xfId="6025"/>
    <cellStyle name="Обычный 15 26 2 2 2 2 3" xfId="6026"/>
    <cellStyle name="Обычный 15 26 2 2 2 3" xfId="6027"/>
    <cellStyle name="Обычный 15 26 2 2 2 3 2" xfId="6028"/>
    <cellStyle name="Обычный 15 26 2 2 2 4" xfId="6029"/>
    <cellStyle name="Обычный 15 26 2 2 3" xfId="6030"/>
    <cellStyle name="Обычный 15 26 2 2 3 2" xfId="6031"/>
    <cellStyle name="Обычный 15 26 2 2 3 2 2" xfId="6032"/>
    <cellStyle name="Обычный 15 26 2 2 3 3" xfId="6033"/>
    <cellStyle name="Обычный 15 26 2 2 4" xfId="6034"/>
    <cellStyle name="Обычный 15 26 2 2 4 2" xfId="6035"/>
    <cellStyle name="Обычный 15 26 2 2 5" xfId="6036"/>
    <cellStyle name="Обычный 15 26 2 3" xfId="6037"/>
    <cellStyle name="Обычный 15 26 2 3 2" xfId="6038"/>
    <cellStyle name="Обычный 15 26 2 3 2 2" xfId="6039"/>
    <cellStyle name="Обычный 15 26 2 3 2 2 2" xfId="6040"/>
    <cellStyle name="Обычный 15 26 2 3 2 2 2 2" xfId="6041"/>
    <cellStyle name="Обычный 15 26 2 3 2 2 3" xfId="6042"/>
    <cellStyle name="Обычный 15 26 2 3 2 3" xfId="6043"/>
    <cellStyle name="Обычный 15 26 2 3 2 3 2" xfId="6044"/>
    <cellStyle name="Обычный 15 26 2 3 2 4" xfId="6045"/>
    <cellStyle name="Обычный 15 26 2 3 3" xfId="6046"/>
    <cellStyle name="Обычный 15 26 2 3 3 2" xfId="6047"/>
    <cellStyle name="Обычный 15 26 2 3 3 2 2" xfId="6048"/>
    <cellStyle name="Обычный 15 26 2 3 3 3" xfId="6049"/>
    <cellStyle name="Обычный 15 26 2 3 4" xfId="6050"/>
    <cellStyle name="Обычный 15 26 2 3 4 2" xfId="6051"/>
    <cellStyle name="Обычный 15 26 2 3 5" xfId="6052"/>
    <cellStyle name="Обычный 15 26 2 4" xfId="6053"/>
    <cellStyle name="Обычный 15 26 2 4 2" xfId="6054"/>
    <cellStyle name="Обычный 15 26 2 4 2 2" xfId="6055"/>
    <cellStyle name="Обычный 15 26 2 4 2 2 2" xfId="6056"/>
    <cellStyle name="Обычный 15 26 2 4 2 3" xfId="6057"/>
    <cellStyle name="Обычный 15 26 2 4 3" xfId="6058"/>
    <cellStyle name="Обычный 15 26 2 4 3 2" xfId="6059"/>
    <cellStyle name="Обычный 15 26 2 4 4" xfId="6060"/>
    <cellStyle name="Обычный 15 26 2 5" xfId="6061"/>
    <cellStyle name="Обычный 15 26 2 5 2" xfId="6062"/>
    <cellStyle name="Обычный 15 26 2 5 2 2" xfId="6063"/>
    <cellStyle name="Обычный 15 26 2 5 3" xfId="6064"/>
    <cellStyle name="Обычный 15 26 2 6" xfId="6065"/>
    <cellStyle name="Обычный 15 26 2 6 2" xfId="6066"/>
    <cellStyle name="Обычный 15 26 2 7" xfId="6067"/>
    <cellStyle name="Обычный 15 26 3" xfId="6068"/>
    <cellStyle name="Обычный 15 26 3 2" xfId="6069"/>
    <cellStyle name="Обычный 15 26 3 2 2" xfId="6070"/>
    <cellStyle name="Обычный 15 26 3 2 2 2" xfId="6071"/>
    <cellStyle name="Обычный 15 26 3 2 2 2 2" xfId="6072"/>
    <cellStyle name="Обычный 15 26 3 2 2 3" xfId="6073"/>
    <cellStyle name="Обычный 15 26 3 2 3" xfId="6074"/>
    <cellStyle name="Обычный 15 26 3 2 3 2" xfId="6075"/>
    <cellStyle name="Обычный 15 26 3 2 4" xfId="6076"/>
    <cellStyle name="Обычный 15 26 3 3" xfId="6077"/>
    <cellStyle name="Обычный 15 26 3 3 2" xfId="6078"/>
    <cellStyle name="Обычный 15 26 3 3 2 2" xfId="6079"/>
    <cellStyle name="Обычный 15 26 3 3 3" xfId="6080"/>
    <cellStyle name="Обычный 15 26 3 4" xfId="6081"/>
    <cellStyle name="Обычный 15 26 3 4 2" xfId="6082"/>
    <cellStyle name="Обычный 15 26 3 5" xfId="6083"/>
    <cellStyle name="Обычный 15 26 4" xfId="6084"/>
    <cellStyle name="Обычный 15 26 4 2" xfId="6085"/>
    <cellStyle name="Обычный 15 26 4 2 2" xfId="6086"/>
    <cellStyle name="Обычный 15 26 4 2 2 2" xfId="6087"/>
    <cellStyle name="Обычный 15 26 4 2 2 2 2" xfId="6088"/>
    <cellStyle name="Обычный 15 26 4 2 2 3" xfId="6089"/>
    <cellStyle name="Обычный 15 26 4 2 3" xfId="6090"/>
    <cellStyle name="Обычный 15 26 4 2 3 2" xfId="6091"/>
    <cellStyle name="Обычный 15 26 4 2 4" xfId="6092"/>
    <cellStyle name="Обычный 15 26 4 3" xfId="6093"/>
    <cellStyle name="Обычный 15 26 4 3 2" xfId="6094"/>
    <cellStyle name="Обычный 15 26 4 3 2 2" xfId="6095"/>
    <cellStyle name="Обычный 15 26 4 3 3" xfId="6096"/>
    <cellStyle name="Обычный 15 26 4 4" xfId="6097"/>
    <cellStyle name="Обычный 15 26 4 4 2" xfId="6098"/>
    <cellStyle name="Обычный 15 26 4 5" xfId="6099"/>
    <cellStyle name="Обычный 15 26 5" xfId="6100"/>
    <cellStyle name="Обычный 15 26 5 2" xfId="6101"/>
    <cellStyle name="Обычный 15 26 5 2 2" xfId="6102"/>
    <cellStyle name="Обычный 15 26 5 2 2 2" xfId="6103"/>
    <cellStyle name="Обычный 15 26 5 2 3" xfId="6104"/>
    <cellStyle name="Обычный 15 26 5 3" xfId="6105"/>
    <cellStyle name="Обычный 15 26 5 3 2" xfId="6106"/>
    <cellStyle name="Обычный 15 26 5 4" xfId="6107"/>
    <cellStyle name="Обычный 15 26 6" xfId="6108"/>
    <cellStyle name="Обычный 15 26 6 2" xfId="6109"/>
    <cellStyle name="Обычный 15 26 6 2 2" xfId="6110"/>
    <cellStyle name="Обычный 15 26 6 3" xfId="6111"/>
    <cellStyle name="Обычный 15 26 7" xfId="6112"/>
    <cellStyle name="Обычный 15 26 7 2" xfId="6113"/>
    <cellStyle name="Обычный 15 26 8" xfId="6114"/>
    <cellStyle name="Обычный 15 27" xfId="6115"/>
    <cellStyle name="Обычный 15 27 2" xfId="6116"/>
    <cellStyle name="Обычный 15 27 2 2" xfId="6117"/>
    <cellStyle name="Обычный 15 27 2 2 2" xfId="6118"/>
    <cellStyle name="Обычный 15 27 2 2 2 2" xfId="6119"/>
    <cellStyle name="Обычный 15 27 2 2 2 2 2" xfId="6120"/>
    <cellStyle name="Обычный 15 27 2 2 2 2 2 2" xfId="6121"/>
    <cellStyle name="Обычный 15 27 2 2 2 2 3" xfId="6122"/>
    <cellStyle name="Обычный 15 27 2 2 2 3" xfId="6123"/>
    <cellStyle name="Обычный 15 27 2 2 2 3 2" xfId="6124"/>
    <cellStyle name="Обычный 15 27 2 2 2 4" xfId="6125"/>
    <cellStyle name="Обычный 15 27 2 2 3" xfId="6126"/>
    <cellStyle name="Обычный 15 27 2 2 3 2" xfId="6127"/>
    <cellStyle name="Обычный 15 27 2 2 3 2 2" xfId="6128"/>
    <cellStyle name="Обычный 15 27 2 2 3 3" xfId="6129"/>
    <cellStyle name="Обычный 15 27 2 2 4" xfId="6130"/>
    <cellStyle name="Обычный 15 27 2 2 4 2" xfId="6131"/>
    <cellStyle name="Обычный 15 27 2 2 5" xfId="6132"/>
    <cellStyle name="Обычный 15 27 2 3" xfId="6133"/>
    <cellStyle name="Обычный 15 27 2 3 2" xfId="6134"/>
    <cellStyle name="Обычный 15 27 2 3 2 2" xfId="6135"/>
    <cellStyle name="Обычный 15 27 2 3 2 2 2" xfId="6136"/>
    <cellStyle name="Обычный 15 27 2 3 2 2 2 2" xfId="6137"/>
    <cellStyle name="Обычный 15 27 2 3 2 2 3" xfId="6138"/>
    <cellStyle name="Обычный 15 27 2 3 2 3" xfId="6139"/>
    <cellStyle name="Обычный 15 27 2 3 2 3 2" xfId="6140"/>
    <cellStyle name="Обычный 15 27 2 3 2 4" xfId="6141"/>
    <cellStyle name="Обычный 15 27 2 3 3" xfId="6142"/>
    <cellStyle name="Обычный 15 27 2 3 3 2" xfId="6143"/>
    <cellStyle name="Обычный 15 27 2 3 3 2 2" xfId="6144"/>
    <cellStyle name="Обычный 15 27 2 3 3 3" xfId="6145"/>
    <cellStyle name="Обычный 15 27 2 3 4" xfId="6146"/>
    <cellStyle name="Обычный 15 27 2 3 4 2" xfId="6147"/>
    <cellStyle name="Обычный 15 27 2 3 5" xfId="6148"/>
    <cellStyle name="Обычный 15 27 2 4" xfId="6149"/>
    <cellStyle name="Обычный 15 27 2 4 2" xfId="6150"/>
    <cellStyle name="Обычный 15 27 2 4 2 2" xfId="6151"/>
    <cellStyle name="Обычный 15 27 2 4 2 2 2" xfId="6152"/>
    <cellStyle name="Обычный 15 27 2 4 2 3" xfId="6153"/>
    <cellStyle name="Обычный 15 27 2 4 3" xfId="6154"/>
    <cellStyle name="Обычный 15 27 2 4 3 2" xfId="6155"/>
    <cellStyle name="Обычный 15 27 2 4 4" xfId="6156"/>
    <cellStyle name="Обычный 15 27 2 5" xfId="6157"/>
    <cellStyle name="Обычный 15 27 2 5 2" xfId="6158"/>
    <cellStyle name="Обычный 15 27 2 5 2 2" xfId="6159"/>
    <cellStyle name="Обычный 15 27 2 5 3" xfId="6160"/>
    <cellStyle name="Обычный 15 27 2 6" xfId="6161"/>
    <cellStyle name="Обычный 15 27 2 6 2" xfId="6162"/>
    <cellStyle name="Обычный 15 27 2 7" xfId="6163"/>
    <cellStyle name="Обычный 15 27 3" xfId="6164"/>
    <cellStyle name="Обычный 15 27 3 2" xfId="6165"/>
    <cellStyle name="Обычный 15 27 3 2 2" xfId="6166"/>
    <cellStyle name="Обычный 15 27 3 2 2 2" xfId="6167"/>
    <cellStyle name="Обычный 15 27 3 2 2 2 2" xfId="6168"/>
    <cellStyle name="Обычный 15 27 3 2 2 3" xfId="6169"/>
    <cellStyle name="Обычный 15 27 3 2 3" xfId="6170"/>
    <cellStyle name="Обычный 15 27 3 2 3 2" xfId="6171"/>
    <cellStyle name="Обычный 15 27 3 2 4" xfId="6172"/>
    <cellStyle name="Обычный 15 27 3 3" xfId="6173"/>
    <cellStyle name="Обычный 15 27 3 3 2" xfId="6174"/>
    <cellStyle name="Обычный 15 27 3 3 2 2" xfId="6175"/>
    <cellStyle name="Обычный 15 27 3 3 3" xfId="6176"/>
    <cellStyle name="Обычный 15 27 3 4" xfId="6177"/>
    <cellStyle name="Обычный 15 27 3 4 2" xfId="6178"/>
    <cellStyle name="Обычный 15 27 3 5" xfId="6179"/>
    <cellStyle name="Обычный 15 27 4" xfId="6180"/>
    <cellStyle name="Обычный 15 27 4 2" xfId="6181"/>
    <cellStyle name="Обычный 15 27 4 2 2" xfId="6182"/>
    <cellStyle name="Обычный 15 27 4 2 2 2" xfId="6183"/>
    <cellStyle name="Обычный 15 27 4 2 2 2 2" xfId="6184"/>
    <cellStyle name="Обычный 15 27 4 2 2 3" xfId="6185"/>
    <cellStyle name="Обычный 15 27 4 2 3" xfId="6186"/>
    <cellStyle name="Обычный 15 27 4 2 3 2" xfId="6187"/>
    <cellStyle name="Обычный 15 27 4 2 4" xfId="6188"/>
    <cellStyle name="Обычный 15 27 4 3" xfId="6189"/>
    <cellStyle name="Обычный 15 27 4 3 2" xfId="6190"/>
    <cellStyle name="Обычный 15 27 4 3 2 2" xfId="6191"/>
    <cellStyle name="Обычный 15 27 4 3 3" xfId="6192"/>
    <cellStyle name="Обычный 15 27 4 4" xfId="6193"/>
    <cellStyle name="Обычный 15 27 4 4 2" xfId="6194"/>
    <cellStyle name="Обычный 15 27 4 5" xfId="6195"/>
    <cellStyle name="Обычный 15 27 5" xfId="6196"/>
    <cellStyle name="Обычный 15 27 5 2" xfId="6197"/>
    <cellStyle name="Обычный 15 27 5 2 2" xfId="6198"/>
    <cellStyle name="Обычный 15 27 5 2 2 2" xfId="6199"/>
    <cellStyle name="Обычный 15 27 5 2 3" xfId="6200"/>
    <cellStyle name="Обычный 15 27 5 3" xfId="6201"/>
    <cellStyle name="Обычный 15 27 5 3 2" xfId="6202"/>
    <cellStyle name="Обычный 15 27 5 4" xfId="6203"/>
    <cellStyle name="Обычный 15 27 6" xfId="6204"/>
    <cellStyle name="Обычный 15 27 6 2" xfId="6205"/>
    <cellStyle name="Обычный 15 27 6 2 2" xfId="6206"/>
    <cellStyle name="Обычный 15 27 6 3" xfId="6207"/>
    <cellStyle name="Обычный 15 27 7" xfId="6208"/>
    <cellStyle name="Обычный 15 27 7 2" xfId="6209"/>
    <cellStyle name="Обычный 15 27 8" xfId="6210"/>
    <cellStyle name="Обычный 15 28" xfId="6211"/>
    <cellStyle name="Обычный 15 28 2" xfId="6212"/>
    <cellStyle name="Обычный 15 28 2 2" xfId="6213"/>
    <cellStyle name="Обычный 15 28 2 2 2" xfId="6214"/>
    <cellStyle name="Обычный 15 28 2 2 2 2" xfId="6215"/>
    <cellStyle name="Обычный 15 28 2 2 2 2 2" xfId="6216"/>
    <cellStyle name="Обычный 15 28 2 2 2 2 2 2" xfId="6217"/>
    <cellStyle name="Обычный 15 28 2 2 2 2 3" xfId="6218"/>
    <cellStyle name="Обычный 15 28 2 2 2 3" xfId="6219"/>
    <cellStyle name="Обычный 15 28 2 2 2 3 2" xfId="6220"/>
    <cellStyle name="Обычный 15 28 2 2 2 4" xfId="6221"/>
    <cellStyle name="Обычный 15 28 2 2 3" xfId="6222"/>
    <cellStyle name="Обычный 15 28 2 2 3 2" xfId="6223"/>
    <cellStyle name="Обычный 15 28 2 2 3 2 2" xfId="6224"/>
    <cellStyle name="Обычный 15 28 2 2 3 3" xfId="6225"/>
    <cellStyle name="Обычный 15 28 2 2 4" xfId="6226"/>
    <cellStyle name="Обычный 15 28 2 2 4 2" xfId="6227"/>
    <cellStyle name="Обычный 15 28 2 2 5" xfId="6228"/>
    <cellStyle name="Обычный 15 28 2 3" xfId="6229"/>
    <cellStyle name="Обычный 15 28 2 3 2" xfId="6230"/>
    <cellStyle name="Обычный 15 28 2 3 2 2" xfId="6231"/>
    <cellStyle name="Обычный 15 28 2 3 2 2 2" xfId="6232"/>
    <cellStyle name="Обычный 15 28 2 3 2 2 2 2" xfId="6233"/>
    <cellStyle name="Обычный 15 28 2 3 2 2 3" xfId="6234"/>
    <cellStyle name="Обычный 15 28 2 3 2 3" xfId="6235"/>
    <cellStyle name="Обычный 15 28 2 3 2 3 2" xfId="6236"/>
    <cellStyle name="Обычный 15 28 2 3 2 4" xfId="6237"/>
    <cellStyle name="Обычный 15 28 2 3 3" xfId="6238"/>
    <cellStyle name="Обычный 15 28 2 3 3 2" xfId="6239"/>
    <cellStyle name="Обычный 15 28 2 3 3 2 2" xfId="6240"/>
    <cellStyle name="Обычный 15 28 2 3 3 3" xfId="6241"/>
    <cellStyle name="Обычный 15 28 2 3 4" xfId="6242"/>
    <cellStyle name="Обычный 15 28 2 3 4 2" xfId="6243"/>
    <cellStyle name="Обычный 15 28 2 3 5" xfId="6244"/>
    <cellStyle name="Обычный 15 28 2 4" xfId="6245"/>
    <cellStyle name="Обычный 15 28 2 4 2" xfId="6246"/>
    <cellStyle name="Обычный 15 28 2 4 2 2" xfId="6247"/>
    <cellStyle name="Обычный 15 28 2 4 2 2 2" xfId="6248"/>
    <cellStyle name="Обычный 15 28 2 4 2 3" xfId="6249"/>
    <cellStyle name="Обычный 15 28 2 4 3" xfId="6250"/>
    <cellStyle name="Обычный 15 28 2 4 3 2" xfId="6251"/>
    <cellStyle name="Обычный 15 28 2 4 4" xfId="6252"/>
    <cellStyle name="Обычный 15 28 2 5" xfId="6253"/>
    <cellStyle name="Обычный 15 28 2 5 2" xfId="6254"/>
    <cellStyle name="Обычный 15 28 2 5 2 2" xfId="6255"/>
    <cellStyle name="Обычный 15 28 2 5 3" xfId="6256"/>
    <cellStyle name="Обычный 15 28 2 6" xfId="6257"/>
    <cellStyle name="Обычный 15 28 2 6 2" xfId="6258"/>
    <cellStyle name="Обычный 15 28 2 7" xfId="6259"/>
    <cellStyle name="Обычный 15 28 3" xfId="6260"/>
    <cellStyle name="Обычный 15 28 3 2" xfId="6261"/>
    <cellStyle name="Обычный 15 28 3 2 2" xfId="6262"/>
    <cellStyle name="Обычный 15 28 3 2 2 2" xfId="6263"/>
    <cellStyle name="Обычный 15 28 3 2 2 2 2" xfId="6264"/>
    <cellStyle name="Обычный 15 28 3 2 2 3" xfId="6265"/>
    <cellStyle name="Обычный 15 28 3 2 3" xfId="6266"/>
    <cellStyle name="Обычный 15 28 3 2 3 2" xfId="6267"/>
    <cellStyle name="Обычный 15 28 3 2 4" xfId="6268"/>
    <cellStyle name="Обычный 15 28 3 3" xfId="6269"/>
    <cellStyle name="Обычный 15 28 3 3 2" xfId="6270"/>
    <cellStyle name="Обычный 15 28 3 3 2 2" xfId="6271"/>
    <cellStyle name="Обычный 15 28 3 3 3" xfId="6272"/>
    <cellStyle name="Обычный 15 28 3 4" xfId="6273"/>
    <cellStyle name="Обычный 15 28 3 4 2" xfId="6274"/>
    <cellStyle name="Обычный 15 28 3 5" xfId="6275"/>
    <cellStyle name="Обычный 15 28 4" xfId="6276"/>
    <cellStyle name="Обычный 15 28 4 2" xfId="6277"/>
    <cellStyle name="Обычный 15 28 4 2 2" xfId="6278"/>
    <cellStyle name="Обычный 15 28 4 2 2 2" xfId="6279"/>
    <cellStyle name="Обычный 15 28 4 2 2 2 2" xfId="6280"/>
    <cellStyle name="Обычный 15 28 4 2 2 3" xfId="6281"/>
    <cellStyle name="Обычный 15 28 4 2 3" xfId="6282"/>
    <cellStyle name="Обычный 15 28 4 2 3 2" xfId="6283"/>
    <cellStyle name="Обычный 15 28 4 2 4" xfId="6284"/>
    <cellStyle name="Обычный 15 28 4 3" xfId="6285"/>
    <cellStyle name="Обычный 15 28 4 3 2" xfId="6286"/>
    <cellStyle name="Обычный 15 28 4 3 2 2" xfId="6287"/>
    <cellStyle name="Обычный 15 28 4 3 3" xfId="6288"/>
    <cellStyle name="Обычный 15 28 4 4" xfId="6289"/>
    <cellStyle name="Обычный 15 28 4 4 2" xfId="6290"/>
    <cellStyle name="Обычный 15 28 4 5" xfId="6291"/>
    <cellStyle name="Обычный 15 28 5" xfId="6292"/>
    <cellStyle name="Обычный 15 28 5 2" xfId="6293"/>
    <cellStyle name="Обычный 15 28 5 2 2" xfId="6294"/>
    <cellStyle name="Обычный 15 28 5 2 2 2" xfId="6295"/>
    <cellStyle name="Обычный 15 28 5 2 3" xfId="6296"/>
    <cellStyle name="Обычный 15 28 5 3" xfId="6297"/>
    <cellStyle name="Обычный 15 28 5 3 2" xfId="6298"/>
    <cellStyle name="Обычный 15 28 5 4" xfId="6299"/>
    <cellStyle name="Обычный 15 28 6" xfId="6300"/>
    <cellStyle name="Обычный 15 28 6 2" xfId="6301"/>
    <cellStyle name="Обычный 15 28 6 2 2" xfId="6302"/>
    <cellStyle name="Обычный 15 28 6 3" xfId="6303"/>
    <cellStyle name="Обычный 15 28 7" xfId="6304"/>
    <cellStyle name="Обычный 15 28 7 2" xfId="6305"/>
    <cellStyle name="Обычный 15 28 8" xfId="6306"/>
    <cellStyle name="Обычный 15 29" xfId="6307"/>
    <cellStyle name="Обычный 15 29 2" xfId="6308"/>
    <cellStyle name="Обычный 15 29 2 2" xfId="6309"/>
    <cellStyle name="Обычный 15 29 2 2 2" xfId="6310"/>
    <cellStyle name="Обычный 15 29 2 2 2 2" xfId="6311"/>
    <cellStyle name="Обычный 15 29 2 2 2 2 2" xfId="6312"/>
    <cellStyle name="Обычный 15 29 2 2 2 2 2 2" xfId="6313"/>
    <cellStyle name="Обычный 15 29 2 2 2 2 3" xfId="6314"/>
    <cellStyle name="Обычный 15 29 2 2 2 3" xfId="6315"/>
    <cellStyle name="Обычный 15 29 2 2 2 3 2" xfId="6316"/>
    <cellStyle name="Обычный 15 29 2 2 2 4" xfId="6317"/>
    <cellStyle name="Обычный 15 29 2 2 3" xfId="6318"/>
    <cellStyle name="Обычный 15 29 2 2 3 2" xfId="6319"/>
    <cellStyle name="Обычный 15 29 2 2 3 2 2" xfId="6320"/>
    <cellStyle name="Обычный 15 29 2 2 3 3" xfId="6321"/>
    <cellStyle name="Обычный 15 29 2 2 4" xfId="6322"/>
    <cellStyle name="Обычный 15 29 2 2 4 2" xfId="6323"/>
    <cellStyle name="Обычный 15 29 2 2 5" xfId="6324"/>
    <cellStyle name="Обычный 15 29 2 3" xfId="6325"/>
    <cellStyle name="Обычный 15 29 2 3 2" xfId="6326"/>
    <cellStyle name="Обычный 15 29 2 3 2 2" xfId="6327"/>
    <cellStyle name="Обычный 15 29 2 3 2 2 2" xfId="6328"/>
    <cellStyle name="Обычный 15 29 2 3 2 2 2 2" xfId="6329"/>
    <cellStyle name="Обычный 15 29 2 3 2 2 3" xfId="6330"/>
    <cellStyle name="Обычный 15 29 2 3 2 3" xfId="6331"/>
    <cellStyle name="Обычный 15 29 2 3 2 3 2" xfId="6332"/>
    <cellStyle name="Обычный 15 29 2 3 2 4" xfId="6333"/>
    <cellStyle name="Обычный 15 29 2 3 3" xfId="6334"/>
    <cellStyle name="Обычный 15 29 2 3 3 2" xfId="6335"/>
    <cellStyle name="Обычный 15 29 2 3 3 2 2" xfId="6336"/>
    <cellStyle name="Обычный 15 29 2 3 3 3" xfId="6337"/>
    <cellStyle name="Обычный 15 29 2 3 4" xfId="6338"/>
    <cellStyle name="Обычный 15 29 2 3 4 2" xfId="6339"/>
    <cellStyle name="Обычный 15 29 2 3 5" xfId="6340"/>
    <cellStyle name="Обычный 15 29 2 4" xfId="6341"/>
    <cellStyle name="Обычный 15 29 2 4 2" xfId="6342"/>
    <cellStyle name="Обычный 15 29 2 4 2 2" xfId="6343"/>
    <cellStyle name="Обычный 15 29 2 4 2 2 2" xfId="6344"/>
    <cellStyle name="Обычный 15 29 2 4 2 3" xfId="6345"/>
    <cellStyle name="Обычный 15 29 2 4 3" xfId="6346"/>
    <cellStyle name="Обычный 15 29 2 4 3 2" xfId="6347"/>
    <cellStyle name="Обычный 15 29 2 4 4" xfId="6348"/>
    <cellStyle name="Обычный 15 29 2 5" xfId="6349"/>
    <cellStyle name="Обычный 15 29 2 5 2" xfId="6350"/>
    <cellStyle name="Обычный 15 29 2 5 2 2" xfId="6351"/>
    <cellStyle name="Обычный 15 29 2 5 3" xfId="6352"/>
    <cellStyle name="Обычный 15 29 2 6" xfId="6353"/>
    <cellStyle name="Обычный 15 29 2 6 2" xfId="6354"/>
    <cellStyle name="Обычный 15 29 2 7" xfId="6355"/>
    <cellStyle name="Обычный 15 29 3" xfId="6356"/>
    <cellStyle name="Обычный 15 29 3 2" xfId="6357"/>
    <cellStyle name="Обычный 15 29 3 2 2" xfId="6358"/>
    <cellStyle name="Обычный 15 29 3 2 2 2" xfId="6359"/>
    <cellStyle name="Обычный 15 29 3 2 2 2 2" xfId="6360"/>
    <cellStyle name="Обычный 15 29 3 2 2 3" xfId="6361"/>
    <cellStyle name="Обычный 15 29 3 2 3" xfId="6362"/>
    <cellStyle name="Обычный 15 29 3 2 3 2" xfId="6363"/>
    <cellStyle name="Обычный 15 29 3 2 4" xfId="6364"/>
    <cellStyle name="Обычный 15 29 3 3" xfId="6365"/>
    <cellStyle name="Обычный 15 29 3 3 2" xfId="6366"/>
    <cellStyle name="Обычный 15 29 3 3 2 2" xfId="6367"/>
    <cellStyle name="Обычный 15 29 3 3 3" xfId="6368"/>
    <cellStyle name="Обычный 15 29 3 4" xfId="6369"/>
    <cellStyle name="Обычный 15 29 3 4 2" xfId="6370"/>
    <cellStyle name="Обычный 15 29 3 5" xfId="6371"/>
    <cellStyle name="Обычный 15 29 4" xfId="6372"/>
    <cellStyle name="Обычный 15 29 4 2" xfId="6373"/>
    <cellStyle name="Обычный 15 29 4 2 2" xfId="6374"/>
    <cellStyle name="Обычный 15 29 4 2 2 2" xfId="6375"/>
    <cellStyle name="Обычный 15 29 4 2 2 2 2" xfId="6376"/>
    <cellStyle name="Обычный 15 29 4 2 2 3" xfId="6377"/>
    <cellStyle name="Обычный 15 29 4 2 3" xfId="6378"/>
    <cellStyle name="Обычный 15 29 4 2 3 2" xfId="6379"/>
    <cellStyle name="Обычный 15 29 4 2 4" xfId="6380"/>
    <cellStyle name="Обычный 15 29 4 3" xfId="6381"/>
    <cellStyle name="Обычный 15 29 4 3 2" xfId="6382"/>
    <cellStyle name="Обычный 15 29 4 3 2 2" xfId="6383"/>
    <cellStyle name="Обычный 15 29 4 3 3" xfId="6384"/>
    <cellStyle name="Обычный 15 29 4 4" xfId="6385"/>
    <cellStyle name="Обычный 15 29 4 4 2" xfId="6386"/>
    <cellStyle name="Обычный 15 29 4 5" xfId="6387"/>
    <cellStyle name="Обычный 15 29 5" xfId="6388"/>
    <cellStyle name="Обычный 15 29 5 2" xfId="6389"/>
    <cellStyle name="Обычный 15 29 5 2 2" xfId="6390"/>
    <cellStyle name="Обычный 15 29 5 2 2 2" xfId="6391"/>
    <cellStyle name="Обычный 15 29 5 2 3" xfId="6392"/>
    <cellStyle name="Обычный 15 29 5 3" xfId="6393"/>
    <cellStyle name="Обычный 15 29 5 3 2" xfId="6394"/>
    <cellStyle name="Обычный 15 29 5 4" xfId="6395"/>
    <cellStyle name="Обычный 15 29 6" xfId="6396"/>
    <cellStyle name="Обычный 15 29 6 2" xfId="6397"/>
    <cellStyle name="Обычный 15 29 6 2 2" xfId="6398"/>
    <cellStyle name="Обычный 15 29 6 3" xfId="6399"/>
    <cellStyle name="Обычный 15 29 7" xfId="6400"/>
    <cellStyle name="Обычный 15 29 7 2" xfId="6401"/>
    <cellStyle name="Обычный 15 29 8" xfId="6402"/>
    <cellStyle name="Обычный 15 3" xfId="6403"/>
    <cellStyle name="Обычный 15 3 2" xfId="6404"/>
    <cellStyle name="Обычный 15 3 2 2" xfId="6405"/>
    <cellStyle name="Обычный 15 3 2 2 2" xfId="6406"/>
    <cellStyle name="Обычный 15 3 2 2 2 2" xfId="6407"/>
    <cellStyle name="Обычный 15 3 2 2 2 2 2" xfId="6408"/>
    <cellStyle name="Обычный 15 3 2 2 2 2 2 2" xfId="6409"/>
    <cellStyle name="Обычный 15 3 2 2 2 2 3" xfId="6410"/>
    <cellStyle name="Обычный 15 3 2 2 2 3" xfId="6411"/>
    <cellStyle name="Обычный 15 3 2 2 2 3 2" xfId="6412"/>
    <cellStyle name="Обычный 15 3 2 2 2 4" xfId="6413"/>
    <cellStyle name="Обычный 15 3 2 2 3" xfId="6414"/>
    <cellStyle name="Обычный 15 3 2 2 3 2" xfId="6415"/>
    <cellStyle name="Обычный 15 3 2 2 3 2 2" xfId="6416"/>
    <cellStyle name="Обычный 15 3 2 2 3 3" xfId="6417"/>
    <cellStyle name="Обычный 15 3 2 2 4" xfId="6418"/>
    <cellStyle name="Обычный 15 3 2 2 4 2" xfId="6419"/>
    <cellStyle name="Обычный 15 3 2 2 5" xfId="6420"/>
    <cellStyle name="Обычный 15 3 2 3" xfId="6421"/>
    <cellStyle name="Обычный 15 3 2 3 2" xfId="6422"/>
    <cellStyle name="Обычный 15 3 2 3 2 2" xfId="6423"/>
    <cellStyle name="Обычный 15 3 2 3 2 2 2" xfId="6424"/>
    <cellStyle name="Обычный 15 3 2 3 2 2 2 2" xfId="6425"/>
    <cellStyle name="Обычный 15 3 2 3 2 2 3" xfId="6426"/>
    <cellStyle name="Обычный 15 3 2 3 2 3" xfId="6427"/>
    <cellStyle name="Обычный 15 3 2 3 2 3 2" xfId="6428"/>
    <cellStyle name="Обычный 15 3 2 3 2 4" xfId="6429"/>
    <cellStyle name="Обычный 15 3 2 3 3" xfId="6430"/>
    <cellStyle name="Обычный 15 3 2 3 3 2" xfId="6431"/>
    <cellStyle name="Обычный 15 3 2 3 3 2 2" xfId="6432"/>
    <cellStyle name="Обычный 15 3 2 3 3 3" xfId="6433"/>
    <cellStyle name="Обычный 15 3 2 3 4" xfId="6434"/>
    <cellStyle name="Обычный 15 3 2 3 4 2" xfId="6435"/>
    <cellStyle name="Обычный 15 3 2 3 5" xfId="6436"/>
    <cellStyle name="Обычный 15 3 2 4" xfId="6437"/>
    <cellStyle name="Обычный 15 3 2 4 2" xfId="6438"/>
    <cellStyle name="Обычный 15 3 2 4 2 2" xfId="6439"/>
    <cellStyle name="Обычный 15 3 2 4 2 2 2" xfId="6440"/>
    <cellStyle name="Обычный 15 3 2 4 2 3" xfId="6441"/>
    <cellStyle name="Обычный 15 3 2 4 3" xfId="6442"/>
    <cellStyle name="Обычный 15 3 2 4 3 2" xfId="6443"/>
    <cellStyle name="Обычный 15 3 2 4 4" xfId="6444"/>
    <cellStyle name="Обычный 15 3 2 5" xfId="6445"/>
    <cellStyle name="Обычный 15 3 2 5 2" xfId="6446"/>
    <cellStyle name="Обычный 15 3 2 5 2 2" xfId="6447"/>
    <cellStyle name="Обычный 15 3 2 5 3" xfId="6448"/>
    <cellStyle name="Обычный 15 3 2 6" xfId="6449"/>
    <cellStyle name="Обычный 15 3 2 6 2" xfId="6450"/>
    <cellStyle name="Обычный 15 3 2 7" xfId="6451"/>
    <cellStyle name="Обычный 15 3 3" xfId="6452"/>
    <cellStyle name="Обычный 15 3 3 2" xfId="6453"/>
    <cellStyle name="Обычный 15 3 3 2 2" xfId="6454"/>
    <cellStyle name="Обычный 15 3 3 2 2 2" xfId="6455"/>
    <cellStyle name="Обычный 15 3 3 2 2 2 2" xfId="6456"/>
    <cellStyle name="Обычный 15 3 3 2 2 3" xfId="6457"/>
    <cellStyle name="Обычный 15 3 3 2 3" xfId="6458"/>
    <cellStyle name="Обычный 15 3 3 2 3 2" xfId="6459"/>
    <cellStyle name="Обычный 15 3 3 2 4" xfId="6460"/>
    <cellStyle name="Обычный 15 3 3 3" xfId="6461"/>
    <cellStyle name="Обычный 15 3 3 3 2" xfId="6462"/>
    <cellStyle name="Обычный 15 3 3 3 2 2" xfId="6463"/>
    <cellStyle name="Обычный 15 3 3 3 3" xfId="6464"/>
    <cellStyle name="Обычный 15 3 3 4" xfId="6465"/>
    <cellStyle name="Обычный 15 3 3 4 2" xfId="6466"/>
    <cellStyle name="Обычный 15 3 3 5" xfId="6467"/>
    <cellStyle name="Обычный 15 3 4" xfId="6468"/>
    <cellStyle name="Обычный 15 3 4 2" xfId="6469"/>
    <cellStyle name="Обычный 15 3 4 2 2" xfId="6470"/>
    <cellStyle name="Обычный 15 3 4 2 2 2" xfId="6471"/>
    <cellStyle name="Обычный 15 3 4 2 2 2 2" xfId="6472"/>
    <cellStyle name="Обычный 15 3 4 2 2 3" xfId="6473"/>
    <cellStyle name="Обычный 15 3 4 2 3" xfId="6474"/>
    <cellStyle name="Обычный 15 3 4 2 3 2" xfId="6475"/>
    <cellStyle name="Обычный 15 3 4 2 4" xfId="6476"/>
    <cellStyle name="Обычный 15 3 4 3" xfId="6477"/>
    <cellStyle name="Обычный 15 3 4 3 2" xfId="6478"/>
    <cellStyle name="Обычный 15 3 4 3 2 2" xfId="6479"/>
    <cellStyle name="Обычный 15 3 4 3 3" xfId="6480"/>
    <cellStyle name="Обычный 15 3 4 4" xfId="6481"/>
    <cellStyle name="Обычный 15 3 4 4 2" xfId="6482"/>
    <cellStyle name="Обычный 15 3 4 5" xfId="6483"/>
    <cellStyle name="Обычный 15 3 5" xfId="6484"/>
    <cellStyle name="Обычный 15 3 5 2" xfId="6485"/>
    <cellStyle name="Обычный 15 3 5 2 2" xfId="6486"/>
    <cellStyle name="Обычный 15 3 5 2 2 2" xfId="6487"/>
    <cellStyle name="Обычный 15 3 5 2 3" xfId="6488"/>
    <cellStyle name="Обычный 15 3 5 3" xfId="6489"/>
    <cellStyle name="Обычный 15 3 5 3 2" xfId="6490"/>
    <cellStyle name="Обычный 15 3 5 4" xfId="6491"/>
    <cellStyle name="Обычный 15 3 6" xfId="6492"/>
    <cellStyle name="Обычный 15 3 6 2" xfId="6493"/>
    <cellStyle name="Обычный 15 3 6 2 2" xfId="6494"/>
    <cellStyle name="Обычный 15 3 6 3" xfId="6495"/>
    <cellStyle name="Обычный 15 3 7" xfId="6496"/>
    <cellStyle name="Обычный 15 3 7 2" xfId="6497"/>
    <cellStyle name="Обычный 15 3 8" xfId="6498"/>
    <cellStyle name="Обычный 15 30" xfId="6499"/>
    <cellStyle name="Обычный 15 30 2" xfId="6500"/>
    <cellStyle name="Обычный 15 30 2 2" xfId="6501"/>
    <cellStyle name="Обычный 15 30 2 2 2" xfId="6502"/>
    <cellStyle name="Обычный 15 30 2 2 2 2" xfId="6503"/>
    <cellStyle name="Обычный 15 30 2 2 2 2 2" xfId="6504"/>
    <cellStyle name="Обычный 15 30 2 2 2 2 2 2" xfId="6505"/>
    <cellStyle name="Обычный 15 30 2 2 2 2 3" xfId="6506"/>
    <cellStyle name="Обычный 15 30 2 2 2 3" xfId="6507"/>
    <cellStyle name="Обычный 15 30 2 2 2 3 2" xfId="6508"/>
    <cellStyle name="Обычный 15 30 2 2 2 4" xfId="6509"/>
    <cellStyle name="Обычный 15 30 2 2 3" xfId="6510"/>
    <cellStyle name="Обычный 15 30 2 2 3 2" xfId="6511"/>
    <cellStyle name="Обычный 15 30 2 2 3 2 2" xfId="6512"/>
    <cellStyle name="Обычный 15 30 2 2 3 3" xfId="6513"/>
    <cellStyle name="Обычный 15 30 2 2 4" xfId="6514"/>
    <cellStyle name="Обычный 15 30 2 2 4 2" xfId="6515"/>
    <cellStyle name="Обычный 15 30 2 2 5" xfId="6516"/>
    <cellStyle name="Обычный 15 30 2 3" xfId="6517"/>
    <cellStyle name="Обычный 15 30 2 3 2" xfId="6518"/>
    <cellStyle name="Обычный 15 30 2 3 2 2" xfId="6519"/>
    <cellStyle name="Обычный 15 30 2 3 2 2 2" xfId="6520"/>
    <cellStyle name="Обычный 15 30 2 3 2 2 2 2" xfId="6521"/>
    <cellStyle name="Обычный 15 30 2 3 2 2 3" xfId="6522"/>
    <cellStyle name="Обычный 15 30 2 3 2 3" xfId="6523"/>
    <cellStyle name="Обычный 15 30 2 3 2 3 2" xfId="6524"/>
    <cellStyle name="Обычный 15 30 2 3 2 4" xfId="6525"/>
    <cellStyle name="Обычный 15 30 2 3 3" xfId="6526"/>
    <cellStyle name="Обычный 15 30 2 3 3 2" xfId="6527"/>
    <cellStyle name="Обычный 15 30 2 3 3 2 2" xfId="6528"/>
    <cellStyle name="Обычный 15 30 2 3 3 3" xfId="6529"/>
    <cellStyle name="Обычный 15 30 2 3 4" xfId="6530"/>
    <cellStyle name="Обычный 15 30 2 3 4 2" xfId="6531"/>
    <cellStyle name="Обычный 15 30 2 3 5" xfId="6532"/>
    <cellStyle name="Обычный 15 30 2 4" xfId="6533"/>
    <cellStyle name="Обычный 15 30 2 4 2" xfId="6534"/>
    <cellStyle name="Обычный 15 30 2 4 2 2" xfId="6535"/>
    <cellStyle name="Обычный 15 30 2 4 2 2 2" xfId="6536"/>
    <cellStyle name="Обычный 15 30 2 4 2 3" xfId="6537"/>
    <cellStyle name="Обычный 15 30 2 4 3" xfId="6538"/>
    <cellStyle name="Обычный 15 30 2 4 3 2" xfId="6539"/>
    <cellStyle name="Обычный 15 30 2 4 4" xfId="6540"/>
    <cellStyle name="Обычный 15 30 2 5" xfId="6541"/>
    <cellStyle name="Обычный 15 30 2 5 2" xfId="6542"/>
    <cellStyle name="Обычный 15 30 2 5 2 2" xfId="6543"/>
    <cellStyle name="Обычный 15 30 2 5 3" xfId="6544"/>
    <cellStyle name="Обычный 15 30 2 6" xfId="6545"/>
    <cellStyle name="Обычный 15 30 2 6 2" xfId="6546"/>
    <cellStyle name="Обычный 15 30 2 7" xfId="6547"/>
    <cellStyle name="Обычный 15 30 3" xfId="6548"/>
    <cellStyle name="Обычный 15 30 3 2" xfId="6549"/>
    <cellStyle name="Обычный 15 30 3 2 2" xfId="6550"/>
    <cellStyle name="Обычный 15 30 3 2 2 2" xfId="6551"/>
    <cellStyle name="Обычный 15 30 3 2 2 2 2" xfId="6552"/>
    <cellStyle name="Обычный 15 30 3 2 2 3" xfId="6553"/>
    <cellStyle name="Обычный 15 30 3 2 3" xfId="6554"/>
    <cellStyle name="Обычный 15 30 3 2 3 2" xfId="6555"/>
    <cellStyle name="Обычный 15 30 3 2 4" xfId="6556"/>
    <cellStyle name="Обычный 15 30 3 3" xfId="6557"/>
    <cellStyle name="Обычный 15 30 3 3 2" xfId="6558"/>
    <cellStyle name="Обычный 15 30 3 3 2 2" xfId="6559"/>
    <cellStyle name="Обычный 15 30 3 3 3" xfId="6560"/>
    <cellStyle name="Обычный 15 30 3 4" xfId="6561"/>
    <cellStyle name="Обычный 15 30 3 4 2" xfId="6562"/>
    <cellStyle name="Обычный 15 30 3 5" xfId="6563"/>
    <cellStyle name="Обычный 15 30 4" xfId="6564"/>
    <cellStyle name="Обычный 15 30 4 2" xfId="6565"/>
    <cellStyle name="Обычный 15 30 4 2 2" xfId="6566"/>
    <cellStyle name="Обычный 15 30 4 2 2 2" xfId="6567"/>
    <cellStyle name="Обычный 15 30 4 2 2 2 2" xfId="6568"/>
    <cellStyle name="Обычный 15 30 4 2 2 3" xfId="6569"/>
    <cellStyle name="Обычный 15 30 4 2 3" xfId="6570"/>
    <cellStyle name="Обычный 15 30 4 2 3 2" xfId="6571"/>
    <cellStyle name="Обычный 15 30 4 2 4" xfId="6572"/>
    <cellStyle name="Обычный 15 30 4 3" xfId="6573"/>
    <cellStyle name="Обычный 15 30 4 3 2" xfId="6574"/>
    <cellStyle name="Обычный 15 30 4 3 2 2" xfId="6575"/>
    <cellStyle name="Обычный 15 30 4 3 3" xfId="6576"/>
    <cellStyle name="Обычный 15 30 4 4" xfId="6577"/>
    <cellStyle name="Обычный 15 30 4 4 2" xfId="6578"/>
    <cellStyle name="Обычный 15 30 4 5" xfId="6579"/>
    <cellStyle name="Обычный 15 30 5" xfId="6580"/>
    <cellStyle name="Обычный 15 30 5 2" xfId="6581"/>
    <cellStyle name="Обычный 15 30 5 2 2" xfId="6582"/>
    <cellStyle name="Обычный 15 30 5 2 2 2" xfId="6583"/>
    <cellStyle name="Обычный 15 30 5 2 3" xfId="6584"/>
    <cellStyle name="Обычный 15 30 5 3" xfId="6585"/>
    <cellStyle name="Обычный 15 30 5 3 2" xfId="6586"/>
    <cellStyle name="Обычный 15 30 5 4" xfId="6587"/>
    <cellStyle name="Обычный 15 30 6" xfId="6588"/>
    <cellStyle name="Обычный 15 30 6 2" xfId="6589"/>
    <cellStyle name="Обычный 15 30 6 2 2" xfId="6590"/>
    <cellStyle name="Обычный 15 30 6 3" xfId="6591"/>
    <cellStyle name="Обычный 15 30 7" xfId="6592"/>
    <cellStyle name="Обычный 15 30 7 2" xfId="6593"/>
    <cellStyle name="Обычный 15 30 8" xfId="6594"/>
    <cellStyle name="Обычный 15 31" xfId="6595"/>
    <cellStyle name="Обычный 15 31 2" xfId="6596"/>
    <cellStyle name="Обычный 15 31 2 2" xfId="6597"/>
    <cellStyle name="Обычный 15 31 2 2 2" xfId="6598"/>
    <cellStyle name="Обычный 15 31 2 2 2 2" xfId="6599"/>
    <cellStyle name="Обычный 15 31 2 2 2 2 2" xfId="6600"/>
    <cellStyle name="Обычный 15 31 2 2 2 2 2 2" xfId="6601"/>
    <cellStyle name="Обычный 15 31 2 2 2 2 3" xfId="6602"/>
    <cellStyle name="Обычный 15 31 2 2 2 3" xfId="6603"/>
    <cellStyle name="Обычный 15 31 2 2 2 3 2" xfId="6604"/>
    <cellStyle name="Обычный 15 31 2 2 2 4" xfId="6605"/>
    <cellStyle name="Обычный 15 31 2 2 3" xfId="6606"/>
    <cellStyle name="Обычный 15 31 2 2 3 2" xfId="6607"/>
    <cellStyle name="Обычный 15 31 2 2 3 2 2" xfId="6608"/>
    <cellStyle name="Обычный 15 31 2 2 3 3" xfId="6609"/>
    <cellStyle name="Обычный 15 31 2 2 4" xfId="6610"/>
    <cellStyle name="Обычный 15 31 2 2 4 2" xfId="6611"/>
    <cellStyle name="Обычный 15 31 2 2 5" xfId="6612"/>
    <cellStyle name="Обычный 15 31 2 3" xfId="6613"/>
    <cellStyle name="Обычный 15 31 2 3 2" xfId="6614"/>
    <cellStyle name="Обычный 15 31 2 3 2 2" xfId="6615"/>
    <cellStyle name="Обычный 15 31 2 3 2 2 2" xfId="6616"/>
    <cellStyle name="Обычный 15 31 2 3 2 2 2 2" xfId="6617"/>
    <cellStyle name="Обычный 15 31 2 3 2 2 3" xfId="6618"/>
    <cellStyle name="Обычный 15 31 2 3 2 3" xfId="6619"/>
    <cellStyle name="Обычный 15 31 2 3 2 3 2" xfId="6620"/>
    <cellStyle name="Обычный 15 31 2 3 2 4" xfId="6621"/>
    <cellStyle name="Обычный 15 31 2 3 3" xfId="6622"/>
    <cellStyle name="Обычный 15 31 2 3 3 2" xfId="6623"/>
    <cellStyle name="Обычный 15 31 2 3 3 2 2" xfId="6624"/>
    <cellStyle name="Обычный 15 31 2 3 3 3" xfId="6625"/>
    <cellStyle name="Обычный 15 31 2 3 4" xfId="6626"/>
    <cellStyle name="Обычный 15 31 2 3 4 2" xfId="6627"/>
    <cellStyle name="Обычный 15 31 2 3 5" xfId="6628"/>
    <cellStyle name="Обычный 15 31 2 4" xfId="6629"/>
    <cellStyle name="Обычный 15 31 2 4 2" xfId="6630"/>
    <cellStyle name="Обычный 15 31 2 4 2 2" xfId="6631"/>
    <cellStyle name="Обычный 15 31 2 4 2 2 2" xfId="6632"/>
    <cellStyle name="Обычный 15 31 2 4 2 3" xfId="6633"/>
    <cellStyle name="Обычный 15 31 2 4 3" xfId="6634"/>
    <cellStyle name="Обычный 15 31 2 4 3 2" xfId="6635"/>
    <cellStyle name="Обычный 15 31 2 4 4" xfId="6636"/>
    <cellStyle name="Обычный 15 31 2 5" xfId="6637"/>
    <cellStyle name="Обычный 15 31 2 5 2" xfId="6638"/>
    <cellStyle name="Обычный 15 31 2 5 2 2" xfId="6639"/>
    <cellStyle name="Обычный 15 31 2 5 3" xfId="6640"/>
    <cellStyle name="Обычный 15 31 2 6" xfId="6641"/>
    <cellStyle name="Обычный 15 31 2 6 2" xfId="6642"/>
    <cellStyle name="Обычный 15 31 2 7" xfId="6643"/>
    <cellStyle name="Обычный 15 31 3" xfId="6644"/>
    <cellStyle name="Обычный 15 31 3 2" xfId="6645"/>
    <cellStyle name="Обычный 15 31 3 2 2" xfId="6646"/>
    <cellStyle name="Обычный 15 31 3 2 2 2" xfId="6647"/>
    <cellStyle name="Обычный 15 31 3 2 2 2 2" xfId="6648"/>
    <cellStyle name="Обычный 15 31 3 2 2 3" xfId="6649"/>
    <cellStyle name="Обычный 15 31 3 2 3" xfId="6650"/>
    <cellStyle name="Обычный 15 31 3 2 3 2" xfId="6651"/>
    <cellStyle name="Обычный 15 31 3 2 4" xfId="6652"/>
    <cellStyle name="Обычный 15 31 3 3" xfId="6653"/>
    <cellStyle name="Обычный 15 31 3 3 2" xfId="6654"/>
    <cellStyle name="Обычный 15 31 3 3 2 2" xfId="6655"/>
    <cellStyle name="Обычный 15 31 3 3 3" xfId="6656"/>
    <cellStyle name="Обычный 15 31 3 4" xfId="6657"/>
    <cellStyle name="Обычный 15 31 3 4 2" xfId="6658"/>
    <cellStyle name="Обычный 15 31 3 5" xfId="6659"/>
    <cellStyle name="Обычный 15 31 4" xfId="6660"/>
    <cellStyle name="Обычный 15 31 4 2" xfId="6661"/>
    <cellStyle name="Обычный 15 31 4 2 2" xfId="6662"/>
    <cellStyle name="Обычный 15 31 4 2 2 2" xfId="6663"/>
    <cellStyle name="Обычный 15 31 4 2 2 2 2" xfId="6664"/>
    <cellStyle name="Обычный 15 31 4 2 2 3" xfId="6665"/>
    <cellStyle name="Обычный 15 31 4 2 3" xfId="6666"/>
    <cellStyle name="Обычный 15 31 4 2 3 2" xfId="6667"/>
    <cellStyle name="Обычный 15 31 4 2 4" xfId="6668"/>
    <cellStyle name="Обычный 15 31 4 3" xfId="6669"/>
    <cellStyle name="Обычный 15 31 4 3 2" xfId="6670"/>
    <cellStyle name="Обычный 15 31 4 3 2 2" xfId="6671"/>
    <cellStyle name="Обычный 15 31 4 3 3" xfId="6672"/>
    <cellStyle name="Обычный 15 31 4 4" xfId="6673"/>
    <cellStyle name="Обычный 15 31 4 4 2" xfId="6674"/>
    <cellStyle name="Обычный 15 31 4 5" xfId="6675"/>
    <cellStyle name="Обычный 15 31 5" xfId="6676"/>
    <cellStyle name="Обычный 15 31 5 2" xfId="6677"/>
    <cellStyle name="Обычный 15 31 5 2 2" xfId="6678"/>
    <cellStyle name="Обычный 15 31 5 2 2 2" xfId="6679"/>
    <cellStyle name="Обычный 15 31 5 2 3" xfId="6680"/>
    <cellStyle name="Обычный 15 31 5 3" xfId="6681"/>
    <cellStyle name="Обычный 15 31 5 3 2" xfId="6682"/>
    <cellStyle name="Обычный 15 31 5 4" xfId="6683"/>
    <cellStyle name="Обычный 15 31 6" xfId="6684"/>
    <cellStyle name="Обычный 15 31 6 2" xfId="6685"/>
    <cellStyle name="Обычный 15 31 6 2 2" xfId="6686"/>
    <cellStyle name="Обычный 15 31 6 3" xfId="6687"/>
    <cellStyle name="Обычный 15 31 7" xfId="6688"/>
    <cellStyle name="Обычный 15 31 7 2" xfId="6689"/>
    <cellStyle name="Обычный 15 31 8" xfId="6690"/>
    <cellStyle name="Обычный 15 32" xfId="6691"/>
    <cellStyle name="Обычный 15 32 2" xfId="6692"/>
    <cellStyle name="Обычный 15 32 2 2" xfId="6693"/>
    <cellStyle name="Обычный 15 32 2 2 2" xfId="6694"/>
    <cellStyle name="Обычный 15 32 2 2 2 2" xfId="6695"/>
    <cellStyle name="Обычный 15 32 2 2 2 2 2" xfId="6696"/>
    <cellStyle name="Обычный 15 32 2 2 2 2 2 2" xfId="6697"/>
    <cellStyle name="Обычный 15 32 2 2 2 2 3" xfId="6698"/>
    <cellStyle name="Обычный 15 32 2 2 2 3" xfId="6699"/>
    <cellStyle name="Обычный 15 32 2 2 2 3 2" xfId="6700"/>
    <cellStyle name="Обычный 15 32 2 2 2 4" xfId="6701"/>
    <cellStyle name="Обычный 15 32 2 2 3" xfId="6702"/>
    <cellStyle name="Обычный 15 32 2 2 3 2" xfId="6703"/>
    <cellStyle name="Обычный 15 32 2 2 3 2 2" xfId="6704"/>
    <cellStyle name="Обычный 15 32 2 2 3 3" xfId="6705"/>
    <cellStyle name="Обычный 15 32 2 2 4" xfId="6706"/>
    <cellStyle name="Обычный 15 32 2 2 4 2" xfId="6707"/>
    <cellStyle name="Обычный 15 32 2 2 5" xfId="6708"/>
    <cellStyle name="Обычный 15 32 2 3" xfId="6709"/>
    <cellStyle name="Обычный 15 32 2 3 2" xfId="6710"/>
    <cellStyle name="Обычный 15 32 2 3 2 2" xfId="6711"/>
    <cellStyle name="Обычный 15 32 2 3 2 2 2" xfId="6712"/>
    <cellStyle name="Обычный 15 32 2 3 2 2 2 2" xfId="6713"/>
    <cellStyle name="Обычный 15 32 2 3 2 2 3" xfId="6714"/>
    <cellStyle name="Обычный 15 32 2 3 2 3" xfId="6715"/>
    <cellStyle name="Обычный 15 32 2 3 2 3 2" xfId="6716"/>
    <cellStyle name="Обычный 15 32 2 3 2 4" xfId="6717"/>
    <cellStyle name="Обычный 15 32 2 3 3" xfId="6718"/>
    <cellStyle name="Обычный 15 32 2 3 3 2" xfId="6719"/>
    <cellStyle name="Обычный 15 32 2 3 3 2 2" xfId="6720"/>
    <cellStyle name="Обычный 15 32 2 3 3 3" xfId="6721"/>
    <cellStyle name="Обычный 15 32 2 3 4" xfId="6722"/>
    <cellStyle name="Обычный 15 32 2 3 4 2" xfId="6723"/>
    <cellStyle name="Обычный 15 32 2 3 5" xfId="6724"/>
    <cellStyle name="Обычный 15 32 2 4" xfId="6725"/>
    <cellStyle name="Обычный 15 32 2 4 2" xfId="6726"/>
    <cellStyle name="Обычный 15 32 2 4 2 2" xfId="6727"/>
    <cellStyle name="Обычный 15 32 2 4 2 2 2" xfId="6728"/>
    <cellStyle name="Обычный 15 32 2 4 2 3" xfId="6729"/>
    <cellStyle name="Обычный 15 32 2 4 3" xfId="6730"/>
    <cellStyle name="Обычный 15 32 2 4 3 2" xfId="6731"/>
    <cellStyle name="Обычный 15 32 2 4 4" xfId="6732"/>
    <cellStyle name="Обычный 15 32 2 5" xfId="6733"/>
    <cellStyle name="Обычный 15 32 2 5 2" xfId="6734"/>
    <cellStyle name="Обычный 15 32 2 5 2 2" xfId="6735"/>
    <cellStyle name="Обычный 15 32 2 5 3" xfId="6736"/>
    <cellStyle name="Обычный 15 32 2 6" xfId="6737"/>
    <cellStyle name="Обычный 15 32 2 6 2" xfId="6738"/>
    <cellStyle name="Обычный 15 32 2 7" xfId="6739"/>
    <cellStyle name="Обычный 15 32 3" xfId="6740"/>
    <cellStyle name="Обычный 15 32 3 2" xfId="6741"/>
    <cellStyle name="Обычный 15 32 3 2 2" xfId="6742"/>
    <cellStyle name="Обычный 15 32 3 2 2 2" xfId="6743"/>
    <cellStyle name="Обычный 15 32 3 2 2 2 2" xfId="6744"/>
    <cellStyle name="Обычный 15 32 3 2 2 3" xfId="6745"/>
    <cellStyle name="Обычный 15 32 3 2 3" xfId="6746"/>
    <cellStyle name="Обычный 15 32 3 2 3 2" xfId="6747"/>
    <cellStyle name="Обычный 15 32 3 2 4" xfId="6748"/>
    <cellStyle name="Обычный 15 32 3 3" xfId="6749"/>
    <cellStyle name="Обычный 15 32 3 3 2" xfId="6750"/>
    <cellStyle name="Обычный 15 32 3 3 2 2" xfId="6751"/>
    <cellStyle name="Обычный 15 32 3 3 3" xfId="6752"/>
    <cellStyle name="Обычный 15 32 3 4" xfId="6753"/>
    <cellStyle name="Обычный 15 32 3 4 2" xfId="6754"/>
    <cellStyle name="Обычный 15 32 3 5" xfId="6755"/>
    <cellStyle name="Обычный 15 32 4" xfId="6756"/>
    <cellStyle name="Обычный 15 32 4 2" xfId="6757"/>
    <cellStyle name="Обычный 15 32 4 2 2" xfId="6758"/>
    <cellStyle name="Обычный 15 32 4 2 2 2" xfId="6759"/>
    <cellStyle name="Обычный 15 32 4 2 2 2 2" xfId="6760"/>
    <cellStyle name="Обычный 15 32 4 2 2 3" xfId="6761"/>
    <cellStyle name="Обычный 15 32 4 2 3" xfId="6762"/>
    <cellStyle name="Обычный 15 32 4 2 3 2" xfId="6763"/>
    <cellStyle name="Обычный 15 32 4 2 4" xfId="6764"/>
    <cellStyle name="Обычный 15 32 4 3" xfId="6765"/>
    <cellStyle name="Обычный 15 32 4 3 2" xfId="6766"/>
    <cellStyle name="Обычный 15 32 4 3 2 2" xfId="6767"/>
    <cellStyle name="Обычный 15 32 4 3 3" xfId="6768"/>
    <cellStyle name="Обычный 15 32 4 4" xfId="6769"/>
    <cellStyle name="Обычный 15 32 4 4 2" xfId="6770"/>
    <cellStyle name="Обычный 15 32 4 5" xfId="6771"/>
    <cellStyle name="Обычный 15 32 5" xfId="6772"/>
    <cellStyle name="Обычный 15 32 5 2" xfId="6773"/>
    <cellStyle name="Обычный 15 32 5 2 2" xfId="6774"/>
    <cellStyle name="Обычный 15 32 5 2 2 2" xfId="6775"/>
    <cellStyle name="Обычный 15 32 5 2 3" xfId="6776"/>
    <cellStyle name="Обычный 15 32 5 3" xfId="6777"/>
    <cellStyle name="Обычный 15 32 5 3 2" xfId="6778"/>
    <cellStyle name="Обычный 15 32 5 4" xfId="6779"/>
    <cellStyle name="Обычный 15 32 6" xfId="6780"/>
    <cellStyle name="Обычный 15 32 6 2" xfId="6781"/>
    <cellStyle name="Обычный 15 32 6 2 2" xfId="6782"/>
    <cellStyle name="Обычный 15 32 6 3" xfId="6783"/>
    <cellStyle name="Обычный 15 32 7" xfId="6784"/>
    <cellStyle name="Обычный 15 32 7 2" xfId="6785"/>
    <cellStyle name="Обычный 15 32 8" xfId="6786"/>
    <cellStyle name="Обычный 15 33" xfId="6787"/>
    <cellStyle name="Обычный 15 33 2" xfId="6788"/>
    <cellStyle name="Обычный 15 33 2 2" xfId="6789"/>
    <cellStyle name="Обычный 15 33 2 2 2" xfId="6790"/>
    <cellStyle name="Обычный 15 33 2 2 2 2" xfId="6791"/>
    <cellStyle name="Обычный 15 33 2 2 2 2 2" xfId="6792"/>
    <cellStyle name="Обычный 15 33 2 2 2 2 2 2" xfId="6793"/>
    <cellStyle name="Обычный 15 33 2 2 2 2 3" xfId="6794"/>
    <cellStyle name="Обычный 15 33 2 2 2 3" xfId="6795"/>
    <cellStyle name="Обычный 15 33 2 2 2 3 2" xfId="6796"/>
    <cellStyle name="Обычный 15 33 2 2 2 4" xfId="6797"/>
    <cellStyle name="Обычный 15 33 2 2 3" xfId="6798"/>
    <cellStyle name="Обычный 15 33 2 2 3 2" xfId="6799"/>
    <cellStyle name="Обычный 15 33 2 2 3 2 2" xfId="6800"/>
    <cellStyle name="Обычный 15 33 2 2 3 3" xfId="6801"/>
    <cellStyle name="Обычный 15 33 2 2 4" xfId="6802"/>
    <cellStyle name="Обычный 15 33 2 2 4 2" xfId="6803"/>
    <cellStyle name="Обычный 15 33 2 2 5" xfId="6804"/>
    <cellStyle name="Обычный 15 33 2 3" xfId="6805"/>
    <cellStyle name="Обычный 15 33 2 3 2" xfId="6806"/>
    <cellStyle name="Обычный 15 33 2 3 2 2" xfId="6807"/>
    <cellStyle name="Обычный 15 33 2 3 2 2 2" xfId="6808"/>
    <cellStyle name="Обычный 15 33 2 3 2 2 2 2" xfId="6809"/>
    <cellStyle name="Обычный 15 33 2 3 2 2 3" xfId="6810"/>
    <cellStyle name="Обычный 15 33 2 3 2 3" xfId="6811"/>
    <cellStyle name="Обычный 15 33 2 3 2 3 2" xfId="6812"/>
    <cellStyle name="Обычный 15 33 2 3 2 4" xfId="6813"/>
    <cellStyle name="Обычный 15 33 2 3 3" xfId="6814"/>
    <cellStyle name="Обычный 15 33 2 3 3 2" xfId="6815"/>
    <cellStyle name="Обычный 15 33 2 3 3 2 2" xfId="6816"/>
    <cellStyle name="Обычный 15 33 2 3 3 3" xfId="6817"/>
    <cellStyle name="Обычный 15 33 2 3 4" xfId="6818"/>
    <cellStyle name="Обычный 15 33 2 3 4 2" xfId="6819"/>
    <cellStyle name="Обычный 15 33 2 3 5" xfId="6820"/>
    <cellStyle name="Обычный 15 33 2 4" xfId="6821"/>
    <cellStyle name="Обычный 15 33 2 4 2" xfId="6822"/>
    <cellStyle name="Обычный 15 33 2 4 2 2" xfId="6823"/>
    <cellStyle name="Обычный 15 33 2 4 2 2 2" xfId="6824"/>
    <cellStyle name="Обычный 15 33 2 4 2 3" xfId="6825"/>
    <cellStyle name="Обычный 15 33 2 4 3" xfId="6826"/>
    <cellStyle name="Обычный 15 33 2 4 3 2" xfId="6827"/>
    <cellStyle name="Обычный 15 33 2 4 4" xfId="6828"/>
    <cellStyle name="Обычный 15 33 2 5" xfId="6829"/>
    <cellStyle name="Обычный 15 33 2 5 2" xfId="6830"/>
    <cellStyle name="Обычный 15 33 2 5 2 2" xfId="6831"/>
    <cellStyle name="Обычный 15 33 2 5 3" xfId="6832"/>
    <cellStyle name="Обычный 15 33 2 6" xfId="6833"/>
    <cellStyle name="Обычный 15 33 2 6 2" xfId="6834"/>
    <cellStyle name="Обычный 15 33 2 7" xfId="6835"/>
    <cellStyle name="Обычный 15 33 3" xfId="6836"/>
    <cellStyle name="Обычный 15 33 3 2" xfId="6837"/>
    <cellStyle name="Обычный 15 33 3 2 2" xfId="6838"/>
    <cellStyle name="Обычный 15 33 3 2 2 2" xfId="6839"/>
    <cellStyle name="Обычный 15 33 3 2 2 2 2" xfId="6840"/>
    <cellStyle name="Обычный 15 33 3 2 2 3" xfId="6841"/>
    <cellStyle name="Обычный 15 33 3 2 3" xfId="6842"/>
    <cellStyle name="Обычный 15 33 3 2 3 2" xfId="6843"/>
    <cellStyle name="Обычный 15 33 3 2 4" xfId="6844"/>
    <cellStyle name="Обычный 15 33 3 3" xfId="6845"/>
    <cellStyle name="Обычный 15 33 3 3 2" xfId="6846"/>
    <cellStyle name="Обычный 15 33 3 3 2 2" xfId="6847"/>
    <cellStyle name="Обычный 15 33 3 3 3" xfId="6848"/>
    <cellStyle name="Обычный 15 33 3 4" xfId="6849"/>
    <cellStyle name="Обычный 15 33 3 4 2" xfId="6850"/>
    <cellStyle name="Обычный 15 33 3 5" xfId="6851"/>
    <cellStyle name="Обычный 15 33 4" xfId="6852"/>
    <cellStyle name="Обычный 15 33 4 2" xfId="6853"/>
    <cellStyle name="Обычный 15 33 4 2 2" xfId="6854"/>
    <cellStyle name="Обычный 15 33 4 2 2 2" xfId="6855"/>
    <cellStyle name="Обычный 15 33 4 2 2 2 2" xfId="6856"/>
    <cellStyle name="Обычный 15 33 4 2 2 3" xfId="6857"/>
    <cellStyle name="Обычный 15 33 4 2 3" xfId="6858"/>
    <cellStyle name="Обычный 15 33 4 2 3 2" xfId="6859"/>
    <cellStyle name="Обычный 15 33 4 2 4" xfId="6860"/>
    <cellStyle name="Обычный 15 33 4 3" xfId="6861"/>
    <cellStyle name="Обычный 15 33 4 3 2" xfId="6862"/>
    <cellStyle name="Обычный 15 33 4 3 2 2" xfId="6863"/>
    <cellStyle name="Обычный 15 33 4 3 3" xfId="6864"/>
    <cellStyle name="Обычный 15 33 4 4" xfId="6865"/>
    <cellStyle name="Обычный 15 33 4 4 2" xfId="6866"/>
    <cellStyle name="Обычный 15 33 4 5" xfId="6867"/>
    <cellStyle name="Обычный 15 33 5" xfId="6868"/>
    <cellStyle name="Обычный 15 33 5 2" xfId="6869"/>
    <cellStyle name="Обычный 15 33 5 2 2" xfId="6870"/>
    <cellStyle name="Обычный 15 33 5 2 2 2" xfId="6871"/>
    <cellStyle name="Обычный 15 33 5 2 3" xfId="6872"/>
    <cellStyle name="Обычный 15 33 5 3" xfId="6873"/>
    <cellStyle name="Обычный 15 33 5 3 2" xfId="6874"/>
    <cellStyle name="Обычный 15 33 5 4" xfId="6875"/>
    <cellStyle name="Обычный 15 33 6" xfId="6876"/>
    <cellStyle name="Обычный 15 33 6 2" xfId="6877"/>
    <cellStyle name="Обычный 15 33 6 2 2" xfId="6878"/>
    <cellStyle name="Обычный 15 33 6 3" xfId="6879"/>
    <cellStyle name="Обычный 15 33 7" xfId="6880"/>
    <cellStyle name="Обычный 15 33 7 2" xfId="6881"/>
    <cellStyle name="Обычный 15 33 8" xfId="6882"/>
    <cellStyle name="Обычный 15 34" xfId="6883"/>
    <cellStyle name="Обычный 15 34 2" xfId="6884"/>
    <cellStyle name="Обычный 15 34 2 2" xfId="6885"/>
    <cellStyle name="Обычный 15 34 2 2 2" xfId="6886"/>
    <cellStyle name="Обычный 15 34 2 2 2 2" xfId="6887"/>
    <cellStyle name="Обычный 15 34 2 2 2 2 2" xfId="6888"/>
    <cellStyle name="Обычный 15 34 2 2 2 2 2 2" xfId="6889"/>
    <cellStyle name="Обычный 15 34 2 2 2 2 3" xfId="6890"/>
    <cellStyle name="Обычный 15 34 2 2 2 3" xfId="6891"/>
    <cellStyle name="Обычный 15 34 2 2 2 3 2" xfId="6892"/>
    <cellStyle name="Обычный 15 34 2 2 2 4" xfId="6893"/>
    <cellStyle name="Обычный 15 34 2 2 3" xfId="6894"/>
    <cellStyle name="Обычный 15 34 2 2 3 2" xfId="6895"/>
    <cellStyle name="Обычный 15 34 2 2 3 2 2" xfId="6896"/>
    <cellStyle name="Обычный 15 34 2 2 3 3" xfId="6897"/>
    <cellStyle name="Обычный 15 34 2 2 4" xfId="6898"/>
    <cellStyle name="Обычный 15 34 2 2 4 2" xfId="6899"/>
    <cellStyle name="Обычный 15 34 2 2 5" xfId="6900"/>
    <cellStyle name="Обычный 15 34 2 3" xfId="6901"/>
    <cellStyle name="Обычный 15 34 2 3 2" xfId="6902"/>
    <cellStyle name="Обычный 15 34 2 3 2 2" xfId="6903"/>
    <cellStyle name="Обычный 15 34 2 3 2 2 2" xfId="6904"/>
    <cellStyle name="Обычный 15 34 2 3 2 2 2 2" xfId="6905"/>
    <cellStyle name="Обычный 15 34 2 3 2 2 3" xfId="6906"/>
    <cellStyle name="Обычный 15 34 2 3 2 3" xfId="6907"/>
    <cellStyle name="Обычный 15 34 2 3 2 3 2" xfId="6908"/>
    <cellStyle name="Обычный 15 34 2 3 2 4" xfId="6909"/>
    <cellStyle name="Обычный 15 34 2 3 3" xfId="6910"/>
    <cellStyle name="Обычный 15 34 2 3 3 2" xfId="6911"/>
    <cellStyle name="Обычный 15 34 2 3 3 2 2" xfId="6912"/>
    <cellStyle name="Обычный 15 34 2 3 3 3" xfId="6913"/>
    <cellStyle name="Обычный 15 34 2 3 4" xfId="6914"/>
    <cellStyle name="Обычный 15 34 2 3 4 2" xfId="6915"/>
    <cellStyle name="Обычный 15 34 2 3 5" xfId="6916"/>
    <cellStyle name="Обычный 15 34 2 4" xfId="6917"/>
    <cellStyle name="Обычный 15 34 2 4 2" xfId="6918"/>
    <cellStyle name="Обычный 15 34 2 4 2 2" xfId="6919"/>
    <cellStyle name="Обычный 15 34 2 4 2 2 2" xfId="6920"/>
    <cellStyle name="Обычный 15 34 2 4 2 3" xfId="6921"/>
    <cellStyle name="Обычный 15 34 2 4 3" xfId="6922"/>
    <cellStyle name="Обычный 15 34 2 4 3 2" xfId="6923"/>
    <cellStyle name="Обычный 15 34 2 4 4" xfId="6924"/>
    <cellStyle name="Обычный 15 34 2 5" xfId="6925"/>
    <cellStyle name="Обычный 15 34 2 5 2" xfId="6926"/>
    <cellStyle name="Обычный 15 34 2 5 2 2" xfId="6927"/>
    <cellStyle name="Обычный 15 34 2 5 3" xfId="6928"/>
    <cellStyle name="Обычный 15 34 2 6" xfId="6929"/>
    <cellStyle name="Обычный 15 34 2 6 2" xfId="6930"/>
    <cellStyle name="Обычный 15 34 2 7" xfId="6931"/>
    <cellStyle name="Обычный 15 34 3" xfId="6932"/>
    <cellStyle name="Обычный 15 34 3 2" xfId="6933"/>
    <cellStyle name="Обычный 15 34 3 2 2" xfId="6934"/>
    <cellStyle name="Обычный 15 34 3 2 2 2" xfId="6935"/>
    <cellStyle name="Обычный 15 34 3 2 2 2 2" xfId="6936"/>
    <cellStyle name="Обычный 15 34 3 2 2 3" xfId="6937"/>
    <cellStyle name="Обычный 15 34 3 2 3" xfId="6938"/>
    <cellStyle name="Обычный 15 34 3 2 3 2" xfId="6939"/>
    <cellStyle name="Обычный 15 34 3 2 4" xfId="6940"/>
    <cellStyle name="Обычный 15 34 3 3" xfId="6941"/>
    <cellStyle name="Обычный 15 34 3 3 2" xfId="6942"/>
    <cellStyle name="Обычный 15 34 3 3 2 2" xfId="6943"/>
    <cellStyle name="Обычный 15 34 3 3 3" xfId="6944"/>
    <cellStyle name="Обычный 15 34 3 4" xfId="6945"/>
    <cellStyle name="Обычный 15 34 3 4 2" xfId="6946"/>
    <cellStyle name="Обычный 15 34 3 5" xfId="6947"/>
    <cellStyle name="Обычный 15 34 4" xfId="6948"/>
    <cellStyle name="Обычный 15 34 4 2" xfId="6949"/>
    <cellStyle name="Обычный 15 34 4 2 2" xfId="6950"/>
    <cellStyle name="Обычный 15 34 4 2 2 2" xfId="6951"/>
    <cellStyle name="Обычный 15 34 4 2 2 2 2" xfId="6952"/>
    <cellStyle name="Обычный 15 34 4 2 2 3" xfId="6953"/>
    <cellStyle name="Обычный 15 34 4 2 3" xfId="6954"/>
    <cellStyle name="Обычный 15 34 4 2 3 2" xfId="6955"/>
    <cellStyle name="Обычный 15 34 4 2 4" xfId="6956"/>
    <cellStyle name="Обычный 15 34 4 3" xfId="6957"/>
    <cellStyle name="Обычный 15 34 4 3 2" xfId="6958"/>
    <cellStyle name="Обычный 15 34 4 3 2 2" xfId="6959"/>
    <cellStyle name="Обычный 15 34 4 3 3" xfId="6960"/>
    <cellStyle name="Обычный 15 34 4 4" xfId="6961"/>
    <cellStyle name="Обычный 15 34 4 4 2" xfId="6962"/>
    <cellStyle name="Обычный 15 34 4 5" xfId="6963"/>
    <cellStyle name="Обычный 15 34 5" xfId="6964"/>
    <cellStyle name="Обычный 15 34 5 2" xfId="6965"/>
    <cellStyle name="Обычный 15 34 5 2 2" xfId="6966"/>
    <cellStyle name="Обычный 15 34 5 2 2 2" xfId="6967"/>
    <cellStyle name="Обычный 15 34 5 2 3" xfId="6968"/>
    <cellStyle name="Обычный 15 34 5 3" xfId="6969"/>
    <cellStyle name="Обычный 15 34 5 3 2" xfId="6970"/>
    <cellStyle name="Обычный 15 34 5 4" xfId="6971"/>
    <cellStyle name="Обычный 15 34 6" xfId="6972"/>
    <cellStyle name="Обычный 15 34 6 2" xfId="6973"/>
    <cellStyle name="Обычный 15 34 6 2 2" xfId="6974"/>
    <cellStyle name="Обычный 15 34 6 3" xfId="6975"/>
    <cellStyle name="Обычный 15 34 7" xfId="6976"/>
    <cellStyle name="Обычный 15 34 7 2" xfId="6977"/>
    <cellStyle name="Обычный 15 34 8" xfId="6978"/>
    <cellStyle name="Обычный 15 35" xfId="6979"/>
    <cellStyle name="Обычный 15 35 2" xfId="6980"/>
    <cellStyle name="Обычный 15 35 2 2" xfId="6981"/>
    <cellStyle name="Обычный 15 35 2 2 2" xfId="6982"/>
    <cellStyle name="Обычный 15 35 2 2 2 2" xfId="6983"/>
    <cellStyle name="Обычный 15 35 2 2 2 2 2" xfId="6984"/>
    <cellStyle name="Обычный 15 35 2 2 2 2 2 2" xfId="6985"/>
    <cellStyle name="Обычный 15 35 2 2 2 2 3" xfId="6986"/>
    <cellStyle name="Обычный 15 35 2 2 2 3" xfId="6987"/>
    <cellStyle name="Обычный 15 35 2 2 2 3 2" xfId="6988"/>
    <cellStyle name="Обычный 15 35 2 2 2 4" xfId="6989"/>
    <cellStyle name="Обычный 15 35 2 2 3" xfId="6990"/>
    <cellStyle name="Обычный 15 35 2 2 3 2" xfId="6991"/>
    <cellStyle name="Обычный 15 35 2 2 3 2 2" xfId="6992"/>
    <cellStyle name="Обычный 15 35 2 2 3 3" xfId="6993"/>
    <cellStyle name="Обычный 15 35 2 2 4" xfId="6994"/>
    <cellStyle name="Обычный 15 35 2 2 4 2" xfId="6995"/>
    <cellStyle name="Обычный 15 35 2 2 5" xfId="6996"/>
    <cellStyle name="Обычный 15 35 2 3" xfId="6997"/>
    <cellStyle name="Обычный 15 35 2 3 2" xfId="6998"/>
    <cellStyle name="Обычный 15 35 2 3 2 2" xfId="6999"/>
    <cellStyle name="Обычный 15 35 2 3 2 2 2" xfId="7000"/>
    <cellStyle name="Обычный 15 35 2 3 2 2 2 2" xfId="7001"/>
    <cellStyle name="Обычный 15 35 2 3 2 2 3" xfId="7002"/>
    <cellStyle name="Обычный 15 35 2 3 2 3" xfId="7003"/>
    <cellStyle name="Обычный 15 35 2 3 2 3 2" xfId="7004"/>
    <cellStyle name="Обычный 15 35 2 3 2 4" xfId="7005"/>
    <cellStyle name="Обычный 15 35 2 3 3" xfId="7006"/>
    <cellStyle name="Обычный 15 35 2 3 3 2" xfId="7007"/>
    <cellStyle name="Обычный 15 35 2 3 3 2 2" xfId="7008"/>
    <cellStyle name="Обычный 15 35 2 3 3 3" xfId="7009"/>
    <cellStyle name="Обычный 15 35 2 3 4" xfId="7010"/>
    <cellStyle name="Обычный 15 35 2 3 4 2" xfId="7011"/>
    <cellStyle name="Обычный 15 35 2 3 5" xfId="7012"/>
    <cellStyle name="Обычный 15 35 2 4" xfId="7013"/>
    <cellStyle name="Обычный 15 35 2 4 2" xfId="7014"/>
    <cellStyle name="Обычный 15 35 2 4 2 2" xfId="7015"/>
    <cellStyle name="Обычный 15 35 2 4 2 2 2" xfId="7016"/>
    <cellStyle name="Обычный 15 35 2 4 2 3" xfId="7017"/>
    <cellStyle name="Обычный 15 35 2 4 3" xfId="7018"/>
    <cellStyle name="Обычный 15 35 2 4 3 2" xfId="7019"/>
    <cellStyle name="Обычный 15 35 2 4 4" xfId="7020"/>
    <cellStyle name="Обычный 15 35 2 5" xfId="7021"/>
    <cellStyle name="Обычный 15 35 2 5 2" xfId="7022"/>
    <cellStyle name="Обычный 15 35 2 5 2 2" xfId="7023"/>
    <cellStyle name="Обычный 15 35 2 5 3" xfId="7024"/>
    <cellStyle name="Обычный 15 35 2 6" xfId="7025"/>
    <cellStyle name="Обычный 15 35 2 6 2" xfId="7026"/>
    <cellStyle name="Обычный 15 35 2 7" xfId="7027"/>
    <cellStyle name="Обычный 15 35 3" xfId="7028"/>
    <cellStyle name="Обычный 15 35 3 2" xfId="7029"/>
    <cellStyle name="Обычный 15 35 3 2 2" xfId="7030"/>
    <cellStyle name="Обычный 15 35 3 2 2 2" xfId="7031"/>
    <cellStyle name="Обычный 15 35 3 2 2 2 2" xfId="7032"/>
    <cellStyle name="Обычный 15 35 3 2 2 3" xfId="7033"/>
    <cellStyle name="Обычный 15 35 3 2 3" xfId="7034"/>
    <cellStyle name="Обычный 15 35 3 2 3 2" xfId="7035"/>
    <cellStyle name="Обычный 15 35 3 2 4" xfId="7036"/>
    <cellStyle name="Обычный 15 35 3 3" xfId="7037"/>
    <cellStyle name="Обычный 15 35 3 3 2" xfId="7038"/>
    <cellStyle name="Обычный 15 35 3 3 2 2" xfId="7039"/>
    <cellStyle name="Обычный 15 35 3 3 3" xfId="7040"/>
    <cellStyle name="Обычный 15 35 3 4" xfId="7041"/>
    <cellStyle name="Обычный 15 35 3 4 2" xfId="7042"/>
    <cellStyle name="Обычный 15 35 3 5" xfId="7043"/>
    <cellStyle name="Обычный 15 35 4" xfId="7044"/>
    <cellStyle name="Обычный 15 35 4 2" xfId="7045"/>
    <cellStyle name="Обычный 15 35 4 2 2" xfId="7046"/>
    <cellStyle name="Обычный 15 35 4 2 2 2" xfId="7047"/>
    <cellStyle name="Обычный 15 35 4 2 2 2 2" xfId="7048"/>
    <cellStyle name="Обычный 15 35 4 2 2 3" xfId="7049"/>
    <cellStyle name="Обычный 15 35 4 2 3" xfId="7050"/>
    <cellStyle name="Обычный 15 35 4 2 3 2" xfId="7051"/>
    <cellStyle name="Обычный 15 35 4 2 4" xfId="7052"/>
    <cellStyle name="Обычный 15 35 4 3" xfId="7053"/>
    <cellStyle name="Обычный 15 35 4 3 2" xfId="7054"/>
    <cellStyle name="Обычный 15 35 4 3 2 2" xfId="7055"/>
    <cellStyle name="Обычный 15 35 4 3 3" xfId="7056"/>
    <cellStyle name="Обычный 15 35 4 4" xfId="7057"/>
    <cellStyle name="Обычный 15 35 4 4 2" xfId="7058"/>
    <cellStyle name="Обычный 15 35 4 5" xfId="7059"/>
    <cellStyle name="Обычный 15 35 5" xfId="7060"/>
    <cellStyle name="Обычный 15 35 5 2" xfId="7061"/>
    <cellStyle name="Обычный 15 35 5 2 2" xfId="7062"/>
    <cellStyle name="Обычный 15 35 5 2 2 2" xfId="7063"/>
    <cellStyle name="Обычный 15 35 5 2 3" xfId="7064"/>
    <cellStyle name="Обычный 15 35 5 3" xfId="7065"/>
    <cellStyle name="Обычный 15 35 5 3 2" xfId="7066"/>
    <cellStyle name="Обычный 15 35 5 4" xfId="7067"/>
    <cellStyle name="Обычный 15 35 6" xfId="7068"/>
    <cellStyle name="Обычный 15 35 6 2" xfId="7069"/>
    <cellStyle name="Обычный 15 35 6 2 2" xfId="7070"/>
    <cellStyle name="Обычный 15 35 6 3" xfId="7071"/>
    <cellStyle name="Обычный 15 35 7" xfId="7072"/>
    <cellStyle name="Обычный 15 35 7 2" xfId="7073"/>
    <cellStyle name="Обычный 15 35 8" xfId="7074"/>
    <cellStyle name="Обычный 15 36" xfId="7075"/>
    <cellStyle name="Обычный 15 36 2" xfId="7076"/>
    <cellStyle name="Обычный 15 36 2 2" xfId="7077"/>
    <cellStyle name="Обычный 15 36 2 2 2" xfId="7078"/>
    <cellStyle name="Обычный 15 36 2 2 2 2" xfId="7079"/>
    <cellStyle name="Обычный 15 36 2 2 2 2 2" xfId="7080"/>
    <cellStyle name="Обычный 15 36 2 2 2 2 2 2" xfId="7081"/>
    <cellStyle name="Обычный 15 36 2 2 2 2 3" xfId="7082"/>
    <cellStyle name="Обычный 15 36 2 2 2 3" xfId="7083"/>
    <cellStyle name="Обычный 15 36 2 2 2 3 2" xfId="7084"/>
    <cellStyle name="Обычный 15 36 2 2 2 4" xfId="7085"/>
    <cellStyle name="Обычный 15 36 2 2 3" xfId="7086"/>
    <cellStyle name="Обычный 15 36 2 2 3 2" xfId="7087"/>
    <cellStyle name="Обычный 15 36 2 2 3 2 2" xfId="7088"/>
    <cellStyle name="Обычный 15 36 2 2 3 3" xfId="7089"/>
    <cellStyle name="Обычный 15 36 2 2 4" xfId="7090"/>
    <cellStyle name="Обычный 15 36 2 2 4 2" xfId="7091"/>
    <cellStyle name="Обычный 15 36 2 2 5" xfId="7092"/>
    <cellStyle name="Обычный 15 36 2 3" xfId="7093"/>
    <cellStyle name="Обычный 15 36 2 3 2" xfId="7094"/>
    <cellStyle name="Обычный 15 36 2 3 2 2" xfId="7095"/>
    <cellStyle name="Обычный 15 36 2 3 2 2 2" xfId="7096"/>
    <cellStyle name="Обычный 15 36 2 3 2 2 2 2" xfId="7097"/>
    <cellStyle name="Обычный 15 36 2 3 2 2 3" xfId="7098"/>
    <cellStyle name="Обычный 15 36 2 3 2 3" xfId="7099"/>
    <cellStyle name="Обычный 15 36 2 3 2 3 2" xfId="7100"/>
    <cellStyle name="Обычный 15 36 2 3 2 4" xfId="7101"/>
    <cellStyle name="Обычный 15 36 2 3 3" xfId="7102"/>
    <cellStyle name="Обычный 15 36 2 3 3 2" xfId="7103"/>
    <cellStyle name="Обычный 15 36 2 3 3 2 2" xfId="7104"/>
    <cellStyle name="Обычный 15 36 2 3 3 3" xfId="7105"/>
    <cellStyle name="Обычный 15 36 2 3 4" xfId="7106"/>
    <cellStyle name="Обычный 15 36 2 3 4 2" xfId="7107"/>
    <cellStyle name="Обычный 15 36 2 3 5" xfId="7108"/>
    <cellStyle name="Обычный 15 36 2 4" xfId="7109"/>
    <cellStyle name="Обычный 15 36 2 4 2" xfId="7110"/>
    <cellStyle name="Обычный 15 36 2 4 2 2" xfId="7111"/>
    <cellStyle name="Обычный 15 36 2 4 2 2 2" xfId="7112"/>
    <cellStyle name="Обычный 15 36 2 4 2 3" xfId="7113"/>
    <cellStyle name="Обычный 15 36 2 4 3" xfId="7114"/>
    <cellStyle name="Обычный 15 36 2 4 3 2" xfId="7115"/>
    <cellStyle name="Обычный 15 36 2 4 4" xfId="7116"/>
    <cellStyle name="Обычный 15 36 2 5" xfId="7117"/>
    <cellStyle name="Обычный 15 36 2 5 2" xfId="7118"/>
    <cellStyle name="Обычный 15 36 2 5 2 2" xfId="7119"/>
    <cellStyle name="Обычный 15 36 2 5 3" xfId="7120"/>
    <cellStyle name="Обычный 15 36 2 6" xfId="7121"/>
    <cellStyle name="Обычный 15 36 2 6 2" xfId="7122"/>
    <cellStyle name="Обычный 15 36 2 7" xfId="7123"/>
    <cellStyle name="Обычный 15 36 3" xfId="7124"/>
    <cellStyle name="Обычный 15 36 3 2" xfId="7125"/>
    <cellStyle name="Обычный 15 36 3 2 2" xfId="7126"/>
    <cellStyle name="Обычный 15 36 3 2 2 2" xfId="7127"/>
    <cellStyle name="Обычный 15 36 3 2 2 2 2" xfId="7128"/>
    <cellStyle name="Обычный 15 36 3 2 2 3" xfId="7129"/>
    <cellStyle name="Обычный 15 36 3 2 3" xfId="7130"/>
    <cellStyle name="Обычный 15 36 3 2 3 2" xfId="7131"/>
    <cellStyle name="Обычный 15 36 3 2 4" xfId="7132"/>
    <cellStyle name="Обычный 15 36 3 3" xfId="7133"/>
    <cellStyle name="Обычный 15 36 3 3 2" xfId="7134"/>
    <cellStyle name="Обычный 15 36 3 3 2 2" xfId="7135"/>
    <cellStyle name="Обычный 15 36 3 3 3" xfId="7136"/>
    <cellStyle name="Обычный 15 36 3 4" xfId="7137"/>
    <cellStyle name="Обычный 15 36 3 4 2" xfId="7138"/>
    <cellStyle name="Обычный 15 36 3 5" xfId="7139"/>
    <cellStyle name="Обычный 15 36 4" xfId="7140"/>
    <cellStyle name="Обычный 15 36 4 2" xfId="7141"/>
    <cellStyle name="Обычный 15 36 4 2 2" xfId="7142"/>
    <cellStyle name="Обычный 15 36 4 2 2 2" xfId="7143"/>
    <cellStyle name="Обычный 15 36 4 2 2 2 2" xfId="7144"/>
    <cellStyle name="Обычный 15 36 4 2 2 3" xfId="7145"/>
    <cellStyle name="Обычный 15 36 4 2 3" xfId="7146"/>
    <cellStyle name="Обычный 15 36 4 2 3 2" xfId="7147"/>
    <cellStyle name="Обычный 15 36 4 2 4" xfId="7148"/>
    <cellStyle name="Обычный 15 36 4 3" xfId="7149"/>
    <cellStyle name="Обычный 15 36 4 3 2" xfId="7150"/>
    <cellStyle name="Обычный 15 36 4 3 2 2" xfId="7151"/>
    <cellStyle name="Обычный 15 36 4 3 3" xfId="7152"/>
    <cellStyle name="Обычный 15 36 4 4" xfId="7153"/>
    <cellStyle name="Обычный 15 36 4 4 2" xfId="7154"/>
    <cellStyle name="Обычный 15 36 4 5" xfId="7155"/>
    <cellStyle name="Обычный 15 36 5" xfId="7156"/>
    <cellStyle name="Обычный 15 36 5 2" xfId="7157"/>
    <cellStyle name="Обычный 15 36 5 2 2" xfId="7158"/>
    <cellStyle name="Обычный 15 36 5 2 2 2" xfId="7159"/>
    <cellStyle name="Обычный 15 36 5 2 3" xfId="7160"/>
    <cellStyle name="Обычный 15 36 5 3" xfId="7161"/>
    <cellStyle name="Обычный 15 36 5 3 2" xfId="7162"/>
    <cellStyle name="Обычный 15 36 5 4" xfId="7163"/>
    <cellStyle name="Обычный 15 36 6" xfId="7164"/>
    <cellStyle name="Обычный 15 36 6 2" xfId="7165"/>
    <cellStyle name="Обычный 15 36 6 2 2" xfId="7166"/>
    <cellStyle name="Обычный 15 36 6 3" xfId="7167"/>
    <cellStyle name="Обычный 15 36 7" xfId="7168"/>
    <cellStyle name="Обычный 15 36 7 2" xfId="7169"/>
    <cellStyle name="Обычный 15 36 8" xfId="7170"/>
    <cellStyle name="Обычный 15 37" xfId="7171"/>
    <cellStyle name="Обычный 15 37 2" xfId="7172"/>
    <cellStyle name="Обычный 15 37 2 2" xfId="7173"/>
    <cellStyle name="Обычный 15 37 2 2 2" xfId="7174"/>
    <cellStyle name="Обычный 15 37 2 2 2 2" xfId="7175"/>
    <cellStyle name="Обычный 15 37 2 2 2 2 2" xfId="7176"/>
    <cellStyle name="Обычный 15 37 2 2 2 2 2 2" xfId="7177"/>
    <cellStyle name="Обычный 15 37 2 2 2 2 3" xfId="7178"/>
    <cellStyle name="Обычный 15 37 2 2 2 3" xfId="7179"/>
    <cellStyle name="Обычный 15 37 2 2 2 3 2" xfId="7180"/>
    <cellStyle name="Обычный 15 37 2 2 2 4" xfId="7181"/>
    <cellStyle name="Обычный 15 37 2 2 3" xfId="7182"/>
    <cellStyle name="Обычный 15 37 2 2 3 2" xfId="7183"/>
    <cellStyle name="Обычный 15 37 2 2 3 2 2" xfId="7184"/>
    <cellStyle name="Обычный 15 37 2 2 3 3" xfId="7185"/>
    <cellStyle name="Обычный 15 37 2 2 4" xfId="7186"/>
    <cellStyle name="Обычный 15 37 2 2 4 2" xfId="7187"/>
    <cellStyle name="Обычный 15 37 2 2 5" xfId="7188"/>
    <cellStyle name="Обычный 15 37 2 3" xfId="7189"/>
    <cellStyle name="Обычный 15 37 2 3 2" xfId="7190"/>
    <cellStyle name="Обычный 15 37 2 3 2 2" xfId="7191"/>
    <cellStyle name="Обычный 15 37 2 3 2 2 2" xfId="7192"/>
    <cellStyle name="Обычный 15 37 2 3 2 2 2 2" xfId="7193"/>
    <cellStyle name="Обычный 15 37 2 3 2 2 3" xfId="7194"/>
    <cellStyle name="Обычный 15 37 2 3 2 3" xfId="7195"/>
    <cellStyle name="Обычный 15 37 2 3 2 3 2" xfId="7196"/>
    <cellStyle name="Обычный 15 37 2 3 2 4" xfId="7197"/>
    <cellStyle name="Обычный 15 37 2 3 3" xfId="7198"/>
    <cellStyle name="Обычный 15 37 2 3 3 2" xfId="7199"/>
    <cellStyle name="Обычный 15 37 2 3 3 2 2" xfId="7200"/>
    <cellStyle name="Обычный 15 37 2 3 3 3" xfId="7201"/>
    <cellStyle name="Обычный 15 37 2 3 4" xfId="7202"/>
    <cellStyle name="Обычный 15 37 2 3 4 2" xfId="7203"/>
    <cellStyle name="Обычный 15 37 2 3 5" xfId="7204"/>
    <cellStyle name="Обычный 15 37 2 4" xfId="7205"/>
    <cellStyle name="Обычный 15 37 2 4 2" xfId="7206"/>
    <cellStyle name="Обычный 15 37 2 4 2 2" xfId="7207"/>
    <cellStyle name="Обычный 15 37 2 4 2 2 2" xfId="7208"/>
    <cellStyle name="Обычный 15 37 2 4 2 3" xfId="7209"/>
    <cellStyle name="Обычный 15 37 2 4 3" xfId="7210"/>
    <cellStyle name="Обычный 15 37 2 4 3 2" xfId="7211"/>
    <cellStyle name="Обычный 15 37 2 4 4" xfId="7212"/>
    <cellStyle name="Обычный 15 37 2 5" xfId="7213"/>
    <cellStyle name="Обычный 15 37 2 5 2" xfId="7214"/>
    <cellStyle name="Обычный 15 37 2 5 2 2" xfId="7215"/>
    <cellStyle name="Обычный 15 37 2 5 3" xfId="7216"/>
    <cellStyle name="Обычный 15 37 2 6" xfId="7217"/>
    <cellStyle name="Обычный 15 37 2 6 2" xfId="7218"/>
    <cellStyle name="Обычный 15 37 2 7" xfId="7219"/>
    <cellStyle name="Обычный 15 37 3" xfId="7220"/>
    <cellStyle name="Обычный 15 37 3 2" xfId="7221"/>
    <cellStyle name="Обычный 15 37 3 2 2" xfId="7222"/>
    <cellStyle name="Обычный 15 37 3 2 2 2" xfId="7223"/>
    <cellStyle name="Обычный 15 37 3 2 2 2 2" xfId="7224"/>
    <cellStyle name="Обычный 15 37 3 2 2 3" xfId="7225"/>
    <cellStyle name="Обычный 15 37 3 2 3" xfId="7226"/>
    <cellStyle name="Обычный 15 37 3 2 3 2" xfId="7227"/>
    <cellStyle name="Обычный 15 37 3 2 4" xfId="7228"/>
    <cellStyle name="Обычный 15 37 3 3" xfId="7229"/>
    <cellStyle name="Обычный 15 37 3 3 2" xfId="7230"/>
    <cellStyle name="Обычный 15 37 3 3 2 2" xfId="7231"/>
    <cellStyle name="Обычный 15 37 3 3 3" xfId="7232"/>
    <cellStyle name="Обычный 15 37 3 4" xfId="7233"/>
    <cellStyle name="Обычный 15 37 3 4 2" xfId="7234"/>
    <cellStyle name="Обычный 15 37 3 5" xfId="7235"/>
    <cellStyle name="Обычный 15 37 4" xfId="7236"/>
    <cellStyle name="Обычный 15 37 4 2" xfId="7237"/>
    <cellStyle name="Обычный 15 37 4 2 2" xfId="7238"/>
    <cellStyle name="Обычный 15 37 4 2 2 2" xfId="7239"/>
    <cellStyle name="Обычный 15 37 4 2 2 2 2" xfId="7240"/>
    <cellStyle name="Обычный 15 37 4 2 2 3" xfId="7241"/>
    <cellStyle name="Обычный 15 37 4 2 3" xfId="7242"/>
    <cellStyle name="Обычный 15 37 4 2 3 2" xfId="7243"/>
    <cellStyle name="Обычный 15 37 4 2 4" xfId="7244"/>
    <cellStyle name="Обычный 15 37 4 3" xfId="7245"/>
    <cellStyle name="Обычный 15 37 4 3 2" xfId="7246"/>
    <cellStyle name="Обычный 15 37 4 3 2 2" xfId="7247"/>
    <cellStyle name="Обычный 15 37 4 3 3" xfId="7248"/>
    <cellStyle name="Обычный 15 37 4 4" xfId="7249"/>
    <cellStyle name="Обычный 15 37 4 4 2" xfId="7250"/>
    <cellStyle name="Обычный 15 37 4 5" xfId="7251"/>
    <cellStyle name="Обычный 15 37 5" xfId="7252"/>
    <cellStyle name="Обычный 15 37 5 2" xfId="7253"/>
    <cellStyle name="Обычный 15 37 5 2 2" xfId="7254"/>
    <cellStyle name="Обычный 15 37 5 2 2 2" xfId="7255"/>
    <cellStyle name="Обычный 15 37 5 2 3" xfId="7256"/>
    <cellStyle name="Обычный 15 37 5 3" xfId="7257"/>
    <cellStyle name="Обычный 15 37 5 3 2" xfId="7258"/>
    <cellStyle name="Обычный 15 37 5 4" xfId="7259"/>
    <cellStyle name="Обычный 15 37 6" xfId="7260"/>
    <cellStyle name="Обычный 15 37 6 2" xfId="7261"/>
    <cellStyle name="Обычный 15 37 6 2 2" xfId="7262"/>
    <cellStyle name="Обычный 15 37 6 3" xfId="7263"/>
    <cellStyle name="Обычный 15 37 7" xfId="7264"/>
    <cellStyle name="Обычный 15 37 7 2" xfId="7265"/>
    <cellStyle name="Обычный 15 37 8" xfId="7266"/>
    <cellStyle name="Обычный 15 38" xfId="7267"/>
    <cellStyle name="Обычный 15 38 2" xfId="7268"/>
    <cellStyle name="Обычный 15 38 2 2" xfId="7269"/>
    <cellStyle name="Обычный 15 38 2 2 2" xfId="7270"/>
    <cellStyle name="Обычный 15 38 2 2 2 2" xfId="7271"/>
    <cellStyle name="Обычный 15 38 2 2 2 2 2" xfId="7272"/>
    <cellStyle name="Обычный 15 38 2 2 2 2 2 2" xfId="7273"/>
    <cellStyle name="Обычный 15 38 2 2 2 2 3" xfId="7274"/>
    <cellStyle name="Обычный 15 38 2 2 2 3" xfId="7275"/>
    <cellStyle name="Обычный 15 38 2 2 2 3 2" xfId="7276"/>
    <cellStyle name="Обычный 15 38 2 2 2 4" xfId="7277"/>
    <cellStyle name="Обычный 15 38 2 2 3" xfId="7278"/>
    <cellStyle name="Обычный 15 38 2 2 3 2" xfId="7279"/>
    <cellStyle name="Обычный 15 38 2 2 3 2 2" xfId="7280"/>
    <cellStyle name="Обычный 15 38 2 2 3 3" xfId="7281"/>
    <cellStyle name="Обычный 15 38 2 2 4" xfId="7282"/>
    <cellStyle name="Обычный 15 38 2 2 4 2" xfId="7283"/>
    <cellStyle name="Обычный 15 38 2 2 5" xfId="7284"/>
    <cellStyle name="Обычный 15 38 2 3" xfId="7285"/>
    <cellStyle name="Обычный 15 38 2 3 2" xfId="7286"/>
    <cellStyle name="Обычный 15 38 2 3 2 2" xfId="7287"/>
    <cellStyle name="Обычный 15 38 2 3 2 2 2" xfId="7288"/>
    <cellStyle name="Обычный 15 38 2 3 2 2 2 2" xfId="7289"/>
    <cellStyle name="Обычный 15 38 2 3 2 2 3" xfId="7290"/>
    <cellStyle name="Обычный 15 38 2 3 2 3" xfId="7291"/>
    <cellStyle name="Обычный 15 38 2 3 2 3 2" xfId="7292"/>
    <cellStyle name="Обычный 15 38 2 3 2 4" xfId="7293"/>
    <cellStyle name="Обычный 15 38 2 3 3" xfId="7294"/>
    <cellStyle name="Обычный 15 38 2 3 3 2" xfId="7295"/>
    <cellStyle name="Обычный 15 38 2 3 3 2 2" xfId="7296"/>
    <cellStyle name="Обычный 15 38 2 3 3 3" xfId="7297"/>
    <cellStyle name="Обычный 15 38 2 3 4" xfId="7298"/>
    <cellStyle name="Обычный 15 38 2 3 4 2" xfId="7299"/>
    <cellStyle name="Обычный 15 38 2 3 5" xfId="7300"/>
    <cellStyle name="Обычный 15 38 2 4" xfId="7301"/>
    <cellStyle name="Обычный 15 38 2 4 2" xfId="7302"/>
    <cellStyle name="Обычный 15 38 2 4 2 2" xfId="7303"/>
    <cellStyle name="Обычный 15 38 2 4 2 2 2" xfId="7304"/>
    <cellStyle name="Обычный 15 38 2 4 2 3" xfId="7305"/>
    <cellStyle name="Обычный 15 38 2 4 3" xfId="7306"/>
    <cellStyle name="Обычный 15 38 2 4 3 2" xfId="7307"/>
    <cellStyle name="Обычный 15 38 2 4 4" xfId="7308"/>
    <cellStyle name="Обычный 15 38 2 5" xfId="7309"/>
    <cellStyle name="Обычный 15 38 2 5 2" xfId="7310"/>
    <cellStyle name="Обычный 15 38 2 5 2 2" xfId="7311"/>
    <cellStyle name="Обычный 15 38 2 5 3" xfId="7312"/>
    <cellStyle name="Обычный 15 38 2 6" xfId="7313"/>
    <cellStyle name="Обычный 15 38 2 6 2" xfId="7314"/>
    <cellStyle name="Обычный 15 38 2 7" xfId="7315"/>
    <cellStyle name="Обычный 15 38 3" xfId="7316"/>
    <cellStyle name="Обычный 15 38 3 2" xfId="7317"/>
    <cellStyle name="Обычный 15 38 3 2 2" xfId="7318"/>
    <cellStyle name="Обычный 15 38 3 2 2 2" xfId="7319"/>
    <cellStyle name="Обычный 15 38 3 2 2 2 2" xfId="7320"/>
    <cellStyle name="Обычный 15 38 3 2 2 3" xfId="7321"/>
    <cellStyle name="Обычный 15 38 3 2 3" xfId="7322"/>
    <cellStyle name="Обычный 15 38 3 2 3 2" xfId="7323"/>
    <cellStyle name="Обычный 15 38 3 2 4" xfId="7324"/>
    <cellStyle name="Обычный 15 38 3 3" xfId="7325"/>
    <cellStyle name="Обычный 15 38 3 3 2" xfId="7326"/>
    <cellStyle name="Обычный 15 38 3 3 2 2" xfId="7327"/>
    <cellStyle name="Обычный 15 38 3 3 3" xfId="7328"/>
    <cellStyle name="Обычный 15 38 3 4" xfId="7329"/>
    <cellStyle name="Обычный 15 38 3 4 2" xfId="7330"/>
    <cellStyle name="Обычный 15 38 3 5" xfId="7331"/>
    <cellStyle name="Обычный 15 38 4" xfId="7332"/>
    <cellStyle name="Обычный 15 38 4 2" xfId="7333"/>
    <cellStyle name="Обычный 15 38 4 2 2" xfId="7334"/>
    <cellStyle name="Обычный 15 38 4 2 2 2" xfId="7335"/>
    <cellStyle name="Обычный 15 38 4 2 2 2 2" xfId="7336"/>
    <cellStyle name="Обычный 15 38 4 2 2 3" xfId="7337"/>
    <cellStyle name="Обычный 15 38 4 2 3" xfId="7338"/>
    <cellStyle name="Обычный 15 38 4 2 3 2" xfId="7339"/>
    <cellStyle name="Обычный 15 38 4 2 4" xfId="7340"/>
    <cellStyle name="Обычный 15 38 4 3" xfId="7341"/>
    <cellStyle name="Обычный 15 38 4 3 2" xfId="7342"/>
    <cellStyle name="Обычный 15 38 4 3 2 2" xfId="7343"/>
    <cellStyle name="Обычный 15 38 4 3 3" xfId="7344"/>
    <cellStyle name="Обычный 15 38 4 4" xfId="7345"/>
    <cellStyle name="Обычный 15 38 4 4 2" xfId="7346"/>
    <cellStyle name="Обычный 15 38 4 5" xfId="7347"/>
    <cellStyle name="Обычный 15 38 5" xfId="7348"/>
    <cellStyle name="Обычный 15 38 5 2" xfId="7349"/>
    <cellStyle name="Обычный 15 38 5 2 2" xfId="7350"/>
    <cellStyle name="Обычный 15 38 5 2 2 2" xfId="7351"/>
    <cellStyle name="Обычный 15 38 5 2 3" xfId="7352"/>
    <cellStyle name="Обычный 15 38 5 3" xfId="7353"/>
    <cellStyle name="Обычный 15 38 5 3 2" xfId="7354"/>
    <cellStyle name="Обычный 15 38 5 4" xfId="7355"/>
    <cellStyle name="Обычный 15 38 6" xfId="7356"/>
    <cellStyle name="Обычный 15 38 6 2" xfId="7357"/>
    <cellStyle name="Обычный 15 38 6 2 2" xfId="7358"/>
    <cellStyle name="Обычный 15 38 6 3" xfId="7359"/>
    <cellStyle name="Обычный 15 38 7" xfId="7360"/>
    <cellStyle name="Обычный 15 38 7 2" xfId="7361"/>
    <cellStyle name="Обычный 15 38 8" xfId="7362"/>
    <cellStyle name="Обычный 15 39" xfId="7363"/>
    <cellStyle name="Обычный 15 39 2" xfId="7364"/>
    <cellStyle name="Обычный 15 39 2 2" xfId="7365"/>
    <cellStyle name="Обычный 15 39 2 2 2" xfId="7366"/>
    <cellStyle name="Обычный 15 39 2 2 2 2" xfId="7367"/>
    <cellStyle name="Обычный 15 39 2 2 2 2 2" xfId="7368"/>
    <cellStyle name="Обычный 15 39 2 2 2 2 2 2" xfId="7369"/>
    <cellStyle name="Обычный 15 39 2 2 2 2 3" xfId="7370"/>
    <cellStyle name="Обычный 15 39 2 2 2 3" xfId="7371"/>
    <cellStyle name="Обычный 15 39 2 2 2 3 2" xfId="7372"/>
    <cellStyle name="Обычный 15 39 2 2 2 4" xfId="7373"/>
    <cellStyle name="Обычный 15 39 2 2 3" xfId="7374"/>
    <cellStyle name="Обычный 15 39 2 2 3 2" xfId="7375"/>
    <cellStyle name="Обычный 15 39 2 2 3 2 2" xfId="7376"/>
    <cellStyle name="Обычный 15 39 2 2 3 3" xfId="7377"/>
    <cellStyle name="Обычный 15 39 2 2 4" xfId="7378"/>
    <cellStyle name="Обычный 15 39 2 2 4 2" xfId="7379"/>
    <cellStyle name="Обычный 15 39 2 2 5" xfId="7380"/>
    <cellStyle name="Обычный 15 39 2 3" xfId="7381"/>
    <cellStyle name="Обычный 15 39 2 3 2" xfId="7382"/>
    <cellStyle name="Обычный 15 39 2 3 2 2" xfId="7383"/>
    <cellStyle name="Обычный 15 39 2 3 2 2 2" xfId="7384"/>
    <cellStyle name="Обычный 15 39 2 3 2 2 2 2" xfId="7385"/>
    <cellStyle name="Обычный 15 39 2 3 2 2 3" xfId="7386"/>
    <cellStyle name="Обычный 15 39 2 3 2 3" xfId="7387"/>
    <cellStyle name="Обычный 15 39 2 3 2 3 2" xfId="7388"/>
    <cellStyle name="Обычный 15 39 2 3 2 4" xfId="7389"/>
    <cellStyle name="Обычный 15 39 2 3 3" xfId="7390"/>
    <cellStyle name="Обычный 15 39 2 3 3 2" xfId="7391"/>
    <cellStyle name="Обычный 15 39 2 3 3 2 2" xfId="7392"/>
    <cellStyle name="Обычный 15 39 2 3 3 3" xfId="7393"/>
    <cellStyle name="Обычный 15 39 2 3 4" xfId="7394"/>
    <cellStyle name="Обычный 15 39 2 3 4 2" xfId="7395"/>
    <cellStyle name="Обычный 15 39 2 3 5" xfId="7396"/>
    <cellStyle name="Обычный 15 39 2 4" xfId="7397"/>
    <cellStyle name="Обычный 15 39 2 4 2" xfId="7398"/>
    <cellStyle name="Обычный 15 39 2 4 2 2" xfId="7399"/>
    <cellStyle name="Обычный 15 39 2 4 2 2 2" xfId="7400"/>
    <cellStyle name="Обычный 15 39 2 4 2 3" xfId="7401"/>
    <cellStyle name="Обычный 15 39 2 4 3" xfId="7402"/>
    <cellStyle name="Обычный 15 39 2 4 3 2" xfId="7403"/>
    <cellStyle name="Обычный 15 39 2 4 4" xfId="7404"/>
    <cellStyle name="Обычный 15 39 2 5" xfId="7405"/>
    <cellStyle name="Обычный 15 39 2 5 2" xfId="7406"/>
    <cellStyle name="Обычный 15 39 2 5 2 2" xfId="7407"/>
    <cellStyle name="Обычный 15 39 2 5 3" xfId="7408"/>
    <cellStyle name="Обычный 15 39 2 6" xfId="7409"/>
    <cellStyle name="Обычный 15 39 2 6 2" xfId="7410"/>
    <cellStyle name="Обычный 15 39 2 7" xfId="7411"/>
    <cellStyle name="Обычный 15 39 3" xfId="7412"/>
    <cellStyle name="Обычный 15 39 3 2" xfId="7413"/>
    <cellStyle name="Обычный 15 39 3 2 2" xfId="7414"/>
    <cellStyle name="Обычный 15 39 3 2 2 2" xfId="7415"/>
    <cellStyle name="Обычный 15 39 3 2 2 2 2" xfId="7416"/>
    <cellStyle name="Обычный 15 39 3 2 2 3" xfId="7417"/>
    <cellStyle name="Обычный 15 39 3 2 3" xfId="7418"/>
    <cellStyle name="Обычный 15 39 3 2 3 2" xfId="7419"/>
    <cellStyle name="Обычный 15 39 3 2 4" xfId="7420"/>
    <cellStyle name="Обычный 15 39 3 3" xfId="7421"/>
    <cellStyle name="Обычный 15 39 3 3 2" xfId="7422"/>
    <cellStyle name="Обычный 15 39 3 3 2 2" xfId="7423"/>
    <cellStyle name="Обычный 15 39 3 3 3" xfId="7424"/>
    <cellStyle name="Обычный 15 39 3 4" xfId="7425"/>
    <cellStyle name="Обычный 15 39 3 4 2" xfId="7426"/>
    <cellStyle name="Обычный 15 39 3 5" xfId="7427"/>
    <cellStyle name="Обычный 15 39 4" xfId="7428"/>
    <cellStyle name="Обычный 15 39 4 2" xfId="7429"/>
    <cellStyle name="Обычный 15 39 4 2 2" xfId="7430"/>
    <cellStyle name="Обычный 15 39 4 2 2 2" xfId="7431"/>
    <cellStyle name="Обычный 15 39 4 2 2 2 2" xfId="7432"/>
    <cellStyle name="Обычный 15 39 4 2 2 3" xfId="7433"/>
    <cellStyle name="Обычный 15 39 4 2 3" xfId="7434"/>
    <cellStyle name="Обычный 15 39 4 2 3 2" xfId="7435"/>
    <cellStyle name="Обычный 15 39 4 2 4" xfId="7436"/>
    <cellStyle name="Обычный 15 39 4 3" xfId="7437"/>
    <cellStyle name="Обычный 15 39 4 3 2" xfId="7438"/>
    <cellStyle name="Обычный 15 39 4 3 2 2" xfId="7439"/>
    <cellStyle name="Обычный 15 39 4 3 3" xfId="7440"/>
    <cellStyle name="Обычный 15 39 4 4" xfId="7441"/>
    <cellStyle name="Обычный 15 39 4 4 2" xfId="7442"/>
    <cellStyle name="Обычный 15 39 4 5" xfId="7443"/>
    <cellStyle name="Обычный 15 39 5" xfId="7444"/>
    <cellStyle name="Обычный 15 39 5 2" xfId="7445"/>
    <cellStyle name="Обычный 15 39 5 2 2" xfId="7446"/>
    <cellStyle name="Обычный 15 39 5 2 2 2" xfId="7447"/>
    <cellStyle name="Обычный 15 39 5 2 3" xfId="7448"/>
    <cellStyle name="Обычный 15 39 5 3" xfId="7449"/>
    <cellStyle name="Обычный 15 39 5 3 2" xfId="7450"/>
    <cellStyle name="Обычный 15 39 5 4" xfId="7451"/>
    <cellStyle name="Обычный 15 39 6" xfId="7452"/>
    <cellStyle name="Обычный 15 39 6 2" xfId="7453"/>
    <cellStyle name="Обычный 15 39 6 2 2" xfId="7454"/>
    <cellStyle name="Обычный 15 39 6 3" xfId="7455"/>
    <cellStyle name="Обычный 15 39 7" xfId="7456"/>
    <cellStyle name="Обычный 15 39 7 2" xfId="7457"/>
    <cellStyle name="Обычный 15 39 8" xfId="7458"/>
    <cellStyle name="Обычный 15 4" xfId="7459"/>
    <cellStyle name="Обычный 15 4 2" xfId="7460"/>
    <cellStyle name="Обычный 15 4 2 2" xfId="7461"/>
    <cellStyle name="Обычный 15 4 2 2 2" xfId="7462"/>
    <cellStyle name="Обычный 15 4 2 2 2 2" xfId="7463"/>
    <cellStyle name="Обычный 15 4 2 2 2 2 2" xfId="7464"/>
    <cellStyle name="Обычный 15 4 2 2 2 2 2 2" xfId="7465"/>
    <cellStyle name="Обычный 15 4 2 2 2 2 3" xfId="7466"/>
    <cellStyle name="Обычный 15 4 2 2 2 3" xfId="7467"/>
    <cellStyle name="Обычный 15 4 2 2 2 3 2" xfId="7468"/>
    <cellStyle name="Обычный 15 4 2 2 2 4" xfId="7469"/>
    <cellStyle name="Обычный 15 4 2 2 3" xfId="7470"/>
    <cellStyle name="Обычный 15 4 2 2 3 2" xfId="7471"/>
    <cellStyle name="Обычный 15 4 2 2 3 2 2" xfId="7472"/>
    <cellStyle name="Обычный 15 4 2 2 3 3" xfId="7473"/>
    <cellStyle name="Обычный 15 4 2 2 4" xfId="7474"/>
    <cellStyle name="Обычный 15 4 2 2 4 2" xfId="7475"/>
    <cellStyle name="Обычный 15 4 2 2 5" xfId="7476"/>
    <cellStyle name="Обычный 15 4 2 3" xfId="7477"/>
    <cellStyle name="Обычный 15 4 2 3 2" xfId="7478"/>
    <cellStyle name="Обычный 15 4 2 3 2 2" xfId="7479"/>
    <cellStyle name="Обычный 15 4 2 3 2 2 2" xfId="7480"/>
    <cellStyle name="Обычный 15 4 2 3 2 2 2 2" xfId="7481"/>
    <cellStyle name="Обычный 15 4 2 3 2 2 3" xfId="7482"/>
    <cellStyle name="Обычный 15 4 2 3 2 3" xfId="7483"/>
    <cellStyle name="Обычный 15 4 2 3 2 3 2" xfId="7484"/>
    <cellStyle name="Обычный 15 4 2 3 2 4" xfId="7485"/>
    <cellStyle name="Обычный 15 4 2 3 3" xfId="7486"/>
    <cellStyle name="Обычный 15 4 2 3 3 2" xfId="7487"/>
    <cellStyle name="Обычный 15 4 2 3 3 2 2" xfId="7488"/>
    <cellStyle name="Обычный 15 4 2 3 3 3" xfId="7489"/>
    <cellStyle name="Обычный 15 4 2 3 4" xfId="7490"/>
    <cellStyle name="Обычный 15 4 2 3 4 2" xfId="7491"/>
    <cellStyle name="Обычный 15 4 2 3 5" xfId="7492"/>
    <cellStyle name="Обычный 15 4 2 4" xfId="7493"/>
    <cellStyle name="Обычный 15 4 2 4 2" xfId="7494"/>
    <cellStyle name="Обычный 15 4 2 4 2 2" xfId="7495"/>
    <cellStyle name="Обычный 15 4 2 4 2 2 2" xfId="7496"/>
    <cellStyle name="Обычный 15 4 2 4 2 3" xfId="7497"/>
    <cellStyle name="Обычный 15 4 2 4 3" xfId="7498"/>
    <cellStyle name="Обычный 15 4 2 4 3 2" xfId="7499"/>
    <cellStyle name="Обычный 15 4 2 4 4" xfId="7500"/>
    <cellStyle name="Обычный 15 4 2 5" xfId="7501"/>
    <cellStyle name="Обычный 15 4 2 5 2" xfId="7502"/>
    <cellStyle name="Обычный 15 4 2 5 2 2" xfId="7503"/>
    <cellStyle name="Обычный 15 4 2 5 3" xfId="7504"/>
    <cellStyle name="Обычный 15 4 2 6" xfId="7505"/>
    <cellStyle name="Обычный 15 4 2 6 2" xfId="7506"/>
    <cellStyle name="Обычный 15 4 2 7" xfId="7507"/>
    <cellStyle name="Обычный 15 4 3" xfId="7508"/>
    <cellStyle name="Обычный 15 4 3 2" xfId="7509"/>
    <cellStyle name="Обычный 15 4 3 2 2" xfId="7510"/>
    <cellStyle name="Обычный 15 4 3 2 2 2" xfId="7511"/>
    <cellStyle name="Обычный 15 4 3 2 2 2 2" xfId="7512"/>
    <cellStyle name="Обычный 15 4 3 2 2 3" xfId="7513"/>
    <cellStyle name="Обычный 15 4 3 2 3" xfId="7514"/>
    <cellStyle name="Обычный 15 4 3 2 3 2" xfId="7515"/>
    <cellStyle name="Обычный 15 4 3 2 4" xfId="7516"/>
    <cellStyle name="Обычный 15 4 3 3" xfId="7517"/>
    <cellStyle name="Обычный 15 4 3 3 2" xfId="7518"/>
    <cellStyle name="Обычный 15 4 3 3 2 2" xfId="7519"/>
    <cellStyle name="Обычный 15 4 3 3 3" xfId="7520"/>
    <cellStyle name="Обычный 15 4 3 4" xfId="7521"/>
    <cellStyle name="Обычный 15 4 3 4 2" xfId="7522"/>
    <cellStyle name="Обычный 15 4 3 5" xfId="7523"/>
    <cellStyle name="Обычный 15 4 4" xfId="7524"/>
    <cellStyle name="Обычный 15 4 4 2" xfId="7525"/>
    <cellStyle name="Обычный 15 4 4 2 2" xfId="7526"/>
    <cellStyle name="Обычный 15 4 4 2 2 2" xfId="7527"/>
    <cellStyle name="Обычный 15 4 4 2 2 2 2" xfId="7528"/>
    <cellStyle name="Обычный 15 4 4 2 2 3" xfId="7529"/>
    <cellStyle name="Обычный 15 4 4 2 3" xfId="7530"/>
    <cellStyle name="Обычный 15 4 4 2 3 2" xfId="7531"/>
    <cellStyle name="Обычный 15 4 4 2 4" xfId="7532"/>
    <cellStyle name="Обычный 15 4 4 3" xfId="7533"/>
    <cellStyle name="Обычный 15 4 4 3 2" xfId="7534"/>
    <cellStyle name="Обычный 15 4 4 3 2 2" xfId="7535"/>
    <cellStyle name="Обычный 15 4 4 3 3" xfId="7536"/>
    <cellStyle name="Обычный 15 4 4 4" xfId="7537"/>
    <cellStyle name="Обычный 15 4 4 4 2" xfId="7538"/>
    <cellStyle name="Обычный 15 4 4 5" xfId="7539"/>
    <cellStyle name="Обычный 15 4 5" xfId="7540"/>
    <cellStyle name="Обычный 15 4 5 2" xfId="7541"/>
    <cellStyle name="Обычный 15 4 5 2 2" xfId="7542"/>
    <cellStyle name="Обычный 15 4 5 2 2 2" xfId="7543"/>
    <cellStyle name="Обычный 15 4 5 2 3" xfId="7544"/>
    <cellStyle name="Обычный 15 4 5 3" xfId="7545"/>
    <cellStyle name="Обычный 15 4 5 3 2" xfId="7546"/>
    <cellStyle name="Обычный 15 4 5 4" xfId="7547"/>
    <cellStyle name="Обычный 15 4 6" xfId="7548"/>
    <cellStyle name="Обычный 15 4 6 2" xfId="7549"/>
    <cellStyle name="Обычный 15 4 6 2 2" xfId="7550"/>
    <cellStyle name="Обычный 15 4 6 3" xfId="7551"/>
    <cellStyle name="Обычный 15 4 7" xfId="7552"/>
    <cellStyle name="Обычный 15 4 7 2" xfId="7553"/>
    <cellStyle name="Обычный 15 4 8" xfId="7554"/>
    <cellStyle name="Обычный 15 40" xfId="7555"/>
    <cellStyle name="Обычный 15 40 2" xfId="7556"/>
    <cellStyle name="Обычный 15 40 2 2" xfId="7557"/>
    <cellStyle name="Обычный 15 40 2 2 2" xfId="7558"/>
    <cellStyle name="Обычный 15 40 2 2 2 2" xfId="7559"/>
    <cellStyle name="Обычный 15 40 2 2 2 2 2" xfId="7560"/>
    <cellStyle name="Обычный 15 40 2 2 2 2 2 2" xfId="7561"/>
    <cellStyle name="Обычный 15 40 2 2 2 2 3" xfId="7562"/>
    <cellStyle name="Обычный 15 40 2 2 2 3" xfId="7563"/>
    <cellStyle name="Обычный 15 40 2 2 2 3 2" xfId="7564"/>
    <cellStyle name="Обычный 15 40 2 2 2 4" xfId="7565"/>
    <cellStyle name="Обычный 15 40 2 2 3" xfId="7566"/>
    <cellStyle name="Обычный 15 40 2 2 3 2" xfId="7567"/>
    <cellStyle name="Обычный 15 40 2 2 3 2 2" xfId="7568"/>
    <cellStyle name="Обычный 15 40 2 2 3 3" xfId="7569"/>
    <cellStyle name="Обычный 15 40 2 2 4" xfId="7570"/>
    <cellStyle name="Обычный 15 40 2 2 4 2" xfId="7571"/>
    <cellStyle name="Обычный 15 40 2 2 5" xfId="7572"/>
    <cellStyle name="Обычный 15 40 2 3" xfId="7573"/>
    <cellStyle name="Обычный 15 40 2 3 2" xfId="7574"/>
    <cellStyle name="Обычный 15 40 2 3 2 2" xfId="7575"/>
    <cellStyle name="Обычный 15 40 2 3 2 2 2" xfId="7576"/>
    <cellStyle name="Обычный 15 40 2 3 2 2 2 2" xfId="7577"/>
    <cellStyle name="Обычный 15 40 2 3 2 2 3" xfId="7578"/>
    <cellStyle name="Обычный 15 40 2 3 2 3" xfId="7579"/>
    <cellStyle name="Обычный 15 40 2 3 2 3 2" xfId="7580"/>
    <cellStyle name="Обычный 15 40 2 3 2 4" xfId="7581"/>
    <cellStyle name="Обычный 15 40 2 3 3" xfId="7582"/>
    <cellStyle name="Обычный 15 40 2 3 3 2" xfId="7583"/>
    <cellStyle name="Обычный 15 40 2 3 3 2 2" xfId="7584"/>
    <cellStyle name="Обычный 15 40 2 3 3 3" xfId="7585"/>
    <cellStyle name="Обычный 15 40 2 3 4" xfId="7586"/>
    <cellStyle name="Обычный 15 40 2 3 4 2" xfId="7587"/>
    <cellStyle name="Обычный 15 40 2 3 5" xfId="7588"/>
    <cellStyle name="Обычный 15 40 2 4" xfId="7589"/>
    <cellStyle name="Обычный 15 40 2 4 2" xfId="7590"/>
    <cellStyle name="Обычный 15 40 2 4 2 2" xfId="7591"/>
    <cellStyle name="Обычный 15 40 2 4 2 2 2" xfId="7592"/>
    <cellStyle name="Обычный 15 40 2 4 2 3" xfId="7593"/>
    <cellStyle name="Обычный 15 40 2 4 3" xfId="7594"/>
    <cellStyle name="Обычный 15 40 2 4 3 2" xfId="7595"/>
    <cellStyle name="Обычный 15 40 2 4 4" xfId="7596"/>
    <cellStyle name="Обычный 15 40 2 5" xfId="7597"/>
    <cellStyle name="Обычный 15 40 2 5 2" xfId="7598"/>
    <cellStyle name="Обычный 15 40 2 5 2 2" xfId="7599"/>
    <cellStyle name="Обычный 15 40 2 5 3" xfId="7600"/>
    <cellStyle name="Обычный 15 40 2 6" xfId="7601"/>
    <cellStyle name="Обычный 15 40 2 6 2" xfId="7602"/>
    <cellStyle name="Обычный 15 40 2 7" xfId="7603"/>
    <cellStyle name="Обычный 15 40 3" xfId="7604"/>
    <cellStyle name="Обычный 15 40 3 2" xfId="7605"/>
    <cellStyle name="Обычный 15 40 3 2 2" xfId="7606"/>
    <cellStyle name="Обычный 15 40 3 2 2 2" xfId="7607"/>
    <cellStyle name="Обычный 15 40 3 2 2 2 2" xfId="7608"/>
    <cellStyle name="Обычный 15 40 3 2 2 3" xfId="7609"/>
    <cellStyle name="Обычный 15 40 3 2 3" xfId="7610"/>
    <cellStyle name="Обычный 15 40 3 2 3 2" xfId="7611"/>
    <cellStyle name="Обычный 15 40 3 2 4" xfId="7612"/>
    <cellStyle name="Обычный 15 40 3 3" xfId="7613"/>
    <cellStyle name="Обычный 15 40 3 3 2" xfId="7614"/>
    <cellStyle name="Обычный 15 40 3 3 2 2" xfId="7615"/>
    <cellStyle name="Обычный 15 40 3 3 3" xfId="7616"/>
    <cellStyle name="Обычный 15 40 3 4" xfId="7617"/>
    <cellStyle name="Обычный 15 40 3 4 2" xfId="7618"/>
    <cellStyle name="Обычный 15 40 3 5" xfId="7619"/>
    <cellStyle name="Обычный 15 40 4" xfId="7620"/>
    <cellStyle name="Обычный 15 40 4 2" xfId="7621"/>
    <cellStyle name="Обычный 15 40 4 2 2" xfId="7622"/>
    <cellStyle name="Обычный 15 40 4 2 2 2" xfId="7623"/>
    <cellStyle name="Обычный 15 40 4 2 2 2 2" xfId="7624"/>
    <cellStyle name="Обычный 15 40 4 2 2 3" xfId="7625"/>
    <cellStyle name="Обычный 15 40 4 2 3" xfId="7626"/>
    <cellStyle name="Обычный 15 40 4 2 3 2" xfId="7627"/>
    <cellStyle name="Обычный 15 40 4 2 4" xfId="7628"/>
    <cellStyle name="Обычный 15 40 4 3" xfId="7629"/>
    <cellStyle name="Обычный 15 40 4 3 2" xfId="7630"/>
    <cellStyle name="Обычный 15 40 4 3 2 2" xfId="7631"/>
    <cellStyle name="Обычный 15 40 4 3 3" xfId="7632"/>
    <cellStyle name="Обычный 15 40 4 4" xfId="7633"/>
    <cellStyle name="Обычный 15 40 4 4 2" xfId="7634"/>
    <cellStyle name="Обычный 15 40 4 5" xfId="7635"/>
    <cellStyle name="Обычный 15 40 5" xfId="7636"/>
    <cellStyle name="Обычный 15 40 5 2" xfId="7637"/>
    <cellStyle name="Обычный 15 40 5 2 2" xfId="7638"/>
    <cellStyle name="Обычный 15 40 5 2 2 2" xfId="7639"/>
    <cellStyle name="Обычный 15 40 5 2 3" xfId="7640"/>
    <cellStyle name="Обычный 15 40 5 3" xfId="7641"/>
    <cellStyle name="Обычный 15 40 5 3 2" xfId="7642"/>
    <cellStyle name="Обычный 15 40 5 4" xfId="7643"/>
    <cellStyle name="Обычный 15 40 6" xfId="7644"/>
    <cellStyle name="Обычный 15 40 6 2" xfId="7645"/>
    <cellStyle name="Обычный 15 40 6 2 2" xfId="7646"/>
    <cellStyle name="Обычный 15 40 6 3" xfId="7647"/>
    <cellStyle name="Обычный 15 40 7" xfId="7648"/>
    <cellStyle name="Обычный 15 40 7 2" xfId="7649"/>
    <cellStyle name="Обычный 15 40 8" xfId="7650"/>
    <cellStyle name="Обычный 15 41" xfId="7651"/>
    <cellStyle name="Обычный 15 41 2" xfId="7652"/>
    <cellStyle name="Обычный 15 41 2 2" xfId="7653"/>
    <cellStyle name="Обычный 15 41 2 2 2" xfId="7654"/>
    <cellStyle name="Обычный 15 41 2 2 2 2" xfId="7655"/>
    <cellStyle name="Обычный 15 41 2 2 2 2 2" xfId="7656"/>
    <cellStyle name="Обычный 15 41 2 2 2 2 2 2" xfId="7657"/>
    <cellStyle name="Обычный 15 41 2 2 2 2 3" xfId="7658"/>
    <cellStyle name="Обычный 15 41 2 2 2 3" xfId="7659"/>
    <cellStyle name="Обычный 15 41 2 2 2 3 2" xfId="7660"/>
    <cellStyle name="Обычный 15 41 2 2 2 4" xfId="7661"/>
    <cellStyle name="Обычный 15 41 2 2 3" xfId="7662"/>
    <cellStyle name="Обычный 15 41 2 2 3 2" xfId="7663"/>
    <cellStyle name="Обычный 15 41 2 2 3 2 2" xfId="7664"/>
    <cellStyle name="Обычный 15 41 2 2 3 3" xfId="7665"/>
    <cellStyle name="Обычный 15 41 2 2 4" xfId="7666"/>
    <cellStyle name="Обычный 15 41 2 2 4 2" xfId="7667"/>
    <cellStyle name="Обычный 15 41 2 2 5" xfId="7668"/>
    <cellStyle name="Обычный 15 41 2 3" xfId="7669"/>
    <cellStyle name="Обычный 15 41 2 3 2" xfId="7670"/>
    <cellStyle name="Обычный 15 41 2 3 2 2" xfId="7671"/>
    <cellStyle name="Обычный 15 41 2 3 2 2 2" xfId="7672"/>
    <cellStyle name="Обычный 15 41 2 3 2 2 2 2" xfId="7673"/>
    <cellStyle name="Обычный 15 41 2 3 2 2 3" xfId="7674"/>
    <cellStyle name="Обычный 15 41 2 3 2 3" xfId="7675"/>
    <cellStyle name="Обычный 15 41 2 3 2 3 2" xfId="7676"/>
    <cellStyle name="Обычный 15 41 2 3 2 4" xfId="7677"/>
    <cellStyle name="Обычный 15 41 2 3 3" xfId="7678"/>
    <cellStyle name="Обычный 15 41 2 3 3 2" xfId="7679"/>
    <cellStyle name="Обычный 15 41 2 3 3 2 2" xfId="7680"/>
    <cellStyle name="Обычный 15 41 2 3 3 3" xfId="7681"/>
    <cellStyle name="Обычный 15 41 2 3 4" xfId="7682"/>
    <cellStyle name="Обычный 15 41 2 3 4 2" xfId="7683"/>
    <cellStyle name="Обычный 15 41 2 3 5" xfId="7684"/>
    <cellStyle name="Обычный 15 41 2 4" xfId="7685"/>
    <cellStyle name="Обычный 15 41 2 4 2" xfId="7686"/>
    <cellStyle name="Обычный 15 41 2 4 2 2" xfId="7687"/>
    <cellStyle name="Обычный 15 41 2 4 2 2 2" xfId="7688"/>
    <cellStyle name="Обычный 15 41 2 4 2 3" xfId="7689"/>
    <cellStyle name="Обычный 15 41 2 4 3" xfId="7690"/>
    <cellStyle name="Обычный 15 41 2 4 3 2" xfId="7691"/>
    <cellStyle name="Обычный 15 41 2 4 4" xfId="7692"/>
    <cellStyle name="Обычный 15 41 2 5" xfId="7693"/>
    <cellStyle name="Обычный 15 41 2 5 2" xfId="7694"/>
    <cellStyle name="Обычный 15 41 2 5 2 2" xfId="7695"/>
    <cellStyle name="Обычный 15 41 2 5 3" xfId="7696"/>
    <cellStyle name="Обычный 15 41 2 6" xfId="7697"/>
    <cellStyle name="Обычный 15 41 2 6 2" xfId="7698"/>
    <cellStyle name="Обычный 15 41 2 7" xfId="7699"/>
    <cellStyle name="Обычный 15 41 3" xfId="7700"/>
    <cellStyle name="Обычный 15 41 3 2" xfId="7701"/>
    <cellStyle name="Обычный 15 41 3 2 2" xfId="7702"/>
    <cellStyle name="Обычный 15 41 3 2 2 2" xfId="7703"/>
    <cellStyle name="Обычный 15 41 3 2 2 2 2" xfId="7704"/>
    <cellStyle name="Обычный 15 41 3 2 2 3" xfId="7705"/>
    <cellStyle name="Обычный 15 41 3 2 3" xfId="7706"/>
    <cellStyle name="Обычный 15 41 3 2 3 2" xfId="7707"/>
    <cellStyle name="Обычный 15 41 3 2 4" xfId="7708"/>
    <cellStyle name="Обычный 15 41 3 3" xfId="7709"/>
    <cellStyle name="Обычный 15 41 3 3 2" xfId="7710"/>
    <cellStyle name="Обычный 15 41 3 3 2 2" xfId="7711"/>
    <cellStyle name="Обычный 15 41 3 3 3" xfId="7712"/>
    <cellStyle name="Обычный 15 41 3 4" xfId="7713"/>
    <cellStyle name="Обычный 15 41 3 4 2" xfId="7714"/>
    <cellStyle name="Обычный 15 41 3 5" xfId="7715"/>
    <cellStyle name="Обычный 15 41 4" xfId="7716"/>
    <cellStyle name="Обычный 15 41 4 2" xfId="7717"/>
    <cellStyle name="Обычный 15 41 4 2 2" xfId="7718"/>
    <cellStyle name="Обычный 15 41 4 2 2 2" xfId="7719"/>
    <cellStyle name="Обычный 15 41 4 2 2 2 2" xfId="7720"/>
    <cellStyle name="Обычный 15 41 4 2 2 3" xfId="7721"/>
    <cellStyle name="Обычный 15 41 4 2 3" xfId="7722"/>
    <cellStyle name="Обычный 15 41 4 2 3 2" xfId="7723"/>
    <cellStyle name="Обычный 15 41 4 2 4" xfId="7724"/>
    <cellStyle name="Обычный 15 41 4 3" xfId="7725"/>
    <cellStyle name="Обычный 15 41 4 3 2" xfId="7726"/>
    <cellStyle name="Обычный 15 41 4 3 2 2" xfId="7727"/>
    <cellStyle name="Обычный 15 41 4 3 3" xfId="7728"/>
    <cellStyle name="Обычный 15 41 4 4" xfId="7729"/>
    <cellStyle name="Обычный 15 41 4 4 2" xfId="7730"/>
    <cellStyle name="Обычный 15 41 4 5" xfId="7731"/>
    <cellStyle name="Обычный 15 41 5" xfId="7732"/>
    <cellStyle name="Обычный 15 41 5 2" xfId="7733"/>
    <cellStyle name="Обычный 15 41 5 2 2" xfId="7734"/>
    <cellStyle name="Обычный 15 41 5 2 2 2" xfId="7735"/>
    <cellStyle name="Обычный 15 41 5 2 3" xfId="7736"/>
    <cellStyle name="Обычный 15 41 5 3" xfId="7737"/>
    <cellStyle name="Обычный 15 41 5 3 2" xfId="7738"/>
    <cellStyle name="Обычный 15 41 5 4" xfId="7739"/>
    <cellStyle name="Обычный 15 41 6" xfId="7740"/>
    <cellStyle name="Обычный 15 41 6 2" xfId="7741"/>
    <cellStyle name="Обычный 15 41 6 2 2" xfId="7742"/>
    <cellStyle name="Обычный 15 41 6 3" xfId="7743"/>
    <cellStyle name="Обычный 15 41 7" xfId="7744"/>
    <cellStyle name="Обычный 15 41 7 2" xfId="7745"/>
    <cellStyle name="Обычный 15 41 8" xfId="7746"/>
    <cellStyle name="Обычный 15 42" xfId="7747"/>
    <cellStyle name="Обычный 15 42 2" xfId="7748"/>
    <cellStyle name="Обычный 15 42 2 2" xfId="7749"/>
    <cellStyle name="Обычный 15 42 2 2 2" xfId="7750"/>
    <cellStyle name="Обычный 15 42 2 2 2 2" xfId="7751"/>
    <cellStyle name="Обычный 15 42 2 2 2 2 2" xfId="7752"/>
    <cellStyle name="Обычный 15 42 2 2 2 2 2 2" xfId="7753"/>
    <cellStyle name="Обычный 15 42 2 2 2 2 3" xfId="7754"/>
    <cellStyle name="Обычный 15 42 2 2 2 3" xfId="7755"/>
    <cellStyle name="Обычный 15 42 2 2 2 3 2" xfId="7756"/>
    <cellStyle name="Обычный 15 42 2 2 2 4" xfId="7757"/>
    <cellStyle name="Обычный 15 42 2 2 3" xfId="7758"/>
    <cellStyle name="Обычный 15 42 2 2 3 2" xfId="7759"/>
    <cellStyle name="Обычный 15 42 2 2 3 2 2" xfId="7760"/>
    <cellStyle name="Обычный 15 42 2 2 3 3" xfId="7761"/>
    <cellStyle name="Обычный 15 42 2 2 4" xfId="7762"/>
    <cellStyle name="Обычный 15 42 2 2 4 2" xfId="7763"/>
    <cellStyle name="Обычный 15 42 2 2 5" xfId="7764"/>
    <cellStyle name="Обычный 15 42 2 3" xfId="7765"/>
    <cellStyle name="Обычный 15 42 2 3 2" xfId="7766"/>
    <cellStyle name="Обычный 15 42 2 3 2 2" xfId="7767"/>
    <cellStyle name="Обычный 15 42 2 3 2 2 2" xfId="7768"/>
    <cellStyle name="Обычный 15 42 2 3 2 2 2 2" xfId="7769"/>
    <cellStyle name="Обычный 15 42 2 3 2 2 3" xfId="7770"/>
    <cellStyle name="Обычный 15 42 2 3 2 3" xfId="7771"/>
    <cellStyle name="Обычный 15 42 2 3 2 3 2" xfId="7772"/>
    <cellStyle name="Обычный 15 42 2 3 2 4" xfId="7773"/>
    <cellStyle name="Обычный 15 42 2 3 3" xfId="7774"/>
    <cellStyle name="Обычный 15 42 2 3 3 2" xfId="7775"/>
    <cellStyle name="Обычный 15 42 2 3 3 2 2" xfId="7776"/>
    <cellStyle name="Обычный 15 42 2 3 3 3" xfId="7777"/>
    <cellStyle name="Обычный 15 42 2 3 4" xfId="7778"/>
    <cellStyle name="Обычный 15 42 2 3 4 2" xfId="7779"/>
    <cellStyle name="Обычный 15 42 2 3 5" xfId="7780"/>
    <cellStyle name="Обычный 15 42 2 4" xfId="7781"/>
    <cellStyle name="Обычный 15 42 2 4 2" xfId="7782"/>
    <cellStyle name="Обычный 15 42 2 4 2 2" xfId="7783"/>
    <cellStyle name="Обычный 15 42 2 4 2 2 2" xfId="7784"/>
    <cellStyle name="Обычный 15 42 2 4 2 3" xfId="7785"/>
    <cellStyle name="Обычный 15 42 2 4 3" xfId="7786"/>
    <cellStyle name="Обычный 15 42 2 4 3 2" xfId="7787"/>
    <cellStyle name="Обычный 15 42 2 4 4" xfId="7788"/>
    <cellStyle name="Обычный 15 42 2 5" xfId="7789"/>
    <cellStyle name="Обычный 15 42 2 5 2" xfId="7790"/>
    <cellStyle name="Обычный 15 42 2 5 2 2" xfId="7791"/>
    <cellStyle name="Обычный 15 42 2 5 3" xfId="7792"/>
    <cellStyle name="Обычный 15 42 2 6" xfId="7793"/>
    <cellStyle name="Обычный 15 42 2 6 2" xfId="7794"/>
    <cellStyle name="Обычный 15 42 2 7" xfId="7795"/>
    <cellStyle name="Обычный 15 42 3" xfId="7796"/>
    <cellStyle name="Обычный 15 42 3 2" xfId="7797"/>
    <cellStyle name="Обычный 15 42 3 2 2" xfId="7798"/>
    <cellStyle name="Обычный 15 42 3 2 2 2" xfId="7799"/>
    <cellStyle name="Обычный 15 42 3 2 2 2 2" xfId="7800"/>
    <cellStyle name="Обычный 15 42 3 2 2 3" xfId="7801"/>
    <cellStyle name="Обычный 15 42 3 2 3" xfId="7802"/>
    <cellStyle name="Обычный 15 42 3 2 3 2" xfId="7803"/>
    <cellStyle name="Обычный 15 42 3 2 4" xfId="7804"/>
    <cellStyle name="Обычный 15 42 3 3" xfId="7805"/>
    <cellStyle name="Обычный 15 42 3 3 2" xfId="7806"/>
    <cellStyle name="Обычный 15 42 3 3 2 2" xfId="7807"/>
    <cellStyle name="Обычный 15 42 3 3 3" xfId="7808"/>
    <cellStyle name="Обычный 15 42 3 4" xfId="7809"/>
    <cellStyle name="Обычный 15 42 3 4 2" xfId="7810"/>
    <cellStyle name="Обычный 15 42 3 5" xfId="7811"/>
    <cellStyle name="Обычный 15 42 4" xfId="7812"/>
    <cellStyle name="Обычный 15 42 4 2" xfId="7813"/>
    <cellStyle name="Обычный 15 42 4 2 2" xfId="7814"/>
    <cellStyle name="Обычный 15 42 4 2 2 2" xfId="7815"/>
    <cellStyle name="Обычный 15 42 4 2 2 2 2" xfId="7816"/>
    <cellStyle name="Обычный 15 42 4 2 2 3" xfId="7817"/>
    <cellStyle name="Обычный 15 42 4 2 3" xfId="7818"/>
    <cellStyle name="Обычный 15 42 4 2 3 2" xfId="7819"/>
    <cellStyle name="Обычный 15 42 4 2 4" xfId="7820"/>
    <cellStyle name="Обычный 15 42 4 3" xfId="7821"/>
    <cellStyle name="Обычный 15 42 4 3 2" xfId="7822"/>
    <cellStyle name="Обычный 15 42 4 3 2 2" xfId="7823"/>
    <cellStyle name="Обычный 15 42 4 3 3" xfId="7824"/>
    <cellStyle name="Обычный 15 42 4 4" xfId="7825"/>
    <cellStyle name="Обычный 15 42 4 4 2" xfId="7826"/>
    <cellStyle name="Обычный 15 42 4 5" xfId="7827"/>
    <cellStyle name="Обычный 15 42 5" xfId="7828"/>
    <cellStyle name="Обычный 15 42 5 2" xfId="7829"/>
    <cellStyle name="Обычный 15 42 5 2 2" xfId="7830"/>
    <cellStyle name="Обычный 15 42 5 2 2 2" xfId="7831"/>
    <cellStyle name="Обычный 15 42 5 2 3" xfId="7832"/>
    <cellStyle name="Обычный 15 42 5 3" xfId="7833"/>
    <cellStyle name="Обычный 15 42 5 3 2" xfId="7834"/>
    <cellStyle name="Обычный 15 42 5 4" xfId="7835"/>
    <cellStyle name="Обычный 15 42 6" xfId="7836"/>
    <cellStyle name="Обычный 15 42 6 2" xfId="7837"/>
    <cellStyle name="Обычный 15 42 6 2 2" xfId="7838"/>
    <cellStyle name="Обычный 15 42 6 3" xfId="7839"/>
    <cellStyle name="Обычный 15 42 7" xfId="7840"/>
    <cellStyle name="Обычный 15 42 7 2" xfId="7841"/>
    <cellStyle name="Обычный 15 42 8" xfId="7842"/>
    <cellStyle name="Обычный 15 43" xfId="7843"/>
    <cellStyle name="Обычный 15 43 2" xfId="7844"/>
    <cellStyle name="Обычный 15 43 2 2" xfId="7845"/>
    <cellStyle name="Обычный 15 43 2 2 2" xfId="7846"/>
    <cellStyle name="Обычный 15 43 2 2 2 2" xfId="7847"/>
    <cellStyle name="Обычный 15 43 2 2 2 2 2" xfId="7848"/>
    <cellStyle name="Обычный 15 43 2 2 2 2 2 2" xfId="7849"/>
    <cellStyle name="Обычный 15 43 2 2 2 2 3" xfId="7850"/>
    <cellStyle name="Обычный 15 43 2 2 2 3" xfId="7851"/>
    <cellStyle name="Обычный 15 43 2 2 2 3 2" xfId="7852"/>
    <cellStyle name="Обычный 15 43 2 2 2 4" xfId="7853"/>
    <cellStyle name="Обычный 15 43 2 2 3" xfId="7854"/>
    <cellStyle name="Обычный 15 43 2 2 3 2" xfId="7855"/>
    <cellStyle name="Обычный 15 43 2 2 3 2 2" xfId="7856"/>
    <cellStyle name="Обычный 15 43 2 2 3 3" xfId="7857"/>
    <cellStyle name="Обычный 15 43 2 2 4" xfId="7858"/>
    <cellStyle name="Обычный 15 43 2 2 4 2" xfId="7859"/>
    <cellStyle name="Обычный 15 43 2 2 5" xfId="7860"/>
    <cellStyle name="Обычный 15 43 2 3" xfId="7861"/>
    <cellStyle name="Обычный 15 43 2 3 2" xfId="7862"/>
    <cellStyle name="Обычный 15 43 2 3 2 2" xfId="7863"/>
    <cellStyle name="Обычный 15 43 2 3 2 2 2" xfId="7864"/>
    <cellStyle name="Обычный 15 43 2 3 2 2 2 2" xfId="7865"/>
    <cellStyle name="Обычный 15 43 2 3 2 2 3" xfId="7866"/>
    <cellStyle name="Обычный 15 43 2 3 2 3" xfId="7867"/>
    <cellStyle name="Обычный 15 43 2 3 2 3 2" xfId="7868"/>
    <cellStyle name="Обычный 15 43 2 3 2 4" xfId="7869"/>
    <cellStyle name="Обычный 15 43 2 3 3" xfId="7870"/>
    <cellStyle name="Обычный 15 43 2 3 3 2" xfId="7871"/>
    <cellStyle name="Обычный 15 43 2 3 3 2 2" xfId="7872"/>
    <cellStyle name="Обычный 15 43 2 3 3 3" xfId="7873"/>
    <cellStyle name="Обычный 15 43 2 3 4" xfId="7874"/>
    <cellStyle name="Обычный 15 43 2 3 4 2" xfId="7875"/>
    <cellStyle name="Обычный 15 43 2 3 5" xfId="7876"/>
    <cellStyle name="Обычный 15 43 2 4" xfId="7877"/>
    <cellStyle name="Обычный 15 43 2 4 2" xfId="7878"/>
    <cellStyle name="Обычный 15 43 2 4 2 2" xfId="7879"/>
    <cellStyle name="Обычный 15 43 2 4 2 2 2" xfId="7880"/>
    <cellStyle name="Обычный 15 43 2 4 2 3" xfId="7881"/>
    <cellStyle name="Обычный 15 43 2 4 3" xfId="7882"/>
    <cellStyle name="Обычный 15 43 2 4 3 2" xfId="7883"/>
    <cellStyle name="Обычный 15 43 2 4 4" xfId="7884"/>
    <cellStyle name="Обычный 15 43 2 5" xfId="7885"/>
    <cellStyle name="Обычный 15 43 2 5 2" xfId="7886"/>
    <cellStyle name="Обычный 15 43 2 5 2 2" xfId="7887"/>
    <cellStyle name="Обычный 15 43 2 5 3" xfId="7888"/>
    <cellStyle name="Обычный 15 43 2 6" xfId="7889"/>
    <cellStyle name="Обычный 15 43 2 6 2" xfId="7890"/>
    <cellStyle name="Обычный 15 43 2 7" xfId="7891"/>
    <cellStyle name="Обычный 15 43 3" xfId="7892"/>
    <cellStyle name="Обычный 15 43 3 2" xfId="7893"/>
    <cellStyle name="Обычный 15 43 3 2 2" xfId="7894"/>
    <cellStyle name="Обычный 15 43 3 2 2 2" xfId="7895"/>
    <cellStyle name="Обычный 15 43 3 2 2 2 2" xfId="7896"/>
    <cellStyle name="Обычный 15 43 3 2 2 3" xfId="7897"/>
    <cellStyle name="Обычный 15 43 3 2 3" xfId="7898"/>
    <cellStyle name="Обычный 15 43 3 2 3 2" xfId="7899"/>
    <cellStyle name="Обычный 15 43 3 2 4" xfId="7900"/>
    <cellStyle name="Обычный 15 43 3 3" xfId="7901"/>
    <cellStyle name="Обычный 15 43 3 3 2" xfId="7902"/>
    <cellStyle name="Обычный 15 43 3 3 2 2" xfId="7903"/>
    <cellStyle name="Обычный 15 43 3 3 3" xfId="7904"/>
    <cellStyle name="Обычный 15 43 3 4" xfId="7905"/>
    <cellStyle name="Обычный 15 43 3 4 2" xfId="7906"/>
    <cellStyle name="Обычный 15 43 3 5" xfId="7907"/>
    <cellStyle name="Обычный 15 43 4" xfId="7908"/>
    <cellStyle name="Обычный 15 43 4 2" xfId="7909"/>
    <cellStyle name="Обычный 15 43 4 2 2" xfId="7910"/>
    <cellStyle name="Обычный 15 43 4 2 2 2" xfId="7911"/>
    <cellStyle name="Обычный 15 43 4 2 2 2 2" xfId="7912"/>
    <cellStyle name="Обычный 15 43 4 2 2 3" xfId="7913"/>
    <cellStyle name="Обычный 15 43 4 2 3" xfId="7914"/>
    <cellStyle name="Обычный 15 43 4 2 3 2" xfId="7915"/>
    <cellStyle name="Обычный 15 43 4 2 4" xfId="7916"/>
    <cellStyle name="Обычный 15 43 4 3" xfId="7917"/>
    <cellStyle name="Обычный 15 43 4 3 2" xfId="7918"/>
    <cellStyle name="Обычный 15 43 4 3 2 2" xfId="7919"/>
    <cellStyle name="Обычный 15 43 4 3 3" xfId="7920"/>
    <cellStyle name="Обычный 15 43 4 4" xfId="7921"/>
    <cellStyle name="Обычный 15 43 4 4 2" xfId="7922"/>
    <cellStyle name="Обычный 15 43 4 5" xfId="7923"/>
    <cellStyle name="Обычный 15 43 5" xfId="7924"/>
    <cellStyle name="Обычный 15 43 5 2" xfId="7925"/>
    <cellStyle name="Обычный 15 43 5 2 2" xfId="7926"/>
    <cellStyle name="Обычный 15 43 5 2 2 2" xfId="7927"/>
    <cellStyle name="Обычный 15 43 5 2 3" xfId="7928"/>
    <cellStyle name="Обычный 15 43 5 3" xfId="7929"/>
    <cellStyle name="Обычный 15 43 5 3 2" xfId="7930"/>
    <cellStyle name="Обычный 15 43 5 4" xfId="7931"/>
    <cellStyle name="Обычный 15 43 6" xfId="7932"/>
    <cellStyle name="Обычный 15 43 6 2" xfId="7933"/>
    <cellStyle name="Обычный 15 43 6 2 2" xfId="7934"/>
    <cellStyle name="Обычный 15 43 6 3" xfId="7935"/>
    <cellStyle name="Обычный 15 43 7" xfId="7936"/>
    <cellStyle name="Обычный 15 43 7 2" xfId="7937"/>
    <cellStyle name="Обычный 15 43 8" xfId="7938"/>
    <cellStyle name="Обычный 15 44" xfId="7939"/>
    <cellStyle name="Обычный 15 44 2" xfId="7940"/>
    <cellStyle name="Обычный 15 44 2 2" xfId="7941"/>
    <cellStyle name="Обычный 15 44 2 2 2" xfId="7942"/>
    <cellStyle name="Обычный 15 44 2 2 2 2" xfId="7943"/>
    <cellStyle name="Обычный 15 44 2 2 2 2 2" xfId="7944"/>
    <cellStyle name="Обычный 15 44 2 2 2 2 2 2" xfId="7945"/>
    <cellStyle name="Обычный 15 44 2 2 2 2 3" xfId="7946"/>
    <cellStyle name="Обычный 15 44 2 2 2 3" xfId="7947"/>
    <cellStyle name="Обычный 15 44 2 2 2 3 2" xfId="7948"/>
    <cellStyle name="Обычный 15 44 2 2 2 4" xfId="7949"/>
    <cellStyle name="Обычный 15 44 2 2 3" xfId="7950"/>
    <cellStyle name="Обычный 15 44 2 2 3 2" xfId="7951"/>
    <cellStyle name="Обычный 15 44 2 2 3 2 2" xfId="7952"/>
    <cellStyle name="Обычный 15 44 2 2 3 3" xfId="7953"/>
    <cellStyle name="Обычный 15 44 2 2 4" xfId="7954"/>
    <cellStyle name="Обычный 15 44 2 2 4 2" xfId="7955"/>
    <cellStyle name="Обычный 15 44 2 2 5" xfId="7956"/>
    <cellStyle name="Обычный 15 44 2 3" xfId="7957"/>
    <cellStyle name="Обычный 15 44 2 3 2" xfId="7958"/>
    <cellStyle name="Обычный 15 44 2 3 2 2" xfId="7959"/>
    <cellStyle name="Обычный 15 44 2 3 2 2 2" xfId="7960"/>
    <cellStyle name="Обычный 15 44 2 3 2 2 2 2" xfId="7961"/>
    <cellStyle name="Обычный 15 44 2 3 2 2 3" xfId="7962"/>
    <cellStyle name="Обычный 15 44 2 3 2 3" xfId="7963"/>
    <cellStyle name="Обычный 15 44 2 3 2 3 2" xfId="7964"/>
    <cellStyle name="Обычный 15 44 2 3 2 4" xfId="7965"/>
    <cellStyle name="Обычный 15 44 2 3 3" xfId="7966"/>
    <cellStyle name="Обычный 15 44 2 3 3 2" xfId="7967"/>
    <cellStyle name="Обычный 15 44 2 3 3 2 2" xfId="7968"/>
    <cellStyle name="Обычный 15 44 2 3 3 3" xfId="7969"/>
    <cellStyle name="Обычный 15 44 2 3 4" xfId="7970"/>
    <cellStyle name="Обычный 15 44 2 3 4 2" xfId="7971"/>
    <cellStyle name="Обычный 15 44 2 3 5" xfId="7972"/>
    <cellStyle name="Обычный 15 44 2 4" xfId="7973"/>
    <cellStyle name="Обычный 15 44 2 4 2" xfId="7974"/>
    <cellStyle name="Обычный 15 44 2 4 2 2" xfId="7975"/>
    <cellStyle name="Обычный 15 44 2 4 2 2 2" xfId="7976"/>
    <cellStyle name="Обычный 15 44 2 4 2 3" xfId="7977"/>
    <cellStyle name="Обычный 15 44 2 4 3" xfId="7978"/>
    <cellStyle name="Обычный 15 44 2 4 3 2" xfId="7979"/>
    <cellStyle name="Обычный 15 44 2 4 4" xfId="7980"/>
    <cellStyle name="Обычный 15 44 2 5" xfId="7981"/>
    <cellStyle name="Обычный 15 44 2 5 2" xfId="7982"/>
    <cellStyle name="Обычный 15 44 2 5 2 2" xfId="7983"/>
    <cellStyle name="Обычный 15 44 2 5 3" xfId="7984"/>
    <cellStyle name="Обычный 15 44 2 6" xfId="7985"/>
    <cellStyle name="Обычный 15 44 2 6 2" xfId="7986"/>
    <cellStyle name="Обычный 15 44 2 7" xfId="7987"/>
    <cellStyle name="Обычный 15 44 3" xfId="7988"/>
    <cellStyle name="Обычный 15 44 3 2" xfId="7989"/>
    <cellStyle name="Обычный 15 44 3 2 2" xfId="7990"/>
    <cellStyle name="Обычный 15 44 3 2 2 2" xfId="7991"/>
    <cellStyle name="Обычный 15 44 3 2 2 2 2" xfId="7992"/>
    <cellStyle name="Обычный 15 44 3 2 2 3" xfId="7993"/>
    <cellStyle name="Обычный 15 44 3 2 3" xfId="7994"/>
    <cellStyle name="Обычный 15 44 3 2 3 2" xfId="7995"/>
    <cellStyle name="Обычный 15 44 3 2 4" xfId="7996"/>
    <cellStyle name="Обычный 15 44 3 3" xfId="7997"/>
    <cellStyle name="Обычный 15 44 3 3 2" xfId="7998"/>
    <cellStyle name="Обычный 15 44 3 3 2 2" xfId="7999"/>
    <cellStyle name="Обычный 15 44 3 3 3" xfId="8000"/>
    <cellStyle name="Обычный 15 44 3 4" xfId="8001"/>
    <cellStyle name="Обычный 15 44 3 4 2" xfId="8002"/>
    <cellStyle name="Обычный 15 44 3 5" xfId="8003"/>
    <cellStyle name="Обычный 15 44 4" xfId="8004"/>
    <cellStyle name="Обычный 15 44 4 2" xfId="8005"/>
    <cellStyle name="Обычный 15 44 4 2 2" xfId="8006"/>
    <cellStyle name="Обычный 15 44 4 2 2 2" xfId="8007"/>
    <cellStyle name="Обычный 15 44 4 2 2 2 2" xfId="8008"/>
    <cellStyle name="Обычный 15 44 4 2 2 3" xfId="8009"/>
    <cellStyle name="Обычный 15 44 4 2 3" xfId="8010"/>
    <cellStyle name="Обычный 15 44 4 2 3 2" xfId="8011"/>
    <cellStyle name="Обычный 15 44 4 2 4" xfId="8012"/>
    <cellStyle name="Обычный 15 44 4 3" xfId="8013"/>
    <cellStyle name="Обычный 15 44 4 3 2" xfId="8014"/>
    <cellStyle name="Обычный 15 44 4 3 2 2" xfId="8015"/>
    <cellStyle name="Обычный 15 44 4 3 3" xfId="8016"/>
    <cellStyle name="Обычный 15 44 4 4" xfId="8017"/>
    <cellStyle name="Обычный 15 44 4 4 2" xfId="8018"/>
    <cellStyle name="Обычный 15 44 4 5" xfId="8019"/>
    <cellStyle name="Обычный 15 44 5" xfId="8020"/>
    <cellStyle name="Обычный 15 44 5 2" xfId="8021"/>
    <cellStyle name="Обычный 15 44 5 2 2" xfId="8022"/>
    <cellStyle name="Обычный 15 44 5 2 2 2" xfId="8023"/>
    <cellStyle name="Обычный 15 44 5 2 3" xfId="8024"/>
    <cellStyle name="Обычный 15 44 5 3" xfId="8025"/>
    <cellStyle name="Обычный 15 44 5 3 2" xfId="8026"/>
    <cellStyle name="Обычный 15 44 5 4" xfId="8027"/>
    <cellStyle name="Обычный 15 44 6" xfId="8028"/>
    <cellStyle name="Обычный 15 44 6 2" xfId="8029"/>
    <cellStyle name="Обычный 15 44 6 2 2" xfId="8030"/>
    <cellStyle name="Обычный 15 44 6 3" xfId="8031"/>
    <cellStyle name="Обычный 15 44 7" xfId="8032"/>
    <cellStyle name="Обычный 15 44 7 2" xfId="8033"/>
    <cellStyle name="Обычный 15 44 8" xfId="8034"/>
    <cellStyle name="Обычный 15 45" xfId="8035"/>
    <cellStyle name="Обычный 15 45 2" xfId="8036"/>
    <cellStyle name="Обычный 15 45 2 2" xfId="8037"/>
    <cellStyle name="Обычный 15 45 2 2 2" xfId="8038"/>
    <cellStyle name="Обычный 15 45 2 2 2 2" xfId="8039"/>
    <cellStyle name="Обычный 15 45 2 2 2 2 2" xfId="8040"/>
    <cellStyle name="Обычный 15 45 2 2 2 2 2 2" xfId="8041"/>
    <cellStyle name="Обычный 15 45 2 2 2 2 3" xfId="8042"/>
    <cellStyle name="Обычный 15 45 2 2 2 3" xfId="8043"/>
    <cellStyle name="Обычный 15 45 2 2 2 3 2" xfId="8044"/>
    <cellStyle name="Обычный 15 45 2 2 2 4" xfId="8045"/>
    <cellStyle name="Обычный 15 45 2 2 3" xfId="8046"/>
    <cellStyle name="Обычный 15 45 2 2 3 2" xfId="8047"/>
    <cellStyle name="Обычный 15 45 2 2 3 2 2" xfId="8048"/>
    <cellStyle name="Обычный 15 45 2 2 3 3" xfId="8049"/>
    <cellStyle name="Обычный 15 45 2 2 4" xfId="8050"/>
    <cellStyle name="Обычный 15 45 2 2 4 2" xfId="8051"/>
    <cellStyle name="Обычный 15 45 2 2 5" xfId="8052"/>
    <cellStyle name="Обычный 15 45 2 3" xfId="8053"/>
    <cellStyle name="Обычный 15 45 2 3 2" xfId="8054"/>
    <cellStyle name="Обычный 15 45 2 3 2 2" xfId="8055"/>
    <cellStyle name="Обычный 15 45 2 3 2 2 2" xfId="8056"/>
    <cellStyle name="Обычный 15 45 2 3 2 2 2 2" xfId="8057"/>
    <cellStyle name="Обычный 15 45 2 3 2 2 3" xfId="8058"/>
    <cellStyle name="Обычный 15 45 2 3 2 3" xfId="8059"/>
    <cellStyle name="Обычный 15 45 2 3 2 3 2" xfId="8060"/>
    <cellStyle name="Обычный 15 45 2 3 2 4" xfId="8061"/>
    <cellStyle name="Обычный 15 45 2 3 3" xfId="8062"/>
    <cellStyle name="Обычный 15 45 2 3 3 2" xfId="8063"/>
    <cellStyle name="Обычный 15 45 2 3 3 2 2" xfId="8064"/>
    <cellStyle name="Обычный 15 45 2 3 3 3" xfId="8065"/>
    <cellStyle name="Обычный 15 45 2 3 4" xfId="8066"/>
    <cellStyle name="Обычный 15 45 2 3 4 2" xfId="8067"/>
    <cellStyle name="Обычный 15 45 2 3 5" xfId="8068"/>
    <cellStyle name="Обычный 15 45 2 4" xfId="8069"/>
    <cellStyle name="Обычный 15 45 2 4 2" xfId="8070"/>
    <cellStyle name="Обычный 15 45 2 4 2 2" xfId="8071"/>
    <cellStyle name="Обычный 15 45 2 4 2 2 2" xfId="8072"/>
    <cellStyle name="Обычный 15 45 2 4 2 3" xfId="8073"/>
    <cellStyle name="Обычный 15 45 2 4 3" xfId="8074"/>
    <cellStyle name="Обычный 15 45 2 4 3 2" xfId="8075"/>
    <cellStyle name="Обычный 15 45 2 4 4" xfId="8076"/>
    <cellStyle name="Обычный 15 45 2 5" xfId="8077"/>
    <cellStyle name="Обычный 15 45 2 5 2" xfId="8078"/>
    <cellStyle name="Обычный 15 45 2 5 2 2" xfId="8079"/>
    <cellStyle name="Обычный 15 45 2 5 3" xfId="8080"/>
    <cellStyle name="Обычный 15 45 2 6" xfId="8081"/>
    <cellStyle name="Обычный 15 45 2 6 2" xfId="8082"/>
    <cellStyle name="Обычный 15 45 2 7" xfId="8083"/>
    <cellStyle name="Обычный 15 45 3" xfId="8084"/>
    <cellStyle name="Обычный 15 45 3 2" xfId="8085"/>
    <cellStyle name="Обычный 15 45 3 2 2" xfId="8086"/>
    <cellStyle name="Обычный 15 45 3 2 2 2" xfId="8087"/>
    <cellStyle name="Обычный 15 45 3 2 2 2 2" xfId="8088"/>
    <cellStyle name="Обычный 15 45 3 2 2 3" xfId="8089"/>
    <cellStyle name="Обычный 15 45 3 2 3" xfId="8090"/>
    <cellStyle name="Обычный 15 45 3 2 3 2" xfId="8091"/>
    <cellStyle name="Обычный 15 45 3 2 4" xfId="8092"/>
    <cellStyle name="Обычный 15 45 3 3" xfId="8093"/>
    <cellStyle name="Обычный 15 45 3 3 2" xfId="8094"/>
    <cellStyle name="Обычный 15 45 3 3 2 2" xfId="8095"/>
    <cellStyle name="Обычный 15 45 3 3 3" xfId="8096"/>
    <cellStyle name="Обычный 15 45 3 4" xfId="8097"/>
    <cellStyle name="Обычный 15 45 3 4 2" xfId="8098"/>
    <cellStyle name="Обычный 15 45 3 5" xfId="8099"/>
    <cellStyle name="Обычный 15 45 4" xfId="8100"/>
    <cellStyle name="Обычный 15 45 4 2" xfId="8101"/>
    <cellStyle name="Обычный 15 45 4 2 2" xfId="8102"/>
    <cellStyle name="Обычный 15 45 4 2 2 2" xfId="8103"/>
    <cellStyle name="Обычный 15 45 4 2 2 2 2" xfId="8104"/>
    <cellStyle name="Обычный 15 45 4 2 2 3" xfId="8105"/>
    <cellStyle name="Обычный 15 45 4 2 3" xfId="8106"/>
    <cellStyle name="Обычный 15 45 4 2 3 2" xfId="8107"/>
    <cellStyle name="Обычный 15 45 4 2 4" xfId="8108"/>
    <cellStyle name="Обычный 15 45 4 3" xfId="8109"/>
    <cellStyle name="Обычный 15 45 4 3 2" xfId="8110"/>
    <cellStyle name="Обычный 15 45 4 3 2 2" xfId="8111"/>
    <cellStyle name="Обычный 15 45 4 3 3" xfId="8112"/>
    <cellStyle name="Обычный 15 45 4 4" xfId="8113"/>
    <cellStyle name="Обычный 15 45 4 4 2" xfId="8114"/>
    <cellStyle name="Обычный 15 45 4 5" xfId="8115"/>
    <cellStyle name="Обычный 15 45 5" xfId="8116"/>
    <cellStyle name="Обычный 15 45 5 2" xfId="8117"/>
    <cellStyle name="Обычный 15 45 5 2 2" xfId="8118"/>
    <cellStyle name="Обычный 15 45 5 2 2 2" xfId="8119"/>
    <cellStyle name="Обычный 15 45 5 2 3" xfId="8120"/>
    <cellStyle name="Обычный 15 45 5 3" xfId="8121"/>
    <cellStyle name="Обычный 15 45 5 3 2" xfId="8122"/>
    <cellStyle name="Обычный 15 45 5 4" xfId="8123"/>
    <cellStyle name="Обычный 15 45 6" xfId="8124"/>
    <cellStyle name="Обычный 15 45 6 2" xfId="8125"/>
    <cellStyle name="Обычный 15 45 6 2 2" xfId="8126"/>
    <cellStyle name="Обычный 15 45 6 3" xfId="8127"/>
    <cellStyle name="Обычный 15 45 7" xfId="8128"/>
    <cellStyle name="Обычный 15 45 7 2" xfId="8129"/>
    <cellStyle name="Обычный 15 45 8" xfId="8130"/>
    <cellStyle name="Обычный 15 46" xfId="8131"/>
    <cellStyle name="Обычный 15 46 2" xfId="8132"/>
    <cellStyle name="Обычный 15 46 2 2" xfId="8133"/>
    <cellStyle name="Обычный 15 46 2 2 2" xfId="8134"/>
    <cellStyle name="Обычный 15 46 2 2 2 2" xfId="8135"/>
    <cellStyle name="Обычный 15 46 2 2 2 2 2" xfId="8136"/>
    <cellStyle name="Обычный 15 46 2 2 2 2 2 2" xfId="8137"/>
    <cellStyle name="Обычный 15 46 2 2 2 2 3" xfId="8138"/>
    <cellStyle name="Обычный 15 46 2 2 2 3" xfId="8139"/>
    <cellStyle name="Обычный 15 46 2 2 2 3 2" xfId="8140"/>
    <cellStyle name="Обычный 15 46 2 2 2 4" xfId="8141"/>
    <cellStyle name="Обычный 15 46 2 2 3" xfId="8142"/>
    <cellStyle name="Обычный 15 46 2 2 3 2" xfId="8143"/>
    <cellStyle name="Обычный 15 46 2 2 3 2 2" xfId="8144"/>
    <cellStyle name="Обычный 15 46 2 2 3 3" xfId="8145"/>
    <cellStyle name="Обычный 15 46 2 2 4" xfId="8146"/>
    <cellStyle name="Обычный 15 46 2 2 4 2" xfId="8147"/>
    <cellStyle name="Обычный 15 46 2 2 5" xfId="8148"/>
    <cellStyle name="Обычный 15 46 2 3" xfId="8149"/>
    <cellStyle name="Обычный 15 46 2 3 2" xfId="8150"/>
    <cellStyle name="Обычный 15 46 2 3 2 2" xfId="8151"/>
    <cellStyle name="Обычный 15 46 2 3 2 2 2" xfId="8152"/>
    <cellStyle name="Обычный 15 46 2 3 2 2 2 2" xfId="8153"/>
    <cellStyle name="Обычный 15 46 2 3 2 2 3" xfId="8154"/>
    <cellStyle name="Обычный 15 46 2 3 2 3" xfId="8155"/>
    <cellStyle name="Обычный 15 46 2 3 2 3 2" xfId="8156"/>
    <cellStyle name="Обычный 15 46 2 3 2 4" xfId="8157"/>
    <cellStyle name="Обычный 15 46 2 3 3" xfId="8158"/>
    <cellStyle name="Обычный 15 46 2 3 3 2" xfId="8159"/>
    <cellStyle name="Обычный 15 46 2 3 3 2 2" xfId="8160"/>
    <cellStyle name="Обычный 15 46 2 3 3 3" xfId="8161"/>
    <cellStyle name="Обычный 15 46 2 3 4" xfId="8162"/>
    <cellStyle name="Обычный 15 46 2 3 4 2" xfId="8163"/>
    <cellStyle name="Обычный 15 46 2 3 5" xfId="8164"/>
    <cellStyle name="Обычный 15 46 2 4" xfId="8165"/>
    <cellStyle name="Обычный 15 46 2 4 2" xfId="8166"/>
    <cellStyle name="Обычный 15 46 2 4 2 2" xfId="8167"/>
    <cellStyle name="Обычный 15 46 2 4 2 2 2" xfId="8168"/>
    <cellStyle name="Обычный 15 46 2 4 2 3" xfId="8169"/>
    <cellStyle name="Обычный 15 46 2 4 3" xfId="8170"/>
    <cellStyle name="Обычный 15 46 2 4 3 2" xfId="8171"/>
    <cellStyle name="Обычный 15 46 2 4 4" xfId="8172"/>
    <cellStyle name="Обычный 15 46 2 5" xfId="8173"/>
    <cellStyle name="Обычный 15 46 2 5 2" xfId="8174"/>
    <cellStyle name="Обычный 15 46 2 5 2 2" xfId="8175"/>
    <cellStyle name="Обычный 15 46 2 5 3" xfId="8176"/>
    <cellStyle name="Обычный 15 46 2 6" xfId="8177"/>
    <cellStyle name="Обычный 15 46 2 6 2" xfId="8178"/>
    <cellStyle name="Обычный 15 46 2 7" xfId="8179"/>
    <cellStyle name="Обычный 15 46 3" xfId="8180"/>
    <cellStyle name="Обычный 15 46 3 2" xfId="8181"/>
    <cellStyle name="Обычный 15 46 3 2 2" xfId="8182"/>
    <cellStyle name="Обычный 15 46 3 2 2 2" xfId="8183"/>
    <cellStyle name="Обычный 15 46 3 2 2 2 2" xfId="8184"/>
    <cellStyle name="Обычный 15 46 3 2 2 3" xfId="8185"/>
    <cellStyle name="Обычный 15 46 3 2 3" xfId="8186"/>
    <cellStyle name="Обычный 15 46 3 2 3 2" xfId="8187"/>
    <cellStyle name="Обычный 15 46 3 2 4" xfId="8188"/>
    <cellStyle name="Обычный 15 46 3 3" xfId="8189"/>
    <cellStyle name="Обычный 15 46 3 3 2" xfId="8190"/>
    <cellStyle name="Обычный 15 46 3 3 2 2" xfId="8191"/>
    <cellStyle name="Обычный 15 46 3 3 3" xfId="8192"/>
    <cellStyle name="Обычный 15 46 3 4" xfId="8193"/>
    <cellStyle name="Обычный 15 46 3 4 2" xfId="8194"/>
    <cellStyle name="Обычный 15 46 3 5" xfId="8195"/>
    <cellStyle name="Обычный 15 46 4" xfId="8196"/>
    <cellStyle name="Обычный 15 46 4 2" xfId="8197"/>
    <cellStyle name="Обычный 15 46 4 2 2" xfId="8198"/>
    <cellStyle name="Обычный 15 46 4 2 2 2" xfId="8199"/>
    <cellStyle name="Обычный 15 46 4 2 2 2 2" xfId="8200"/>
    <cellStyle name="Обычный 15 46 4 2 2 3" xfId="8201"/>
    <cellStyle name="Обычный 15 46 4 2 3" xfId="8202"/>
    <cellStyle name="Обычный 15 46 4 2 3 2" xfId="8203"/>
    <cellStyle name="Обычный 15 46 4 2 4" xfId="8204"/>
    <cellStyle name="Обычный 15 46 4 3" xfId="8205"/>
    <cellStyle name="Обычный 15 46 4 3 2" xfId="8206"/>
    <cellStyle name="Обычный 15 46 4 3 2 2" xfId="8207"/>
    <cellStyle name="Обычный 15 46 4 3 3" xfId="8208"/>
    <cellStyle name="Обычный 15 46 4 4" xfId="8209"/>
    <cellStyle name="Обычный 15 46 4 4 2" xfId="8210"/>
    <cellStyle name="Обычный 15 46 4 5" xfId="8211"/>
    <cellStyle name="Обычный 15 46 5" xfId="8212"/>
    <cellStyle name="Обычный 15 46 5 2" xfId="8213"/>
    <cellStyle name="Обычный 15 46 5 2 2" xfId="8214"/>
    <cellStyle name="Обычный 15 46 5 2 2 2" xfId="8215"/>
    <cellStyle name="Обычный 15 46 5 2 3" xfId="8216"/>
    <cellStyle name="Обычный 15 46 5 3" xfId="8217"/>
    <cellStyle name="Обычный 15 46 5 3 2" xfId="8218"/>
    <cellStyle name="Обычный 15 46 5 4" xfId="8219"/>
    <cellStyle name="Обычный 15 46 6" xfId="8220"/>
    <cellStyle name="Обычный 15 46 6 2" xfId="8221"/>
    <cellStyle name="Обычный 15 46 6 2 2" xfId="8222"/>
    <cellStyle name="Обычный 15 46 6 3" xfId="8223"/>
    <cellStyle name="Обычный 15 46 7" xfId="8224"/>
    <cellStyle name="Обычный 15 46 7 2" xfId="8225"/>
    <cellStyle name="Обычный 15 46 8" xfId="8226"/>
    <cellStyle name="Обычный 15 47" xfId="8227"/>
    <cellStyle name="Обычный 15 47 2" xfId="8228"/>
    <cellStyle name="Обычный 15 47 2 2" xfId="8229"/>
    <cellStyle name="Обычный 15 47 2 2 2" xfId="8230"/>
    <cellStyle name="Обычный 15 47 2 2 2 2" xfId="8231"/>
    <cellStyle name="Обычный 15 47 2 2 2 2 2" xfId="8232"/>
    <cellStyle name="Обычный 15 47 2 2 2 2 2 2" xfId="8233"/>
    <cellStyle name="Обычный 15 47 2 2 2 2 3" xfId="8234"/>
    <cellStyle name="Обычный 15 47 2 2 2 3" xfId="8235"/>
    <cellStyle name="Обычный 15 47 2 2 2 3 2" xfId="8236"/>
    <cellStyle name="Обычный 15 47 2 2 2 4" xfId="8237"/>
    <cellStyle name="Обычный 15 47 2 2 3" xfId="8238"/>
    <cellStyle name="Обычный 15 47 2 2 3 2" xfId="8239"/>
    <cellStyle name="Обычный 15 47 2 2 3 2 2" xfId="8240"/>
    <cellStyle name="Обычный 15 47 2 2 3 3" xfId="8241"/>
    <cellStyle name="Обычный 15 47 2 2 4" xfId="8242"/>
    <cellStyle name="Обычный 15 47 2 2 4 2" xfId="8243"/>
    <cellStyle name="Обычный 15 47 2 2 5" xfId="8244"/>
    <cellStyle name="Обычный 15 47 2 3" xfId="8245"/>
    <cellStyle name="Обычный 15 47 2 3 2" xfId="8246"/>
    <cellStyle name="Обычный 15 47 2 3 2 2" xfId="8247"/>
    <cellStyle name="Обычный 15 47 2 3 2 2 2" xfId="8248"/>
    <cellStyle name="Обычный 15 47 2 3 2 2 2 2" xfId="8249"/>
    <cellStyle name="Обычный 15 47 2 3 2 2 3" xfId="8250"/>
    <cellStyle name="Обычный 15 47 2 3 2 3" xfId="8251"/>
    <cellStyle name="Обычный 15 47 2 3 2 3 2" xfId="8252"/>
    <cellStyle name="Обычный 15 47 2 3 2 4" xfId="8253"/>
    <cellStyle name="Обычный 15 47 2 3 3" xfId="8254"/>
    <cellStyle name="Обычный 15 47 2 3 3 2" xfId="8255"/>
    <cellStyle name="Обычный 15 47 2 3 3 2 2" xfId="8256"/>
    <cellStyle name="Обычный 15 47 2 3 3 3" xfId="8257"/>
    <cellStyle name="Обычный 15 47 2 3 4" xfId="8258"/>
    <cellStyle name="Обычный 15 47 2 3 4 2" xfId="8259"/>
    <cellStyle name="Обычный 15 47 2 3 5" xfId="8260"/>
    <cellStyle name="Обычный 15 47 2 4" xfId="8261"/>
    <cellStyle name="Обычный 15 47 2 4 2" xfId="8262"/>
    <cellStyle name="Обычный 15 47 2 4 2 2" xfId="8263"/>
    <cellStyle name="Обычный 15 47 2 4 2 2 2" xfId="8264"/>
    <cellStyle name="Обычный 15 47 2 4 2 3" xfId="8265"/>
    <cellStyle name="Обычный 15 47 2 4 3" xfId="8266"/>
    <cellStyle name="Обычный 15 47 2 4 3 2" xfId="8267"/>
    <cellStyle name="Обычный 15 47 2 4 4" xfId="8268"/>
    <cellStyle name="Обычный 15 47 2 5" xfId="8269"/>
    <cellStyle name="Обычный 15 47 2 5 2" xfId="8270"/>
    <cellStyle name="Обычный 15 47 2 5 2 2" xfId="8271"/>
    <cellStyle name="Обычный 15 47 2 5 3" xfId="8272"/>
    <cellStyle name="Обычный 15 47 2 6" xfId="8273"/>
    <cellStyle name="Обычный 15 47 2 6 2" xfId="8274"/>
    <cellStyle name="Обычный 15 47 2 7" xfId="8275"/>
    <cellStyle name="Обычный 15 47 3" xfId="8276"/>
    <cellStyle name="Обычный 15 47 3 2" xfId="8277"/>
    <cellStyle name="Обычный 15 47 3 2 2" xfId="8278"/>
    <cellStyle name="Обычный 15 47 3 2 2 2" xfId="8279"/>
    <cellStyle name="Обычный 15 47 3 2 2 2 2" xfId="8280"/>
    <cellStyle name="Обычный 15 47 3 2 2 3" xfId="8281"/>
    <cellStyle name="Обычный 15 47 3 2 3" xfId="8282"/>
    <cellStyle name="Обычный 15 47 3 2 3 2" xfId="8283"/>
    <cellStyle name="Обычный 15 47 3 2 4" xfId="8284"/>
    <cellStyle name="Обычный 15 47 3 3" xfId="8285"/>
    <cellStyle name="Обычный 15 47 3 3 2" xfId="8286"/>
    <cellStyle name="Обычный 15 47 3 3 2 2" xfId="8287"/>
    <cellStyle name="Обычный 15 47 3 3 3" xfId="8288"/>
    <cellStyle name="Обычный 15 47 3 4" xfId="8289"/>
    <cellStyle name="Обычный 15 47 3 4 2" xfId="8290"/>
    <cellStyle name="Обычный 15 47 3 5" xfId="8291"/>
    <cellStyle name="Обычный 15 47 4" xfId="8292"/>
    <cellStyle name="Обычный 15 47 4 2" xfId="8293"/>
    <cellStyle name="Обычный 15 47 4 2 2" xfId="8294"/>
    <cellStyle name="Обычный 15 47 4 2 2 2" xfId="8295"/>
    <cellStyle name="Обычный 15 47 4 2 2 2 2" xfId="8296"/>
    <cellStyle name="Обычный 15 47 4 2 2 3" xfId="8297"/>
    <cellStyle name="Обычный 15 47 4 2 3" xfId="8298"/>
    <cellStyle name="Обычный 15 47 4 2 3 2" xfId="8299"/>
    <cellStyle name="Обычный 15 47 4 2 4" xfId="8300"/>
    <cellStyle name="Обычный 15 47 4 3" xfId="8301"/>
    <cellStyle name="Обычный 15 47 4 3 2" xfId="8302"/>
    <cellStyle name="Обычный 15 47 4 3 2 2" xfId="8303"/>
    <cellStyle name="Обычный 15 47 4 3 3" xfId="8304"/>
    <cellStyle name="Обычный 15 47 4 4" xfId="8305"/>
    <cellStyle name="Обычный 15 47 4 4 2" xfId="8306"/>
    <cellStyle name="Обычный 15 47 4 5" xfId="8307"/>
    <cellStyle name="Обычный 15 47 5" xfId="8308"/>
    <cellStyle name="Обычный 15 47 5 2" xfId="8309"/>
    <cellStyle name="Обычный 15 47 5 2 2" xfId="8310"/>
    <cellStyle name="Обычный 15 47 5 2 2 2" xfId="8311"/>
    <cellStyle name="Обычный 15 47 5 2 3" xfId="8312"/>
    <cellStyle name="Обычный 15 47 5 3" xfId="8313"/>
    <cellStyle name="Обычный 15 47 5 3 2" xfId="8314"/>
    <cellStyle name="Обычный 15 47 5 4" xfId="8315"/>
    <cellStyle name="Обычный 15 47 6" xfId="8316"/>
    <cellStyle name="Обычный 15 47 6 2" xfId="8317"/>
    <cellStyle name="Обычный 15 47 6 2 2" xfId="8318"/>
    <cellStyle name="Обычный 15 47 6 3" xfId="8319"/>
    <cellStyle name="Обычный 15 47 7" xfId="8320"/>
    <cellStyle name="Обычный 15 47 7 2" xfId="8321"/>
    <cellStyle name="Обычный 15 47 8" xfId="8322"/>
    <cellStyle name="Обычный 15 48" xfId="8323"/>
    <cellStyle name="Обычный 15 48 2" xfId="8324"/>
    <cellStyle name="Обычный 15 48 2 2" xfId="8325"/>
    <cellStyle name="Обычный 15 48 2 2 2" xfId="8326"/>
    <cellStyle name="Обычный 15 48 2 2 2 2" xfId="8327"/>
    <cellStyle name="Обычный 15 48 2 2 2 2 2" xfId="8328"/>
    <cellStyle name="Обычный 15 48 2 2 2 3" xfId="8329"/>
    <cellStyle name="Обычный 15 48 2 2 3" xfId="8330"/>
    <cellStyle name="Обычный 15 48 2 2 3 2" xfId="8331"/>
    <cellStyle name="Обычный 15 48 2 2 4" xfId="8332"/>
    <cellStyle name="Обычный 15 48 2 3" xfId="8333"/>
    <cellStyle name="Обычный 15 48 2 3 2" xfId="8334"/>
    <cellStyle name="Обычный 15 48 2 3 2 2" xfId="8335"/>
    <cellStyle name="Обычный 15 48 2 3 3" xfId="8336"/>
    <cellStyle name="Обычный 15 48 2 4" xfId="8337"/>
    <cellStyle name="Обычный 15 48 2 4 2" xfId="8338"/>
    <cellStyle name="Обычный 15 48 2 5" xfId="8339"/>
    <cellStyle name="Обычный 15 48 3" xfId="8340"/>
    <cellStyle name="Обычный 15 48 3 2" xfId="8341"/>
    <cellStyle name="Обычный 15 48 3 2 2" xfId="8342"/>
    <cellStyle name="Обычный 15 48 3 2 2 2" xfId="8343"/>
    <cellStyle name="Обычный 15 48 3 2 2 2 2" xfId="8344"/>
    <cellStyle name="Обычный 15 48 3 2 2 3" xfId="8345"/>
    <cellStyle name="Обычный 15 48 3 2 3" xfId="8346"/>
    <cellStyle name="Обычный 15 48 3 2 3 2" xfId="8347"/>
    <cellStyle name="Обычный 15 48 3 2 4" xfId="8348"/>
    <cellStyle name="Обычный 15 48 3 3" xfId="8349"/>
    <cellStyle name="Обычный 15 48 3 3 2" xfId="8350"/>
    <cellStyle name="Обычный 15 48 3 3 2 2" xfId="8351"/>
    <cellStyle name="Обычный 15 48 3 3 3" xfId="8352"/>
    <cellStyle name="Обычный 15 48 3 4" xfId="8353"/>
    <cellStyle name="Обычный 15 48 3 4 2" xfId="8354"/>
    <cellStyle name="Обычный 15 48 3 5" xfId="8355"/>
    <cellStyle name="Обычный 15 48 4" xfId="8356"/>
    <cellStyle name="Обычный 15 48 4 2" xfId="8357"/>
    <cellStyle name="Обычный 15 48 4 2 2" xfId="8358"/>
    <cellStyle name="Обычный 15 48 4 2 2 2" xfId="8359"/>
    <cellStyle name="Обычный 15 48 4 2 3" xfId="8360"/>
    <cellStyle name="Обычный 15 48 4 3" xfId="8361"/>
    <cellStyle name="Обычный 15 48 4 3 2" xfId="8362"/>
    <cellStyle name="Обычный 15 48 4 4" xfId="8363"/>
    <cellStyle name="Обычный 15 48 5" xfId="8364"/>
    <cellStyle name="Обычный 15 48 5 2" xfId="8365"/>
    <cellStyle name="Обычный 15 48 5 2 2" xfId="8366"/>
    <cellStyle name="Обычный 15 48 5 3" xfId="8367"/>
    <cellStyle name="Обычный 15 48 6" xfId="8368"/>
    <cellStyle name="Обычный 15 48 6 2" xfId="8369"/>
    <cellStyle name="Обычный 15 48 7" xfId="8370"/>
    <cellStyle name="Обычный 15 49" xfId="8371"/>
    <cellStyle name="Обычный 15 49 2" xfId="8372"/>
    <cellStyle name="Обычный 15 49 2 2" xfId="8373"/>
    <cellStyle name="Обычный 15 49 2 2 2" xfId="8374"/>
    <cellStyle name="Обычный 15 49 2 2 2 2" xfId="8375"/>
    <cellStyle name="Обычный 15 49 2 2 3" xfId="8376"/>
    <cellStyle name="Обычный 15 49 2 3" xfId="8377"/>
    <cellStyle name="Обычный 15 49 2 3 2" xfId="8378"/>
    <cellStyle name="Обычный 15 49 2 4" xfId="8379"/>
    <cellStyle name="Обычный 15 49 3" xfId="8380"/>
    <cellStyle name="Обычный 15 49 3 2" xfId="8381"/>
    <cellStyle name="Обычный 15 49 3 2 2" xfId="8382"/>
    <cellStyle name="Обычный 15 49 3 3" xfId="8383"/>
    <cellStyle name="Обычный 15 49 4" xfId="8384"/>
    <cellStyle name="Обычный 15 49 4 2" xfId="8385"/>
    <cellStyle name="Обычный 15 49 5" xfId="8386"/>
    <cellStyle name="Обычный 15 5" xfId="8387"/>
    <cellStyle name="Обычный 15 5 2" xfId="8388"/>
    <cellStyle name="Обычный 15 5 2 2" xfId="8389"/>
    <cellStyle name="Обычный 15 5 2 2 2" xfId="8390"/>
    <cellStyle name="Обычный 15 5 2 2 2 2" xfId="8391"/>
    <cellStyle name="Обычный 15 5 2 2 2 2 2" xfId="8392"/>
    <cellStyle name="Обычный 15 5 2 2 2 2 2 2" xfId="8393"/>
    <cellStyle name="Обычный 15 5 2 2 2 2 3" xfId="8394"/>
    <cellStyle name="Обычный 15 5 2 2 2 3" xfId="8395"/>
    <cellStyle name="Обычный 15 5 2 2 2 3 2" xfId="8396"/>
    <cellStyle name="Обычный 15 5 2 2 2 4" xfId="8397"/>
    <cellStyle name="Обычный 15 5 2 2 3" xfId="8398"/>
    <cellStyle name="Обычный 15 5 2 2 3 2" xfId="8399"/>
    <cellStyle name="Обычный 15 5 2 2 3 2 2" xfId="8400"/>
    <cellStyle name="Обычный 15 5 2 2 3 3" xfId="8401"/>
    <cellStyle name="Обычный 15 5 2 2 4" xfId="8402"/>
    <cellStyle name="Обычный 15 5 2 2 4 2" xfId="8403"/>
    <cellStyle name="Обычный 15 5 2 2 5" xfId="8404"/>
    <cellStyle name="Обычный 15 5 2 3" xfId="8405"/>
    <cellStyle name="Обычный 15 5 2 3 2" xfId="8406"/>
    <cellStyle name="Обычный 15 5 2 3 2 2" xfId="8407"/>
    <cellStyle name="Обычный 15 5 2 3 2 2 2" xfId="8408"/>
    <cellStyle name="Обычный 15 5 2 3 2 2 2 2" xfId="8409"/>
    <cellStyle name="Обычный 15 5 2 3 2 2 3" xfId="8410"/>
    <cellStyle name="Обычный 15 5 2 3 2 3" xfId="8411"/>
    <cellStyle name="Обычный 15 5 2 3 2 3 2" xfId="8412"/>
    <cellStyle name="Обычный 15 5 2 3 2 4" xfId="8413"/>
    <cellStyle name="Обычный 15 5 2 3 3" xfId="8414"/>
    <cellStyle name="Обычный 15 5 2 3 3 2" xfId="8415"/>
    <cellStyle name="Обычный 15 5 2 3 3 2 2" xfId="8416"/>
    <cellStyle name="Обычный 15 5 2 3 3 3" xfId="8417"/>
    <cellStyle name="Обычный 15 5 2 3 4" xfId="8418"/>
    <cellStyle name="Обычный 15 5 2 3 4 2" xfId="8419"/>
    <cellStyle name="Обычный 15 5 2 3 5" xfId="8420"/>
    <cellStyle name="Обычный 15 5 2 4" xfId="8421"/>
    <cellStyle name="Обычный 15 5 2 4 2" xfId="8422"/>
    <cellStyle name="Обычный 15 5 2 4 2 2" xfId="8423"/>
    <cellStyle name="Обычный 15 5 2 4 2 2 2" xfId="8424"/>
    <cellStyle name="Обычный 15 5 2 4 2 3" xfId="8425"/>
    <cellStyle name="Обычный 15 5 2 4 3" xfId="8426"/>
    <cellStyle name="Обычный 15 5 2 4 3 2" xfId="8427"/>
    <cellStyle name="Обычный 15 5 2 4 4" xfId="8428"/>
    <cellStyle name="Обычный 15 5 2 5" xfId="8429"/>
    <cellStyle name="Обычный 15 5 2 5 2" xfId="8430"/>
    <cellStyle name="Обычный 15 5 2 5 2 2" xfId="8431"/>
    <cellStyle name="Обычный 15 5 2 5 3" xfId="8432"/>
    <cellStyle name="Обычный 15 5 2 6" xfId="8433"/>
    <cellStyle name="Обычный 15 5 2 6 2" xfId="8434"/>
    <cellStyle name="Обычный 15 5 2 7" xfId="8435"/>
    <cellStyle name="Обычный 15 5 3" xfId="8436"/>
    <cellStyle name="Обычный 15 5 3 2" xfId="8437"/>
    <cellStyle name="Обычный 15 5 3 2 2" xfId="8438"/>
    <cellStyle name="Обычный 15 5 3 2 2 2" xfId="8439"/>
    <cellStyle name="Обычный 15 5 3 2 2 2 2" xfId="8440"/>
    <cellStyle name="Обычный 15 5 3 2 2 3" xfId="8441"/>
    <cellStyle name="Обычный 15 5 3 2 3" xfId="8442"/>
    <cellStyle name="Обычный 15 5 3 2 3 2" xfId="8443"/>
    <cellStyle name="Обычный 15 5 3 2 4" xfId="8444"/>
    <cellStyle name="Обычный 15 5 3 3" xfId="8445"/>
    <cellStyle name="Обычный 15 5 3 3 2" xfId="8446"/>
    <cellStyle name="Обычный 15 5 3 3 2 2" xfId="8447"/>
    <cellStyle name="Обычный 15 5 3 3 3" xfId="8448"/>
    <cellStyle name="Обычный 15 5 3 4" xfId="8449"/>
    <cellStyle name="Обычный 15 5 3 4 2" xfId="8450"/>
    <cellStyle name="Обычный 15 5 3 5" xfId="8451"/>
    <cellStyle name="Обычный 15 5 4" xfId="8452"/>
    <cellStyle name="Обычный 15 5 4 2" xfId="8453"/>
    <cellStyle name="Обычный 15 5 4 2 2" xfId="8454"/>
    <cellStyle name="Обычный 15 5 4 2 2 2" xfId="8455"/>
    <cellStyle name="Обычный 15 5 4 2 2 2 2" xfId="8456"/>
    <cellStyle name="Обычный 15 5 4 2 2 3" xfId="8457"/>
    <cellStyle name="Обычный 15 5 4 2 3" xfId="8458"/>
    <cellStyle name="Обычный 15 5 4 2 3 2" xfId="8459"/>
    <cellStyle name="Обычный 15 5 4 2 4" xfId="8460"/>
    <cellStyle name="Обычный 15 5 4 3" xfId="8461"/>
    <cellStyle name="Обычный 15 5 4 3 2" xfId="8462"/>
    <cellStyle name="Обычный 15 5 4 3 2 2" xfId="8463"/>
    <cellStyle name="Обычный 15 5 4 3 3" xfId="8464"/>
    <cellStyle name="Обычный 15 5 4 4" xfId="8465"/>
    <cellStyle name="Обычный 15 5 4 4 2" xfId="8466"/>
    <cellStyle name="Обычный 15 5 4 5" xfId="8467"/>
    <cellStyle name="Обычный 15 5 5" xfId="8468"/>
    <cellStyle name="Обычный 15 5 5 2" xfId="8469"/>
    <cellStyle name="Обычный 15 5 5 2 2" xfId="8470"/>
    <cellStyle name="Обычный 15 5 5 2 2 2" xfId="8471"/>
    <cellStyle name="Обычный 15 5 5 2 3" xfId="8472"/>
    <cellStyle name="Обычный 15 5 5 3" xfId="8473"/>
    <cellStyle name="Обычный 15 5 5 3 2" xfId="8474"/>
    <cellStyle name="Обычный 15 5 5 4" xfId="8475"/>
    <cellStyle name="Обычный 15 5 6" xfId="8476"/>
    <cellStyle name="Обычный 15 5 6 2" xfId="8477"/>
    <cellStyle name="Обычный 15 5 6 2 2" xfId="8478"/>
    <cellStyle name="Обычный 15 5 6 3" xfId="8479"/>
    <cellStyle name="Обычный 15 5 7" xfId="8480"/>
    <cellStyle name="Обычный 15 5 7 2" xfId="8481"/>
    <cellStyle name="Обычный 15 5 8" xfId="8482"/>
    <cellStyle name="Обычный 15 50" xfId="8483"/>
    <cellStyle name="Обычный 15 50 2" xfId="8484"/>
    <cellStyle name="Обычный 15 50 2 2" xfId="8485"/>
    <cellStyle name="Обычный 15 50 2 2 2" xfId="8486"/>
    <cellStyle name="Обычный 15 50 2 2 2 2" xfId="8487"/>
    <cellStyle name="Обычный 15 50 2 2 3" xfId="8488"/>
    <cellStyle name="Обычный 15 50 2 3" xfId="8489"/>
    <cellStyle name="Обычный 15 50 2 3 2" xfId="8490"/>
    <cellStyle name="Обычный 15 50 2 4" xfId="8491"/>
    <cellStyle name="Обычный 15 50 3" xfId="8492"/>
    <cellStyle name="Обычный 15 50 3 2" xfId="8493"/>
    <cellStyle name="Обычный 15 50 3 2 2" xfId="8494"/>
    <cellStyle name="Обычный 15 50 3 3" xfId="8495"/>
    <cellStyle name="Обычный 15 50 4" xfId="8496"/>
    <cellStyle name="Обычный 15 50 4 2" xfId="8497"/>
    <cellStyle name="Обычный 15 50 5" xfId="8498"/>
    <cellStyle name="Обычный 15 51" xfId="8499"/>
    <cellStyle name="Обычный 15 51 2" xfId="8500"/>
    <cellStyle name="Обычный 15 51 2 2" xfId="8501"/>
    <cellStyle name="Обычный 15 51 2 2 2" xfId="8502"/>
    <cellStyle name="Обычный 15 51 2 3" xfId="8503"/>
    <cellStyle name="Обычный 15 51 3" xfId="8504"/>
    <cellStyle name="Обычный 15 51 3 2" xfId="8505"/>
    <cellStyle name="Обычный 15 51 4" xfId="8506"/>
    <cellStyle name="Обычный 15 52" xfId="8507"/>
    <cellStyle name="Обычный 15 52 2" xfId="8508"/>
    <cellStyle name="Обычный 15 52 2 2" xfId="8509"/>
    <cellStyle name="Обычный 15 52 3" xfId="8510"/>
    <cellStyle name="Обычный 15 53" xfId="8511"/>
    <cellStyle name="Обычный 15 53 2" xfId="8512"/>
    <cellStyle name="Обычный 15 54" xfId="8513"/>
    <cellStyle name="Обычный 15 6" xfId="8514"/>
    <cellStyle name="Обычный 15 6 2" xfId="8515"/>
    <cellStyle name="Обычный 15 6 2 2" xfId="8516"/>
    <cellStyle name="Обычный 15 6 2 2 2" xfId="8517"/>
    <cellStyle name="Обычный 15 6 2 2 2 2" xfId="8518"/>
    <cellStyle name="Обычный 15 6 2 2 2 2 2" xfId="8519"/>
    <cellStyle name="Обычный 15 6 2 2 2 2 2 2" xfId="8520"/>
    <cellStyle name="Обычный 15 6 2 2 2 2 3" xfId="8521"/>
    <cellStyle name="Обычный 15 6 2 2 2 3" xfId="8522"/>
    <cellStyle name="Обычный 15 6 2 2 2 3 2" xfId="8523"/>
    <cellStyle name="Обычный 15 6 2 2 2 4" xfId="8524"/>
    <cellStyle name="Обычный 15 6 2 2 3" xfId="8525"/>
    <cellStyle name="Обычный 15 6 2 2 3 2" xfId="8526"/>
    <cellStyle name="Обычный 15 6 2 2 3 2 2" xfId="8527"/>
    <cellStyle name="Обычный 15 6 2 2 3 3" xfId="8528"/>
    <cellStyle name="Обычный 15 6 2 2 4" xfId="8529"/>
    <cellStyle name="Обычный 15 6 2 2 4 2" xfId="8530"/>
    <cellStyle name="Обычный 15 6 2 2 5" xfId="8531"/>
    <cellStyle name="Обычный 15 6 2 3" xfId="8532"/>
    <cellStyle name="Обычный 15 6 2 3 2" xfId="8533"/>
    <cellStyle name="Обычный 15 6 2 3 2 2" xfId="8534"/>
    <cellStyle name="Обычный 15 6 2 3 2 2 2" xfId="8535"/>
    <cellStyle name="Обычный 15 6 2 3 2 2 2 2" xfId="8536"/>
    <cellStyle name="Обычный 15 6 2 3 2 2 3" xfId="8537"/>
    <cellStyle name="Обычный 15 6 2 3 2 3" xfId="8538"/>
    <cellStyle name="Обычный 15 6 2 3 2 3 2" xfId="8539"/>
    <cellStyle name="Обычный 15 6 2 3 2 4" xfId="8540"/>
    <cellStyle name="Обычный 15 6 2 3 3" xfId="8541"/>
    <cellStyle name="Обычный 15 6 2 3 3 2" xfId="8542"/>
    <cellStyle name="Обычный 15 6 2 3 3 2 2" xfId="8543"/>
    <cellStyle name="Обычный 15 6 2 3 3 3" xfId="8544"/>
    <cellStyle name="Обычный 15 6 2 3 4" xfId="8545"/>
    <cellStyle name="Обычный 15 6 2 3 4 2" xfId="8546"/>
    <cellStyle name="Обычный 15 6 2 3 5" xfId="8547"/>
    <cellStyle name="Обычный 15 6 2 4" xfId="8548"/>
    <cellStyle name="Обычный 15 6 2 4 2" xfId="8549"/>
    <cellStyle name="Обычный 15 6 2 4 2 2" xfId="8550"/>
    <cellStyle name="Обычный 15 6 2 4 2 2 2" xfId="8551"/>
    <cellStyle name="Обычный 15 6 2 4 2 3" xfId="8552"/>
    <cellStyle name="Обычный 15 6 2 4 3" xfId="8553"/>
    <cellStyle name="Обычный 15 6 2 4 3 2" xfId="8554"/>
    <cellStyle name="Обычный 15 6 2 4 4" xfId="8555"/>
    <cellStyle name="Обычный 15 6 2 5" xfId="8556"/>
    <cellStyle name="Обычный 15 6 2 5 2" xfId="8557"/>
    <cellStyle name="Обычный 15 6 2 5 2 2" xfId="8558"/>
    <cellStyle name="Обычный 15 6 2 5 3" xfId="8559"/>
    <cellStyle name="Обычный 15 6 2 6" xfId="8560"/>
    <cellStyle name="Обычный 15 6 2 6 2" xfId="8561"/>
    <cellStyle name="Обычный 15 6 2 7" xfId="8562"/>
    <cellStyle name="Обычный 15 6 3" xfId="8563"/>
    <cellStyle name="Обычный 15 6 3 2" xfId="8564"/>
    <cellStyle name="Обычный 15 6 3 2 2" xfId="8565"/>
    <cellStyle name="Обычный 15 6 3 2 2 2" xfId="8566"/>
    <cellStyle name="Обычный 15 6 3 2 2 2 2" xfId="8567"/>
    <cellStyle name="Обычный 15 6 3 2 2 3" xfId="8568"/>
    <cellStyle name="Обычный 15 6 3 2 3" xfId="8569"/>
    <cellStyle name="Обычный 15 6 3 2 3 2" xfId="8570"/>
    <cellStyle name="Обычный 15 6 3 2 4" xfId="8571"/>
    <cellStyle name="Обычный 15 6 3 3" xfId="8572"/>
    <cellStyle name="Обычный 15 6 3 3 2" xfId="8573"/>
    <cellStyle name="Обычный 15 6 3 3 2 2" xfId="8574"/>
    <cellStyle name="Обычный 15 6 3 3 3" xfId="8575"/>
    <cellStyle name="Обычный 15 6 3 4" xfId="8576"/>
    <cellStyle name="Обычный 15 6 3 4 2" xfId="8577"/>
    <cellStyle name="Обычный 15 6 3 5" xfId="8578"/>
    <cellStyle name="Обычный 15 6 4" xfId="8579"/>
    <cellStyle name="Обычный 15 6 4 2" xfId="8580"/>
    <cellStyle name="Обычный 15 6 4 2 2" xfId="8581"/>
    <cellStyle name="Обычный 15 6 4 2 2 2" xfId="8582"/>
    <cellStyle name="Обычный 15 6 4 2 2 2 2" xfId="8583"/>
    <cellStyle name="Обычный 15 6 4 2 2 3" xfId="8584"/>
    <cellStyle name="Обычный 15 6 4 2 3" xfId="8585"/>
    <cellStyle name="Обычный 15 6 4 2 3 2" xfId="8586"/>
    <cellStyle name="Обычный 15 6 4 2 4" xfId="8587"/>
    <cellStyle name="Обычный 15 6 4 3" xfId="8588"/>
    <cellStyle name="Обычный 15 6 4 3 2" xfId="8589"/>
    <cellStyle name="Обычный 15 6 4 3 2 2" xfId="8590"/>
    <cellStyle name="Обычный 15 6 4 3 3" xfId="8591"/>
    <cellStyle name="Обычный 15 6 4 4" xfId="8592"/>
    <cellStyle name="Обычный 15 6 4 4 2" xfId="8593"/>
    <cellStyle name="Обычный 15 6 4 5" xfId="8594"/>
    <cellStyle name="Обычный 15 6 5" xfId="8595"/>
    <cellStyle name="Обычный 15 6 5 2" xfId="8596"/>
    <cellStyle name="Обычный 15 6 5 2 2" xfId="8597"/>
    <cellStyle name="Обычный 15 6 5 2 2 2" xfId="8598"/>
    <cellStyle name="Обычный 15 6 5 2 3" xfId="8599"/>
    <cellStyle name="Обычный 15 6 5 3" xfId="8600"/>
    <cellStyle name="Обычный 15 6 5 3 2" xfId="8601"/>
    <cellStyle name="Обычный 15 6 5 4" xfId="8602"/>
    <cellStyle name="Обычный 15 6 6" xfId="8603"/>
    <cellStyle name="Обычный 15 6 6 2" xfId="8604"/>
    <cellStyle name="Обычный 15 6 6 2 2" xfId="8605"/>
    <cellStyle name="Обычный 15 6 6 3" xfId="8606"/>
    <cellStyle name="Обычный 15 6 7" xfId="8607"/>
    <cellStyle name="Обычный 15 6 7 2" xfId="8608"/>
    <cellStyle name="Обычный 15 6 8" xfId="8609"/>
    <cellStyle name="Обычный 15 7" xfId="8610"/>
    <cellStyle name="Обычный 15 7 2" xfId="8611"/>
    <cellStyle name="Обычный 15 7 2 2" xfId="8612"/>
    <cellStyle name="Обычный 15 7 2 2 2" xfId="8613"/>
    <cellStyle name="Обычный 15 7 2 2 2 2" xfId="8614"/>
    <cellStyle name="Обычный 15 7 2 2 2 2 2" xfId="8615"/>
    <cellStyle name="Обычный 15 7 2 2 2 2 2 2" xfId="8616"/>
    <cellStyle name="Обычный 15 7 2 2 2 2 3" xfId="8617"/>
    <cellStyle name="Обычный 15 7 2 2 2 3" xfId="8618"/>
    <cellStyle name="Обычный 15 7 2 2 2 3 2" xfId="8619"/>
    <cellStyle name="Обычный 15 7 2 2 2 4" xfId="8620"/>
    <cellStyle name="Обычный 15 7 2 2 3" xfId="8621"/>
    <cellStyle name="Обычный 15 7 2 2 3 2" xfId="8622"/>
    <cellStyle name="Обычный 15 7 2 2 3 2 2" xfId="8623"/>
    <cellStyle name="Обычный 15 7 2 2 3 3" xfId="8624"/>
    <cellStyle name="Обычный 15 7 2 2 4" xfId="8625"/>
    <cellStyle name="Обычный 15 7 2 2 4 2" xfId="8626"/>
    <cellStyle name="Обычный 15 7 2 2 5" xfId="8627"/>
    <cellStyle name="Обычный 15 7 2 3" xfId="8628"/>
    <cellStyle name="Обычный 15 7 2 3 2" xfId="8629"/>
    <cellStyle name="Обычный 15 7 2 3 2 2" xfId="8630"/>
    <cellStyle name="Обычный 15 7 2 3 2 2 2" xfId="8631"/>
    <cellStyle name="Обычный 15 7 2 3 2 2 2 2" xfId="8632"/>
    <cellStyle name="Обычный 15 7 2 3 2 2 3" xfId="8633"/>
    <cellStyle name="Обычный 15 7 2 3 2 3" xfId="8634"/>
    <cellStyle name="Обычный 15 7 2 3 2 3 2" xfId="8635"/>
    <cellStyle name="Обычный 15 7 2 3 2 4" xfId="8636"/>
    <cellStyle name="Обычный 15 7 2 3 3" xfId="8637"/>
    <cellStyle name="Обычный 15 7 2 3 3 2" xfId="8638"/>
    <cellStyle name="Обычный 15 7 2 3 3 2 2" xfId="8639"/>
    <cellStyle name="Обычный 15 7 2 3 3 3" xfId="8640"/>
    <cellStyle name="Обычный 15 7 2 3 4" xfId="8641"/>
    <cellStyle name="Обычный 15 7 2 3 4 2" xfId="8642"/>
    <cellStyle name="Обычный 15 7 2 3 5" xfId="8643"/>
    <cellStyle name="Обычный 15 7 2 4" xfId="8644"/>
    <cellStyle name="Обычный 15 7 2 4 2" xfId="8645"/>
    <cellStyle name="Обычный 15 7 2 4 2 2" xfId="8646"/>
    <cellStyle name="Обычный 15 7 2 4 2 2 2" xfId="8647"/>
    <cellStyle name="Обычный 15 7 2 4 2 3" xfId="8648"/>
    <cellStyle name="Обычный 15 7 2 4 3" xfId="8649"/>
    <cellStyle name="Обычный 15 7 2 4 3 2" xfId="8650"/>
    <cellStyle name="Обычный 15 7 2 4 4" xfId="8651"/>
    <cellStyle name="Обычный 15 7 2 5" xfId="8652"/>
    <cellStyle name="Обычный 15 7 2 5 2" xfId="8653"/>
    <cellStyle name="Обычный 15 7 2 5 2 2" xfId="8654"/>
    <cellStyle name="Обычный 15 7 2 5 3" xfId="8655"/>
    <cellStyle name="Обычный 15 7 2 6" xfId="8656"/>
    <cellStyle name="Обычный 15 7 2 6 2" xfId="8657"/>
    <cellStyle name="Обычный 15 7 2 7" xfId="8658"/>
    <cellStyle name="Обычный 15 7 3" xfId="8659"/>
    <cellStyle name="Обычный 15 7 3 2" xfId="8660"/>
    <cellStyle name="Обычный 15 7 3 2 2" xfId="8661"/>
    <cellStyle name="Обычный 15 7 3 2 2 2" xfId="8662"/>
    <cellStyle name="Обычный 15 7 3 2 2 2 2" xfId="8663"/>
    <cellStyle name="Обычный 15 7 3 2 2 3" xfId="8664"/>
    <cellStyle name="Обычный 15 7 3 2 3" xfId="8665"/>
    <cellStyle name="Обычный 15 7 3 2 3 2" xfId="8666"/>
    <cellStyle name="Обычный 15 7 3 2 4" xfId="8667"/>
    <cellStyle name="Обычный 15 7 3 3" xfId="8668"/>
    <cellStyle name="Обычный 15 7 3 3 2" xfId="8669"/>
    <cellStyle name="Обычный 15 7 3 3 2 2" xfId="8670"/>
    <cellStyle name="Обычный 15 7 3 3 3" xfId="8671"/>
    <cellStyle name="Обычный 15 7 3 4" xfId="8672"/>
    <cellStyle name="Обычный 15 7 3 4 2" xfId="8673"/>
    <cellStyle name="Обычный 15 7 3 5" xfId="8674"/>
    <cellStyle name="Обычный 15 7 4" xfId="8675"/>
    <cellStyle name="Обычный 15 7 4 2" xfId="8676"/>
    <cellStyle name="Обычный 15 7 4 2 2" xfId="8677"/>
    <cellStyle name="Обычный 15 7 4 2 2 2" xfId="8678"/>
    <cellStyle name="Обычный 15 7 4 2 2 2 2" xfId="8679"/>
    <cellStyle name="Обычный 15 7 4 2 2 3" xfId="8680"/>
    <cellStyle name="Обычный 15 7 4 2 3" xfId="8681"/>
    <cellStyle name="Обычный 15 7 4 2 3 2" xfId="8682"/>
    <cellStyle name="Обычный 15 7 4 2 4" xfId="8683"/>
    <cellStyle name="Обычный 15 7 4 3" xfId="8684"/>
    <cellStyle name="Обычный 15 7 4 3 2" xfId="8685"/>
    <cellStyle name="Обычный 15 7 4 3 2 2" xfId="8686"/>
    <cellStyle name="Обычный 15 7 4 3 3" xfId="8687"/>
    <cellStyle name="Обычный 15 7 4 4" xfId="8688"/>
    <cellStyle name="Обычный 15 7 4 4 2" xfId="8689"/>
    <cellStyle name="Обычный 15 7 4 5" xfId="8690"/>
    <cellStyle name="Обычный 15 7 5" xfId="8691"/>
    <cellStyle name="Обычный 15 7 5 2" xfId="8692"/>
    <cellStyle name="Обычный 15 7 5 2 2" xfId="8693"/>
    <cellStyle name="Обычный 15 7 5 2 2 2" xfId="8694"/>
    <cellStyle name="Обычный 15 7 5 2 3" xfId="8695"/>
    <cellStyle name="Обычный 15 7 5 3" xfId="8696"/>
    <cellStyle name="Обычный 15 7 5 3 2" xfId="8697"/>
    <cellStyle name="Обычный 15 7 5 4" xfId="8698"/>
    <cellStyle name="Обычный 15 7 6" xfId="8699"/>
    <cellStyle name="Обычный 15 7 6 2" xfId="8700"/>
    <cellStyle name="Обычный 15 7 6 2 2" xfId="8701"/>
    <cellStyle name="Обычный 15 7 6 3" xfId="8702"/>
    <cellStyle name="Обычный 15 7 7" xfId="8703"/>
    <cellStyle name="Обычный 15 7 7 2" xfId="8704"/>
    <cellStyle name="Обычный 15 7 8" xfId="8705"/>
    <cellStyle name="Обычный 15 8" xfId="8706"/>
    <cellStyle name="Обычный 15 8 2" xfId="8707"/>
    <cellStyle name="Обычный 15 8 2 2" xfId="8708"/>
    <cellStyle name="Обычный 15 8 2 2 2" xfId="8709"/>
    <cellStyle name="Обычный 15 8 2 2 2 2" xfId="8710"/>
    <cellStyle name="Обычный 15 8 2 2 2 2 2" xfId="8711"/>
    <cellStyle name="Обычный 15 8 2 2 2 2 2 2" xfId="8712"/>
    <cellStyle name="Обычный 15 8 2 2 2 2 3" xfId="8713"/>
    <cellStyle name="Обычный 15 8 2 2 2 3" xfId="8714"/>
    <cellStyle name="Обычный 15 8 2 2 2 3 2" xfId="8715"/>
    <cellStyle name="Обычный 15 8 2 2 2 4" xfId="8716"/>
    <cellStyle name="Обычный 15 8 2 2 3" xfId="8717"/>
    <cellStyle name="Обычный 15 8 2 2 3 2" xfId="8718"/>
    <cellStyle name="Обычный 15 8 2 2 3 2 2" xfId="8719"/>
    <cellStyle name="Обычный 15 8 2 2 3 3" xfId="8720"/>
    <cellStyle name="Обычный 15 8 2 2 4" xfId="8721"/>
    <cellStyle name="Обычный 15 8 2 2 4 2" xfId="8722"/>
    <cellStyle name="Обычный 15 8 2 2 5" xfId="8723"/>
    <cellStyle name="Обычный 15 8 2 3" xfId="8724"/>
    <cellStyle name="Обычный 15 8 2 3 2" xfId="8725"/>
    <cellStyle name="Обычный 15 8 2 3 2 2" xfId="8726"/>
    <cellStyle name="Обычный 15 8 2 3 2 2 2" xfId="8727"/>
    <cellStyle name="Обычный 15 8 2 3 2 2 2 2" xfId="8728"/>
    <cellStyle name="Обычный 15 8 2 3 2 2 3" xfId="8729"/>
    <cellStyle name="Обычный 15 8 2 3 2 3" xfId="8730"/>
    <cellStyle name="Обычный 15 8 2 3 2 3 2" xfId="8731"/>
    <cellStyle name="Обычный 15 8 2 3 2 4" xfId="8732"/>
    <cellStyle name="Обычный 15 8 2 3 3" xfId="8733"/>
    <cellStyle name="Обычный 15 8 2 3 3 2" xfId="8734"/>
    <cellStyle name="Обычный 15 8 2 3 3 2 2" xfId="8735"/>
    <cellStyle name="Обычный 15 8 2 3 3 3" xfId="8736"/>
    <cellStyle name="Обычный 15 8 2 3 4" xfId="8737"/>
    <cellStyle name="Обычный 15 8 2 3 4 2" xfId="8738"/>
    <cellStyle name="Обычный 15 8 2 3 5" xfId="8739"/>
    <cellStyle name="Обычный 15 8 2 4" xfId="8740"/>
    <cellStyle name="Обычный 15 8 2 4 2" xfId="8741"/>
    <cellStyle name="Обычный 15 8 2 4 2 2" xfId="8742"/>
    <cellStyle name="Обычный 15 8 2 4 2 2 2" xfId="8743"/>
    <cellStyle name="Обычный 15 8 2 4 2 3" xfId="8744"/>
    <cellStyle name="Обычный 15 8 2 4 3" xfId="8745"/>
    <cellStyle name="Обычный 15 8 2 4 3 2" xfId="8746"/>
    <cellStyle name="Обычный 15 8 2 4 4" xfId="8747"/>
    <cellStyle name="Обычный 15 8 2 5" xfId="8748"/>
    <cellStyle name="Обычный 15 8 2 5 2" xfId="8749"/>
    <cellStyle name="Обычный 15 8 2 5 2 2" xfId="8750"/>
    <cellStyle name="Обычный 15 8 2 5 3" xfId="8751"/>
    <cellStyle name="Обычный 15 8 2 6" xfId="8752"/>
    <cellStyle name="Обычный 15 8 2 6 2" xfId="8753"/>
    <cellStyle name="Обычный 15 8 2 7" xfId="8754"/>
    <cellStyle name="Обычный 15 8 3" xfId="8755"/>
    <cellStyle name="Обычный 15 8 3 2" xfId="8756"/>
    <cellStyle name="Обычный 15 8 3 2 2" xfId="8757"/>
    <cellStyle name="Обычный 15 8 3 2 2 2" xfId="8758"/>
    <cellStyle name="Обычный 15 8 3 2 2 2 2" xfId="8759"/>
    <cellStyle name="Обычный 15 8 3 2 2 3" xfId="8760"/>
    <cellStyle name="Обычный 15 8 3 2 3" xfId="8761"/>
    <cellStyle name="Обычный 15 8 3 2 3 2" xfId="8762"/>
    <cellStyle name="Обычный 15 8 3 2 4" xfId="8763"/>
    <cellStyle name="Обычный 15 8 3 3" xfId="8764"/>
    <cellStyle name="Обычный 15 8 3 3 2" xfId="8765"/>
    <cellStyle name="Обычный 15 8 3 3 2 2" xfId="8766"/>
    <cellStyle name="Обычный 15 8 3 3 3" xfId="8767"/>
    <cellStyle name="Обычный 15 8 3 4" xfId="8768"/>
    <cellStyle name="Обычный 15 8 3 4 2" xfId="8769"/>
    <cellStyle name="Обычный 15 8 3 5" xfId="8770"/>
    <cellStyle name="Обычный 15 8 4" xfId="8771"/>
    <cellStyle name="Обычный 15 8 4 2" xfId="8772"/>
    <cellStyle name="Обычный 15 8 4 2 2" xfId="8773"/>
    <cellStyle name="Обычный 15 8 4 2 2 2" xfId="8774"/>
    <cellStyle name="Обычный 15 8 4 2 2 2 2" xfId="8775"/>
    <cellStyle name="Обычный 15 8 4 2 2 3" xfId="8776"/>
    <cellStyle name="Обычный 15 8 4 2 3" xfId="8777"/>
    <cellStyle name="Обычный 15 8 4 2 3 2" xfId="8778"/>
    <cellStyle name="Обычный 15 8 4 2 4" xfId="8779"/>
    <cellStyle name="Обычный 15 8 4 3" xfId="8780"/>
    <cellStyle name="Обычный 15 8 4 3 2" xfId="8781"/>
    <cellStyle name="Обычный 15 8 4 3 2 2" xfId="8782"/>
    <cellStyle name="Обычный 15 8 4 3 3" xfId="8783"/>
    <cellStyle name="Обычный 15 8 4 4" xfId="8784"/>
    <cellStyle name="Обычный 15 8 4 4 2" xfId="8785"/>
    <cellStyle name="Обычный 15 8 4 5" xfId="8786"/>
    <cellStyle name="Обычный 15 8 5" xfId="8787"/>
    <cellStyle name="Обычный 15 8 5 2" xfId="8788"/>
    <cellStyle name="Обычный 15 8 5 2 2" xfId="8789"/>
    <cellStyle name="Обычный 15 8 5 2 2 2" xfId="8790"/>
    <cellStyle name="Обычный 15 8 5 2 3" xfId="8791"/>
    <cellStyle name="Обычный 15 8 5 3" xfId="8792"/>
    <cellStyle name="Обычный 15 8 5 3 2" xfId="8793"/>
    <cellStyle name="Обычный 15 8 5 4" xfId="8794"/>
    <cellStyle name="Обычный 15 8 6" xfId="8795"/>
    <cellStyle name="Обычный 15 8 6 2" xfId="8796"/>
    <cellStyle name="Обычный 15 8 6 2 2" xfId="8797"/>
    <cellStyle name="Обычный 15 8 6 3" xfId="8798"/>
    <cellStyle name="Обычный 15 8 7" xfId="8799"/>
    <cellStyle name="Обычный 15 8 7 2" xfId="8800"/>
    <cellStyle name="Обычный 15 8 8" xfId="8801"/>
    <cellStyle name="Обычный 15 9" xfId="8802"/>
    <cellStyle name="Обычный 15 9 2" xfId="8803"/>
    <cellStyle name="Обычный 15 9 2 2" xfId="8804"/>
    <cellStyle name="Обычный 15 9 2 2 2" xfId="8805"/>
    <cellStyle name="Обычный 15 9 2 2 2 2" xfId="8806"/>
    <cellStyle name="Обычный 15 9 2 2 2 2 2" xfId="8807"/>
    <cellStyle name="Обычный 15 9 2 2 2 2 2 2" xfId="8808"/>
    <cellStyle name="Обычный 15 9 2 2 2 2 3" xfId="8809"/>
    <cellStyle name="Обычный 15 9 2 2 2 3" xfId="8810"/>
    <cellStyle name="Обычный 15 9 2 2 2 3 2" xfId="8811"/>
    <cellStyle name="Обычный 15 9 2 2 2 4" xfId="8812"/>
    <cellStyle name="Обычный 15 9 2 2 3" xfId="8813"/>
    <cellStyle name="Обычный 15 9 2 2 3 2" xfId="8814"/>
    <cellStyle name="Обычный 15 9 2 2 3 2 2" xfId="8815"/>
    <cellStyle name="Обычный 15 9 2 2 3 3" xfId="8816"/>
    <cellStyle name="Обычный 15 9 2 2 4" xfId="8817"/>
    <cellStyle name="Обычный 15 9 2 2 4 2" xfId="8818"/>
    <cellStyle name="Обычный 15 9 2 2 5" xfId="8819"/>
    <cellStyle name="Обычный 15 9 2 3" xfId="8820"/>
    <cellStyle name="Обычный 15 9 2 3 2" xfId="8821"/>
    <cellStyle name="Обычный 15 9 2 3 2 2" xfId="8822"/>
    <cellStyle name="Обычный 15 9 2 3 2 2 2" xfId="8823"/>
    <cellStyle name="Обычный 15 9 2 3 2 2 2 2" xfId="8824"/>
    <cellStyle name="Обычный 15 9 2 3 2 2 3" xfId="8825"/>
    <cellStyle name="Обычный 15 9 2 3 2 3" xfId="8826"/>
    <cellStyle name="Обычный 15 9 2 3 2 3 2" xfId="8827"/>
    <cellStyle name="Обычный 15 9 2 3 2 4" xfId="8828"/>
    <cellStyle name="Обычный 15 9 2 3 3" xfId="8829"/>
    <cellStyle name="Обычный 15 9 2 3 3 2" xfId="8830"/>
    <cellStyle name="Обычный 15 9 2 3 3 2 2" xfId="8831"/>
    <cellStyle name="Обычный 15 9 2 3 3 3" xfId="8832"/>
    <cellStyle name="Обычный 15 9 2 3 4" xfId="8833"/>
    <cellStyle name="Обычный 15 9 2 3 4 2" xfId="8834"/>
    <cellStyle name="Обычный 15 9 2 3 5" xfId="8835"/>
    <cellStyle name="Обычный 15 9 2 4" xfId="8836"/>
    <cellStyle name="Обычный 15 9 2 4 2" xfId="8837"/>
    <cellStyle name="Обычный 15 9 2 4 2 2" xfId="8838"/>
    <cellStyle name="Обычный 15 9 2 4 2 2 2" xfId="8839"/>
    <cellStyle name="Обычный 15 9 2 4 2 3" xfId="8840"/>
    <cellStyle name="Обычный 15 9 2 4 3" xfId="8841"/>
    <cellStyle name="Обычный 15 9 2 4 3 2" xfId="8842"/>
    <cellStyle name="Обычный 15 9 2 4 4" xfId="8843"/>
    <cellStyle name="Обычный 15 9 2 5" xfId="8844"/>
    <cellStyle name="Обычный 15 9 2 5 2" xfId="8845"/>
    <cellStyle name="Обычный 15 9 2 5 2 2" xfId="8846"/>
    <cellStyle name="Обычный 15 9 2 5 3" xfId="8847"/>
    <cellStyle name="Обычный 15 9 2 6" xfId="8848"/>
    <cellStyle name="Обычный 15 9 2 6 2" xfId="8849"/>
    <cellStyle name="Обычный 15 9 2 7" xfId="8850"/>
    <cellStyle name="Обычный 15 9 3" xfId="8851"/>
    <cellStyle name="Обычный 15 9 3 2" xfId="8852"/>
    <cellStyle name="Обычный 15 9 3 2 2" xfId="8853"/>
    <cellStyle name="Обычный 15 9 3 2 2 2" xfId="8854"/>
    <cellStyle name="Обычный 15 9 3 2 2 2 2" xfId="8855"/>
    <cellStyle name="Обычный 15 9 3 2 2 3" xfId="8856"/>
    <cellStyle name="Обычный 15 9 3 2 3" xfId="8857"/>
    <cellStyle name="Обычный 15 9 3 2 3 2" xfId="8858"/>
    <cellStyle name="Обычный 15 9 3 2 4" xfId="8859"/>
    <cellStyle name="Обычный 15 9 3 3" xfId="8860"/>
    <cellStyle name="Обычный 15 9 3 3 2" xfId="8861"/>
    <cellStyle name="Обычный 15 9 3 3 2 2" xfId="8862"/>
    <cellStyle name="Обычный 15 9 3 3 3" xfId="8863"/>
    <cellStyle name="Обычный 15 9 3 4" xfId="8864"/>
    <cellStyle name="Обычный 15 9 3 4 2" xfId="8865"/>
    <cellStyle name="Обычный 15 9 3 5" xfId="8866"/>
    <cellStyle name="Обычный 15 9 4" xfId="8867"/>
    <cellStyle name="Обычный 15 9 4 2" xfId="8868"/>
    <cellStyle name="Обычный 15 9 4 2 2" xfId="8869"/>
    <cellStyle name="Обычный 15 9 4 2 2 2" xfId="8870"/>
    <cellStyle name="Обычный 15 9 4 2 2 2 2" xfId="8871"/>
    <cellStyle name="Обычный 15 9 4 2 2 3" xfId="8872"/>
    <cellStyle name="Обычный 15 9 4 2 3" xfId="8873"/>
    <cellStyle name="Обычный 15 9 4 2 3 2" xfId="8874"/>
    <cellStyle name="Обычный 15 9 4 2 4" xfId="8875"/>
    <cellStyle name="Обычный 15 9 4 3" xfId="8876"/>
    <cellStyle name="Обычный 15 9 4 3 2" xfId="8877"/>
    <cellStyle name="Обычный 15 9 4 3 2 2" xfId="8878"/>
    <cellStyle name="Обычный 15 9 4 3 3" xfId="8879"/>
    <cellStyle name="Обычный 15 9 4 4" xfId="8880"/>
    <cellStyle name="Обычный 15 9 4 4 2" xfId="8881"/>
    <cellStyle name="Обычный 15 9 4 5" xfId="8882"/>
    <cellStyle name="Обычный 15 9 5" xfId="8883"/>
    <cellStyle name="Обычный 15 9 5 2" xfId="8884"/>
    <cellStyle name="Обычный 15 9 5 2 2" xfId="8885"/>
    <cellStyle name="Обычный 15 9 5 2 2 2" xfId="8886"/>
    <cellStyle name="Обычный 15 9 5 2 3" xfId="8887"/>
    <cellStyle name="Обычный 15 9 5 3" xfId="8888"/>
    <cellStyle name="Обычный 15 9 5 3 2" xfId="8889"/>
    <cellStyle name="Обычный 15 9 5 4" xfId="8890"/>
    <cellStyle name="Обычный 15 9 6" xfId="8891"/>
    <cellStyle name="Обычный 15 9 6 2" xfId="8892"/>
    <cellStyle name="Обычный 15 9 6 2 2" xfId="8893"/>
    <cellStyle name="Обычный 15 9 6 3" xfId="8894"/>
    <cellStyle name="Обычный 15 9 7" xfId="8895"/>
    <cellStyle name="Обычный 15 9 7 2" xfId="8896"/>
    <cellStyle name="Обычный 15 9 8" xfId="8897"/>
    <cellStyle name="Обычный 16" xfId="8898"/>
    <cellStyle name="Обычный 16 10" xfId="8899"/>
    <cellStyle name="Обычный 16 11" xfId="8900"/>
    <cellStyle name="Обычный 16 12" xfId="8901"/>
    <cellStyle name="Обычный 16 2" xfId="8902"/>
    <cellStyle name="Обычный 16 3" xfId="8903"/>
    <cellStyle name="Обычный 16 4" xfId="8904"/>
    <cellStyle name="Обычный 16 5" xfId="8905"/>
    <cellStyle name="Обычный 16 6" xfId="8906"/>
    <cellStyle name="Обычный 16 7" xfId="8907"/>
    <cellStyle name="Обычный 16 8" xfId="8908"/>
    <cellStyle name="Обычный 16 9" xfId="8909"/>
    <cellStyle name="Обычный 17" xfId="8910"/>
    <cellStyle name="Обычный 17 10" xfId="8911"/>
    <cellStyle name="Обычный 17 11" xfId="8912"/>
    <cellStyle name="Обычный 17 2" xfId="8913"/>
    <cellStyle name="Обычный 17 3" xfId="8914"/>
    <cellStyle name="Обычный 17 4" xfId="8915"/>
    <cellStyle name="Обычный 17 5" xfId="8916"/>
    <cellStyle name="Обычный 17 6" xfId="8917"/>
    <cellStyle name="Обычный 17 7" xfId="8918"/>
    <cellStyle name="Обычный 17 8" xfId="8919"/>
    <cellStyle name="Обычный 17 9" xfId="8920"/>
    <cellStyle name="Обычный 18" xfId="8921"/>
    <cellStyle name="Обычный 18 10" xfId="8922"/>
    <cellStyle name="Обычный 18 10 2" xfId="8923"/>
    <cellStyle name="Обычный 18 10 2 2" xfId="8924"/>
    <cellStyle name="Обычный 18 10 2 2 2" xfId="8925"/>
    <cellStyle name="Обычный 18 10 2 2 2 2" xfId="8926"/>
    <cellStyle name="Обычный 18 10 2 2 3" xfId="8927"/>
    <cellStyle name="Обычный 18 10 2 3" xfId="8928"/>
    <cellStyle name="Обычный 18 10 2 3 2" xfId="8929"/>
    <cellStyle name="Обычный 18 10 2 3 2 2" xfId="8930"/>
    <cellStyle name="Обычный 18 10 2 3 3" xfId="8931"/>
    <cellStyle name="Обычный 18 10 2 4" xfId="8932"/>
    <cellStyle name="Обычный 18 10 2 4 2" xfId="8933"/>
    <cellStyle name="Обычный 18 10 2 5" xfId="8934"/>
    <cellStyle name="Обычный 18 10 3" xfId="8935"/>
    <cellStyle name="Обычный 18 10 3 2" xfId="8936"/>
    <cellStyle name="Обычный 18 10 3 2 2" xfId="8937"/>
    <cellStyle name="Обычный 18 10 3 3" xfId="8938"/>
    <cellStyle name="Обычный 18 10 4" xfId="8939"/>
    <cellStyle name="Обычный 18 10 4 2" xfId="8940"/>
    <cellStyle name="Обычный 18 10 4 2 2" xfId="8941"/>
    <cellStyle name="Обычный 18 10 4 3" xfId="8942"/>
    <cellStyle name="Обычный 18 10 5" xfId="8943"/>
    <cellStyle name="Обычный 18 10 5 2" xfId="8944"/>
    <cellStyle name="Обычный 18 10 5 2 2" xfId="8945"/>
    <cellStyle name="Обычный 18 10 5 3" xfId="8946"/>
    <cellStyle name="Обычный 18 10 6" xfId="8947"/>
    <cellStyle name="Обычный 18 10 6 2" xfId="8948"/>
    <cellStyle name="Обычный 18 10 7" xfId="8949"/>
    <cellStyle name="Обычный 18 11" xfId="8950"/>
    <cellStyle name="Обычный 18 11 2" xfId="8951"/>
    <cellStyle name="Обычный 18 11 2 2" xfId="8952"/>
    <cellStyle name="Обычный 18 11 2 2 2" xfId="8953"/>
    <cellStyle name="Обычный 18 11 2 3" xfId="8954"/>
    <cellStyle name="Обычный 18 11 3" xfId="8955"/>
    <cellStyle name="Обычный 18 11 3 2" xfId="8956"/>
    <cellStyle name="Обычный 18 11 3 2 2" xfId="8957"/>
    <cellStyle name="Обычный 18 11 3 3" xfId="8958"/>
    <cellStyle name="Обычный 18 11 4" xfId="8959"/>
    <cellStyle name="Обычный 18 11 4 2" xfId="8960"/>
    <cellStyle name="Обычный 18 11 5" xfId="8961"/>
    <cellStyle name="Обычный 18 12" xfId="8962"/>
    <cellStyle name="Обычный 18 12 2" xfId="8963"/>
    <cellStyle name="Обычный 18 12 2 2" xfId="8964"/>
    <cellStyle name="Обычный 18 12 3" xfId="8965"/>
    <cellStyle name="Обычный 18 13" xfId="8966"/>
    <cellStyle name="Обычный 18 13 2" xfId="8967"/>
    <cellStyle name="Обычный 18 13 2 2" xfId="8968"/>
    <cellStyle name="Обычный 18 13 3" xfId="8969"/>
    <cellStyle name="Обычный 18 14" xfId="8970"/>
    <cellStyle name="Обычный 18 14 2" xfId="8971"/>
    <cellStyle name="Обычный 18 14 2 2" xfId="8972"/>
    <cellStyle name="Обычный 18 14 3" xfId="8973"/>
    <cellStyle name="Обычный 18 15" xfId="8974"/>
    <cellStyle name="Обычный 18 15 2" xfId="8975"/>
    <cellStyle name="Обычный 18 16" xfId="8976"/>
    <cellStyle name="Обычный 18 17" xfId="8977"/>
    <cellStyle name="Обычный 18 2" xfId="8978"/>
    <cellStyle name="Обычный 18 2 10" xfId="8979"/>
    <cellStyle name="Обычный 18 2 10 2" xfId="8980"/>
    <cellStyle name="Обычный 18 2 11" xfId="8981"/>
    <cellStyle name="Обычный 18 2 2" xfId="8982"/>
    <cellStyle name="Обычный 18 2 2 10" xfId="8983"/>
    <cellStyle name="Обычный 18 2 2 2" xfId="8984"/>
    <cellStyle name="Обычный 18 2 2 2 2" xfId="8985"/>
    <cellStyle name="Обычный 18 2 2 2 2 2" xfId="8986"/>
    <cellStyle name="Обычный 18 2 2 2 2 2 2" xfId="8987"/>
    <cellStyle name="Обычный 18 2 2 2 2 2 2 2" xfId="8988"/>
    <cellStyle name="Обычный 18 2 2 2 2 2 2 2 2" xfId="8989"/>
    <cellStyle name="Обычный 18 2 2 2 2 2 2 3" xfId="8990"/>
    <cellStyle name="Обычный 18 2 2 2 2 2 3" xfId="8991"/>
    <cellStyle name="Обычный 18 2 2 2 2 2 3 2" xfId="8992"/>
    <cellStyle name="Обычный 18 2 2 2 2 2 3 2 2" xfId="8993"/>
    <cellStyle name="Обычный 18 2 2 2 2 2 3 3" xfId="8994"/>
    <cellStyle name="Обычный 18 2 2 2 2 2 4" xfId="8995"/>
    <cellStyle name="Обычный 18 2 2 2 2 2 4 2" xfId="8996"/>
    <cellStyle name="Обычный 18 2 2 2 2 2 5" xfId="8997"/>
    <cellStyle name="Обычный 18 2 2 2 2 3" xfId="8998"/>
    <cellStyle name="Обычный 18 2 2 2 2 3 2" xfId="8999"/>
    <cellStyle name="Обычный 18 2 2 2 2 3 2 2" xfId="9000"/>
    <cellStyle name="Обычный 18 2 2 2 2 3 3" xfId="9001"/>
    <cellStyle name="Обычный 18 2 2 2 2 4" xfId="9002"/>
    <cellStyle name="Обычный 18 2 2 2 2 4 2" xfId="9003"/>
    <cellStyle name="Обычный 18 2 2 2 2 4 2 2" xfId="9004"/>
    <cellStyle name="Обычный 18 2 2 2 2 4 3" xfId="9005"/>
    <cellStyle name="Обычный 18 2 2 2 2 5" xfId="9006"/>
    <cellStyle name="Обычный 18 2 2 2 2 5 2" xfId="9007"/>
    <cellStyle name="Обычный 18 2 2 2 2 5 2 2" xfId="9008"/>
    <cellStyle name="Обычный 18 2 2 2 2 5 3" xfId="9009"/>
    <cellStyle name="Обычный 18 2 2 2 2 6" xfId="9010"/>
    <cellStyle name="Обычный 18 2 2 2 2 6 2" xfId="9011"/>
    <cellStyle name="Обычный 18 2 2 2 2 7" xfId="9012"/>
    <cellStyle name="Обычный 18 2 2 2 3" xfId="9013"/>
    <cellStyle name="Обычный 18 2 2 2 3 2" xfId="9014"/>
    <cellStyle name="Обычный 18 2 2 2 3 2 2" xfId="9015"/>
    <cellStyle name="Обычный 18 2 2 2 3 2 2 2" xfId="9016"/>
    <cellStyle name="Обычный 18 2 2 2 3 2 2 2 2" xfId="9017"/>
    <cellStyle name="Обычный 18 2 2 2 3 2 2 3" xfId="9018"/>
    <cellStyle name="Обычный 18 2 2 2 3 2 3" xfId="9019"/>
    <cellStyle name="Обычный 18 2 2 2 3 2 3 2" xfId="9020"/>
    <cellStyle name="Обычный 18 2 2 2 3 2 3 2 2" xfId="9021"/>
    <cellStyle name="Обычный 18 2 2 2 3 2 3 3" xfId="9022"/>
    <cellStyle name="Обычный 18 2 2 2 3 2 4" xfId="9023"/>
    <cellStyle name="Обычный 18 2 2 2 3 2 4 2" xfId="9024"/>
    <cellStyle name="Обычный 18 2 2 2 3 2 5" xfId="9025"/>
    <cellStyle name="Обычный 18 2 2 2 3 3" xfId="9026"/>
    <cellStyle name="Обычный 18 2 2 2 3 3 2" xfId="9027"/>
    <cellStyle name="Обычный 18 2 2 2 3 3 2 2" xfId="9028"/>
    <cellStyle name="Обычный 18 2 2 2 3 3 3" xfId="9029"/>
    <cellStyle name="Обычный 18 2 2 2 3 4" xfId="9030"/>
    <cellStyle name="Обычный 18 2 2 2 3 4 2" xfId="9031"/>
    <cellStyle name="Обычный 18 2 2 2 3 4 2 2" xfId="9032"/>
    <cellStyle name="Обычный 18 2 2 2 3 4 3" xfId="9033"/>
    <cellStyle name="Обычный 18 2 2 2 3 5" xfId="9034"/>
    <cellStyle name="Обычный 18 2 2 2 3 5 2" xfId="9035"/>
    <cellStyle name="Обычный 18 2 2 2 3 5 2 2" xfId="9036"/>
    <cellStyle name="Обычный 18 2 2 2 3 5 3" xfId="9037"/>
    <cellStyle name="Обычный 18 2 2 2 3 6" xfId="9038"/>
    <cellStyle name="Обычный 18 2 2 2 3 6 2" xfId="9039"/>
    <cellStyle name="Обычный 18 2 2 2 3 7" xfId="9040"/>
    <cellStyle name="Обычный 18 2 2 2 4" xfId="9041"/>
    <cellStyle name="Обычный 18 2 2 2 4 2" xfId="9042"/>
    <cellStyle name="Обычный 18 2 2 2 4 2 2" xfId="9043"/>
    <cellStyle name="Обычный 18 2 2 2 4 2 2 2" xfId="9044"/>
    <cellStyle name="Обычный 18 2 2 2 4 2 3" xfId="9045"/>
    <cellStyle name="Обычный 18 2 2 2 4 3" xfId="9046"/>
    <cellStyle name="Обычный 18 2 2 2 4 3 2" xfId="9047"/>
    <cellStyle name="Обычный 18 2 2 2 4 3 2 2" xfId="9048"/>
    <cellStyle name="Обычный 18 2 2 2 4 3 3" xfId="9049"/>
    <cellStyle name="Обычный 18 2 2 2 4 4" xfId="9050"/>
    <cellStyle name="Обычный 18 2 2 2 4 4 2" xfId="9051"/>
    <cellStyle name="Обычный 18 2 2 2 4 5" xfId="9052"/>
    <cellStyle name="Обычный 18 2 2 2 5" xfId="9053"/>
    <cellStyle name="Обычный 18 2 2 2 5 2" xfId="9054"/>
    <cellStyle name="Обычный 18 2 2 2 5 2 2" xfId="9055"/>
    <cellStyle name="Обычный 18 2 2 2 5 3" xfId="9056"/>
    <cellStyle name="Обычный 18 2 2 2 6" xfId="9057"/>
    <cellStyle name="Обычный 18 2 2 2 6 2" xfId="9058"/>
    <cellStyle name="Обычный 18 2 2 2 6 2 2" xfId="9059"/>
    <cellStyle name="Обычный 18 2 2 2 6 3" xfId="9060"/>
    <cellStyle name="Обычный 18 2 2 2 7" xfId="9061"/>
    <cellStyle name="Обычный 18 2 2 2 7 2" xfId="9062"/>
    <cellStyle name="Обычный 18 2 2 2 7 2 2" xfId="9063"/>
    <cellStyle name="Обычный 18 2 2 2 7 3" xfId="9064"/>
    <cellStyle name="Обычный 18 2 2 2 8" xfId="9065"/>
    <cellStyle name="Обычный 18 2 2 2 8 2" xfId="9066"/>
    <cellStyle name="Обычный 18 2 2 2 9" xfId="9067"/>
    <cellStyle name="Обычный 18 2 2 3" xfId="9068"/>
    <cellStyle name="Обычный 18 2 2 3 2" xfId="9069"/>
    <cellStyle name="Обычный 18 2 2 3 2 2" xfId="9070"/>
    <cellStyle name="Обычный 18 2 2 3 2 2 2" xfId="9071"/>
    <cellStyle name="Обычный 18 2 2 3 2 2 2 2" xfId="9072"/>
    <cellStyle name="Обычный 18 2 2 3 2 2 3" xfId="9073"/>
    <cellStyle name="Обычный 18 2 2 3 2 3" xfId="9074"/>
    <cellStyle name="Обычный 18 2 2 3 2 3 2" xfId="9075"/>
    <cellStyle name="Обычный 18 2 2 3 2 3 2 2" xfId="9076"/>
    <cellStyle name="Обычный 18 2 2 3 2 3 3" xfId="9077"/>
    <cellStyle name="Обычный 18 2 2 3 2 4" xfId="9078"/>
    <cellStyle name="Обычный 18 2 2 3 2 4 2" xfId="9079"/>
    <cellStyle name="Обычный 18 2 2 3 2 5" xfId="9080"/>
    <cellStyle name="Обычный 18 2 2 3 3" xfId="9081"/>
    <cellStyle name="Обычный 18 2 2 3 3 2" xfId="9082"/>
    <cellStyle name="Обычный 18 2 2 3 3 2 2" xfId="9083"/>
    <cellStyle name="Обычный 18 2 2 3 3 3" xfId="9084"/>
    <cellStyle name="Обычный 18 2 2 3 4" xfId="9085"/>
    <cellStyle name="Обычный 18 2 2 3 4 2" xfId="9086"/>
    <cellStyle name="Обычный 18 2 2 3 4 2 2" xfId="9087"/>
    <cellStyle name="Обычный 18 2 2 3 4 3" xfId="9088"/>
    <cellStyle name="Обычный 18 2 2 3 5" xfId="9089"/>
    <cellStyle name="Обычный 18 2 2 3 5 2" xfId="9090"/>
    <cellStyle name="Обычный 18 2 2 3 5 2 2" xfId="9091"/>
    <cellStyle name="Обычный 18 2 2 3 5 3" xfId="9092"/>
    <cellStyle name="Обычный 18 2 2 3 6" xfId="9093"/>
    <cellStyle name="Обычный 18 2 2 3 6 2" xfId="9094"/>
    <cellStyle name="Обычный 18 2 2 3 7" xfId="9095"/>
    <cellStyle name="Обычный 18 2 2 4" xfId="9096"/>
    <cellStyle name="Обычный 18 2 2 4 2" xfId="9097"/>
    <cellStyle name="Обычный 18 2 2 4 2 2" xfId="9098"/>
    <cellStyle name="Обычный 18 2 2 4 2 2 2" xfId="9099"/>
    <cellStyle name="Обычный 18 2 2 4 2 2 2 2" xfId="9100"/>
    <cellStyle name="Обычный 18 2 2 4 2 2 3" xfId="9101"/>
    <cellStyle name="Обычный 18 2 2 4 2 3" xfId="9102"/>
    <cellStyle name="Обычный 18 2 2 4 2 3 2" xfId="9103"/>
    <cellStyle name="Обычный 18 2 2 4 2 3 2 2" xfId="9104"/>
    <cellStyle name="Обычный 18 2 2 4 2 3 3" xfId="9105"/>
    <cellStyle name="Обычный 18 2 2 4 2 4" xfId="9106"/>
    <cellStyle name="Обычный 18 2 2 4 2 4 2" xfId="9107"/>
    <cellStyle name="Обычный 18 2 2 4 2 5" xfId="9108"/>
    <cellStyle name="Обычный 18 2 2 4 3" xfId="9109"/>
    <cellStyle name="Обычный 18 2 2 4 3 2" xfId="9110"/>
    <cellStyle name="Обычный 18 2 2 4 3 2 2" xfId="9111"/>
    <cellStyle name="Обычный 18 2 2 4 3 3" xfId="9112"/>
    <cellStyle name="Обычный 18 2 2 4 4" xfId="9113"/>
    <cellStyle name="Обычный 18 2 2 4 4 2" xfId="9114"/>
    <cellStyle name="Обычный 18 2 2 4 4 2 2" xfId="9115"/>
    <cellStyle name="Обычный 18 2 2 4 4 3" xfId="9116"/>
    <cellStyle name="Обычный 18 2 2 4 5" xfId="9117"/>
    <cellStyle name="Обычный 18 2 2 4 5 2" xfId="9118"/>
    <cellStyle name="Обычный 18 2 2 4 5 2 2" xfId="9119"/>
    <cellStyle name="Обычный 18 2 2 4 5 3" xfId="9120"/>
    <cellStyle name="Обычный 18 2 2 4 6" xfId="9121"/>
    <cellStyle name="Обычный 18 2 2 4 6 2" xfId="9122"/>
    <cellStyle name="Обычный 18 2 2 4 7" xfId="9123"/>
    <cellStyle name="Обычный 18 2 2 5" xfId="9124"/>
    <cellStyle name="Обычный 18 2 2 5 2" xfId="9125"/>
    <cellStyle name="Обычный 18 2 2 5 2 2" xfId="9126"/>
    <cellStyle name="Обычный 18 2 2 5 2 2 2" xfId="9127"/>
    <cellStyle name="Обычный 18 2 2 5 2 3" xfId="9128"/>
    <cellStyle name="Обычный 18 2 2 5 3" xfId="9129"/>
    <cellStyle name="Обычный 18 2 2 5 3 2" xfId="9130"/>
    <cellStyle name="Обычный 18 2 2 5 3 2 2" xfId="9131"/>
    <cellStyle name="Обычный 18 2 2 5 3 3" xfId="9132"/>
    <cellStyle name="Обычный 18 2 2 5 4" xfId="9133"/>
    <cellStyle name="Обычный 18 2 2 5 4 2" xfId="9134"/>
    <cellStyle name="Обычный 18 2 2 5 5" xfId="9135"/>
    <cellStyle name="Обычный 18 2 2 6" xfId="9136"/>
    <cellStyle name="Обычный 18 2 2 6 2" xfId="9137"/>
    <cellStyle name="Обычный 18 2 2 6 2 2" xfId="9138"/>
    <cellStyle name="Обычный 18 2 2 6 3" xfId="9139"/>
    <cellStyle name="Обычный 18 2 2 7" xfId="9140"/>
    <cellStyle name="Обычный 18 2 2 7 2" xfId="9141"/>
    <cellStyle name="Обычный 18 2 2 7 2 2" xfId="9142"/>
    <cellStyle name="Обычный 18 2 2 7 3" xfId="9143"/>
    <cellStyle name="Обычный 18 2 2 8" xfId="9144"/>
    <cellStyle name="Обычный 18 2 2 8 2" xfId="9145"/>
    <cellStyle name="Обычный 18 2 2 8 2 2" xfId="9146"/>
    <cellStyle name="Обычный 18 2 2 8 3" xfId="9147"/>
    <cellStyle name="Обычный 18 2 2 9" xfId="9148"/>
    <cellStyle name="Обычный 18 2 2 9 2" xfId="9149"/>
    <cellStyle name="Обычный 18 2 3" xfId="9150"/>
    <cellStyle name="Обычный 18 2 3 2" xfId="9151"/>
    <cellStyle name="Обычный 18 2 3 2 2" xfId="9152"/>
    <cellStyle name="Обычный 18 2 3 2 2 2" xfId="9153"/>
    <cellStyle name="Обычный 18 2 3 2 2 2 2" xfId="9154"/>
    <cellStyle name="Обычный 18 2 3 2 2 2 2 2" xfId="9155"/>
    <cellStyle name="Обычный 18 2 3 2 2 2 3" xfId="9156"/>
    <cellStyle name="Обычный 18 2 3 2 2 3" xfId="9157"/>
    <cellStyle name="Обычный 18 2 3 2 2 3 2" xfId="9158"/>
    <cellStyle name="Обычный 18 2 3 2 2 3 2 2" xfId="9159"/>
    <cellStyle name="Обычный 18 2 3 2 2 3 3" xfId="9160"/>
    <cellStyle name="Обычный 18 2 3 2 2 4" xfId="9161"/>
    <cellStyle name="Обычный 18 2 3 2 2 4 2" xfId="9162"/>
    <cellStyle name="Обычный 18 2 3 2 2 5" xfId="9163"/>
    <cellStyle name="Обычный 18 2 3 2 3" xfId="9164"/>
    <cellStyle name="Обычный 18 2 3 2 3 2" xfId="9165"/>
    <cellStyle name="Обычный 18 2 3 2 3 2 2" xfId="9166"/>
    <cellStyle name="Обычный 18 2 3 2 3 3" xfId="9167"/>
    <cellStyle name="Обычный 18 2 3 2 4" xfId="9168"/>
    <cellStyle name="Обычный 18 2 3 2 4 2" xfId="9169"/>
    <cellStyle name="Обычный 18 2 3 2 4 2 2" xfId="9170"/>
    <cellStyle name="Обычный 18 2 3 2 4 3" xfId="9171"/>
    <cellStyle name="Обычный 18 2 3 2 5" xfId="9172"/>
    <cellStyle name="Обычный 18 2 3 2 5 2" xfId="9173"/>
    <cellStyle name="Обычный 18 2 3 2 5 2 2" xfId="9174"/>
    <cellStyle name="Обычный 18 2 3 2 5 3" xfId="9175"/>
    <cellStyle name="Обычный 18 2 3 2 6" xfId="9176"/>
    <cellStyle name="Обычный 18 2 3 2 6 2" xfId="9177"/>
    <cellStyle name="Обычный 18 2 3 2 7" xfId="9178"/>
    <cellStyle name="Обычный 18 2 3 3" xfId="9179"/>
    <cellStyle name="Обычный 18 2 3 3 2" xfId="9180"/>
    <cellStyle name="Обычный 18 2 3 3 2 2" xfId="9181"/>
    <cellStyle name="Обычный 18 2 3 3 2 2 2" xfId="9182"/>
    <cellStyle name="Обычный 18 2 3 3 2 2 2 2" xfId="9183"/>
    <cellStyle name="Обычный 18 2 3 3 2 2 3" xfId="9184"/>
    <cellStyle name="Обычный 18 2 3 3 2 3" xfId="9185"/>
    <cellStyle name="Обычный 18 2 3 3 2 3 2" xfId="9186"/>
    <cellStyle name="Обычный 18 2 3 3 2 3 2 2" xfId="9187"/>
    <cellStyle name="Обычный 18 2 3 3 2 3 3" xfId="9188"/>
    <cellStyle name="Обычный 18 2 3 3 2 4" xfId="9189"/>
    <cellStyle name="Обычный 18 2 3 3 2 4 2" xfId="9190"/>
    <cellStyle name="Обычный 18 2 3 3 2 5" xfId="9191"/>
    <cellStyle name="Обычный 18 2 3 3 3" xfId="9192"/>
    <cellStyle name="Обычный 18 2 3 3 3 2" xfId="9193"/>
    <cellStyle name="Обычный 18 2 3 3 3 2 2" xfId="9194"/>
    <cellStyle name="Обычный 18 2 3 3 3 3" xfId="9195"/>
    <cellStyle name="Обычный 18 2 3 3 4" xfId="9196"/>
    <cellStyle name="Обычный 18 2 3 3 4 2" xfId="9197"/>
    <cellStyle name="Обычный 18 2 3 3 4 2 2" xfId="9198"/>
    <cellStyle name="Обычный 18 2 3 3 4 3" xfId="9199"/>
    <cellStyle name="Обычный 18 2 3 3 5" xfId="9200"/>
    <cellStyle name="Обычный 18 2 3 3 5 2" xfId="9201"/>
    <cellStyle name="Обычный 18 2 3 3 5 2 2" xfId="9202"/>
    <cellStyle name="Обычный 18 2 3 3 5 3" xfId="9203"/>
    <cellStyle name="Обычный 18 2 3 3 6" xfId="9204"/>
    <cellStyle name="Обычный 18 2 3 3 6 2" xfId="9205"/>
    <cellStyle name="Обычный 18 2 3 3 7" xfId="9206"/>
    <cellStyle name="Обычный 18 2 3 4" xfId="9207"/>
    <cellStyle name="Обычный 18 2 3 4 2" xfId="9208"/>
    <cellStyle name="Обычный 18 2 3 4 2 2" xfId="9209"/>
    <cellStyle name="Обычный 18 2 3 4 2 2 2" xfId="9210"/>
    <cellStyle name="Обычный 18 2 3 4 2 3" xfId="9211"/>
    <cellStyle name="Обычный 18 2 3 4 3" xfId="9212"/>
    <cellStyle name="Обычный 18 2 3 4 3 2" xfId="9213"/>
    <cellStyle name="Обычный 18 2 3 4 3 2 2" xfId="9214"/>
    <cellStyle name="Обычный 18 2 3 4 3 3" xfId="9215"/>
    <cellStyle name="Обычный 18 2 3 4 4" xfId="9216"/>
    <cellStyle name="Обычный 18 2 3 4 4 2" xfId="9217"/>
    <cellStyle name="Обычный 18 2 3 4 5" xfId="9218"/>
    <cellStyle name="Обычный 18 2 3 5" xfId="9219"/>
    <cellStyle name="Обычный 18 2 3 5 2" xfId="9220"/>
    <cellStyle name="Обычный 18 2 3 5 2 2" xfId="9221"/>
    <cellStyle name="Обычный 18 2 3 5 3" xfId="9222"/>
    <cellStyle name="Обычный 18 2 3 6" xfId="9223"/>
    <cellStyle name="Обычный 18 2 3 6 2" xfId="9224"/>
    <cellStyle name="Обычный 18 2 3 6 2 2" xfId="9225"/>
    <cellStyle name="Обычный 18 2 3 6 3" xfId="9226"/>
    <cellStyle name="Обычный 18 2 3 7" xfId="9227"/>
    <cellStyle name="Обычный 18 2 3 7 2" xfId="9228"/>
    <cellStyle name="Обычный 18 2 3 7 2 2" xfId="9229"/>
    <cellStyle name="Обычный 18 2 3 7 3" xfId="9230"/>
    <cellStyle name="Обычный 18 2 3 8" xfId="9231"/>
    <cellStyle name="Обычный 18 2 3 8 2" xfId="9232"/>
    <cellStyle name="Обычный 18 2 3 9" xfId="9233"/>
    <cellStyle name="Обычный 18 2 4" xfId="9234"/>
    <cellStyle name="Обычный 18 2 4 2" xfId="9235"/>
    <cellStyle name="Обычный 18 2 4 2 2" xfId="9236"/>
    <cellStyle name="Обычный 18 2 4 2 2 2" xfId="9237"/>
    <cellStyle name="Обычный 18 2 4 2 2 2 2" xfId="9238"/>
    <cellStyle name="Обычный 18 2 4 2 2 3" xfId="9239"/>
    <cellStyle name="Обычный 18 2 4 2 3" xfId="9240"/>
    <cellStyle name="Обычный 18 2 4 2 3 2" xfId="9241"/>
    <cellStyle name="Обычный 18 2 4 2 3 2 2" xfId="9242"/>
    <cellStyle name="Обычный 18 2 4 2 3 3" xfId="9243"/>
    <cellStyle name="Обычный 18 2 4 2 4" xfId="9244"/>
    <cellStyle name="Обычный 18 2 4 2 4 2" xfId="9245"/>
    <cellStyle name="Обычный 18 2 4 2 5" xfId="9246"/>
    <cellStyle name="Обычный 18 2 4 3" xfId="9247"/>
    <cellStyle name="Обычный 18 2 4 3 2" xfId="9248"/>
    <cellStyle name="Обычный 18 2 4 3 2 2" xfId="9249"/>
    <cellStyle name="Обычный 18 2 4 3 3" xfId="9250"/>
    <cellStyle name="Обычный 18 2 4 4" xfId="9251"/>
    <cellStyle name="Обычный 18 2 4 4 2" xfId="9252"/>
    <cellStyle name="Обычный 18 2 4 4 2 2" xfId="9253"/>
    <cellStyle name="Обычный 18 2 4 4 3" xfId="9254"/>
    <cellStyle name="Обычный 18 2 4 5" xfId="9255"/>
    <cellStyle name="Обычный 18 2 4 5 2" xfId="9256"/>
    <cellStyle name="Обычный 18 2 4 5 2 2" xfId="9257"/>
    <cellStyle name="Обычный 18 2 4 5 3" xfId="9258"/>
    <cellStyle name="Обычный 18 2 4 6" xfId="9259"/>
    <cellStyle name="Обычный 18 2 4 6 2" xfId="9260"/>
    <cellStyle name="Обычный 18 2 4 7" xfId="9261"/>
    <cellStyle name="Обычный 18 2 5" xfId="9262"/>
    <cellStyle name="Обычный 18 2 5 2" xfId="9263"/>
    <cellStyle name="Обычный 18 2 5 2 2" xfId="9264"/>
    <cellStyle name="Обычный 18 2 5 2 2 2" xfId="9265"/>
    <cellStyle name="Обычный 18 2 5 2 2 2 2" xfId="9266"/>
    <cellStyle name="Обычный 18 2 5 2 2 3" xfId="9267"/>
    <cellStyle name="Обычный 18 2 5 2 3" xfId="9268"/>
    <cellStyle name="Обычный 18 2 5 2 3 2" xfId="9269"/>
    <cellStyle name="Обычный 18 2 5 2 3 2 2" xfId="9270"/>
    <cellStyle name="Обычный 18 2 5 2 3 3" xfId="9271"/>
    <cellStyle name="Обычный 18 2 5 2 4" xfId="9272"/>
    <cellStyle name="Обычный 18 2 5 2 4 2" xfId="9273"/>
    <cellStyle name="Обычный 18 2 5 2 5" xfId="9274"/>
    <cellStyle name="Обычный 18 2 5 3" xfId="9275"/>
    <cellStyle name="Обычный 18 2 5 3 2" xfId="9276"/>
    <cellStyle name="Обычный 18 2 5 3 2 2" xfId="9277"/>
    <cellStyle name="Обычный 18 2 5 3 3" xfId="9278"/>
    <cellStyle name="Обычный 18 2 5 4" xfId="9279"/>
    <cellStyle name="Обычный 18 2 5 4 2" xfId="9280"/>
    <cellStyle name="Обычный 18 2 5 4 2 2" xfId="9281"/>
    <cellStyle name="Обычный 18 2 5 4 3" xfId="9282"/>
    <cellStyle name="Обычный 18 2 5 5" xfId="9283"/>
    <cellStyle name="Обычный 18 2 5 5 2" xfId="9284"/>
    <cellStyle name="Обычный 18 2 5 5 2 2" xfId="9285"/>
    <cellStyle name="Обычный 18 2 5 5 3" xfId="9286"/>
    <cellStyle name="Обычный 18 2 5 6" xfId="9287"/>
    <cellStyle name="Обычный 18 2 5 6 2" xfId="9288"/>
    <cellStyle name="Обычный 18 2 5 7" xfId="9289"/>
    <cellStyle name="Обычный 18 2 6" xfId="9290"/>
    <cellStyle name="Обычный 18 2 6 2" xfId="9291"/>
    <cellStyle name="Обычный 18 2 6 2 2" xfId="9292"/>
    <cellStyle name="Обычный 18 2 6 2 2 2" xfId="9293"/>
    <cellStyle name="Обычный 18 2 6 2 3" xfId="9294"/>
    <cellStyle name="Обычный 18 2 6 3" xfId="9295"/>
    <cellStyle name="Обычный 18 2 6 3 2" xfId="9296"/>
    <cellStyle name="Обычный 18 2 6 3 2 2" xfId="9297"/>
    <cellStyle name="Обычный 18 2 6 3 3" xfId="9298"/>
    <cellStyle name="Обычный 18 2 6 4" xfId="9299"/>
    <cellStyle name="Обычный 18 2 6 4 2" xfId="9300"/>
    <cellStyle name="Обычный 18 2 6 5" xfId="9301"/>
    <cellStyle name="Обычный 18 2 7" xfId="9302"/>
    <cellStyle name="Обычный 18 2 7 2" xfId="9303"/>
    <cellStyle name="Обычный 18 2 7 2 2" xfId="9304"/>
    <cellStyle name="Обычный 18 2 7 3" xfId="9305"/>
    <cellStyle name="Обычный 18 2 8" xfId="9306"/>
    <cellStyle name="Обычный 18 2 8 2" xfId="9307"/>
    <cellStyle name="Обычный 18 2 8 2 2" xfId="9308"/>
    <cellStyle name="Обычный 18 2 8 3" xfId="9309"/>
    <cellStyle name="Обычный 18 2 9" xfId="9310"/>
    <cellStyle name="Обычный 18 2 9 2" xfId="9311"/>
    <cellStyle name="Обычный 18 2 9 2 2" xfId="9312"/>
    <cellStyle name="Обычный 18 2 9 3" xfId="9313"/>
    <cellStyle name="Обычный 18 3" xfId="9314"/>
    <cellStyle name="Обычный 18 3 10" xfId="9315"/>
    <cellStyle name="Обычный 18 3 2" xfId="9316"/>
    <cellStyle name="Обычный 18 3 2 2" xfId="9317"/>
    <cellStyle name="Обычный 18 3 2 2 2" xfId="9318"/>
    <cellStyle name="Обычный 18 3 2 2 2 2" xfId="9319"/>
    <cellStyle name="Обычный 18 3 2 2 2 2 2" xfId="9320"/>
    <cellStyle name="Обычный 18 3 2 2 2 2 2 2" xfId="9321"/>
    <cellStyle name="Обычный 18 3 2 2 2 2 3" xfId="9322"/>
    <cellStyle name="Обычный 18 3 2 2 2 3" xfId="9323"/>
    <cellStyle name="Обычный 18 3 2 2 2 3 2" xfId="9324"/>
    <cellStyle name="Обычный 18 3 2 2 2 3 2 2" xfId="9325"/>
    <cellStyle name="Обычный 18 3 2 2 2 3 3" xfId="9326"/>
    <cellStyle name="Обычный 18 3 2 2 2 4" xfId="9327"/>
    <cellStyle name="Обычный 18 3 2 2 2 4 2" xfId="9328"/>
    <cellStyle name="Обычный 18 3 2 2 2 5" xfId="9329"/>
    <cellStyle name="Обычный 18 3 2 2 3" xfId="9330"/>
    <cellStyle name="Обычный 18 3 2 2 3 2" xfId="9331"/>
    <cellStyle name="Обычный 18 3 2 2 3 2 2" xfId="9332"/>
    <cellStyle name="Обычный 18 3 2 2 3 3" xfId="9333"/>
    <cellStyle name="Обычный 18 3 2 2 4" xfId="9334"/>
    <cellStyle name="Обычный 18 3 2 2 4 2" xfId="9335"/>
    <cellStyle name="Обычный 18 3 2 2 4 2 2" xfId="9336"/>
    <cellStyle name="Обычный 18 3 2 2 4 3" xfId="9337"/>
    <cellStyle name="Обычный 18 3 2 2 5" xfId="9338"/>
    <cellStyle name="Обычный 18 3 2 2 5 2" xfId="9339"/>
    <cellStyle name="Обычный 18 3 2 2 5 2 2" xfId="9340"/>
    <cellStyle name="Обычный 18 3 2 2 5 3" xfId="9341"/>
    <cellStyle name="Обычный 18 3 2 2 6" xfId="9342"/>
    <cellStyle name="Обычный 18 3 2 2 6 2" xfId="9343"/>
    <cellStyle name="Обычный 18 3 2 2 7" xfId="9344"/>
    <cellStyle name="Обычный 18 3 2 3" xfId="9345"/>
    <cellStyle name="Обычный 18 3 2 3 2" xfId="9346"/>
    <cellStyle name="Обычный 18 3 2 3 2 2" xfId="9347"/>
    <cellStyle name="Обычный 18 3 2 3 2 2 2" xfId="9348"/>
    <cellStyle name="Обычный 18 3 2 3 2 2 2 2" xfId="9349"/>
    <cellStyle name="Обычный 18 3 2 3 2 2 3" xfId="9350"/>
    <cellStyle name="Обычный 18 3 2 3 2 3" xfId="9351"/>
    <cellStyle name="Обычный 18 3 2 3 2 3 2" xfId="9352"/>
    <cellStyle name="Обычный 18 3 2 3 2 3 2 2" xfId="9353"/>
    <cellStyle name="Обычный 18 3 2 3 2 3 3" xfId="9354"/>
    <cellStyle name="Обычный 18 3 2 3 2 4" xfId="9355"/>
    <cellStyle name="Обычный 18 3 2 3 2 4 2" xfId="9356"/>
    <cellStyle name="Обычный 18 3 2 3 2 5" xfId="9357"/>
    <cellStyle name="Обычный 18 3 2 3 3" xfId="9358"/>
    <cellStyle name="Обычный 18 3 2 3 3 2" xfId="9359"/>
    <cellStyle name="Обычный 18 3 2 3 3 2 2" xfId="9360"/>
    <cellStyle name="Обычный 18 3 2 3 3 3" xfId="9361"/>
    <cellStyle name="Обычный 18 3 2 3 4" xfId="9362"/>
    <cellStyle name="Обычный 18 3 2 3 4 2" xfId="9363"/>
    <cellStyle name="Обычный 18 3 2 3 4 2 2" xfId="9364"/>
    <cellStyle name="Обычный 18 3 2 3 4 3" xfId="9365"/>
    <cellStyle name="Обычный 18 3 2 3 5" xfId="9366"/>
    <cellStyle name="Обычный 18 3 2 3 5 2" xfId="9367"/>
    <cellStyle name="Обычный 18 3 2 3 5 2 2" xfId="9368"/>
    <cellStyle name="Обычный 18 3 2 3 5 3" xfId="9369"/>
    <cellStyle name="Обычный 18 3 2 3 6" xfId="9370"/>
    <cellStyle name="Обычный 18 3 2 3 6 2" xfId="9371"/>
    <cellStyle name="Обычный 18 3 2 3 7" xfId="9372"/>
    <cellStyle name="Обычный 18 3 2 4" xfId="9373"/>
    <cellStyle name="Обычный 18 3 2 4 2" xfId="9374"/>
    <cellStyle name="Обычный 18 3 2 4 2 2" xfId="9375"/>
    <cellStyle name="Обычный 18 3 2 4 2 2 2" xfId="9376"/>
    <cellStyle name="Обычный 18 3 2 4 2 3" xfId="9377"/>
    <cellStyle name="Обычный 18 3 2 4 3" xfId="9378"/>
    <cellStyle name="Обычный 18 3 2 4 3 2" xfId="9379"/>
    <cellStyle name="Обычный 18 3 2 4 3 2 2" xfId="9380"/>
    <cellStyle name="Обычный 18 3 2 4 3 3" xfId="9381"/>
    <cellStyle name="Обычный 18 3 2 4 4" xfId="9382"/>
    <cellStyle name="Обычный 18 3 2 4 4 2" xfId="9383"/>
    <cellStyle name="Обычный 18 3 2 4 5" xfId="9384"/>
    <cellStyle name="Обычный 18 3 2 5" xfId="9385"/>
    <cellStyle name="Обычный 18 3 2 5 2" xfId="9386"/>
    <cellStyle name="Обычный 18 3 2 5 2 2" xfId="9387"/>
    <cellStyle name="Обычный 18 3 2 5 3" xfId="9388"/>
    <cellStyle name="Обычный 18 3 2 6" xfId="9389"/>
    <cellStyle name="Обычный 18 3 2 6 2" xfId="9390"/>
    <cellStyle name="Обычный 18 3 2 6 2 2" xfId="9391"/>
    <cellStyle name="Обычный 18 3 2 6 3" xfId="9392"/>
    <cellStyle name="Обычный 18 3 2 7" xfId="9393"/>
    <cellStyle name="Обычный 18 3 2 7 2" xfId="9394"/>
    <cellStyle name="Обычный 18 3 2 7 2 2" xfId="9395"/>
    <cellStyle name="Обычный 18 3 2 7 3" xfId="9396"/>
    <cellStyle name="Обычный 18 3 2 8" xfId="9397"/>
    <cellStyle name="Обычный 18 3 2 8 2" xfId="9398"/>
    <cellStyle name="Обычный 18 3 2 9" xfId="9399"/>
    <cellStyle name="Обычный 18 3 3" xfId="9400"/>
    <cellStyle name="Обычный 18 3 3 2" xfId="9401"/>
    <cellStyle name="Обычный 18 3 3 2 2" xfId="9402"/>
    <cellStyle name="Обычный 18 3 3 2 2 2" xfId="9403"/>
    <cellStyle name="Обычный 18 3 3 2 2 2 2" xfId="9404"/>
    <cellStyle name="Обычный 18 3 3 2 2 3" xfId="9405"/>
    <cellStyle name="Обычный 18 3 3 2 3" xfId="9406"/>
    <cellStyle name="Обычный 18 3 3 2 3 2" xfId="9407"/>
    <cellStyle name="Обычный 18 3 3 2 3 2 2" xfId="9408"/>
    <cellStyle name="Обычный 18 3 3 2 3 3" xfId="9409"/>
    <cellStyle name="Обычный 18 3 3 2 4" xfId="9410"/>
    <cellStyle name="Обычный 18 3 3 2 4 2" xfId="9411"/>
    <cellStyle name="Обычный 18 3 3 2 5" xfId="9412"/>
    <cellStyle name="Обычный 18 3 3 3" xfId="9413"/>
    <cellStyle name="Обычный 18 3 3 3 2" xfId="9414"/>
    <cellStyle name="Обычный 18 3 3 3 2 2" xfId="9415"/>
    <cellStyle name="Обычный 18 3 3 3 3" xfId="9416"/>
    <cellStyle name="Обычный 18 3 3 4" xfId="9417"/>
    <cellStyle name="Обычный 18 3 3 4 2" xfId="9418"/>
    <cellStyle name="Обычный 18 3 3 4 2 2" xfId="9419"/>
    <cellStyle name="Обычный 18 3 3 4 3" xfId="9420"/>
    <cellStyle name="Обычный 18 3 3 5" xfId="9421"/>
    <cellStyle name="Обычный 18 3 3 5 2" xfId="9422"/>
    <cellStyle name="Обычный 18 3 3 5 2 2" xfId="9423"/>
    <cellStyle name="Обычный 18 3 3 5 3" xfId="9424"/>
    <cellStyle name="Обычный 18 3 3 6" xfId="9425"/>
    <cellStyle name="Обычный 18 3 3 6 2" xfId="9426"/>
    <cellStyle name="Обычный 18 3 3 7" xfId="9427"/>
    <cellStyle name="Обычный 18 3 4" xfId="9428"/>
    <cellStyle name="Обычный 18 3 4 2" xfId="9429"/>
    <cellStyle name="Обычный 18 3 4 2 2" xfId="9430"/>
    <cellStyle name="Обычный 18 3 4 2 2 2" xfId="9431"/>
    <cellStyle name="Обычный 18 3 4 2 2 2 2" xfId="9432"/>
    <cellStyle name="Обычный 18 3 4 2 2 3" xfId="9433"/>
    <cellStyle name="Обычный 18 3 4 2 3" xfId="9434"/>
    <cellStyle name="Обычный 18 3 4 2 3 2" xfId="9435"/>
    <cellStyle name="Обычный 18 3 4 2 3 2 2" xfId="9436"/>
    <cellStyle name="Обычный 18 3 4 2 3 3" xfId="9437"/>
    <cellStyle name="Обычный 18 3 4 2 4" xfId="9438"/>
    <cellStyle name="Обычный 18 3 4 2 4 2" xfId="9439"/>
    <cellStyle name="Обычный 18 3 4 2 5" xfId="9440"/>
    <cellStyle name="Обычный 18 3 4 3" xfId="9441"/>
    <cellStyle name="Обычный 18 3 4 3 2" xfId="9442"/>
    <cellStyle name="Обычный 18 3 4 3 2 2" xfId="9443"/>
    <cellStyle name="Обычный 18 3 4 3 3" xfId="9444"/>
    <cellStyle name="Обычный 18 3 4 4" xfId="9445"/>
    <cellStyle name="Обычный 18 3 4 4 2" xfId="9446"/>
    <cellStyle name="Обычный 18 3 4 4 2 2" xfId="9447"/>
    <cellStyle name="Обычный 18 3 4 4 3" xfId="9448"/>
    <cellStyle name="Обычный 18 3 4 5" xfId="9449"/>
    <cellStyle name="Обычный 18 3 4 5 2" xfId="9450"/>
    <cellStyle name="Обычный 18 3 4 5 2 2" xfId="9451"/>
    <cellStyle name="Обычный 18 3 4 5 3" xfId="9452"/>
    <cellStyle name="Обычный 18 3 4 6" xfId="9453"/>
    <cellStyle name="Обычный 18 3 4 6 2" xfId="9454"/>
    <cellStyle name="Обычный 18 3 4 7" xfId="9455"/>
    <cellStyle name="Обычный 18 3 5" xfId="9456"/>
    <cellStyle name="Обычный 18 3 5 2" xfId="9457"/>
    <cellStyle name="Обычный 18 3 5 2 2" xfId="9458"/>
    <cellStyle name="Обычный 18 3 5 2 2 2" xfId="9459"/>
    <cellStyle name="Обычный 18 3 5 2 3" xfId="9460"/>
    <cellStyle name="Обычный 18 3 5 3" xfId="9461"/>
    <cellStyle name="Обычный 18 3 5 3 2" xfId="9462"/>
    <cellStyle name="Обычный 18 3 5 3 2 2" xfId="9463"/>
    <cellStyle name="Обычный 18 3 5 3 3" xfId="9464"/>
    <cellStyle name="Обычный 18 3 5 4" xfId="9465"/>
    <cellStyle name="Обычный 18 3 5 4 2" xfId="9466"/>
    <cellStyle name="Обычный 18 3 5 5" xfId="9467"/>
    <cellStyle name="Обычный 18 3 6" xfId="9468"/>
    <cellStyle name="Обычный 18 3 6 2" xfId="9469"/>
    <cellStyle name="Обычный 18 3 6 2 2" xfId="9470"/>
    <cellStyle name="Обычный 18 3 6 3" xfId="9471"/>
    <cellStyle name="Обычный 18 3 7" xfId="9472"/>
    <cellStyle name="Обычный 18 3 7 2" xfId="9473"/>
    <cellStyle name="Обычный 18 3 7 2 2" xfId="9474"/>
    <cellStyle name="Обычный 18 3 7 3" xfId="9475"/>
    <cellStyle name="Обычный 18 3 8" xfId="9476"/>
    <cellStyle name="Обычный 18 3 8 2" xfId="9477"/>
    <cellStyle name="Обычный 18 3 8 2 2" xfId="9478"/>
    <cellStyle name="Обычный 18 3 8 3" xfId="9479"/>
    <cellStyle name="Обычный 18 3 9" xfId="9480"/>
    <cellStyle name="Обычный 18 3 9 2" xfId="9481"/>
    <cellStyle name="Обычный 18 4" xfId="9482"/>
    <cellStyle name="Обычный 18 4 2" xfId="9483"/>
    <cellStyle name="Обычный 18 4 2 2" xfId="9484"/>
    <cellStyle name="Обычный 18 4 2 2 2" xfId="9485"/>
    <cellStyle name="Обычный 18 4 2 2 2 2" xfId="9486"/>
    <cellStyle name="Обычный 18 4 2 2 2 2 2" xfId="9487"/>
    <cellStyle name="Обычный 18 4 2 2 2 3" xfId="9488"/>
    <cellStyle name="Обычный 18 4 2 2 3" xfId="9489"/>
    <cellStyle name="Обычный 18 4 2 2 3 2" xfId="9490"/>
    <cellStyle name="Обычный 18 4 2 2 3 2 2" xfId="9491"/>
    <cellStyle name="Обычный 18 4 2 2 3 3" xfId="9492"/>
    <cellStyle name="Обычный 18 4 2 2 4" xfId="9493"/>
    <cellStyle name="Обычный 18 4 2 2 4 2" xfId="9494"/>
    <cellStyle name="Обычный 18 4 2 2 5" xfId="9495"/>
    <cellStyle name="Обычный 18 4 2 3" xfId="9496"/>
    <cellStyle name="Обычный 18 4 2 3 2" xfId="9497"/>
    <cellStyle name="Обычный 18 4 2 3 2 2" xfId="9498"/>
    <cellStyle name="Обычный 18 4 2 3 3" xfId="9499"/>
    <cellStyle name="Обычный 18 4 2 4" xfId="9500"/>
    <cellStyle name="Обычный 18 4 2 4 2" xfId="9501"/>
    <cellStyle name="Обычный 18 4 2 4 2 2" xfId="9502"/>
    <cellStyle name="Обычный 18 4 2 4 3" xfId="9503"/>
    <cellStyle name="Обычный 18 4 2 5" xfId="9504"/>
    <cellStyle name="Обычный 18 4 2 5 2" xfId="9505"/>
    <cellStyle name="Обычный 18 4 2 5 2 2" xfId="9506"/>
    <cellStyle name="Обычный 18 4 2 5 3" xfId="9507"/>
    <cellStyle name="Обычный 18 4 2 6" xfId="9508"/>
    <cellStyle name="Обычный 18 4 2 6 2" xfId="9509"/>
    <cellStyle name="Обычный 18 4 2 7" xfId="9510"/>
    <cellStyle name="Обычный 18 4 3" xfId="9511"/>
    <cellStyle name="Обычный 18 4 3 2" xfId="9512"/>
    <cellStyle name="Обычный 18 4 3 2 2" xfId="9513"/>
    <cellStyle name="Обычный 18 4 3 2 2 2" xfId="9514"/>
    <cellStyle name="Обычный 18 4 3 2 2 2 2" xfId="9515"/>
    <cellStyle name="Обычный 18 4 3 2 2 3" xfId="9516"/>
    <cellStyle name="Обычный 18 4 3 2 3" xfId="9517"/>
    <cellStyle name="Обычный 18 4 3 2 3 2" xfId="9518"/>
    <cellStyle name="Обычный 18 4 3 2 3 2 2" xfId="9519"/>
    <cellStyle name="Обычный 18 4 3 2 3 3" xfId="9520"/>
    <cellStyle name="Обычный 18 4 3 2 4" xfId="9521"/>
    <cellStyle name="Обычный 18 4 3 2 4 2" xfId="9522"/>
    <cellStyle name="Обычный 18 4 3 2 5" xfId="9523"/>
    <cellStyle name="Обычный 18 4 3 3" xfId="9524"/>
    <cellStyle name="Обычный 18 4 3 3 2" xfId="9525"/>
    <cellStyle name="Обычный 18 4 3 3 2 2" xfId="9526"/>
    <cellStyle name="Обычный 18 4 3 3 3" xfId="9527"/>
    <cellStyle name="Обычный 18 4 3 4" xfId="9528"/>
    <cellStyle name="Обычный 18 4 3 4 2" xfId="9529"/>
    <cellStyle name="Обычный 18 4 3 4 2 2" xfId="9530"/>
    <cellStyle name="Обычный 18 4 3 4 3" xfId="9531"/>
    <cellStyle name="Обычный 18 4 3 5" xfId="9532"/>
    <cellStyle name="Обычный 18 4 3 5 2" xfId="9533"/>
    <cellStyle name="Обычный 18 4 3 5 2 2" xfId="9534"/>
    <cellStyle name="Обычный 18 4 3 5 3" xfId="9535"/>
    <cellStyle name="Обычный 18 4 3 6" xfId="9536"/>
    <cellStyle name="Обычный 18 4 3 6 2" xfId="9537"/>
    <cellStyle name="Обычный 18 4 3 7" xfId="9538"/>
    <cellStyle name="Обычный 18 4 4" xfId="9539"/>
    <cellStyle name="Обычный 18 4 4 2" xfId="9540"/>
    <cellStyle name="Обычный 18 4 4 2 2" xfId="9541"/>
    <cellStyle name="Обычный 18 4 4 2 2 2" xfId="9542"/>
    <cellStyle name="Обычный 18 4 4 2 3" xfId="9543"/>
    <cellStyle name="Обычный 18 4 4 3" xfId="9544"/>
    <cellStyle name="Обычный 18 4 4 3 2" xfId="9545"/>
    <cellStyle name="Обычный 18 4 4 3 2 2" xfId="9546"/>
    <cellStyle name="Обычный 18 4 4 3 3" xfId="9547"/>
    <cellStyle name="Обычный 18 4 4 4" xfId="9548"/>
    <cellStyle name="Обычный 18 4 4 4 2" xfId="9549"/>
    <cellStyle name="Обычный 18 4 4 5" xfId="9550"/>
    <cellStyle name="Обычный 18 4 5" xfId="9551"/>
    <cellStyle name="Обычный 18 4 5 2" xfId="9552"/>
    <cellStyle name="Обычный 18 4 5 2 2" xfId="9553"/>
    <cellStyle name="Обычный 18 4 5 3" xfId="9554"/>
    <cellStyle name="Обычный 18 4 6" xfId="9555"/>
    <cellStyle name="Обычный 18 4 6 2" xfId="9556"/>
    <cellStyle name="Обычный 18 4 6 2 2" xfId="9557"/>
    <cellStyle name="Обычный 18 4 6 3" xfId="9558"/>
    <cellStyle name="Обычный 18 4 7" xfId="9559"/>
    <cellStyle name="Обычный 18 4 7 2" xfId="9560"/>
    <cellStyle name="Обычный 18 4 7 2 2" xfId="9561"/>
    <cellStyle name="Обычный 18 4 7 3" xfId="9562"/>
    <cellStyle name="Обычный 18 4 8" xfId="9563"/>
    <cellStyle name="Обычный 18 4 8 2" xfId="9564"/>
    <cellStyle name="Обычный 18 4 9" xfId="9565"/>
    <cellStyle name="Обычный 18 5" xfId="9566"/>
    <cellStyle name="Обычный 18 5 2" xfId="9567"/>
    <cellStyle name="Обычный 18 5 2 2" xfId="9568"/>
    <cellStyle name="Обычный 18 5 2 2 2" xfId="9569"/>
    <cellStyle name="Обычный 18 5 2 2 2 2" xfId="9570"/>
    <cellStyle name="Обычный 18 5 2 2 2 2 2" xfId="9571"/>
    <cellStyle name="Обычный 18 5 2 2 2 3" xfId="9572"/>
    <cellStyle name="Обычный 18 5 2 2 3" xfId="9573"/>
    <cellStyle name="Обычный 18 5 2 2 3 2" xfId="9574"/>
    <cellStyle name="Обычный 18 5 2 2 3 2 2" xfId="9575"/>
    <cellStyle name="Обычный 18 5 2 2 3 3" xfId="9576"/>
    <cellStyle name="Обычный 18 5 2 2 4" xfId="9577"/>
    <cellStyle name="Обычный 18 5 2 2 4 2" xfId="9578"/>
    <cellStyle name="Обычный 18 5 2 2 5" xfId="9579"/>
    <cellStyle name="Обычный 18 5 2 3" xfId="9580"/>
    <cellStyle name="Обычный 18 5 2 3 2" xfId="9581"/>
    <cellStyle name="Обычный 18 5 2 3 2 2" xfId="9582"/>
    <cellStyle name="Обычный 18 5 2 3 3" xfId="9583"/>
    <cellStyle name="Обычный 18 5 2 4" xfId="9584"/>
    <cellStyle name="Обычный 18 5 2 4 2" xfId="9585"/>
    <cellStyle name="Обычный 18 5 2 4 2 2" xfId="9586"/>
    <cellStyle name="Обычный 18 5 2 4 3" xfId="9587"/>
    <cellStyle name="Обычный 18 5 2 5" xfId="9588"/>
    <cellStyle name="Обычный 18 5 2 5 2" xfId="9589"/>
    <cellStyle name="Обычный 18 5 2 5 2 2" xfId="9590"/>
    <cellStyle name="Обычный 18 5 2 5 3" xfId="9591"/>
    <cellStyle name="Обычный 18 5 2 6" xfId="9592"/>
    <cellStyle name="Обычный 18 5 2 6 2" xfId="9593"/>
    <cellStyle name="Обычный 18 5 2 7" xfId="9594"/>
    <cellStyle name="Обычный 18 5 3" xfId="9595"/>
    <cellStyle name="Обычный 18 5 3 2" xfId="9596"/>
    <cellStyle name="Обычный 18 5 3 2 2" xfId="9597"/>
    <cellStyle name="Обычный 18 5 3 2 2 2" xfId="9598"/>
    <cellStyle name="Обычный 18 5 3 2 2 2 2" xfId="9599"/>
    <cellStyle name="Обычный 18 5 3 2 2 3" xfId="9600"/>
    <cellStyle name="Обычный 18 5 3 2 3" xfId="9601"/>
    <cellStyle name="Обычный 18 5 3 2 3 2" xfId="9602"/>
    <cellStyle name="Обычный 18 5 3 2 3 2 2" xfId="9603"/>
    <cellStyle name="Обычный 18 5 3 2 3 3" xfId="9604"/>
    <cellStyle name="Обычный 18 5 3 2 4" xfId="9605"/>
    <cellStyle name="Обычный 18 5 3 2 4 2" xfId="9606"/>
    <cellStyle name="Обычный 18 5 3 2 5" xfId="9607"/>
    <cellStyle name="Обычный 18 5 3 3" xfId="9608"/>
    <cellStyle name="Обычный 18 5 3 3 2" xfId="9609"/>
    <cellStyle name="Обычный 18 5 3 3 2 2" xfId="9610"/>
    <cellStyle name="Обычный 18 5 3 3 3" xfId="9611"/>
    <cellStyle name="Обычный 18 5 3 4" xfId="9612"/>
    <cellStyle name="Обычный 18 5 3 4 2" xfId="9613"/>
    <cellStyle name="Обычный 18 5 3 4 2 2" xfId="9614"/>
    <cellStyle name="Обычный 18 5 3 4 3" xfId="9615"/>
    <cellStyle name="Обычный 18 5 3 5" xfId="9616"/>
    <cellStyle name="Обычный 18 5 3 5 2" xfId="9617"/>
    <cellStyle name="Обычный 18 5 3 5 2 2" xfId="9618"/>
    <cellStyle name="Обычный 18 5 3 5 3" xfId="9619"/>
    <cellStyle name="Обычный 18 5 3 6" xfId="9620"/>
    <cellStyle name="Обычный 18 5 3 6 2" xfId="9621"/>
    <cellStyle name="Обычный 18 5 3 7" xfId="9622"/>
    <cellStyle name="Обычный 18 5 4" xfId="9623"/>
    <cellStyle name="Обычный 18 5 4 2" xfId="9624"/>
    <cellStyle name="Обычный 18 5 4 2 2" xfId="9625"/>
    <cellStyle name="Обычный 18 5 4 2 2 2" xfId="9626"/>
    <cellStyle name="Обычный 18 5 4 2 3" xfId="9627"/>
    <cellStyle name="Обычный 18 5 4 3" xfId="9628"/>
    <cellStyle name="Обычный 18 5 4 3 2" xfId="9629"/>
    <cellStyle name="Обычный 18 5 4 3 2 2" xfId="9630"/>
    <cellStyle name="Обычный 18 5 4 3 3" xfId="9631"/>
    <cellStyle name="Обычный 18 5 4 4" xfId="9632"/>
    <cellStyle name="Обычный 18 5 4 4 2" xfId="9633"/>
    <cellStyle name="Обычный 18 5 4 5" xfId="9634"/>
    <cellStyle name="Обычный 18 5 5" xfId="9635"/>
    <cellStyle name="Обычный 18 5 5 2" xfId="9636"/>
    <cellStyle name="Обычный 18 5 5 2 2" xfId="9637"/>
    <cellStyle name="Обычный 18 5 5 3" xfId="9638"/>
    <cellStyle name="Обычный 18 5 6" xfId="9639"/>
    <cellStyle name="Обычный 18 5 6 2" xfId="9640"/>
    <cellStyle name="Обычный 18 5 6 2 2" xfId="9641"/>
    <cellStyle name="Обычный 18 5 6 3" xfId="9642"/>
    <cellStyle name="Обычный 18 5 7" xfId="9643"/>
    <cellStyle name="Обычный 18 5 7 2" xfId="9644"/>
    <cellStyle name="Обычный 18 5 7 2 2" xfId="9645"/>
    <cellStyle name="Обычный 18 5 7 3" xfId="9646"/>
    <cellStyle name="Обычный 18 5 8" xfId="9647"/>
    <cellStyle name="Обычный 18 5 8 2" xfId="9648"/>
    <cellStyle name="Обычный 18 5 9" xfId="9649"/>
    <cellStyle name="Обычный 18 6" xfId="9650"/>
    <cellStyle name="Обычный 18 6 2" xfId="9651"/>
    <cellStyle name="Обычный 18 6 2 2" xfId="9652"/>
    <cellStyle name="Обычный 18 6 2 2 2" xfId="9653"/>
    <cellStyle name="Обычный 18 6 2 2 2 2" xfId="9654"/>
    <cellStyle name="Обычный 18 6 2 2 2 2 2" xfId="9655"/>
    <cellStyle name="Обычный 18 6 2 2 2 3" xfId="9656"/>
    <cellStyle name="Обычный 18 6 2 2 3" xfId="9657"/>
    <cellStyle name="Обычный 18 6 2 2 3 2" xfId="9658"/>
    <cellStyle name="Обычный 18 6 2 2 3 2 2" xfId="9659"/>
    <cellStyle name="Обычный 18 6 2 2 3 3" xfId="9660"/>
    <cellStyle name="Обычный 18 6 2 2 4" xfId="9661"/>
    <cellStyle name="Обычный 18 6 2 2 4 2" xfId="9662"/>
    <cellStyle name="Обычный 18 6 2 2 5" xfId="9663"/>
    <cellStyle name="Обычный 18 6 2 3" xfId="9664"/>
    <cellStyle name="Обычный 18 6 2 3 2" xfId="9665"/>
    <cellStyle name="Обычный 18 6 2 3 2 2" xfId="9666"/>
    <cellStyle name="Обычный 18 6 2 3 3" xfId="9667"/>
    <cellStyle name="Обычный 18 6 2 4" xfId="9668"/>
    <cellStyle name="Обычный 18 6 2 4 2" xfId="9669"/>
    <cellStyle name="Обычный 18 6 2 4 2 2" xfId="9670"/>
    <cellStyle name="Обычный 18 6 2 4 3" xfId="9671"/>
    <cellStyle name="Обычный 18 6 2 5" xfId="9672"/>
    <cellStyle name="Обычный 18 6 2 5 2" xfId="9673"/>
    <cellStyle name="Обычный 18 6 2 5 2 2" xfId="9674"/>
    <cellStyle name="Обычный 18 6 2 5 3" xfId="9675"/>
    <cellStyle name="Обычный 18 6 2 6" xfId="9676"/>
    <cellStyle name="Обычный 18 6 2 6 2" xfId="9677"/>
    <cellStyle name="Обычный 18 6 2 7" xfId="9678"/>
    <cellStyle name="Обычный 18 6 3" xfId="9679"/>
    <cellStyle name="Обычный 18 6 3 2" xfId="9680"/>
    <cellStyle name="Обычный 18 6 3 2 2" xfId="9681"/>
    <cellStyle name="Обычный 18 6 3 2 2 2" xfId="9682"/>
    <cellStyle name="Обычный 18 6 3 2 2 2 2" xfId="9683"/>
    <cellStyle name="Обычный 18 6 3 2 2 3" xfId="9684"/>
    <cellStyle name="Обычный 18 6 3 2 3" xfId="9685"/>
    <cellStyle name="Обычный 18 6 3 2 3 2" xfId="9686"/>
    <cellStyle name="Обычный 18 6 3 2 3 2 2" xfId="9687"/>
    <cellStyle name="Обычный 18 6 3 2 3 3" xfId="9688"/>
    <cellStyle name="Обычный 18 6 3 2 4" xfId="9689"/>
    <cellStyle name="Обычный 18 6 3 2 4 2" xfId="9690"/>
    <cellStyle name="Обычный 18 6 3 2 5" xfId="9691"/>
    <cellStyle name="Обычный 18 6 3 3" xfId="9692"/>
    <cellStyle name="Обычный 18 6 3 3 2" xfId="9693"/>
    <cellStyle name="Обычный 18 6 3 3 2 2" xfId="9694"/>
    <cellStyle name="Обычный 18 6 3 3 3" xfId="9695"/>
    <cellStyle name="Обычный 18 6 3 4" xfId="9696"/>
    <cellStyle name="Обычный 18 6 3 4 2" xfId="9697"/>
    <cellStyle name="Обычный 18 6 3 4 2 2" xfId="9698"/>
    <cellStyle name="Обычный 18 6 3 4 3" xfId="9699"/>
    <cellStyle name="Обычный 18 6 3 5" xfId="9700"/>
    <cellStyle name="Обычный 18 6 3 5 2" xfId="9701"/>
    <cellStyle name="Обычный 18 6 3 5 2 2" xfId="9702"/>
    <cellStyle name="Обычный 18 6 3 5 3" xfId="9703"/>
    <cellStyle name="Обычный 18 6 3 6" xfId="9704"/>
    <cellStyle name="Обычный 18 6 3 6 2" xfId="9705"/>
    <cellStyle name="Обычный 18 6 3 7" xfId="9706"/>
    <cellStyle name="Обычный 18 6 4" xfId="9707"/>
    <cellStyle name="Обычный 18 6 4 2" xfId="9708"/>
    <cellStyle name="Обычный 18 6 4 2 2" xfId="9709"/>
    <cellStyle name="Обычный 18 6 4 2 2 2" xfId="9710"/>
    <cellStyle name="Обычный 18 6 4 2 3" xfId="9711"/>
    <cellStyle name="Обычный 18 6 4 3" xfId="9712"/>
    <cellStyle name="Обычный 18 6 4 3 2" xfId="9713"/>
    <cellStyle name="Обычный 18 6 4 3 2 2" xfId="9714"/>
    <cellStyle name="Обычный 18 6 4 3 3" xfId="9715"/>
    <cellStyle name="Обычный 18 6 4 4" xfId="9716"/>
    <cellStyle name="Обычный 18 6 4 4 2" xfId="9717"/>
    <cellStyle name="Обычный 18 6 4 5" xfId="9718"/>
    <cellStyle name="Обычный 18 6 5" xfId="9719"/>
    <cellStyle name="Обычный 18 6 5 2" xfId="9720"/>
    <cellStyle name="Обычный 18 6 5 2 2" xfId="9721"/>
    <cellStyle name="Обычный 18 6 5 3" xfId="9722"/>
    <cellStyle name="Обычный 18 6 6" xfId="9723"/>
    <cellStyle name="Обычный 18 6 6 2" xfId="9724"/>
    <cellStyle name="Обычный 18 6 6 2 2" xfId="9725"/>
    <cellStyle name="Обычный 18 6 6 3" xfId="9726"/>
    <cellStyle name="Обычный 18 6 7" xfId="9727"/>
    <cellStyle name="Обычный 18 6 7 2" xfId="9728"/>
    <cellStyle name="Обычный 18 6 7 2 2" xfId="9729"/>
    <cellStyle name="Обычный 18 6 7 3" xfId="9730"/>
    <cellStyle name="Обычный 18 6 8" xfId="9731"/>
    <cellStyle name="Обычный 18 6 8 2" xfId="9732"/>
    <cellStyle name="Обычный 18 6 9" xfId="9733"/>
    <cellStyle name="Обычный 18 7" xfId="9734"/>
    <cellStyle name="Обычный 18 7 2" xfId="9735"/>
    <cellStyle name="Обычный 18 7 2 2" xfId="9736"/>
    <cellStyle name="Обычный 18 7 2 2 2" xfId="9737"/>
    <cellStyle name="Обычный 18 7 2 2 2 2" xfId="9738"/>
    <cellStyle name="Обычный 18 7 2 2 3" xfId="9739"/>
    <cellStyle name="Обычный 18 7 2 3" xfId="9740"/>
    <cellStyle name="Обычный 18 7 2 3 2" xfId="9741"/>
    <cellStyle name="Обычный 18 7 2 3 2 2" xfId="9742"/>
    <cellStyle name="Обычный 18 7 2 3 3" xfId="9743"/>
    <cellStyle name="Обычный 18 7 2 4" xfId="9744"/>
    <cellStyle name="Обычный 18 7 2 4 2" xfId="9745"/>
    <cellStyle name="Обычный 18 7 2 5" xfId="9746"/>
    <cellStyle name="Обычный 18 7 3" xfId="9747"/>
    <cellStyle name="Обычный 18 7 3 2" xfId="9748"/>
    <cellStyle name="Обычный 18 7 3 2 2" xfId="9749"/>
    <cellStyle name="Обычный 18 7 3 3" xfId="9750"/>
    <cellStyle name="Обычный 18 7 4" xfId="9751"/>
    <cellStyle name="Обычный 18 7 4 2" xfId="9752"/>
    <cellStyle name="Обычный 18 7 4 2 2" xfId="9753"/>
    <cellStyle name="Обычный 18 7 4 3" xfId="9754"/>
    <cellStyle name="Обычный 18 7 5" xfId="9755"/>
    <cellStyle name="Обычный 18 7 5 2" xfId="9756"/>
    <cellStyle name="Обычный 18 7 5 2 2" xfId="9757"/>
    <cellStyle name="Обычный 18 7 5 3" xfId="9758"/>
    <cellStyle name="Обычный 18 7 6" xfId="9759"/>
    <cellStyle name="Обычный 18 7 6 2" xfId="9760"/>
    <cellStyle name="Обычный 18 7 7" xfId="9761"/>
    <cellStyle name="Обычный 18 8" xfId="9762"/>
    <cellStyle name="Обычный 18 8 2" xfId="9763"/>
    <cellStyle name="Обычный 18 8 2 2" xfId="9764"/>
    <cellStyle name="Обычный 18 8 2 2 2" xfId="9765"/>
    <cellStyle name="Обычный 18 8 2 2 2 2" xfId="9766"/>
    <cellStyle name="Обычный 18 8 2 2 3" xfId="9767"/>
    <cellStyle name="Обычный 18 8 2 3" xfId="9768"/>
    <cellStyle name="Обычный 18 8 2 3 2" xfId="9769"/>
    <cellStyle name="Обычный 18 8 2 3 2 2" xfId="9770"/>
    <cellStyle name="Обычный 18 8 2 3 3" xfId="9771"/>
    <cellStyle name="Обычный 18 8 2 4" xfId="9772"/>
    <cellStyle name="Обычный 18 8 2 4 2" xfId="9773"/>
    <cellStyle name="Обычный 18 8 2 5" xfId="9774"/>
    <cellStyle name="Обычный 18 8 3" xfId="9775"/>
    <cellStyle name="Обычный 18 8 3 2" xfId="9776"/>
    <cellStyle name="Обычный 18 8 3 2 2" xfId="9777"/>
    <cellStyle name="Обычный 18 8 3 3" xfId="9778"/>
    <cellStyle name="Обычный 18 8 4" xfId="9779"/>
    <cellStyle name="Обычный 18 8 4 2" xfId="9780"/>
    <cellStyle name="Обычный 18 8 4 2 2" xfId="9781"/>
    <cellStyle name="Обычный 18 8 4 3" xfId="9782"/>
    <cellStyle name="Обычный 18 8 5" xfId="9783"/>
    <cellStyle name="Обычный 18 8 5 2" xfId="9784"/>
    <cellStyle name="Обычный 18 8 5 2 2" xfId="9785"/>
    <cellStyle name="Обычный 18 8 5 3" xfId="9786"/>
    <cellStyle name="Обычный 18 8 6" xfId="9787"/>
    <cellStyle name="Обычный 18 8 6 2" xfId="9788"/>
    <cellStyle name="Обычный 18 8 7" xfId="9789"/>
    <cellStyle name="Обычный 18 9" xfId="9790"/>
    <cellStyle name="Обычный 18 9 2" xfId="9791"/>
    <cellStyle name="Обычный 18 9 2 2" xfId="9792"/>
    <cellStyle name="Обычный 18 9 2 2 2" xfId="9793"/>
    <cellStyle name="Обычный 18 9 2 2 2 2" xfId="9794"/>
    <cellStyle name="Обычный 18 9 2 2 3" xfId="9795"/>
    <cellStyle name="Обычный 18 9 2 3" xfId="9796"/>
    <cellStyle name="Обычный 18 9 2 3 2" xfId="9797"/>
    <cellStyle name="Обычный 18 9 2 3 2 2" xfId="9798"/>
    <cellStyle name="Обычный 18 9 2 3 3" xfId="9799"/>
    <cellStyle name="Обычный 18 9 2 4" xfId="9800"/>
    <cellStyle name="Обычный 18 9 2 4 2" xfId="9801"/>
    <cellStyle name="Обычный 18 9 2 5" xfId="9802"/>
    <cellStyle name="Обычный 18 9 3" xfId="9803"/>
    <cellStyle name="Обычный 18 9 3 2" xfId="9804"/>
    <cellStyle name="Обычный 18 9 3 2 2" xfId="9805"/>
    <cellStyle name="Обычный 18 9 3 3" xfId="9806"/>
    <cellStyle name="Обычный 18 9 4" xfId="9807"/>
    <cellStyle name="Обычный 18 9 4 2" xfId="9808"/>
    <cellStyle name="Обычный 18 9 4 2 2" xfId="9809"/>
    <cellStyle name="Обычный 18 9 4 3" xfId="9810"/>
    <cellStyle name="Обычный 18 9 5" xfId="9811"/>
    <cellStyle name="Обычный 18 9 5 2" xfId="9812"/>
    <cellStyle name="Обычный 18 9 5 2 2" xfId="9813"/>
    <cellStyle name="Обычный 18 9 5 3" xfId="9814"/>
    <cellStyle name="Обычный 18 9 6" xfId="9815"/>
    <cellStyle name="Обычный 18 9 6 2" xfId="9816"/>
    <cellStyle name="Обычный 18 9 7" xfId="9817"/>
    <cellStyle name="Обычный 19" xfId="9818"/>
    <cellStyle name="Обычный 19 10" xfId="9819"/>
    <cellStyle name="Обычный 19 10 2" xfId="9820"/>
    <cellStyle name="Обычный 19 10 2 2" xfId="9821"/>
    <cellStyle name="Обычный 19 10 2 2 2" xfId="9822"/>
    <cellStyle name="Обычный 19 10 2 2 2 2" xfId="9823"/>
    <cellStyle name="Обычный 19 10 2 2 3" xfId="9824"/>
    <cellStyle name="Обычный 19 10 2 3" xfId="9825"/>
    <cellStyle name="Обычный 19 10 2 3 2" xfId="9826"/>
    <cellStyle name="Обычный 19 10 2 3 2 2" xfId="9827"/>
    <cellStyle name="Обычный 19 10 2 3 3" xfId="9828"/>
    <cellStyle name="Обычный 19 10 2 4" xfId="9829"/>
    <cellStyle name="Обычный 19 10 2 4 2" xfId="9830"/>
    <cellStyle name="Обычный 19 10 2 5" xfId="9831"/>
    <cellStyle name="Обычный 19 10 3" xfId="9832"/>
    <cellStyle name="Обычный 19 10 3 2" xfId="9833"/>
    <cellStyle name="Обычный 19 10 3 2 2" xfId="9834"/>
    <cellStyle name="Обычный 19 10 3 3" xfId="9835"/>
    <cellStyle name="Обычный 19 10 4" xfId="9836"/>
    <cellStyle name="Обычный 19 10 4 2" xfId="9837"/>
    <cellStyle name="Обычный 19 10 4 2 2" xfId="9838"/>
    <cellStyle name="Обычный 19 10 4 3" xfId="9839"/>
    <cellStyle name="Обычный 19 10 5" xfId="9840"/>
    <cellStyle name="Обычный 19 10 5 2" xfId="9841"/>
    <cellStyle name="Обычный 19 10 5 2 2" xfId="9842"/>
    <cellStyle name="Обычный 19 10 5 3" xfId="9843"/>
    <cellStyle name="Обычный 19 10 6" xfId="9844"/>
    <cellStyle name="Обычный 19 10 6 2" xfId="9845"/>
    <cellStyle name="Обычный 19 10 7" xfId="9846"/>
    <cellStyle name="Обычный 19 11" xfId="9847"/>
    <cellStyle name="Обычный 19 11 2" xfId="9848"/>
    <cellStyle name="Обычный 19 11 2 2" xfId="9849"/>
    <cellStyle name="Обычный 19 11 2 2 2" xfId="9850"/>
    <cellStyle name="Обычный 19 11 2 3" xfId="9851"/>
    <cellStyle name="Обычный 19 11 3" xfId="9852"/>
    <cellStyle name="Обычный 19 11 3 2" xfId="9853"/>
    <cellStyle name="Обычный 19 11 3 2 2" xfId="9854"/>
    <cellStyle name="Обычный 19 11 3 3" xfId="9855"/>
    <cellStyle name="Обычный 19 11 4" xfId="9856"/>
    <cellStyle name="Обычный 19 11 4 2" xfId="9857"/>
    <cellStyle name="Обычный 19 11 5" xfId="9858"/>
    <cellStyle name="Обычный 19 12" xfId="9859"/>
    <cellStyle name="Обычный 19 12 2" xfId="9860"/>
    <cellStyle name="Обычный 19 12 2 2" xfId="9861"/>
    <cellStyle name="Обычный 19 12 3" xfId="9862"/>
    <cellStyle name="Обычный 19 13" xfId="9863"/>
    <cellStyle name="Обычный 19 13 2" xfId="9864"/>
    <cellStyle name="Обычный 19 13 2 2" xfId="9865"/>
    <cellStyle name="Обычный 19 13 3" xfId="9866"/>
    <cellStyle name="Обычный 19 14" xfId="9867"/>
    <cellStyle name="Обычный 19 14 2" xfId="9868"/>
    <cellStyle name="Обычный 19 14 2 2" xfId="9869"/>
    <cellStyle name="Обычный 19 14 3" xfId="9870"/>
    <cellStyle name="Обычный 19 15" xfId="9871"/>
    <cellStyle name="Обычный 19 15 2" xfId="9872"/>
    <cellStyle name="Обычный 19 16" xfId="9873"/>
    <cellStyle name="Обычный 19 17" xfId="9874"/>
    <cellStyle name="Обычный 19 2" xfId="9875"/>
    <cellStyle name="Обычный 19 2 10" xfId="9876"/>
    <cellStyle name="Обычный 19 2 10 2" xfId="9877"/>
    <cellStyle name="Обычный 19 2 11" xfId="9878"/>
    <cellStyle name="Обычный 19 2 2" xfId="9879"/>
    <cellStyle name="Обычный 19 2 2 10" xfId="9880"/>
    <cellStyle name="Обычный 19 2 2 2" xfId="9881"/>
    <cellStyle name="Обычный 19 2 2 2 2" xfId="9882"/>
    <cellStyle name="Обычный 19 2 2 2 2 2" xfId="9883"/>
    <cellStyle name="Обычный 19 2 2 2 2 2 2" xfId="9884"/>
    <cellStyle name="Обычный 19 2 2 2 2 2 2 2" xfId="9885"/>
    <cellStyle name="Обычный 19 2 2 2 2 2 2 2 2" xfId="9886"/>
    <cellStyle name="Обычный 19 2 2 2 2 2 2 3" xfId="9887"/>
    <cellStyle name="Обычный 19 2 2 2 2 2 3" xfId="9888"/>
    <cellStyle name="Обычный 19 2 2 2 2 2 3 2" xfId="9889"/>
    <cellStyle name="Обычный 19 2 2 2 2 2 3 2 2" xfId="9890"/>
    <cellStyle name="Обычный 19 2 2 2 2 2 3 3" xfId="9891"/>
    <cellStyle name="Обычный 19 2 2 2 2 2 4" xfId="9892"/>
    <cellStyle name="Обычный 19 2 2 2 2 2 4 2" xfId="9893"/>
    <cellStyle name="Обычный 19 2 2 2 2 2 5" xfId="9894"/>
    <cellStyle name="Обычный 19 2 2 2 2 3" xfId="9895"/>
    <cellStyle name="Обычный 19 2 2 2 2 3 2" xfId="9896"/>
    <cellStyle name="Обычный 19 2 2 2 2 3 2 2" xfId="9897"/>
    <cellStyle name="Обычный 19 2 2 2 2 3 3" xfId="9898"/>
    <cellStyle name="Обычный 19 2 2 2 2 4" xfId="9899"/>
    <cellStyle name="Обычный 19 2 2 2 2 4 2" xfId="9900"/>
    <cellStyle name="Обычный 19 2 2 2 2 4 2 2" xfId="9901"/>
    <cellStyle name="Обычный 19 2 2 2 2 4 3" xfId="9902"/>
    <cellStyle name="Обычный 19 2 2 2 2 5" xfId="9903"/>
    <cellStyle name="Обычный 19 2 2 2 2 5 2" xfId="9904"/>
    <cellStyle name="Обычный 19 2 2 2 2 5 2 2" xfId="9905"/>
    <cellStyle name="Обычный 19 2 2 2 2 5 3" xfId="9906"/>
    <cellStyle name="Обычный 19 2 2 2 2 6" xfId="9907"/>
    <cellStyle name="Обычный 19 2 2 2 2 6 2" xfId="9908"/>
    <cellStyle name="Обычный 19 2 2 2 2 7" xfId="9909"/>
    <cellStyle name="Обычный 19 2 2 2 3" xfId="9910"/>
    <cellStyle name="Обычный 19 2 2 2 3 2" xfId="9911"/>
    <cellStyle name="Обычный 19 2 2 2 3 2 2" xfId="9912"/>
    <cellStyle name="Обычный 19 2 2 2 3 2 2 2" xfId="9913"/>
    <cellStyle name="Обычный 19 2 2 2 3 2 2 2 2" xfId="9914"/>
    <cellStyle name="Обычный 19 2 2 2 3 2 2 3" xfId="9915"/>
    <cellStyle name="Обычный 19 2 2 2 3 2 3" xfId="9916"/>
    <cellStyle name="Обычный 19 2 2 2 3 2 3 2" xfId="9917"/>
    <cellStyle name="Обычный 19 2 2 2 3 2 3 2 2" xfId="9918"/>
    <cellStyle name="Обычный 19 2 2 2 3 2 3 3" xfId="9919"/>
    <cellStyle name="Обычный 19 2 2 2 3 2 4" xfId="9920"/>
    <cellStyle name="Обычный 19 2 2 2 3 2 4 2" xfId="9921"/>
    <cellStyle name="Обычный 19 2 2 2 3 2 5" xfId="9922"/>
    <cellStyle name="Обычный 19 2 2 2 3 3" xfId="9923"/>
    <cellStyle name="Обычный 19 2 2 2 3 3 2" xfId="9924"/>
    <cellStyle name="Обычный 19 2 2 2 3 3 2 2" xfId="9925"/>
    <cellStyle name="Обычный 19 2 2 2 3 3 3" xfId="9926"/>
    <cellStyle name="Обычный 19 2 2 2 3 4" xfId="9927"/>
    <cellStyle name="Обычный 19 2 2 2 3 4 2" xfId="9928"/>
    <cellStyle name="Обычный 19 2 2 2 3 4 2 2" xfId="9929"/>
    <cellStyle name="Обычный 19 2 2 2 3 4 3" xfId="9930"/>
    <cellStyle name="Обычный 19 2 2 2 3 5" xfId="9931"/>
    <cellStyle name="Обычный 19 2 2 2 3 5 2" xfId="9932"/>
    <cellStyle name="Обычный 19 2 2 2 3 5 2 2" xfId="9933"/>
    <cellStyle name="Обычный 19 2 2 2 3 5 3" xfId="9934"/>
    <cellStyle name="Обычный 19 2 2 2 3 6" xfId="9935"/>
    <cellStyle name="Обычный 19 2 2 2 3 6 2" xfId="9936"/>
    <cellStyle name="Обычный 19 2 2 2 3 7" xfId="9937"/>
    <cellStyle name="Обычный 19 2 2 2 4" xfId="9938"/>
    <cellStyle name="Обычный 19 2 2 2 4 2" xfId="9939"/>
    <cellStyle name="Обычный 19 2 2 2 4 2 2" xfId="9940"/>
    <cellStyle name="Обычный 19 2 2 2 4 2 2 2" xfId="9941"/>
    <cellStyle name="Обычный 19 2 2 2 4 2 3" xfId="9942"/>
    <cellStyle name="Обычный 19 2 2 2 4 3" xfId="9943"/>
    <cellStyle name="Обычный 19 2 2 2 4 3 2" xfId="9944"/>
    <cellStyle name="Обычный 19 2 2 2 4 3 2 2" xfId="9945"/>
    <cellStyle name="Обычный 19 2 2 2 4 3 3" xfId="9946"/>
    <cellStyle name="Обычный 19 2 2 2 4 4" xfId="9947"/>
    <cellStyle name="Обычный 19 2 2 2 4 4 2" xfId="9948"/>
    <cellStyle name="Обычный 19 2 2 2 4 5" xfId="9949"/>
    <cellStyle name="Обычный 19 2 2 2 5" xfId="9950"/>
    <cellStyle name="Обычный 19 2 2 2 5 2" xfId="9951"/>
    <cellStyle name="Обычный 19 2 2 2 5 2 2" xfId="9952"/>
    <cellStyle name="Обычный 19 2 2 2 5 3" xfId="9953"/>
    <cellStyle name="Обычный 19 2 2 2 6" xfId="9954"/>
    <cellStyle name="Обычный 19 2 2 2 6 2" xfId="9955"/>
    <cellStyle name="Обычный 19 2 2 2 6 2 2" xfId="9956"/>
    <cellStyle name="Обычный 19 2 2 2 6 3" xfId="9957"/>
    <cellStyle name="Обычный 19 2 2 2 7" xfId="9958"/>
    <cellStyle name="Обычный 19 2 2 2 7 2" xfId="9959"/>
    <cellStyle name="Обычный 19 2 2 2 7 2 2" xfId="9960"/>
    <cellStyle name="Обычный 19 2 2 2 7 3" xfId="9961"/>
    <cellStyle name="Обычный 19 2 2 2 8" xfId="9962"/>
    <cellStyle name="Обычный 19 2 2 2 8 2" xfId="9963"/>
    <cellStyle name="Обычный 19 2 2 2 9" xfId="9964"/>
    <cellStyle name="Обычный 19 2 2 3" xfId="9965"/>
    <cellStyle name="Обычный 19 2 2 3 2" xfId="9966"/>
    <cellStyle name="Обычный 19 2 2 3 2 2" xfId="9967"/>
    <cellStyle name="Обычный 19 2 2 3 2 2 2" xfId="9968"/>
    <cellStyle name="Обычный 19 2 2 3 2 2 2 2" xfId="9969"/>
    <cellStyle name="Обычный 19 2 2 3 2 2 3" xfId="9970"/>
    <cellStyle name="Обычный 19 2 2 3 2 3" xfId="9971"/>
    <cellStyle name="Обычный 19 2 2 3 2 3 2" xfId="9972"/>
    <cellStyle name="Обычный 19 2 2 3 2 3 2 2" xfId="9973"/>
    <cellStyle name="Обычный 19 2 2 3 2 3 3" xfId="9974"/>
    <cellStyle name="Обычный 19 2 2 3 2 4" xfId="9975"/>
    <cellStyle name="Обычный 19 2 2 3 2 4 2" xfId="9976"/>
    <cellStyle name="Обычный 19 2 2 3 2 5" xfId="9977"/>
    <cellStyle name="Обычный 19 2 2 3 3" xfId="9978"/>
    <cellStyle name="Обычный 19 2 2 3 3 2" xfId="9979"/>
    <cellStyle name="Обычный 19 2 2 3 3 2 2" xfId="9980"/>
    <cellStyle name="Обычный 19 2 2 3 3 3" xfId="9981"/>
    <cellStyle name="Обычный 19 2 2 3 4" xfId="9982"/>
    <cellStyle name="Обычный 19 2 2 3 4 2" xfId="9983"/>
    <cellStyle name="Обычный 19 2 2 3 4 2 2" xfId="9984"/>
    <cellStyle name="Обычный 19 2 2 3 4 3" xfId="9985"/>
    <cellStyle name="Обычный 19 2 2 3 5" xfId="9986"/>
    <cellStyle name="Обычный 19 2 2 3 5 2" xfId="9987"/>
    <cellStyle name="Обычный 19 2 2 3 5 2 2" xfId="9988"/>
    <cellStyle name="Обычный 19 2 2 3 5 3" xfId="9989"/>
    <cellStyle name="Обычный 19 2 2 3 6" xfId="9990"/>
    <cellStyle name="Обычный 19 2 2 3 6 2" xfId="9991"/>
    <cellStyle name="Обычный 19 2 2 3 7" xfId="9992"/>
    <cellStyle name="Обычный 19 2 2 4" xfId="9993"/>
    <cellStyle name="Обычный 19 2 2 4 2" xfId="9994"/>
    <cellStyle name="Обычный 19 2 2 4 2 2" xfId="9995"/>
    <cellStyle name="Обычный 19 2 2 4 2 2 2" xfId="9996"/>
    <cellStyle name="Обычный 19 2 2 4 2 2 2 2" xfId="9997"/>
    <cellStyle name="Обычный 19 2 2 4 2 2 3" xfId="9998"/>
    <cellStyle name="Обычный 19 2 2 4 2 3" xfId="9999"/>
    <cellStyle name="Обычный 19 2 2 4 2 3 2" xfId="10000"/>
    <cellStyle name="Обычный 19 2 2 4 2 3 2 2" xfId="10001"/>
    <cellStyle name="Обычный 19 2 2 4 2 3 3" xfId="10002"/>
    <cellStyle name="Обычный 19 2 2 4 2 4" xfId="10003"/>
    <cellStyle name="Обычный 19 2 2 4 2 4 2" xfId="10004"/>
    <cellStyle name="Обычный 19 2 2 4 2 5" xfId="10005"/>
    <cellStyle name="Обычный 19 2 2 4 3" xfId="10006"/>
    <cellStyle name="Обычный 19 2 2 4 3 2" xfId="10007"/>
    <cellStyle name="Обычный 19 2 2 4 3 2 2" xfId="10008"/>
    <cellStyle name="Обычный 19 2 2 4 3 3" xfId="10009"/>
    <cellStyle name="Обычный 19 2 2 4 4" xfId="10010"/>
    <cellStyle name="Обычный 19 2 2 4 4 2" xfId="10011"/>
    <cellStyle name="Обычный 19 2 2 4 4 2 2" xfId="10012"/>
    <cellStyle name="Обычный 19 2 2 4 4 3" xfId="10013"/>
    <cellStyle name="Обычный 19 2 2 4 5" xfId="10014"/>
    <cellStyle name="Обычный 19 2 2 4 5 2" xfId="10015"/>
    <cellStyle name="Обычный 19 2 2 4 5 2 2" xfId="10016"/>
    <cellStyle name="Обычный 19 2 2 4 5 3" xfId="10017"/>
    <cellStyle name="Обычный 19 2 2 4 6" xfId="10018"/>
    <cellStyle name="Обычный 19 2 2 4 6 2" xfId="10019"/>
    <cellStyle name="Обычный 19 2 2 4 7" xfId="10020"/>
    <cellStyle name="Обычный 19 2 2 5" xfId="10021"/>
    <cellStyle name="Обычный 19 2 2 5 2" xfId="10022"/>
    <cellStyle name="Обычный 19 2 2 5 2 2" xfId="10023"/>
    <cellStyle name="Обычный 19 2 2 5 2 2 2" xfId="10024"/>
    <cellStyle name="Обычный 19 2 2 5 2 3" xfId="10025"/>
    <cellStyle name="Обычный 19 2 2 5 3" xfId="10026"/>
    <cellStyle name="Обычный 19 2 2 5 3 2" xfId="10027"/>
    <cellStyle name="Обычный 19 2 2 5 3 2 2" xfId="10028"/>
    <cellStyle name="Обычный 19 2 2 5 3 3" xfId="10029"/>
    <cellStyle name="Обычный 19 2 2 5 4" xfId="10030"/>
    <cellStyle name="Обычный 19 2 2 5 4 2" xfId="10031"/>
    <cellStyle name="Обычный 19 2 2 5 5" xfId="10032"/>
    <cellStyle name="Обычный 19 2 2 6" xfId="10033"/>
    <cellStyle name="Обычный 19 2 2 6 2" xfId="10034"/>
    <cellStyle name="Обычный 19 2 2 6 2 2" xfId="10035"/>
    <cellStyle name="Обычный 19 2 2 6 3" xfId="10036"/>
    <cellStyle name="Обычный 19 2 2 7" xfId="10037"/>
    <cellStyle name="Обычный 19 2 2 7 2" xfId="10038"/>
    <cellStyle name="Обычный 19 2 2 7 2 2" xfId="10039"/>
    <cellStyle name="Обычный 19 2 2 7 3" xfId="10040"/>
    <cellStyle name="Обычный 19 2 2 8" xfId="10041"/>
    <cellStyle name="Обычный 19 2 2 8 2" xfId="10042"/>
    <cellStyle name="Обычный 19 2 2 8 2 2" xfId="10043"/>
    <cellStyle name="Обычный 19 2 2 8 3" xfId="10044"/>
    <cellStyle name="Обычный 19 2 2 9" xfId="10045"/>
    <cellStyle name="Обычный 19 2 2 9 2" xfId="10046"/>
    <cellStyle name="Обычный 19 2 3" xfId="10047"/>
    <cellStyle name="Обычный 19 2 3 2" xfId="10048"/>
    <cellStyle name="Обычный 19 2 3 2 2" xfId="10049"/>
    <cellStyle name="Обычный 19 2 3 2 2 2" xfId="10050"/>
    <cellStyle name="Обычный 19 2 3 2 2 2 2" xfId="10051"/>
    <cellStyle name="Обычный 19 2 3 2 2 2 2 2" xfId="10052"/>
    <cellStyle name="Обычный 19 2 3 2 2 2 3" xfId="10053"/>
    <cellStyle name="Обычный 19 2 3 2 2 3" xfId="10054"/>
    <cellStyle name="Обычный 19 2 3 2 2 3 2" xfId="10055"/>
    <cellStyle name="Обычный 19 2 3 2 2 3 2 2" xfId="10056"/>
    <cellStyle name="Обычный 19 2 3 2 2 3 3" xfId="10057"/>
    <cellStyle name="Обычный 19 2 3 2 2 4" xfId="10058"/>
    <cellStyle name="Обычный 19 2 3 2 2 4 2" xfId="10059"/>
    <cellStyle name="Обычный 19 2 3 2 2 5" xfId="10060"/>
    <cellStyle name="Обычный 19 2 3 2 3" xfId="10061"/>
    <cellStyle name="Обычный 19 2 3 2 3 2" xfId="10062"/>
    <cellStyle name="Обычный 19 2 3 2 3 2 2" xfId="10063"/>
    <cellStyle name="Обычный 19 2 3 2 3 3" xfId="10064"/>
    <cellStyle name="Обычный 19 2 3 2 4" xfId="10065"/>
    <cellStyle name="Обычный 19 2 3 2 4 2" xfId="10066"/>
    <cellStyle name="Обычный 19 2 3 2 4 2 2" xfId="10067"/>
    <cellStyle name="Обычный 19 2 3 2 4 3" xfId="10068"/>
    <cellStyle name="Обычный 19 2 3 2 5" xfId="10069"/>
    <cellStyle name="Обычный 19 2 3 2 5 2" xfId="10070"/>
    <cellStyle name="Обычный 19 2 3 2 5 2 2" xfId="10071"/>
    <cellStyle name="Обычный 19 2 3 2 5 3" xfId="10072"/>
    <cellStyle name="Обычный 19 2 3 2 6" xfId="10073"/>
    <cellStyle name="Обычный 19 2 3 2 6 2" xfId="10074"/>
    <cellStyle name="Обычный 19 2 3 2 7" xfId="10075"/>
    <cellStyle name="Обычный 19 2 3 3" xfId="10076"/>
    <cellStyle name="Обычный 19 2 3 3 2" xfId="10077"/>
    <cellStyle name="Обычный 19 2 3 3 2 2" xfId="10078"/>
    <cellStyle name="Обычный 19 2 3 3 2 2 2" xfId="10079"/>
    <cellStyle name="Обычный 19 2 3 3 2 2 2 2" xfId="10080"/>
    <cellStyle name="Обычный 19 2 3 3 2 2 3" xfId="10081"/>
    <cellStyle name="Обычный 19 2 3 3 2 3" xfId="10082"/>
    <cellStyle name="Обычный 19 2 3 3 2 3 2" xfId="10083"/>
    <cellStyle name="Обычный 19 2 3 3 2 3 2 2" xfId="10084"/>
    <cellStyle name="Обычный 19 2 3 3 2 3 3" xfId="10085"/>
    <cellStyle name="Обычный 19 2 3 3 2 4" xfId="10086"/>
    <cellStyle name="Обычный 19 2 3 3 2 4 2" xfId="10087"/>
    <cellStyle name="Обычный 19 2 3 3 2 5" xfId="10088"/>
    <cellStyle name="Обычный 19 2 3 3 3" xfId="10089"/>
    <cellStyle name="Обычный 19 2 3 3 3 2" xfId="10090"/>
    <cellStyle name="Обычный 19 2 3 3 3 2 2" xfId="10091"/>
    <cellStyle name="Обычный 19 2 3 3 3 3" xfId="10092"/>
    <cellStyle name="Обычный 19 2 3 3 4" xfId="10093"/>
    <cellStyle name="Обычный 19 2 3 3 4 2" xfId="10094"/>
    <cellStyle name="Обычный 19 2 3 3 4 2 2" xfId="10095"/>
    <cellStyle name="Обычный 19 2 3 3 4 3" xfId="10096"/>
    <cellStyle name="Обычный 19 2 3 3 5" xfId="10097"/>
    <cellStyle name="Обычный 19 2 3 3 5 2" xfId="10098"/>
    <cellStyle name="Обычный 19 2 3 3 5 2 2" xfId="10099"/>
    <cellStyle name="Обычный 19 2 3 3 5 3" xfId="10100"/>
    <cellStyle name="Обычный 19 2 3 3 6" xfId="10101"/>
    <cellStyle name="Обычный 19 2 3 3 6 2" xfId="10102"/>
    <cellStyle name="Обычный 19 2 3 3 7" xfId="10103"/>
    <cellStyle name="Обычный 19 2 3 4" xfId="10104"/>
    <cellStyle name="Обычный 19 2 3 4 2" xfId="10105"/>
    <cellStyle name="Обычный 19 2 3 4 2 2" xfId="10106"/>
    <cellStyle name="Обычный 19 2 3 4 2 2 2" xfId="10107"/>
    <cellStyle name="Обычный 19 2 3 4 2 3" xfId="10108"/>
    <cellStyle name="Обычный 19 2 3 4 3" xfId="10109"/>
    <cellStyle name="Обычный 19 2 3 4 3 2" xfId="10110"/>
    <cellStyle name="Обычный 19 2 3 4 3 2 2" xfId="10111"/>
    <cellStyle name="Обычный 19 2 3 4 3 3" xfId="10112"/>
    <cellStyle name="Обычный 19 2 3 4 4" xfId="10113"/>
    <cellStyle name="Обычный 19 2 3 4 4 2" xfId="10114"/>
    <cellStyle name="Обычный 19 2 3 4 5" xfId="10115"/>
    <cellStyle name="Обычный 19 2 3 5" xfId="10116"/>
    <cellStyle name="Обычный 19 2 3 5 2" xfId="10117"/>
    <cellStyle name="Обычный 19 2 3 5 2 2" xfId="10118"/>
    <cellStyle name="Обычный 19 2 3 5 3" xfId="10119"/>
    <cellStyle name="Обычный 19 2 3 6" xfId="10120"/>
    <cellStyle name="Обычный 19 2 3 6 2" xfId="10121"/>
    <cellStyle name="Обычный 19 2 3 6 2 2" xfId="10122"/>
    <cellStyle name="Обычный 19 2 3 6 3" xfId="10123"/>
    <cellStyle name="Обычный 19 2 3 7" xfId="10124"/>
    <cellStyle name="Обычный 19 2 3 7 2" xfId="10125"/>
    <cellStyle name="Обычный 19 2 3 7 2 2" xfId="10126"/>
    <cellStyle name="Обычный 19 2 3 7 3" xfId="10127"/>
    <cellStyle name="Обычный 19 2 3 8" xfId="10128"/>
    <cellStyle name="Обычный 19 2 3 8 2" xfId="10129"/>
    <cellStyle name="Обычный 19 2 3 9" xfId="10130"/>
    <cellStyle name="Обычный 19 2 4" xfId="10131"/>
    <cellStyle name="Обычный 19 2 4 2" xfId="10132"/>
    <cellStyle name="Обычный 19 2 4 2 2" xfId="10133"/>
    <cellStyle name="Обычный 19 2 4 2 2 2" xfId="10134"/>
    <cellStyle name="Обычный 19 2 4 2 2 2 2" xfId="10135"/>
    <cellStyle name="Обычный 19 2 4 2 2 3" xfId="10136"/>
    <cellStyle name="Обычный 19 2 4 2 3" xfId="10137"/>
    <cellStyle name="Обычный 19 2 4 2 3 2" xfId="10138"/>
    <cellStyle name="Обычный 19 2 4 2 3 2 2" xfId="10139"/>
    <cellStyle name="Обычный 19 2 4 2 3 3" xfId="10140"/>
    <cellStyle name="Обычный 19 2 4 2 4" xfId="10141"/>
    <cellStyle name="Обычный 19 2 4 2 4 2" xfId="10142"/>
    <cellStyle name="Обычный 19 3" xfId="10143"/>
    <cellStyle name="Обычный 19 4" xfId="10144"/>
    <cellStyle name="Обычный 19 5" xfId="10145"/>
    <cellStyle name="Обычный 19 6" xfId="10146"/>
    <cellStyle name="Обычный 19 7" xfId="10147"/>
    <cellStyle name="Обычный 19 8" xfId="10148"/>
    <cellStyle name="Обычный 19 9" xfId="10149"/>
    <cellStyle name="Обычный 2" xfId="10150"/>
    <cellStyle name="Обычный 2 10" xfId="10151"/>
    <cellStyle name="Обычный 2 11" xfId="10152"/>
    <cellStyle name="Обычный 2 12" xfId="10153"/>
    <cellStyle name="Обычный 2 13" xfId="10154"/>
    <cellStyle name="Обычный 2 14" xfId="10155"/>
    <cellStyle name="Обычный 2 15" xfId="10156"/>
    <cellStyle name="Обычный 2 16" xfId="10157"/>
    <cellStyle name="Обычный 2 17" xfId="10158"/>
    <cellStyle name="Обычный 2 18" xfId="10159"/>
    <cellStyle name="Обычный 2 19" xfId="10160"/>
    <cellStyle name="Обычный 2 2" xfId="10161"/>
    <cellStyle name="Обычный 2 2 10" xfId="10162"/>
    <cellStyle name="Обычный 2 2 11" xfId="10163"/>
    <cellStyle name="Обычный 2 2 12" xfId="10164"/>
    <cellStyle name="Обычный 2 2 13" xfId="10165"/>
    <cellStyle name="Обычный 2 2 14" xfId="10166"/>
    <cellStyle name="Обычный 2 2 15" xfId="10167"/>
    <cellStyle name="Обычный 2 2 16" xfId="10168"/>
    <cellStyle name="Обычный 2 2 17" xfId="10169"/>
    <cellStyle name="Обычный 2 2 18" xfId="10170"/>
    <cellStyle name="Обычный 2 2 19" xfId="10171"/>
    <cellStyle name="Обычный 2 2 2" xfId="10172"/>
    <cellStyle name="Обычный 2 2 2 10" xfId="10173"/>
    <cellStyle name="Обычный 2 2 2 11" xfId="10174"/>
    <cellStyle name="Обычный 2 2 2 12" xfId="10175"/>
    <cellStyle name="Обычный 2 2 2 13" xfId="10176"/>
    <cellStyle name="Обычный 2 2 2 14" xfId="10177"/>
    <cellStyle name="Обычный 2 2 2 15" xfId="10178"/>
    <cellStyle name="Обычный 2 2 2 16" xfId="10179"/>
    <cellStyle name="Обычный 2 2 2 17" xfId="10180"/>
    <cellStyle name="Обычный 2 2 2 18" xfId="10181"/>
    <cellStyle name="Обычный 2 2 2 2" xfId="10182"/>
    <cellStyle name="Обычный 2 2 2 2 2" xfId="10183"/>
    <cellStyle name="Обычный 2 2 2 2 2 2" xfId="10184"/>
    <cellStyle name="Обычный 2 2 2 2 2 2 2" xfId="10185"/>
    <cellStyle name="Обычный 2 2 2 2 2 2 2 2" xfId="10186"/>
    <cellStyle name="Обычный 2 2 2 2 2 2 2 2 2" xfId="10187"/>
    <cellStyle name="Обычный 2 2 2 2 2 2 3" xfId="10188"/>
    <cellStyle name="Обычный 2 2 2 2 2 3" xfId="10189"/>
    <cellStyle name="Обычный 2 2 2 2 2 3 2" xfId="10190"/>
    <cellStyle name="Обычный 2 2 2 2 3" xfId="10191"/>
    <cellStyle name="Обычный 2 2 2 2 4" xfId="10192"/>
    <cellStyle name="Обычный 2 2 2 2 4 2" xfId="10193"/>
    <cellStyle name="Обычный 2 2 2 2 4 2 2" xfId="10194"/>
    <cellStyle name="Обычный 2 2 2 2 5" xfId="10195"/>
    <cellStyle name="Обычный 2 2 2 3" xfId="10196"/>
    <cellStyle name="Обычный 2 2 2 3 2" xfId="10197"/>
    <cellStyle name="Обычный 2 2 2 3 2 2" xfId="10198"/>
    <cellStyle name="Обычный 2 2 2 3 2 2 2" xfId="10199"/>
    <cellStyle name="Обычный 2 2 2 3 2 2 2 2" xfId="10200"/>
    <cellStyle name="Обычный 2 2 2 3 2 3" xfId="10201"/>
    <cellStyle name="Обычный 2 2 2 3 3" xfId="10202"/>
    <cellStyle name="Обычный 2 2 2 3 3 2" xfId="10203"/>
    <cellStyle name="Обычный 2 2 2 4" xfId="10204"/>
    <cellStyle name="Обычный 2 2 2 4 2" xfId="10205"/>
    <cellStyle name="Обычный 2 2 2 4 2 2" xfId="10206"/>
    <cellStyle name="Обычный 2 2 2 5" xfId="10207"/>
    <cellStyle name="Обычный 2 2 2 6" xfId="10208"/>
    <cellStyle name="Обычный 2 2 2 7" xfId="10209"/>
    <cellStyle name="Обычный 2 2 2 8" xfId="10210"/>
    <cellStyle name="Обычный 2 2 2 9" xfId="10211"/>
    <cellStyle name="Обычный 2 2 20" xfId="10212"/>
    <cellStyle name="Обычный 2 2 21" xfId="10213"/>
    <cellStyle name="Обычный 2 2 22" xfId="10214"/>
    <cellStyle name="Обычный 2 2 23" xfId="10215"/>
    <cellStyle name="Обычный 2 2 24" xfId="10216"/>
    <cellStyle name="Обычный 2 2 25" xfId="10217"/>
    <cellStyle name="Обычный 2 2 26" xfId="10218"/>
    <cellStyle name="Обычный 2 2 27" xfId="10219"/>
    <cellStyle name="Обычный 2 2 28" xfId="10220"/>
    <cellStyle name="Обычный 2 2 29" xfId="10221"/>
    <cellStyle name="Обычный 2 2 3" xfId="10222"/>
    <cellStyle name="Обычный 2 2 30" xfId="10223"/>
    <cellStyle name="Обычный 2 2 31" xfId="10224"/>
    <cellStyle name="Обычный 2 2 32" xfId="10225"/>
    <cellStyle name="Обычный 2 2 33" xfId="10226"/>
    <cellStyle name="Обычный 2 2 34" xfId="10227"/>
    <cellStyle name="Обычный 2 2 35" xfId="10228"/>
    <cellStyle name="Обычный 2 2 36" xfId="10229"/>
    <cellStyle name="Обычный 2 2 37" xfId="10230"/>
    <cellStyle name="Обычный 2 2 38" xfId="10231"/>
    <cellStyle name="Обычный 2 2 39" xfId="10232"/>
    <cellStyle name="Обычный 2 2 4" xfId="10233"/>
    <cellStyle name="Обычный 2 2 40" xfId="10234"/>
    <cellStyle name="Обычный 2 2 41" xfId="10235"/>
    <cellStyle name="Обычный 2 2 42" xfId="10236"/>
    <cellStyle name="Обычный 2 2 43" xfId="10237"/>
    <cellStyle name="Обычный 2 2 44" xfId="10238"/>
    <cellStyle name="Обычный 2 2 44 2" xfId="10239"/>
    <cellStyle name="Обычный 2 2 44 2 2" xfId="10240"/>
    <cellStyle name="Обычный 2 2 44 2 2 2" xfId="10241"/>
    <cellStyle name="Обычный 2 2 44 2 2 2 2" xfId="10242"/>
    <cellStyle name="Обычный 2 2 44 2 3" xfId="10243"/>
    <cellStyle name="Обычный 2 2 44 3" xfId="10244"/>
    <cellStyle name="Обычный 2 2 44 3 2" xfId="10245"/>
    <cellStyle name="Обычный 2 2 45" xfId="10246"/>
    <cellStyle name="Обычный 2 2 46" xfId="10247"/>
    <cellStyle name="Обычный 2 2 46 2" xfId="10248"/>
    <cellStyle name="Обычный 2 2 46 2 2" xfId="10249"/>
    <cellStyle name="Обычный 2 2 47" xfId="10250"/>
    <cellStyle name="Обычный 2 2 48" xfId="10251"/>
    <cellStyle name="Обычный 2 2 5" xfId="10252"/>
    <cellStyle name="Обычный 2 2 6" xfId="10253"/>
    <cellStyle name="Обычный 2 2 7" xfId="10254"/>
    <cellStyle name="Обычный 2 2 8" xfId="10255"/>
    <cellStyle name="Обычный 2 2 9" xfId="10256"/>
    <cellStyle name="Обычный 2 20" xfId="10257"/>
    <cellStyle name="Обычный 2 21" xfId="10258"/>
    <cellStyle name="Обычный 2 22" xfId="10259"/>
    <cellStyle name="Обычный 2 23" xfId="10260"/>
    <cellStyle name="Обычный 2 24" xfId="10261"/>
    <cellStyle name="Обычный 2 25" xfId="10262"/>
    <cellStyle name="Обычный 2 26" xfId="10263"/>
    <cellStyle name="Обычный 2 26 2" xfId="10264"/>
    <cellStyle name="Обычный 2 27" xfId="10265"/>
    <cellStyle name="Обычный 2 3" xfId="10266"/>
    <cellStyle name="Обычный 2 3 2" xfId="10267"/>
    <cellStyle name="Обычный 2 4" xfId="10268"/>
    <cellStyle name="Обычный 2 5" xfId="10269"/>
    <cellStyle name="Обычный 2 6" xfId="10270"/>
    <cellStyle name="Обычный 2 7" xfId="10271"/>
    <cellStyle name="Обычный 2 8" xfId="10272"/>
    <cellStyle name="Обычный 2 9" xfId="10273"/>
    <cellStyle name="Обычный 2_10.инвест" xfId="10312"/>
    <cellStyle name="Обычный 20" xfId="10274"/>
    <cellStyle name="Обычный 20 2" xfId="10275"/>
    <cellStyle name="Обычный 20 3" xfId="10276"/>
    <cellStyle name="Обычный 20 4" xfId="10277"/>
    <cellStyle name="Обычный 20 5" xfId="10278"/>
    <cellStyle name="Обычный 20 6" xfId="10279"/>
    <cellStyle name="Обычный 20 7" xfId="10280"/>
    <cellStyle name="Обычный 20 8" xfId="10281"/>
    <cellStyle name="Обычный 21" xfId="10282"/>
    <cellStyle name="Обычный 21 2" xfId="10283"/>
    <cellStyle name="Обычный 21 3" xfId="10284"/>
    <cellStyle name="Обычный 21 4" xfId="10285"/>
    <cellStyle name="Обычный 21 5" xfId="10286"/>
    <cellStyle name="Обычный 21 6" xfId="10287"/>
    <cellStyle name="Обычный 21 7" xfId="10288"/>
    <cellStyle name="Обычный 22" xfId="10289"/>
    <cellStyle name="Обычный 22 2" xfId="10290"/>
    <cellStyle name="Обычный 22 3" xfId="10291"/>
    <cellStyle name="Обычный 22 4" xfId="10292"/>
    <cellStyle name="Обычный 22 5" xfId="10293"/>
    <cellStyle name="Обычный 22 6" xfId="10294"/>
    <cellStyle name="Обычный 23" xfId="10295"/>
    <cellStyle name="Обычный 23 2" xfId="10296"/>
    <cellStyle name="Обычный 23 3" xfId="10297"/>
    <cellStyle name="Обычный 23 4" xfId="10298"/>
    <cellStyle name="Обычный 23 5" xfId="10299"/>
    <cellStyle name="Обычный 24" xfId="10300"/>
    <cellStyle name="Обычный 24 2" xfId="10301"/>
    <cellStyle name="Обычный 24 3" xfId="10302"/>
    <cellStyle name="Обычный 24 4" xfId="10303"/>
    <cellStyle name="Обычный 25" xfId="10304"/>
    <cellStyle name="Обычный 26" xfId="10305"/>
    <cellStyle name="Обычный 26 2" xfId="10306"/>
    <cellStyle name="Обычный 26 3" xfId="10307"/>
    <cellStyle name="Обычный 27" xfId="10308"/>
    <cellStyle name="Обычный 27 2" xfId="10309"/>
    <cellStyle name="Обычный 28" xfId="10310"/>
    <cellStyle name="Обычный 29" xfId="10311"/>
    <cellStyle name="Обычный 3" xfId="10313"/>
    <cellStyle name="Обычный 3 10" xfId="10314"/>
    <cellStyle name="Обычный 3 10 10" xfId="10315"/>
    <cellStyle name="Обычный 3 10 10 2" xfId="10316"/>
    <cellStyle name="Обычный 3 10 10 2 2" xfId="10317"/>
    <cellStyle name="Обычный 3 10 10 2 2 2" xfId="10318"/>
    <cellStyle name="Обычный 3 10 10 2 2 2 2" xfId="10319"/>
    <cellStyle name="Обычный 3 10 10 2 2 2 2 2" xfId="10320"/>
    <cellStyle name="Обычный 3 10 10 2 2 2 2 2 2" xfId="10321"/>
    <cellStyle name="Обычный 3 10 10 2 2 2 2 3" xfId="10322"/>
    <cellStyle name="Обычный 3 10 10 2 2 2 3" xfId="10323"/>
    <cellStyle name="Обычный 3 10 10 2 2 2 3 2" xfId="10324"/>
    <cellStyle name="Обычный 3 10 10 2 2 2 4" xfId="10325"/>
    <cellStyle name="Обычный 3 10 10 2 2 3" xfId="10326"/>
    <cellStyle name="Обычный 3 10 10 2 2 3 2" xfId="10327"/>
    <cellStyle name="Обычный 3 10 10 2 2 3 2 2" xfId="10328"/>
    <cellStyle name="Обычный 3 10 10 2 2 3 3" xfId="10329"/>
    <cellStyle name="Обычный 3 10 10 2 2 4" xfId="10330"/>
    <cellStyle name="Обычный 3 10 10 2 2 4 2" xfId="10331"/>
    <cellStyle name="Обычный 3 10 10 2 2 5" xfId="10332"/>
    <cellStyle name="Обычный 3 10 10 2 3" xfId="10333"/>
    <cellStyle name="Обычный 3 10 10 2 3 2" xfId="10334"/>
    <cellStyle name="Обычный 3 10 10 2 3 2 2" xfId="10335"/>
    <cellStyle name="Обычный 3 10 10 2 3 2 2 2" xfId="10336"/>
    <cellStyle name="Обычный 3 10 10 2 3 2 2 2 2" xfId="10337"/>
    <cellStyle name="Обычный 3 10 10 2 3 2 2 3" xfId="10338"/>
    <cellStyle name="Обычный 3 10 10 2 3 2 3" xfId="10339"/>
    <cellStyle name="Обычный 3 10 10 2 3 2 3 2" xfId="10340"/>
    <cellStyle name="Обычный 3 10 10 2 3 2 4" xfId="10341"/>
    <cellStyle name="Обычный 3 10 10 2 3 3" xfId="10342"/>
    <cellStyle name="Обычный 3 10 10 2 3 3 2" xfId="10343"/>
    <cellStyle name="Обычный 3 10 10 2 3 3 2 2" xfId="10344"/>
    <cellStyle name="Обычный 3 10 10 2 3 3 3" xfId="10345"/>
    <cellStyle name="Обычный 3 10 10 2 3 4" xfId="10346"/>
    <cellStyle name="Обычный 3 10 10 2 3 4 2" xfId="10347"/>
    <cellStyle name="Обычный 3 10 10 2 3 5" xfId="10348"/>
    <cellStyle name="Обычный 3 10 10 2 4" xfId="10349"/>
    <cellStyle name="Обычный 3 10 10 2 4 2" xfId="10350"/>
    <cellStyle name="Обычный 3 10 10 2 4 2 2" xfId="10351"/>
    <cellStyle name="Обычный 3 10 10 2 4 2 2 2" xfId="10352"/>
    <cellStyle name="Обычный 3 10 10 2 4 2 3" xfId="10353"/>
    <cellStyle name="Обычный 3 10 10 2 4 3" xfId="10354"/>
    <cellStyle name="Обычный 3 10 10 2 4 3 2" xfId="10355"/>
    <cellStyle name="Обычный 3 10 10 2 4 4" xfId="10356"/>
    <cellStyle name="Обычный 3 10 10 2 5" xfId="10357"/>
    <cellStyle name="Обычный 3 10 10 2 5 2" xfId="10358"/>
    <cellStyle name="Обычный 3 10 10 2 5 2 2" xfId="10359"/>
    <cellStyle name="Обычный 3 10 10 2 5 3" xfId="10360"/>
    <cellStyle name="Обычный 3 10 10 2 6" xfId="10361"/>
    <cellStyle name="Обычный 3 10 10 2 6 2" xfId="10362"/>
    <cellStyle name="Обычный 3 10 10 2 7" xfId="10363"/>
    <cellStyle name="Обычный 3 10 10 3" xfId="10364"/>
    <cellStyle name="Обычный 3 10 10 3 2" xfId="10365"/>
    <cellStyle name="Обычный 3 10 10 3 2 2" xfId="10366"/>
    <cellStyle name="Обычный 3 10 10 3 2 2 2" xfId="10367"/>
    <cellStyle name="Обычный 3 10 10 3 2 2 2 2" xfId="10368"/>
    <cellStyle name="Обычный 3 10 10 3 2 2 3" xfId="10369"/>
    <cellStyle name="Обычный 3 10 10 3 2 3" xfId="10370"/>
    <cellStyle name="Обычный 3 10 10 3 2 3 2" xfId="10371"/>
    <cellStyle name="Обычный 3 10 10 3 2 4" xfId="10372"/>
    <cellStyle name="Обычный 3 10 10 3 3" xfId="10373"/>
    <cellStyle name="Обычный 3 10 10 3 3 2" xfId="10374"/>
    <cellStyle name="Обычный 3 10 10 3 3 2 2" xfId="10375"/>
    <cellStyle name="Обычный 3 10 10 3 3 3" xfId="10376"/>
    <cellStyle name="Обычный 3 10 10 3 4" xfId="10377"/>
    <cellStyle name="Обычный 3 10 10 3 4 2" xfId="10378"/>
    <cellStyle name="Обычный 3 10 10 3 5" xfId="10379"/>
    <cellStyle name="Обычный 3 10 10 4" xfId="10380"/>
    <cellStyle name="Обычный 3 10 10 4 2" xfId="10381"/>
    <cellStyle name="Обычный 3 10 10 4 2 2" xfId="10382"/>
    <cellStyle name="Обычный 3 10 10 4 2 2 2" xfId="10383"/>
    <cellStyle name="Обычный 3 10 10 4 2 2 2 2" xfId="10384"/>
    <cellStyle name="Обычный 3 10 10 4 2 2 3" xfId="10385"/>
    <cellStyle name="Обычный 3 10 10 4 2 3" xfId="10386"/>
    <cellStyle name="Обычный 3 10 10 4 2 3 2" xfId="10387"/>
    <cellStyle name="Обычный 3 10 10 4 2 4" xfId="10388"/>
    <cellStyle name="Обычный 3 10 10 4 3" xfId="10389"/>
    <cellStyle name="Обычный 3 10 10 4 3 2" xfId="10390"/>
    <cellStyle name="Обычный 3 10 10 4 3 2 2" xfId="10391"/>
    <cellStyle name="Обычный 3 10 10 4 3 3" xfId="10392"/>
    <cellStyle name="Обычный 3 10 10 4 4" xfId="10393"/>
    <cellStyle name="Обычный 3 10 10 4 4 2" xfId="10394"/>
    <cellStyle name="Обычный 3 10 10 4 5" xfId="10395"/>
    <cellStyle name="Обычный 3 10 10 5" xfId="10396"/>
    <cellStyle name="Обычный 3 10 10 5 2" xfId="10397"/>
    <cellStyle name="Обычный 3 10 10 5 2 2" xfId="10398"/>
    <cellStyle name="Обычный 3 10 10 5 2 2 2" xfId="10399"/>
    <cellStyle name="Обычный 3 10 10 5 2 3" xfId="10400"/>
    <cellStyle name="Обычный 3 10 10 5 3" xfId="10401"/>
    <cellStyle name="Обычный 3 10 10 5 3 2" xfId="10402"/>
    <cellStyle name="Обычный 3 10 10 5 4" xfId="10403"/>
    <cellStyle name="Обычный 3 10 10 6" xfId="10404"/>
    <cellStyle name="Обычный 3 10 10 6 2" xfId="10405"/>
    <cellStyle name="Обычный 3 10 10 6 2 2" xfId="10406"/>
    <cellStyle name="Обычный 3 10 10 6 3" xfId="10407"/>
    <cellStyle name="Обычный 3 10 10 7" xfId="10408"/>
    <cellStyle name="Обычный 3 10 10 7 2" xfId="10409"/>
    <cellStyle name="Обычный 3 10 10 8" xfId="10410"/>
    <cellStyle name="Обычный 3 10 11" xfId="10411"/>
    <cellStyle name="Обычный 3 10 11 2" xfId="10412"/>
    <cellStyle name="Обычный 3 10 11 2 2" xfId="10413"/>
    <cellStyle name="Обычный 3 10 11 2 2 2" xfId="10414"/>
    <cellStyle name="Обычный 3 10 11 2 2 2 2" xfId="10415"/>
    <cellStyle name="Обычный 3 10 11 2 2 2 2 2" xfId="10416"/>
    <cellStyle name="Обычный 3 10 11 2 2 2 2 2 2" xfId="10417"/>
    <cellStyle name="Обычный 3 10 11 2 2 2 2 3" xfId="10418"/>
    <cellStyle name="Обычный 3 10 11 2 2 2 3" xfId="10419"/>
    <cellStyle name="Обычный 3 10 11 2 2 2 3 2" xfId="10420"/>
    <cellStyle name="Обычный 3 10 11 2 2 2 4" xfId="10421"/>
    <cellStyle name="Обычный 3 10 11 2 2 3" xfId="10422"/>
    <cellStyle name="Обычный 3 10 11 2 2 3 2" xfId="10423"/>
    <cellStyle name="Обычный 3 10 11 2 2 3 2 2" xfId="10424"/>
    <cellStyle name="Обычный 3 10 11 2 2 3 3" xfId="10425"/>
    <cellStyle name="Обычный 3 10 11 2 2 4" xfId="10426"/>
    <cellStyle name="Обычный 3 10 11 2 2 4 2" xfId="10427"/>
    <cellStyle name="Обычный 3 10 11 2 2 5" xfId="10428"/>
    <cellStyle name="Обычный 3 10 11 2 3" xfId="10429"/>
    <cellStyle name="Обычный 3 10 11 2 3 2" xfId="10430"/>
    <cellStyle name="Обычный 3 10 11 2 3 2 2" xfId="10431"/>
    <cellStyle name="Обычный 3 10 11 2 3 2 2 2" xfId="10432"/>
    <cellStyle name="Обычный 3 10 11 2 3 2 2 2 2" xfId="10433"/>
    <cellStyle name="Обычный 3 10 11 2 3 2 2 3" xfId="10434"/>
    <cellStyle name="Обычный 3 10 11 2 3 2 3" xfId="10435"/>
    <cellStyle name="Обычный 3 10 11 2 3 2 3 2" xfId="10436"/>
    <cellStyle name="Обычный 3 10 11 2 3 2 4" xfId="10437"/>
    <cellStyle name="Обычный 3 10 11 2 3 3" xfId="10438"/>
    <cellStyle name="Обычный 3 10 11 2 3 3 2" xfId="10439"/>
    <cellStyle name="Обычный 3 10 11 2 3 3 2 2" xfId="10440"/>
    <cellStyle name="Обычный 3 10 11 2 3 3 3" xfId="10441"/>
    <cellStyle name="Обычный 3 10 11 2 3 4" xfId="10442"/>
    <cellStyle name="Обычный 3 10 11 2 3 4 2" xfId="10443"/>
    <cellStyle name="Обычный 3 10 11 2 3 5" xfId="10444"/>
    <cellStyle name="Обычный 3 10 11 2 4" xfId="10445"/>
    <cellStyle name="Обычный 3 10 11 2 4 2" xfId="10446"/>
    <cellStyle name="Обычный 3 10 11 2 4 2 2" xfId="10447"/>
    <cellStyle name="Обычный 3 10 11 2 4 2 2 2" xfId="10448"/>
    <cellStyle name="Обычный 3 10 11 2 4 2 3" xfId="10449"/>
    <cellStyle name="Обычный 3 10 11 2 4 3" xfId="10450"/>
    <cellStyle name="Обычный 3 10 11 2 4 3 2" xfId="10451"/>
    <cellStyle name="Обычный 3 10 11 2 4 4" xfId="10452"/>
    <cellStyle name="Обычный 3 10 11 2 5" xfId="10453"/>
    <cellStyle name="Обычный 3 10 11 2 5 2" xfId="10454"/>
    <cellStyle name="Обычный 3 10 11 2 5 2 2" xfId="10455"/>
    <cellStyle name="Обычный 3 10 11 2 5 3" xfId="10456"/>
    <cellStyle name="Обычный 3 10 11 2 6" xfId="10457"/>
    <cellStyle name="Обычный 3 10 11 2 6 2" xfId="10458"/>
    <cellStyle name="Обычный 3 10 11 2 7" xfId="10459"/>
    <cellStyle name="Обычный 3 10 11 3" xfId="10460"/>
    <cellStyle name="Обычный 3 10 11 3 2" xfId="10461"/>
    <cellStyle name="Обычный 3 10 11 3 2 2" xfId="10462"/>
    <cellStyle name="Обычный 3 10 11 3 2 2 2" xfId="10463"/>
    <cellStyle name="Обычный 3 10 11 3 2 2 2 2" xfId="10464"/>
    <cellStyle name="Обычный 3 10 11 3 2 2 3" xfId="10465"/>
    <cellStyle name="Обычный 3 10 11 3 2 3" xfId="10466"/>
    <cellStyle name="Обычный 3 10 11 3 2 3 2" xfId="10467"/>
    <cellStyle name="Обычный 3 10 11 3 2 4" xfId="10468"/>
    <cellStyle name="Обычный 3 10 11 3 3" xfId="10469"/>
    <cellStyle name="Обычный 3 10 11 3 3 2" xfId="10470"/>
    <cellStyle name="Обычный 3 10 11 3 3 2 2" xfId="10471"/>
    <cellStyle name="Обычный 3 10 11 3 3 3" xfId="10472"/>
    <cellStyle name="Обычный 3 10 11 3 4" xfId="10473"/>
    <cellStyle name="Обычный 3 10 11 3 4 2" xfId="10474"/>
    <cellStyle name="Обычный 3 10 11 3 5" xfId="10475"/>
    <cellStyle name="Обычный 3 10 11 4" xfId="10476"/>
    <cellStyle name="Обычный 3 10 11 4 2" xfId="10477"/>
    <cellStyle name="Обычный 3 10 11 4 2 2" xfId="10478"/>
    <cellStyle name="Обычный 3 10 11 4 2 2 2" xfId="10479"/>
    <cellStyle name="Обычный 3 10 11 4 2 2 2 2" xfId="10480"/>
    <cellStyle name="Обычный 3 10 11 4 2 2 3" xfId="10481"/>
    <cellStyle name="Обычный 3 10 11 4 2 3" xfId="10482"/>
    <cellStyle name="Обычный 3 10 11 4 2 3 2" xfId="10483"/>
    <cellStyle name="Обычный 3 10 11 4 2 4" xfId="10484"/>
    <cellStyle name="Обычный 3 10 11 4 3" xfId="10485"/>
    <cellStyle name="Обычный 3 10 11 4 3 2" xfId="10486"/>
    <cellStyle name="Обычный 3 10 11 4 3 2 2" xfId="10487"/>
    <cellStyle name="Обычный 3 10 11 4 3 3" xfId="10488"/>
    <cellStyle name="Обычный 3 10 11 4 4" xfId="10489"/>
    <cellStyle name="Обычный 3 10 11 4 4 2" xfId="10490"/>
    <cellStyle name="Обычный 3 10 11 4 5" xfId="10491"/>
    <cellStyle name="Обычный 3 10 11 5" xfId="10492"/>
    <cellStyle name="Обычный 3 10 11 5 2" xfId="10493"/>
    <cellStyle name="Обычный 3 10 11 5 2 2" xfId="10494"/>
    <cellStyle name="Обычный 3 10 11 5 2 2 2" xfId="10495"/>
    <cellStyle name="Обычный 3 10 11 5 2 3" xfId="10496"/>
    <cellStyle name="Обычный 3 10 11 5 3" xfId="10497"/>
    <cellStyle name="Обычный 3 10 11 5 3 2" xfId="10498"/>
    <cellStyle name="Обычный 3 10 11 5 4" xfId="10499"/>
    <cellStyle name="Обычный 3 10 11 6" xfId="10500"/>
    <cellStyle name="Обычный 3 10 11 6 2" xfId="10501"/>
    <cellStyle name="Обычный 3 10 11 6 2 2" xfId="10502"/>
    <cellStyle name="Обычный 3 10 11 6 3" xfId="10503"/>
    <cellStyle name="Обычный 3 10 11 7" xfId="10504"/>
    <cellStyle name="Обычный 3 10 11 7 2" xfId="10505"/>
    <cellStyle name="Обычный 3 10 11 8" xfId="10506"/>
    <cellStyle name="Обычный 3 10 12" xfId="10507"/>
    <cellStyle name="Обычный 3 10 12 2" xfId="10508"/>
    <cellStyle name="Обычный 3 10 12 2 2" xfId="10509"/>
    <cellStyle name="Обычный 3 10 12 2 2 2" xfId="10510"/>
    <cellStyle name="Обычный 3 10 12 2 2 2 2" xfId="10511"/>
    <cellStyle name="Обычный 3 10 12 2 2 2 2 2" xfId="10512"/>
    <cellStyle name="Обычный 3 10 12 2 2 2 2 2 2" xfId="10513"/>
    <cellStyle name="Обычный 3 10 12 2 2 2 2 3" xfId="10514"/>
    <cellStyle name="Обычный 3 10 12 2 2 2 3" xfId="10515"/>
    <cellStyle name="Обычный 3 10 12 2 2 2 3 2" xfId="10516"/>
    <cellStyle name="Обычный 3 10 12 2 2 2 4" xfId="10517"/>
    <cellStyle name="Обычный 3 10 12 2 2 3" xfId="10518"/>
    <cellStyle name="Обычный 3 10 12 2 2 3 2" xfId="10519"/>
    <cellStyle name="Обычный 3 10 12 2 2 3 2 2" xfId="10520"/>
    <cellStyle name="Обычный 3 10 12 2 2 3 3" xfId="10521"/>
    <cellStyle name="Обычный 3 10 12 2 2 4" xfId="10522"/>
    <cellStyle name="Обычный 3 10 12 2 2 4 2" xfId="10523"/>
    <cellStyle name="Обычный 3 10 12 2 2 5" xfId="10524"/>
    <cellStyle name="Обычный 3 10 12 2 3" xfId="10525"/>
    <cellStyle name="Обычный 3 10 12 2 3 2" xfId="10526"/>
    <cellStyle name="Обычный 3 10 12 2 3 2 2" xfId="10527"/>
    <cellStyle name="Обычный 3 10 12 2 3 2 2 2" xfId="10528"/>
    <cellStyle name="Обычный 3 10 12 2 3 2 2 2 2" xfId="10529"/>
    <cellStyle name="Обычный 3 10 12 2 3 2 2 3" xfId="10530"/>
    <cellStyle name="Обычный 3 10 12 2 3 2 3" xfId="10531"/>
    <cellStyle name="Обычный 3 10 12 2 3 2 3 2" xfId="10532"/>
    <cellStyle name="Обычный 3 10 12 2 3 2 4" xfId="10533"/>
    <cellStyle name="Обычный 3 10 12 2 3 3" xfId="10534"/>
    <cellStyle name="Обычный 3 10 12 2 3 3 2" xfId="10535"/>
    <cellStyle name="Обычный 3 10 12 2 3 3 2 2" xfId="10536"/>
    <cellStyle name="Обычный 3 10 12 2 3 3 3" xfId="10537"/>
    <cellStyle name="Обычный 3 10 12 2 3 4" xfId="10538"/>
    <cellStyle name="Обычный 3 10 12 2 3 4 2" xfId="10539"/>
    <cellStyle name="Обычный 3 10 12 2 3 5" xfId="10540"/>
    <cellStyle name="Обычный 3 10 12 2 4" xfId="10541"/>
    <cellStyle name="Обычный 3 10 12 2 4 2" xfId="10542"/>
    <cellStyle name="Обычный 3 10 12 2 4 2 2" xfId="10543"/>
    <cellStyle name="Обычный 3 10 12 2 4 2 2 2" xfId="10544"/>
    <cellStyle name="Обычный 3 10 12 2 4 2 3" xfId="10545"/>
    <cellStyle name="Обычный 3 10 12 2 4 3" xfId="10546"/>
    <cellStyle name="Обычный 3 10 12 2 4 3 2" xfId="10547"/>
    <cellStyle name="Обычный 3 10 12 2 4 4" xfId="10548"/>
    <cellStyle name="Обычный 3 10 12 2 5" xfId="10549"/>
    <cellStyle name="Обычный 3 10 12 2 5 2" xfId="10550"/>
    <cellStyle name="Обычный 3 10 12 2 5 2 2" xfId="10551"/>
    <cellStyle name="Обычный 3 10 12 2 5 3" xfId="10552"/>
    <cellStyle name="Обычный 3 10 12 2 6" xfId="10553"/>
    <cellStyle name="Обычный 3 10 12 2 6 2" xfId="10554"/>
    <cellStyle name="Обычный 3 10 12 2 7" xfId="10555"/>
    <cellStyle name="Обычный 3 10 12 3" xfId="10556"/>
    <cellStyle name="Обычный 3 10 12 3 2" xfId="10557"/>
    <cellStyle name="Обычный 3 10 12 3 2 2" xfId="10558"/>
    <cellStyle name="Обычный 3 10 12 3 2 2 2" xfId="10559"/>
    <cellStyle name="Обычный 3 10 12 3 2 2 2 2" xfId="10560"/>
    <cellStyle name="Обычный 3 10 12 3 2 2 3" xfId="10561"/>
    <cellStyle name="Обычный 3 10 12 3 2 3" xfId="10562"/>
    <cellStyle name="Обычный 3 10 12 3 2 3 2" xfId="10563"/>
    <cellStyle name="Обычный 3 10 12 3 2 4" xfId="10564"/>
    <cellStyle name="Обычный 3 10 12 3 3" xfId="10565"/>
    <cellStyle name="Обычный 3 10 12 3 3 2" xfId="10566"/>
    <cellStyle name="Обычный 3 10 12 3 3 2 2" xfId="10567"/>
    <cellStyle name="Обычный 3 10 12 3 3 3" xfId="10568"/>
    <cellStyle name="Обычный 3 10 12 3 4" xfId="10569"/>
    <cellStyle name="Обычный 3 10 12 3 4 2" xfId="10570"/>
    <cellStyle name="Обычный 3 10 12 3 5" xfId="10571"/>
    <cellStyle name="Обычный 3 10 12 4" xfId="10572"/>
    <cellStyle name="Обычный 3 10 12 4 2" xfId="10573"/>
    <cellStyle name="Обычный 3 10 12 4 2 2" xfId="10574"/>
    <cellStyle name="Обычный 3 10 12 4 2 2 2" xfId="10575"/>
    <cellStyle name="Обычный 3 10 12 4 2 2 2 2" xfId="10576"/>
    <cellStyle name="Обычный 3 10 12 4 2 2 3" xfId="10577"/>
    <cellStyle name="Обычный 3 10 12 4 2 3" xfId="10578"/>
    <cellStyle name="Обычный 3 10 12 4 2 3 2" xfId="10579"/>
    <cellStyle name="Обычный 3 10 12 4 2 4" xfId="10580"/>
    <cellStyle name="Обычный 3 10 12 4 3" xfId="10581"/>
    <cellStyle name="Обычный 3 10 12 4 3 2" xfId="10582"/>
    <cellStyle name="Обычный 3 10 12 4 3 2 2" xfId="10583"/>
    <cellStyle name="Обычный 3 10 12 4 3 3" xfId="10584"/>
    <cellStyle name="Обычный 3 10 12 4 4" xfId="10585"/>
    <cellStyle name="Обычный 3 10 12 4 4 2" xfId="10586"/>
    <cellStyle name="Обычный 3 10 12 4 5" xfId="10587"/>
    <cellStyle name="Обычный 3 10 12 5" xfId="10588"/>
    <cellStyle name="Обычный 3 10 12 5 2" xfId="10589"/>
    <cellStyle name="Обычный 3 10 12 5 2 2" xfId="10590"/>
    <cellStyle name="Обычный 3 10 12 5 2 2 2" xfId="10591"/>
    <cellStyle name="Обычный 3 10 12 5 2 3" xfId="10592"/>
    <cellStyle name="Обычный 3 10 12 5 3" xfId="10593"/>
    <cellStyle name="Обычный 3 10 12 5 3 2" xfId="10594"/>
    <cellStyle name="Обычный 3 10 12 5 4" xfId="10595"/>
    <cellStyle name="Обычный 3 10 12 6" xfId="10596"/>
    <cellStyle name="Обычный 3 10 12 6 2" xfId="10597"/>
    <cellStyle name="Обычный 3 10 12 6 2 2" xfId="10598"/>
    <cellStyle name="Обычный 3 10 12 6 3" xfId="10599"/>
    <cellStyle name="Обычный 3 10 12 7" xfId="10600"/>
    <cellStyle name="Обычный 3 10 12 7 2" xfId="10601"/>
    <cellStyle name="Обычный 3 10 12 8" xfId="10602"/>
    <cellStyle name="Обычный 3 10 13" xfId="10603"/>
    <cellStyle name="Обычный 3 10 13 2" xfId="10604"/>
    <cellStyle name="Обычный 3 10 13 2 2" xfId="10605"/>
    <cellStyle name="Обычный 3 10 13 2 2 2" xfId="10606"/>
    <cellStyle name="Обычный 3 10 13 2 2 2 2" xfId="10607"/>
    <cellStyle name="Обычный 3 10 13 2 2 2 2 2" xfId="10608"/>
    <cellStyle name="Обычный 3 10 13 2 2 2 2 2 2" xfId="10609"/>
    <cellStyle name="Обычный 3 10 13 2 2 2 2 3" xfId="10610"/>
    <cellStyle name="Обычный 3 10 13 2 2 2 3" xfId="10611"/>
    <cellStyle name="Обычный 3 10 13 2 2 2 3 2" xfId="10612"/>
    <cellStyle name="Обычный 3 10 13 2 2 2 4" xfId="10613"/>
    <cellStyle name="Обычный 3 10 13 2 2 3" xfId="10614"/>
    <cellStyle name="Обычный 3 10 13 2 2 3 2" xfId="10615"/>
    <cellStyle name="Обычный 3 10 13 2 2 3 2 2" xfId="10616"/>
    <cellStyle name="Обычный 3 10 13 2 2 3 3" xfId="10617"/>
    <cellStyle name="Обычный 3 10 13 2 2 4" xfId="10618"/>
    <cellStyle name="Обычный 3 10 13 2 2 4 2" xfId="10619"/>
    <cellStyle name="Обычный 3 10 13 2 2 5" xfId="10620"/>
    <cellStyle name="Обычный 3 10 13 2 3" xfId="10621"/>
    <cellStyle name="Обычный 3 10 13 2 3 2" xfId="10622"/>
    <cellStyle name="Обычный 3 10 13 2 3 2 2" xfId="10623"/>
    <cellStyle name="Обычный 3 10 13 2 3 2 2 2" xfId="10624"/>
    <cellStyle name="Обычный 3 10 13 2 3 2 2 2 2" xfId="10625"/>
    <cellStyle name="Обычный 3 10 13 2 3 2 2 3" xfId="10626"/>
    <cellStyle name="Обычный 3 10 13 2 3 2 3" xfId="10627"/>
    <cellStyle name="Обычный 3 10 13 2 3 2 3 2" xfId="10628"/>
    <cellStyle name="Обычный 3 10 13 2 3 2 4" xfId="10629"/>
    <cellStyle name="Обычный 3 10 13 2 3 3" xfId="10630"/>
    <cellStyle name="Обычный 3 10 13 2 3 3 2" xfId="10631"/>
    <cellStyle name="Обычный 3 10 13 2 3 3 2 2" xfId="10632"/>
    <cellStyle name="Обычный 3 10 13 2 3 3 3" xfId="10633"/>
    <cellStyle name="Обычный 3 10 13 2 3 4" xfId="10634"/>
    <cellStyle name="Обычный 3 10 13 2 3 4 2" xfId="10635"/>
    <cellStyle name="Обычный 3 10 13 2 3 5" xfId="10636"/>
    <cellStyle name="Обычный 3 10 13 2 4" xfId="10637"/>
    <cellStyle name="Обычный 3 10 13 2 4 2" xfId="10638"/>
    <cellStyle name="Обычный 3 10 13 2 4 2 2" xfId="10639"/>
    <cellStyle name="Обычный 3 10 13 2 4 2 2 2" xfId="10640"/>
    <cellStyle name="Обычный 3 10 13 2 4 2 3" xfId="10641"/>
    <cellStyle name="Обычный 3 10 13 2 4 3" xfId="10642"/>
    <cellStyle name="Обычный 3 10 13 2 4 3 2" xfId="10643"/>
    <cellStyle name="Обычный 3 10 13 2 4 4" xfId="10644"/>
    <cellStyle name="Обычный 3 10 13 2 5" xfId="10645"/>
    <cellStyle name="Обычный 3 10 13 2 5 2" xfId="10646"/>
    <cellStyle name="Обычный 3 10 13 2 5 2 2" xfId="10647"/>
    <cellStyle name="Обычный 3 10 13 2 5 3" xfId="10648"/>
    <cellStyle name="Обычный 3 10 13 2 6" xfId="10649"/>
    <cellStyle name="Обычный 3 10 13 2 6 2" xfId="10650"/>
    <cellStyle name="Обычный 3 10 13 2 7" xfId="10651"/>
    <cellStyle name="Обычный 3 10 13 3" xfId="10652"/>
    <cellStyle name="Обычный 3 10 13 3 2" xfId="10653"/>
    <cellStyle name="Обычный 3 10 13 3 2 2" xfId="10654"/>
    <cellStyle name="Обычный 3 10 13 3 2 2 2" xfId="10655"/>
    <cellStyle name="Обычный 3 10 13 3 2 2 2 2" xfId="10656"/>
    <cellStyle name="Обычный 3 10 13 3 2 2 3" xfId="10657"/>
    <cellStyle name="Обычный 3 10 13 3 2 3" xfId="10658"/>
    <cellStyle name="Обычный 3 10 13 3 2 3 2" xfId="10659"/>
    <cellStyle name="Обычный 3 10 13 3 2 4" xfId="10660"/>
    <cellStyle name="Обычный 3 10 13 3 3" xfId="10661"/>
    <cellStyle name="Обычный 3 10 13 3 3 2" xfId="10662"/>
    <cellStyle name="Обычный 3 10 13 3 3 2 2" xfId="10663"/>
    <cellStyle name="Обычный 3 10 13 3 3 3" xfId="10664"/>
    <cellStyle name="Обычный 3 10 13 3 4" xfId="10665"/>
    <cellStyle name="Обычный 3 10 13 3 4 2" xfId="10666"/>
    <cellStyle name="Обычный 3 10 13 3 5" xfId="10667"/>
    <cellStyle name="Обычный 3 10 13 4" xfId="10668"/>
    <cellStyle name="Обычный 3 10 13 4 2" xfId="10669"/>
    <cellStyle name="Обычный 3 10 13 4 2 2" xfId="10670"/>
    <cellStyle name="Обычный 3 10 13 4 2 2 2" xfId="10671"/>
    <cellStyle name="Обычный 3 10 13 4 2 2 2 2" xfId="10672"/>
    <cellStyle name="Обычный 3 10 13 4 2 2 3" xfId="10673"/>
    <cellStyle name="Обычный 3 10 13 4 2 3" xfId="10674"/>
    <cellStyle name="Обычный 3 10 13 4 2 3 2" xfId="10675"/>
    <cellStyle name="Обычный 3 10 13 4 2 4" xfId="10676"/>
    <cellStyle name="Обычный 3 10 13 4 3" xfId="10677"/>
    <cellStyle name="Обычный 3 10 13 4 3 2" xfId="10678"/>
    <cellStyle name="Обычный 3 10 13 4 3 2 2" xfId="10679"/>
    <cellStyle name="Обычный 3 10 13 4 3 3" xfId="10680"/>
    <cellStyle name="Обычный 3 10 13 4 4" xfId="10681"/>
    <cellStyle name="Обычный 3 10 13 4 4 2" xfId="10682"/>
    <cellStyle name="Обычный 3 10 13 4 5" xfId="10683"/>
    <cellStyle name="Обычный 3 10 13 5" xfId="10684"/>
    <cellStyle name="Обычный 3 10 13 5 2" xfId="10685"/>
    <cellStyle name="Обычный 3 10 13 5 2 2" xfId="10686"/>
    <cellStyle name="Обычный 3 10 13 5 2 2 2" xfId="10687"/>
    <cellStyle name="Обычный 3 10 13 5 2 3" xfId="10688"/>
    <cellStyle name="Обычный 3 10 13 5 3" xfId="10689"/>
    <cellStyle name="Обычный 3 10 13 5 3 2" xfId="10690"/>
    <cellStyle name="Обычный 3 10 13 5 4" xfId="10691"/>
    <cellStyle name="Обычный 3 10 13 6" xfId="10692"/>
    <cellStyle name="Обычный 3 10 13 6 2" xfId="10693"/>
    <cellStyle name="Обычный 3 10 13 6 2 2" xfId="10694"/>
    <cellStyle name="Обычный 3 10 13 6 3" xfId="10695"/>
    <cellStyle name="Обычный 3 10 13 7" xfId="10696"/>
    <cellStyle name="Обычный 3 10 13 7 2" xfId="10697"/>
    <cellStyle name="Обычный 3 10 13 8" xfId="10698"/>
    <cellStyle name="Обычный 3 10 14" xfId="10699"/>
    <cellStyle name="Обычный 3 10 14 2" xfId="10700"/>
    <cellStyle name="Обычный 3 10 14 2 2" xfId="10701"/>
    <cellStyle name="Обычный 3 10 14 2 2 2" xfId="10702"/>
    <cellStyle name="Обычный 3 10 14 2 2 2 2" xfId="10703"/>
    <cellStyle name="Обычный 3 10 14 2 2 2 2 2" xfId="10704"/>
    <cellStyle name="Обычный 3 10 14 2 2 2 2 2 2" xfId="10705"/>
    <cellStyle name="Обычный 3 10 14 2 2 2 2 3" xfId="10706"/>
    <cellStyle name="Обычный 3 10 14 2 2 2 3" xfId="10707"/>
    <cellStyle name="Обычный 3 10 14 2 2 2 3 2" xfId="10708"/>
    <cellStyle name="Обычный 3 10 14 2 2 2 4" xfId="10709"/>
    <cellStyle name="Обычный 3 10 14 2 2 3" xfId="10710"/>
    <cellStyle name="Обычный 3 10 14 2 2 3 2" xfId="10711"/>
    <cellStyle name="Обычный 3 10 14 2 2 3 2 2" xfId="10712"/>
    <cellStyle name="Обычный 3 10 14 2 2 3 3" xfId="10713"/>
    <cellStyle name="Обычный 3 10 14 2 2 4" xfId="10714"/>
    <cellStyle name="Обычный 3 10 14 2 2 4 2" xfId="10715"/>
    <cellStyle name="Обычный 3 10 14 2 2 5" xfId="10716"/>
    <cellStyle name="Обычный 3 10 14 2 3" xfId="10717"/>
    <cellStyle name="Обычный 3 10 14 2 3 2" xfId="10718"/>
    <cellStyle name="Обычный 3 10 14 2 3 2 2" xfId="10719"/>
    <cellStyle name="Обычный 3 10 14 2 3 2 2 2" xfId="10720"/>
    <cellStyle name="Обычный 3 10 14 2 3 2 2 2 2" xfId="10721"/>
    <cellStyle name="Обычный 3 10 14 2 3 2 2 3" xfId="10722"/>
    <cellStyle name="Обычный 3 10 14 2 3 2 3" xfId="10723"/>
    <cellStyle name="Обычный 3 10 14 2 3 2 3 2" xfId="10724"/>
    <cellStyle name="Обычный 3 10 14 2 3 2 4" xfId="10725"/>
    <cellStyle name="Обычный 3 10 14 2 3 3" xfId="10726"/>
    <cellStyle name="Обычный 3 10 14 2 3 3 2" xfId="10727"/>
    <cellStyle name="Обычный 3 10 14 2 3 3 2 2" xfId="10728"/>
    <cellStyle name="Обычный 3 10 14 2 3 3 3" xfId="10729"/>
    <cellStyle name="Обычный 3 10 14 2 3 4" xfId="10730"/>
    <cellStyle name="Обычный 3 10 14 2 3 4 2" xfId="10731"/>
    <cellStyle name="Обычный 3 10 14 2 3 5" xfId="10732"/>
    <cellStyle name="Обычный 3 10 14 2 4" xfId="10733"/>
    <cellStyle name="Обычный 3 10 14 2 4 2" xfId="10734"/>
    <cellStyle name="Обычный 3 10 14 2 4 2 2" xfId="10735"/>
    <cellStyle name="Обычный 3 10 14 2 4 2 2 2" xfId="10736"/>
    <cellStyle name="Обычный 3 10 14 2 4 2 3" xfId="10737"/>
    <cellStyle name="Обычный 3 10 14 2 4 3" xfId="10738"/>
    <cellStyle name="Обычный 3 10 14 2 4 3 2" xfId="10739"/>
    <cellStyle name="Обычный 3 10 14 2 4 4" xfId="10740"/>
    <cellStyle name="Обычный 3 10 14 2 5" xfId="10741"/>
    <cellStyle name="Обычный 3 10 14 2 5 2" xfId="10742"/>
    <cellStyle name="Обычный 3 10 14 2 5 2 2" xfId="10743"/>
    <cellStyle name="Обычный 3 10 14 2 5 3" xfId="10744"/>
    <cellStyle name="Обычный 3 10 14 2 6" xfId="10745"/>
    <cellStyle name="Обычный 3 10 14 2 6 2" xfId="10746"/>
    <cellStyle name="Обычный 3 10 14 2 7" xfId="10747"/>
    <cellStyle name="Обычный 3 10 14 3" xfId="10748"/>
    <cellStyle name="Обычный 3 10 14 3 2" xfId="10749"/>
    <cellStyle name="Обычный 3 10 14 3 2 2" xfId="10750"/>
    <cellStyle name="Обычный 3 10 14 3 2 2 2" xfId="10751"/>
    <cellStyle name="Обычный 3 10 14 3 2 2 2 2" xfId="10752"/>
    <cellStyle name="Обычный 3 10 14 3 2 2 3" xfId="10753"/>
    <cellStyle name="Обычный 3 10 14 3 2 3" xfId="10754"/>
    <cellStyle name="Обычный 3 10 14 3 2 3 2" xfId="10755"/>
    <cellStyle name="Обычный 3 10 14 3 2 4" xfId="10756"/>
    <cellStyle name="Обычный 3 10 14 3 3" xfId="10757"/>
    <cellStyle name="Обычный 3 10 14 3 3 2" xfId="10758"/>
    <cellStyle name="Обычный 3 10 14 3 3 2 2" xfId="10759"/>
    <cellStyle name="Обычный 3 10 14 3 3 3" xfId="10760"/>
    <cellStyle name="Обычный 3 10 14 3 4" xfId="10761"/>
    <cellStyle name="Обычный 3 10 14 3 4 2" xfId="10762"/>
    <cellStyle name="Обычный 3 10 14 3 5" xfId="10763"/>
    <cellStyle name="Обычный 3 10 14 4" xfId="10764"/>
    <cellStyle name="Обычный 3 10 14 4 2" xfId="10765"/>
    <cellStyle name="Обычный 3 10 14 4 2 2" xfId="10766"/>
    <cellStyle name="Обычный 3 10 14 4 2 2 2" xfId="10767"/>
    <cellStyle name="Обычный 3 10 14 4 2 2 2 2" xfId="10768"/>
    <cellStyle name="Обычный 3 10 14 4 2 2 3" xfId="10769"/>
    <cellStyle name="Обычный 3 10 14 4 2 3" xfId="10770"/>
    <cellStyle name="Обычный 3 10 14 4 2 3 2" xfId="10771"/>
    <cellStyle name="Обычный 3 10 14 4 2 4" xfId="10772"/>
    <cellStyle name="Обычный 3 10 14 4 3" xfId="10773"/>
    <cellStyle name="Обычный 3 10 14 4 3 2" xfId="10774"/>
    <cellStyle name="Обычный 3 10 14 4 3 2 2" xfId="10775"/>
    <cellStyle name="Обычный 3 10 14 4 3 3" xfId="10776"/>
    <cellStyle name="Обычный 3 10 14 4 4" xfId="10777"/>
    <cellStyle name="Обычный 3 10 14 4 4 2" xfId="10778"/>
    <cellStyle name="Обычный 3 10 14 4 5" xfId="10779"/>
    <cellStyle name="Обычный 3 10 14 5" xfId="10780"/>
    <cellStyle name="Обычный 3 10 14 5 2" xfId="10781"/>
    <cellStyle name="Обычный 3 10 14 5 2 2" xfId="10782"/>
    <cellStyle name="Обычный 3 10 14 5 2 2 2" xfId="10783"/>
    <cellStyle name="Обычный 3 10 14 5 2 3" xfId="10784"/>
    <cellStyle name="Обычный 3 10 14 5 3" xfId="10785"/>
    <cellStyle name="Обычный 3 10 14 5 3 2" xfId="10786"/>
    <cellStyle name="Обычный 3 10 14 5 4" xfId="10787"/>
    <cellStyle name="Обычный 3 10 14 6" xfId="10788"/>
    <cellStyle name="Обычный 3 10 14 6 2" xfId="10789"/>
    <cellStyle name="Обычный 3 10 14 6 2 2" xfId="10790"/>
    <cellStyle name="Обычный 3 10 14 6 3" xfId="10791"/>
    <cellStyle name="Обычный 3 10 14 7" xfId="10792"/>
    <cellStyle name="Обычный 3 10 14 7 2" xfId="10793"/>
    <cellStyle name="Обычный 3 10 14 8" xfId="10794"/>
    <cellStyle name="Обычный 3 10 15" xfId="10795"/>
    <cellStyle name="Обычный 3 10 15 2" xfId="10796"/>
    <cellStyle name="Обычный 3 10 15 2 2" xfId="10797"/>
    <cellStyle name="Обычный 3 10 15 2 2 2" xfId="10798"/>
    <cellStyle name="Обычный 3 10 15 2 2 2 2" xfId="10799"/>
    <cellStyle name="Обычный 3 10 15 2 2 2 2 2" xfId="10800"/>
    <cellStyle name="Обычный 3 10 15 2 2 2 2 2 2" xfId="10801"/>
    <cellStyle name="Обычный 3 10 15 2 2 2 2 3" xfId="10802"/>
    <cellStyle name="Обычный 3 10 15 2 2 2 3" xfId="10803"/>
    <cellStyle name="Обычный 3 10 15 2 2 2 3 2" xfId="10804"/>
    <cellStyle name="Обычный 3 10 15 2 2 2 4" xfId="10805"/>
    <cellStyle name="Обычный 3 10 15 2 2 3" xfId="10806"/>
    <cellStyle name="Обычный 3 10 15 2 2 3 2" xfId="10807"/>
    <cellStyle name="Обычный 3 10 15 2 2 3 2 2" xfId="10808"/>
    <cellStyle name="Обычный 3 10 15 2 2 3 3" xfId="10809"/>
    <cellStyle name="Обычный 3 10 15 2 2 4" xfId="10810"/>
    <cellStyle name="Обычный 3 10 15 2 2 4 2" xfId="10811"/>
    <cellStyle name="Обычный 3 10 15 2 2 5" xfId="10812"/>
    <cellStyle name="Обычный 3 10 15 2 3" xfId="10813"/>
    <cellStyle name="Обычный 3 10 15 2 3 2" xfId="10814"/>
    <cellStyle name="Обычный 3 10 15 2 3 2 2" xfId="10815"/>
    <cellStyle name="Обычный 3 10 15 2 3 2 2 2" xfId="10816"/>
    <cellStyle name="Обычный 3 10 15 2 3 2 2 2 2" xfId="10817"/>
    <cellStyle name="Обычный 3 10 15 2 3 2 2 3" xfId="10818"/>
    <cellStyle name="Обычный 3 10 15 2 3 2 3" xfId="10819"/>
    <cellStyle name="Обычный 3 10 15 2 3 2 3 2" xfId="10820"/>
    <cellStyle name="Обычный 3 10 15 2 3 2 4" xfId="10821"/>
    <cellStyle name="Обычный 3 10 15 2 3 3" xfId="10822"/>
    <cellStyle name="Обычный 3 10 15 2 3 3 2" xfId="10823"/>
    <cellStyle name="Обычный 3 10 15 2 3 3 2 2" xfId="10824"/>
    <cellStyle name="Обычный 3 10 15 2 3 3 3" xfId="10825"/>
    <cellStyle name="Обычный 3 10 15 2 3 4" xfId="10826"/>
    <cellStyle name="Обычный 3 10 15 2 3 4 2" xfId="10827"/>
    <cellStyle name="Обычный 3 10 15 2 3 5" xfId="10828"/>
    <cellStyle name="Обычный 3 10 15 2 4" xfId="10829"/>
    <cellStyle name="Обычный 3 10 15 2 4 2" xfId="10830"/>
    <cellStyle name="Обычный 3 10 15 2 4 2 2" xfId="10831"/>
    <cellStyle name="Обычный 3 10 15 2 4 2 2 2" xfId="10832"/>
    <cellStyle name="Обычный 3 10 15 2 4 2 3" xfId="10833"/>
    <cellStyle name="Обычный 3 10 15 2 4 3" xfId="10834"/>
    <cellStyle name="Обычный 3 10 15 2 4 3 2" xfId="10835"/>
    <cellStyle name="Обычный 3 10 15 2 4 4" xfId="10836"/>
    <cellStyle name="Обычный 3 10 15 2 5" xfId="10837"/>
    <cellStyle name="Обычный 3 10 15 2 5 2" xfId="10838"/>
    <cellStyle name="Обычный 3 10 15 2 5 2 2" xfId="10839"/>
    <cellStyle name="Обычный 3 10 15 2 5 3" xfId="10840"/>
    <cellStyle name="Обычный 3 10 15 2 6" xfId="10841"/>
    <cellStyle name="Обычный 3 10 15 2 6 2" xfId="10842"/>
    <cellStyle name="Обычный 3 10 15 2 7" xfId="10843"/>
    <cellStyle name="Обычный 3 10 15 3" xfId="10844"/>
    <cellStyle name="Обычный 3 10 15 3 2" xfId="10845"/>
    <cellStyle name="Обычный 3 10 15 3 2 2" xfId="10846"/>
    <cellStyle name="Обычный 3 10 15 3 2 2 2" xfId="10847"/>
    <cellStyle name="Обычный 3 10 15 3 2 2 2 2" xfId="10848"/>
    <cellStyle name="Обычный 3 10 15 3 2 2 3" xfId="10849"/>
    <cellStyle name="Обычный 3 10 15 3 2 3" xfId="10850"/>
    <cellStyle name="Обычный 3 10 15 3 2 3 2" xfId="10851"/>
    <cellStyle name="Обычный 3 10 15 3 2 4" xfId="10852"/>
    <cellStyle name="Обычный 3 10 15 3 3" xfId="10853"/>
    <cellStyle name="Обычный 3 10 15 3 3 2" xfId="10854"/>
    <cellStyle name="Обычный 3 10 15 3 3 2 2" xfId="10855"/>
    <cellStyle name="Обычный 3 10 15 3 3 3" xfId="10856"/>
    <cellStyle name="Обычный 3 10 15 3 4" xfId="10857"/>
    <cellStyle name="Обычный 3 10 15 3 4 2" xfId="10858"/>
    <cellStyle name="Обычный 3 10 15 3 5" xfId="10859"/>
    <cellStyle name="Обычный 3 10 15 4" xfId="10860"/>
    <cellStyle name="Обычный 3 10 15 4 2" xfId="10861"/>
    <cellStyle name="Обычный 3 10 15 4 2 2" xfId="10862"/>
    <cellStyle name="Обычный 3 10 15 4 2 2 2" xfId="10863"/>
    <cellStyle name="Обычный 3 10 15 4 2 2 2 2" xfId="10864"/>
    <cellStyle name="Обычный 3 10 15 4 2 2 3" xfId="10865"/>
    <cellStyle name="Обычный 3 10 15 4 2 3" xfId="10866"/>
    <cellStyle name="Обычный 3 10 15 4 2 3 2" xfId="10867"/>
    <cellStyle name="Обычный 3 10 15 4 2 4" xfId="10868"/>
    <cellStyle name="Обычный 3 10 15 4 3" xfId="10869"/>
    <cellStyle name="Обычный 3 10 15 4 3 2" xfId="10870"/>
    <cellStyle name="Обычный 3 10 15 4 3 2 2" xfId="10871"/>
    <cellStyle name="Обычный 3 10 15 4 3 3" xfId="10872"/>
    <cellStyle name="Обычный 3 10 15 4 4" xfId="10873"/>
    <cellStyle name="Обычный 3 10 15 4 4 2" xfId="10874"/>
    <cellStyle name="Обычный 3 10 15 4 5" xfId="10875"/>
    <cellStyle name="Обычный 3 10 15 5" xfId="10876"/>
    <cellStyle name="Обычный 3 10 15 5 2" xfId="10877"/>
    <cellStyle name="Обычный 3 10 15 5 2 2" xfId="10878"/>
    <cellStyle name="Обычный 3 10 15 5 2 2 2" xfId="10879"/>
    <cellStyle name="Обычный 3 10 15 5 2 3" xfId="10880"/>
    <cellStyle name="Обычный 3 10 15 5 3" xfId="10881"/>
    <cellStyle name="Обычный 3 10 15 5 3 2" xfId="10882"/>
    <cellStyle name="Обычный 3 10 15 5 4" xfId="10883"/>
    <cellStyle name="Обычный 3 10 15 6" xfId="10884"/>
    <cellStyle name="Обычный 3 10 15 6 2" xfId="10885"/>
    <cellStyle name="Обычный 3 10 15 6 2 2" xfId="10886"/>
    <cellStyle name="Обычный 3 10 15 6 3" xfId="10887"/>
    <cellStyle name="Обычный 3 10 15 7" xfId="10888"/>
    <cellStyle name="Обычный 3 10 15 7 2" xfId="10889"/>
    <cellStyle name="Обычный 3 10 15 8" xfId="10890"/>
    <cellStyle name="Обычный 3 10 16" xfId="10891"/>
    <cellStyle name="Обычный 3 10 16 2" xfId="10892"/>
    <cellStyle name="Обычный 3 10 16 2 2" xfId="10893"/>
    <cellStyle name="Обычный 3 10 16 2 2 2" xfId="10894"/>
    <cellStyle name="Обычный 3 10 16 2 2 2 2" xfId="10895"/>
    <cellStyle name="Обычный 3 10 16 2 2 2 2 2" xfId="10896"/>
    <cellStyle name="Обычный 3 10 16 2 2 2 2 2 2" xfId="10897"/>
    <cellStyle name="Обычный 3 10 16 2 2 2 2 3" xfId="10898"/>
    <cellStyle name="Обычный 3 10 16 2 2 2 3" xfId="10899"/>
    <cellStyle name="Обычный 3 10 16 2 2 2 3 2" xfId="10900"/>
    <cellStyle name="Обычный 3 10 16 2 2 2 4" xfId="10901"/>
    <cellStyle name="Обычный 3 10 16 2 2 3" xfId="10902"/>
    <cellStyle name="Обычный 3 10 16 2 2 3 2" xfId="10903"/>
    <cellStyle name="Обычный 3 10 16 2 2 3 2 2" xfId="10904"/>
    <cellStyle name="Обычный 3 10 16 2 2 3 3" xfId="10905"/>
    <cellStyle name="Обычный 3 10 16 2 2 4" xfId="10906"/>
    <cellStyle name="Обычный 3 10 16 2 2 4 2" xfId="10907"/>
    <cellStyle name="Обычный 3 10 16 2 2 5" xfId="10908"/>
    <cellStyle name="Обычный 3 10 16 2 3" xfId="10909"/>
    <cellStyle name="Обычный 3 10 16 2 3 2" xfId="10910"/>
    <cellStyle name="Обычный 3 10 16 2 3 2 2" xfId="10911"/>
    <cellStyle name="Обычный 3 10 16 2 3 2 2 2" xfId="10912"/>
    <cellStyle name="Обычный 3 10 16 2 3 2 2 2 2" xfId="10913"/>
    <cellStyle name="Обычный 3 10 16 2 3 2 2 3" xfId="10914"/>
    <cellStyle name="Обычный 3 10 16 2 3 2 3" xfId="10915"/>
    <cellStyle name="Обычный 3 10 16 2 3 2 3 2" xfId="10916"/>
    <cellStyle name="Обычный 3 10 16 2 3 2 4" xfId="10917"/>
    <cellStyle name="Обычный 3 10 16 2 3 3" xfId="10918"/>
    <cellStyle name="Обычный 3 10 16 2 3 3 2" xfId="10919"/>
    <cellStyle name="Обычный 3 10 16 2 3 3 2 2" xfId="10920"/>
    <cellStyle name="Обычный 3 10 16 2 3 3 3" xfId="10921"/>
    <cellStyle name="Обычный 3 10 16 2 3 4" xfId="10922"/>
    <cellStyle name="Обычный 3 10 16 2 3 4 2" xfId="10923"/>
    <cellStyle name="Обычный 3 10 16 2 3 5" xfId="10924"/>
    <cellStyle name="Обычный 3 10 16 2 4" xfId="10925"/>
    <cellStyle name="Обычный 3 10 16 2 4 2" xfId="10926"/>
    <cellStyle name="Обычный 3 10 16 2 4 2 2" xfId="10927"/>
    <cellStyle name="Обычный 3 10 16 2 4 2 2 2" xfId="10928"/>
    <cellStyle name="Обычный 3 10 16 2 4 2 3" xfId="10929"/>
    <cellStyle name="Обычный 3 10 16 2 4 3" xfId="10930"/>
    <cellStyle name="Обычный 3 10 16 2 4 3 2" xfId="10931"/>
    <cellStyle name="Обычный 3 10 16 2 4 4" xfId="10932"/>
    <cellStyle name="Обычный 3 10 16 2 5" xfId="10933"/>
    <cellStyle name="Обычный 3 10 16 2 5 2" xfId="10934"/>
    <cellStyle name="Обычный 3 10 16 2 5 2 2" xfId="10935"/>
    <cellStyle name="Обычный 3 10 16 2 5 3" xfId="10936"/>
    <cellStyle name="Обычный 3 10 16 2 6" xfId="10937"/>
    <cellStyle name="Обычный 3 10 16 2 6 2" xfId="10938"/>
    <cellStyle name="Обычный 3 10 16 2 7" xfId="10939"/>
    <cellStyle name="Обычный 3 10 16 3" xfId="10940"/>
    <cellStyle name="Обычный 3 10 16 3 2" xfId="10941"/>
    <cellStyle name="Обычный 3 10 16 3 2 2" xfId="10942"/>
    <cellStyle name="Обычный 3 10 16 3 2 2 2" xfId="10943"/>
    <cellStyle name="Обычный 3 10 16 3 2 2 2 2" xfId="10944"/>
    <cellStyle name="Обычный 3 10 16 3 2 2 3" xfId="10945"/>
    <cellStyle name="Обычный 3 10 16 3 2 3" xfId="10946"/>
    <cellStyle name="Обычный 3 10 16 3 2 3 2" xfId="10947"/>
    <cellStyle name="Обычный 3 10 16 3 2 4" xfId="10948"/>
    <cellStyle name="Обычный 3 10 16 3 3" xfId="10949"/>
    <cellStyle name="Обычный 3 10 16 3 3 2" xfId="10950"/>
    <cellStyle name="Обычный 3 10 16 3 3 2 2" xfId="10951"/>
    <cellStyle name="Обычный 3 10 16 3 3 3" xfId="10952"/>
    <cellStyle name="Обычный 3 10 16 3 4" xfId="10953"/>
    <cellStyle name="Обычный 3 10 16 3 4 2" xfId="10954"/>
    <cellStyle name="Обычный 3 10 16 3 5" xfId="10955"/>
    <cellStyle name="Обычный 3 10 16 4" xfId="10956"/>
    <cellStyle name="Обычный 3 10 16 4 2" xfId="10957"/>
    <cellStyle name="Обычный 3 10 16 4 2 2" xfId="10958"/>
    <cellStyle name="Обычный 3 10 16 4 2 2 2" xfId="10959"/>
    <cellStyle name="Обычный 3 10 16 4 2 2 2 2" xfId="10960"/>
    <cellStyle name="Обычный 3 10 16 4 2 2 3" xfId="10961"/>
    <cellStyle name="Обычный 3 10 16 4 2 3" xfId="10962"/>
    <cellStyle name="Обычный 3 10 16 4 2 3 2" xfId="10963"/>
    <cellStyle name="Обычный 3 10 16 4 2 4" xfId="10964"/>
    <cellStyle name="Обычный 3 10 16 4 3" xfId="10965"/>
    <cellStyle name="Обычный 3 10 16 4 3 2" xfId="10966"/>
    <cellStyle name="Обычный 3 10 16 4 3 2 2" xfId="10967"/>
    <cellStyle name="Обычный 3 10 16 4 3 3" xfId="10968"/>
    <cellStyle name="Обычный 3 10 16 4 4" xfId="10969"/>
    <cellStyle name="Обычный 3 10 16 4 4 2" xfId="10970"/>
    <cellStyle name="Обычный 3 10 16 4 5" xfId="10971"/>
    <cellStyle name="Обычный 3 10 16 5" xfId="10972"/>
    <cellStyle name="Обычный 3 10 16 5 2" xfId="10973"/>
    <cellStyle name="Обычный 3 10 16 5 2 2" xfId="10974"/>
    <cellStyle name="Обычный 3 10 16 5 2 2 2" xfId="10975"/>
    <cellStyle name="Обычный 3 10 16 5 2 3" xfId="10976"/>
    <cellStyle name="Обычный 3 10 16 5 3" xfId="10977"/>
    <cellStyle name="Обычный 3 10 16 5 3 2" xfId="10978"/>
    <cellStyle name="Обычный 3 10 16 5 4" xfId="10979"/>
    <cellStyle name="Обычный 3 10 16 6" xfId="10980"/>
    <cellStyle name="Обычный 3 10 16 6 2" xfId="10981"/>
    <cellStyle name="Обычный 3 10 16 6 2 2" xfId="10982"/>
    <cellStyle name="Обычный 3 10 16 6 3" xfId="10983"/>
    <cellStyle name="Обычный 3 10 16 7" xfId="10984"/>
    <cellStyle name="Обычный 3 10 16 7 2" xfId="10985"/>
    <cellStyle name="Обычный 3 10 16 8" xfId="10986"/>
    <cellStyle name="Обычный 3 10 17" xfId="10987"/>
    <cellStyle name="Обычный 3 10 17 2" xfId="10988"/>
    <cellStyle name="Обычный 3 10 17 2 2" xfId="10989"/>
    <cellStyle name="Обычный 3 10 17 2 2 2" xfId="10990"/>
    <cellStyle name="Обычный 3 10 17 2 2 2 2" xfId="10991"/>
    <cellStyle name="Обычный 3 10 17 2 2 2 2 2" xfId="10992"/>
    <cellStyle name="Обычный 3 10 17 2 2 2 2 2 2" xfId="10993"/>
    <cellStyle name="Обычный 3 10 17 2 2 2 2 3" xfId="10994"/>
    <cellStyle name="Обычный 3 10 17 2 2 2 3" xfId="10995"/>
    <cellStyle name="Обычный 3 10 17 2 2 2 3 2" xfId="10996"/>
    <cellStyle name="Обычный 3 10 17 2 2 2 4" xfId="10997"/>
    <cellStyle name="Обычный 3 10 17 2 2 3" xfId="10998"/>
    <cellStyle name="Обычный 3 10 17 2 2 3 2" xfId="10999"/>
    <cellStyle name="Обычный 3 10 17 2 2 3 2 2" xfId="11000"/>
    <cellStyle name="Обычный 3 10 17 2 2 3 3" xfId="11001"/>
    <cellStyle name="Обычный 3 10 17 2 2 4" xfId="11002"/>
    <cellStyle name="Обычный 3 10 17 2 2 4 2" xfId="11003"/>
    <cellStyle name="Обычный 3 10 17 2 2 5" xfId="11004"/>
    <cellStyle name="Обычный 3 10 17 2 3" xfId="11005"/>
    <cellStyle name="Обычный 3 10 17 2 3 2" xfId="11006"/>
    <cellStyle name="Обычный 3 10 17 2 3 2 2" xfId="11007"/>
    <cellStyle name="Обычный 3 10 17 2 3 2 2 2" xfId="11008"/>
    <cellStyle name="Обычный 3 10 17 2 3 2 2 2 2" xfId="11009"/>
    <cellStyle name="Обычный 3 10 17 2 3 2 2 3" xfId="11010"/>
    <cellStyle name="Обычный 3 10 17 2 3 2 3" xfId="11011"/>
    <cellStyle name="Обычный 3 10 17 2 3 2 3 2" xfId="11012"/>
    <cellStyle name="Обычный 3 10 17 2 3 2 4" xfId="11013"/>
    <cellStyle name="Обычный 3 10 17 2 3 3" xfId="11014"/>
    <cellStyle name="Обычный 3 10 17 2 3 3 2" xfId="11015"/>
    <cellStyle name="Обычный 3 10 17 2 3 3 2 2" xfId="11016"/>
    <cellStyle name="Обычный 3 10 17 2 3 3 3" xfId="11017"/>
    <cellStyle name="Обычный 3 10 17 2 3 4" xfId="11018"/>
    <cellStyle name="Обычный 3 10 17 2 3 4 2" xfId="11019"/>
    <cellStyle name="Обычный 3 10 17 2 3 5" xfId="11020"/>
    <cellStyle name="Обычный 3 10 17 2 4" xfId="11021"/>
    <cellStyle name="Обычный 3 10 17 2 4 2" xfId="11022"/>
    <cellStyle name="Обычный 3 10 17 2 4 2 2" xfId="11023"/>
    <cellStyle name="Обычный 3 10 17 2 4 2 2 2" xfId="11024"/>
    <cellStyle name="Обычный 3 10 17 2 4 2 3" xfId="11025"/>
    <cellStyle name="Обычный 3 10 17 2 4 3" xfId="11026"/>
    <cellStyle name="Обычный 3 10 17 2 4 3 2" xfId="11027"/>
    <cellStyle name="Обычный 3 10 17 2 4 4" xfId="11028"/>
    <cellStyle name="Обычный 3 10 17 2 5" xfId="11029"/>
    <cellStyle name="Обычный 3 10 17 2 5 2" xfId="11030"/>
    <cellStyle name="Обычный 3 10 17 2 5 2 2" xfId="11031"/>
    <cellStyle name="Обычный 3 10 17 2 5 3" xfId="11032"/>
    <cellStyle name="Обычный 3 10 17 2 6" xfId="11033"/>
    <cellStyle name="Обычный 3 10 17 2 6 2" xfId="11034"/>
    <cellStyle name="Обычный 3 10 17 2 7" xfId="11035"/>
    <cellStyle name="Обычный 3 10 17 3" xfId="11036"/>
    <cellStyle name="Обычный 3 10 17 3 2" xfId="11037"/>
    <cellStyle name="Обычный 3 10 17 3 2 2" xfId="11038"/>
    <cellStyle name="Обычный 3 10 17 3 2 2 2" xfId="11039"/>
    <cellStyle name="Обычный 3 10 17 3 2 2 2 2" xfId="11040"/>
    <cellStyle name="Обычный 3 10 17 3 2 2 3" xfId="11041"/>
    <cellStyle name="Обычный 3 10 17 3 2 3" xfId="11042"/>
    <cellStyle name="Обычный 3 10 17 3 2 3 2" xfId="11043"/>
    <cellStyle name="Обычный 3 10 17 3 2 4" xfId="11044"/>
    <cellStyle name="Обычный 3 10 17 3 3" xfId="11045"/>
    <cellStyle name="Обычный 3 10 17 3 3 2" xfId="11046"/>
    <cellStyle name="Обычный 3 10 17 3 3 2 2" xfId="11047"/>
    <cellStyle name="Обычный 3 10 17 3 3 3" xfId="11048"/>
    <cellStyle name="Обычный 3 10 17 3 4" xfId="11049"/>
    <cellStyle name="Обычный 3 10 17 3 4 2" xfId="11050"/>
    <cellStyle name="Обычный 3 10 17 3 5" xfId="11051"/>
    <cellStyle name="Обычный 3 10 17 4" xfId="11052"/>
    <cellStyle name="Обычный 3 10 17 4 2" xfId="11053"/>
    <cellStyle name="Обычный 3 10 17 4 2 2" xfId="11054"/>
    <cellStyle name="Обычный 3 10 17 4 2 2 2" xfId="11055"/>
    <cellStyle name="Обычный 3 10 17 4 2 2 2 2" xfId="11056"/>
    <cellStyle name="Обычный 3 10 17 4 2 2 3" xfId="11057"/>
    <cellStyle name="Обычный 3 10 17 4 2 3" xfId="11058"/>
    <cellStyle name="Обычный 3 10 17 4 2 3 2" xfId="11059"/>
    <cellStyle name="Обычный 3 10 17 4 2 4" xfId="11060"/>
    <cellStyle name="Обычный 3 10 17 4 3" xfId="11061"/>
    <cellStyle name="Обычный 3 10 17 4 3 2" xfId="11062"/>
    <cellStyle name="Обычный 3 10 17 4 3 2 2" xfId="11063"/>
    <cellStyle name="Обычный 3 10 17 4 3 3" xfId="11064"/>
    <cellStyle name="Обычный 3 10 17 4 4" xfId="11065"/>
    <cellStyle name="Обычный 3 10 17 4 4 2" xfId="11066"/>
    <cellStyle name="Обычный 3 10 17 4 5" xfId="11067"/>
    <cellStyle name="Обычный 3 10 17 5" xfId="11068"/>
    <cellStyle name="Обычный 3 10 17 5 2" xfId="11069"/>
    <cellStyle name="Обычный 3 10 17 5 2 2" xfId="11070"/>
    <cellStyle name="Обычный 3 10 17 5 2 2 2" xfId="11071"/>
    <cellStyle name="Обычный 3 10 17 5 2 3" xfId="11072"/>
    <cellStyle name="Обычный 3 10 17 5 3" xfId="11073"/>
    <cellStyle name="Обычный 3 10 17 5 3 2" xfId="11074"/>
    <cellStyle name="Обычный 3 10 17 5 4" xfId="11075"/>
    <cellStyle name="Обычный 3 10 17 6" xfId="11076"/>
    <cellStyle name="Обычный 3 10 17 6 2" xfId="11077"/>
    <cellStyle name="Обычный 3 10 17 6 2 2" xfId="11078"/>
    <cellStyle name="Обычный 3 10 17 6 3" xfId="11079"/>
    <cellStyle name="Обычный 3 10 17 7" xfId="11080"/>
    <cellStyle name="Обычный 3 10 17 7 2" xfId="11081"/>
    <cellStyle name="Обычный 3 10 17 8" xfId="11082"/>
    <cellStyle name="Обычный 3 10 18" xfId="11083"/>
    <cellStyle name="Обычный 3 10 18 2" xfId="11084"/>
    <cellStyle name="Обычный 3 10 18 2 2" xfId="11085"/>
    <cellStyle name="Обычный 3 10 18 2 2 2" xfId="11086"/>
    <cellStyle name="Обычный 3 10 18 2 2 2 2" xfId="11087"/>
    <cellStyle name="Обычный 3 10 18 2 2 2 2 2" xfId="11088"/>
    <cellStyle name="Обычный 3 10 18 2 2 2 2 2 2" xfId="11089"/>
    <cellStyle name="Обычный 3 10 18 2 2 2 2 3" xfId="11090"/>
    <cellStyle name="Обычный 3 10 18 2 2 2 3" xfId="11091"/>
    <cellStyle name="Обычный 3 10 18 2 2 2 3 2" xfId="11092"/>
    <cellStyle name="Обычный 3 10 18 2 2 2 4" xfId="11093"/>
    <cellStyle name="Обычный 3 10 18 2 2 3" xfId="11094"/>
    <cellStyle name="Обычный 3 10 18 2 2 3 2" xfId="11095"/>
    <cellStyle name="Обычный 3 10 18 2 2 3 2 2" xfId="11096"/>
    <cellStyle name="Обычный 3 10 18 2 2 3 3" xfId="11097"/>
    <cellStyle name="Обычный 3 10 18 2 2 4" xfId="11098"/>
    <cellStyle name="Обычный 3 10 18 2 2 4 2" xfId="11099"/>
    <cellStyle name="Обычный 3 10 18 2 2 5" xfId="11100"/>
    <cellStyle name="Обычный 3 10 18 2 3" xfId="11101"/>
    <cellStyle name="Обычный 3 10 18 2 3 2" xfId="11102"/>
    <cellStyle name="Обычный 3 10 18 2 3 2 2" xfId="11103"/>
    <cellStyle name="Обычный 3 10 18 2 3 2 2 2" xfId="11104"/>
    <cellStyle name="Обычный 3 10 18 2 3 2 2 2 2" xfId="11105"/>
    <cellStyle name="Обычный 3 10 18 2 3 2 2 3" xfId="11106"/>
    <cellStyle name="Обычный 3 10 18 2 3 2 3" xfId="11107"/>
    <cellStyle name="Обычный 3 10 18 2 3 2 3 2" xfId="11108"/>
    <cellStyle name="Обычный 3 10 18 2 3 2 4" xfId="11109"/>
    <cellStyle name="Обычный 3 10 18 2 3 3" xfId="11110"/>
    <cellStyle name="Обычный 3 10 18 2 3 3 2" xfId="11111"/>
    <cellStyle name="Обычный 3 10 18 2 3 3 2 2" xfId="11112"/>
    <cellStyle name="Обычный 3 10 18 2 3 3 3" xfId="11113"/>
    <cellStyle name="Обычный 3 10 18 2 3 4" xfId="11114"/>
    <cellStyle name="Обычный 3 10 18 2 3 4 2" xfId="11115"/>
    <cellStyle name="Обычный 3 10 18 2 3 5" xfId="11116"/>
    <cellStyle name="Обычный 3 10 18 2 4" xfId="11117"/>
    <cellStyle name="Обычный 3 10 18 2 4 2" xfId="11118"/>
    <cellStyle name="Обычный 3 10 18 2 4 2 2" xfId="11119"/>
    <cellStyle name="Обычный 3 10 18 2 4 2 2 2" xfId="11120"/>
    <cellStyle name="Обычный 3 10 18 2 4 2 3" xfId="11121"/>
    <cellStyle name="Обычный 3 10 18 2 4 3" xfId="11122"/>
    <cellStyle name="Обычный 3 10 18 2 4 3 2" xfId="11123"/>
    <cellStyle name="Обычный 3 10 18 2 4 4" xfId="11124"/>
    <cellStyle name="Обычный 3 10 18 2 5" xfId="11125"/>
    <cellStyle name="Обычный 3 10 18 2 5 2" xfId="11126"/>
    <cellStyle name="Обычный 3 10 18 2 5 2 2" xfId="11127"/>
    <cellStyle name="Обычный 3 10 18 2 5 3" xfId="11128"/>
    <cellStyle name="Обычный 3 10 18 2 6" xfId="11129"/>
    <cellStyle name="Обычный 3 10 18 2 6 2" xfId="11130"/>
    <cellStyle name="Обычный 3 10 18 2 7" xfId="11131"/>
    <cellStyle name="Обычный 3 10 18 3" xfId="11132"/>
    <cellStyle name="Обычный 3 10 18 3 2" xfId="11133"/>
    <cellStyle name="Обычный 3 10 18 3 2 2" xfId="11134"/>
    <cellStyle name="Обычный 3 10 18 3 2 2 2" xfId="11135"/>
    <cellStyle name="Обычный 3 10 18 3 2 2 2 2" xfId="11136"/>
    <cellStyle name="Обычный 3 10 18 3 2 2 3" xfId="11137"/>
    <cellStyle name="Обычный 3 10 18 3 2 3" xfId="11138"/>
    <cellStyle name="Обычный 3 10 18 3 2 3 2" xfId="11139"/>
    <cellStyle name="Обычный 3 10 18 3 2 4" xfId="11140"/>
    <cellStyle name="Обычный 3 10 18 3 3" xfId="11141"/>
    <cellStyle name="Обычный 3 10 18 3 3 2" xfId="11142"/>
    <cellStyle name="Обычный 3 10 18 3 3 2 2" xfId="11143"/>
    <cellStyle name="Обычный 3 10 18 3 3 3" xfId="11144"/>
    <cellStyle name="Обычный 3 10 18 3 4" xfId="11145"/>
    <cellStyle name="Обычный 3 10 18 3 4 2" xfId="11146"/>
    <cellStyle name="Обычный 3 10 18 3 5" xfId="11147"/>
    <cellStyle name="Обычный 3 10 18 4" xfId="11148"/>
    <cellStyle name="Обычный 3 10 18 4 2" xfId="11149"/>
    <cellStyle name="Обычный 3 10 18 4 2 2" xfId="11150"/>
    <cellStyle name="Обычный 3 10 18 4 2 2 2" xfId="11151"/>
    <cellStyle name="Обычный 3 10 18 4 2 2 2 2" xfId="11152"/>
    <cellStyle name="Обычный 3 10 18 4 2 2 3" xfId="11153"/>
    <cellStyle name="Обычный 3 10 18 4 2 3" xfId="11154"/>
    <cellStyle name="Обычный 3 10 18 4 2 3 2" xfId="11155"/>
    <cellStyle name="Обычный 3 10 18 4 2 4" xfId="11156"/>
    <cellStyle name="Обычный 3 10 18 4 3" xfId="11157"/>
    <cellStyle name="Обычный 3 10 18 4 3 2" xfId="11158"/>
    <cellStyle name="Обычный 3 10 18 4 3 2 2" xfId="11159"/>
    <cellStyle name="Обычный 3 10 18 4 3 3" xfId="11160"/>
    <cellStyle name="Обычный 3 10 18 4 4" xfId="11161"/>
    <cellStyle name="Обычный 3 10 18 4 4 2" xfId="11162"/>
    <cellStyle name="Обычный 3 10 18 4 5" xfId="11163"/>
    <cellStyle name="Обычный 3 10 18 5" xfId="11164"/>
    <cellStyle name="Обычный 3 10 18 5 2" xfId="11165"/>
    <cellStyle name="Обычный 3 10 18 5 2 2" xfId="11166"/>
    <cellStyle name="Обычный 3 10 18 5 2 2 2" xfId="11167"/>
    <cellStyle name="Обычный 3 10 18 5 2 3" xfId="11168"/>
    <cellStyle name="Обычный 3 10 18 5 3" xfId="11169"/>
    <cellStyle name="Обычный 3 10 18 5 3 2" xfId="11170"/>
    <cellStyle name="Обычный 3 10 18 5 4" xfId="11171"/>
    <cellStyle name="Обычный 3 10 18 6" xfId="11172"/>
    <cellStyle name="Обычный 3 10 18 6 2" xfId="11173"/>
    <cellStyle name="Обычный 3 10 18 6 2 2" xfId="11174"/>
    <cellStyle name="Обычный 3 10 18 6 3" xfId="11175"/>
    <cellStyle name="Обычный 3 10 18 7" xfId="11176"/>
    <cellStyle name="Обычный 3 10 18 7 2" xfId="11177"/>
    <cellStyle name="Обычный 3 10 18 8" xfId="11178"/>
    <cellStyle name="Обычный 3 10 19" xfId="11179"/>
    <cellStyle name="Обычный 3 10 19 2" xfId="11180"/>
    <cellStyle name="Обычный 3 10 19 2 2" xfId="11181"/>
    <cellStyle name="Обычный 3 10 19 2 2 2" xfId="11182"/>
    <cellStyle name="Обычный 3 10 19 2 2 2 2" xfId="11183"/>
    <cellStyle name="Обычный 3 10 19 2 2 2 2 2" xfId="11184"/>
    <cellStyle name="Обычный 3 10 19 2 2 2 2 2 2" xfId="11185"/>
    <cellStyle name="Обычный 3 10 19 2 2 2 2 3" xfId="11186"/>
    <cellStyle name="Обычный 3 10 19 2 2 2 3" xfId="11187"/>
    <cellStyle name="Обычный 3 10 19 2 2 2 3 2" xfId="11188"/>
    <cellStyle name="Обычный 3 10 19 2 2 2 4" xfId="11189"/>
    <cellStyle name="Обычный 3 10 19 2 2 3" xfId="11190"/>
    <cellStyle name="Обычный 3 10 19 2 2 3 2" xfId="11191"/>
    <cellStyle name="Обычный 3 10 19 2 2 3 2 2" xfId="11192"/>
    <cellStyle name="Обычный 3 10 19 2 2 3 3" xfId="11193"/>
    <cellStyle name="Обычный 3 10 19 2 2 4" xfId="11194"/>
    <cellStyle name="Обычный 3 10 19 2 2 4 2" xfId="11195"/>
    <cellStyle name="Обычный 3 10 19 2 2 5" xfId="11196"/>
    <cellStyle name="Обычный 3 10 19 2 3" xfId="11197"/>
    <cellStyle name="Обычный 3 10 19 2 3 2" xfId="11198"/>
    <cellStyle name="Обычный 3 10 19 2 3 2 2" xfId="11199"/>
    <cellStyle name="Обычный 3 10 19 2 3 2 2 2" xfId="11200"/>
    <cellStyle name="Обычный 3 10 19 2 3 2 2 2 2" xfId="11201"/>
    <cellStyle name="Обычный 3 10 19 2 3 2 2 3" xfId="11202"/>
    <cellStyle name="Обычный 3 10 19 2 3 2 3" xfId="11203"/>
    <cellStyle name="Обычный 3 10 19 2 3 2 3 2" xfId="11204"/>
    <cellStyle name="Обычный 3 10 19 2 3 2 4" xfId="11205"/>
    <cellStyle name="Обычный 3 10 19 2 3 3" xfId="11206"/>
    <cellStyle name="Обычный 3 10 19 2 3 3 2" xfId="11207"/>
    <cellStyle name="Обычный 3 10 19 2 3 3 2 2" xfId="11208"/>
    <cellStyle name="Обычный 3 10 19 2 3 3 3" xfId="11209"/>
    <cellStyle name="Обычный 3 10 19 2 3 4" xfId="11210"/>
    <cellStyle name="Обычный 3 10 19 2 3 4 2" xfId="11211"/>
    <cellStyle name="Обычный 3 10 19 2 3 5" xfId="11212"/>
    <cellStyle name="Обычный 3 10 19 2 4" xfId="11213"/>
    <cellStyle name="Обычный 3 10 19 2 4 2" xfId="11214"/>
    <cellStyle name="Обычный 3 10 19 2 4 2 2" xfId="11215"/>
    <cellStyle name="Обычный 3 10 19 2 4 2 2 2" xfId="11216"/>
    <cellStyle name="Обычный 3 10 19 2 4 2 3" xfId="11217"/>
    <cellStyle name="Обычный 3 10 19 2 4 3" xfId="11218"/>
    <cellStyle name="Обычный 3 10 19 2 4 3 2" xfId="11219"/>
    <cellStyle name="Обычный 3 10 19 2 4 4" xfId="11220"/>
    <cellStyle name="Обычный 3 10 19 2 5" xfId="11221"/>
    <cellStyle name="Обычный 3 10 19 2 5 2" xfId="11222"/>
    <cellStyle name="Обычный 3 10 19 2 5 2 2" xfId="11223"/>
    <cellStyle name="Обычный 3 10 19 2 5 3" xfId="11224"/>
    <cellStyle name="Обычный 3 10 19 2 6" xfId="11225"/>
    <cellStyle name="Обычный 3 10 19 2 6 2" xfId="11226"/>
    <cellStyle name="Обычный 3 10 19 2 7" xfId="11227"/>
    <cellStyle name="Обычный 3 10 19 3" xfId="11228"/>
    <cellStyle name="Обычный 3 10 19 3 2" xfId="11229"/>
    <cellStyle name="Обычный 3 10 19 3 2 2" xfId="11230"/>
    <cellStyle name="Обычный 3 10 19 3 2 2 2" xfId="11231"/>
    <cellStyle name="Обычный 3 10 19 3 2 2 2 2" xfId="11232"/>
    <cellStyle name="Обычный 3 10 19 3 2 2 3" xfId="11233"/>
    <cellStyle name="Обычный 3 10 19 3 2 3" xfId="11234"/>
    <cellStyle name="Обычный 3 10 19 3 2 3 2" xfId="11235"/>
    <cellStyle name="Обычный 3 10 19 3 2 4" xfId="11236"/>
    <cellStyle name="Обычный 3 10 19 3 3" xfId="11237"/>
    <cellStyle name="Обычный 3 10 19 3 3 2" xfId="11238"/>
    <cellStyle name="Обычный 3 10 19 3 3 2 2" xfId="11239"/>
    <cellStyle name="Обычный 3 10 19 3 3 3" xfId="11240"/>
    <cellStyle name="Обычный 3 10 19 3 4" xfId="11241"/>
    <cellStyle name="Обычный 3 10 19 3 4 2" xfId="11242"/>
    <cellStyle name="Обычный 3 10 19 3 5" xfId="11243"/>
    <cellStyle name="Обычный 3 10 19 4" xfId="11244"/>
    <cellStyle name="Обычный 3 10 19 4 2" xfId="11245"/>
    <cellStyle name="Обычный 3 10 19 4 2 2" xfId="11246"/>
    <cellStyle name="Обычный 3 10 19 4 2 2 2" xfId="11247"/>
    <cellStyle name="Обычный 3 10 19 4 2 2 2 2" xfId="11248"/>
    <cellStyle name="Обычный 3 10 19 4 2 2 3" xfId="11249"/>
    <cellStyle name="Обычный 3 10 19 4 2 3" xfId="11250"/>
    <cellStyle name="Обычный 3 10 19 4 2 3 2" xfId="11251"/>
    <cellStyle name="Обычный 3 10 19 4 2 4" xfId="11252"/>
    <cellStyle name="Обычный 3 10 19 4 3" xfId="11253"/>
    <cellStyle name="Обычный 3 10 19 4 3 2" xfId="11254"/>
    <cellStyle name="Обычный 3 10 19 4 3 2 2" xfId="11255"/>
    <cellStyle name="Обычный 3 10 19 4 3 3" xfId="11256"/>
    <cellStyle name="Обычный 3 10 19 4 4" xfId="11257"/>
    <cellStyle name="Обычный 3 10 19 4 4 2" xfId="11258"/>
    <cellStyle name="Обычный 3 10 19 4 5" xfId="11259"/>
    <cellStyle name="Обычный 3 10 19 5" xfId="11260"/>
    <cellStyle name="Обычный 3 10 19 5 2" xfId="11261"/>
    <cellStyle name="Обычный 3 10 19 5 2 2" xfId="11262"/>
    <cellStyle name="Обычный 3 10 19 5 2 2 2" xfId="11263"/>
    <cellStyle name="Обычный 3 10 19 5 2 3" xfId="11264"/>
    <cellStyle name="Обычный 3 10 19 5 3" xfId="11265"/>
    <cellStyle name="Обычный 3 10 19 5 3 2" xfId="11266"/>
    <cellStyle name="Обычный 3 10 19 5 4" xfId="11267"/>
    <cellStyle name="Обычный 3 10 19 6" xfId="11268"/>
    <cellStyle name="Обычный 3 10 19 6 2" xfId="11269"/>
    <cellStyle name="Обычный 3 10 19 6 2 2" xfId="11270"/>
    <cellStyle name="Обычный 3 10 19 6 3" xfId="11271"/>
    <cellStyle name="Обычный 3 10 19 7" xfId="11272"/>
    <cellStyle name="Обычный 3 10 19 7 2" xfId="11273"/>
    <cellStyle name="Обычный 3 10 19 8" xfId="11274"/>
    <cellStyle name="Обычный 3 10 2" xfId="11275"/>
    <cellStyle name="Обычный 3 10 2 2" xfId="11276"/>
    <cellStyle name="Обычный 3 10 2 2 2" xfId="11277"/>
    <cellStyle name="Обычный 3 10 2 2 2 2" xfId="11278"/>
    <cellStyle name="Обычный 3 10 2 2 2 2 2" xfId="11279"/>
    <cellStyle name="Обычный 3 10 2 2 2 2 2 2" xfId="11280"/>
    <cellStyle name="Обычный 3 10 2 2 2 2 2 2 2" xfId="11281"/>
    <cellStyle name="Обычный 3 10 2 2 2 2 2 3" xfId="11282"/>
    <cellStyle name="Обычный 3 10 2 2 2 2 3" xfId="11283"/>
    <cellStyle name="Обычный 3 10 2 2 2 2 3 2" xfId="11284"/>
    <cellStyle name="Обычный 3 10 2 2 2 2 4" xfId="11285"/>
    <cellStyle name="Обычный 3 10 2 2 2 3" xfId="11286"/>
    <cellStyle name="Обычный 3 10 2 2 2 3 2" xfId="11287"/>
    <cellStyle name="Обычный 3 10 2 2 2 3 2 2" xfId="11288"/>
    <cellStyle name="Обычный 3 10 2 2 2 3 3" xfId="11289"/>
    <cellStyle name="Обычный 3 10 2 2 2 4" xfId="11290"/>
    <cellStyle name="Обычный 3 10 2 2 2 4 2" xfId="11291"/>
    <cellStyle name="Обычный 3 10 2 2 2 5" xfId="11292"/>
    <cellStyle name="Обычный 3 10 2 2 3" xfId="11293"/>
    <cellStyle name="Обычный 3 10 2 2 3 2" xfId="11294"/>
    <cellStyle name="Обычный 3 10 2 2 3 2 2" xfId="11295"/>
    <cellStyle name="Обычный 3 10 2 2 3 2 2 2" xfId="11296"/>
    <cellStyle name="Обычный 3 10 2 2 3 2 2 2 2" xfId="11297"/>
    <cellStyle name="Обычный 3 10 2 2 3 2 2 3" xfId="11298"/>
    <cellStyle name="Обычный 3 10 2 2 3 2 3" xfId="11299"/>
    <cellStyle name="Обычный 3 10 2 2 3 2 3 2" xfId="11300"/>
    <cellStyle name="Обычный 3 10 2 2 3 2 4" xfId="11301"/>
    <cellStyle name="Обычный 3 10 2 2 3 3" xfId="11302"/>
    <cellStyle name="Обычный 3 10 2 2 3 3 2" xfId="11303"/>
    <cellStyle name="Обычный 3 10 2 2 3 3 2 2" xfId="11304"/>
    <cellStyle name="Обычный 3 10 2 2 3 3 3" xfId="11305"/>
    <cellStyle name="Обычный 3 10 2 2 3 4" xfId="11306"/>
    <cellStyle name="Обычный 3 10 2 2 3 4 2" xfId="11307"/>
    <cellStyle name="Обычный 3 10 2 2 3 5" xfId="11308"/>
    <cellStyle name="Обычный 3 10 2 2 4" xfId="11309"/>
    <cellStyle name="Обычный 3 10 2 2 4 2" xfId="11310"/>
    <cellStyle name="Обычный 3 10 2 2 4 2 2" xfId="11311"/>
    <cellStyle name="Обычный 3 10 2 2 4 2 2 2" xfId="11312"/>
    <cellStyle name="Обычный 3 10 2 2 4 2 3" xfId="11313"/>
    <cellStyle name="Обычный 3 10 2 2 4 3" xfId="11314"/>
    <cellStyle name="Обычный 3 10 2 2 4 3 2" xfId="11315"/>
    <cellStyle name="Обычный 3 10 2 2 4 4" xfId="11316"/>
    <cellStyle name="Обычный 3 10 2 2 5" xfId="11317"/>
    <cellStyle name="Обычный 3 10 2 2 5 2" xfId="11318"/>
    <cellStyle name="Обычный 3 10 2 2 5 2 2" xfId="11319"/>
    <cellStyle name="Обычный 3 10 2 2 5 3" xfId="11320"/>
    <cellStyle name="Обычный 3 10 2 2 6" xfId="11321"/>
    <cellStyle name="Обычный 3 10 2 2 6 2" xfId="11322"/>
    <cellStyle name="Обычный 3 10 2 2 7" xfId="11323"/>
    <cellStyle name="Обычный 3 10 2 3" xfId="11324"/>
    <cellStyle name="Обычный 3 10 2 3 2" xfId="11325"/>
    <cellStyle name="Обычный 3 10 2 3 2 2" xfId="11326"/>
    <cellStyle name="Обычный 3 10 2 3 2 2 2" xfId="11327"/>
    <cellStyle name="Обычный 3 10 2 3 2 2 2 2" xfId="11328"/>
    <cellStyle name="Обычный 3 10 2 3 2 2 3" xfId="11329"/>
    <cellStyle name="Обычный 3 10 2 3 2 3" xfId="11330"/>
    <cellStyle name="Обычный 3 10 2 3 2 3 2" xfId="11331"/>
    <cellStyle name="Обычный 3 10 2 3 2 4" xfId="11332"/>
    <cellStyle name="Обычный 3 10 2 3 3" xfId="11333"/>
    <cellStyle name="Обычный 3 10 2 3 3 2" xfId="11334"/>
    <cellStyle name="Обычный 3 10 2 3 3 2 2" xfId="11335"/>
    <cellStyle name="Обычный 3 10 2 3 3 3" xfId="11336"/>
    <cellStyle name="Обычный 3 10 2 3 4" xfId="11337"/>
    <cellStyle name="Обычный 3 10 2 3 4 2" xfId="11338"/>
    <cellStyle name="Обычный 3 10 2 3 5" xfId="11339"/>
    <cellStyle name="Обычный 3 10 2 4" xfId="11340"/>
    <cellStyle name="Обычный 3 10 2 4 2" xfId="11341"/>
    <cellStyle name="Обычный 3 10 2 4 2 2" xfId="11342"/>
    <cellStyle name="Обычный 3 10 2 4 2 2 2" xfId="11343"/>
    <cellStyle name="Обычный 3 10 2 4 2 2 2 2" xfId="11344"/>
    <cellStyle name="Обычный 3 10 2 4 2 2 3" xfId="11345"/>
    <cellStyle name="Обычный 3 10 2 4 2 3" xfId="11346"/>
    <cellStyle name="Обычный 3 10 2 4 2 3 2" xfId="11347"/>
    <cellStyle name="Обычный 3 10 2 4 2 4" xfId="11348"/>
    <cellStyle name="Обычный 3 10 2 4 3" xfId="11349"/>
    <cellStyle name="Обычный 3 10 2 4 3 2" xfId="11350"/>
    <cellStyle name="Обычный 3 10 2 4 3 2 2" xfId="11351"/>
    <cellStyle name="Обычный 3 10 2 4 3 3" xfId="11352"/>
    <cellStyle name="Обычный 3 10 2 4 4" xfId="11353"/>
    <cellStyle name="Обычный 3 10 2 4 4 2" xfId="11354"/>
    <cellStyle name="Обычный 3 10 2 4 5" xfId="11355"/>
    <cellStyle name="Обычный 3 10 2 5" xfId="11356"/>
    <cellStyle name="Обычный 3 10 2 5 2" xfId="11357"/>
    <cellStyle name="Обычный 3 10 2 5 2 2" xfId="11358"/>
    <cellStyle name="Обычный 3 10 2 5 2 2 2" xfId="11359"/>
    <cellStyle name="Обычный 3 10 2 5 2 3" xfId="11360"/>
    <cellStyle name="Обычный 3 10 2 5 3" xfId="11361"/>
    <cellStyle name="Обычный 3 10 2 5 3 2" xfId="11362"/>
    <cellStyle name="Обычный 3 10 2 5 4" xfId="11363"/>
    <cellStyle name="Обычный 3 10 2 6" xfId="11364"/>
    <cellStyle name="Обычный 3 10 2 6 2" xfId="11365"/>
    <cellStyle name="Обычный 3 10 2 6 2 2" xfId="11366"/>
    <cellStyle name="Обычный 3 10 2 6 3" xfId="11367"/>
    <cellStyle name="Обычный 3 10 2 7" xfId="11368"/>
    <cellStyle name="Обычный 3 10 2 7 2" xfId="11369"/>
    <cellStyle name="Обычный 3 10 2 8" xfId="11370"/>
    <cellStyle name="Обычный 3 10 20" xfId="11371"/>
    <cellStyle name="Обычный 3 10 20 2" xfId="11372"/>
    <cellStyle name="Обычный 3 10 20 2 2" xfId="11373"/>
    <cellStyle name="Обычный 3 10 20 2 2 2" xfId="11374"/>
    <cellStyle name="Обычный 3 10 20 2 2 2 2" xfId="11375"/>
    <cellStyle name="Обычный 3 10 20 2 2 2 2 2" xfId="11376"/>
    <cellStyle name="Обычный 3 10 20 2 2 2 2 2 2" xfId="11377"/>
    <cellStyle name="Обычный 3 10 20 2 2 2 2 3" xfId="11378"/>
    <cellStyle name="Обычный 3 10 20 2 2 2 3" xfId="11379"/>
    <cellStyle name="Обычный 3 10 20 2 2 2 3 2" xfId="11380"/>
    <cellStyle name="Обычный 3 10 20 2 2 2 4" xfId="11381"/>
    <cellStyle name="Обычный 3 10 20 2 2 3" xfId="11382"/>
    <cellStyle name="Обычный 3 10 20 2 2 3 2" xfId="11383"/>
    <cellStyle name="Обычный 3 10 20 2 2 3 2 2" xfId="11384"/>
    <cellStyle name="Обычный 3 10 20 2 2 3 3" xfId="11385"/>
    <cellStyle name="Обычный 3 10 20 2 2 4" xfId="11386"/>
    <cellStyle name="Обычный 3 10 20 2 2 4 2" xfId="11387"/>
    <cellStyle name="Обычный 3 10 20 2 2 5" xfId="11388"/>
    <cellStyle name="Обычный 3 10 20 2 3" xfId="11389"/>
    <cellStyle name="Обычный 3 10 20 2 3 2" xfId="11390"/>
    <cellStyle name="Обычный 3 10 20 2 3 2 2" xfId="11391"/>
    <cellStyle name="Обычный 3 10 20 2 3 2 2 2" xfId="11392"/>
    <cellStyle name="Обычный 3 10 20 2 3 2 2 2 2" xfId="11393"/>
    <cellStyle name="Обычный 3 10 20 2 3 2 2 3" xfId="11394"/>
    <cellStyle name="Обычный 3 10 20 2 3 2 3" xfId="11395"/>
    <cellStyle name="Обычный 3 10 20 2 3 2 3 2" xfId="11396"/>
    <cellStyle name="Обычный 3 10 20 2 3 2 4" xfId="11397"/>
    <cellStyle name="Обычный 3 10 20 2 3 3" xfId="11398"/>
    <cellStyle name="Обычный 3 10 20 2 3 3 2" xfId="11399"/>
    <cellStyle name="Обычный 3 10 20 2 3 3 2 2" xfId="11400"/>
    <cellStyle name="Обычный 3 10 20 2 3 3 3" xfId="11401"/>
    <cellStyle name="Обычный 3 10 20 2 3 4" xfId="11402"/>
    <cellStyle name="Обычный 3 10 20 2 3 4 2" xfId="11403"/>
    <cellStyle name="Обычный 3 10 20 2 3 5" xfId="11404"/>
    <cellStyle name="Обычный 3 10 20 2 4" xfId="11405"/>
    <cellStyle name="Обычный 3 10 20 2 4 2" xfId="11406"/>
    <cellStyle name="Обычный 3 10 20 2 4 2 2" xfId="11407"/>
    <cellStyle name="Обычный 3 10 20 2 4 2 2 2" xfId="11408"/>
    <cellStyle name="Обычный 3 10 20 2 4 2 3" xfId="11409"/>
    <cellStyle name="Обычный 3 10 20 2 4 3" xfId="11410"/>
    <cellStyle name="Обычный 3 10 20 2 4 3 2" xfId="11411"/>
    <cellStyle name="Обычный 3 10 20 2 4 4" xfId="11412"/>
    <cellStyle name="Обычный 3 10 20 2 5" xfId="11413"/>
    <cellStyle name="Обычный 3 10 20 2 5 2" xfId="11414"/>
    <cellStyle name="Обычный 3 10 20 2 5 2 2" xfId="11415"/>
    <cellStyle name="Обычный 3 10 20 2 5 3" xfId="11416"/>
    <cellStyle name="Обычный 3 10 20 2 6" xfId="11417"/>
    <cellStyle name="Обычный 3 10 20 2 6 2" xfId="11418"/>
    <cellStyle name="Обычный 3 10 20 2 7" xfId="11419"/>
    <cellStyle name="Обычный 3 10 20 3" xfId="11420"/>
    <cellStyle name="Обычный 3 10 20 3 2" xfId="11421"/>
    <cellStyle name="Обычный 3 10 20 3 2 2" xfId="11422"/>
    <cellStyle name="Обычный 3 10 20 3 2 2 2" xfId="11423"/>
    <cellStyle name="Обычный 3 10 20 3 2 2 2 2" xfId="11424"/>
    <cellStyle name="Обычный 3 10 20 3 2 2 3" xfId="11425"/>
    <cellStyle name="Обычный 3 10 20 3 2 3" xfId="11426"/>
    <cellStyle name="Обычный 3 10 20 3 2 3 2" xfId="11427"/>
    <cellStyle name="Обычный 3 10 20 3 2 4" xfId="11428"/>
    <cellStyle name="Обычный 3 10 20 3 3" xfId="11429"/>
    <cellStyle name="Обычный 3 10 20 3 3 2" xfId="11430"/>
    <cellStyle name="Обычный 3 10 20 3 3 2 2" xfId="11431"/>
    <cellStyle name="Обычный 3 10 20 3 3 3" xfId="11432"/>
    <cellStyle name="Обычный 3 10 20 3 4" xfId="11433"/>
    <cellStyle name="Обычный 3 10 20 3 4 2" xfId="11434"/>
    <cellStyle name="Обычный 3 10 20 3 5" xfId="11435"/>
    <cellStyle name="Обычный 3 10 20 4" xfId="11436"/>
    <cellStyle name="Обычный 3 10 20 4 2" xfId="11437"/>
    <cellStyle name="Обычный 3 10 20 4 2 2" xfId="11438"/>
    <cellStyle name="Обычный 3 10 20 4 2 2 2" xfId="11439"/>
    <cellStyle name="Обычный 3 10 20 4 2 2 2 2" xfId="11440"/>
    <cellStyle name="Обычный 3 10 20 4 2 2 3" xfId="11441"/>
    <cellStyle name="Обычный 3 10 20 4 2 3" xfId="11442"/>
    <cellStyle name="Обычный 3 10 20 4 2 3 2" xfId="11443"/>
    <cellStyle name="Обычный 3 10 20 4 2 4" xfId="11444"/>
    <cellStyle name="Обычный 3 10 20 4 3" xfId="11445"/>
    <cellStyle name="Обычный 3 10 20 4 3 2" xfId="11446"/>
    <cellStyle name="Обычный 3 10 20 4 3 2 2" xfId="11447"/>
    <cellStyle name="Обычный 3 10 20 4 3 3" xfId="11448"/>
    <cellStyle name="Обычный 3 10 20 4 4" xfId="11449"/>
    <cellStyle name="Обычный 3 10 20 4 4 2" xfId="11450"/>
    <cellStyle name="Обычный 3 10 20 4 5" xfId="11451"/>
    <cellStyle name="Обычный 3 10 20 5" xfId="11452"/>
    <cellStyle name="Обычный 3 10 20 5 2" xfId="11453"/>
    <cellStyle name="Обычный 3 10 20 5 2 2" xfId="11454"/>
    <cellStyle name="Обычный 3 10 20 5 2 2 2" xfId="11455"/>
    <cellStyle name="Обычный 3 10 20 5 2 3" xfId="11456"/>
    <cellStyle name="Обычный 3 10 20 5 3" xfId="11457"/>
    <cellStyle name="Обычный 3 10 20 5 3 2" xfId="11458"/>
    <cellStyle name="Обычный 3 10 20 5 4" xfId="11459"/>
    <cellStyle name="Обычный 3 10 20 6" xfId="11460"/>
    <cellStyle name="Обычный 3 10 20 6 2" xfId="11461"/>
    <cellStyle name="Обычный 3 10 20 6 2 2" xfId="11462"/>
    <cellStyle name="Обычный 3 10 20 6 3" xfId="11463"/>
    <cellStyle name="Обычный 3 10 20 7" xfId="11464"/>
    <cellStyle name="Обычный 3 10 20 7 2" xfId="11465"/>
    <cellStyle name="Обычный 3 10 20 8" xfId="11466"/>
    <cellStyle name="Обычный 3 10 21" xfId="11467"/>
    <cellStyle name="Обычный 3 10 21 2" xfId="11468"/>
    <cellStyle name="Обычный 3 10 21 2 2" xfId="11469"/>
    <cellStyle name="Обычный 3 10 21 2 2 2" xfId="11470"/>
    <cellStyle name="Обычный 3 10 21 2 2 2 2" xfId="11471"/>
    <cellStyle name="Обычный 3 10 21 2 2 2 2 2" xfId="11472"/>
    <cellStyle name="Обычный 3 10 21 2 2 2 2 2 2" xfId="11473"/>
    <cellStyle name="Обычный 3 10 21 2 2 2 2 3" xfId="11474"/>
    <cellStyle name="Обычный 3 10 21 2 2 2 3" xfId="11475"/>
    <cellStyle name="Обычный 3 10 21 2 2 2 3 2" xfId="11476"/>
    <cellStyle name="Обычный 3 10 21 2 2 2 4" xfId="11477"/>
    <cellStyle name="Обычный 3 10 21 2 2 3" xfId="11478"/>
    <cellStyle name="Обычный 3 10 21 2 2 3 2" xfId="11479"/>
    <cellStyle name="Обычный 3 10 21 2 2 3 2 2" xfId="11480"/>
    <cellStyle name="Обычный 3 10 21 2 2 3 3" xfId="11481"/>
    <cellStyle name="Обычный 3 10 21 2 2 4" xfId="11482"/>
    <cellStyle name="Обычный 3 10 21 2 2 4 2" xfId="11483"/>
    <cellStyle name="Обычный 3 10 21 2 2 5" xfId="11484"/>
    <cellStyle name="Обычный 3 10 21 2 3" xfId="11485"/>
    <cellStyle name="Обычный 3 10 21 2 3 2" xfId="11486"/>
    <cellStyle name="Обычный 3 10 21 2 3 2 2" xfId="11487"/>
    <cellStyle name="Обычный 3 10 21 2 3 2 2 2" xfId="11488"/>
    <cellStyle name="Обычный 3 10 21 2 3 2 2 2 2" xfId="11489"/>
    <cellStyle name="Обычный 3 10 21 2 3 2 2 3" xfId="11490"/>
    <cellStyle name="Обычный 3 10 21 2 3 2 3" xfId="11491"/>
    <cellStyle name="Обычный 3 10 21 2 3 2 3 2" xfId="11492"/>
    <cellStyle name="Обычный 3 10 21 2 3 2 4" xfId="11493"/>
    <cellStyle name="Обычный 3 10 21 2 3 3" xfId="11494"/>
    <cellStyle name="Обычный 3 10 21 2 3 3 2" xfId="11495"/>
    <cellStyle name="Обычный 3 10 21 2 3 3 2 2" xfId="11496"/>
    <cellStyle name="Обычный 3 10 21 2 3 3 3" xfId="11497"/>
    <cellStyle name="Обычный 3 10 21 2 3 4" xfId="11498"/>
    <cellStyle name="Обычный 3 10 21 2 3 4 2" xfId="11499"/>
    <cellStyle name="Обычный 3 10 21 2 3 5" xfId="11500"/>
    <cellStyle name="Обычный 3 10 21 2 4" xfId="11501"/>
    <cellStyle name="Обычный 3 10 21 2 4 2" xfId="11502"/>
    <cellStyle name="Обычный 3 10 21 2 4 2 2" xfId="11503"/>
    <cellStyle name="Обычный 3 10 21 2 4 2 2 2" xfId="11504"/>
    <cellStyle name="Обычный 3 10 21 2 4 2 3" xfId="11505"/>
    <cellStyle name="Обычный 3 10 21 2 4 3" xfId="11506"/>
    <cellStyle name="Обычный 3 10 21 2 4 3 2" xfId="11507"/>
    <cellStyle name="Обычный 3 10 21 2 4 4" xfId="11508"/>
    <cellStyle name="Обычный 3 10 21 2 5" xfId="11509"/>
    <cellStyle name="Обычный 3 10 21 2 5 2" xfId="11510"/>
    <cellStyle name="Обычный 3 10 21 2 5 2 2" xfId="11511"/>
    <cellStyle name="Обычный 3 10 21 2 5 3" xfId="11512"/>
    <cellStyle name="Обычный 3 10 21 2 6" xfId="11513"/>
    <cellStyle name="Обычный 3 10 21 2 6 2" xfId="11514"/>
    <cellStyle name="Обычный 3 10 21 2 7" xfId="11515"/>
    <cellStyle name="Обычный 3 10 21 3" xfId="11516"/>
    <cellStyle name="Обычный 3 10 21 3 2" xfId="11517"/>
    <cellStyle name="Обычный 3 10 21 3 2 2" xfId="11518"/>
    <cellStyle name="Обычный 3 10 21 3 2 2 2" xfId="11519"/>
    <cellStyle name="Обычный 3 10 21 3 2 2 2 2" xfId="11520"/>
    <cellStyle name="Обычный 3 10 21 3 2 2 3" xfId="11521"/>
    <cellStyle name="Обычный 3 10 21 3 2 3" xfId="11522"/>
    <cellStyle name="Обычный 3 10 21 3 2 3 2" xfId="11523"/>
    <cellStyle name="Обычный 3 10 21 3 2 4" xfId="11524"/>
    <cellStyle name="Обычный 3 10 21 3 3" xfId="11525"/>
    <cellStyle name="Обычный 3 10 21 3 3 2" xfId="11526"/>
    <cellStyle name="Обычный 3 10 21 3 3 2 2" xfId="11527"/>
    <cellStyle name="Обычный 3 10 21 3 3 3" xfId="11528"/>
    <cellStyle name="Обычный 3 10 21 3 4" xfId="11529"/>
    <cellStyle name="Обычный 3 10 21 3 4 2" xfId="11530"/>
    <cellStyle name="Обычный 3 10 21 3 5" xfId="11531"/>
    <cellStyle name="Обычный 3 10 21 4" xfId="11532"/>
    <cellStyle name="Обычный 3 10 21 4 2" xfId="11533"/>
    <cellStyle name="Обычный 3 10 21 4 2 2" xfId="11534"/>
    <cellStyle name="Обычный 3 10 21 4 2 2 2" xfId="11535"/>
    <cellStyle name="Обычный 3 10 21 4 2 2 2 2" xfId="11536"/>
    <cellStyle name="Обычный 3 10 21 4 2 2 3" xfId="11537"/>
    <cellStyle name="Обычный 3 10 21 4 2 3" xfId="11538"/>
    <cellStyle name="Обычный 3 10 21 4 2 3 2" xfId="11539"/>
    <cellStyle name="Обычный 3 10 21 4 2 4" xfId="11540"/>
    <cellStyle name="Обычный 3 10 21 4 3" xfId="11541"/>
    <cellStyle name="Обычный 3 10 21 4 3 2" xfId="11542"/>
    <cellStyle name="Обычный 3 10 21 4 3 2 2" xfId="11543"/>
    <cellStyle name="Обычный 3 10 21 4 3 3" xfId="11544"/>
    <cellStyle name="Обычный 3 10 21 4 4" xfId="11545"/>
    <cellStyle name="Обычный 3 10 21 4 4 2" xfId="11546"/>
    <cellStyle name="Обычный 3 10 21 4 5" xfId="11547"/>
    <cellStyle name="Обычный 3 10 21 5" xfId="11548"/>
    <cellStyle name="Обычный 3 10 21 5 2" xfId="11549"/>
    <cellStyle name="Обычный 3 10 21 5 2 2" xfId="11550"/>
    <cellStyle name="Обычный 3 10 21 5 2 2 2" xfId="11551"/>
    <cellStyle name="Обычный 3 10 21 5 2 3" xfId="11552"/>
    <cellStyle name="Обычный 3 10 21 5 3" xfId="11553"/>
    <cellStyle name="Обычный 3 10 21 5 3 2" xfId="11554"/>
    <cellStyle name="Обычный 3 10 21 5 4" xfId="11555"/>
    <cellStyle name="Обычный 3 10 21 6" xfId="11556"/>
    <cellStyle name="Обычный 3 10 21 6 2" xfId="11557"/>
    <cellStyle name="Обычный 3 10 21 6 2 2" xfId="11558"/>
    <cellStyle name="Обычный 3 10 21 6 3" xfId="11559"/>
    <cellStyle name="Обычный 3 10 21 7" xfId="11560"/>
    <cellStyle name="Обычный 3 10 21 7 2" xfId="11561"/>
    <cellStyle name="Обычный 3 10 21 8" xfId="11562"/>
    <cellStyle name="Обычный 3 10 22" xfId="11563"/>
    <cellStyle name="Обычный 3 10 22 2" xfId="11564"/>
    <cellStyle name="Обычный 3 10 22 2 2" xfId="11565"/>
    <cellStyle name="Обычный 3 10 22 2 2 2" xfId="11566"/>
    <cellStyle name="Обычный 3 10 22 2 2 2 2" xfId="11567"/>
    <cellStyle name="Обычный 3 10 22 2 2 2 2 2" xfId="11568"/>
    <cellStyle name="Обычный 3 10 22 2 2 2 2 2 2" xfId="11569"/>
    <cellStyle name="Обычный 3 10 22 2 2 2 2 3" xfId="11570"/>
    <cellStyle name="Обычный 3 10 22 2 2 2 3" xfId="11571"/>
    <cellStyle name="Обычный 3 10 22 2 2 2 3 2" xfId="11572"/>
    <cellStyle name="Обычный 3 10 22 2 2 2 4" xfId="11573"/>
    <cellStyle name="Обычный 3 10 22 2 2 3" xfId="11574"/>
    <cellStyle name="Обычный 3 10 22 2 2 3 2" xfId="11575"/>
    <cellStyle name="Обычный 3 10 22 2 2 3 2 2" xfId="11576"/>
    <cellStyle name="Обычный 3 10 22 2 2 3 3" xfId="11577"/>
    <cellStyle name="Обычный 3 10 22 2 2 4" xfId="11578"/>
    <cellStyle name="Обычный 3 10 22 2 2 4 2" xfId="11579"/>
    <cellStyle name="Обычный 3 10 22 2 2 5" xfId="11580"/>
    <cellStyle name="Обычный 3 10 22 2 3" xfId="11581"/>
    <cellStyle name="Обычный 3 10 22 2 3 2" xfId="11582"/>
    <cellStyle name="Обычный 3 10 22 2 3 2 2" xfId="11583"/>
    <cellStyle name="Обычный 3 10 22 2 3 2 2 2" xfId="11584"/>
    <cellStyle name="Обычный 3 10 22 2 3 2 2 2 2" xfId="11585"/>
    <cellStyle name="Обычный 3 10 22 2 3 2 2 3" xfId="11586"/>
    <cellStyle name="Обычный 3 10 22 2 3 2 3" xfId="11587"/>
    <cellStyle name="Обычный 3 10 22 2 3 2 3 2" xfId="11588"/>
    <cellStyle name="Обычный 3 10 22 2 3 2 4" xfId="11589"/>
    <cellStyle name="Обычный 3 10 22 2 3 3" xfId="11590"/>
    <cellStyle name="Обычный 3 10 22 2 3 3 2" xfId="11591"/>
    <cellStyle name="Обычный 3 10 22 2 3 3 2 2" xfId="11592"/>
    <cellStyle name="Обычный 3 10 22 2 3 3 3" xfId="11593"/>
    <cellStyle name="Обычный 3 10 22 2 3 4" xfId="11594"/>
    <cellStyle name="Обычный 3 10 22 2 3 4 2" xfId="11595"/>
    <cellStyle name="Обычный 3 10 22 2 3 5" xfId="11596"/>
    <cellStyle name="Обычный 3 10 22 2 4" xfId="11597"/>
    <cellStyle name="Обычный 3 10 22 2 4 2" xfId="11598"/>
    <cellStyle name="Обычный 3 10 22 2 4 2 2" xfId="11599"/>
    <cellStyle name="Обычный 3 10 22 2 4 2 2 2" xfId="11600"/>
    <cellStyle name="Обычный 3 10 22 2 4 2 3" xfId="11601"/>
    <cellStyle name="Обычный 3 10 22 2 4 3" xfId="11602"/>
    <cellStyle name="Обычный 3 10 22 2 4 3 2" xfId="11603"/>
    <cellStyle name="Обычный 3 10 22 2 4 4" xfId="11604"/>
    <cellStyle name="Обычный 3 10 22 2 5" xfId="11605"/>
    <cellStyle name="Обычный 3 10 22 2 5 2" xfId="11606"/>
    <cellStyle name="Обычный 3 10 22 2 5 2 2" xfId="11607"/>
    <cellStyle name="Обычный 3 10 22 2 5 3" xfId="11608"/>
    <cellStyle name="Обычный 3 10 22 2 6" xfId="11609"/>
    <cellStyle name="Обычный 3 10 22 2 6 2" xfId="11610"/>
    <cellStyle name="Обычный 3 10 22 2 7" xfId="11611"/>
    <cellStyle name="Обычный 3 10 22 3" xfId="11612"/>
    <cellStyle name="Обычный 3 10 22 3 2" xfId="11613"/>
    <cellStyle name="Обычный 3 10 22 3 2 2" xfId="11614"/>
    <cellStyle name="Обычный 3 10 22 3 2 2 2" xfId="11615"/>
    <cellStyle name="Обычный 3 10 22 3 2 2 2 2" xfId="11616"/>
    <cellStyle name="Обычный 3 10 22 3 2 2 3" xfId="11617"/>
    <cellStyle name="Обычный 3 10 22 3 2 3" xfId="11618"/>
    <cellStyle name="Обычный 3 10 22 3 2 3 2" xfId="11619"/>
    <cellStyle name="Обычный 3 10 22 3 2 4" xfId="11620"/>
    <cellStyle name="Обычный 3 10 22 3 3" xfId="11621"/>
    <cellStyle name="Обычный 3 10 22 3 3 2" xfId="11622"/>
    <cellStyle name="Обычный 3 10 22 3 3 2 2" xfId="11623"/>
    <cellStyle name="Обычный 3 10 22 3 3 3" xfId="11624"/>
    <cellStyle name="Обычный 3 10 22 3 4" xfId="11625"/>
    <cellStyle name="Обычный 3 10 22 3 4 2" xfId="11626"/>
    <cellStyle name="Обычный 3 10 22 3 5" xfId="11627"/>
    <cellStyle name="Обычный 3 10 22 4" xfId="11628"/>
    <cellStyle name="Обычный 3 10 22 4 2" xfId="11629"/>
    <cellStyle name="Обычный 3 10 22 4 2 2" xfId="11630"/>
    <cellStyle name="Обычный 3 10 22 4 2 2 2" xfId="11631"/>
    <cellStyle name="Обычный 3 10 22 4 2 2 2 2" xfId="11632"/>
    <cellStyle name="Обычный 3 10 22 4 2 2 3" xfId="11633"/>
    <cellStyle name="Обычный 3 10 22 4 2 3" xfId="11634"/>
    <cellStyle name="Обычный 3 10 22 4 2 3 2" xfId="11635"/>
    <cellStyle name="Обычный 3 10 22 4 2 4" xfId="11636"/>
    <cellStyle name="Обычный 3 10 22 4 3" xfId="11637"/>
    <cellStyle name="Обычный 3 10 22 4 3 2" xfId="11638"/>
    <cellStyle name="Обычный 3 10 22 4 3 2 2" xfId="11639"/>
    <cellStyle name="Обычный 3 10 22 4 3 3" xfId="11640"/>
    <cellStyle name="Обычный 3 10 22 4 4" xfId="11641"/>
    <cellStyle name="Обычный 3 10 22 4 4 2" xfId="11642"/>
    <cellStyle name="Обычный 3 10 22 4 5" xfId="11643"/>
    <cellStyle name="Обычный 3 10 22 5" xfId="11644"/>
    <cellStyle name="Обычный 3 10 22 5 2" xfId="11645"/>
    <cellStyle name="Обычный 3 10 22 5 2 2" xfId="11646"/>
    <cellStyle name="Обычный 3 10 22 5 2 2 2" xfId="11647"/>
    <cellStyle name="Обычный 3 10 22 5 2 3" xfId="11648"/>
    <cellStyle name="Обычный 3 10 22 5 3" xfId="11649"/>
    <cellStyle name="Обычный 3 10 22 5 3 2" xfId="11650"/>
    <cellStyle name="Обычный 3 10 22 5 4" xfId="11651"/>
    <cellStyle name="Обычный 3 10 22 6" xfId="11652"/>
    <cellStyle name="Обычный 3 10 22 6 2" xfId="11653"/>
    <cellStyle name="Обычный 3 10 22 6 2 2" xfId="11654"/>
    <cellStyle name="Обычный 3 10 22 6 3" xfId="11655"/>
    <cellStyle name="Обычный 3 10 22 7" xfId="11656"/>
    <cellStyle name="Обычный 3 10 22 7 2" xfId="11657"/>
    <cellStyle name="Обычный 3 10 22 8" xfId="11658"/>
    <cellStyle name="Обычный 3 10 23" xfId="11659"/>
    <cellStyle name="Обычный 3 10 23 2" xfId="11660"/>
    <cellStyle name="Обычный 3 10 23 2 2" xfId="11661"/>
    <cellStyle name="Обычный 3 10 23 2 2 2" xfId="11662"/>
    <cellStyle name="Обычный 3 10 23 2 2 2 2" xfId="11663"/>
    <cellStyle name="Обычный 3 10 23 2 2 2 2 2" xfId="11664"/>
    <cellStyle name="Обычный 3 10 23 2 2 2 2 2 2" xfId="11665"/>
    <cellStyle name="Обычный 3 10 23 2 2 2 2 3" xfId="11666"/>
    <cellStyle name="Обычный 3 10 23 2 2 2 3" xfId="11667"/>
    <cellStyle name="Обычный 3 10 23 2 2 2 3 2" xfId="11668"/>
    <cellStyle name="Обычный 3 10 23 2 2 2 4" xfId="11669"/>
    <cellStyle name="Обычный 3 10 23 2 2 3" xfId="11670"/>
    <cellStyle name="Обычный 3 10 23 2 2 3 2" xfId="11671"/>
    <cellStyle name="Обычный 3 10 23 2 2 3 2 2" xfId="11672"/>
    <cellStyle name="Обычный 3 10 23 2 2 3 3" xfId="11673"/>
    <cellStyle name="Обычный 3 10 23 2 2 4" xfId="11674"/>
    <cellStyle name="Обычный 3 10 23 2 2 4 2" xfId="11675"/>
    <cellStyle name="Обычный 3 10 23 2 2 5" xfId="11676"/>
    <cellStyle name="Обычный 3 10 23 2 3" xfId="11677"/>
    <cellStyle name="Обычный 3 10 23 2 3 2" xfId="11678"/>
    <cellStyle name="Обычный 3 10 23 2 3 2 2" xfId="11679"/>
    <cellStyle name="Обычный 3 10 23 2 3 2 2 2" xfId="11680"/>
    <cellStyle name="Обычный 3 10 23 2 3 2 2 2 2" xfId="11681"/>
    <cellStyle name="Обычный 3 10 23 2 3 2 2 3" xfId="11682"/>
    <cellStyle name="Обычный 3 10 23 2 3 2 3" xfId="11683"/>
    <cellStyle name="Обычный 3 10 23 2 3 2 3 2" xfId="11684"/>
    <cellStyle name="Обычный 3 10 23 2 3 2 4" xfId="11685"/>
    <cellStyle name="Обычный 3 10 23 2 3 3" xfId="11686"/>
    <cellStyle name="Обычный 3 10 23 2 3 3 2" xfId="11687"/>
    <cellStyle name="Обычный 3 10 23 2 3 3 2 2" xfId="11688"/>
    <cellStyle name="Обычный 3 10 23 2 3 3 3" xfId="11689"/>
    <cellStyle name="Обычный 3 10 23 2 3 4" xfId="11690"/>
    <cellStyle name="Обычный 3 10 23 2 3 4 2" xfId="11691"/>
    <cellStyle name="Обычный 3 10 23 2 3 5" xfId="11692"/>
    <cellStyle name="Обычный 3 10 23 2 4" xfId="11693"/>
    <cellStyle name="Обычный 3 10 23 2 4 2" xfId="11694"/>
    <cellStyle name="Обычный 3 10 23 2 4 2 2" xfId="11695"/>
    <cellStyle name="Обычный 3 10 23 2 4 2 2 2" xfId="11696"/>
    <cellStyle name="Обычный 3 10 23 2 4 2 3" xfId="11697"/>
    <cellStyle name="Обычный 3 10 23 2 4 3" xfId="11698"/>
    <cellStyle name="Обычный 3 10 23 2 4 3 2" xfId="11699"/>
    <cellStyle name="Обычный 3 10 23 2 4 4" xfId="11700"/>
    <cellStyle name="Обычный 3 10 23 2 5" xfId="11701"/>
    <cellStyle name="Обычный 3 10 23 2 5 2" xfId="11702"/>
    <cellStyle name="Обычный 3 10 23 2 5 2 2" xfId="11703"/>
    <cellStyle name="Обычный 3 10 23 2 5 3" xfId="11704"/>
    <cellStyle name="Обычный 3 10 23 2 6" xfId="11705"/>
    <cellStyle name="Обычный 3 10 23 2 6 2" xfId="11706"/>
    <cellStyle name="Обычный 3 10 23 2 7" xfId="11707"/>
    <cellStyle name="Обычный 3 10 23 3" xfId="11708"/>
    <cellStyle name="Обычный 3 10 23 3 2" xfId="11709"/>
    <cellStyle name="Обычный 3 10 23 3 2 2" xfId="11710"/>
    <cellStyle name="Обычный 3 10 23 3 2 2 2" xfId="11711"/>
    <cellStyle name="Обычный 3 10 23 3 2 2 2 2" xfId="11712"/>
    <cellStyle name="Обычный 3 10 23 3 2 2 3" xfId="11713"/>
    <cellStyle name="Обычный 3 10 23 3 2 3" xfId="11714"/>
    <cellStyle name="Обычный 3 10 23 3 2 3 2" xfId="11715"/>
    <cellStyle name="Обычный 3 10 23 3 2 4" xfId="11716"/>
    <cellStyle name="Обычный 3 10 23 3 3" xfId="11717"/>
    <cellStyle name="Обычный 3 10 23 3 3 2" xfId="11718"/>
    <cellStyle name="Обычный 3 10 23 3 3 2 2" xfId="11719"/>
    <cellStyle name="Обычный 3 10 23 3 3 3" xfId="11720"/>
    <cellStyle name="Обычный 3 10 23 3 4" xfId="11721"/>
    <cellStyle name="Обычный 3 10 23 3 4 2" xfId="11722"/>
    <cellStyle name="Обычный 3 10 23 3 5" xfId="11723"/>
    <cellStyle name="Обычный 3 10 23 4" xfId="11724"/>
    <cellStyle name="Обычный 3 10 23 4 2" xfId="11725"/>
    <cellStyle name="Обычный 3 10 23 4 2 2" xfId="11726"/>
    <cellStyle name="Обычный 3 10 23 4 2 2 2" xfId="11727"/>
    <cellStyle name="Обычный 3 10 23 4 2 2 2 2" xfId="11728"/>
    <cellStyle name="Обычный 3 10 23 4 2 2 3" xfId="11729"/>
    <cellStyle name="Обычный 3 10 23 4 2 3" xfId="11730"/>
    <cellStyle name="Обычный 3 10 23 4 2 3 2" xfId="11731"/>
    <cellStyle name="Обычный 3 10 23 4 2 4" xfId="11732"/>
    <cellStyle name="Обычный 3 10 23 4 3" xfId="11733"/>
    <cellStyle name="Обычный 3 10 23 4 3 2" xfId="11734"/>
    <cellStyle name="Обычный 3 10 23 4 3 2 2" xfId="11735"/>
    <cellStyle name="Обычный 3 10 23 4 3 3" xfId="11736"/>
    <cellStyle name="Обычный 3 10 23 4 4" xfId="11737"/>
    <cellStyle name="Обычный 3 10 23 4 4 2" xfId="11738"/>
    <cellStyle name="Обычный 3 10 23 4 5" xfId="11739"/>
    <cellStyle name="Обычный 3 10 23 5" xfId="11740"/>
    <cellStyle name="Обычный 3 10 23 5 2" xfId="11741"/>
    <cellStyle name="Обычный 3 10 23 5 2 2" xfId="11742"/>
    <cellStyle name="Обычный 3 10 23 5 2 2 2" xfId="11743"/>
    <cellStyle name="Обычный 3 10 23 5 2 3" xfId="11744"/>
    <cellStyle name="Обычный 3 10 23 5 3" xfId="11745"/>
    <cellStyle name="Обычный 3 10 23 5 3 2" xfId="11746"/>
    <cellStyle name="Обычный 3 10 23 5 4" xfId="11747"/>
    <cellStyle name="Обычный 3 10 23 6" xfId="11748"/>
    <cellStyle name="Обычный 3 10 23 6 2" xfId="11749"/>
    <cellStyle name="Обычный 3 10 23 6 2 2" xfId="11750"/>
    <cellStyle name="Обычный 3 10 23 6 3" xfId="11751"/>
    <cellStyle name="Обычный 3 10 23 7" xfId="11752"/>
    <cellStyle name="Обычный 3 10 23 7 2" xfId="11753"/>
    <cellStyle name="Обычный 3 10 23 8" xfId="11754"/>
    <cellStyle name="Обычный 3 10 24" xfId="11755"/>
    <cellStyle name="Обычный 3 10 24 2" xfId="11756"/>
    <cellStyle name="Обычный 3 10 24 2 2" xfId="11757"/>
    <cellStyle name="Обычный 3 10 24 2 2 2" xfId="11758"/>
    <cellStyle name="Обычный 3 10 24 2 2 2 2" xfId="11759"/>
    <cellStyle name="Обычный 3 10 24 2 2 2 2 2" xfId="11760"/>
    <cellStyle name="Обычный 3 10 24 2 2 2 2 2 2" xfId="11761"/>
    <cellStyle name="Обычный 3 10 24 2 2 2 2 3" xfId="11762"/>
    <cellStyle name="Обычный 3 10 24 2 2 2 3" xfId="11763"/>
    <cellStyle name="Обычный 3 10 24 2 2 2 3 2" xfId="11764"/>
    <cellStyle name="Обычный 3 10 24 2 2 2 4" xfId="11765"/>
    <cellStyle name="Обычный 3 10 24 2 2 3" xfId="11766"/>
    <cellStyle name="Обычный 3 10 24 2 2 3 2" xfId="11767"/>
    <cellStyle name="Обычный 3 10 24 2 2 3 2 2" xfId="11768"/>
    <cellStyle name="Обычный 3 10 24 2 2 3 3" xfId="11769"/>
    <cellStyle name="Обычный 3 10 24 2 2 4" xfId="11770"/>
    <cellStyle name="Обычный 3 10 24 2 2 4 2" xfId="11771"/>
    <cellStyle name="Обычный 3 10 24 2 2 5" xfId="11772"/>
    <cellStyle name="Обычный 3 10 24 2 3" xfId="11773"/>
    <cellStyle name="Обычный 3 10 24 2 3 2" xfId="11774"/>
    <cellStyle name="Обычный 3 10 24 2 3 2 2" xfId="11775"/>
    <cellStyle name="Обычный 3 10 24 2 3 2 2 2" xfId="11776"/>
    <cellStyle name="Обычный 3 10 24 2 3 2 2 2 2" xfId="11777"/>
    <cellStyle name="Обычный 3 10 24 2 3 2 2 3" xfId="11778"/>
    <cellStyle name="Обычный 3 10 24 2 3 2 3" xfId="11779"/>
    <cellStyle name="Обычный 3 10 24 2 3 2 3 2" xfId="11780"/>
    <cellStyle name="Обычный 3 10 24 2 3 2 4" xfId="11781"/>
    <cellStyle name="Обычный 3 10 24 2 3 3" xfId="11782"/>
    <cellStyle name="Обычный 3 10 24 2 3 3 2" xfId="11783"/>
    <cellStyle name="Обычный 3 10 24 2 3 3 2 2" xfId="11784"/>
    <cellStyle name="Обычный 3 10 24 2 3 3 3" xfId="11785"/>
    <cellStyle name="Обычный 3 10 24 2 3 4" xfId="11786"/>
    <cellStyle name="Обычный 3 10 24 2 3 4 2" xfId="11787"/>
    <cellStyle name="Обычный 3 10 24 2 3 5" xfId="11788"/>
    <cellStyle name="Обычный 3 10 24 2 4" xfId="11789"/>
    <cellStyle name="Обычный 3 10 24 2 4 2" xfId="11790"/>
    <cellStyle name="Обычный 3 10 24 2 4 2 2" xfId="11791"/>
    <cellStyle name="Обычный 3 10 24 2 4 2 2 2" xfId="11792"/>
    <cellStyle name="Обычный 3 10 24 2 4 2 3" xfId="11793"/>
    <cellStyle name="Обычный 3 10 24 2 4 3" xfId="11794"/>
    <cellStyle name="Обычный 3 10 24 2 4 3 2" xfId="11795"/>
    <cellStyle name="Обычный 3 10 24 2 4 4" xfId="11796"/>
    <cellStyle name="Обычный 3 10 24 2 5" xfId="11797"/>
    <cellStyle name="Обычный 3 10 24 2 5 2" xfId="11798"/>
    <cellStyle name="Обычный 3 10 24 2 5 2 2" xfId="11799"/>
    <cellStyle name="Обычный 3 10 24 2 5 3" xfId="11800"/>
    <cellStyle name="Обычный 3 10 24 2 6" xfId="11801"/>
    <cellStyle name="Обычный 3 10 24 2 6 2" xfId="11802"/>
    <cellStyle name="Обычный 3 10 24 2 7" xfId="11803"/>
    <cellStyle name="Обычный 3 10 24 3" xfId="11804"/>
    <cellStyle name="Обычный 3 10 24 3 2" xfId="11805"/>
    <cellStyle name="Обычный 3 10 24 3 2 2" xfId="11806"/>
    <cellStyle name="Обычный 3 10 24 3 2 2 2" xfId="11807"/>
    <cellStyle name="Обычный 3 10 24 3 2 2 2 2" xfId="11808"/>
    <cellStyle name="Обычный 3 10 24 3 2 2 3" xfId="11809"/>
    <cellStyle name="Обычный 3 10 24 3 2 3" xfId="11810"/>
    <cellStyle name="Обычный 3 10 24 3 2 3 2" xfId="11811"/>
    <cellStyle name="Обычный 3 10 24 3 2 4" xfId="11812"/>
    <cellStyle name="Обычный 3 10 24 3 3" xfId="11813"/>
    <cellStyle name="Обычный 3 10 24 3 3 2" xfId="11814"/>
    <cellStyle name="Обычный 3 10 24 3 3 2 2" xfId="11815"/>
    <cellStyle name="Обычный 3 10 24 3 3 3" xfId="11816"/>
    <cellStyle name="Обычный 3 10 24 3 4" xfId="11817"/>
    <cellStyle name="Обычный 3 10 24 3 4 2" xfId="11818"/>
    <cellStyle name="Обычный 3 10 24 3 5" xfId="11819"/>
    <cellStyle name="Обычный 3 10 24 4" xfId="11820"/>
    <cellStyle name="Обычный 3 10 24 4 2" xfId="11821"/>
    <cellStyle name="Обычный 3 10 24 4 2 2" xfId="11822"/>
    <cellStyle name="Обычный 3 10 24 4 2 2 2" xfId="11823"/>
    <cellStyle name="Обычный 3 10 24 4 2 2 2 2" xfId="11824"/>
    <cellStyle name="Обычный 3 10 24 4 2 2 3" xfId="11825"/>
    <cellStyle name="Обычный 3 10 24 4 2 3" xfId="11826"/>
    <cellStyle name="Обычный 3 10 24 4 2 3 2" xfId="11827"/>
    <cellStyle name="Обычный 3 10 24 4 2 4" xfId="11828"/>
    <cellStyle name="Обычный 3 10 24 4 3" xfId="11829"/>
    <cellStyle name="Обычный 3 10 24 4 3 2" xfId="11830"/>
    <cellStyle name="Обычный 3 10 24 4 3 2 2" xfId="11831"/>
    <cellStyle name="Обычный 3 10 24 4 3 3" xfId="11832"/>
    <cellStyle name="Обычный 3 10 24 4 4" xfId="11833"/>
    <cellStyle name="Обычный 3 10 24 4 4 2" xfId="11834"/>
    <cellStyle name="Обычный 3 10 24 4 5" xfId="11835"/>
    <cellStyle name="Обычный 3 10 24 5" xfId="11836"/>
    <cellStyle name="Обычный 3 10 24 5 2" xfId="11837"/>
    <cellStyle name="Обычный 3 10 24 5 2 2" xfId="11838"/>
    <cellStyle name="Обычный 3 10 24 5 2 2 2" xfId="11839"/>
    <cellStyle name="Обычный 3 10 24 5 2 3" xfId="11840"/>
    <cellStyle name="Обычный 3 10 24 5 3" xfId="11841"/>
    <cellStyle name="Обычный 3 10 24 5 3 2" xfId="11842"/>
    <cellStyle name="Обычный 3 10 24 5 4" xfId="11843"/>
    <cellStyle name="Обычный 3 10 24 6" xfId="11844"/>
    <cellStyle name="Обычный 3 10 24 6 2" xfId="11845"/>
    <cellStyle name="Обычный 3 10 24 6 2 2" xfId="11846"/>
    <cellStyle name="Обычный 3 10 24 6 3" xfId="11847"/>
    <cellStyle name="Обычный 3 10 24 7" xfId="11848"/>
    <cellStyle name="Обычный 3 10 24 7 2" xfId="11849"/>
    <cellStyle name="Обычный 3 10 24 8" xfId="11850"/>
    <cellStyle name="Обычный 3 10 25" xfId="11851"/>
    <cellStyle name="Обычный 3 10 25 2" xfId="11852"/>
    <cellStyle name="Обычный 3 10 25 2 2" xfId="11853"/>
    <cellStyle name="Обычный 3 10 25 2 2 2" xfId="11854"/>
    <cellStyle name="Обычный 3 10 25 2 2 2 2" xfId="11855"/>
    <cellStyle name="Обычный 3 10 25 2 2 2 2 2" xfId="11856"/>
    <cellStyle name="Обычный 3 10 25 2 2 2 2 2 2" xfId="11857"/>
    <cellStyle name="Обычный 3 10 25 2 2 2 2 3" xfId="11858"/>
    <cellStyle name="Обычный 3 10 25 2 2 2 3" xfId="11859"/>
    <cellStyle name="Обычный 3 10 25 2 2 2 3 2" xfId="11860"/>
    <cellStyle name="Обычный 3 10 25 2 2 2 4" xfId="11861"/>
    <cellStyle name="Обычный 3 10 25 2 2 3" xfId="11862"/>
    <cellStyle name="Обычный 3 10 25 2 2 3 2" xfId="11863"/>
    <cellStyle name="Обычный 3 10 25 2 2 3 2 2" xfId="11864"/>
    <cellStyle name="Обычный 3 10 25 2 2 3 3" xfId="11865"/>
    <cellStyle name="Обычный 3 10 25 2 2 4" xfId="11866"/>
    <cellStyle name="Обычный 3 10 25 2 2 4 2" xfId="11867"/>
    <cellStyle name="Обычный 3 10 25 2 2 5" xfId="11868"/>
    <cellStyle name="Обычный 3 10 25 2 3" xfId="11869"/>
    <cellStyle name="Обычный 3 10 25 2 3 2" xfId="11870"/>
    <cellStyle name="Обычный 3 10 25 2 3 2 2" xfId="11871"/>
    <cellStyle name="Обычный 3 10 25 2 3 2 2 2" xfId="11872"/>
    <cellStyle name="Обычный 3 10 25 2 3 2 2 2 2" xfId="11873"/>
    <cellStyle name="Обычный 3 10 25 2 3 2 2 3" xfId="11874"/>
    <cellStyle name="Обычный 3 10 25 2 3 2 3" xfId="11875"/>
    <cellStyle name="Обычный 3 10 25 2 3 2 3 2" xfId="11876"/>
    <cellStyle name="Обычный 3 10 25 2 3 2 4" xfId="11877"/>
    <cellStyle name="Обычный 3 10 25 2 3 3" xfId="11878"/>
    <cellStyle name="Обычный 3 10 25 2 3 3 2" xfId="11879"/>
    <cellStyle name="Обычный 3 10 25 2 3 3 2 2" xfId="11880"/>
    <cellStyle name="Обычный 3 10 25 2 3 3 3" xfId="11881"/>
    <cellStyle name="Обычный 3 10 25 2 3 4" xfId="11882"/>
    <cellStyle name="Обычный 3 10 25 2 3 4 2" xfId="11883"/>
    <cellStyle name="Обычный 3 10 25 2 3 5" xfId="11884"/>
    <cellStyle name="Обычный 3 10 25 2 4" xfId="11885"/>
    <cellStyle name="Обычный 3 10 25 2 4 2" xfId="11886"/>
    <cellStyle name="Обычный 3 10 25 2 4 2 2" xfId="11887"/>
    <cellStyle name="Обычный 3 10 25 2 4 2 2 2" xfId="11888"/>
    <cellStyle name="Обычный 3 10 25 2 4 2 3" xfId="11889"/>
    <cellStyle name="Обычный 3 10 25 2 4 3" xfId="11890"/>
    <cellStyle name="Обычный 3 10 25 2 4 3 2" xfId="11891"/>
    <cellStyle name="Обычный 3 10 25 2 4 4" xfId="11892"/>
    <cellStyle name="Обычный 3 10 25 2 5" xfId="11893"/>
    <cellStyle name="Обычный 3 10 25 2 5 2" xfId="11894"/>
    <cellStyle name="Обычный 3 10 25 2 5 2 2" xfId="11895"/>
    <cellStyle name="Обычный 3 10 25 2 5 3" xfId="11896"/>
    <cellStyle name="Обычный 3 10 25 2 6" xfId="11897"/>
    <cellStyle name="Обычный 3 10 25 2 6 2" xfId="11898"/>
    <cellStyle name="Обычный 3 10 25 2 7" xfId="11899"/>
    <cellStyle name="Обычный 3 10 25 3" xfId="11900"/>
    <cellStyle name="Обычный 3 10 25 3 2" xfId="11901"/>
    <cellStyle name="Обычный 3 10 25 3 2 2" xfId="11902"/>
    <cellStyle name="Обычный 3 10 25 3 2 2 2" xfId="11903"/>
    <cellStyle name="Обычный 3 10 25 3 2 2 2 2" xfId="11904"/>
    <cellStyle name="Обычный 3 10 25 3 2 2 3" xfId="11905"/>
    <cellStyle name="Обычный 3 10 25 3 2 3" xfId="11906"/>
    <cellStyle name="Обычный 3 10 25 3 2 3 2" xfId="11907"/>
    <cellStyle name="Обычный 3 10 25 3 2 4" xfId="11908"/>
    <cellStyle name="Обычный 3 10 25 3 3" xfId="11909"/>
    <cellStyle name="Обычный 3 10 25 3 3 2" xfId="11910"/>
    <cellStyle name="Обычный 3 10 25 3 3 2 2" xfId="11911"/>
    <cellStyle name="Обычный 3 10 25 3 3 3" xfId="11912"/>
    <cellStyle name="Обычный 3 10 25 3 4" xfId="11913"/>
    <cellStyle name="Обычный 3 10 25 3 4 2" xfId="11914"/>
    <cellStyle name="Обычный 3 10 25 3 5" xfId="11915"/>
    <cellStyle name="Обычный 3 10 25 4" xfId="11916"/>
    <cellStyle name="Обычный 3 10 25 4 2" xfId="11917"/>
    <cellStyle name="Обычный 3 10 25 4 2 2" xfId="11918"/>
    <cellStyle name="Обычный 3 10 25 4 2 2 2" xfId="11919"/>
    <cellStyle name="Обычный 3 10 25 4 2 2 2 2" xfId="11920"/>
    <cellStyle name="Обычный 3 10 25 4 2 2 3" xfId="11921"/>
    <cellStyle name="Обычный 3 10 25 4 2 3" xfId="11922"/>
    <cellStyle name="Обычный 3 10 25 4 2 3 2" xfId="11923"/>
    <cellStyle name="Обычный 3 10 25 4 2 4" xfId="11924"/>
    <cellStyle name="Обычный 3 10 25 4 3" xfId="11925"/>
    <cellStyle name="Обычный 3 10 25 4 3 2" xfId="11926"/>
    <cellStyle name="Обычный 3 10 25 4 3 2 2" xfId="11927"/>
    <cellStyle name="Обычный 3 10 25 4 3 3" xfId="11928"/>
    <cellStyle name="Обычный 3 10 25 4 4" xfId="11929"/>
    <cellStyle name="Обычный 3 10 25 4 4 2" xfId="11930"/>
    <cellStyle name="Обычный 3 10 25 4 5" xfId="11931"/>
    <cellStyle name="Обычный 3 10 25 5" xfId="11932"/>
    <cellStyle name="Обычный 3 10 25 5 2" xfId="11933"/>
    <cellStyle name="Обычный 3 10 25 5 2 2" xfId="11934"/>
    <cellStyle name="Обычный 3 10 25 5 2 2 2" xfId="11935"/>
    <cellStyle name="Обычный 3 10 25 5 2 3" xfId="11936"/>
    <cellStyle name="Обычный 3 10 25 5 3" xfId="11937"/>
    <cellStyle name="Обычный 3 10 25 5 3 2" xfId="11938"/>
    <cellStyle name="Обычный 3 10 25 5 4" xfId="11939"/>
    <cellStyle name="Обычный 3 10 25 6" xfId="11940"/>
    <cellStyle name="Обычный 3 10 25 6 2" xfId="11941"/>
    <cellStyle name="Обычный 3 10 25 6 2 2" xfId="11942"/>
    <cellStyle name="Обычный 3 10 25 6 3" xfId="11943"/>
    <cellStyle name="Обычный 3 10 25 7" xfId="11944"/>
    <cellStyle name="Обычный 3 10 25 7 2" xfId="11945"/>
    <cellStyle name="Обычный 3 10 25 8" xfId="11946"/>
    <cellStyle name="Обычный 3 10 26" xfId="11947"/>
    <cellStyle name="Обычный 3 10 26 2" xfId="11948"/>
    <cellStyle name="Обычный 3 10 26 2 2" xfId="11949"/>
    <cellStyle name="Обычный 3 10 26 2 2 2" xfId="11950"/>
    <cellStyle name="Обычный 3 10 26 2 2 2 2" xfId="11951"/>
    <cellStyle name="Обычный 3 10 26 2 2 2 2 2" xfId="11952"/>
    <cellStyle name="Обычный 3 10 26 2 2 2 2 2 2" xfId="11953"/>
    <cellStyle name="Обычный 3 10 26 2 2 2 2 3" xfId="11954"/>
    <cellStyle name="Обычный 3 10 26 2 2 2 3" xfId="11955"/>
    <cellStyle name="Обычный 3 10 26 2 2 2 3 2" xfId="11956"/>
    <cellStyle name="Обычный 3 10 26 2 2 2 4" xfId="11957"/>
    <cellStyle name="Обычный 3 10 26 2 2 3" xfId="11958"/>
    <cellStyle name="Обычный 3 10 26 2 2 3 2" xfId="11959"/>
    <cellStyle name="Обычный 3 10 26 2 2 3 2 2" xfId="11960"/>
    <cellStyle name="Обычный 3 10 26 2 2 3 3" xfId="11961"/>
    <cellStyle name="Обычный 3 10 26 2 2 4" xfId="11962"/>
    <cellStyle name="Обычный 3 10 26 2 2 4 2" xfId="11963"/>
    <cellStyle name="Обычный 3 10 26 2 2 5" xfId="11964"/>
    <cellStyle name="Обычный 3 10 26 2 3" xfId="11965"/>
    <cellStyle name="Обычный 3 10 26 2 3 2" xfId="11966"/>
    <cellStyle name="Обычный 3 10 26 2 3 2 2" xfId="11967"/>
    <cellStyle name="Обычный 3 10 26 2 3 2 2 2" xfId="11968"/>
    <cellStyle name="Обычный 3 10 26 2 3 2 2 2 2" xfId="11969"/>
    <cellStyle name="Обычный 3 10 26 2 3 2 2 3" xfId="11970"/>
    <cellStyle name="Обычный 3 10 26 2 3 2 3" xfId="11971"/>
    <cellStyle name="Обычный 3 10 26 2 3 2 3 2" xfId="11972"/>
    <cellStyle name="Обычный 3 10 26 2 3 2 4" xfId="11973"/>
    <cellStyle name="Обычный 3 10 26 2 3 3" xfId="11974"/>
    <cellStyle name="Обычный 3 10 26 2 3 3 2" xfId="11975"/>
    <cellStyle name="Обычный 3 10 26 2 3 3 2 2" xfId="11976"/>
    <cellStyle name="Обычный 3 10 26 2 3 3 3" xfId="11977"/>
    <cellStyle name="Обычный 3 10 26 2 3 4" xfId="11978"/>
    <cellStyle name="Обычный 3 10 26 2 3 4 2" xfId="11979"/>
    <cellStyle name="Обычный 3 10 26 2 3 5" xfId="11980"/>
    <cellStyle name="Обычный 3 10 26 2 4" xfId="11981"/>
    <cellStyle name="Обычный 3 10 26 2 4 2" xfId="11982"/>
    <cellStyle name="Обычный 3 10 26 2 4 2 2" xfId="11983"/>
    <cellStyle name="Обычный 3 10 26 2 4 2 2 2" xfId="11984"/>
    <cellStyle name="Обычный 3 10 26 2 4 2 3" xfId="11985"/>
    <cellStyle name="Обычный 3 10 26 2 4 3" xfId="11986"/>
    <cellStyle name="Обычный 3 10 26 2 4 3 2" xfId="11987"/>
    <cellStyle name="Обычный 3 10 26 2 4 4" xfId="11988"/>
    <cellStyle name="Обычный 3 10 26 2 5" xfId="11989"/>
    <cellStyle name="Обычный 3 10 26 2 5 2" xfId="11990"/>
    <cellStyle name="Обычный 3 10 26 2 5 2 2" xfId="11991"/>
    <cellStyle name="Обычный 3 10 26 2 5 3" xfId="11992"/>
    <cellStyle name="Обычный 3 10 26 2 6" xfId="11993"/>
    <cellStyle name="Обычный 3 10 26 2 6 2" xfId="11994"/>
    <cellStyle name="Обычный 3 10 26 2 7" xfId="11995"/>
    <cellStyle name="Обычный 3 10 26 3" xfId="11996"/>
    <cellStyle name="Обычный 3 10 26 3 2" xfId="11997"/>
    <cellStyle name="Обычный 3 10 26 3 2 2" xfId="11998"/>
    <cellStyle name="Обычный 3 10 26 3 2 2 2" xfId="11999"/>
    <cellStyle name="Обычный 3 10 26 3 2 2 2 2" xfId="12000"/>
    <cellStyle name="Обычный 3 10 26 3 2 2 3" xfId="12001"/>
    <cellStyle name="Обычный 3 10 26 3 2 3" xfId="12002"/>
    <cellStyle name="Обычный 3 10 26 3 2 3 2" xfId="12003"/>
    <cellStyle name="Обычный 3 10 26 3 2 4" xfId="12004"/>
    <cellStyle name="Обычный 3 10 26 3 3" xfId="12005"/>
    <cellStyle name="Обычный 3 10 26 3 3 2" xfId="12006"/>
    <cellStyle name="Обычный 3 10 26 3 3 2 2" xfId="12007"/>
    <cellStyle name="Обычный 3 10 26 3 3 3" xfId="12008"/>
    <cellStyle name="Обычный 3 10 26 3 4" xfId="12009"/>
    <cellStyle name="Обычный 3 10 26 3 4 2" xfId="12010"/>
    <cellStyle name="Обычный 3 10 26 3 5" xfId="12011"/>
    <cellStyle name="Обычный 3 10 26 4" xfId="12012"/>
    <cellStyle name="Обычный 3 10 26 4 2" xfId="12013"/>
    <cellStyle name="Обычный 3 10 26 4 2 2" xfId="12014"/>
    <cellStyle name="Обычный 3 10 26 4 2 2 2" xfId="12015"/>
    <cellStyle name="Обычный 3 10 26 4 2 2 2 2" xfId="12016"/>
    <cellStyle name="Обычный 3 10 26 4 2 2 3" xfId="12017"/>
    <cellStyle name="Обычный 3 10 26 4 2 3" xfId="12018"/>
    <cellStyle name="Обычный 3 10 26 4 2 3 2" xfId="12019"/>
    <cellStyle name="Обычный 3 10 26 4 2 4" xfId="12020"/>
    <cellStyle name="Обычный 3 10 26 4 3" xfId="12021"/>
    <cellStyle name="Обычный 3 10 26 4 3 2" xfId="12022"/>
    <cellStyle name="Обычный 3 10 26 4 3 2 2" xfId="12023"/>
    <cellStyle name="Обычный 3 10 26 4 3 3" xfId="12024"/>
    <cellStyle name="Обычный 3 10 26 4 4" xfId="12025"/>
    <cellStyle name="Обычный 3 10 26 4 4 2" xfId="12026"/>
    <cellStyle name="Обычный 3 10 26 4 5" xfId="12027"/>
    <cellStyle name="Обычный 3 10 26 5" xfId="12028"/>
    <cellStyle name="Обычный 3 10 26 5 2" xfId="12029"/>
    <cellStyle name="Обычный 3 10 26 5 2 2" xfId="12030"/>
    <cellStyle name="Обычный 3 10 26 5 2 2 2" xfId="12031"/>
    <cellStyle name="Обычный 3 10 26 5 2 3" xfId="12032"/>
    <cellStyle name="Обычный 3 10 26 5 3" xfId="12033"/>
    <cellStyle name="Обычный 3 10 26 5 3 2" xfId="12034"/>
    <cellStyle name="Обычный 3 10 26 5 4" xfId="12035"/>
    <cellStyle name="Обычный 3 10 26 6" xfId="12036"/>
    <cellStyle name="Обычный 3 10 26 6 2" xfId="12037"/>
    <cellStyle name="Обычный 3 10 26 6 2 2" xfId="12038"/>
    <cellStyle name="Обычный 3 10 26 6 3" xfId="12039"/>
    <cellStyle name="Обычный 3 10 26 7" xfId="12040"/>
    <cellStyle name="Обычный 3 10 26 7 2" xfId="12041"/>
    <cellStyle name="Обычный 3 10 26 8" xfId="12042"/>
    <cellStyle name="Обычный 3 10 27" xfId="12043"/>
    <cellStyle name="Обычный 3 10 27 2" xfId="12044"/>
    <cellStyle name="Обычный 3 10 27 2 2" xfId="12045"/>
    <cellStyle name="Обычный 3 10 27 2 2 2" xfId="12046"/>
    <cellStyle name="Обычный 3 10 27 2 2 2 2" xfId="12047"/>
    <cellStyle name="Обычный 3 10 27 2 2 2 2 2" xfId="12048"/>
    <cellStyle name="Обычный 3 10 27 2 2 2 2 2 2" xfId="12049"/>
    <cellStyle name="Обычный 3 10 27 2 2 2 2 3" xfId="12050"/>
    <cellStyle name="Обычный 3 10 27 2 2 2 3" xfId="12051"/>
    <cellStyle name="Обычный 3 10 27 2 2 2 3 2" xfId="12052"/>
    <cellStyle name="Обычный 3 10 27 2 2 2 4" xfId="12053"/>
    <cellStyle name="Обычный 3 10 27 2 2 3" xfId="12054"/>
    <cellStyle name="Обычный 3 10 27 2 2 3 2" xfId="12055"/>
    <cellStyle name="Обычный 3 10 27 2 2 3 2 2" xfId="12056"/>
    <cellStyle name="Обычный 3 10 27 2 2 3 3" xfId="12057"/>
    <cellStyle name="Обычный 3 10 27 2 2 4" xfId="12058"/>
    <cellStyle name="Обычный 3 10 27 2 2 4 2" xfId="12059"/>
    <cellStyle name="Обычный 3 10 27 2 2 5" xfId="12060"/>
    <cellStyle name="Обычный 3 10 27 2 3" xfId="12061"/>
    <cellStyle name="Обычный 3 10 27 2 3 2" xfId="12062"/>
    <cellStyle name="Обычный 3 10 27 2 3 2 2" xfId="12063"/>
    <cellStyle name="Обычный 3 10 27 2 3 2 2 2" xfId="12064"/>
    <cellStyle name="Обычный 3 10 27 2 3 2 2 2 2" xfId="12065"/>
    <cellStyle name="Обычный 3 10 27 2 3 2 2 3" xfId="12066"/>
    <cellStyle name="Обычный 3 10 27 2 3 2 3" xfId="12067"/>
    <cellStyle name="Обычный 3 10 27 2 3 2 3 2" xfId="12068"/>
    <cellStyle name="Обычный 3 10 27 2 3 2 4" xfId="12069"/>
    <cellStyle name="Обычный 3 10 27 2 3 3" xfId="12070"/>
    <cellStyle name="Обычный 3 10 27 2 3 3 2" xfId="12071"/>
    <cellStyle name="Обычный 3 10 27 2 3 3 2 2" xfId="12072"/>
    <cellStyle name="Обычный 3 10 27 2 3 3 3" xfId="12073"/>
    <cellStyle name="Обычный 3 10 27 2 3 4" xfId="12074"/>
    <cellStyle name="Обычный 3 10 27 2 3 4 2" xfId="12075"/>
    <cellStyle name="Обычный 3 10 27 2 3 5" xfId="12076"/>
    <cellStyle name="Обычный 3 10 27 2 4" xfId="12077"/>
    <cellStyle name="Обычный 3 10 27 2 4 2" xfId="12078"/>
    <cellStyle name="Обычный 3 10 27 2 4 2 2" xfId="12079"/>
    <cellStyle name="Обычный 3 10 27 2 4 2 2 2" xfId="12080"/>
    <cellStyle name="Обычный 3 10 27 2 4 2 3" xfId="12081"/>
    <cellStyle name="Обычный 3 10 27 2 4 3" xfId="12082"/>
    <cellStyle name="Обычный 3 10 27 2 4 3 2" xfId="12083"/>
    <cellStyle name="Обычный 3 10 27 2 4 4" xfId="12084"/>
    <cellStyle name="Обычный 3 10 27 2 5" xfId="12085"/>
    <cellStyle name="Обычный 3 10 27 2 5 2" xfId="12086"/>
    <cellStyle name="Обычный 3 10 27 2 5 2 2" xfId="12087"/>
    <cellStyle name="Обычный 3 10 27 2 5 3" xfId="12088"/>
    <cellStyle name="Обычный 3 10 27 2 6" xfId="12089"/>
    <cellStyle name="Обычный 3 10 27 2 6 2" xfId="12090"/>
    <cellStyle name="Обычный 3 10 27 2 7" xfId="12091"/>
    <cellStyle name="Обычный 3 10 27 3" xfId="12092"/>
    <cellStyle name="Обычный 3 10 27 3 2" xfId="12093"/>
    <cellStyle name="Обычный 3 10 27 3 2 2" xfId="12094"/>
    <cellStyle name="Обычный 3 10 27 3 2 2 2" xfId="12095"/>
    <cellStyle name="Обычный 3 10 27 3 2 2 2 2" xfId="12096"/>
    <cellStyle name="Обычный 3 10 27 3 2 2 3" xfId="12097"/>
    <cellStyle name="Обычный 3 10 27 3 2 3" xfId="12098"/>
    <cellStyle name="Обычный 3 10 27 3 2 3 2" xfId="12099"/>
    <cellStyle name="Обычный 3 10 27 3 2 4" xfId="12100"/>
    <cellStyle name="Обычный 3 10 27 3 3" xfId="12101"/>
    <cellStyle name="Обычный 3 10 27 3 3 2" xfId="12102"/>
    <cellStyle name="Обычный 3 10 27 3 3 2 2" xfId="12103"/>
    <cellStyle name="Обычный 3 10 27 3 3 3" xfId="12104"/>
    <cellStyle name="Обычный 3 10 27 3 4" xfId="12105"/>
    <cellStyle name="Обычный 3 10 27 3 4 2" xfId="12106"/>
    <cellStyle name="Обычный 3 10 27 3 5" xfId="12107"/>
    <cellStyle name="Обычный 3 10 27 4" xfId="12108"/>
    <cellStyle name="Обычный 3 10 27 4 2" xfId="12109"/>
    <cellStyle name="Обычный 3 10 27 4 2 2" xfId="12110"/>
    <cellStyle name="Обычный 3 10 27 4 2 2 2" xfId="12111"/>
    <cellStyle name="Обычный 3 10 27 4 2 2 2 2" xfId="12112"/>
    <cellStyle name="Обычный 3 10 27 4 2 2 3" xfId="12113"/>
    <cellStyle name="Обычный 3 10 27 4 2 3" xfId="12114"/>
    <cellStyle name="Обычный 3 10 27 4 2 3 2" xfId="12115"/>
    <cellStyle name="Обычный 3 10 27 4 2 4" xfId="12116"/>
    <cellStyle name="Обычный 3 10 27 4 3" xfId="12117"/>
    <cellStyle name="Обычный 3 10 27 4 3 2" xfId="12118"/>
    <cellStyle name="Обычный 3 10 27 4 3 2 2" xfId="12119"/>
    <cellStyle name="Обычный 3 10 27 4 3 3" xfId="12120"/>
    <cellStyle name="Обычный 3 10 27 4 4" xfId="12121"/>
    <cellStyle name="Обычный 3 10 27 4 4 2" xfId="12122"/>
    <cellStyle name="Обычный 3 10 27 4 5" xfId="12123"/>
    <cellStyle name="Обычный 3 10 27 5" xfId="12124"/>
    <cellStyle name="Обычный 3 10 27 5 2" xfId="12125"/>
    <cellStyle name="Обычный 3 10 27 5 2 2" xfId="12126"/>
    <cellStyle name="Обычный 3 10 27 5 2 2 2" xfId="12127"/>
    <cellStyle name="Обычный 3 10 27 5 2 3" xfId="12128"/>
    <cellStyle name="Обычный 3 10 27 5 3" xfId="12129"/>
    <cellStyle name="Обычный 3 10 27 5 3 2" xfId="12130"/>
    <cellStyle name="Обычный 3 10 27 5 4" xfId="12131"/>
    <cellStyle name="Обычный 3 10 27 6" xfId="12132"/>
    <cellStyle name="Обычный 3 10 27 6 2" xfId="12133"/>
    <cellStyle name="Обычный 3 10 27 6 2 2" xfId="12134"/>
    <cellStyle name="Обычный 3 10 27 6 3" xfId="12135"/>
    <cellStyle name="Обычный 3 10 27 7" xfId="12136"/>
    <cellStyle name="Обычный 3 10 27 7 2" xfId="12137"/>
    <cellStyle name="Обычный 3 10 27 8" xfId="12138"/>
    <cellStyle name="Обычный 3 10 28" xfId="12139"/>
    <cellStyle name="Обычный 3 10 28 2" xfId="12140"/>
    <cellStyle name="Обычный 3 10 28 2 2" xfId="12141"/>
    <cellStyle name="Обычный 3 10 28 2 2 2" xfId="12142"/>
    <cellStyle name="Обычный 3 10 28 2 2 2 2" xfId="12143"/>
    <cellStyle name="Обычный 3 10 28 2 2 2 2 2" xfId="12144"/>
    <cellStyle name="Обычный 3 10 28 2 2 2 2 2 2" xfId="12145"/>
    <cellStyle name="Обычный 3 10 28 2 2 2 2 3" xfId="12146"/>
    <cellStyle name="Обычный 3 10 28 2 2 2 3" xfId="12147"/>
    <cellStyle name="Обычный 3 10 28 2 2 2 3 2" xfId="12148"/>
    <cellStyle name="Обычный 3 10 28 2 2 2 4" xfId="12149"/>
    <cellStyle name="Обычный 3 10 28 2 2 3" xfId="12150"/>
    <cellStyle name="Обычный 3 10 28 2 2 3 2" xfId="12151"/>
    <cellStyle name="Обычный 3 10 28 2 2 3 2 2" xfId="12152"/>
    <cellStyle name="Обычный 3 10 28 2 2 3 3" xfId="12153"/>
    <cellStyle name="Обычный 3 10 28 2 2 4" xfId="12154"/>
    <cellStyle name="Обычный 3 10 28 2 2 4 2" xfId="12155"/>
    <cellStyle name="Обычный 3 10 28 2 2 5" xfId="12156"/>
    <cellStyle name="Обычный 3 10 28 2 3" xfId="12157"/>
    <cellStyle name="Обычный 3 10 28 2 3 2" xfId="12158"/>
    <cellStyle name="Обычный 3 10 28 2 3 2 2" xfId="12159"/>
    <cellStyle name="Обычный 3 10 28 2 3 2 2 2" xfId="12160"/>
    <cellStyle name="Обычный 3 10 28 2 3 2 2 2 2" xfId="12161"/>
    <cellStyle name="Обычный 3 10 28 2 3 2 2 3" xfId="12162"/>
    <cellStyle name="Обычный 3 10 28 2 3 2 3" xfId="12163"/>
    <cellStyle name="Обычный 3 10 28 2 3 2 3 2" xfId="12164"/>
    <cellStyle name="Обычный 3 10 28 2 3 2 4" xfId="12165"/>
    <cellStyle name="Обычный 3 10 28 2 3 3" xfId="12166"/>
    <cellStyle name="Обычный 3 10 28 2 3 3 2" xfId="12167"/>
    <cellStyle name="Обычный 3 10 28 2 3 3 2 2" xfId="12168"/>
    <cellStyle name="Обычный 3 10 28 2 3 3 3" xfId="12169"/>
    <cellStyle name="Обычный 3 10 28 2 3 4" xfId="12170"/>
    <cellStyle name="Обычный 3 10 28 2 3 4 2" xfId="12171"/>
    <cellStyle name="Обычный 3 10 28 2 3 5" xfId="12172"/>
    <cellStyle name="Обычный 3 10 28 2 4" xfId="12173"/>
    <cellStyle name="Обычный 3 10 28 2 4 2" xfId="12174"/>
    <cellStyle name="Обычный 3 10 28 2 4 2 2" xfId="12175"/>
    <cellStyle name="Обычный 3 10 28 2 4 2 2 2" xfId="12176"/>
    <cellStyle name="Обычный 3 10 28 2 4 2 3" xfId="12177"/>
    <cellStyle name="Обычный 3 10 28 2 4 3" xfId="12178"/>
    <cellStyle name="Обычный 3 10 28 2 4 3 2" xfId="12179"/>
    <cellStyle name="Обычный 3 10 28 2 4 4" xfId="12180"/>
    <cellStyle name="Обычный 3 10 28 2 5" xfId="12181"/>
    <cellStyle name="Обычный 3 10 28 2 5 2" xfId="12182"/>
    <cellStyle name="Обычный 3 10 28 2 5 2 2" xfId="12183"/>
    <cellStyle name="Обычный 3 10 28 2 5 3" xfId="12184"/>
    <cellStyle name="Обычный 3 10 28 2 6" xfId="12185"/>
    <cellStyle name="Обычный 3 10 28 2 6 2" xfId="12186"/>
    <cellStyle name="Обычный 3 10 28 2 7" xfId="12187"/>
    <cellStyle name="Обычный 3 10 28 3" xfId="12188"/>
    <cellStyle name="Обычный 3 10 28 3 2" xfId="12189"/>
    <cellStyle name="Обычный 3 10 28 3 2 2" xfId="12190"/>
    <cellStyle name="Обычный 3 10 28 3 2 2 2" xfId="12191"/>
    <cellStyle name="Обычный 3 10 28 3 2 2 2 2" xfId="12192"/>
    <cellStyle name="Обычный 3 10 28 3 2 2 3" xfId="12193"/>
    <cellStyle name="Обычный 3 10 28 3 2 3" xfId="12194"/>
    <cellStyle name="Обычный 3 10 28 3 2 3 2" xfId="12195"/>
    <cellStyle name="Обычный 3 10 28 3 2 4" xfId="12196"/>
    <cellStyle name="Обычный 3 10 28 3 3" xfId="12197"/>
    <cellStyle name="Обычный 3 10 28 3 3 2" xfId="12198"/>
    <cellStyle name="Обычный 3 10 28 3 3 2 2" xfId="12199"/>
    <cellStyle name="Обычный 3 10 28 3 3 3" xfId="12200"/>
    <cellStyle name="Обычный 3 10 28 3 4" xfId="12201"/>
    <cellStyle name="Обычный 3 10 28 3 4 2" xfId="12202"/>
    <cellStyle name="Обычный 3 10 28 3 5" xfId="12203"/>
    <cellStyle name="Обычный 3 10 28 4" xfId="12204"/>
    <cellStyle name="Обычный 3 10 28 4 2" xfId="12205"/>
    <cellStyle name="Обычный 3 10 28 4 2 2" xfId="12206"/>
    <cellStyle name="Обычный 3 10 28 4 2 2 2" xfId="12207"/>
    <cellStyle name="Обычный 3 10 28 4 2 2 2 2" xfId="12208"/>
    <cellStyle name="Обычный 3 10 28 4 2 2 3" xfId="12209"/>
    <cellStyle name="Обычный 3 10 28 4 2 3" xfId="12210"/>
    <cellStyle name="Обычный 3 10 28 4 2 3 2" xfId="12211"/>
    <cellStyle name="Обычный 3 10 28 4 2 4" xfId="12212"/>
    <cellStyle name="Обычный 3 10 28 4 3" xfId="12213"/>
    <cellStyle name="Обычный 3 10 28 4 3 2" xfId="12214"/>
    <cellStyle name="Обычный 3 10 28 4 3 2 2" xfId="12215"/>
    <cellStyle name="Обычный 3 10 28 4 3 3" xfId="12216"/>
    <cellStyle name="Обычный 3 10 28 4 4" xfId="12217"/>
    <cellStyle name="Обычный 3 10 28 4 4 2" xfId="12218"/>
    <cellStyle name="Обычный 3 10 28 4 5" xfId="12219"/>
    <cellStyle name="Обычный 3 10 28 5" xfId="12220"/>
    <cellStyle name="Обычный 3 10 28 5 2" xfId="12221"/>
    <cellStyle name="Обычный 3 10 28 5 2 2" xfId="12222"/>
    <cellStyle name="Обычный 3 10 28 5 2 2 2" xfId="12223"/>
    <cellStyle name="Обычный 3 10 28 5 2 3" xfId="12224"/>
    <cellStyle name="Обычный 3 10 28 5 3" xfId="12225"/>
    <cellStyle name="Обычный 3 10 28 5 3 2" xfId="12226"/>
    <cellStyle name="Обычный 3 10 28 5 4" xfId="12227"/>
    <cellStyle name="Обычный 3 10 28 6" xfId="12228"/>
    <cellStyle name="Обычный 3 10 28 6 2" xfId="12229"/>
    <cellStyle name="Обычный 3 10 28 6 2 2" xfId="12230"/>
    <cellStyle name="Обычный 3 10 28 6 3" xfId="12231"/>
    <cellStyle name="Обычный 3 10 28 7" xfId="12232"/>
    <cellStyle name="Обычный 3 10 28 7 2" xfId="12233"/>
    <cellStyle name="Обычный 3 10 28 8" xfId="12234"/>
    <cellStyle name="Обычный 3 10 29" xfId="12235"/>
    <cellStyle name="Обычный 3 10 29 2" xfId="12236"/>
    <cellStyle name="Обычный 3 10 29 2 2" xfId="12237"/>
    <cellStyle name="Обычный 3 10 29 2 2 2" xfId="12238"/>
    <cellStyle name="Обычный 3 10 29 2 2 2 2" xfId="12239"/>
    <cellStyle name="Обычный 3 10 29 2 2 2 2 2" xfId="12240"/>
    <cellStyle name="Обычный 3 10 29 2 2 2 2 2 2" xfId="12241"/>
    <cellStyle name="Обычный 3 10 29 2 2 2 2 3" xfId="12242"/>
    <cellStyle name="Обычный 3 10 29 2 2 2 3" xfId="12243"/>
    <cellStyle name="Обычный 3 10 29 2 2 2 3 2" xfId="12244"/>
    <cellStyle name="Обычный 3 10 29 2 2 2 4" xfId="12245"/>
    <cellStyle name="Обычный 3 10 29 2 2 3" xfId="12246"/>
    <cellStyle name="Обычный 3 10 29 2 2 3 2" xfId="12247"/>
    <cellStyle name="Обычный 3 10 29 2 2 3 2 2" xfId="12248"/>
    <cellStyle name="Обычный 3 10 29 2 2 3 3" xfId="12249"/>
    <cellStyle name="Обычный 3 10 29 2 2 4" xfId="12250"/>
    <cellStyle name="Обычный 3 10 29 2 2 4 2" xfId="12251"/>
    <cellStyle name="Обычный 3 10 29 2 2 5" xfId="12252"/>
    <cellStyle name="Обычный 3 10 29 2 3" xfId="12253"/>
    <cellStyle name="Обычный 3 10 29 2 3 2" xfId="12254"/>
    <cellStyle name="Обычный 3 10 29 2 3 2 2" xfId="12255"/>
    <cellStyle name="Обычный 3 10 29 2 3 2 2 2" xfId="12256"/>
    <cellStyle name="Обычный 3 10 29 2 3 2 2 2 2" xfId="12257"/>
    <cellStyle name="Обычный 3 10 29 2 3 2 2 3" xfId="12258"/>
    <cellStyle name="Обычный 3 10 29 2 3 2 3" xfId="12259"/>
    <cellStyle name="Обычный 3 10 29 2 3 2 3 2" xfId="12260"/>
    <cellStyle name="Обычный 3 10 29 2 3 2 4" xfId="12261"/>
    <cellStyle name="Обычный 3 10 29 2 3 3" xfId="12262"/>
    <cellStyle name="Обычный 3 10 29 2 3 3 2" xfId="12263"/>
    <cellStyle name="Обычный 3 10 29 2 3 3 2 2" xfId="12264"/>
    <cellStyle name="Обычный 3 10 29 2 3 3 3" xfId="12265"/>
    <cellStyle name="Обычный 3 10 29 2 3 4" xfId="12266"/>
    <cellStyle name="Обычный 3 10 29 2 3 4 2" xfId="12267"/>
    <cellStyle name="Обычный 3 10 29 2 3 5" xfId="12268"/>
    <cellStyle name="Обычный 3 10 29 2 4" xfId="12269"/>
    <cellStyle name="Обычный 3 10 29 2 4 2" xfId="12270"/>
    <cellStyle name="Обычный 3 10 29 2 4 2 2" xfId="12271"/>
    <cellStyle name="Обычный 3 10 29 2 4 2 2 2" xfId="12272"/>
    <cellStyle name="Обычный 3 10 29 2 4 2 3" xfId="12273"/>
    <cellStyle name="Обычный 3 10 29 2 4 3" xfId="12274"/>
    <cellStyle name="Обычный 3 10 29 2 4 3 2" xfId="12275"/>
    <cellStyle name="Обычный 3 10 29 2 4 4" xfId="12276"/>
    <cellStyle name="Обычный 3 10 29 2 5" xfId="12277"/>
    <cellStyle name="Обычный 3 10 29 2 5 2" xfId="12278"/>
    <cellStyle name="Обычный 3 10 29 2 5 2 2" xfId="12279"/>
    <cellStyle name="Обычный 3 10 29 2 5 3" xfId="12280"/>
    <cellStyle name="Обычный 3 10 29 2 6" xfId="12281"/>
    <cellStyle name="Обычный 3 10 29 2 6 2" xfId="12282"/>
    <cellStyle name="Обычный 3 10 29 2 7" xfId="12283"/>
    <cellStyle name="Обычный 3 10 29 3" xfId="12284"/>
    <cellStyle name="Обычный 3 10 29 3 2" xfId="12285"/>
    <cellStyle name="Обычный 3 10 29 3 2 2" xfId="12286"/>
    <cellStyle name="Обычный 3 10 29 3 2 2 2" xfId="12287"/>
    <cellStyle name="Обычный 3 10 29 3 2 2 2 2" xfId="12288"/>
    <cellStyle name="Обычный 3 10 29 3 2 2 3" xfId="12289"/>
    <cellStyle name="Обычный 3 10 29 3 2 3" xfId="12290"/>
    <cellStyle name="Обычный 3 10 29 3 2 3 2" xfId="12291"/>
    <cellStyle name="Обычный 3 10 29 3 2 4" xfId="12292"/>
    <cellStyle name="Обычный 3 10 29 3 3" xfId="12293"/>
    <cellStyle name="Обычный 3 10 29 3 3 2" xfId="12294"/>
    <cellStyle name="Обычный 3 10 29 3 3 2 2" xfId="12295"/>
    <cellStyle name="Обычный 3 10 29 3 3 3" xfId="12296"/>
    <cellStyle name="Обычный 3 10 29 3 4" xfId="12297"/>
    <cellStyle name="Обычный 3 10 29 3 4 2" xfId="12298"/>
    <cellStyle name="Обычный 3 10 29 3 5" xfId="12299"/>
    <cellStyle name="Обычный 3 10 29 4" xfId="12300"/>
    <cellStyle name="Обычный 3 10 29 4 2" xfId="12301"/>
    <cellStyle name="Обычный 3 10 29 4 2 2" xfId="12302"/>
    <cellStyle name="Обычный 3 10 29 4 2 2 2" xfId="12303"/>
    <cellStyle name="Обычный 3 10 29 4 2 2 2 2" xfId="12304"/>
    <cellStyle name="Обычный 3 10 29 4 2 2 3" xfId="12305"/>
    <cellStyle name="Обычный 3 10 29 4 2 3" xfId="12306"/>
    <cellStyle name="Обычный 3 10 29 4 2 3 2" xfId="12307"/>
    <cellStyle name="Обычный 3 10 29 4 2 4" xfId="12308"/>
    <cellStyle name="Обычный 3 10 29 4 3" xfId="12309"/>
    <cellStyle name="Обычный 3 10 29 4 3 2" xfId="12310"/>
    <cellStyle name="Обычный 3 10 29 4 3 2 2" xfId="12311"/>
    <cellStyle name="Обычный 3 10 29 4 3 3" xfId="12312"/>
    <cellStyle name="Обычный 3 10 29 4 4" xfId="12313"/>
    <cellStyle name="Обычный 3 10 29 4 4 2" xfId="12314"/>
    <cellStyle name="Обычный 3 10 29 4 5" xfId="12315"/>
    <cellStyle name="Обычный 3 10 29 5" xfId="12316"/>
    <cellStyle name="Обычный 3 10 29 5 2" xfId="12317"/>
    <cellStyle name="Обычный 3 10 29 5 2 2" xfId="12318"/>
    <cellStyle name="Обычный 3 10 29 5 2 2 2" xfId="12319"/>
    <cellStyle name="Обычный 3 10 29 5 2 3" xfId="12320"/>
    <cellStyle name="Обычный 3 10 29 5 3" xfId="12321"/>
    <cellStyle name="Обычный 3 10 29 5 3 2" xfId="12322"/>
    <cellStyle name="Обычный 3 10 29 5 4" xfId="12323"/>
    <cellStyle name="Обычный 3 10 29 6" xfId="12324"/>
    <cellStyle name="Обычный 3 10 29 6 2" xfId="12325"/>
    <cellStyle name="Обычный 3 10 29 6 2 2" xfId="12326"/>
    <cellStyle name="Обычный 3 10 29 6 3" xfId="12327"/>
    <cellStyle name="Обычный 3 10 29 7" xfId="12328"/>
    <cellStyle name="Обычный 3 10 29 7 2" xfId="12329"/>
    <cellStyle name="Обычный 3 10 29 8" xfId="12330"/>
    <cellStyle name="Обычный 3 10 3" xfId="12331"/>
    <cellStyle name="Обычный 3 10 3 2" xfId="12332"/>
    <cellStyle name="Обычный 3 10 3 2 2" xfId="12333"/>
    <cellStyle name="Обычный 3 10 3 2 2 2" xfId="12334"/>
    <cellStyle name="Обычный 3 10 3 2 2 2 2" xfId="12335"/>
    <cellStyle name="Обычный 3 10 3 2 2 2 2 2" xfId="12336"/>
    <cellStyle name="Обычный 3 10 3 2 2 2 2 2 2" xfId="12337"/>
    <cellStyle name="Обычный 3 10 3 2 2 2 2 3" xfId="12338"/>
    <cellStyle name="Обычный 3 10 3 2 2 2 3" xfId="12339"/>
    <cellStyle name="Обычный 3 10 3 2 2 2 3 2" xfId="12340"/>
    <cellStyle name="Обычный 3 10 3 2 2 2 4" xfId="12341"/>
    <cellStyle name="Обычный 3 10 3 2 2 3" xfId="12342"/>
    <cellStyle name="Обычный 3 10 3 2 2 3 2" xfId="12343"/>
    <cellStyle name="Обычный 3 10 3 2 2 3 2 2" xfId="12344"/>
    <cellStyle name="Обычный 3 10 3 2 2 3 3" xfId="12345"/>
    <cellStyle name="Обычный 3 10 3 2 2 4" xfId="12346"/>
    <cellStyle name="Обычный 3 10 3 2 2 4 2" xfId="12347"/>
    <cellStyle name="Обычный 3 10 3 2 2 5" xfId="12348"/>
    <cellStyle name="Обычный 3 10 3 2 3" xfId="12349"/>
    <cellStyle name="Обычный 3 10 3 2 3 2" xfId="12350"/>
    <cellStyle name="Обычный 3 10 3 2 3 2 2" xfId="12351"/>
    <cellStyle name="Обычный 3 10 3 2 3 2 2 2" xfId="12352"/>
    <cellStyle name="Обычный 3 10 3 2 3 2 2 2 2" xfId="12353"/>
    <cellStyle name="Обычный 3 10 3 2 3 2 2 3" xfId="12354"/>
    <cellStyle name="Обычный 3 10 3 2 3 2 3" xfId="12355"/>
    <cellStyle name="Обычный 3 10 3 2 3 2 3 2" xfId="12356"/>
    <cellStyle name="Обычный 3 10 3 2 3 2 4" xfId="12357"/>
    <cellStyle name="Обычный 3 10 3 2 3 3" xfId="12358"/>
    <cellStyle name="Обычный 3 10 3 2 3 3 2" xfId="12359"/>
    <cellStyle name="Обычный 3 10 3 2 3 3 2 2" xfId="12360"/>
    <cellStyle name="Обычный 3 10 3 2 3 3 3" xfId="12361"/>
    <cellStyle name="Обычный 3 10 3 2 3 4" xfId="12362"/>
    <cellStyle name="Обычный 3 10 3 2 3 4 2" xfId="12363"/>
    <cellStyle name="Обычный 3 10 3 2 3 5" xfId="12364"/>
    <cellStyle name="Обычный 3 10 3 2 4" xfId="12365"/>
    <cellStyle name="Обычный 3 10 3 2 4 2" xfId="12366"/>
    <cellStyle name="Обычный 3 10 3 2 4 2 2" xfId="12367"/>
    <cellStyle name="Обычный 3 10 3 2 4 2 2 2" xfId="12368"/>
    <cellStyle name="Обычный 3 10 3 2 4 2 3" xfId="12369"/>
    <cellStyle name="Обычный 3 10 3 2 4 3" xfId="12370"/>
    <cellStyle name="Обычный 3 10 3 2 4 3 2" xfId="12371"/>
    <cellStyle name="Обычный 3 10 3 2 4 4" xfId="12372"/>
    <cellStyle name="Обычный 3 10 3 2 5" xfId="12373"/>
    <cellStyle name="Обычный 3 10 3 2 5 2" xfId="12374"/>
    <cellStyle name="Обычный 3 10 3 2 5 2 2" xfId="12375"/>
    <cellStyle name="Обычный 3 10 3 2 5 3" xfId="12376"/>
    <cellStyle name="Обычный 3 10 3 2 6" xfId="12377"/>
    <cellStyle name="Обычный 3 10 3 2 6 2" xfId="12378"/>
    <cellStyle name="Обычный 3 10 3 2 7" xfId="12379"/>
    <cellStyle name="Обычный 3 10 3 3" xfId="12380"/>
    <cellStyle name="Обычный 3 10 3 3 2" xfId="12381"/>
    <cellStyle name="Обычный 3 10 3 3 2 2" xfId="12382"/>
    <cellStyle name="Обычный 3 10 3 3 2 2 2" xfId="12383"/>
    <cellStyle name="Обычный 3 10 3 3 2 2 2 2" xfId="12384"/>
    <cellStyle name="Обычный 3 10 3 3 2 2 3" xfId="12385"/>
    <cellStyle name="Обычный 3 10 3 3 2 3" xfId="12386"/>
    <cellStyle name="Обычный 3 10 3 3 2 3 2" xfId="12387"/>
    <cellStyle name="Обычный 3 10 3 3 2 4" xfId="12388"/>
    <cellStyle name="Обычный 3 10 3 3 3" xfId="12389"/>
    <cellStyle name="Обычный 3 10 3 3 3 2" xfId="12390"/>
    <cellStyle name="Обычный 3 10 3 3 3 2 2" xfId="12391"/>
    <cellStyle name="Обычный 3 10 3 3 3 3" xfId="12392"/>
    <cellStyle name="Обычный 3 10 3 3 4" xfId="12393"/>
    <cellStyle name="Обычный 3 10 3 3 4 2" xfId="12394"/>
    <cellStyle name="Обычный 3 10 3 3 5" xfId="12395"/>
    <cellStyle name="Обычный 3 10 3 4" xfId="12396"/>
    <cellStyle name="Обычный 3 10 3 4 2" xfId="12397"/>
    <cellStyle name="Обычный 3 10 3 4 2 2" xfId="12398"/>
    <cellStyle name="Обычный 3 10 3 4 2 2 2" xfId="12399"/>
    <cellStyle name="Обычный 3 10 3 4 2 2 2 2" xfId="12400"/>
    <cellStyle name="Обычный 3 10 3 4 2 2 3" xfId="12401"/>
    <cellStyle name="Обычный 3 10 3 4 2 3" xfId="12402"/>
    <cellStyle name="Обычный 3 10 3 4 2 3 2" xfId="12403"/>
    <cellStyle name="Обычный 3 10 3 4 2 4" xfId="12404"/>
    <cellStyle name="Обычный 3 10 3 4 3" xfId="12405"/>
    <cellStyle name="Обычный 3 10 3 4 3 2" xfId="12406"/>
    <cellStyle name="Обычный 3 10 3 4 3 2 2" xfId="12407"/>
    <cellStyle name="Обычный 3 10 3 4 3 3" xfId="12408"/>
    <cellStyle name="Обычный 3 10 3 4 4" xfId="12409"/>
    <cellStyle name="Обычный 3 10 3 4 4 2" xfId="12410"/>
    <cellStyle name="Обычный 3 10 3 4 5" xfId="12411"/>
    <cellStyle name="Обычный 3 10 3 5" xfId="12412"/>
    <cellStyle name="Обычный 3 10 3 5 2" xfId="12413"/>
    <cellStyle name="Обычный 3 10 3 5 2 2" xfId="12414"/>
    <cellStyle name="Обычный 3 10 3 5 2 2 2" xfId="12415"/>
    <cellStyle name="Обычный 3 10 3 5 2 3" xfId="12416"/>
    <cellStyle name="Обычный 3 10 3 5 3" xfId="12417"/>
    <cellStyle name="Обычный 3 10 3 5 3 2" xfId="12418"/>
    <cellStyle name="Обычный 3 10 3 5 4" xfId="12419"/>
    <cellStyle name="Обычный 3 10 3 6" xfId="12420"/>
    <cellStyle name="Обычный 3 10 3 6 2" xfId="12421"/>
    <cellStyle name="Обычный 3 10 3 6 2 2" xfId="12422"/>
    <cellStyle name="Обычный 3 10 3 6 3" xfId="12423"/>
    <cellStyle name="Обычный 3 10 3 7" xfId="12424"/>
    <cellStyle name="Обычный 3 10 3 7 2" xfId="12425"/>
    <cellStyle name="Обычный 3 10 3 8" xfId="12426"/>
    <cellStyle name="Обычный 3 10 30" xfId="12427"/>
    <cellStyle name="Обычный 3 10 30 2" xfId="12428"/>
    <cellStyle name="Обычный 3 10 30 2 2" xfId="12429"/>
    <cellStyle name="Обычный 3 10 30 2 2 2" xfId="12430"/>
    <cellStyle name="Обычный 3 10 30 2 2 2 2" xfId="12431"/>
    <cellStyle name="Обычный 3 10 30 2 2 2 2 2" xfId="12432"/>
    <cellStyle name="Обычный 3 10 30 2 2 2 2 2 2" xfId="12433"/>
    <cellStyle name="Обычный 3 10 30 2 2 2 2 3" xfId="12434"/>
    <cellStyle name="Обычный 3 10 30 2 2 2 3" xfId="12435"/>
    <cellStyle name="Обычный 3 10 30 2 2 2 3 2" xfId="12436"/>
    <cellStyle name="Обычный 3 10 30 2 2 2 4" xfId="12437"/>
    <cellStyle name="Обычный 3 10 30 2 2 3" xfId="12438"/>
    <cellStyle name="Обычный 3 10 30 2 2 3 2" xfId="12439"/>
    <cellStyle name="Обычный 3 10 30 2 2 3 2 2" xfId="12440"/>
    <cellStyle name="Обычный 3 10 30 2 2 3 3" xfId="12441"/>
    <cellStyle name="Обычный 3 10 30 2 2 4" xfId="12442"/>
    <cellStyle name="Обычный 3 10 30 2 2 4 2" xfId="12443"/>
    <cellStyle name="Обычный 3 10 30 2 2 5" xfId="12444"/>
    <cellStyle name="Обычный 3 10 30 2 3" xfId="12445"/>
    <cellStyle name="Обычный 3 10 30 2 3 2" xfId="12446"/>
    <cellStyle name="Обычный 3 10 30 2 3 2 2" xfId="12447"/>
    <cellStyle name="Обычный 3 10 30 2 3 2 2 2" xfId="12448"/>
    <cellStyle name="Обычный 3 10 30 2 3 2 2 2 2" xfId="12449"/>
    <cellStyle name="Обычный 3 10 30 2 3 2 2 3" xfId="12450"/>
    <cellStyle name="Обычный 3 10 30 2 3 2 3" xfId="12451"/>
    <cellStyle name="Обычный 3 10 30 2 3 2 3 2" xfId="12452"/>
    <cellStyle name="Обычный 3 10 30 2 3 2 4" xfId="12453"/>
    <cellStyle name="Обычный 3 10 30 2 3 3" xfId="12454"/>
    <cellStyle name="Обычный 3 10 30 2 3 3 2" xfId="12455"/>
    <cellStyle name="Обычный 3 10 30 2 3 3 2 2" xfId="12456"/>
    <cellStyle name="Обычный 3 10 30 2 3 3 3" xfId="12457"/>
    <cellStyle name="Обычный 3 10 30 2 3 4" xfId="12458"/>
    <cellStyle name="Обычный 3 10 30 2 3 4 2" xfId="12459"/>
    <cellStyle name="Обычный 3 10 30 2 3 5" xfId="12460"/>
    <cellStyle name="Обычный 3 10 30 2 4" xfId="12461"/>
    <cellStyle name="Обычный 3 10 30 2 4 2" xfId="12462"/>
    <cellStyle name="Обычный 3 10 30 2 4 2 2" xfId="12463"/>
    <cellStyle name="Обычный 3 10 30 2 4 2 2 2" xfId="12464"/>
    <cellStyle name="Обычный 3 10 30 2 4 2 3" xfId="12465"/>
    <cellStyle name="Обычный 3 10 30 2 4 3" xfId="12466"/>
    <cellStyle name="Обычный 3 10 30 2 4 3 2" xfId="12467"/>
    <cellStyle name="Обычный 3 10 30 2 4 4" xfId="12468"/>
    <cellStyle name="Обычный 3 10 30 2 5" xfId="12469"/>
    <cellStyle name="Обычный 3 10 30 2 5 2" xfId="12470"/>
    <cellStyle name="Обычный 3 10 30 2 5 2 2" xfId="12471"/>
    <cellStyle name="Обычный 3 10 30 2 5 3" xfId="12472"/>
    <cellStyle name="Обычный 3 10 30 2 6" xfId="12473"/>
    <cellStyle name="Обычный 3 10 30 2 6 2" xfId="12474"/>
    <cellStyle name="Обычный 3 10 30 2 7" xfId="12475"/>
    <cellStyle name="Обычный 3 10 30 3" xfId="12476"/>
    <cellStyle name="Обычный 3 10 30 3 2" xfId="12477"/>
    <cellStyle name="Обычный 3 10 30 3 2 2" xfId="12478"/>
    <cellStyle name="Обычный 3 10 30 3 2 2 2" xfId="12479"/>
    <cellStyle name="Обычный 3 10 30 3 2 2 2 2" xfId="12480"/>
    <cellStyle name="Обычный 3 10 30 3 2 2 3" xfId="12481"/>
    <cellStyle name="Обычный 3 10 30 3 2 3" xfId="12482"/>
    <cellStyle name="Обычный 3 10 30 3 2 3 2" xfId="12483"/>
    <cellStyle name="Обычный 3 10 30 3 2 4" xfId="12484"/>
    <cellStyle name="Обычный 3 10 30 3 3" xfId="12485"/>
    <cellStyle name="Обычный 3 10 30 3 3 2" xfId="12486"/>
    <cellStyle name="Обычный 3 10 30 3 3 2 2" xfId="12487"/>
    <cellStyle name="Обычный 3 10 30 3 3 3" xfId="12488"/>
    <cellStyle name="Обычный 3 10 30 3 4" xfId="12489"/>
    <cellStyle name="Обычный 3 10 30 3 4 2" xfId="12490"/>
    <cellStyle name="Обычный 3 10 30 3 5" xfId="12491"/>
    <cellStyle name="Обычный 3 10 30 4" xfId="12492"/>
    <cellStyle name="Обычный 3 10 30 4 2" xfId="12493"/>
    <cellStyle name="Обычный 3 10 30 4 2 2" xfId="12494"/>
    <cellStyle name="Обычный 3 10 30 4 2 2 2" xfId="12495"/>
    <cellStyle name="Обычный 3 10 30 4 2 2 2 2" xfId="12496"/>
    <cellStyle name="Обычный 3 10 30 4 2 2 3" xfId="12497"/>
    <cellStyle name="Обычный 3 10 30 4 2 3" xfId="12498"/>
    <cellStyle name="Обычный 3 10 30 4 2 3 2" xfId="12499"/>
    <cellStyle name="Обычный 3 10 30 4 2 4" xfId="12500"/>
    <cellStyle name="Обычный 3 10 30 4 3" xfId="12501"/>
    <cellStyle name="Обычный 3 10 30 4 3 2" xfId="12502"/>
    <cellStyle name="Обычный 3 10 30 4 3 2 2" xfId="12503"/>
    <cellStyle name="Обычный 3 10 30 4 3 3" xfId="12504"/>
    <cellStyle name="Обычный 3 10 30 4 4" xfId="12505"/>
    <cellStyle name="Обычный 3 10 30 4 4 2" xfId="12506"/>
    <cellStyle name="Обычный 3 10 30 4 5" xfId="12507"/>
    <cellStyle name="Обычный 3 10 30 5" xfId="12508"/>
    <cellStyle name="Обычный 3 10 30 5 2" xfId="12509"/>
    <cellStyle name="Обычный 3 10 30 5 2 2" xfId="12510"/>
    <cellStyle name="Обычный 3 10 30 5 2 2 2" xfId="12511"/>
    <cellStyle name="Обычный 3 10 30 5 2 3" xfId="12512"/>
    <cellStyle name="Обычный 3 10 30 5 3" xfId="12513"/>
    <cellStyle name="Обычный 3 10 30 5 3 2" xfId="12514"/>
    <cellStyle name="Обычный 3 10 30 5 4" xfId="12515"/>
    <cellStyle name="Обычный 3 10 30 6" xfId="12516"/>
    <cellStyle name="Обычный 3 10 30 6 2" xfId="12517"/>
    <cellStyle name="Обычный 3 10 30 6 2 2" xfId="12518"/>
    <cellStyle name="Обычный 3 10 30 6 3" xfId="12519"/>
    <cellStyle name="Обычный 3 10 30 7" xfId="12520"/>
    <cellStyle name="Обычный 3 10 30 7 2" xfId="12521"/>
    <cellStyle name="Обычный 3 10 30 8" xfId="12522"/>
    <cellStyle name="Обычный 3 10 31" xfId="12523"/>
    <cellStyle name="Обычный 3 10 31 2" xfId="12524"/>
    <cellStyle name="Обычный 3 10 31 2 2" xfId="12525"/>
    <cellStyle name="Обычный 3 10 31 2 2 2" xfId="12526"/>
    <cellStyle name="Обычный 3 10 31 2 2 2 2" xfId="12527"/>
    <cellStyle name="Обычный 3 10 31 2 2 2 2 2" xfId="12528"/>
    <cellStyle name="Обычный 3 10 31 2 2 2 2 2 2" xfId="12529"/>
    <cellStyle name="Обычный 3 10 31 2 2 2 2 3" xfId="12530"/>
    <cellStyle name="Обычный 3 10 31 2 2 2 3" xfId="12531"/>
    <cellStyle name="Обычный 3 10 31 2 2 2 3 2" xfId="12532"/>
    <cellStyle name="Обычный 3 10 31 2 2 2 4" xfId="12533"/>
    <cellStyle name="Обычный 3 10 31 2 2 3" xfId="12534"/>
    <cellStyle name="Обычный 3 10 31 2 2 3 2" xfId="12535"/>
    <cellStyle name="Обычный 3 10 31 2 2 3 2 2" xfId="12536"/>
    <cellStyle name="Обычный 3 10 31 2 2 3 3" xfId="12537"/>
    <cellStyle name="Обычный 3 10 31 2 2 4" xfId="12538"/>
    <cellStyle name="Обычный 3 10 31 2 2 4 2" xfId="12539"/>
    <cellStyle name="Обычный 3 10 31 2 2 5" xfId="12540"/>
    <cellStyle name="Обычный 3 10 31 2 3" xfId="12541"/>
    <cellStyle name="Обычный 3 10 31 2 3 2" xfId="12542"/>
    <cellStyle name="Обычный 3 10 31 2 3 2 2" xfId="12543"/>
    <cellStyle name="Обычный 3 10 31 2 3 2 2 2" xfId="12544"/>
    <cellStyle name="Обычный 3 10 31 2 3 2 2 2 2" xfId="12545"/>
    <cellStyle name="Обычный 3 10 31 2 3 2 2 3" xfId="12546"/>
    <cellStyle name="Обычный 3 10 31 2 3 2 3" xfId="12547"/>
    <cellStyle name="Обычный 3 10 31 2 3 2 3 2" xfId="12548"/>
    <cellStyle name="Обычный 3 10 31 2 3 2 4" xfId="12549"/>
    <cellStyle name="Обычный 3 10 31 2 3 3" xfId="12550"/>
    <cellStyle name="Обычный 3 10 31 2 3 3 2" xfId="12551"/>
    <cellStyle name="Обычный 3 10 31 2 3 3 2 2" xfId="12552"/>
    <cellStyle name="Обычный 3 10 31 2 3 3 3" xfId="12553"/>
    <cellStyle name="Обычный 3 10 31 2 3 4" xfId="12554"/>
    <cellStyle name="Обычный 3 10 31 2 3 4 2" xfId="12555"/>
    <cellStyle name="Обычный 3 10 31 2 3 5" xfId="12556"/>
    <cellStyle name="Обычный 3 10 31 2 4" xfId="12557"/>
    <cellStyle name="Обычный 3 10 31 2 4 2" xfId="12558"/>
    <cellStyle name="Обычный 3 10 31 2 4 2 2" xfId="12559"/>
    <cellStyle name="Обычный 3 10 31 2 4 2 2 2" xfId="12560"/>
    <cellStyle name="Обычный 3 10 31 2 4 2 3" xfId="12561"/>
    <cellStyle name="Обычный 3 10 31 2 4 3" xfId="12562"/>
    <cellStyle name="Обычный 3 10 31 2 4 3 2" xfId="12563"/>
    <cellStyle name="Обычный 3 10 31 2 4 4" xfId="12564"/>
    <cellStyle name="Обычный 3 10 31 2 5" xfId="12565"/>
    <cellStyle name="Обычный 3 10 31 2 5 2" xfId="12566"/>
    <cellStyle name="Обычный 3 10 31 2 5 2 2" xfId="12567"/>
    <cellStyle name="Обычный 3 10 31 2 5 3" xfId="12568"/>
    <cellStyle name="Обычный 3 10 31 2 6" xfId="12569"/>
    <cellStyle name="Обычный 3 10 31 2 6 2" xfId="12570"/>
    <cellStyle name="Обычный 3 10 31 2 7" xfId="12571"/>
    <cellStyle name="Обычный 3 10 31 3" xfId="12572"/>
    <cellStyle name="Обычный 3 10 31 3 2" xfId="12573"/>
    <cellStyle name="Обычный 3 10 31 3 2 2" xfId="12574"/>
    <cellStyle name="Обычный 3 10 31 3 2 2 2" xfId="12575"/>
    <cellStyle name="Обычный 3 10 31 3 2 2 2 2" xfId="12576"/>
    <cellStyle name="Обычный 3 10 31 3 2 2 3" xfId="12577"/>
    <cellStyle name="Обычный 3 10 31 3 2 3" xfId="12578"/>
    <cellStyle name="Обычный 3 10 31 3 2 3 2" xfId="12579"/>
    <cellStyle name="Обычный 3 10 31 3 2 4" xfId="12580"/>
    <cellStyle name="Обычный 3 10 31 3 3" xfId="12581"/>
    <cellStyle name="Обычный 3 10 31 3 3 2" xfId="12582"/>
    <cellStyle name="Обычный 3 10 31 3 3 2 2" xfId="12583"/>
    <cellStyle name="Обычный 3 10 31 3 3 3" xfId="12584"/>
    <cellStyle name="Обычный 3 10 31 3 4" xfId="12585"/>
    <cellStyle name="Обычный 3 10 31 3 4 2" xfId="12586"/>
    <cellStyle name="Обычный 3 10 31 3 5" xfId="12587"/>
    <cellStyle name="Обычный 3 10 31 4" xfId="12588"/>
    <cellStyle name="Обычный 3 10 31 4 2" xfId="12589"/>
    <cellStyle name="Обычный 3 10 31 4 2 2" xfId="12590"/>
    <cellStyle name="Обычный 3 10 31 4 2 2 2" xfId="12591"/>
    <cellStyle name="Обычный 3 10 31 4 2 2 2 2" xfId="12592"/>
    <cellStyle name="Обычный 3 10 31 4 2 2 3" xfId="12593"/>
    <cellStyle name="Обычный 3 10 31 4 2 3" xfId="12594"/>
    <cellStyle name="Обычный 3 10 31 4 2 3 2" xfId="12595"/>
    <cellStyle name="Обычный 3 10 31 4 2 4" xfId="12596"/>
    <cellStyle name="Обычный 3 10 31 4 3" xfId="12597"/>
    <cellStyle name="Обычный 3 10 31 4 3 2" xfId="12598"/>
    <cellStyle name="Обычный 3 10 31 4 3 2 2" xfId="12599"/>
    <cellStyle name="Обычный 3 10 31 4 3 3" xfId="12600"/>
    <cellStyle name="Обычный 3 10 31 4 4" xfId="12601"/>
    <cellStyle name="Обычный 3 10 31 4 4 2" xfId="12602"/>
    <cellStyle name="Обычный 3 10 31 4 5" xfId="12603"/>
    <cellStyle name="Обычный 3 10 31 5" xfId="12604"/>
    <cellStyle name="Обычный 3 10 31 5 2" xfId="12605"/>
    <cellStyle name="Обычный 3 10 31 5 2 2" xfId="12606"/>
    <cellStyle name="Обычный 3 10 31 5 2 2 2" xfId="12607"/>
    <cellStyle name="Обычный 3 10 31 5 2 3" xfId="12608"/>
    <cellStyle name="Обычный 3 10 31 5 3" xfId="12609"/>
    <cellStyle name="Обычный 3 10 31 5 3 2" xfId="12610"/>
    <cellStyle name="Обычный 3 10 31 5 4" xfId="12611"/>
    <cellStyle name="Обычный 3 10 31 6" xfId="12612"/>
    <cellStyle name="Обычный 3 10 31 6 2" xfId="12613"/>
    <cellStyle name="Обычный 3 10 31 6 2 2" xfId="12614"/>
    <cellStyle name="Обычный 3 10 31 6 3" xfId="12615"/>
    <cellStyle name="Обычный 3 10 31 7" xfId="12616"/>
    <cellStyle name="Обычный 3 10 31 7 2" xfId="12617"/>
    <cellStyle name="Обычный 3 10 31 8" xfId="12618"/>
    <cellStyle name="Обычный 3 10 32" xfId="12619"/>
    <cellStyle name="Обычный 3 10 32 2" xfId="12620"/>
    <cellStyle name="Обычный 3 10 32 2 2" xfId="12621"/>
    <cellStyle name="Обычный 3 10 32 2 2 2" xfId="12622"/>
    <cellStyle name="Обычный 3 10 32 2 2 2 2" xfId="12623"/>
    <cellStyle name="Обычный 3 10 32 2 2 2 2 2" xfId="12624"/>
    <cellStyle name="Обычный 3 10 32 2 2 2 2 2 2" xfId="12625"/>
    <cellStyle name="Обычный 3 10 32 2 2 2 2 3" xfId="12626"/>
    <cellStyle name="Обычный 3 10 32 2 2 2 3" xfId="12627"/>
    <cellStyle name="Обычный 3 10 32 2 2 2 3 2" xfId="12628"/>
    <cellStyle name="Обычный 3 10 32 2 2 2 4" xfId="12629"/>
    <cellStyle name="Обычный 3 10 32 2 2 3" xfId="12630"/>
    <cellStyle name="Обычный 3 10 32 2 2 3 2" xfId="12631"/>
    <cellStyle name="Обычный 3 10 32 2 2 3 2 2" xfId="12632"/>
    <cellStyle name="Обычный 3 10 32 2 2 3 3" xfId="12633"/>
    <cellStyle name="Обычный 3 10 32 2 2 4" xfId="12634"/>
    <cellStyle name="Обычный 3 10 32 2 2 4 2" xfId="12635"/>
    <cellStyle name="Обычный 3 10 32 2 2 5" xfId="12636"/>
    <cellStyle name="Обычный 3 10 32 2 3" xfId="12637"/>
    <cellStyle name="Обычный 3 10 32 2 3 2" xfId="12638"/>
    <cellStyle name="Обычный 3 10 32 2 3 2 2" xfId="12639"/>
    <cellStyle name="Обычный 3 10 32 2 3 2 2 2" xfId="12640"/>
    <cellStyle name="Обычный 3 10 32 2 3 2 2 2 2" xfId="12641"/>
    <cellStyle name="Обычный 3 10 32 2 3 2 2 3" xfId="12642"/>
    <cellStyle name="Обычный 3 10 32 2 3 2 3" xfId="12643"/>
    <cellStyle name="Обычный 3 10 32 2 3 2 3 2" xfId="12644"/>
    <cellStyle name="Обычный 3 10 32 2 3 2 4" xfId="12645"/>
    <cellStyle name="Обычный 3 10 32 2 3 3" xfId="12646"/>
    <cellStyle name="Обычный 3 10 32 2 3 3 2" xfId="12647"/>
    <cellStyle name="Обычный 3 10 32 2 3 3 2 2" xfId="12648"/>
    <cellStyle name="Обычный 3 10 32 2 3 3 3" xfId="12649"/>
    <cellStyle name="Обычный 3 10 32 2 3 4" xfId="12650"/>
    <cellStyle name="Обычный 3 10 32 2 3 4 2" xfId="12651"/>
    <cellStyle name="Обычный 3 10 32 2 3 5" xfId="12652"/>
    <cellStyle name="Обычный 3 10 32 2 4" xfId="12653"/>
    <cellStyle name="Обычный 3 10 32 2 4 2" xfId="12654"/>
    <cellStyle name="Обычный 3 10 32 2 4 2 2" xfId="12655"/>
    <cellStyle name="Обычный 3 10 32 2 4 2 2 2" xfId="12656"/>
    <cellStyle name="Обычный 3 10 32 2 4 2 3" xfId="12657"/>
    <cellStyle name="Обычный 3 10 32 2 4 3" xfId="12658"/>
    <cellStyle name="Обычный 3 10 32 2 4 3 2" xfId="12659"/>
    <cellStyle name="Обычный 3 10 32 2 4 4" xfId="12660"/>
    <cellStyle name="Обычный 3 10 32 2 5" xfId="12661"/>
    <cellStyle name="Обычный 3 10 32 2 5 2" xfId="12662"/>
    <cellStyle name="Обычный 3 10 32 2 5 2 2" xfId="12663"/>
    <cellStyle name="Обычный 3 10 32 2 5 3" xfId="12664"/>
    <cellStyle name="Обычный 3 10 32 2 6" xfId="12665"/>
    <cellStyle name="Обычный 3 10 32 2 6 2" xfId="12666"/>
    <cellStyle name="Обычный 3 10 32 2 7" xfId="12667"/>
    <cellStyle name="Обычный 3 10 32 3" xfId="12668"/>
    <cellStyle name="Обычный 3 10 32 3 2" xfId="12669"/>
    <cellStyle name="Обычный 3 10 32 3 2 2" xfId="12670"/>
    <cellStyle name="Обычный 3 10 32 3 2 2 2" xfId="12671"/>
    <cellStyle name="Обычный 3 10 32 3 2 2 2 2" xfId="12672"/>
    <cellStyle name="Обычный 3 10 32 3 2 2 3" xfId="12673"/>
    <cellStyle name="Обычный 3 10 32 3 2 3" xfId="12674"/>
    <cellStyle name="Обычный 3 10 32 3 2 3 2" xfId="12675"/>
    <cellStyle name="Обычный 3 10 32 3 2 4" xfId="12676"/>
    <cellStyle name="Обычный 3 10 32 3 3" xfId="12677"/>
    <cellStyle name="Обычный 3 10 32 3 3 2" xfId="12678"/>
    <cellStyle name="Обычный 3 10 32 3 3 2 2" xfId="12679"/>
    <cellStyle name="Обычный 3 10 32 3 3 3" xfId="12680"/>
    <cellStyle name="Обычный 3 10 32 3 4" xfId="12681"/>
    <cellStyle name="Обычный 3 10 32 3 4 2" xfId="12682"/>
    <cellStyle name="Обычный 3 10 32 3 5" xfId="12683"/>
    <cellStyle name="Обычный 3 10 32 4" xfId="12684"/>
    <cellStyle name="Обычный 3 10 32 4 2" xfId="12685"/>
    <cellStyle name="Обычный 3 10 32 4 2 2" xfId="12686"/>
    <cellStyle name="Обычный 3 10 32 4 2 2 2" xfId="12687"/>
    <cellStyle name="Обычный 3 10 32 4 2 2 2 2" xfId="12688"/>
    <cellStyle name="Обычный 3 10 32 4 2 2 3" xfId="12689"/>
    <cellStyle name="Обычный 3 10 32 4 2 3" xfId="12690"/>
    <cellStyle name="Обычный 3 10 32 4 2 3 2" xfId="12691"/>
    <cellStyle name="Обычный 3 10 32 4 2 4" xfId="12692"/>
    <cellStyle name="Обычный 3 10 32 4 3" xfId="12693"/>
    <cellStyle name="Обычный 3 10 32 4 3 2" xfId="12694"/>
    <cellStyle name="Обычный 3 10 32 4 3 2 2" xfId="12695"/>
    <cellStyle name="Обычный 3 10 32 4 3 3" xfId="12696"/>
    <cellStyle name="Обычный 3 10 32 4 4" xfId="12697"/>
    <cellStyle name="Обычный 3 10 32 4 4 2" xfId="12698"/>
    <cellStyle name="Обычный 3 10 32 4 5" xfId="12699"/>
    <cellStyle name="Обычный 3 10 32 5" xfId="12700"/>
    <cellStyle name="Обычный 3 10 32 5 2" xfId="12701"/>
    <cellStyle name="Обычный 3 10 32 5 2 2" xfId="12702"/>
    <cellStyle name="Обычный 3 10 32 5 2 2 2" xfId="12703"/>
    <cellStyle name="Обычный 3 10 32 5 2 3" xfId="12704"/>
    <cellStyle name="Обычный 3 10 32 5 3" xfId="12705"/>
    <cellStyle name="Обычный 3 10 32 5 3 2" xfId="12706"/>
    <cellStyle name="Обычный 3 10 32 5 4" xfId="12707"/>
    <cellStyle name="Обычный 3 10 32 6" xfId="12708"/>
    <cellStyle name="Обычный 3 10 32 6 2" xfId="12709"/>
    <cellStyle name="Обычный 3 10 32 6 2 2" xfId="12710"/>
    <cellStyle name="Обычный 3 10 32 6 3" xfId="12711"/>
    <cellStyle name="Обычный 3 10 32 7" xfId="12712"/>
    <cellStyle name="Обычный 3 10 32 7 2" xfId="12713"/>
    <cellStyle name="Обычный 3 10 32 8" xfId="12714"/>
    <cellStyle name="Обычный 3 10 33" xfId="12715"/>
    <cellStyle name="Обычный 3 10 33 2" xfId="12716"/>
    <cellStyle name="Обычный 3 10 33 2 2" xfId="12717"/>
    <cellStyle name="Обычный 3 10 33 2 2 2" xfId="12718"/>
    <cellStyle name="Обычный 3 10 33 2 2 2 2" xfId="12719"/>
    <cellStyle name="Обычный 3 10 33 2 2 2 2 2" xfId="12720"/>
    <cellStyle name="Обычный 3 10 33 2 2 2 2 2 2" xfId="12721"/>
    <cellStyle name="Обычный 3 10 33 2 2 2 2 3" xfId="12722"/>
    <cellStyle name="Обычный 3 10 33 2 2 2 3" xfId="12723"/>
    <cellStyle name="Обычный 3 10 33 2 2 2 3 2" xfId="12724"/>
    <cellStyle name="Обычный 3 10 33 2 2 2 4" xfId="12725"/>
    <cellStyle name="Обычный 3 10 33 2 2 3" xfId="12726"/>
    <cellStyle name="Обычный 3 10 33 2 2 3 2" xfId="12727"/>
    <cellStyle name="Обычный 3 10 33 2 2 3 2 2" xfId="12728"/>
    <cellStyle name="Обычный 3 10 33 2 2 3 3" xfId="12729"/>
    <cellStyle name="Обычный 3 10 33 2 2 4" xfId="12730"/>
    <cellStyle name="Обычный 3 10 33 2 2 4 2" xfId="12731"/>
    <cellStyle name="Обычный 3 10 33 2 2 5" xfId="12732"/>
    <cellStyle name="Обычный 3 10 33 2 3" xfId="12733"/>
    <cellStyle name="Обычный 3 10 33 2 3 2" xfId="12734"/>
    <cellStyle name="Обычный 3 10 33 2 3 2 2" xfId="12735"/>
    <cellStyle name="Обычный 3 10 33 2 3 2 2 2" xfId="12736"/>
    <cellStyle name="Обычный 3 10 33 2 3 2 2 2 2" xfId="12737"/>
    <cellStyle name="Обычный 3 10 33 2 3 2 2 3" xfId="12738"/>
    <cellStyle name="Обычный 3 10 33 2 3 2 3" xfId="12739"/>
    <cellStyle name="Обычный 3 10 33 2 3 2 3 2" xfId="12740"/>
    <cellStyle name="Обычный 3 10 33 2 3 2 4" xfId="12741"/>
    <cellStyle name="Обычный 3 10 33 2 3 3" xfId="12742"/>
    <cellStyle name="Обычный 3 10 33 2 3 3 2" xfId="12743"/>
    <cellStyle name="Обычный 3 10 33 2 3 3 2 2" xfId="12744"/>
    <cellStyle name="Обычный 3 10 33 2 3 3 3" xfId="12745"/>
    <cellStyle name="Обычный 3 10 33 2 3 4" xfId="12746"/>
    <cellStyle name="Обычный 3 10 33 2 3 4 2" xfId="12747"/>
    <cellStyle name="Обычный 3 10 33 2 3 5" xfId="12748"/>
    <cellStyle name="Обычный 3 10 33 2 4" xfId="12749"/>
    <cellStyle name="Обычный 3 10 33 2 4 2" xfId="12750"/>
    <cellStyle name="Обычный 3 10 33 2 4 2 2" xfId="12751"/>
    <cellStyle name="Обычный 3 10 33 2 4 2 2 2" xfId="12752"/>
    <cellStyle name="Обычный 3 10 33 2 4 2 3" xfId="12753"/>
    <cellStyle name="Обычный 3 10 33 2 4 3" xfId="12754"/>
    <cellStyle name="Обычный 3 10 33 2 4 3 2" xfId="12755"/>
    <cellStyle name="Обычный 3 10 33 2 4 4" xfId="12756"/>
    <cellStyle name="Обычный 3 10 33 2 5" xfId="12757"/>
    <cellStyle name="Обычный 3 10 33 2 5 2" xfId="12758"/>
    <cellStyle name="Обычный 3 10 33 2 5 2 2" xfId="12759"/>
    <cellStyle name="Обычный 3 10 33 2 5 3" xfId="12760"/>
    <cellStyle name="Обычный 3 10 33 2 6" xfId="12761"/>
    <cellStyle name="Обычный 3 10 33 2 6 2" xfId="12762"/>
    <cellStyle name="Обычный 3 10 33 2 7" xfId="12763"/>
    <cellStyle name="Обычный 3 10 33 3" xfId="12764"/>
    <cellStyle name="Обычный 3 10 33 3 2" xfId="12765"/>
    <cellStyle name="Обычный 3 10 33 3 2 2" xfId="12766"/>
    <cellStyle name="Обычный 3 10 33 3 2 2 2" xfId="12767"/>
    <cellStyle name="Обычный 3 10 33 3 2 2 2 2" xfId="12768"/>
    <cellStyle name="Обычный 3 10 33 3 2 2 3" xfId="12769"/>
    <cellStyle name="Обычный 3 10 33 3 2 3" xfId="12770"/>
    <cellStyle name="Обычный 3 10 33 3 2 3 2" xfId="12771"/>
    <cellStyle name="Обычный 3 10 33 3 2 4" xfId="12772"/>
    <cellStyle name="Обычный 3 10 33 3 3" xfId="12773"/>
    <cellStyle name="Обычный 3 10 33 3 3 2" xfId="12774"/>
    <cellStyle name="Обычный 3 10 33 3 3 2 2" xfId="12775"/>
    <cellStyle name="Обычный 3 10 33 3 3 3" xfId="12776"/>
    <cellStyle name="Обычный 3 10 33 3 4" xfId="12777"/>
    <cellStyle name="Обычный 3 10 33 3 4 2" xfId="12778"/>
    <cellStyle name="Обычный 3 10 33 3 5" xfId="12779"/>
    <cellStyle name="Обычный 3 10 33 4" xfId="12780"/>
    <cellStyle name="Обычный 3 10 33 4 2" xfId="12781"/>
    <cellStyle name="Обычный 3 10 33 4 2 2" xfId="12782"/>
    <cellStyle name="Обычный 3 10 33 4 2 2 2" xfId="12783"/>
    <cellStyle name="Обычный 3 10 33 4 2 2 2 2" xfId="12784"/>
    <cellStyle name="Обычный 3 10 33 4 2 2 3" xfId="12785"/>
    <cellStyle name="Обычный 3 10 33 4 2 3" xfId="12786"/>
    <cellStyle name="Обычный 3 10 33 4 2 3 2" xfId="12787"/>
    <cellStyle name="Обычный 3 10 33 4 2 4" xfId="12788"/>
    <cellStyle name="Обычный 3 10 33 4 3" xfId="12789"/>
    <cellStyle name="Обычный 3 10 33 4 3 2" xfId="12790"/>
    <cellStyle name="Обычный 3 10 33 4 3 2 2" xfId="12791"/>
    <cellStyle name="Обычный 3 10 33 4 3 3" xfId="12792"/>
    <cellStyle name="Обычный 3 10 33 4 4" xfId="12793"/>
    <cellStyle name="Обычный 3 10 33 4 4 2" xfId="12794"/>
    <cellStyle name="Обычный 3 10 33 4 5" xfId="12795"/>
    <cellStyle name="Обычный 3 10 33 5" xfId="12796"/>
    <cellStyle name="Обычный 3 10 33 5 2" xfId="12797"/>
    <cellStyle name="Обычный 3 10 33 5 2 2" xfId="12798"/>
    <cellStyle name="Обычный 3 10 33 5 2 2 2" xfId="12799"/>
    <cellStyle name="Обычный 3 10 33 5 2 3" xfId="12800"/>
    <cellStyle name="Обычный 3 10 33 5 3" xfId="12801"/>
    <cellStyle name="Обычный 3 10 33 5 3 2" xfId="12802"/>
    <cellStyle name="Обычный 3 10 33 5 4" xfId="12803"/>
    <cellStyle name="Обычный 3 10 33 6" xfId="12804"/>
    <cellStyle name="Обычный 3 10 33 6 2" xfId="12805"/>
    <cellStyle name="Обычный 3 10 33 6 2 2" xfId="12806"/>
    <cellStyle name="Обычный 3 10 33 6 3" xfId="12807"/>
    <cellStyle name="Обычный 3 10 33 7" xfId="12808"/>
    <cellStyle name="Обычный 3 10 33 7 2" xfId="12809"/>
    <cellStyle name="Обычный 3 10 33 8" xfId="12810"/>
    <cellStyle name="Обычный 3 10 34" xfId="12811"/>
    <cellStyle name="Обычный 3 10 34 2" xfId="12812"/>
    <cellStyle name="Обычный 3 10 34 2 2" xfId="12813"/>
    <cellStyle name="Обычный 3 10 34 2 2 2" xfId="12814"/>
    <cellStyle name="Обычный 3 10 34 2 2 2 2" xfId="12815"/>
    <cellStyle name="Обычный 3 10 34 2 2 2 2 2" xfId="12816"/>
    <cellStyle name="Обычный 3 10 34 2 2 2 2 2 2" xfId="12817"/>
    <cellStyle name="Обычный 3 10 34 2 2 2 2 3" xfId="12818"/>
    <cellStyle name="Обычный 3 10 34 2 2 2 3" xfId="12819"/>
    <cellStyle name="Обычный 3 10 34 2 2 2 3 2" xfId="12820"/>
    <cellStyle name="Обычный 3 10 34 2 2 2 4" xfId="12821"/>
    <cellStyle name="Обычный 3 10 34 2 2 3" xfId="12822"/>
    <cellStyle name="Обычный 3 10 34 2 2 3 2" xfId="12823"/>
    <cellStyle name="Обычный 3 10 34 2 2 3 2 2" xfId="12824"/>
    <cellStyle name="Обычный 3 10 34 2 2 3 3" xfId="12825"/>
    <cellStyle name="Обычный 3 10 34 2 2 4" xfId="12826"/>
    <cellStyle name="Обычный 3 10 34 2 2 4 2" xfId="12827"/>
    <cellStyle name="Обычный 3 10 34 2 2 5" xfId="12828"/>
    <cellStyle name="Обычный 3 10 34 2 3" xfId="12829"/>
    <cellStyle name="Обычный 3 10 34 2 3 2" xfId="12830"/>
    <cellStyle name="Обычный 3 10 34 2 3 2 2" xfId="12831"/>
    <cellStyle name="Обычный 3 10 34 2 3 2 2 2" xfId="12832"/>
    <cellStyle name="Обычный 3 10 34 2 3 2 2 2 2" xfId="12833"/>
    <cellStyle name="Обычный 3 10 34 2 3 2 2 3" xfId="12834"/>
    <cellStyle name="Обычный 3 10 34 2 3 2 3" xfId="12835"/>
    <cellStyle name="Обычный 3 10 34 2 3 2 3 2" xfId="12836"/>
    <cellStyle name="Обычный 3 10 34 2 3 2 4" xfId="12837"/>
    <cellStyle name="Обычный 3 10 34 2 3 3" xfId="12838"/>
    <cellStyle name="Обычный 3 10 34 2 3 3 2" xfId="12839"/>
    <cellStyle name="Обычный 3 10 34 2 3 3 2 2" xfId="12840"/>
    <cellStyle name="Обычный 3 10 34 2 3 3 3" xfId="12841"/>
    <cellStyle name="Обычный 3 10 34 2 3 4" xfId="12842"/>
    <cellStyle name="Обычный 3 10 34 2 3 4 2" xfId="12843"/>
    <cellStyle name="Обычный 3 10 34 2 3 5" xfId="12844"/>
    <cellStyle name="Обычный 3 10 34 2 4" xfId="12845"/>
    <cellStyle name="Обычный 3 10 34 2 4 2" xfId="12846"/>
    <cellStyle name="Обычный 3 10 34 2 4 2 2" xfId="12847"/>
    <cellStyle name="Обычный 3 10 34 2 4 2 2 2" xfId="12848"/>
    <cellStyle name="Обычный 3 10 34 2 4 2 3" xfId="12849"/>
    <cellStyle name="Обычный 3 10 34 2 4 3" xfId="12850"/>
    <cellStyle name="Обычный 3 10 34 2 4 3 2" xfId="12851"/>
    <cellStyle name="Обычный 3 10 34 2 4 4" xfId="12852"/>
    <cellStyle name="Обычный 3 10 34 2 5" xfId="12853"/>
    <cellStyle name="Обычный 3 10 34 2 5 2" xfId="12854"/>
    <cellStyle name="Обычный 3 10 34 2 5 2 2" xfId="12855"/>
    <cellStyle name="Обычный 3 10 34 2 5 3" xfId="12856"/>
    <cellStyle name="Обычный 3 10 34 2 6" xfId="12857"/>
    <cellStyle name="Обычный 3 10 34 2 6 2" xfId="12858"/>
    <cellStyle name="Обычный 3 10 34 2 7" xfId="12859"/>
    <cellStyle name="Обычный 3 10 34 3" xfId="12860"/>
    <cellStyle name="Обычный 3 10 34 3 2" xfId="12861"/>
    <cellStyle name="Обычный 3 10 34 3 2 2" xfId="12862"/>
    <cellStyle name="Обычный 3 10 34 3 2 2 2" xfId="12863"/>
    <cellStyle name="Обычный 3 10 34 3 2 2 2 2" xfId="12864"/>
    <cellStyle name="Обычный 3 10 34 3 2 2 3" xfId="12865"/>
    <cellStyle name="Обычный 3 10 34 3 2 3" xfId="12866"/>
    <cellStyle name="Обычный 3 10 34 3 2 3 2" xfId="12867"/>
    <cellStyle name="Обычный 3 10 34 3 2 4" xfId="12868"/>
    <cellStyle name="Обычный 3 10 34 3 3" xfId="12869"/>
    <cellStyle name="Обычный 3 10 34 3 3 2" xfId="12870"/>
    <cellStyle name="Обычный 3 10 34 3 3 2 2" xfId="12871"/>
    <cellStyle name="Обычный 3 10 34 3 3 3" xfId="12872"/>
    <cellStyle name="Обычный 3 10 34 3 4" xfId="12873"/>
    <cellStyle name="Обычный 3 10 34 3 4 2" xfId="12874"/>
    <cellStyle name="Обычный 3 10 34 3 5" xfId="12875"/>
    <cellStyle name="Обычный 3 10 34 4" xfId="12876"/>
    <cellStyle name="Обычный 3 10 34 4 2" xfId="12877"/>
    <cellStyle name="Обычный 3 10 34 4 2 2" xfId="12878"/>
    <cellStyle name="Обычный 3 10 34 4 2 2 2" xfId="12879"/>
    <cellStyle name="Обычный 3 10 34 4 2 2 2 2" xfId="12880"/>
    <cellStyle name="Обычный 3 10 34 4 2 2 3" xfId="12881"/>
    <cellStyle name="Обычный 3 10 34 4 2 3" xfId="12882"/>
    <cellStyle name="Обычный 3 10 34 4 2 3 2" xfId="12883"/>
    <cellStyle name="Обычный 3 10 34 4 2 4" xfId="12884"/>
    <cellStyle name="Обычный 3 10 34 4 3" xfId="12885"/>
    <cellStyle name="Обычный 3 10 34 4 3 2" xfId="12886"/>
    <cellStyle name="Обычный 3 10 34 4 3 2 2" xfId="12887"/>
    <cellStyle name="Обычный 3 10 34 4 3 3" xfId="12888"/>
    <cellStyle name="Обычный 3 10 34 4 4" xfId="12889"/>
    <cellStyle name="Обычный 3 10 34 4 4 2" xfId="12890"/>
    <cellStyle name="Обычный 3 10 34 4 5" xfId="12891"/>
    <cellStyle name="Обычный 3 10 34 5" xfId="12892"/>
    <cellStyle name="Обычный 3 10 34 5 2" xfId="12893"/>
    <cellStyle name="Обычный 3 10 34 5 2 2" xfId="12894"/>
    <cellStyle name="Обычный 3 10 34 5 2 2 2" xfId="12895"/>
    <cellStyle name="Обычный 3 10 34 5 2 3" xfId="12896"/>
    <cellStyle name="Обычный 3 10 34 5 3" xfId="12897"/>
    <cellStyle name="Обычный 3 10 34 5 3 2" xfId="12898"/>
    <cellStyle name="Обычный 3 10 34 5 4" xfId="12899"/>
    <cellStyle name="Обычный 3 10 34 6" xfId="12900"/>
    <cellStyle name="Обычный 3 10 34 6 2" xfId="12901"/>
    <cellStyle name="Обычный 3 10 34 6 2 2" xfId="12902"/>
    <cellStyle name="Обычный 3 10 34 6 3" xfId="12903"/>
    <cellStyle name="Обычный 3 10 34 7" xfId="12904"/>
    <cellStyle name="Обычный 3 10 34 7 2" xfId="12905"/>
    <cellStyle name="Обычный 3 10 34 8" xfId="12906"/>
    <cellStyle name="Обычный 3 10 35" xfId="12907"/>
    <cellStyle name="Обычный 3 10 35 2" xfId="12908"/>
    <cellStyle name="Обычный 3 10 35 2 2" xfId="12909"/>
    <cellStyle name="Обычный 3 10 35 2 2 2" xfId="12910"/>
    <cellStyle name="Обычный 3 10 35 2 2 2 2" xfId="12911"/>
    <cellStyle name="Обычный 3 10 35 2 2 2 2 2" xfId="12912"/>
    <cellStyle name="Обычный 3 10 35 2 2 2 2 2 2" xfId="12913"/>
    <cellStyle name="Обычный 3 10 35 2 2 2 2 3" xfId="12914"/>
    <cellStyle name="Обычный 3 10 35 2 2 2 3" xfId="12915"/>
    <cellStyle name="Обычный 3 10 35 2 2 2 3 2" xfId="12916"/>
    <cellStyle name="Обычный 3 10 35 2 2 2 4" xfId="12917"/>
    <cellStyle name="Обычный 3 10 35 2 2 3" xfId="12918"/>
    <cellStyle name="Обычный 3 10 35 2 2 3 2" xfId="12919"/>
    <cellStyle name="Обычный 3 10 35 2 2 3 2 2" xfId="12920"/>
    <cellStyle name="Обычный 3 10 35 2 2 3 3" xfId="12921"/>
    <cellStyle name="Обычный 3 10 35 2 2 4" xfId="12922"/>
    <cellStyle name="Обычный 3 10 35 2 2 4 2" xfId="12923"/>
    <cellStyle name="Обычный 3 10 35 2 2 5" xfId="12924"/>
    <cellStyle name="Обычный 3 10 35 2 3" xfId="12925"/>
    <cellStyle name="Обычный 3 10 35 2 3 2" xfId="12926"/>
    <cellStyle name="Обычный 3 10 35 2 3 2 2" xfId="12927"/>
    <cellStyle name="Обычный 3 10 35 2 3 2 2 2" xfId="12928"/>
    <cellStyle name="Обычный 3 10 35 2 3 2 2 2 2" xfId="12929"/>
    <cellStyle name="Обычный 3 10 35 2 3 2 2 3" xfId="12930"/>
    <cellStyle name="Обычный 3 10 35 2 3 2 3" xfId="12931"/>
    <cellStyle name="Обычный 3 10 35 2 3 2 3 2" xfId="12932"/>
    <cellStyle name="Обычный 3 10 35 2 3 2 4" xfId="12933"/>
    <cellStyle name="Обычный 3 10 35 2 3 3" xfId="12934"/>
    <cellStyle name="Обычный 3 10 35 2 3 3 2" xfId="12935"/>
    <cellStyle name="Обычный 3 10 35 2 3 3 2 2" xfId="12936"/>
    <cellStyle name="Обычный 3 10 35 2 3 3 3" xfId="12937"/>
    <cellStyle name="Обычный 3 10 35 2 3 4" xfId="12938"/>
    <cellStyle name="Обычный 3 10 35 2 3 4 2" xfId="12939"/>
    <cellStyle name="Обычный 3 10 35 2 3 5" xfId="12940"/>
    <cellStyle name="Обычный 3 10 35 2 4" xfId="12941"/>
    <cellStyle name="Обычный 3 10 35 2 4 2" xfId="12942"/>
    <cellStyle name="Обычный 3 10 35 2 4 2 2" xfId="12943"/>
    <cellStyle name="Обычный 3 10 35 2 4 2 2 2" xfId="12944"/>
    <cellStyle name="Обычный 3 10 35 2 4 2 3" xfId="12945"/>
    <cellStyle name="Обычный 3 10 35 2 4 3" xfId="12946"/>
    <cellStyle name="Обычный 3 10 35 2 4 3 2" xfId="12947"/>
    <cellStyle name="Обычный 3 10 35 2 4 4" xfId="12948"/>
    <cellStyle name="Обычный 3 10 35 2 5" xfId="12949"/>
    <cellStyle name="Обычный 3 10 35 2 5 2" xfId="12950"/>
    <cellStyle name="Обычный 3 10 35 2 5 2 2" xfId="12951"/>
    <cellStyle name="Обычный 3 10 35 2 5 3" xfId="12952"/>
    <cellStyle name="Обычный 3 10 35 2 6" xfId="12953"/>
    <cellStyle name="Обычный 3 10 35 2 6 2" xfId="12954"/>
    <cellStyle name="Обычный 3 10 35 2 7" xfId="12955"/>
    <cellStyle name="Обычный 3 10 35 3" xfId="12956"/>
    <cellStyle name="Обычный 3 10 35 3 2" xfId="12957"/>
    <cellStyle name="Обычный 3 10 35 3 2 2" xfId="12958"/>
    <cellStyle name="Обычный 3 10 35 3 2 2 2" xfId="12959"/>
    <cellStyle name="Обычный 3 10 35 3 2 2 2 2" xfId="12960"/>
    <cellStyle name="Обычный 3 10 35 3 2 2 3" xfId="12961"/>
    <cellStyle name="Обычный 3 10 35 3 2 3" xfId="12962"/>
    <cellStyle name="Обычный 3 10 35 3 2 3 2" xfId="12963"/>
    <cellStyle name="Обычный 3 10 35 3 2 4" xfId="12964"/>
    <cellStyle name="Обычный 3 10 35 3 3" xfId="12965"/>
    <cellStyle name="Обычный 3 10 35 3 3 2" xfId="12966"/>
    <cellStyle name="Обычный 3 10 35 3 3 2 2" xfId="12967"/>
    <cellStyle name="Обычный 3 10 35 3 3 3" xfId="12968"/>
    <cellStyle name="Обычный 3 10 35 3 4" xfId="12969"/>
    <cellStyle name="Обычный 3 10 35 3 4 2" xfId="12970"/>
    <cellStyle name="Обычный 3 10 35 3 5" xfId="12971"/>
    <cellStyle name="Обычный 3 10 35 4" xfId="12972"/>
    <cellStyle name="Обычный 3 10 35 4 2" xfId="12973"/>
    <cellStyle name="Обычный 3 10 35 4 2 2" xfId="12974"/>
    <cellStyle name="Обычный 3 10 35 4 2 2 2" xfId="12975"/>
    <cellStyle name="Обычный 3 10 35 4 2 2 2 2" xfId="12976"/>
    <cellStyle name="Обычный 3 10 35 4 2 2 3" xfId="12977"/>
    <cellStyle name="Обычный 3 10 35 4 2 3" xfId="12978"/>
    <cellStyle name="Обычный 3 10 35 4 2 3 2" xfId="12979"/>
    <cellStyle name="Обычный 3 10 35 4 2 4" xfId="12980"/>
    <cellStyle name="Обычный 3 10 35 4 3" xfId="12981"/>
    <cellStyle name="Обычный 3 10 35 4 3 2" xfId="12982"/>
    <cellStyle name="Обычный 3 10 35 4 3 2 2" xfId="12983"/>
    <cellStyle name="Обычный 3 10 35 4 3 3" xfId="12984"/>
    <cellStyle name="Обычный 3 10 35 4 4" xfId="12985"/>
    <cellStyle name="Обычный 3 10 35 4 4 2" xfId="12986"/>
    <cellStyle name="Обычный 3 10 35 4 5" xfId="12987"/>
    <cellStyle name="Обычный 3 10 35 5" xfId="12988"/>
    <cellStyle name="Обычный 3 10 35 5 2" xfId="12989"/>
    <cellStyle name="Обычный 3 10 35 5 2 2" xfId="12990"/>
    <cellStyle name="Обычный 3 10 35 5 2 2 2" xfId="12991"/>
    <cellStyle name="Обычный 3 10 35 5 2 3" xfId="12992"/>
    <cellStyle name="Обычный 3 10 35 5 3" xfId="12993"/>
    <cellStyle name="Обычный 3 10 35 5 3 2" xfId="12994"/>
    <cellStyle name="Обычный 3 10 35 5 4" xfId="12995"/>
    <cellStyle name="Обычный 3 10 35 6" xfId="12996"/>
    <cellStyle name="Обычный 3 10 35 6 2" xfId="12997"/>
    <cellStyle name="Обычный 3 10 35 6 2 2" xfId="12998"/>
    <cellStyle name="Обычный 3 10 35 6 3" xfId="12999"/>
    <cellStyle name="Обычный 3 10 35 7" xfId="13000"/>
    <cellStyle name="Обычный 3 10 35 7 2" xfId="13001"/>
    <cellStyle name="Обычный 3 10 35 8" xfId="13002"/>
    <cellStyle name="Обычный 3 10 36" xfId="13003"/>
    <cellStyle name="Обычный 3 10 36 2" xfId="13004"/>
    <cellStyle name="Обычный 3 10 36 2 2" xfId="13005"/>
    <cellStyle name="Обычный 3 10 36 2 2 2" xfId="13006"/>
    <cellStyle name="Обычный 3 10 36 2 2 2 2" xfId="13007"/>
    <cellStyle name="Обычный 3 10 36 2 2 2 2 2" xfId="13008"/>
    <cellStyle name="Обычный 3 10 36 2 2 2 2 2 2" xfId="13009"/>
    <cellStyle name="Обычный 3 10 36 2 2 2 2 3" xfId="13010"/>
    <cellStyle name="Обычный 3 10 36 2 2 2 3" xfId="13011"/>
    <cellStyle name="Обычный 3 10 36 2 2 2 3 2" xfId="13012"/>
    <cellStyle name="Обычный 3 10 36 2 2 2 4" xfId="13013"/>
    <cellStyle name="Обычный 3 10 36 2 2 3" xfId="13014"/>
    <cellStyle name="Обычный 3 10 36 2 2 3 2" xfId="13015"/>
    <cellStyle name="Обычный 3 10 36 2 2 3 2 2" xfId="13016"/>
    <cellStyle name="Обычный 3 10 36 2 2 3 3" xfId="13017"/>
    <cellStyle name="Обычный 3 10 36 2 2 4" xfId="13018"/>
    <cellStyle name="Обычный 3 10 36 2 2 4 2" xfId="13019"/>
    <cellStyle name="Обычный 3 10 36 2 2 5" xfId="13020"/>
    <cellStyle name="Обычный 3 10 36 2 3" xfId="13021"/>
    <cellStyle name="Обычный 3 10 36 2 3 2" xfId="13022"/>
    <cellStyle name="Обычный 3 10 36 2 3 2 2" xfId="13023"/>
    <cellStyle name="Обычный 3 10 36 2 3 2 2 2" xfId="13024"/>
    <cellStyle name="Обычный 3 10 36 2 3 2 2 2 2" xfId="13025"/>
    <cellStyle name="Обычный 3 10 36 2 3 2 2 3" xfId="13026"/>
    <cellStyle name="Обычный 3 10 36 2 3 2 3" xfId="13027"/>
    <cellStyle name="Обычный 3 10 36 2 3 2 3 2" xfId="13028"/>
    <cellStyle name="Обычный 3 10 36 2 3 2 4" xfId="13029"/>
    <cellStyle name="Обычный 3 10 36 2 3 3" xfId="13030"/>
    <cellStyle name="Обычный 3 10 36 2 3 3 2" xfId="13031"/>
    <cellStyle name="Обычный 3 10 36 2 3 3 2 2" xfId="13032"/>
    <cellStyle name="Обычный 3 10 36 2 3 3 3" xfId="13033"/>
    <cellStyle name="Обычный 3 10 36 2 3 4" xfId="13034"/>
    <cellStyle name="Обычный 3 10 36 2 3 4 2" xfId="13035"/>
    <cellStyle name="Обычный 3 10 36 2 3 5" xfId="13036"/>
    <cellStyle name="Обычный 3 10 36 2 4" xfId="13037"/>
    <cellStyle name="Обычный 3 10 36 2 4 2" xfId="13038"/>
    <cellStyle name="Обычный 3 10 36 2 4 2 2" xfId="13039"/>
    <cellStyle name="Обычный 3 10 36 2 4 2 2 2" xfId="13040"/>
    <cellStyle name="Обычный 3 10 36 2 4 2 3" xfId="13041"/>
    <cellStyle name="Обычный 3 10 36 2 4 3" xfId="13042"/>
    <cellStyle name="Обычный 3 10 36 2 4 3 2" xfId="13043"/>
    <cellStyle name="Обычный 3 10 36 2 4 4" xfId="13044"/>
    <cellStyle name="Обычный 3 10 36 2 5" xfId="13045"/>
    <cellStyle name="Обычный 3 10 36 2 5 2" xfId="13046"/>
    <cellStyle name="Обычный 3 10 36 2 5 2 2" xfId="13047"/>
    <cellStyle name="Обычный 3 10 36 2 5 3" xfId="13048"/>
    <cellStyle name="Обычный 3 10 36 2 6" xfId="13049"/>
    <cellStyle name="Обычный 3 10 36 2 6 2" xfId="13050"/>
    <cellStyle name="Обычный 3 10 36 2 7" xfId="13051"/>
    <cellStyle name="Обычный 3 10 36 3" xfId="13052"/>
    <cellStyle name="Обычный 3 10 36 3 2" xfId="13053"/>
    <cellStyle name="Обычный 3 10 36 3 2 2" xfId="13054"/>
    <cellStyle name="Обычный 3 10 36 3 2 2 2" xfId="13055"/>
    <cellStyle name="Обычный 3 10 36 3 2 2 2 2" xfId="13056"/>
    <cellStyle name="Обычный 3 10 36 3 2 2 3" xfId="13057"/>
    <cellStyle name="Обычный 3 10 36 3 2 3" xfId="13058"/>
    <cellStyle name="Обычный 3 10 36 3 2 3 2" xfId="13059"/>
    <cellStyle name="Обычный 3 10 36 3 2 4" xfId="13060"/>
    <cellStyle name="Обычный 3 10 36 3 3" xfId="13061"/>
    <cellStyle name="Обычный 3 10 36 3 3 2" xfId="13062"/>
    <cellStyle name="Обычный 3 10 36 3 3 2 2" xfId="13063"/>
    <cellStyle name="Обычный 3 10 36 3 3 3" xfId="13064"/>
    <cellStyle name="Обычный 3 10 36 3 4" xfId="13065"/>
    <cellStyle name="Обычный 3 10 36 3 4 2" xfId="13066"/>
    <cellStyle name="Обычный 3 10 36 3 5" xfId="13067"/>
    <cellStyle name="Обычный 3 10 36 4" xfId="13068"/>
    <cellStyle name="Обычный 3 10 36 4 2" xfId="13069"/>
    <cellStyle name="Обычный 3 10 36 4 2 2" xfId="13070"/>
    <cellStyle name="Обычный 3 10 36 4 2 2 2" xfId="13071"/>
    <cellStyle name="Обычный 3 10 36 4 2 2 2 2" xfId="13072"/>
    <cellStyle name="Обычный 3 10 36 4 2 2 3" xfId="13073"/>
    <cellStyle name="Обычный 3 10 36 4 2 3" xfId="13074"/>
    <cellStyle name="Обычный 3 10 36 4 2 3 2" xfId="13075"/>
    <cellStyle name="Обычный 3 10 36 4 2 4" xfId="13076"/>
    <cellStyle name="Обычный 3 10 36 4 3" xfId="13077"/>
    <cellStyle name="Обычный 3 10 36 4 3 2" xfId="13078"/>
    <cellStyle name="Обычный 3 10 36 4 3 2 2" xfId="13079"/>
    <cellStyle name="Обычный 3 10 36 4 3 3" xfId="13080"/>
    <cellStyle name="Обычный 3 10 36 4 4" xfId="13081"/>
    <cellStyle name="Обычный 3 10 36 4 4 2" xfId="13082"/>
    <cellStyle name="Обычный 3 10 36 4 5" xfId="13083"/>
    <cellStyle name="Обычный 3 10 36 5" xfId="13084"/>
    <cellStyle name="Обычный 3 10 36 5 2" xfId="13085"/>
    <cellStyle name="Обычный 3 10 36 5 2 2" xfId="13086"/>
    <cellStyle name="Обычный 3 10 36 5 2 2 2" xfId="13087"/>
    <cellStyle name="Обычный 3 10 36 5 2 3" xfId="13088"/>
    <cellStyle name="Обычный 3 10 36 5 3" xfId="13089"/>
    <cellStyle name="Обычный 3 10 36 5 3 2" xfId="13090"/>
    <cellStyle name="Обычный 3 10 36 5 4" xfId="13091"/>
    <cellStyle name="Обычный 3 10 36 6" xfId="13092"/>
    <cellStyle name="Обычный 3 10 36 6 2" xfId="13093"/>
    <cellStyle name="Обычный 3 10 36 6 2 2" xfId="13094"/>
    <cellStyle name="Обычный 3 10 36 6 3" xfId="13095"/>
    <cellStyle name="Обычный 3 10 36 7" xfId="13096"/>
    <cellStyle name="Обычный 3 10 36 7 2" xfId="13097"/>
    <cellStyle name="Обычный 3 10 36 8" xfId="13098"/>
    <cellStyle name="Обычный 3 10 37" xfId="13099"/>
    <cellStyle name="Обычный 3 10 37 2" xfId="13100"/>
    <cellStyle name="Обычный 3 10 37 2 2" xfId="13101"/>
    <cellStyle name="Обычный 3 10 37 2 2 2" xfId="13102"/>
    <cellStyle name="Обычный 3 10 37 2 2 2 2" xfId="13103"/>
    <cellStyle name="Обычный 3 10 37 2 2 2 2 2" xfId="13104"/>
    <cellStyle name="Обычный 3 10 37 2 2 2 2 2 2" xfId="13105"/>
    <cellStyle name="Обычный 3 10 37 2 2 2 2 3" xfId="13106"/>
    <cellStyle name="Обычный 3 10 37 2 2 2 3" xfId="13107"/>
    <cellStyle name="Обычный 3 10 37 2 2 2 3 2" xfId="13108"/>
    <cellStyle name="Обычный 3 10 37 2 2 2 4" xfId="13109"/>
    <cellStyle name="Обычный 3 10 37 2 2 3" xfId="13110"/>
    <cellStyle name="Обычный 3 10 37 2 2 3 2" xfId="13111"/>
    <cellStyle name="Обычный 3 10 37 2 2 3 2 2" xfId="13112"/>
    <cellStyle name="Обычный 3 10 37 2 2 3 3" xfId="13113"/>
    <cellStyle name="Обычный 3 10 37 2 2 4" xfId="13114"/>
    <cellStyle name="Обычный 3 10 37 2 2 4 2" xfId="13115"/>
    <cellStyle name="Обычный 3 10 37 2 2 5" xfId="13116"/>
    <cellStyle name="Обычный 3 10 37 2 3" xfId="13117"/>
    <cellStyle name="Обычный 3 10 37 2 3 2" xfId="13118"/>
    <cellStyle name="Обычный 3 10 37 2 3 2 2" xfId="13119"/>
    <cellStyle name="Обычный 3 10 37 2 3 2 2 2" xfId="13120"/>
    <cellStyle name="Обычный 3 10 37 2 3 2 2 2 2" xfId="13121"/>
    <cellStyle name="Обычный 3 10 37 2 3 2 2 3" xfId="13122"/>
    <cellStyle name="Обычный 3 10 37 2 3 2 3" xfId="13123"/>
    <cellStyle name="Обычный 3 10 37 2 3 2 3 2" xfId="13124"/>
    <cellStyle name="Обычный 3 10 37 2 3 2 4" xfId="13125"/>
    <cellStyle name="Обычный 3 10 37 2 3 3" xfId="13126"/>
    <cellStyle name="Обычный 3 10 37 2 3 3 2" xfId="13127"/>
    <cellStyle name="Обычный 3 10 37 2 3 3 2 2" xfId="13128"/>
    <cellStyle name="Обычный 3 10 37 2 3 3 3" xfId="13129"/>
    <cellStyle name="Обычный 3 10 37 2 3 4" xfId="13130"/>
    <cellStyle name="Обычный 3 10 37 2 3 4 2" xfId="13131"/>
    <cellStyle name="Обычный 3 10 37 2 3 5" xfId="13132"/>
    <cellStyle name="Обычный 3 10 37 2 4" xfId="13133"/>
    <cellStyle name="Обычный 3 10 37 2 4 2" xfId="13134"/>
    <cellStyle name="Обычный 3 10 37 2 4 2 2" xfId="13135"/>
    <cellStyle name="Обычный 3 10 37 2 4 2 2 2" xfId="13136"/>
    <cellStyle name="Обычный 3 10 37 2 4 2 3" xfId="13137"/>
    <cellStyle name="Обычный 3 10 37 2 4 3" xfId="13138"/>
    <cellStyle name="Обычный 3 10 37 2 4 3 2" xfId="13139"/>
    <cellStyle name="Обычный 3 10 37 2 4 4" xfId="13140"/>
    <cellStyle name="Обычный 3 10 37 2 5" xfId="13141"/>
    <cellStyle name="Обычный 3 10 37 2 5 2" xfId="13142"/>
    <cellStyle name="Обычный 3 10 37 2 5 2 2" xfId="13143"/>
    <cellStyle name="Обычный 3 10 37 2 5 3" xfId="13144"/>
    <cellStyle name="Обычный 3 10 37 2 6" xfId="13145"/>
    <cellStyle name="Обычный 3 10 37 2 6 2" xfId="13146"/>
    <cellStyle name="Обычный 3 10 37 2 7" xfId="13147"/>
    <cellStyle name="Обычный 3 10 37 3" xfId="13148"/>
    <cellStyle name="Обычный 3 10 37 3 2" xfId="13149"/>
    <cellStyle name="Обычный 3 10 37 3 2 2" xfId="13150"/>
    <cellStyle name="Обычный 3 10 37 3 2 2 2" xfId="13151"/>
    <cellStyle name="Обычный 3 10 37 3 2 2 2 2" xfId="13152"/>
    <cellStyle name="Обычный 3 10 37 3 2 2 3" xfId="13153"/>
    <cellStyle name="Обычный 3 10 37 3 2 3" xfId="13154"/>
    <cellStyle name="Обычный 3 10 37 3 2 3 2" xfId="13155"/>
    <cellStyle name="Обычный 3 10 37 3 2 4" xfId="13156"/>
    <cellStyle name="Обычный 3 10 37 3 3" xfId="13157"/>
    <cellStyle name="Обычный 3 10 37 3 3 2" xfId="13158"/>
    <cellStyle name="Обычный 3 10 37 3 3 2 2" xfId="13159"/>
    <cellStyle name="Обычный 3 10 37 3 3 3" xfId="13160"/>
    <cellStyle name="Обычный 3 10 37 3 4" xfId="13161"/>
    <cellStyle name="Обычный 3 10 37 3 4 2" xfId="13162"/>
    <cellStyle name="Обычный 3 10 37 3 5" xfId="13163"/>
    <cellStyle name="Обычный 3 10 37 4" xfId="13164"/>
    <cellStyle name="Обычный 3 10 37 4 2" xfId="13165"/>
    <cellStyle name="Обычный 3 10 37 4 2 2" xfId="13166"/>
    <cellStyle name="Обычный 3 10 37 4 2 2 2" xfId="13167"/>
    <cellStyle name="Обычный 3 10 37 4 2 2 2 2" xfId="13168"/>
    <cellStyle name="Обычный 3 10 37 4 2 2 3" xfId="13169"/>
    <cellStyle name="Обычный 3 10 37 4 2 3" xfId="13170"/>
    <cellStyle name="Обычный 3 10 37 4 2 3 2" xfId="13171"/>
    <cellStyle name="Обычный 3 10 37 4 2 4" xfId="13172"/>
    <cellStyle name="Обычный 3 10 37 4 3" xfId="13173"/>
    <cellStyle name="Обычный 3 10 37 4 3 2" xfId="13174"/>
    <cellStyle name="Обычный 3 10 37 4 3 2 2" xfId="13175"/>
    <cellStyle name="Обычный 3 10 37 4 3 3" xfId="13176"/>
    <cellStyle name="Обычный 3 10 37 4 4" xfId="13177"/>
    <cellStyle name="Обычный 3 10 37 4 4 2" xfId="13178"/>
    <cellStyle name="Обычный 3 10 37 4 5" xfId="13179"/>
    <cellStyle name="Обычный 3 10 37 5" xfId="13180"/>
    <cellStyle name="Обычный 3 10 37 5 2" xfId="13181"/>
    <cellStyle name="Обычный 3 10 37 5 2 2" xfId="13182"/>
    <cellStyle name="Обычный 3 10 37 5 2 2 2" xfId="13183"/>
    <cellStyle name="Обычный 3 10 37 5 2 3" xfId="13184"/>
    <cellStyle name="Обычный 3 10 37 5 3" xfId="13185"/>
    <cellStyle name="Обычный 3 10 37 5 3 2" xfId="13186"/>
    <cellStyle name="Обычный 3 10 37 5 4" xfId="13187"/>
    <cellStyle name="Обычный 3 10 37 6" xfId="13188"/>
    <cellStyle name="Обычный 3 10 37 6 2" xfId="13189"/>
    <cellStyle name="Обычный 3 10 37 6 2 2" xfId="13190"/>
    <cellStyle name="Обычный 3 10 37 6 3" xfId="13191"/>
    <cellStyle name="Обычный 3 10 37 7" xfId="13192"/>
    <cellStyle name="Обычный 3 10 37 7 2" xfId="13193"/>
    <cellStyle name="Обычный 3 10 37 8" xfId="13194"/>
    <cellStyle name="Обычный 3 10 38" xfId="13195"/>
    <cellStyle name="Обычный 3 10 38 2" xfId="13196"/>
    <cellStyle name="Обычный 3 10 38 2 2" xfId="13197"/>
    <cellStyle name="Обычный 3 10 38 2 2 2" xfId="13198"/>
    <cellStyle name="Обычный 3 10 38 2 2 2 2" xfId="13199"/>
    <cellStyle name="Обычный 3 10 38 2 2 2 2 2" xfId="13200"/>
    <cellStyle name="Обычный 3 10 38 2 2 2 2 2 2" xfId="13201"/>
    <cellStyle name="Обычный 3 10 38 2 2 2 2 3" xfId="13202"/>
    <cellStyle name="Обычный 3 10 38 2 2 2 3" xfId="13203"/>
    <cellStyle name="Обычный 3 10 38 2 2 2 3 2" xfId="13204"/>
    <cellStyle name="Обычный 3 10 38 2 2 2 4" xfId="13205"/>
    <cellStyle name="Обычный 3 10 38 2 2 3" xfId="13206"/>
    <cellStyle name="Обычный 3 10 38 2 2 3 2" xfId="13207"/>
    <cellStyle name="Обычный 3 10 38 2 2 3 2 2" xfId="13208"/>
    <cellStyle name="Обычный 3 10 38 2 2 3 3" xfId="13209"/>
    <cellStyle name="Обычный 3 10 38 2 2 4" xfId="13210"/>
    <cellStyle name="Обычный 3 10 38 2 2 4 2" xfId="13211"/>
    <cellStyle name="Обычный 3 10 38 2 2 5" xfId="13212"/>
    <cellStyle name="Обычный 3 10 38 2 3" xfId="13213"/>
    <cellStyle name="Обычный 3 10 38 2 3 2" xfId="13214"/>
    <cellStyle name="Обычный 3 10 38 2 3 2 2" xfId="13215"/>
    <cellStyle name="Обычный 3 10 38 2 3 2 2 2" xfId="13216"/>
    <cellStyle name="Обычный 3 10 38 2 3 2 2 2 2" xfId="13217"/>
    <cellStyle name="Обычный 3 10 38 2 3 2 2 3" xfId="13218"/>
    <cellStyle name="Обычный 3 10 38 2 3 2 3" xfId="13219"/>
    <cellStyle name="Обычный 3 10 38 2 3 2 3 2" xfId="13220"/>
    <cellStyle name="Обычный 3 10 38 2 3 2 4" xfId="13221"/>
    <cellStyle name="Обычный 3 10 38 2 3 3" xfId="13222"/>
    <cellStyle name="Обычный 3 10 38 2 3 3 2" xfId="13223"/>
    <cellStyle name="Обычный 3 10 38 2 3 3 2 2" xfId="13224"/>
    <cellStyle name="Обычный 3 10 38 2 3 3 3" xfId="13225"/>
    <cellStyle name="Обычный 3 10 38 2 3 4" xfId="13226"/>
    <cellStyle name="Обычный 3 10 38 2 3 4 2" xfId="13227"/>
    <cellStyle name="Обычный 3 10 38 2 3 5" xfId="13228"/>
    <cellStyle name="Обычный 3 10 38 2 4" xfId="13229"/>
    <cellStyle name="Обычный 3 10 38 2 4 2" xfId="13230"/>
    <cellStyle name="Обычный 3 10 38 2 4 2 2" xfId="13231"/>
    <cellStyle name="Обычный 3 10 38 2 4 2 2 2" xfId="13232"/>
    <cellStyle name="Обычный 3 10 38 2 4 2 3" xfId="13233"/>
    <cellStyle name="Обычный 3 10 38 2 4 3" xfId="13234"/>
    <cellStyle name="Обычный 3 10 38 2 4 3 2" xfId="13235"/>
    <cellStyle name="Обычный 3 10 38 2 4 4" xfId="13236"/>
    <cellStyle name="Обычный 3 10 38 2 5" xfId="13237"/>
    <cellStyle name="Обычный 3 10 38 2 5 2" xfId="13238"/>
    <cellStyle name="Обычный 3 10 38 2 5 2 2" xfId="13239"/>
    <cellStyle name="Обычный 3 10 38 2 5 3" xfId="13240"/>
    <cellStyle name="Обычный 3 10 38 2 6" xfId="13241"/>
    <cellStyle name="Обычный 3 10 38 2 6 2" xfId="13242"/>
    <cellStyle name="Обычный 3 10 38 2 7" xfId="13243"/>
    <cellStyle name="Обычный 3 10 38 3" xfId="13244"/>
    <cellStyle name="Обычный 3 10 38 3 2" xfId="13245"/>
    <cellStyle name="Обычный 3 10 38 3 2 2" xfId="13246"/>
    <cellStyle name="Обычный 3 10 38 3 2 2 2" xfId="13247"/>
    <cellStyle name="Обычный 3 10 38 3 2 2 2 2" xfId="13248"/>
    <cellStyle name="Обычный 3 10 38 3 2 2 3" xfId="13249"/>
    <cellStyle name="Обычный 3 10 38 3 2 3" xfId="13250"/>
    <cellStyle name="Обычный 3 10 38 3 2 3 2" xfId="13251"/>
    <cellStyle name="Обычный 3 10 38 3 2 4" xfId="13252"/>
    <cellStyle name="Обычный 3 10 38 3 3" xfId="13253"/>
    <cellStyle name="Обычный 3 10 38 3 3 2" xfId="13254"/>
    <cellStyle name="Обычный 3 10 38 3 3 2 2" xfId="13255"/>
    <cellStyle name="Обычный 3 10 38 3 3 3" xfId="13256"/>
    <cellStyle name="Обычный 3 10 38 3 4" xfId="13257"/>
    <cellStyle name="Обычный 3 10 38 3 4 2" xfId="13258"/>
    <cellStyle name="Обычный 3 10 38 3 5" xfId="13259"/>
    <cellStyle name="Обычный 3 10 38 4" xfId="13260"/>
    <cellStyle name="Обычный 3 10 38 4 2" xfId="13261"/>
    <cellStyle name="Обычный 3 10 38 4 2 2" xfId="13262"/>
    <cellStyle name="Обычный 3 10 38 4 2 2 2" xfId="13263"/>
    <cellStyle name="Обычный 3 10 38 4 2 2 2 2" xfId="13264"/>
    <cellStyle name="Обычный 3 10 38 4 2 2 3" xfId="13265"/>
    <cellStyle name="Обычный 3 10 38 4 2 3" xfId="13266"/>
    <cellStyle name="Обычный 3 10 38 4 2 3 2" xfId="13267"/>
    <cellStyle name="Обычный 3 10 38 4 2 4" xfId="13268"/>
    <cellStyle name="Обычный 3 10 38 4 3" xfId="13269"/>
    <cellStyle name="Обычный 3 10 38 4 3 2" xfId="13270"/>
    <cellStyle name="Обычный 3 10 38 4 3 2 2" xfId="13271"/>
    <cellStyle name="Обычный 3 10 38 4 3 3" xfId="13272"/>
    <cellStyle name="Обычный 3 10 38 4 4" xfId="13273"/>
    <cellStyle name="Обычный 3 10 38 4 4 2" xfId="13274"/>
    <cellStyle name="Обычный 3 10 38 4 5" xfId="13275"/>
    <cellStyle name="Обычный 3 10 38 5" xfId="13276"/>
    <cellStyle name="Обычный 3 10 38 5 2" xfId="13277"/>
    <cellStyle name="Обычный 3 10 38 5 2 2" xfId="13278"/>
    <cellStyle name="Обычный 3 10 38 5 2 2 2" xfId="13279"/>
    <cellStyle name="Обычный 3 10 38 5 2 3" xfId="13280"/>
    <cellStyle name="Обычный 3 10 38 5 3" xfId="13281"/>
    <cellStyle name="Обычный 3 10 38 5 3 2" xfId="13282"/>
    <cellStyle name="Обычный 3 10 38 5 4" xfId="13283"/>
    <cellStyle name="Обычный 3 10 38 6" xfId="13284"/>
    <cellStyle name="Обычный 3 10 38 6 2" xfId="13285"/>
    <cellStyle name="Обычный 3 10 38 6 2 2" xfId="13286"/>
    <cellStyle name="Обычный 3 10 38 6 3" xfId="13287"/>
    <cellStyle name="Обычный 3 10 38 7" xfId="13288"/>
    <cellStyle name="Обычный 3 10 38 7 2" xfId="13289"/>
    <cellStyle name="Обычный 3 10 38 8" xfId="13290"/>
    <cellStyle name="Обычный 3 10 39" xfId="13291"/>
    <cellStyle name="Обычный 3 10 39 2" xfId="13292"/>
    <cellStyle name="Обычный 3 10 39 2 2" xfId="13293"/>
    <cellStyle name="Обычный 3 10 39 2 2 2" xfId="13294"/>
    <cellStyle name="Обычный 3 10 39 2 2 2 2" xfId="13295"/>
    <cellStyle name="Обычный 3 10 39 2 2 2 2 2" xfId="13296"/>
    <cellStyle name="Обычный 3 10 39 2 2 2 2 2 2" xfId="13297"/>
    <cellStyle name="Обычный 3 10 39 2 2 2 2 3" xfId="13298"/>
    <cellStyle name="Обычный 3 10 39 2 2 2 3" xfId="13299"/>
    <cellStyle name="Обычный 3 10 39 2 2 2 3 2" xfId="13300"/>
    <cellStyle name="Обычный 3 10 39 2 2 2 4" xfId="13301"/>
    <cellStyle name="Обычный 3 10 39 2 2 3" xfId="13302"/>
    <cellStyle name="Обычный 3 10 39 2 2 3 2" xfId="13303"/>
    <cellStyle name="Обычный 3 10 39 2 2 3 2 2" xfId="13304"/>
    <cellStyle name="Обычный 3 10 39 2 2 3 3" xfId="13305"/>
    <cellStyle name="Обычный 3 10 39 2 2 4" xfId="13306"/>
    <cellStyle name="Обычный 3 10 39 2 2 4 2" xfId="13307"/>
    <cellStyle name="Обычный 3 10 39 2 2 5" xfId="13308"/>
    <cellStyle name="Обычный 3 10 39 2 3" xfId="13309"/>
    <cellStyle name="Обычный 3 10 39 2 3 2" xfId="13310"/>
    <cellStyle name="Обычный 3 10 39 2 3 2 2" xfId="13311"/>
    <cellStyle name="Обычный 3 10 39 2 3 2 2 2" xfId="13312"/>
    <cellStyle name="Обычный 3 10 39 2 3 2 2 2 2" xfId="13313"/>
    <cellStyle name="Обычный 3 10 39 2 3 2 2 3" xfId="13314"/>
    <cellStyle name="Обычный 3 10 39 2 3 2 3" xfId="13315"/>
    <cellStyle name="Обычный 3 10 39 2 3 2 3 2" xfId="13316"/>
    <cellStyle name="Обычный 3 10 39 2 3 2 4" xfId="13317"/>
    <cellStyle name="Обычный 3 10 39 2 3 3" xfId="13318"/>
    <cellStyle name="Обычный 3 10 39 2 3 3 2" xfId="13319"/>
    <cellStyle name="Обычный 3 10 39 2 3 3 2 2" xfId="13320"/>
    <cellStyle name="Обычный 3 10 39 2 3 3 3" xfId="13321"/>
    <cellStyle name="Обычный 3 10 39 2 3 4" xfId="13322"/>
    <cellStyle name="Обычный 3 10 39 2 3 4 2" xfId="13323"/>
    <cellStyle name="Обычный 3 10 39 2 3 5" xfId="13324"/>
    <cellStyle name="Обычный 3 10 39 2 4" xfId="13325"/>
    <cellStyle name="Обычный 3 10 39 2 4 2" xfId="13326"/>
    <cellStyle name="Обычный 3 10 39 2 4 2 2" xfId="13327"/>
    <cellStyle name="Обычный 3 10 39 2 4 2 2 2" xfId="13328"/>
    <cellStyle name="Обычный 3 10 39 2 4 2 3" xfId="13329"/>
    <cellStyle name="Обычный 3 10 39 2 4 3" xfId="13330"/>
    <cellStyle name="Обычный 3 10 39 2 4 3 2" xfId="13331"/>
    <cellStyle name="Обычный 3 10 39 2 4 4" xfId="13332"/>
    <cellStyle name="Обычный 3 10 39 2 5" xfId="13333"/>
    <cellStyle name="Обычный 3 10 39 2 5 2" xfId="13334"/>
    <cellStyle name="Обычный 3 10 39 2 5 2 2" xfId="13335"/>
    <cellStyle name="Обычный 3 10 39 2 5 3" xfId="13336"/>
    <cellStyle name="Обычный 3 10 39 2 6" xfId="13337"/>
    <cellStyle name="Обычный 3 10 39 2 6 2" xfId="13338"/>
    <cellStyle name="Обычный 3 10 39 2 7" xfId="13339"/>
    <cellStyle name="Обычный 3 10 39 3" xfId="13340"/>
    <cellStyle name="Обычный 3 10 39 3 2" xfId="13341"/>
    <cellStyle name="Обычный 3 10 39 3 2 2" xfId="13342"/>
    <cellStyle name="Обычный 3 10 39 3 2 2 2" xfId="13343"/>
    <cellStyle name="Обычный 3 10 39 3 2 2 2 2" xfId="13344"/>
    <cellStyle name="Обычный 3 10 39 3 2 2 3" xfId="13345"/>
    <cellStyle name="Обычный 3 10 39 3 2 3" xfId="13346"/>
    <cellStyle name="Обычный 3 10 39 3 2 3 2" xfId="13347"/>
    <cellStyle name="Обычный 3 10 39 3 2 4" xfId="13348"/>
    <cellStyle name="Обычный 3 10 39 3 3" xfId="13349"/>
    <cellStyle name="Обычный 3 10 39 3 3 2" xfId="13350"/>
    <cellStyle name="Обычный 3 10 39 3 3 2 2" xfId="13351"/>
    <cellStyle name="Обычный 3 10 39 3 3 3" xfId="13352"/>
    <cellStyle name="Обычный 3 10 39 3 4" xfId="13353"/>
    <cellStyle name="Обычный 3 10 39 3 4 2" xfId="13354"/>
    <cellStyle name="Обычный 3 10 39 3 5" xfId="13355"/>
    <cellStyle name="Обычный 3 10 39 4" xfId="13356"/>
    <cellStyle name="Обычный 3 10 39 4 2" xfId="13357"/>
    <cellStyle name="Обычный 3 10 39 4 2 2" xfId="13358"/>
    <cellStyle name="Обычный 3 10 39 4 2 2 2" xfId="13359"/>
    <cellStyle name="Обычный 3 10 39 4 2 2 2 2" xfId="13360"/>
    <cellStyle name="Обычный 3 10 39 4 2 2 3" xfId="13361"/>
    <cellStyle name="Обычный 3 10 39 4 2 3" xfId="13362"/>
    <cellStyle name="Обычный 3 10 39 4 2 3 2" xfId="13363"/>
    <cellStyle name="Обычный 3 10 39 4 2 4" xfId="13364"/>
    <cellStyle name="Обычный 3 10 39 4 3" xfId="13365"/>
    <cellStyle name="Обычный 3 10 39 4 3 2" xfId="13366"/>
    <cellStyle name="Обычный 3 10 39 4 3 2 2" xfId="13367"/>
    <cellStyle name="Обычный 3 10 39 4 3 3" xfId="13368"/>
    <cellStyle name="Обычный 3 10 39 4 4" xfId="13369"/>
    <cellStyle name="Обычный 3 10 39 4 4 2" xfId="13370"/>
    <cellStyle name="Обычный 3 10 39 4 5" xfId="13371"/>
    <cellStyle name="Обычный 3 10 39 5" xfId="13372"/>
    <cellStyle name="Обычный 3 10 39 5 2" xfId="13373"/>
    <cellStyle name="Обычный 3 10 39 5 2 2" xfId="13374"/>
    <cellStyle name="Обычный 3 10 39 5 2 2 2" xfId="13375"/>
    <cellStyle name="Обычный 3 10 39 5 2 3" xfId="13376"/>
    <cellStyle name="Обычный 3 10 39 5 3" xfId="13377"/>
    <cellStyle name="Обычный 3 10 39 5 3 2" xfId="13378"/>
    <cellStyle name="Обычный 3 10 39 5 4" xfId="13379"/>
    <cellStyle name="Обычный 3 10 39 6" xfId="13380"/>
    <cellStyle name="Обычный 3 10 39 6 2" xfId="13381"/>
    <cellStyle name="Обычный 3 10 39 6 2 2" xfId="13382"/>
    <cellStyle name="Обычный 3 10 39 6 3" xfId="13383"/>
    <cellStyle name="Обычный 3 10 39 7" xfId="13384"/>
    <cellStyle name="Обычный 3 10 39 7 2" xfId="13385"/>
    <cellStyle name="Обычный 3 10 39 8" xfId="13386"/>
    <cellStyle name="Обычный 3 10 4" xfId="13387"/>
    <cellStyle name="Обычный 3 10 4 2" xfId="13388"/>
    <cellStyle name="Обычный 3 10 4 2 2" xfId="13389"/>
    <cellStyle name="Обычный 3 10 4 2 2 2" xfId="13390"/>
    <cellStyle name="Обычный 3 10 4 2 2 2 2" xfId="13391"/>
    <cellStyle name="Обычный 3 10 4 2 2 2 2 2" xfId="13392"/>
    <cellStyle name="Обычный 3 10 4 2 2 2 2 2 2" xfId="13393"/>
    <cellStyle name="Обычный 3 10 4 2 2 2 2 3" xfId="13394"/>
    <cellStyle name="Обычный 3 10 4 2 2 2 3" xfId="13395"/>
    <cellStyle name="Обычный 3 10 4 2 2 2 3 2" xfId="13396"/>
    <cellStyle name="Обычный 3 10 4 2 2 2 4" xfId="13397"/>
    <cellStyle name="Обычный 3 10 4 2 2 3" xfId="13398"/>
    <cellStyle name="Обычный 3 10 4 2 2 3 2" xfId="13399"/>
    <cellStyle name="Обычный 3 10 4 2 2 3 2 2" xfId="13400"/>
    <cellStyle name="Обычный 3 10 4 2 2 3 3" xfId="13401"/>
    <cellStyle name="Обычный 3 10 4 2 2 4" xfId="13402"/>
    <cellStyle name="Обычный 3 10 4 2 2 4 2" xfId="13403"/>
    <cellStyle name="Обычный 3 10 4 2 2 5" xfId="13404"/>
    <cellStyle name="Обычный 3 10 4 2 3" xfId="13405"/>
    <cellStyle name="Обычный 3 10 4 2 3 2" xfId="13406"/>
    <cellStyle name="Обычный 3 10 4 2 3 2 2" xfId="13407"/>
    <cellStyle name="Обычный 3 10 4 2 3 2 2 2" xfId="13408"/>
    <cellStyle name="Обычный 3 10 4 2 3 2 2 2 2" xfId="13409"/>
    <cellStyle name="Обычный 3 10 4 2 3 2 2 3" xfId="13410"/>
    <cellStyle name="Обычный 3 10 4 2 3 2 3" xfId="13411"/>
    <cellStyle name="Обычный 3 10 4 2 3 2 3 2" xfId="13412"/>
    <cellStyle name="Обычный 3 10 4 2 3 2 4" xfId="13413"/>
    <cellStyle name="Обычный 3 10 4 2 3 3" xfId="13414"/>
    <cellStyle name="Обычный 3 10 4 2 3 3 2" xfId="13415"/>
    <cellStyle name="Обычный 3 10 4 2 3 3 2 2" xfId="13416"/>
    <cellStyle name="Обычный 3 10 4 2 3 3 3" xfId="13417"/>
    <cellStyle name="Обычный 3 10 4 2 3 4" xfId="13418"/>
    <cellStyle name="Обычный 3 10 4 2 3 4 2" xfId="13419"/>
    <cellStyle name="Обычный 3 10 4 2 3 5" xfId="13420"/>
    <cellStyle name="Обычный 3 10 4 2 4" xfId="13421"/>
    <cellStyle name="Обычный 3 10 4 2 4 2" xfId="13422"/>
    <cellStyle name="Обычный 3 10 4 2 4 2 2" xfId="13423"/>
    <cellStyle name="Обычный 3 10 4 2 4 2 2 2" xfId="13424"/>
    <cellStyle name="Обычный 3 10 4 2 4 2 3" xfId="13425"/>
    <cellStyle name="Обычный 3 10 4 2 4 3" xfId="13426"/>
    <cellStyle name="Обычный 3 10 4 2 4 3 2" xfId="13427"/>
    <cellStyle name="Обычный 3 10 4 2 4 4" xfId="13428"/>
    <cellStyle name="Обычный 3 10 4 2 5" xfId="13429"/>
    <cellStyle name="Обычный 3 10 4 2 5 2" xfId="13430"/>
    <cellStyle name="Обычный 3 10 4 2 5 2 2" xfId="13431"/>
    <cellStyle name="Обычный 3 10 4 2 5 3" xfId="13432"/>
    <cellStyle name="Обычный 3 10 4 2 6" xfId="13433"/>
    <cellStyle name="Обычный 3 10 4 2 6 2" xfId="13434"/>
    <cellStyle name="Обычный 3 10 4 2 7" xfId="13435"/>
    <cellStyle name="Обычный 3 10 4 3" xfId="13436"/>
    <cellStyle name="Обычный 3 10 4 3 2" xfId="13437"/>
    <cellStyle name="Обычный 3 10 4 3 2 2" xfId="13438"/>
    <cellStyle name="Обычный 3 10 4 3 2 2 2" xfId="13439"/>
    <cellStyle name="Обычный 3 10 4 3 2 2 2 2" xfId="13440"/>
    <cellStyle name="Обычный 3 10 4 3 2 2 3" xfId="13441"/>
    <cellStyle name="Обычный 3 10 4 3 2 3" xfId="13442"/>
    <cellStyle name="Обычный 3 10 4 3 2 3 2" xfId="13443"/>
    <cellStyle name="Обычный 3 10 4 3 2 4" xfId="13444"/>
    <cellStyle name="Обычный 3 10 4 3 3" xfId="13445"/>
    <cellStyle name="Обычный 3 10 4 3 3 2" xfId="13446"/>
    <cellStyle name="Обычный 3 10 4 3 3 2 2" xfId="13447"/>
    <cellStyle name="Обычный 3 10 4 3 3 3" xfId="13448"/>
    <cellStyle name="Обычный 3 10 4 3 4" xfId="13449"/>
    <cellStyle name="Обычный 3 10 4 3 4 2" xfId="13450"/>
    <cellStyle name="Обычный 3 10 4 3 5" xfId="13451"/>
    <cellStyle name="Обычный 3 10 4 4" xfId="13452"/>
    <cellStyle name="Обычный 3 10 4 4 2" xfId="13453"/>
    <cellStyle name="Обычный 3 10 4 4 2 2" xfId="13454"/>
    <cellStyle name="Обычный 3 10 4 4 2 2 2" xfId="13455"/>
    <cellStyle name="Обычный 3 10 4 4 2 2 2 2" xfId="13456"/>
    <cellStyle name="Обычный 3 10 4 4 2 2 3" xfId="13457"/>
    <cellStyle name="Обычный 3 10 4 4 2 3" xfId="13458"/>
    <cellStyle name="Обычный 3 10 4 4 2 3 2" xfId="13459"/>
    <cellStyle name="Обычный 3 10 4 4 2 4" xfId="13460"/>
    <cellStyle name="Обычный 3 10 4 4 3" xfId="13461"/>
    <cellStyle name="Обычный 3 10 4 4 3 2" xfId="13462"/>
    <cellStyle name="Обычный 3 10 4 4 3 2 2" xfId="13463"/>
    <cellStyle name="Обычный 3 10 4 4 3 3" xfId="13464"/>
    <cellStyle name="Обычный 3 10 4 4 4" xfId="13465"/>
    <cellStyle name="Обычный 3 10 4 4 4 2" xfId="13466"/>
    <cellStyle name="Обычный 3 10 4 4 5" xfId="13467"/>
    <cellStyle name="Обычный 3 10 4 5" xfId="13468"/>
    <cellStyle name="Обычный 3 10 4 5 2" xfId="13469"/>
    <cellStyle name="Обычный 3 10 4 5 2 2" xfId="13470"/>
    <cellStyle name="Обычный 3 10 4 5 2 2 2" xfId="13471"/>
    <cellStyle name="Обычный 3 10 4 5 2 3" xfId="13472"/>
    <cellStyle name="Обычный 3 10 4 5 3" xfId="13473"/>
    <cellStyle name="Обычный 3 10 4 5 3 2" xfId="13474"/>
    <cellStyle name="Обычный 3 10 4 5 4" xfId="13475"/>
    <cellStyle name="Обычный 3 10 4 6" xfId="13476"/>
    <cellStyle name="Обычный 3 10 4 6 2" xfId="13477"/>
    <cellStyle name="Обычный 3 10 4 6 2 2" xfId="13478"/>
    <cellStyle name="Обычный 3 10 4 6 3" xfId="13479"/>
    <cellStyle name="Обычный 3 10 4 7" xfId="13480"/>
    <cellStyle name="Обычный 3 10 4 7 2" xfId="13481"/>
    <cellStyle name="Обычный 3 10 4 8" xfId="13482"/>
    <cellStyle name="Обычный 3 10 40" xfId="13483"/>
    <cellStyle name="Обычный 3 10 40 2" xfId="13484"/>
    <cellStyle name="Обычный 3 10 40 2 2" xfId="13485"/>
    <cellStyle name="Обычный 3 10 40 2 2 2" xfId="13486"/>
    <cellStyle name="Обычный 3 10 40 2 2 2 2" xfId="13487"/>
    <cellStyle name="Обычный 3 10 40 2 2 2 2 2" xfId="13488"/>
    <cellStyle name="Обычный 3 10 40 2 2 2 2 2 2" xfId="13489"/>
    <cellStyle name="Обычный 3 10 40 2 2 2 2 3" xfId="13490"/>
    <cellStyle name="Обычный 3 10 40 2 2 2 3" xfId="13491"/>
    <cellStyle name="Обычный 3 10 40 2 2 2 3 2" xfId="13492"/>
    <cellStyle name="Обычный 3 10 40 2 2 2 4" xfId="13493"/>
    <cellStyle name="Обычный 3 10 40 2 2 3" xfId="13494"/>
    <cellStyle name="Обычный 3 10 40 2 2 3 2" xfId="13495"/>
    <cellStyle name="Обычный 3 10 40 2 2 3 2 2" xfId="13496"/>
    <cellStyle name="Обычный 3 10 40 2 2 3 3" xfId="13497"/>
    <cellStyle name="Обычный 3 10 40 2 2 4" xfId="13498"/>
    <cellStyle name="Обычный 3 10 40 2 2 4 2" xfId="13499"/>
    <cellStyle name="Обычный 3 10 40 2 2 5" xfId="13500"/>
    <cellStyle name="Обычный 3 10 40 2 3" xfId="13501"/>
    <cellStyle name="Обычный 3 10 40 2 3 2" xfId="13502"/>
    <cellStyle name="Обычный 3 10 40 2 3 2 2" xfId="13503"/>
    <cellStyle name="Обычный 3 10 40 2 3 2 2 2" xfId="13504"/>
    <cellStyle name="Обычный 3 10 40 2 3 2 2 2 2" xfId="13505"/>
    <cellStyle name="Обычный 3 10 40 2 3 2 2 3" xfId="13506"/>
    <cellStyle name="Обычный 3 10 40 2 3 2 3" xfId="13507"/>
    <cellStyle name="Обычный 3 10 40 2 3 2 3 2" xfId="13508"/>
    <cellStyle name="Обычный 3 10 40 2 3 2 4" xfId="13509"/>
    <cellStyle name="Обычный 3 10 40 2 3 3" xfId="13510"/>
    <cellStyle name="Обычный 3 10 40 2 3 3 2" xfId="13511"/>
    <cellStyle name="Обычный 3 10 40 2 3 3 2 2" xfId="13512"/>
    <cellStyle name="Обычный 3 10 40 2 3 3 3" xfId="13513"/>
    <cellStyle name="Обычный 3 10 40 2 3 4" xfId="13514"/>
    <cellStyle name="Обычный 3 10 40 2 3 4 2" xfId="13515"/>
    <cellStyle name="Обычный 3 10 40 2 3 5" xfId="13516"/>
    <cellStyle name="Обычный 3 10 40 2 4" xfId="13517"/>
    <cellStyle name="Обычный 3 10 40 2 4 2" xfId="13518"/>
    <cellStyle name="Обычный 3 10 40 2 4 2 2" xfId="13519"/>
    <cellStyle name="Обычный 3 10 40 2 4 2 2 2" xfId="13520"/>
    <cellStyle name="Обычный 3 10 40 2 4 2 3" xfId="13521"/>
    <cellStyle name="Обычный 3 10 40 2 4 3" xfId="13522"/>
    <cellStyle name="Обычный 3 10 40 2 4 3 2" xfId="13523"/>
    <cellStyle name="Обычный 3 10 40 2 4 4" xfId="13524"/>
    <cellStyle name="Обычный 3 10 40 2 5" xfId="13525"/>
    <cellStyle name="Обычный 3 10 40 2 5 2" xfId="13526"/>
    <cellStyle name="Обычный 3 10 40 2 5 2 2" xfId="13527"/>
    <cellStyle name="Обычный 3 10 40 2 5 3" xfId="13528"/>
    <cellStyle name="Обычный 3 10 40 2 6" xfId="13529"/>
    <cellStyle name="Обычный 3 10 40 2 6 2" xfId="13530"/>
    <cellStyle name="Обычный 3 10 40 2 7" xfId="13531"/>
    <cellStyle name="Обычный 3 10 40 3" xfId="13532"/>
    <cellStyle name="Обычный 3 10 40 3 2" xfId="13533"/>
    <cellStyle name="Обычный 3 10 40 3 2 2" xfId="13534"/>
    <cellStyle name="Обычный 3 10 40 3 2 2 2" xfId="13535"/>
    <cellStyle name="Обычный 3 10 40 3 2 2 2 2" xfId="13536"/>
    <cellStyle name="Обычный 3 10 40 3 2 2 3" xfId="13537"/>
    <cellStyle name="Обычный 3 10 40 3 2 3" xfId="13538"/>
    <cellStyle name="Обычный 3 10 40 3 2 3 2" xfId="13539"/>
    <cellStyle name="Обычный 3 10 40 3 2 4" xfId="13540"/>
    <cellStyle name="Обычный 3 10 40 3 3" xfId="13541"/>
    <cellStyle name="Обычный 3 10 40 3 3 2" xfId="13542"/>
    <cellStyle name="Обычный 3 10 40 3 3 2 2" xfId="13543"/>
    <cellStyle name="Обычный 3 10 40 3 3 3" xfId="13544"/>
    <cellStyle name="Обычный 3 10 40 3 4" xfId="13545"/>
    <cellStyle name="Обычный 3 10 40 3 4 2" xfId="13546"/>
    <cellStyle name="Обычный 3 10 40 3 5" xfId="13547"/>
    <cellStyle name="Обычный 3 10 40 4" xfId="13548"/>
    <cellStyle name="Обычный 3 10 40 4 2" xfId="13549"/>
    <cellStyle name="Обычный 3 10 40 4 2 2" xfId="13550"/>
    <cellStyle name="Обычный 3 10 40 4 2 2 2" xfId="13551"/>
    <cellStyle name="Обычный 3 10 40 4 2 2 2 2" xfId="13552"/>
    <cellStyle name="Обычный 3 10 40 4 2 2 3" xfId="13553"/>
    <cellStyle name="Обычный 3 10 40 4 2 3" xfId="13554"/>
    <cellStyle name="Обычный 3 10 40 4 2 3 2" xfId="13555"/>
    <cellStyle name="Обычный 3 10 40 4 2 4" xfId="13556"/>
    <cellStyle name="Обычный 3 10 40 4 3" xfId="13557"/>
    <cellStyle name="Обычный 3 10 40 4 3 2" xfId="13558"/>
    <cellStyle name="Обычный 3 10 40 4 3 2 2" xfId="13559"/>
    <cellStyle name="Обычный 3 10 40 4 3 3" xfId="13560"/>
    <cellStyle name="Обычный 3 10 40 4 4" xfId="13561"/>
    <cellStyle name="Обычный 3 10 40 4 4 2" xfId="13562"/>
    <cellStyle name="Обычный 3 10 40 4 5" xfId="13563"/>
    <cellStyle name="Обычный 3 10 40 5" xfId="13564"/>
    <cellStyle name="Обычный 3 10 40 5 2" xfId="13565"/>
    <cellStyle name="Обычный 3 10 40 5 2 2" xfId="13566"/>
    <cellStyle name="Обычный 3 10 40 5 2 2 2" xfId="13567"/>
    <cellStyle name="Обычный 3 10 40 5 2 3" xfId="13568"/>
    <cellStyle name="Обычный 3 10 40 5 3" xfId="13569"/>
    <cellStyle name="Обычный 3 10 40 5 3 2" xfId="13570"/>
    <cellStyle name="Обычный 3 10 40 5 4" xfId="13571"/>
    <cellStyle name="Обычный 3 10 40 6" xfId="13572"/>
    <cellStyle name="Обычный 3 10 40 6 2" xfId="13573"/>
    <cellStyle name="Обычный 3 10 40 6 2 2" xfId="13574"/>
    <cellStyle name="Обычный 3 10 40 6 3" xfId="13575"/>
    <cellStyle name="Обычный 3 10 40 7" xfId="13576"/>
    <cellStyle name="Обычный 3 10 40 7 2" xfId="13577"/>
    <cellStyle name="Обычный 3 10 40 8" xfId="13578"/>
    <cellStyle name="Обычный 3 10 41" xfId="13579"/>
    <cellStyle name="Обычный 3 10 41 2" xfId="13580"/>
    <cellStyle name="Обычный 3 10 41 2 2" xfId="13581"/>
    <cellStyle name="Обычный 3 10 41 2 2 2" xfId="13582"/>
    <cellStyle name="Обычный 3 10 41 2 2 2 2" xfId="13583"/>
    <cellStyle name="Обычный 3 10 41 2 2 2 2 2" xfId="13584"/>
    <cellStyle name="Обычный 3 10 41 2 2 2 2 2 2" xfId="13585"/>
    <cellStyle name="Обычный 3 10 41 2 2 2 2 3" xfId="13586"/>
    <cellStyle name="Обычный 3 10 41 2 2 2 3" xfId="13587"/>
    <cellStyle name="Обычный 3 10 41 2 2 2 3 2" xfId="13588"/>
    <cellStyle name="Обычный 3 10 41 2 2 2 4" xfId="13589"/>
    <cellStyle name="Обычный 3 10 41 2 2 3" xfId="13590"/>
    <cellStyle name="Обычный 3 10 41 2 2 3 2" xfId="13591"/>
    <cellStyle name="Обычный 3 10 41 2 2 3 2 2" xfId="13592"/>
    <cellStyle name="Обычный 3 10 41 2 2 3 3" xfId="13593"/>
    <cellStyle name="Обычный 3 10 41 2 2 4" xfId="13594"/>
    <cellStyle name="Обычный 3 10 41 2 2 4 2" xfId="13595"/>
    <cellStyle name="Обычный 3 10 41 2 2 5" xfId="13596"/>
    <cellStyle name="Обычный 3 10 41 2 3" xfId="13597"/>
    <cellStyle name="Обычный 3 10 41 2 3 2" xfId="13598"/>
    <cellStyle name="Обычный 3 10 41 2 3 2 2" xfId="13599"/>
    <cellStyle name="Обычный 3 10 41 2 3 2 2 2" xfId="13600"/>
    <cellStyle name="Обычный 3 10 41 2 3 2 2 2 2" xfId="13601"/>
    <cellStyle name="Обычный 3 10 41 2 3 2 2 3" xfId="13602"/>
    <cellStyle name="Обычный 3 10 41 2 3 2 3" xfId="13603"/>
    <cellStyle name="Обычный 3 10 41 2 3 2 3 2" xfId="13604"/>
    <cellStyle name="Обычный 3 10 41 2 3 2 4" xfId="13605"/>
    <cellStyle name="Обычный 3 10 41 2 3 3" xfId="13606"/>
    <cellStyle name="Обычный 3 10 41 2 3 3 2" xfId="13607"/>
    <cellStyle name="Обычный 3 10 41 2 3 3 2 2" xfId="13608"/>
    <cellStyle name="Обычный 3 10 41 2 3 3 3" xfId="13609"/>
    <cellStyle name="Обычный 3 10 41 2 3 4" xfId="13610"/>
    <cellStyle name="Обычный 3 10 41 2 3 4 2" xfId="13611"/>
    <cellStyle name="Обычный 3 10 41 2 3 5" xfId="13612"/>
    <cellStyle name="Обычный 3 10 41 2 4" xfId="13613"/>
    <cellStyle name="Обычный 3 10 41 2 4 2" xfId="13614"/>
    <cellStyle name="Обычный 3 10 41 2 4 2 2" xfId="13615"/>
    <cellStyle name="Обычный 3 10 41 2 4 2 2 2" xfId="13616"/>
    <cellStyle name="Обычный 3 10 41 2 4 2 3" xfId="13617"/>
    <cellStyle name="Обычный 3 10 41 2 4 3" xfId="13618"/>
    <cellStyle name="Обычный 3 10 41 2 4 3 2" xfId="13619"/>
    <cellStyle name="Обычный 3 10 41 2 4 4" xfId="13620"/>
    <cellStyle name="Обычный 3 10 41 2 5" xfId="13621"/>
    <cellStyle name="Обычный 3 10 41 2 5 2" xfId="13622"/>
    <cellStyle name="Обычный 3 10 41 2 5 2 2" xfId="13623"/>
    <cellStyle name="Обычный 3 10 41 2 5 3" xfId="13624"/>
    <cellStyle name="Обычный 3 10 41 2 6" xfId="13625"/>
    <cellStyle name="Обычный 3 10 41 2 6 2" xfId="13626"/>
    <cellStyle name="Обычный 3 10 41 2 7" xfId="13627"/>
    <cellStyle name="Обычный 3 10 41 3" xfId="13628"/>
    <cellStyle name="Обычный 3 10 41 3 2" xfId="13629"/>
    <cellStyle name="Обычный 3 10 41 3 2 2" xfId="13630"/>
    <cellStyle name="Обычный 3 10 41 3 2 2 2" xfId="13631"/>
    <cellStyle name="Обычный 3 10 41 3 2 2 2 2" xfId="13632"/>
    <cellStyle name="Обычный 3 10 41 3 2 2 3" xfId="13633"/>
    <cellStyle name="Обычный 3 10 41 3 2 3" xfId="13634"/>
    <cellStyle name="Обычный 3 10 41 3 2 3 2" xfId="13635"/>
    <cellStyle name="Обычный 3 10 41 3 2 4" xfId="13636"/>
    <cellStyle name="Обычный 3 10 41 3 3" xfId="13637"/>
    <cellStyle name="Обычный 3 10 41 3 3 2" xfId="13638"/>
    <cellStyle name="Обычный 3 10 41 3 3 2 2" xfId="13639"/>
    <cellStyle name="Обычный 3 10 41 3 3 3" xfId="13640"/>
    <cellStyle name="Обычный 3 10 41 3 4" xfId="13641"/>
    <cellStyle name="Обычный 3 10 41 3 4 2" xfId="13642"/>
    <cellStyle name="Обычный 3 10 41 3 5" xfId="13643"/>
    <cellStyle name="Обычный 3 10 41 4" xfId="13644"/>
    <cellStyle name="Обычный 3 10 41 4 2" xfId="13645"/>
    <cellStyle name="Обычный 3 10 41 4 2 2" xfId="13646"/>
    <cellStyle name="Обычный 3 10 41 4 2 2 2" xfId="13647"/>
    <cellStyle name="Обычный 3 10 41 4 2 2 2 2" xfId="13648"/>
    <cellStyle name="Обычный 3 10 41 4 2 2 3" xfId="13649"/>
    <cellStyle name="Обычный 3 10 41 4 2 3" xfId="13650"/>
    <cellStyle name="Обычный 3 10 41 4 2 3 2" xfId="13651"/>
    <cellStyle name="Обычный 3 10 41 4 2 4" xfId="13652"/>
    <cellStyle name="Обычный 3 10 41 4 3" xfId="13653"/>
    <cellStyle name="Обычный 3 10 41 4 3 2" xfId="13654"/>
    <cellStyle name="Обычный 3 10 41 4 3 2 2" xfId="13655"/>
    <cellStyle name="Обычный 3 10 41 4 3 3" xfId="13656"/>
    <cellStyle name="Обычный 3 10 41 4 4" xfId="13657"/>
    <cellStyle name="Обычный 3 10 41 4 4 2" xfId="13658"/>
    <cellStyle name="Обычный 3 10 41 4 5" xfId="13659"/>
    <cellStyle name="Обычный 3 10 41 5" xfId="13660"/>
    <cellStyle name="Обычный 3 10 41 5 2" xfId="13661"/>
    <cellStyle name="Обычный 3 10 41 5 2 2" xfId="13662"/>
    <cellStyle name="Обычный 3 10 41 5 2 2 2" xfId="13663"/>
    <cellStyle name="Обычный 3 10 41 5 2 3" xfId="13664"/>
    <cellStyle name="Обычный 3 10 41 5 3" xfId="13665"/>
    <cellStyle name="Обычный 3 10 41 5 3 2" xfId="13666"/>
    <cellStyle name="Обычный 3 10 41 5 4" xfId="13667"/>
    <cellStyle name="Обычный 3 10 41 6" xfId="13668"/>
    <cellStyle name="Обычный 3 10 41 6 2" xfId="13669"/>
    <cellStyle name="Обычный 3 10 41 6 2 2" xfId="13670"/>
    <cellStyle name="Обычный 3 10 41 6 3" xfId="13671"/>
    <cellStyle name="Обычный 3 10 41 7" xfId="13672"/>
    <cellStyle name="Обычный 3 10 41 7 2" xfId="13673"/>
    <cellStyle name="Обычный 3 10 41 8" xfId="13674"/>
    <cellStyle name="Обычный 3 10 42" xfId="13675"/>
    <cellStyle name="Обычный 3 10 42 2" xfId="13676"/>
    <cellStyle name="Обычный 3 10 42 2 2" xfId="13677"/>
    <cellStyle name="Обычный 3 10 42 2 2 2" xfId="13678"/>
    <cellStyle name="Обычный 3 10 42 2 2 2 2" xfId="13679"/>
    <cellStyle name="Обычный 3 10 42 2 2 2 2 2" xfId="13680"/>
    <cellStyle name="Обычный 3 10 42 2 2 2 2 2 2" xfId="13681"/>
    <cellStyle name="Обычный 3 10 42 2 2 2 2 3" xfId="13682"/>
    <cellStyle name="Обычный 3 10 42 2 2 2 3" xfId="13683"/>
    <cellStyle name="Обычный 3 10 42 2 2 2 3 2" xfId="13684"/>
    <cellStyle name="Обычный 3 10 42 2 2 2 4" xfId="13685"/>
    <cellStyle name="Обычный 3 10 42 2 2 3" xfId="13686"/>
    <cellStyle name="Обычный 3 10 42 2 2 3 2" xfId="13687"/>
    <cellStyle name="Обычный 3 10 42 2 2 3 2 2" xfId="13688"/>
    <cellStyle name="Обычный 3 10 42 2 2 3 3" xfId="13689"/>
    <cellStyle name="Обычный 3 10 42 2 2 4" xfId="13690"/>
    <cellStyle name="Обычный 3 10 42 2 2 4 2" xfId="13691"/>
    <cellStyle name="Обычный 3 10 42 2 2 5" xfId="13692"/>
    <cellStyle name="Обычный 3 10 42 2 3" xfId="13693"/>
    <cellStyle name="Обычный 3 10 42 2 3 2" xfId="13694"/>
    <cellStyle name="Обычный 3 10 42 2 3 2 2" xfId="13695"/>
    <cellStyle name="Обычный 3 10 42 2 3 2 2 2" xfId="13696"/>
    <cellStyle name="Обычный 3 10 42 2 3 2 2 2 2" xfId="13697"/>
    <cellStyle name="Обычный 3 10 42 2 3 2 2 3" xfId="13698"/>
    <cellStyle name="Обычный 3 10 42 2 3 2 3" xfId="13699"/>
    <cellStyle name="Обычный 3 10 42 2 3 2 3 2" xfId="13700"/>
    <cellStyle name="Обычный 3 10 42 2 3 2 4" xfId="13701"/>
    <cellStyle name="Обычный 3 10 42 2 3 3" xfId="13702"/>
    <cellStyle name="Обычный 3 10 42 2 3 3 2" xfId="13703"/>
    <cellStyle name="Обычный 3 10 42 2 3 3 2 2" xfId="13704"/>
    <cellStyle name="Обычный 3 10 42 2 3 3 3" xfId="13705"/>
    <cellStyle name="Обычный 3 10 42 2 3 4" xfId="13706"/>
    <cellStyle name="Обычный 3 10 42 2 3 4 2" xfId="13707"/>
    <cellStyle name="Обычный 3 10 42 2 3 5" xfId="13708"/>
    <cellStyle name="Обычный 3 10 42 2 4" xfId="13709"/>
    <cellStyle name="Обычный 3 10 42 2 4 2" xfId="13710"/>
    <cellStyle name="Обычный 3 10 42 2 4 2 2" xfId="13711"/>
    <cellStyle name="Обычный 3 10 42 2 4 2 2 2" xfId="13712"/>
    <cellStyle name="Обычный 3 10 42 2 4 2 3" xfId="13713"/>
    <cellStyle name="Обычный 3 10 42 2 4 3" xfId="13714"/>
    <cellStyle name="Обычный 3 10 42 2 4 3 2" xfId="13715"/>
    <cellStyle name="Обычный 3 10 42 2 4 4" xfId="13716"/>
    <cellStyle name="Обычный 3 10 42 2 5" xfId="13717"/>
    <cellStyle name="Обычный 3 10 42 2 5 2" xfId="13718"/>
    <cellStyle name="Обычный 3 10 42 2 5 2 2" xfId="13719"/>
    <cellStyle name="Обычный 3 10 42 2 5 3" xfId="13720"/>
    <cellStyle name="Обычный 3 10 42 2 6" xfId="13721"/>
    <cellStyle name="Обычный 3 10 42 2 6 2" xfId="13722"/>
    <cellStyle name="Обычный 3 10 42 2 7" xfId="13723"/>
    <cellStyle name="Обычный 3 10 42 3" xfId="13724"/>
    <cellStyle name="Обычный 3 10 42 3 2" xfId="13725"/>
    <cellStyle name="Обычный 3 10 42 3 2 2" xfId="13726"/>
    <cellStyle name="Обычный 3 10 42 3 2 2 2" xfId="13727"/>
    <cellStyle name="Обычный 3 10 42 3 2 2 2 2" xfId="13728"/>
    <cellStyle name="Обычный 3 10 42 3 2 2 3" xfId="13729"/>
    <cellStyle name="Обычный 3 10 42 3 2 3" xfId="13730"/>
    <cellStyle name="Обычный 3 10 42 3 2 3 2" xfId="13731"/>
    <cellStyle name="Обычный 3 10 42 3 2 4" xfId="13732"/>
    <cellStyle name="Обычный 3 10 42 3 3" xfId="13733"/>
    <cellStyle name="Обычный 3 10 42 3 3 2" xfId="13734"/>
    <cellStyle name="Обычный 3 10 42 3 3 2 2" xfId="13735"/>
    <cellStyle name="Обычный 3 10 42 3 3 3" xfId="13736"/>
    <cellStyle name="Обычный 3 10 42 3 4" xfId="13737"/>
    <cellStyle name="Обычный 3 10 42 3 4 2" xfId="13738"/>
    <cellStyle name="Обычный 3 10 42 3 5" xfId="13739"/>
    <cellStyle name="Обычный 3 10 42 4" xfId="13740"/>
    <cellStyle name="Обычный 3 10 42 4 2" xfId="13741"/>
    <cellStyle name="Обычный 3 10 42 4 2 2" xfId="13742"/>
    <cellStyle name="Обычный 3 10 42 4 2 2 2" xfId="13743"/>
    <cellStyle name="Обычный 3 10 42 4 2 2 2 2" xfId="13744"/>
    <cellStyle name="Обычный 3 10 42 4 2 2 3" xfId="13745"/>
    <cellStyle name="Обычный 3 10 42 4 2 3" xfId="13746"/>
    <cellStyle name="Обычный 3 10 42 4 2 3 2" xfId="13747"/>
    <cellStyle name="Обычный 3 10 42 4 2 4" xfId="13748"/>
    <cellStyle name="Обычный 3 10 42 4 3" xfId="13749"/>
    <cellStyle name="Обычный 3 10 42 4 3 2" xfId="13750"/>
    <cellStyle name="Обычный 3 10 42 4 3 2 2" xfId="13751"/>
    <cellStyle name="Обычный 3 10 42 4 3 3" xfId="13752"/>
    <cellStyle name="Обычный 3 10 42 4 4" xfId="13753"/>
    <cellStyle name="Обычный 3 10 42 4 4 2" xfId="13754"/>
    <cellStyle name="Обычный 3 10 42 4 5" xfId="13755"/>
    <cellStyle name="Обычный 3 10 42 5" xfId="13756"/>
    <cellStyle name="Обычный 3 10 42 5 2" xfId="13757"/>
    <cellStyle name="Обычный 3 10 42 5 2 2" xfId="13758"/>
    <cellStyle name="Обычный 3 10 42 5 2 2 2" xfId="13759"/>
    <cellStyle name="Обычный 3 10 42 5 2 3" xfId="13760"/>
    <cellStyle name="Обычный 3 10 42 5 3" xfId="13761"/>
    <cellStyle name="Обычный 3 10 42 5 3 2" xfId="13762"/>
    <cellStyle name="Обычный 3 10 42 5 4" xfId="13763"/>
    <cellStyle name="Обычный 3 10 42 6" xfId="13764"/>
    <cellStyle name="Обычный 3 10 42 6 2" xfId="13765"/>
    <cellStyle name="Обычный 3 10 42 6 2 2" xfId="13766"/>
    <cellStyle name="Обычный 3 10 42 6 3" xfId="13767"/>
    <cellStyle name="Обычный 3 10 42 7" xfId="13768"/>
    <cellStyle name="Обычный 3 10 42 7 2" xfId="13769"/>
    <cellStyle name="Обычный 3 10 42 8" xfId="13770"/>
    <cellStyle name="Обычный 3 10 43" xfId="13771"/>
    <cellStyle name="Обычный 3 10 43 2" xfId="13772"/>
    <cellStyle name="Обычный 3 10 43 2 2" xfId="13773"/>
    <cellStyle name="Обычный 3 10 43 2 2 2" xfId="13774"/>
    <cellStyle name="Обычный 3 10 43 2 2 2 2" xfId="13775"/>
    <cellStyle name="Обычный 3 10 43 2 2 2 2 2" xfId="13776"/>
    <cellStyle name="Обычный 3 10 43 2 2 2 2 2 2" xfId="13777"/>
    <cellStyle name="Обычный 3 10 43 2 2 2 2 3" xfId="13778"/>
    <cellStyle name="Обычный 3 10 43 2 2 2 3" xfId="13779"/>
    <cellStyle name="Обычный 3 10 43 2 2 2 3 2" xfId="13780"/>
    <cellStyle name="Обычный 3 10 43 2 2 2 4" xfId="13781"/>
    <cellStyle name="Обычный 3 10 43 2 2 3" xfId="13782"/>
    <cellStyle name="Обычный 3 10 43 2 2 3 2" xfId="13783"/>
    <cellStyle name="Обычный 3 10 43 2 2 3 2 2" xfId="13784"/>
    <cellStyle name="Обычный 3 10 43 2 2 3 3" xfId="13785"/>
    <cellStyle name="Обычный 3 10 43 2 2 4" xfId="13786"/>
    <cellStyle name="Обычный 3 10 43 2 2 4 2" xfId="13787"/>
    <cellStyle name="Обычный 3 10 43 2 2 5" xfId="13788"/>
    <cellStyle name="Обычный 3 10 43 2 3" xfId="13789"/>
    <cellStyle name="Обычный 3 10 43 2 3 2" xfId="13790"/>
    <cellStyle name="Обычный 3 10 43 2 3 2 2" xfId="13791"/>
    <cellStyle name="Обычный 3 10 43 2 3 2 2 2" xfId="13792"/>
    <cellStyle name="Обычный 3 10 43 2 3 2 2 2 2" xfId="13793"/>
    <cellStyle name="Обычный 3 10 43 2 3 2 2 3" xfId="13794"/>
    <cellStyle name="Обычный 3 10 43 2 3 2 3" xfId="13795"/>
    <cellStyle name="Обычный 3 10 43 2 3 2 3 2" xfId="13796"/>
    <cellStyle name="Обычный 3 10 43 2 3 2 4" xfId="13797"/>
    <cellStyle name="Обычный 3 10 43 2 3 3" xfId="13798"/>
    <cellStyle name="Обычный 3 10 43 2 3 3 2" xfId="13799"/>
    <cellStyle name="Обычный 3 10 43 2 3 3 2 2" xfId="13800"/>
    <cellStyle name="Обычный 3 10 43 2 3 3 3" xfId="13801"/>
    <cellStyle name="Обычный 3 10 43 2 3 4" xfId="13802"/>
    <cellStyle name="Обычный 3 10 43 2 3 4 2" xfId="13803"/>
    <cellStyle name="Обычный 3 10 43 2 3 5" xfId="13804"/>
    <cellStyle name="Обычный 3 10 43 2 4" xfId="13805"/>
    <cellStyle name="Обычный 3 10 43 2 4 2" xfId="13806"/>
    <cellStyle name="Обычный 3 10 43 2 4 2 2" xfId="13807"/>
    <cellStyle name="Обычный 3 10 43 2 4 2 2 2" xfId="13808"/>
    <cellStyle name="Обычный 3 10 43 2 4 2 3" xfId="13809"/>
    <cellStyle name="Обычный 3 10 43 2 4 3" xfId="13810"/>
    <cellStyle name="Обычный 3 10 43 2 4 3 2" xfId="13811"/>
    <cellStyle name="Обычный 3 10 43 2 4 4" xfId="13812"/>
    <cellStyle name="Обычный 3 10 43 2 5" xfId="13813"/>
    <cellStyle name="Обычный 3 10 43 2 5 2" xfId="13814"/>
    <cellStyle name="Обычный 3 10 43 2 5 2 2" xfId="13815"/>
    <cellStyle name="Обычный 3 10 43 2 5 3" xfId="13816"/>
    <cellStyle name="Обычный 3 10 43 2 6" xfId="13817"/>
    <cellStyle name="Обычный 3 10 43 2 6 2" xfId="13818"/>
    <cellStyle name="Обычный 3 10 43 2 7" xfId="13819"/>
    <cellStyle name="Обычный 3 10 43 3" xfId="13820"/>
    <cellStyle name="Обычный 3 10 43 3 2" xfId="13821"/>
    <cellStyle name="Обычный 3 10 43 3 2 2" xfId="13822"/>
    <cellStyle name="Обычный 3 10 43 3 2 2 2" xfId="13823"/>
    <cellStyle name="Обычный 3 10 43 3 2 2 2 2" xfId="13824"/>
    <cellStyle name="Обычный 3 10 43 3 2 2 3" xfId="13825"/>
    <cellStyle name="Обычный 3 10 43 3 2 3" xfId="13826"/>
    <cellStyle name="Обычный 3 10 43 3 2 3 2" xfId="13827"/>
    <cellStyle name="Обычный 3 10 43 3 2 4" xfId="13828"/>
    <cellStyle name="Обычный 3 10 43 3 3" xfId="13829"/>
    <cellStyle name="Обычный 3 10 43 3 3 2" xfId="13830"/>
    <cellStyle name="Обычный 3 10 43 3 3 2 2" xfId="13831"/>
    <cellStyle name="Обычный 3 10 43 3 3 3" xfId="13832"/>
    <cellStyle name="Обычный 3 10 43 3 4" xfId="13833"/>
    <cellStyle name="Обычный 3 10 43 3 4 2" xfId="13834"/>
    <cellStyle name="Обычный 3 10 43 3 5" xfId="13835"/>
    <cellStyle name="Обычный 3 10 43 4" xfId="13836"/>
    <cellStyle name="Обычный 3 10 43 4 2" xfId="13837"/>
    <cellStyle name="Обычный 3 10 43 4 2 2" xfId="13838"/>
    <cellStyle name="Обычный 3 10 43 4 2 2 2" xfId="13839"/>
    <cellStyle name="Обычный 3 10 43 4 2 2 2 2" xfId="13840"/>
    <cellStyle name="Обычный 3 10 43 4 2 2 3" xfId="13841"/>
    <cellStyle name="Обычный 3 10 43 4 2 3" xfId="13842"/>
    <cellStyle name="Обычный 3 10 43 4 2 3 2" xfId="13843"/>
    <cellStyle name="Обычный 3 10 43 4 2 4" xfId="13844"/>
    <cellStyle name="Обычный 3 10 43 4 3" xfId="13845"/>
    <cellStyle name="Обычный 3 10 43 4 3 2" xfId="13846"/>
    <cellStyle name="Обычный 3 10 43 4 3 2 2" xfId="13847"/>
    <cellStyle name="Обычный 3 10 43 4 3 3" xfId="13848"/>
    <cellStyle name="Обычный 3 10 43 4 4" xfId="13849"/>
    <cellStyle name="Обычный 3 10 43 4 4 2" xfId="13850"/>
    <cellStyle name="Обычный 3 10 43 4 5" xfId="13851"/>
    <cellStyle name="Обычный 3 10 43 5" xfId="13852"/>
    <cellStyle name="Обычный 3 10 43 5 2" xfId="13853"/>
    <cellStyle name="Обычный 3 10 43 5 2 2" xfId="13854"/>
    <cellStyle name="Обычный 3 10 43 5 2 2 2" xfId="13855"/>
    <cellStyle name="Обычный 3 10 43 5 2 3" xfId="13856"/>
    <cellStyle name="Обычный 3 10 43 5 3" xfId="13857"/>
    <cellStyle name="Обычный 3 10 43 5 3 2" xfId="13858"/>
    <cellStyle name="Обычный 3 10 43 5 4" xfId="13859"/>
    <cellStyle name="Обычный 3 10 43 6" xfId="13860"/>
    <cellStyle name="Обычный 3 10 43 6 2" xfId="13861"/>
    <cellStyle name="Обычный 3 10 43 6 2 2" xfId="13862"/>
    <cellStyle name="Обычный 3 10 43 6 3" xfId="13863"/>
    <cellStyle name="Обычный 3 10 43 7" xfId="13864"/>
    <cellStyle name="Обычный 3 10 43 7 2" xfId="13865"/>
    <cellStyle name="Обычный 3 10 43 8" xfId="13866"/>
    <cellStyle name="Обычный 3 10 44" xfId="13867"/>
    <cellStyle name="Обычный 3 10 44 2" xfId="13868"/>
    <cellStyle name="Обычный 3 10 44 2 2" xfId="13869"/>
    <cellStyle name="Обычный 3 10 44 2 2 2" xfId="13870"/>
    <cellStyle name="Обычный 3 10 44 2 2 2 2" xfId="13871"/>
    <cellStyle name="Обычный 3 10 44 2 2 2 2 2" xfId="13872"/>
    <cellStyle name="Обычный 3 10 44 2 2 2 2 2 2" xfId="13873"/>
    <cellStyle name="Обычный 3 10 44 2 2 2 2 3" xfId="13874"/>
    <cellStyle name="Обычный 3 10 44 2 2 2 3" xfId="13875"/>
    <cellStyle name="Обычный 3 10 44 2 2 2 3 2" xfId="13876"/>
    <cellStyle name="Обычный 3 10 44 2 2 2 4" xfId="13877"/>
    <cellStyle name="Обычный 3 10 44 2 2 3" xfId="13878"/>
    <cellStyle name="Обычный 3 10 44 2 2 3 2" xfId="13879"/>
    <cellStyle name="Обычный 3 10 44 2 2 3 2 2" xfId="13880"/>
    <cellStyle name="Обычный 3 10 44 2 2 3 3" xfId="13881"/>
    <cellStyle name="Обычный 3 10 44 2 2 4" xfId="13882"/>
    <cellStyle name="Обычный 3 10 44 2 2 4 2" xfId="13883"/>
    <cellStyle name="Обычный 3 10 44 2 2 5" xfId="13884"/>
    <cellStyle name="Обычный 3 10 44 2 3" xfId="13885"/>
    <cellStyle name="Обычный 3 10 44 2 3 2" xfId="13886"/>
    <cellStyle name="Обычный 3 10 44 2 3 2 2" xfId="13887"/>
    <cellStyle name="Обычный 3 10 44 2 3 2 2 2" xfId="13888"/>
    <cellStyle name="Обычный 3 10 44 2 3 2 2 2 2" xfId="13889"/>
    <cellStyle name="Обычный 3 10 44 2 3 2 2 3" xfId="13890"/>
    <cellStyle name="Обычный 3 10 44 2 3 2 3" xfId="13891"/>
    <cellStyle name="Обычный 3 10 44 2 3 2 3 2" xfId="13892"/>
    <cellStyle name="Обычный 3 10 44 2 3 2 4" xfId="13893"/>
    <cellStyle name="Обычный 3 10 44 2 3 3" xfId="13894"/>
    <cellStyle name="Обычный 3 10 44 2 3 3 2" xfId="13895"/>
    <cellStyle name="Обычный 3 10 44 2 3 3 2 2" xfId="13896"/>
    <cellStyle name="Обычный 3 10 44 2 3 3 3" xfId="13897"/>
    <cellStyle name="Обычный 3 10 44 2 3 4" xfId="13898"/>
    <cellStyle name="Обычный 3 10 44 2 3 4 2" xfId="13899"/>
    <cellStyle name="Обычный 3 10 44 2 3 5" xfId="13900"/>
    <cellStyle name="Обычный 3 10 44 2 4" xfId="13901"/>
    <cellStyle name="Обычный 3 10 44 2 4 2" xfId="13902"/>
    <cellStyle name="Обычный 3 10 44 2 4 2 2" xfId="13903"/>
    <cellStyle name="Обычный 3 10 44 2 4 2 2 2" xfId="13904"/>
    <cellStyle name="Обычный 3 10 44 2 4 2 3" xfId="13905"/>
    <cellStyle name="Обычный 3 10 44 2 4 3" xfId="13906"/>
    <cellStyle name="Обычный 3 10 44 2 4 3 2" xfId="13907"/>
    <cellStyle name="Обычный 3 10 44 2 4 4" xfId="13908"/>
    <cellStyle name="Обычный 3 10 44 2 5" xfId="13909"/>
    <cellStyle name="Обычный 3 10 44 2 5 2" xfId="13910"/>
    <cellStyle name="Обычный 3 10 44 2 5 2 2" xfId="13911"/>
    <cellStyle name="Обычный 3 10 44 2 5 3" xfId="13912"/>
    <cellStyle name="Обычный 3 10 44 2 6" xfId="13913"/>
    <cellStyle name="Обычный 3 10 44 2 6 2" xfId="13914"/>
    <cellStyle name="Обычный 3 10 44 2 7" xfId="13915"/>
    <cellStyle name="Обычный 3 10 44 3" xfId="13916"/>
    <cellStyle name="Обычный 3 10 44 3 2" xfId="13917"/>
    <cellStyle name="Обычный 3 10 44 3 2 2" xfId="13918"/>
    <cellStyle name="Обычный 3 10 44 3 2 2 2" xfId="13919"/>
    <cellStyle name="Обычный 3 10 44 3 2 2 2 2" xfId="13920"/>
    <cellStyle name="Обычный 3 10 44 3 2 2 3" xfId="13921"/>
    <cellStyle name="Обычный 3 10 44 3 2 3" xfId="13922"/>
    <cellStyle name="Обычный 3 10 44 3 2 3 2" xfId="13923"/>
    <cellStyle name="Обычный 3 10 44 3 2 4" xfId="13924"/>
    <cellStyle name="Обычный 3 10 44 3 3" xfId="13925"/>
    <cellStyle name="Обычный 3 10 44 3 3 2" xfId="13926"/>
    <cellStyle name="Обычный 3 10 44 3 3 2 2" xfId="13927"/>
    <cellStyle name="Обычный 3 10 44 3 3 3" xfId="13928"/>
    <cellStyle name="Обычный 3 10 44 3 4" xfId="13929"/>
    <cellStyle name="Обычный 3 10 44 3 4 2" xfId="13930"/>
    <cellStyle name="Обычный 3 10 44 3 5" xfId="13931"/>
    <cellStyle name="Обычный 3 10 44 4" xfId="13932"/>
    <cellStyle name="Обычный 3 10 44 4 2" xfId="13933"/>
    <cellStyle name="Обычный 3 10 44 4 2 2" xfId="13934"/>
    <cellStyle name="Обычный 3 10 44 4 2 2 2" xfId="13935"/>
    <cellStyle name="Обычный 3 10 44 4 2 2 2 2" xfId="13936"/>
    <cellStyle name="Обычный 3 10 44 4 2 2 3" xfId="13937"/>
    <cellStyle name="Обычный 3 10 44 4 2 3" xfId="13938"/>
    <cellStyle name="Обычный 3 10 44 4 2 3 2" xfId="13939"/>
    <cellStyle name="Обычный 3 10 44 4 2 4" xfId="13940"/>
    <cellStyle name="Обычный 3 10 44 4 3" xfId="13941"/>
    <cellStyle name="Обычный 3 10 44 4 3 2" xfId="13942"/>
    <cellStyle name="Обычный 3 10 44 4 3 2 2" xfId="13943"/>
    <cellStyle name="Обычный 3 10 44 4 3 3" xfId="13944"/>
    <cellStyle name="Обычный 3 10 44 4 4" xfId="13945"/>
    <cellStyle name="Обычный 3 10 44 4 4 2" xfId="13946"/>
    <cellStyle name="Обычный 3 10 44 4 5" xfId="13947"/>
    <cellStyle name="Обычный 3 10 44 5" xfId="13948"/>
    <cellStyle name="Обычный 3 10 44 5 2" xfId="13949"/>
    <cellStyle name="Обычный 3 10 44 5 2 2" xfId="13950"/>
    <cellStyle name="Обычный 3 10 44 5 2 2 2" xfId="13951"/>
    <cellStyle name="Обычный 3 10 44 5 2 3" xfId="13952"/>
    <cellStyle name="Обычный 3 10 44 5 3" xfId="13953"/>
    <cellStyle name="Обычный 3 10 44 5 3 2" xfId="13954"/>
    <cellStyle name="Обычный 3 10 44 5 4" xfId="13955"/>
    <cellStyle name="Обычный 3 10 44 6" xfId="13956"/>
    <cellStyle name="Обычный 3 10 44 6 2" xfId="13957"/>
    <cellStyle name="Обычный 3 10 44 6 2 2" xfId="13958"/>
    <cellStyle name="Обычный 3 10 44 6 3" xfId="13959"/>
    <cellStyle name="Обычный 3 10 44 7" xfId="13960"/>
    <cellStyle name="Обычный 3 10 44 7 2" xfId="13961"/>
    <cellStyle name="Обычный 3 10 44 8" xfId="13962"/>
    <cellStyle name="Обычный 3 10 45" xfId="13963"/>
    <cellStyle name="Обычный 3 10 45 2" xfId="13964"/>
    <cellStyle name="Обычный 3 10 45 2 2" xfId="13965"/>
    <cellStyle name="Обычный 3 10 45 2 2 2" xfId="13966"/>
    <cellStyle name="Обычный 3 10 45 2 2 2 2" xfId="13967"/>
    <cellStyle name="Обычный 3 10 45 2 2 2 2 2" xfId="13968"/>
    <cellStyle name="Обычный 3 10 45 2 2 2 2 2 2" xfId="13969"/>
    <cellStyle name="Обычный 3 10 45 2 2 2 2 3" xfId="13970"/>
    <cellStyle name="Обычный 3 10 45 2 2 2 3" xfId="13971"/>
    <cellStyle name="Обычный 3 10 45 2 2 2 3 2" xfId="13972"/>
    <cellStyle name="Обычный 3 10 45 2 2 2 4" xfId="13973"/>
    <cellStyle name="Обычный 3 10 45 2 2 3" xfId="13974"/>
    <cellStyle name="Обычный 3 10 45 2 2 3 2" xfId="13975"/>
    <cellStyle name="Обычный 3 10 45 2 2 3 2 2" xfId="13976"/>
    <cellStyle name="Обычный 3 10 45 2 2 3 3" xfId="13977"/>
    <cellStyle name="Обычный 3 10 45 2 2 4" xfId="13978"/>
    <cellStyle name="Обычный 3 10 45 2 2 4 2" xfId="13979"/>
    <cellStyle name="Обычный 3 10 45 2 2 5" xfId="13980"/>
    <cellStyle name="Обычный 3 10 45 2 3" xfId="13981"/>
    <cellStyle name="Обычный 3 10 45 2 3 2" xfId="13982"/>
    <cellStyle name="Обычный 3 10 45 2 3 2 2" xfId="13983"/>
    <cellStyle name="Обычный 3 10 45 2 3 2 2 2" xfId="13984"/>
    <cellStyle name="Обычный 3 10 45 2 3 2 2 2 2" xfId="13985"/>
    <cellStyle name="Обычный 3 10 45 2 3 2 2 3" xfId="13986"/>
    <cellStyle name="Обычный 3 10 45 2 3 2 3" xfId="13987"/>
    <cellStyle name="Обычный 3 10 45 2 3 2 3 2" xfId="13988"/>
    <cellStyle name="Обычный 3 10 45 2 3 2 4" xfId="13989"/>
    <cellStyle name="Обычный 3 10 45 2 3 3" xfId="13990"/>
    <cellStyle name="Обычный 3 10 45 2 3 3 2" xfId="13991"/>
    <cellStyle name="Обычный 3 10 45 2 3 3 2 2" xfId="13992"/>
    <cellStyle name="Обычный 3 10 45 2 3 3 3" xfId="13993"/>
    <cellStyle name="Обычный 3 10 45 2 3 4" xfId="13994"/>
    <cellStyle name="Обычный 3 10 45 2 3 4 2" xfId="13995"/>
    <cellStyle name="Обычный 3 10 45 2 3 5" xfId="13996"/>
    <cellStyle name="Обычный 3 10 45 2 4" xfId="13997"/>
    <cellStyle name="Обычный 3 10 45 2 4 2" xfId="13998"/>
    <cellStyle name="Обычный 3 10 45 2 4 2 2" xfId="13999"/>
    <cellStyle name="Обычный 3 10 45 2 4 2 2 2" xfId="14000"/>
    <cellStyle name="Обычный 3 10 45 2 4 2 3" xfId="14001"/>
    <cellStyle name="Обычный 3 10 45 2 4 3" xfId="14002"/>
    <cellStyle name="Обычный 3 10 45 2 4 3 2" xfId="14003"/>
    <cellStyle name="Обычный 3 10 45 2 4 4" xfId="14004"/>
    <cellStyle name="Обычный 3 10 45 2 5" xfId="14005"/>
    <cellStyle name="Обычный 3 10 45 2 5 2" xfId="14006"/>
    <cellStyle name="Обычный 3 10 45 2 5 2 2" xfId="14007"/>
    <cellStyle name="Обычный 3 10 45 2 5 3" xfId="14008"/>
    <cellStyle name="Обычный 3 10 45 2 6" xfId="14009"/>
    <cellStyle name="Обычный 3 10 45 2 6 2" xfId="14010"/>
    <cellStyle name="Обычный 3 10 45 2 7" xfId="14011"/>
    <cellStyle name="Обычный 3 10 45 3" xfId="14012"/>
    <cellStyle name="Обычный 3 10 45 3 2" xfId="14013"/>
    <cellStyle name="Обычный 3 10 45 3 2 2" xfId="14014"/>
    <cellStyle name="Обычный 3 10 45 3 2 2 2" xfId="14015"/>
    <cellStyle name="Обычный 3 10 45 3 2 2 2 2" xfId="14016"/>
    <cellStyle name="Обычный 3 10 45 3 2 2 3" xfId="14017"/>
    <cellStyle name="Обычный 3 10 45 3 2 3" xfId="14018"/>
    <cellStyle name="Обычный 3 10 45 3 2 3 2" xfId="14019"/>
    <cellStyle name="Обычный 3 10 45 3 2 4" xfId="14020"/>
    <cellStyle name="Обычный 3 10 45 3 3" xfId="14021"/>
    <cellStyle name="Обычный 3 10 45 3 3 2" xfId="14022"/>
    <cellStyle name="Обычный 3 10 45 3 3 2 2" xfId="14023"/>
    <cellStyle name="Обычный 3 10 45 3 3 3" xfId="14024"/>
    <cellStyle name="Обычный 3 10 45 3 4" xfId="14025"/>
    <cellStyle name="Обычный 3 10 45 3 4 2" xfId="14026"/>
    <cellStyle name="Обычный 3 10 45 3 5" xfId="14027"/>
    <cellStyle name="Обычный 3 10 45 4" xfId="14028"/>
    <cellStyle name="Обычный 3 10 45 4 2" xfId="14029"/>
    <cellStyle name="Обычный 3 10 45 4 2 2" xfId="14030"/>
    <cellStyle name="Обычный 3 10 45 4 2 2 2" xfId="14031"/>
    <cellStyle name="Обычный 3 10 45 4 2 2 2 2" xfId="14032"/>
    <cellStyle name="Обычный 3 10 45 4 2 2 3" xfId="14033"/>
    <cellStyle name="Обычный 3 10 45 4 2 3" xfId="14034"/>
    <cellStyle name="Обычный 3 10 45 4 2 3 2" xfId="14035"/>
    <cellStyle name="Обычный 3 10 45 4 2 4" xfId="14036"/>
    <cellStyle name="Обычный 3 10 45 4 3" xfId="14037"/>
    <cellStyle name="Обычный 3 10 45 4 3 2" xfId="14038"/>
    <cellStyle name="Обычный 3 10 45 4 3 2 2" xfId="14039"/>
    <cellStyle name="Обычный 3 10 45 4 3 3" xfId="14040"/>
    <cellStyle name="Обычный 3 10 45 4 4" xfId="14041"/>
    <cellStyle name="Обычный 3 10 45 4 4 2" xfId="14042"/>
    <cellStyle name="Обычный 3 10 45 4 5" xfId="14043"/>
    <cellStyle name="Обычный 3 10 45 5" xfId="14044"/>
    <cellStyle name="Обычный 3 10 45 5 2" xfId="14045"/>
    <cellStyle name="Обычный 3 10 45 5 2 2" xfId="14046"/>
    <cellStyle name="Обычный 3 10 45 5 2 2 2" xfId="14047"/>
    <cellStyle name="Обычный 3 10 45 5 2 3" xfId="14048"/>
    <cellStyle name="Обычный 3 10 45 5 3" xfId="14049"/>
    <cellStyle name="Обычный 3 10 45 5 3 2" xfId="14050"/>
    <cellStyle name="Обычный 3 10 45 5 4" xfId="14051"/>
    <cellStyle name="Обычный 3 10 45 6" xfId="14052"/>
    <cellStyle name="Обычный 3 10 45 6 2" xfId="14053"/>
    <cellStyle name="Обычный 3 10 45 6 2 2" xfId="14054"/>
    <cellStyle name="Обычный 3 10 45 6 3" xfId="14055"/>
    <cellStyle name="Обычный 3 10 45 7" xfId="14056"/>
    <cellStyle name="Обычный 3 10 45 7 2" xfId="14057"/>
    <cellStyle name="Обычный 3 10 45 8" xfId="14058"/>
    <cellStyle name="Обычный 3 10 46" xfId="14059"/>
    <cellStyle name="Обычный 3 10 46 2" xfId="14060"/>
    <cellStyle name="Обычный 3 10 46 2 2" xfId="14061"/>
    <cellStyle name="Обычный 3 10 46 2 2 2" xfId="14062"/>
    <cellStyle name="Обычный 3 10 46 2 2 2 2" xfId="14063"/>
    <cellStyle name="Обычный 3 10 46 2 2 2 2 2" xfId="14064"/>
    <cellStyle name="Обычный 3 10 46 2 2 2 2 2 2" xfId="14065"/>
    <cellStyle name="Обычный 3 10 46 2 2 2 2 3" xfId="14066"/>
    <cellStyle name="Обычный 3 10 46 2 2 2 3" xfId="14067"/>
    <cellStyle name="Обычный 3 10 46 2 2 2 3 2" xfId="14068"/>
    <cellStyle name="Обычный 3 10 46 2 2 2 4" xfId="14069"/>
    <cellStyle name="Обычный 3 10 46 2 2 3" xfId="14070"/>
    <cellStyle name="Обычный 3 10 46 2 2 3 2" xfId="14071"/>
    <cellStyle name="Обычный 3 10 46 2 2 3 2 2" xfId="14072"/>
    <cellStyle name="Обычный 3 10 46 2 2 3 3" xfId="14073"/>
    <cellStyle name="Обычный 3 10 46 2 2 4" xfId="14074"/>
    <cellStyle name="Обычный 3 10 46 2 2 4 2" xfId="14075"/>
    <cellStyle name="Обычный 3 10 46 2 2 5" xfId="14076"/>
    <cellStyle name="Обычный 3 10 46 2 3" xfId="14077"/>
    <cellStyle name="Обычный 3 10 46 2 3 2" xfId="14078"/>
    <cellStyle name="Обычный 3 10 46 2 3 2 2" xfId="14079"/>
    <cellStyle name="Обычный 3 10 46 2 3 2 2 2" xfId="14080"/>
    <cellStyle name="Обычный 3 10 46 2 3 2 2 2 2" xfId="14081"/>
    <cellStyle name="Обычный 3 10 46 2 3 2 2 3" xfId="14082"/>
    <cellStyle name="Обычный 3 10 46 2 3 2 3" xfId="14083"/>
    <cellStyle name="Обычный 3 10 46 2 3 2 3 2" xfId="14084"/>
    <cellStyle name="Обычный 3 10 46 2 3 2 4" xfId="14085"/>
    <cellStyle name="Обычный 3 10 46 2 3 3" xfId="14086"/>
    <cellStyle name="Обычный 3 10 46 2 3 3 2" xfId="14087"/>
    <cellStyle name="Обычный 3 10 46 2 3 3 2 2" xfId="14088"/>
    <cellStyle name="Обычный 3 10 46 2 3 3 3" xfId="14089"/>
    <cellStyle name="Обычный 3 10 46 2 3 4" xfId="14090"/>
    <cellStyle name="Обычный 3 10 46 2 3 4 2" xfId="14091"/>
    <cellStyle name="Обычный 3 10 46 2 3 5" xfId="14092"/>
    <cellStyle name="Обычный 3 10 46 2 4" xfId="14093"/>
    <cellStyle name="Обычный 3 10 46 2 4 2" xfId="14094"/>
    <cellStyle name="Обычный 3 10 46 2 4 2 2" xfId="14095"/>
    <cellStyle name="Обычный 3 10 46 2 4 2 2 2" xfId="14096"/>
    <cellStyle name="Обычный 3 10 46 2 4 2 3" xfId="14097"/>
    <cellStyle name="Обычный 3 10 46 2 4 3" xfId="14098"/>
    <cellStyle name="Обычный 3 10 46 2 4 3 2" xfId="14099"/>
    <cellStyle name="Обычный 3 10 46 2 4 4" xfId="14100"/>
    <cellStyle name="Обычный 3 10 46 2 5" xfId="14101"/>
    <cellStyle name="Обычный 3 10 46 2 5 2" xfId="14102"/>
    <cellStyle name="Обычный 3 10 46 2 5 2 2" xfId="14103"/>
    <cellStyle name="Обычный 3 10 46 2 5 3" xfId="14104"/>
    <cellStyle name="Обычный 3 10 46 2 6" xfId="14105"/>
    <cellStyle name="Обычный 3 10 46 2 6 2" xfId="14106"/>
    <cellStyle name="Обычный 3 10 46 2 7" xfId="14107"/>
    <cellStyle name="Обычный 3 10 46 3" xfId="14108"/>
    <cellStyle name="Обычный 3 10 46 3 2" xfId="14109"/>
    <cellStyle name="Обычный 3 10 46 3 2 2" xfId="14110"/>
    <cellStyle name="Обычный 3 10 46 3 2 2 2" xfId="14111"/>
    <cellStyle name="Обычный 3 10 46 3 2 2 2 2" xfId="14112"/>
    <cellStyle name="Обычный 3 10 46 3 2 2 3" xfId="14113"/>
    <cellStyle name="Обычный 3 10 46 3 2 3" xfId="14114"/>
    <cellStyle name="Обычный 3 10 46 3 2 3 2" xfId="14115"/>
    <cellStyle name="Обычный 3 10 46 3 2 4" xfId="14116"/>
    <cellStyle name="Обычный 3 10 46 3 3" xfId="14117"/>
    <cellStyle name="Обычный 3 10 46 3 3 2" xfId="14118"/>
    <cellStyle name="Обычный 3 10 46 3 3 2 2" xfId="14119"/>
    <cellStyle name="Обычный 3 10 46 3 3 3" xfId="14120"/>
    <cellStyle name="Обычный 3 10 46 3 4" xfId="14121"/>
    <cellStyle name="Обычный 3 10 46 3 4 2" xfId="14122"/>
    <cellStyle name="Обычный 3 10 46 3 5" xfId="14123"/>
    <cellStyle name="Обычный 3 10 46 4" xfId="14124"/>
    <cellStyle name="Обычный 3 10 46 4 2" xfId="14125"/>
    <cellStyle name="Обычный 3 10 46 4 2 2" xfId="14126"/>
    <cellStyle name="Обычный 3 10 46 4 2 2 2" xfId="14127"/>
    <cellStyle name="Обычный 3 10 46 4 2 2 2 2" xfId="14128"/>
    <cellStyle name="Обычный 3 10 46 4 2 2 3" xfId="14129"/>
    <cellStyle name="Обычный 3 10 46 4 2 3" xfId="14130"/>
    <cellStyle name="Обычный 3 10 46 4 2 3 2" xfId="14131"/>
    <cellStyle name="Обычный 3 10 46 4 2 4" xfId="14132"/>
    <cellStyle name="Обычный 3 10 46 4 3" xfId="14133"/>
    <cellStyle name="Обычный 3 10 46 4 3 2" xfId="14134"/>
    <cellStyle name="Обычный 3 10 46 4 3 2 2" xfId="14135"/>
    <cellStyle name="Обычный 3 10 46 4 3 3" xfId="14136"/>
    <cellStyle name="Обычный 3 10 46 4 4" xfId="14137"/>
    <cellStyle name="Обычный 3 10 46 4 4 2" xfId="14138"/>
    <cellStyle name="Обычный 3 10 46 4 5" xfId="14139"/>
    <cellStyle name="Обычный 3 10 46 5" xfId="14140"/>
    <cellStyle name="Обычный 3 10 46 5 2" xfId="14141"/>
    <cellStyle name="Обычный 3 10 46 5 2 2" xfId="14142"/>
    <cellStyle name="Обычный 3 10 46 5 2 2 2" xfId="14143"/>
    <cellStyle name="Обычный 3 10 46 5 2 3" xfId="14144"/>
    <cellStyle name="Обычный 3 10 46 5 3" xfId="14145"/>
    <cellStyle name="Обычный 3 10 46 5 3 2" xfId="14146"/>
    <cellStyle name="Обычный 3 10 46 5 4" xfId="14147"/>
    <cellStyle name="Обычный 3 10 46 6" xfId="14148"/>
    <cellStyle name="Обычный 3 10 46 6 2" xfId="14149"/>
    <cellStyle name="Обычный 3 10 46 6 2 2" xfId="14150"/>
    <cellStyle name="Обычный 3 10 46 6 3" xfId="14151"/>
    <cellStyle name="Обычный 3 10 46 7" xfId="14152"/>
    <cellStyle name="Обычный 3 10 46 7 2" xfId="14153"/>
    <cellStyle name="Обычный 3 10 46 8" xfId="14154"/>
    <cellStyle name="Обычный 3 10 47" xfId="14155"/>
    <cellStyle name="Обычный 3 10 47 2" xfId="14156"/>
    <cellStyle name="Обычный 3 10 47 2 2" xfId="14157"/>
    <cellStyle name="Обычный 3 10 47 2 2 2" xfId="14158"/>
    <cellStyle name="Обычный 3 10 47 2 2 2 2" xfId="14159"/>
    <cellStyle name="Обычный 3 10 47 2 2 2 2 2" xfId="14160"/>
    <cellStyle name="Обычный 3 10 47 2 2 2 2 2 2" xfId="14161"/>
    <cellStyle name="Обычный 3 10 47 2 2 2 2 3" xfId="14162"/>
    <cellStyle name="Обычный 3 10 47 2 2 2 3" xfId="14163"/>
    <cellStyle name="Обычный 3 10 47 2 2 2 3 2" xfId="14164"/>
    <cellStyle name="Обычный 3 10 47 2 2 2 4" xfId="14165"/>
    <cellStyle name="Обычный 3 10 47 2 2 3" xfId="14166"/>
    <cellStyle name="Обычный 3 10 47 2 2 3 2" xfId="14167"/>
    <cellStyle name="Обычный 3 10 47 2 2 3 2 2" xfId="14168"/>
    <cellStyle name="Обычный 3 10 47 2 2 3 3" xfId="14169"/>
    <cellStyle name="Обычный 3 10 47 2 2 4" xfId="14170"/>
    <cellStyle name="Обычный 3 10 47 2 2 4 2" xfId="14171"/>
    <cellStyle name="Обычный 3 10 47 2 2 5" xfId="14172"/>
    <cellStyle name="Обычный 3 10 47 2 3" xfId="14173"/>
    <cellStyle name="Обычный 3 10 47 2 3 2" xfId="14174"/>
    <cellStyle name="Обычный 3 10 47 2 3 2 2" xfId="14175"/>
    <cellStyle name="Обычный 3 10 47 2 3 2 2 2" xfId="14176"/>
    <cellStyle name="Обычный 3 10 47 2 3 2 2 2 2" xfId="14177"/>
    <cellStyle name="Обычный 3 10 47 2 3 2 2 3" xfId="14178"/>
    <cellStyle name="Обычный 3 10 47 2 3 2 3" xfId="14179"/>
    <cellStyle name="Обычный 3 10 47 2 3 2 3 2" xfId="14180"/>
    <cellStyle name="Обычный 3 10 47 2 3 2 4" xfId="14181"/>
    <cellStyle name="Обычный 3 10 47 2 3 3" xfId="14182"/>
    <cellStyle name="Обычный 3 10 47 2 3 3 2" xfId="14183"/>
    <cellStyle name="Обычный 3 10 47 2 3 3 2 2" xfId="14184"/>
    <cellStyle name="Обычный 3 10 47 2 3 3 3" xfId="14185"/>
    <cellStyle name="Обычный 3 10 47 2 3 4" xfId="14186"/>
    <cellStyle name="Обычный 3 10 47 2 3 4 2" xfId="14187"/>
    <cellStyle name="Обычный 3 10 47 2 3 5" xfId="14188"/>
    <cellStyle name="Обычный 3 10 47 2 4" xfId="14189"/>
    <cellStyle name="Обычный 3 10 47 2 4 2" xfId="14190"/>
    <cellStyle name="Обычный 3 10 47 2 4 2 2" xfId="14191"/>
    <cellStyle name="Обычный 3 10 47 2 4 2 2 2" xfId="14192"/>
    <cellStyle name="Обычный 3 10 47 2 4 2 3" xfId="14193"/>
    <cellStyle name="Обычный 3 10 47 2 4 3" xfId="14194"/>
    <cellStyle name="Обычный 3 10 47 2 4 3 2" xfId="14195"/>
    <cellStyle name="Обычный 3 10 47 2 4 4" xfId="14196"/>
    <cellStyle name="Обычный 3 10 47 2 5" xfId="14197"/>
    <cellStyle name="Обычный 3 10 47 2 5 2" xfId="14198"/>
    <cellStyle name="Обычный 3 10 47 2 5 2 2" xfId="14199"/>
    <cellStyle name="Обычный 3 10 47 2 5 3" xfId="14200"/>
    <cellStyle name="Обычный 3 10 47 2 6" xfId="14201"/>
    <cellStyle name="Обычный 3 10 47 2 6 2" xfId="14202"/>
    <cellStyle name="Обычный 3 10 47 2 7" xfId="14203"/>
    <cellStyle name="Обычный 3 10 47 3" xfId="14204"/>
    <cellStyle name="Обычный 3 10 47 3 2" xfId="14205"/>
    <cellStyle name="Обычный 3 10 47 3 2 2" xfId="14206"/>
    <cellStyle name="Обычный 3 10 47 3 2 2 2" xfId="14207"/>
    <cellStyle name="Обычный 3 10 47 3 2 2 2 2" xfId="14208"/>
    <cellStyle name="Обычный 3 10 47 3 2 2 3" xfId="14209"/>
    <cellStyle name="Обычный 3 10 47 3 2 3" xfId="14210"/>
    <cellStyle name="Обычный 3 10 47 3 2 3 2" xfId="14211"/>
    <cellStyle name="Обычный 3 10 47 3 2 4" xfId="14212"/>
    <cellStyle name="Обычный 3 10 47 3 3" xfId="14213"/>
    <cellStyle name="Обычный 3 10 47 3 3 2" xfId="14214"/>
    <cellStyle name="Обычный 3 10 47 3 3 2 2" xfId="14215"/>
    <cellStyle name="Обычный 3 10 47 3 3 3" xfId="14216"/>
    <cellStyle name="Обычный 3 10 47 3 4" xfId="14217"/>
    <cellStyle name="Обычный 3 10 47 3 4 2" xfId="14218"/>
    <cellStyle name="Обычный 3 10 47 3 5" xfId="14219"/>
    <cellStyle name="Обычный 3 10 47 4" xfId="14220"/>
    <cellStyle name="Обычный 3 10 47 4 2" xfId="14221"/>
    <cellStyle name="Обычный 3 10 47 4 2 2" xfId="14222"/>
    <cellStyle name="Обычный 3 10 47 4 2 2 2" xfId="14223"/>
    <cellStyle name="Обычный 3 10 47 4 2 2 2 2" xfId="14224"/>
    <cellStyle name="Обычный 3 10 47 4 2 2 3" xfId="14225"/>
    <cellStyle name="Обычный 3 10 47 4 2 3" xfId="14226"/>
    <cellStyle name="Обычный 3 10 47 4 2 3 2" xfId="14227"/>
    <cellStyle name="Обычный 3 10 47 4 2 4" xfId="14228"/>
    <cellStyle name="Обычный 3 10 47 4 3" xfId="14229"/>
    <cellStyle name="Обычный 3 10 47 4 3 2" xfId="14230"/>
    <cellStyle name="Обычный 3 10 47 4 3 2 2" xfId="14231"/>
    <cellStyle name="Обычный 3 10 47 4 3 3" xfId="14232"/>
    <cellStyle name="Обычный 3 10 47 4 4" xfId="14233"/>
    <cellStyle name="Обычный 3 10 47 4 4 2" xfId="14234"/>
    <cellStyle name="Обычный 3 10 47 4 5" xfId="14235"/>
    <cellStyle name="Обычный 3 10 47 5" xfId="14236"/>
    <cellStyle name="Обычный 3 10 47 5 2" xfId="14237"/>
    <cellStyle name="Обычный 3 10 47 5 2 2" xfId="14238"/>
    <cellStyle name="Обычный 3 10 47 5 2 2 2" xfId="14239"/>
    <cellStyle name="Обычный 3 10 47 5 2 3" xfId="14240"/>
    <cellStyle name="Обычный 3 10 47 5 3" xfId="14241"/>
    <cellStyle name="Обычный 3 10 47 5 3 2" xfId="14242"/>
    <cellStyle name="Обычный 3 10 47 5 4" xfId="14243"/>
    <cellStyle name="Обычный 3 10 47 6" xfId="14244"/>
    <cellStyle name="Обычный 3 10 47 6 2" xfId="14245"/>
    <cellStyle name="Обычный 3 10 47 6 2 2" xfId="14246"/>
    <cellStyle name="Обычный 3 10 47 6 3" xfId="14247"/>
    <cellStyle name="Обычный 3 10 47 7" xfId="14248"/>
    <cellStyle name="Обычный 3 10 47 7 2" xfId="14249"/>
    <cellStyle name="Обычный 3 10 47 8" xfId="14250"/>
    <cellStyle name="Обычный 3 10 48" xfId="14251"/>
    <cellStyle name="Обычный 3 10 48 2" xfId="14252"/>
    <cellStyle name="Обычный 3 10 48 2 2" xfId="14253"/>
    <cellStyle name="Обычный 3 10 48 2 2 2" xfId="14254"/>
    <cellStyle name="Обычный 3 10 48 2 2 2 2" xfId="14255"/>
    <cellStyle name="Обычный 3 10 48 2 2 2 2 2" xfId="14256"/>
    <cellStyle name="Обычный 3 10 48 2 2 2 3" xfId="14257"/>
    <cellStyle name="Обычный 3 10 48 2 2 3" xfId="14258"/>
    <cellStyle name="Обычный 3 10 48 2 2 3 2" xfId="14259"/>
    <cellStyle name="Обычный 3 10 48 2 2 4" xfId="14260"/>
    <cellStyle name="Обычный 3 10 48 2 3" xfId="14261"/>
    <cellStyle name="Обычный 3 10 48 2 3 2" xfId="14262"/>
    <cellStyle name="Обычный 3 10 48 2 3 2 2" xfId="14263"/>
    <cellStyle name="Обычный 3 10 48 2 3 3" xfId="14264"/>
    <cellStyle name="Обычный 3 10 48 2 4" xfId="14265"/>
    <cellStyle name="Обычный 3 10 48 2 4 2" xfId="14266"/>
    <cellStyle name="Обычный 3 10 48 2 5" xfId="14267"/>
    <cellStyle name="Обычный 3 10 48 3" xfId="14268"/>
    <cellStyle name="Обычный 3 10 48 3 2" xfId="14269"/>
    <cellStyle name="Обычный 3 10 48 3 2 2" xfId="14270"/>
    <cellStyle name="Обычный 3 10 48 3 2 2 2" xfId="14271"/>
    <cellStyle name="Обычный 3 10 48 3 2 2 2 2" xfId="14272"/>
    <cellStyle name="Обычный 3 10 48 3 2 2 3" xfId="14273"/>
    <cellStyle name="Обычный 3 10 48 3 2 3" xfId="14274"/>
    <cellStyle name="Обычный 3 10 48 3 2 3 2" xfId="14275"/>
    <cellStyle name="Обычный 3 10 48 3 2 4" xfId="14276"/>
    <cellStyle name="Обычный 3 10 48 3 3" xfId="14277"/>
    <cellStyle name="Обычный 3 10 48 3 3 2" xfId="14278"/>
    <cellStyle name="Обычный 3 10 48 3 3 2 2" xfId="14279"/>
    <cellStyle name="Обычный 3 10 48 3 3 3" xfId="14280"/>
    <cellStyle name="Обычный 3 10 48 3 4" xfId="14281"/>
    <cellStyle name="Обычный 3 10 48 3 4 2" xfId="14282"/>
    <cellStyle name="Обычный 3 10 48 3 5" xfId="14283"/>
    <cellStyle name="Обычный 3 10 48 4" xfId="14284"/>
    <cellStyle name="Обычный 3 10 48 4 2" xfId="14285"/>
    <cellStyle name="Обычный 3 10 48 4 2 2" xfId="14286"/>
    <cellStyle name="Обычный 3 10 48 4 2 2 2" xfId="14287"/>
    <cellStyle name="Обычный 3 10 48 4 2 3" xfId="14288"/>
    <cellStyle name="Обычный 3 10 48 4 3" xfId="14289"/>
    <cellStyle name="Обычный 3 10 48 4 3 2" xfId="14290"/>
    <cellStyle name="Обычный 3 10 48 4 4" xfId="14291"/>
    <cellStyle name="Обычный 3 10 48 5" xfId="14292"/>
    <cellStyle name="Обычный 3 10 48 5 2" xfId="14293"/>
    <cellStyle name="Обычный 3 10 48 5 2 2" xfId="14294"/>
    <cellStyle name="Обычный 3 10 48 5 3" xfId="14295"/>
    <cellStyle name="Обычный 3 10 48 6" xfId="14296"/>
    <cellStyle name="Обычный 3 10 48 6 2" xfId="14297"/>
    <cellStyle name="Обычный 3 10 48 7" xfId="14298"/>
    <cellStyle name="Обычный 3 10 49" xfId="14299"/>
    <cellStyle name="Обычный 3 10 49 2" xfId="14300"/>
    <cellStyle name="Обычный 3 10 49 2 2" xfId="14301"/>
    <cellStyle name="Обычный 3 10 49 2 2 2" xfId="14302"/>
    <cellStyle name="Обычный 3 10 49 2 2 2 2" xfId="14303"/>
    <cellStyle name="Обычный 3 10 49 2 2 3" xfId="14304"/>
    <cellStyle name="Обычный 3 10 49 2 3" xfId="14305"/>
    <cellStyle name="Обычный 3 10 49 2 3 2" xfId="14306"/>
    <cellStyle name="Обычный 3 10 49 2 4" xfId="14307"/>
    <cellStyle name="Обычный 3 10 49 3" xfId="14308"/>
    <cellStyle name="Обычный 3 10 49 3 2" xfId="14309"/>
    <cellStyle name="Обычный 3 10 49 3 2 2" xfId="14310"/>
    <cellStyle name="Обычный 3 10 49 3 3" xfId="14311"/>
    <cellStyle name="Обычный 3 10 49 4" xfId="14312"/>
    <cellStyle name="Обычный 3 10 49 4 2" xfId="14313"/>
    <cellStyle name="Обычный 3 10 49 5" xfId="14314"/>
    <cellStyle name="Обычный 3 10 5" xfId="14315"/>
    <cellStyle name="Обычный 3 10 5 2" xfId="14316"/>
    <cellStyle name="Обычный 3 10 5 2 2" xfId="14317"/>
    <cellStyle name="Обычный 3 10 5 2 2 2" xfId="14318"/>
    <cellStyle name="Обычный 3 10 5 2 2 2 2" xfId="14319"/>
    <cellStyle name="Обычный 3 10 5 2 2 2 2 2" xfId="14320"/>
    <cellStyle name="Обычный 3 10 5 2 2 2 2 2 2" xfId="14321"/>
    <cellStyle name="Обычный 3 10 5 2 2 2 2 3" xfId="14322"/>
    <cellStyle name="Обычный 3 10 5 2 2 2 3" xfId="14323"/>
    <cellStyle name="Обычный 3 10 5 2 2 2 3 2" xfId="14324"/>
    <cellStyle name="Обычный 3 10 5 2 2 2 4" xfId="14325"/>
    <cellStyle name="Обычный 3 10 5 2 2 3" xfId="14326"/>
    <cellStyle name="Обычный 3 10 5 2 2 3 2" xfId="14327"/>
    <cellStyle name="Обычный 3 10 5 2 2 3 2 2" xfId="14328"/>
    <cellStyle name="Обычный 3 10 5 2 2 3 3" xfId="14329"/>
    <cellStyle name="Обычный 3 10 5 2 2 4" xfId="14330"/>
    <cellStyle name="Обычный 3 10 5 2 2 4 2" xfId="14331"/>
    <cellStyle name="Обычный 3 10 5 2 2 5" xfId="14332"/>
    <cellStyle name="Обычный 3 10 5 2 3" xfId="14333"/>
    <cellStyle name="Обычный 3 10 5 2 3 2" xfId="14334"/>
    <cellStyle name="Обычный 3 10 5 2 3 2 2" xfId="14335"/>
    <cellStyle name="Обычный 3 10 5 2 3 2 2 2" xfId="14336"/>
    <cellStyle name="Обычный 3 10 5 2 3 2 2 2 2" xfId="14337"/>
    <cellStyle name="Обычный 3 10 5 2 3 2 2 3" xfId="14338"/>
    <cellStyle name="Обычный 3 10 5 2 3 2 3" xfId="14339"/>
    <cellStyle name="Обычный 3 10 5 2 3 2 3 2" xfId="14340"/>
    <cellStyle name="Обычный 3 10 5 2 3 2 4" xfId="14341"/>
    <cellStyle name="Обычный 3 10 5 2 3 3" xfId="14342"/>
    <cellStyle name="Обычный 3 10 5 2 3 3 2" xfId="14343"/>
    <cellStyle name="Обычный 3 10 5 2 3 3 2 2" xfId="14344"/>
    <cellStyle name="Обычный 3 10 5 2 3 3 3" xfId="14345"/>
    <cellStyle name="Обычный 3 10 5 2 3 4" xfId="14346"/>
    <cellStyle name="Обычный 3 10 5 2 3 4 2" xfId="14347"/>
    <cellStyle name="Обычный 3 10 5 2 3 5" xfId="14348"/>
    <cellStyle name="Обычный 3 10 5 2 4" xfId="14349"/>
    <cellStyle name="Обычный 3 10 5 2 4 2" xfId="14350"/>
    <cellStyle name="Обычный 3 10 5 2 4 2 2" xfId="14351"/>
    <cellStyle name="Обычный 3 10 5 2 4 2 2 2" xfId="14352"/>
    <cellStyle name="Обычный 3 10 5 2 4 2 3" xfId="14353"/>
    <cellStyle name="Обычный 3 10 5 2 4 3" xfId="14354"/>
    <cellStyle name="Обычный 3 10 5 2 4 3 2" xfId="14355"/>
    <cellStyle name="Обычный 3 10 5 2 4 4" xfId="14356"/>
    <cellStyle name="Обычный 3 10 5 2 5" xfId="14357"/>
    <cellStyle name="Обычный 3 10 5 2 5 2" xfId="14358"/>
    <cellStyle name="Обычный 3 10 5 2 5 2 2" xfId="14359"/>
    <cellStyle name="Обычный 3 10 5 2 5 3" xfId="14360"/>
    <cellStyle name="Обычный 3 10 5 2 6" xfId="14361"/>
    <cellStyle name="Обычный 3 10 5 2 6 2" xfId="14362"/>
    <cellStyle name="Обычный 3 10 5 2 7" xfId="14363"/>
    <cellStyle name="Обычный 3 10 5 3" xfId="14364"/>
    <cellStyle name="Обычный 3 10 5 3 2" xfId="14365"/>
    <cellStyle name="Обычный 3 10 5 3 2 2" xfId="14366"/>
    <cellStyle name="Обычный 3 10 5 3 2 2 2" xfId="14367"/>
    <cellStyle name="Обычный 3 10 5 3 2 2 2 2" xfId="14368"/>
    <cellStyle name="Обычный 3 10 5 3 2 2 3" xfId="14369"/>
    <cellStyle name="Обычный 3 10 5 3 2 3" xfId="14370"/>
    <cellStyle name="Обычный 3 10 5 3 2 3 2" xfId="14371"/>
    <cellStyle name="Обычный 3 10 5 3 2 4" xfId="14372"/>
    <cellStyle name="Обычный 3 10 5 3 3" xfId="14373"/>
    <cellStyle name="Обычный 3 10 5 3 3 2" xfId="14374"/>
    <cellStyle name="Обычный 3 10 5 3 3 2 2" xfId="14375"/>
    <cellStyle name="Обычный 3 10 5 3 3 3" xfId="14376"/>
    <cellStyle name="Обычный 3 10 5 3 4" xfId="14377"/>
    <cellStyle name="Обычный 3 10 5 3 4 2" xfId="14378"/>
    <cellStyle name="Обычный 3 10 5 3 5" xfId="14379"/>
    <cellStyle name="Обычный 3 10 5 4" xfId="14380"/>
    <cellStyle name="Обычный 3 10 5 4 2" xfId="14381"/>
    <cellStyle name="Обычный 3 10 5 4 2 2" xfId="14382"/>
    <cellStyle name="Обычный 3 10 5 4 2 2 2" xfId="14383"/>
    <cellStyle name="Обычный 3 10 5 4 2 2 2 2" xfId="14384"/>
    <cellStyle name="Обычный 3 10 5 4 2 2 3" xfId="14385"/>
    <cellStyle name="Обычный 3 10 5 4 2 3" xfId="14386"/>
    <cellStyle name="Обычный 3 10 5 4 2 3 2" xfId="14387"/>
    <cellStyle name="Обычный 3 10 5 4 2 4" xfId="14388"/>
    <cellStyle name="Обычный 3 10 5 4 3" xfId="14389"/>
    <cellStyle name="Обычный 3 10 5 4 3 2" xfId="14390"/>
    <cellStyle name="Обычный 3 10 5 4 3 2 2" xfId="14391"/>
    <cellStyle name="Обычный 3 10 5 4 3 3" xfId="14392"/>
    <cellStyle name="Обычный 3 10 5 4 4" xfId="14393"/>
    <cellStyle name="Обычный 3 10 5 4 4 2" xfId="14394"/>
    <cellStyle name="Обычный 3 10 5 4 5" xfId="14395"/>
    <cellStyle name="Обычный 3 10 5 5" xfId="14396"/>
    <cellStyle name="Обычный 3 10 5 5 2" xfId="14397"/>
    <cellStyle name="Обычный 3 10 5 5 2 2" xfId="14398"/>
    <cellStyle name="Обычный 3 10 5 5 2 2 2" xfId="14399"/>
    <cellStyle name="Обычный 3 10 5 5 2 3" xfId="14400"/>
    <cellStyle name="Обычный 3 10 5 5 3" xfId="14401"/>
    <cellStyle name="Обычный 3 10 5 5 3 2" xfId="14402"/>
    <cellStyle name="Обычный 3 10 5 5 4" xfId="14403"/>
    <cellStyle name="Обычный 3 10 5 6" xfId="14404"/>
    <cellStyle name="Обычный 3 10 5 6 2" xfId="14405"/>
    <cellStyle name="Обычный 3 10 5 6 2 2" xfId="14406"/>
    <cellStyle name="Обычный 3 10 5 6 3" xfId="14407"/>
    <cellStyle name="Обычный 3 10 5 7" xfId="14408"/>
    <cellStyle name="Обычный 3 10 5 7 2" xfId="14409"/>
    <cellStyle name="Обычный 3 10 5 8" xfId="14410"/>
    <cellStyle name="Обычный 3 10 50" xfId="14411"/>
    <cellStyle name="Обычный 3 10 50 2" xfId="14412"/>
    <cellStyle name="Обычный 3 10 50 2 2" xfId="14413"/>
    <cellStyle name="Обычный 3 10 50 2 2 2" xfId="14414"/>
    <cellStyle name="Обычный 3 10 50 2 2 2 2" xfId="14415"/>
    <cellStyle name="Обычный 3 10 50 2 2 3" xfId="14416"/>
    <cellStyle name="Обычный 3 10 50 2 3" xfId="14417"/>
    <cellStyle name="Обычный 3 10 50 2 3 2" xfId="14418"/>
    <cellStyle name="Обычный 3 10 50 2 4" xfId="14419"/>
    <cellStyle name="Обычный 3 10 50 3" xfId="14420"/>
    <cellStyle name="Обычный 3 10 50 3 2" xfId="14421"/>
    <cellStyle name="Обычный 3 10 50 3 2 2" xfId="14422"/>
    <cellStyle name="Обычный 3 10 50 3 3" xfId="14423"/>
    <cellStyle name="Обычный 3 10 50 4" xfId="14424"/>
    <cellStyle name="Обычный 3 10 50 4 2" xfId="14425"/>
    <cellStyle name="Обычный 3 10 50 5" xfId="14426"/>
    <cellStyle name="Обычный 3 10 51" xfId="14427"/>
    <cellStyle name="Обычный 3 10 51 2" xfId="14428"/>
    <cellStyle name="Обычный 3 10 51 2 2" xfId="14429"/>
    <cellStyle name="Обычный 3 10 51 2 2 2" xfId="14430"/>
    <cellStyle name="Обычный 3 10 51 2 3" xfId="14431"/>
    <cellStyle name="Обычный 3 10 51 3" xfId="14432"/>
    <cellStyle name="Обычный 3 10 51 3 2" xfId="14433"/>
    <cellStyle name="Обычный 3 10 51 4" xfId="14434"/>
    <cellStyle name="Обычный 3 10 52" xfId="14435"/>
    <cellStyle name="Обычный 3 10 52 2" xfId="14436"/>
    <cellStyle name="Обычный 3 10 52 2 2" xfId="14437"/>
    <cellStyle name="Обычный 3 10 52 3" xfId="14438"/>
    <cellStyle name="Обычный 3 10 53" xfId="14439"/>
    <cellStyle name="Обычный 3 10 53 2" xfId="14440"/>
    <cellStyle name="Обычный 3 10 54" xfId="14441"/>
    <cellStyle name="Обычный 3 10 6" xfId="14442"/>
    <cellStyle name="Обычный 3 10 6 2" xfId="14443"/>
    <cellStyle name="Обычный 3 10 6 2 2" xfId="14444"/>
    <cellStyle name="Обычный 3 10 6 2 2 2" xfId="14445"/>
    <cellStyle name="Обычный 3 10 6 2 2 2 2" xfId="14446"/>
    <cellStyle name="Обычный 3 10 6 2 2 2 2 2" xfId="14447"/>
    <cellStyle name="Обычный 3 10 6 2 2 2 2 2 2" xfId="14448"/>
    <cellStyle name="Обычный 3 10 6 2 2 2 2 3" xfId="14449"/>
    <cellStyle name="Обычный 3 10 6 2 2 2 3" xfId="14450"/>
    <cellStyle name="Обычный 3 10 6 2 2 2 3 2" xfId="14451"/>
    <cellStyle name="Обычный 3 10 6 2 2 2 4" xfId="14452"/>
    <cellStyle name="Обычный 3 10 6 2 2 3" xfId="14453"/>
    <cellStyle name="Обычный 3 10 6 2 2 3 2" xfId="14454"/>
    <cellStyle name="Обычный 3 10 6 2 2 3 2 2" xfId="14455"/>
    <cellStyle name="Обычный 3 10 6 2 2 3 3" xfId="14456"/>
    <cellStyle name="Обычный 3 10 6 2 2 4" xfId="14457"/>
    <cellStyle name="Обычный 3 10 6 2 2 4 2" xfId="14458"/>
    <cellStyle name="Обычный 3 10 6 2 2 5" xfId="14459"/>
    <cellStyle name="Обычный 3 10 6 2 3" xfId="14460"/>
    <cellStyle name="Обычный 3 10 6 2 3 2" xfId="14461"/>
    <cellStyle name="Обычный 3 10 6 2 3 2 2" xfId="14462"/>
    <cellStyle name="Обычный 3 10 6 2 3 2 2 2" xfId="14463"/>
    <cellStyle name="Обычный 3 10 6 2 3 2 2 2 2" xfId="14464"/>
    <cellStyle name="Обычный 3 10 6 2 3 2 2 3" xfId="14465"/>
    <cellStyle name="Обычный 3 10 6 2 3 2 3" xfId="14466"/>
    <cellStyle name="Обычный 3 10 6 2 3 2 3 2" xfId="14467"/>
    <cellStyle name="Обычный 3 10 6 2 3 2 4" xfId="14468"/>
    <cellStyle name="Обычный 3 10 6 2 3 3" xfId="14469"/>
    <cellStyle name="Обычный 3 10 6 2 3 3 2" xfId="14470"/>
    <cellStyle name="Обычный 3 10 6 2 3 3 2 2" xfId="14471"/>
    <cellStyle name="Обычный 3 10 6 2 3 3 3" xfId="14472"/>
    <cellStyle name="Обычный 3 10 6 2 3 4" xfId="14473"/>
    <cellStyle name="Обычный 3 10 6 2 3 4 2" xfId="14474"/>
    <cellStyle name="Обычный 3 10 6 2 3 5" xfId="14475"/>
    <cellStyle name="Обычный 3 10 6 2 4" xfId="14476"/>
    <cellStyle name="Обычный 3 10 6 2 4 2" xfId="14477"/>
    <cellStyle name="Обычный 3 10 6 2 4 2 2" xfId="14478"/>
    <cellStyle name="Обычный 3 10 6 2 4 2 2 2" xfId="14479"/>
    <cellStyle name="Обычный 3 10 6 2 4 2 3" xfId="14480"/>
    <cellStyle name="Обычный 3 10 6 2 4 3" xfId="14481"/>
    <cellStyle name="Обычный 3 10 6 2 4 3 2" xfId="14482"/>
    <cellStyle name="Обычный 3 10 6 2 4 4" xfId="14483"/>
    <cellStyle name="Обычный 3 10 6 2 5" xfId="14484"/>
    <cellStyle name="Обычный 3 10 6 2 5 2" xfId="14485"/>
    <cellStyle name="Обычный 3 10 6 2 5 2 2" xfId="14486"/>
    <cellStyle name="Обычный 3 10 6 2 5 3" xfId="14487"/>
    <cellStyle name="Обычный 3 10 6 2 6" xfId="14488"/>
    <cellStyle name="Обычный 3 10 6 2 6 2" xfId="14489"/>
    <cellStyle name="Обычный 3 10 6 2 7" xfId="14490"/>
    <cellStyle name="Обычный 3 10 6 3" xfId="14491"/>
    <cellStyle name="Обычный 3 10 6 3 2" xfId="14492"/>
    <cellStyle name="Обычный 3 10 6 3 2 2" xfId="14493"/>
    <cellStyle name="Обычный 3 10 6 3 2 2 2" xfId="14494"/>
    <cellStyle name="Обычный 3 10 6 3 2 2 2 2" xfId="14495"/>
    <cellStyle name="Обычный 3 10 6 3 2 2 3" xfId="14496"/>
    <cellStyle name="Обычный 3 10 6 3 2 3" xfId="14497"/>
    <cellStyle name="Обычный 3 10 6 3 2 3 2" xfId="14498"/>
    <cellStyle name="Обычный 3 10 6 3 2 4" xfId="14499"/>
    <cellStyle name="Обычный 3 10 6 3 3" xfId="14500"/>
    <cellStyle name="Обычный 3 10 6 3 3 2" xfId="14501"/>
    <cellStyle name="Обычный 3 10 6 3 3 2 2" xfId="14502"/>
    <cellStyle name="Обычный 3 10 6 3 3 3" xfId="14503"/>
    <cellStyle name="Обычный 3 10 6 3 4" xfId="14504"/>
    <cellStyle name="Обычный 3 10 6 3 4 2" xfId="14505"/>
    <cellStyle name="Обычный 3 10 6 3 5" xfId="14506"/>
    <cellStyle name="Обычный 3 10 6 4" xfId="14507"/>
    <cellStyle name="Обычный 3 10 6 4 2" xfId="14508"/>
    <cellStyle name="Обычный 3 10 6 4 2 2" xfId="14509"/>
    <cellStyle name="Обычный 3 10 6 4 2 2 2" xfId="14510"/>
    <cellStyle name="Обычный 3 10 6 4 2 2 2 2" xfId="14511"/>
    <cellStyle name="Обычный 3 10 6 4 2 2 3" xfId="14512"/>
    <cellStyle name="Обычный 3 10 6 4 2 3" xfId="14513"/>
    <cellStyle name="Обычный 3 10 6 4 2 3 2" xfId="14514"/>
    <cellStyle name="Обычный 3 10 6 4 2 4" xfId="14515"/>
    <cellStyle name="Обычный 3 10 6 4 3" xfId="14516"/>
    <cellStyle name="Обычный 3 10 6 4 3 2" xfId="14517"/>
    <cellStyle name="Обычный 3 10 6 4 3 2 2" xfId="14518"/>
    <cellStyle name="Обычный 3 10 6 4 3 3" xfId="14519"/>
    <cellStyle name="Обычный 3 10 6 4 4" xfId="14520"/>
    <cellStyle name="Обычный 3 10 6 4 4 2" xfId="14521"/>
    <cellStyle name="Обычный 3 10 6 4 5" xfId="14522"/>
    <cellStyle name="Обычный 3 10 6 5" xfId="14523"/>
    <cellStyle name="Обычный 3 10 6 5 2" xfId="14524"/>
    <cellStyle name="Обычный 3 10 6 5 2 2" xfId="14525"/>
    <cellStyle name="Обычный 3 10 6 5 2 2 2" xfId="14526"/>
    <cellStyle name="Обычный 3 10 6 5 2 3" xfId="14527"/>
    <cellStyle name="Обычный 3 10 6 5 3" xfId="14528"/>
    <cellStyle name="Обычный 3 10 6 5 3 2" xfId="14529"/>
    <cellStyle name="Обычный 3 10 6 5 4" xfId="14530"/>
    <cellStyle name="Обычный 3 10 6 6" xfId="14531"/>
    <cellStyle name="Обычный 3 10 6 6 2" xfId="14532"/>
    <cellStyle name="Обычный 3 10 6 6 2 2" xfId="14533"/>
    <cellStyle name="Обычный 3 10 6 6 3" xfId="14534"/>
    <cellStyle name="Обычный 3 10 6 7" xfId="14535"/>
    <cellStyle name="Обычный 3 10 6 7 2" xfId="14536"/>
    <cellStyle name="Обычный 3 10 6 8" xfId="14537"/>
    <cellStyle name="Обычный 3 10 7" xfId="14538"/>
    <cellStyle name="Обычный 3 10 7 2" xfId="14539"/>
    <cellStyle name="Обычный 3 10 7 2 2" xfId="14540"/>
    <cellStyle name="Обычный 3 10 7 2 2 2" xfId="14541"/>
    <cellStyle name="Обычный 3 10 7 2 2 2 2" xfId="14542"/>
    <cellStyle name="Обычный 3 10 7 2 2 2 2 2" xfId="14543"/>
    <cellStyle name="Обычный 3 10 7 2 2 2 2 2 2" xfId="14544"/>
    <cellStyle name="Обычный 3 10 7 2 2 2 2 3" xfId="14545"/>
    <cellStyle name="Обычный 3 10 7 2 2 2 3" xfId="14546"/>
    <cellStyle name="Обычный 3 10 7 2 2 2 3 2" xfId="14547"/>
    <cellStyle name="Обычный 3 10 7 2 2 2 4" xfId="14548"/>
    <cellStyle name="Обычный 3 10 7 2 2 3" xfId="14549"/>
    <cellStyle name="Обычный 3 10 7 2 2 3 2" xfId="14550"/>
    <cellStyle name="Обычный 3 10 7 2 2 3 2 2" xfId="14551"/>
    <cellStyle name="Обычный 3 10 7 2 2 3 3" xfId="14552"/>
    <cellStyle name="Обычный 3 10 7 2 2 4" xfId="14553"/>
    <cellStyle name="Обычный 3 10 7 2 2 4 2" xfId="14554"/>
    <cellStyle name="Обычный 3 10 7 2 2 5" xfId="14555"/>
    <cellStyle name="Обычный 3 10 7 2 3" xfId="14556"/>
    <cellStyle name="Обычный 3 10 7 2 3 2" xfId="14557"/>
    <cellStyle name="Обычный 3 10 7 2 3 2 2" xfId="14558"/>
    <cellStyle name="Обычный 3 10 7 2 3 2 2 2" xfId="14559"/>
    <cellStyle name="Обычный 3 10 7 2 3 2 2 2 2" xfId="14560"/>
    <cellStyle name="Обычный 3 10 7 2 3 2 2 3" xfId="14561"/>
    <cellStyle name="Обычный 3 10 7 2 3 2 3" xfId="14562"/>
    <cellStyle name="Обычный 3 10 7 2 3 2 3 2" xfId="14563"/>
    <cellStyle name="Обычный 3 10 7 2 3 2 4" xfId="14564"/>
    <cellStyle name="Обычный 3 10 7 2 3 3" xfId="14565"/>
    <cellStyle name="Обычный 3 10 7 2 3 3 2" xfId="14566"/>
    <cellStyle name="Обычный 3 10 7 2 3 3 2 2" xfId="14567"/>
    <cellStyle name="Обычный 3 10 7 2 3 3 3" xfId="14568"/>
    <cellStyle name="Обычный 3 10 7 2 3 4" xfId="14569"/>
    <cellStyle name="Обычный 3 10 7 2 3 4 2" xfId="14570"/>
    <cellStyle name="Обычный 3 10 7 2 3 5" xfId="14571"/>
    <cellStyle name="Обычный 3 10 7 2 4" xfId="14572"/>
    <cellStyle name="Обычный 3 10 7 2 4 2" xfId="14573"/>
    <cellStyle name="Обычный 3 10 7 2 4 2 2" xfId="14574"/>
    <cellStyle name="Обычный 3 10 7 2 4 2 2 2" xfId="14575"/>
    <cellStyle name="Обычный 3 10 7 2 4 2 3" xfId="14576"/>
    <cellStyle name="Обычный 3 10 7 2 4 3" xfId="14577"/>
    <cellStyle name="Обычный 3 10 7 2 4 3 2" xfId="14578"/>
    <cellStyle name="Обычный 3 10 7 2 4 4" xfId="14579"/>
    <cellStyle name="Обычный 3 10 7 2 5" xfId="14580"/>
    <cellStyle name="Обычный 3 10 7 2 5 2" xfId="14581"/>
    <cellStyle name="Обычный 3 10 7 2 5 2 2" xfId="14582"/>
    <cellStyle name="Обычный 3 10 7 2 5 3" xfId="14583"/>
    <cellStyle name="Обычный 3 10 7 2 6" xfId="14584"/>
    <cellStyle name="Обычный 3 10 7 2 6 2" xfId="14585"/>
    <cellStyle name="Обычный 3 10 7 2 7" xfId="14586"/>
    <cellStyle name="Обычный 3 10 7 3" xfId="14587"/>
    <cellStyle name="Обычный 3 10 7 3 2" xfId="14588"/>
    <cellStyle name="Обычный 3 10 7 3 2 2" xfId="14589"/>
    <cellStyle name="Обычный 3 10 7 3 2 2 2" xfId="14590"/>
    <cellStyle name="Обычный 3 10 7 3 2 2 2 2" xfId="14591"/>
    <cellStyle name="Обычный 3 10 7 3 2 2 3" xfId="14592"/>
    <cellStyle name="Обычный 3 10 7 3 2 3" xfId="14593"/>
    <cellStyle name="Обычный 3 10 7 3 2 3 2" xfId="14594"/>
    <cellStyle name="Обычный 3 10 7 3 2 4" xfId="14595"/>
    <cellStyle name="Обычный 3 10 7 3 3" xfId="14596"/>
    <cellStyle name="Обычный 3 10 7 3 3 2" xfId="14597"/>
    <cellStyle name="Обычный 3 10 7 3 3 2 2" xfId="14598"/>
    <cellStyle name="Обычный 3 10 7 3 3 3" xfId="14599"/>
    <cellStyle name="Обычный 3 10 7 3 4" xfId="14600"/>
    <cellStyle name="Обычный 3 10 7 3 4 2" xfId="14601"/>
    <cellStyle name="Обычный 3 10 7 3 5" xfId="14602"/>
    <cellStyle name="Обычный 3 10 7 4" xfId="14603"/>
    <cellStyle name="Обычный 3 10 7 4 2" xfId="14604"/>
    <cellStyle name="Обычный 3 10 7 4 2 2" xfId="14605"/>
    <cellStyle name="Обычный 3 10 7 4 2 2 2" xfId="14606"/>
    <cellStyle name="Обычный 3 10 7 4 2 2 2 2" xfId="14607"/>
    <cellStyle name="Обычный 3 10 7 4 2 2 3" xfId="14608"/>
    <cellStyle name="Обычный 3 10 7 4 2 3" xfId="14609"/>
    <cellStyle name="Обычный 3 10 7 4 2 3 2" xfId="14610"/>
    <cellStyle name="Обычный 3 10 7 4 2 4" xfId="14611"/>
    <cellStyle name="Обычный 3 10 7 4 3" xfId="14612"/>
    <cellStyle name="Обычный 3 10 7 4 3 2" xfId="14613"/>
    <cellStyle name="Обычный 3 10 7 4 3 2 2" xfId="14614"/>
    <cellStyle name="Обычный 3 10 7 4 3 3" xfId="14615"/>
    <cellStyle name="Обычный 3 10 7 4 4" xfId="14616"/>
    <cellStyle name="Обычный 3 10 7 4 4 2" xfId="14617"/>
    <cellStyle name="Обычный 3 10 7 4 5" xfId="14618"/>
    <cellStyle name="Обычный 3 10 7 5" xfId="14619"/>
    <cellStyle name="Обычный 3 10 7 5 2" xfId="14620"/>
    <cellStyle name="Обычный 3 10 7 5 2 2" xfId="14621"/>
    <cellStyle name="Обычный 3 10 7 5 2 2 2" xfId="14622"/>
    <cellStyle name="Обычный 3 10 7 5 2 3" xfId="14623"/>
    <cellStyle name="Обычный 3 10 7 5 3" xfId="14624"/>
    <cellStyle name="Обычный 3 10 7 5 3 2" xfId="14625"/>
    <cellStyle name="Обычный 3 10 7 5 4" xfId="14626"/>
    <cellStyle name="Обычный 3 10 7 6" xfId="14627"/>
    <cellStyle name="Обычный 3 10 7 6 2" xfId="14628"/>
    <cellStyle name="Обычный 3 10 7 6 2 2" xfId="14629"/>
    <cellStyle name="Обычный 3 10 7 6 3" xfId="14630"/>
    <cellStyle name="Обычный 3 10 7 7" xfId="14631"/>
    <cellStyle name="Обычный 3 10 7 7 2" xfId="14632"/>
    <cellStyle name="Обычный 3 10 7 8" xfId="14633"/>
    <cellStyle name="Обычный 3 10 8" xfId="14634"/>
    <cellStyle name="Обычный 3 10 8 2" xfId="14635"/>
    <cellStyle name="Обычный 3 10 8 2 2" xfId="14636"/>
    <cellStyle name="Обычный 3 10 8 2 2 2" xfId="14637"/>
    <cellStyle name="Обычный 3 10 8 2 2 2 2" xfId="14638"/>
    <cellStyle name="Обычный 3 10 8 2 2 2 2 2" xfId="14639"/>
    <cellStyle name="Обычный 3 10 8 2 2 2 2 2 2" xfId="14640"/>
    <cellStyle name="Обычный 3 10 8 2 2 2 2 3" xfId="14641"/>
    <cellStyle name="Обычный 3 10 8 2 2 2 3" xfId="14642"/>
    <cellStyle name="Обычный 3 10 8 2 2 2 3 2" xfId="14643"/>
    <cellStyle name="Обычный 3 10 8 2 2 2 4" xfId="14644"/>
    <cellStyle name="Обычный 3 10 8 2 2 3" xfId="14645"/>
    <cellStyle name="Обычный 3 10 8 2 2 3 2" xfId="14646"/>
    <cellStyle name="Обычный 3 10 8 2 2 3 2 2" xfId="14647"/>
    <cellStyle name="Обычный 3 10 8 2 2 3 3" xfId="14648"/>
    <cellStyle name="Обычный 3 10 8 2 2 4" xfId="14649"/>
    <cellStyle name="Обычный 3 10 8 2 2 4 2" xfId="14650"/>
    <cellStyle name="Обычный 3 10 8 2 2 5" xfId="14651"/>
    <cellStyle name="Обычный 3 10 8 2 3" xfId="14652"/>
    <cellStyle name="Обычный 3 10 8 2 3 2" xfId="14653"/>
    <cellStyle name="Обычный 3 10 8 2 3 2 2" xfId="14654"/>
    <cellStyle name="Обычный 3 10 8 2 3 2 2 2" xfId="14655"/>
    <cellStyle name="Обычный 3 10 8 2 3 2 2 2 2" xfId="14656"/>
    <cellStyle name="Обычный 3 10 8 2 3 2 2 3" xfId="14657"/>
    <cellStyle name="Обычный 3 10 8 2 3 2 3" xfId="14658"/>
    <cellStyle name="Обычный 3 10 8 2 3 2 3 2" xfId="14659"/>
    <cellStyle name="Обычный 3 10 8 2 3 2 4" xfId="14660"/>
    <cellStyle name="Обычный 3 10 8 2 3 3" xfId="14661"/>
    <cellStyle name="Обычный 3 10 8 2 3 3 2" xfId="14662"/>
    <cellStyle name="Обычный 3 10 8 2 3 3 2 2" xfId="14663"/>
    <cellStyle name="Обычный 3 10 8 2 3 3 3" xfId="14664"/>
    <cellStyle name="Обычный 3 10 8 2 3 4" xfId="14665"/>
    <cellStyle name="Обычный 3 10 8 2 3 4 2" xfId="14666"/>
    <cellStyle name="Обычный 3 10 8 2 3 5" xfId="14667"/>
    <cellStyle name="Обычный 3 10 8 2 4" xfId="14668"/>
    <cellStyle name="Обычный 3 10 8 2 4 2" xfId="14669"/>
    <cellStyle name="Обычный 3 10 8 2 4 2 2" xfId="14670"/>
    <cellStyle name="Обычный 3 10 8 2 4 2 2 2" xfId="14671"/>
    <cellStyle name="Обычный 3 10 8 2 4 2 3" xfId="14672"/>
    <cellStyle name="Обычный 3 10 8 2 4 3" xfId="14673"/>
    <cellStyle name="Обычный 3 10 8 2 4 3 2" xfId="14674"/>
    <cellStyle name="Обычный 3 10 8 2 4 4" xfId="14675"/>
    <cellStyle name="Обычный 3 10 8 2 5" xfId="14676"/>
    <cellStyle name="Обычный 3 10 8 2 5 2" xfId="14677"/>
    <cellStyle name="Обычный 3 10 8 2 5 2 2" xfId="14678"/>
    <cellStyle name="Обычный 3 10 8 2 5 3" xfId="14679"/>
    <cellStyle name="Обычный 3 10 8 2 6" xfId="14680"/>
    <cellStyle name="Обычный 3 10 8 2 6 2" xfId="14681"/>
    <cellStyle name="Обычный 3 10 8 2 7" xfId="14682"/>
    <cellStyle name="Обычный 3 10 8 3" xfId="14683"/>
    <cellStyle name="Обычный 3 10 8 3 2" xfId="14684"/>
    <cellStyle name="Обычный 3 10 8 3 2 2" xfId="14685"/>
    <cellStyle name="Обычный 3 10 8 3 2 2 2" xfId="14686"/>
    <cellStyle name="Обычный 3 10 8 3 2 2 2 2" xfId="14687"/>
    <cellStyle name="Обычный 3 10 8 3 2 2 3" xfId="14688"/>
    <cellStyle name="Обычный 3 10 8 3 2 3" xfId="14689"/>
    <cellStyle name="Обычный 3 10 8 3 2 3 2" xfId="14690"/>
    <cellStyle name="Обычный 3 10 8 3 2 4" xfId="14691"/>
    <cellStyle name="Обычный 3 10 8 3 3" xfId="14692"/>
    <cellStyle name="Обычный 3 10 8 3 3 2" xfId="14693"/>
    <cellStyle name="Обычный 3 10 8 3 3 2 2" xfId="14694"/>
    <cellStyle name="Обычный 3 10 8 3 3 3" xfId="14695"/>
    <cellStyle name="Обычный 3 10 8 3 4" xfId="14696"/>
    <cellStyle name="Обычный 3 10 8 3 4 2" xfId="14697"/>
    <cellStyle name="Обычный 3 10 8 3 5" xfId="14698"/>
    <cellStyle name="Обычный 3 10 8 4" xfId="14699"/>
    <cellStyle name="Обычный 3 10 8 4 2" xfId="14700"/>
    <cellStyle name="Обычный 3 10 8 4 2 2" xfId="14701"/>
    <cellStyle name="Обычный 3 10 8 4 2 2 2" xfId="14702"/>
    <cellStyle name="Обычный 3 10 8 4 2 2 2 2" xfId="14703"/>
    <cellStyle name="Обычный 3 10 8 4 2 2 3" xfId="14704"/>
    <cellStyle name="Обычный 3 10 8 4 2 3" xfId="14705"/>
    <cellStyle name="Обычный 3 10 8 4 2 3 2" xfId="14706"/>
    <cellStyle name="Обычный 3 10 8 4 2 4" xfId="14707"/>
    <cellStyle name="Обычный 3 10 8 4 3" xfId="14708"/>
    <cellStyle name="Обычный 3 10 8 4 3 2" xfId="14709"/>
    <cellStyle name="Обычный 3 10 8 4 3 2 2" xfId="14710"/>
    <cellStyle name="Обычный 3 10 8 4 3 3" xfId="14711"/>
    <cellStyle name="Обычный 3 10 8 4 4" xfId="14712"/>
    <cellStyle name="Обычный 3 10 8 4 4 2" xfId="14713"/>
    <cellStyle name="Обычный 3 10 8 4 5" xfId="14714"/>
    <cellStyle name="Обычный 3 10 8 5" xfId="14715"/>
    <cellStyle name="Обычный 3 10 8 5 2" xfId="14716"/>
    <cellStyle name="Обычный 3 10 8 5 2 2" xfId="14717"/>
    <cellStyle name="Обычный 3 10 8 5 2 2 2" xfId="14718"/>
    <cellStyle name="Обычный 3 10 8 5 2 3" xfId="14719"/>
    <cellStyle name="Обычный 3 10 8 5 3" xfId="14720"/>
    <cellStyle name="Обычный 3 10 8 5 3 2" xfId="14721"/>
    <cellStyle name="Обычный 3 10 8 5 4" xfId="14722"/>
    <cellStyle name="Обычный 3 10 8 6" xfId="14723"/>
    <cellStyle name="Обычный 3 10 8 6 2" xfId="14724"/>
    <cellStyle name="Обычный 3 10 8 6 2 2" xfId="14725"/>
    <cellStyle name="Обычный 3 10 8 6 3" xfId="14726"/>
    <cellStyle name="Обычный 3 10 8 7" xfId="14727"/>
    <cellStyle name="Обычный 3 10 8 7 2" xfId="14728"/>
    <cellStyle name="Обычный 3 10 8 8" xfId="14729"/>
    <cellStyle name="Обычный 3 10 9" xfId="14730"/>
    <cellStyle name="Обычный 3 10 9 2" xfId="14731"/>
    <cellStyle name="Обычный 3 10 9 2 2" xfId="14732"/>
    <cellStyle name="Обычный 3 10 9 2 2 2" xfId="14733"/>
    <cellStyle name="Обычный 3 10 9 2 2 2 2" xfId="14734"/>
    <cellStyle name="Обычный 3 10 9 2 2 2 2 2" xfId="14735"/>
    <cellStyle name="Обычный 3 10 9 2 2 2 2 2 2" xfId="14736"/>
    <cellStyle name="Обычный 3 10 9 2 2 2 2 3" xfId="14737"/>
    <cellStyle name="Обычный 3 10 9 2 2 2 3" xfId="14738"/>
    <cellStyle name="Обычный 3 10 9 2 2 2 3 2" xfId="14739"/>
    <cellStyle name="Обычный 3 10 9 2 2 2 4" xfId="14740"/>
    <cellStyle name="Обычный 3 10 9 2 2 3" xfId="14741"/>
    <cellStyle name="Обычный 3 10 9 2 2 3 2" xfId="14742"/>
    <cellStyle name="Обычный 3 10 9 2 2 3 2 2" xfId="14743"/>
    <cellStyle name="Обычный 3 10 9 2 2 3 3" xfId="14744"/>
    <cellStyle name="Обычный 3 10 9 2 2 4" xfId="14745"/>
    <cellStyle name="Обычный 3 10 9 2 2 4 2" xfId="14746"/>
    <cellStyle name="Обычный 3 10 9 2 2 5" xfId="14747"/>
    <cellStyle name="Обычный 3 10 9 2 3" xfId="14748"/>
    <cellStyle name="Обычный 3 10 9 2 3 2" xfId="14749"/>
    <cellStyle name="Обычный 3 10 9 2 3 2 2" xfId="14750"/>
    <cellStyle name="Обычный 3 10 9 2 3 2 2 2" xfId="14751"/>
    <cellStyle name="Обычный 3 10 9 2 3 2 2 2 2" xfId="14752"/>
    <cellStyle name="Обычный 3 10 9 2 3 2 2 3" xfId="14753"/>
    <cellStyle name="Обычный 3 10 9 2 3 2 3" xfId="14754"/>
    <cellStyle name="Обычный 3 10 9 2 3 2 3 2" xfId="14755"/>
    <cellStyle name="Обычный 3 10 9 2 3 2 4" xfId="14756"/>
    <cellStyle name="Обычный 3 10 9 2 3 3" xfId="14757"/>
    <cellStyle name="Обычный 3 10 9 2 3 3 2" xfId="14758"/>
    <cellStyle name="Обычный 3 10 9 2 3 3 2 2" xfId="14759"/>
    <cellStyle name="Обычный 3 10 9 2 3 3 3" xfId="14760"/>
    <cellStyle name="Обычный 3 10 9 2 3 4" xfId="14761"/>
    <cellStyle name="Обычный 3 10 9 2 3 4 2" xfId="14762"/>
    <cellStyle name="Обычный 3 10 9 2 3 5" xfId="14763"/>
    <cellStyle name="Обычный 3 10 9 2 4" xfId="14764"/>
    <cellStyle name="Обычный 3 10 9 2 4 2" xfId="14765"/>
    <cellStyle name="Обычный 3 10 9 2 4 2 2" xfId="14766"/>
    <cellStyle name="Обычный 3 10 9 2 4 2 2 2" xfId="14767"/>
    <cellStyle name="Обычный 3 10 9 2 4 2 3" xfId="14768"/>
    <cellStyle name="Обычный 3 10 9 2 4 3" xfId="14769"/>
    <cellStyle name="Обычный 3 10 9 2 4 3 2" xfId="14770"/>
    <cellStyle name="Обычный 3 10 9 2 4 4" xfId="14771"/>
    <cellStyle name="Обычный 3 10 9 2 5" xfId="14772"/>
    <cellStyle name="Обычный 3 10 9 2 5 2" xfId="14773"/>
    <cellStyle name="Обычный 3 10 9 2 5 2 2" xfId="14774"/>
    <cellStyle name="Обычный 3 10 9 2 5 3" xfId="14775"/>
    <cellStyle name="Обычный 3 10 9 2 6" xfId="14776"/>
    <cellStyle name="Обычный 3 10 9 2 6 2" xfId="14777"/>
    <cellStyle name="Обычный 3 10 9 2 7" xfId="14778"/>
    <cellStyle name="Обычный 3 10 9 3" xfId="14779"/>
    <cellStyle name="Обычный 3 10 9 3 2" xfId="14780"/>
    <cellStyle name="Обычный 3 10 9 3 2 2" xfId="14781"/>
    <cellStyle name="Обычный 3 10 9 3 2 2 2" xfId="14782"/>
    <cellStyle name="Обычный 3 10 9 3 2 2 2 2" xfId="14783"/>
    <cellStyle name="Обычный 3 10 9 3 2 2 3" xfId="14784"/>
    <cellStyle name="Обычный 3 10 9 3 2 3" xfId="14785"/>
    <cellStyle name="Обычный 3 10 9 3 2 3 2" xfId="14786"/>
    <cellStyle name="Обычный 3 10 9 3 2 4" xfId="14787"/>
    <cellStyle name="Обычный 3 10 9 3 3" xfId="14788"/>
    <cellStyle name="Обычный 3 10 9 3 3 2" xfId="14789"/>
    <cellStyle name="Обычный 3 10 9 3 3 2 2" xfId="14790"/>
    <cellStyle name="Обычный 3 10 9 3 3 3" xfId="14791"/>
    <cellStyle name="Обычный 3 10 9 3 4" xfId="14792"/>
    <cellStyle name="Обычный 3 10 9 3 4 2" xfId="14793"/>
    <cellStyle name="Обычный 3 10 9 3 5" xfId="14794"/>
    <cellStyle name="Обычный 3 10 9 4" xfId="14795"/>
    <cellStyle name="Обычный 3 10 9 4 2" xfId="14796"/>
    <cellStyle name="Обычный 3 10 9 4 2 2" xfId="14797"/>
    <cellStyle name="Обычный 3 10 9 4 2 2 2" xfId="14798"/>
    <cellStyle name="Обычный 3 10 9 4 2 2 2 2" xfId="14799"/>
    <cellStyle name="Обычный 3 10 9 4 2 2 3" xfId="14800"/>
    <cellStyle name="Обычный 3 10 9 4 2 3" xfId="14801"/>
    <cellStyle name="Обычный 3 10 9 4 2 3 2" xfId="14802"/>
    <cellStyle name="Обычный 3 10 9 4 2 4" xfId="14803"/>
    <cellStyle name="Обычный 3 10 9 4 3" xfId="14804"/>
    <cellStyle name="Обычный 3 10 9 4 3 2" xfId="14805"/>
    <cellStyle name="Обычный 3 10 9 4 3 2 2" xfId="14806"/>
    <cellStyle name="Обычный 3 10 9 4 3 3" xfId="14807"/>
    <cellStyle name="Обычный 3 10 9 4 4" xfId="14808"/>
    <cellStyle name="Обычный 3 10 9 4 4 2" xfId="14809"/>
    <cellStyle name="Обычный 3 10 9 4 5" xfId="14810"/>
    <cellStyle name="Обычный 3 10 9 5" xfId="14811"/>
    <cellStyle name="Обычный 3 10 9 5 2" xfId="14812"/>
    <cellStyle name="Обычный 3 10 9 5 2 2" xfId="14813"/>
    <cellStyle name="Обычный 3 10 9 5 2 2 2" xfId="14814"/>
    <cellStyle name="Обычный 3 10 9 5 2 3" xfId="14815"/>
    <cellStyle name="Обычный 3 10 9 5 3" xfId="14816"/>
    <cellStyle name="Обычный 3 10 9 5 3 2" xfId="14817"/>
    <cellStyle name="Обычный 3 10 9 5 4" xfId="14818"/>
    <cellStyle name="Обычный 3 10 9 6" xfId="14819"/>
    <cellStyle name="Обычный 3 10 9 6 2" xfId="14820"/>
    <cellStyle name="Обычный 3 10 9 6 2 2" xfId="14821"/>
    <cellStyle name="Обычный 3 10 9 6 3" xfId="14822"/>
    <cellStyle name="Обычный 3 10 9 7" xfId="14823"/>
    <cellStyle name="Обычный 3 10 9 7 2" xfId="14824"/>
    <cellStyle name="Обычный 3 10 9 8" xfId="14825"/>
    <cellStyle name="Обычный 3 11" xfId="14826"/>
    <cellStyle name="Обычный 3 11 10" xfId="14827"/>
    <cellStyle name="Обычный 3 11 10 2" xfId="14828"/>
    <cellStyle name="Обычный 3 11 10 2 2" xfId="14829"/>
    <cellStyle name="Обычный 3 11 10 2 2 2" xfId="14830"/>
    <cellStyle name="Обычный 3 11 10 2 2 2 2" xfId="14831"/>
    <cellStyle name="Обычный 3 11 10 2 2 2 2 2" xfId="14832"/>
    <cellStyle name="Обычный 3 11 10 2 2 2 2 2 2" xfId="14833"/>
    <cellStyle name="Обычный 3 11 10 2 2 2 2 3" xfId="14834"/>
    <cellStyle name="Обычный 3 11 10 2 2 2 3" xfId="14835"/>
    <cellStyle name="Обычный 3 11 10 2 2 2 3 2" xfId="14836"/>
    <cellStyle name="Обычный 3 11 10 2 2 2 4" xfId="14837"/>
    <cellStyle name="Обычный 3 11 10 2 2 3" xfId="14838"/>
    <cellStyle name="Обычный 3 11 10 2 2 3 2" xfId="14839"/>
    <cellStyle name="Обычный 3 11 10 2 2 3 2 2" xfId="14840"/>
    <cellStyle name="Обычный 3 11 10 2 2 3 3" xfId="14841"/>
    <cellStyle name="Обычный 3 11 10 2 2 4" xfId="14842"/>
    <cellStyle name="Обычный 3 11 10 2 2 4 2" xfId="14843"/>
    <cellStyle name="Обычный 3 11 10 2 2 5" xfId="14844"/>
    <cellStyle name="Обычный 3 11 10 2 3" xfId="14845"/>
    <cellStyle name="Обычный 3 11 10 2 3 2" xfId="14846"/>
    <cellStyle name="Обычный 3 11 10 2 3 2 2" xfId="14847"/>
    <cellStyle name="Обычный 3 11 10 2 3 2 2 2" xfId="14848"/>
    <cellStyle name="Обычный 3 11 10 2 3 2 2 2 2" xfId="14849"/>
    <cellStyle name="Обычный 3 11 10 2 3 2 2 3" xfId="14850"/>
    <cellStyle name="Обычный 3 11 10 2 3 2 3" xfId="14851"/>
    <cellStyle name="Обычный 3 11 10 2 3 2 3 2" xfId="14852"/>
    <cellStyle name="Обычный 3 11 10 2 3 2 4" xfId="14853"/>
    <cellStyle name="Обычный 3 11 10 2 3 3" xfId="14854"/>
    <cellStyle name="Обычный 3 11 10 2 3 3 2" xfId="14855"/>
    <cellStyle name="Обычный 3 11 10 2 3 3 2 2" xfId="14856"/>
    <cellStyle name="Обычный 3 11 10 2 3 3 3" xfId="14857"/>
    <cellStyle name="Обычный 3 11 10 2 3 4" xfId="14858"/>
    <cellStyle name="Обычный 3 11 10 2 3 4 2" xfId="14859"/>
    <cellStyle name="Обычный 3 11 10 2 3 5" xfId="14860"/>
    <cellStyle name="Обычный 3 11 10 2 4" xfId="14861"/>
    <cellStyle name="Обычный 3 11 10 2 4 2" xfId="14862"/>
    <cellStyle name="Обычный 3 11 10 2 4 2 2" xfId="14863"/>
    <cellStyle name="Обычный 3 11 10 2 4 2 2 2" xfId="14864"/>
    <cellStyle name="Обычный 3 11 10 2 4 2 3" xfId="14865"/>
    <cellStyle name="Обычный 3 11 10 2 4 3" xfId="14866"/>
    <cellStyle name="Обычный 3 11 10 2 4 3 2" xfId="14867"/>
    <cellStyle name="Обычный 3 11 10 2 4 4" xfId="14868"/>
    <cellStyle name="Обычный 3 11 10 2 5" xfId="14869"/>
    <cellStyle name="Обычный 3 11 10 2 5 2" xfId="14870"/>
    <cellStyle name="Обычный 3 11 10 2 5 2 2" xfId="14871"/>
    <cellStyle name="Обычный 3 11 10 2 5 3" xfId="14872"/>
    <cellStyle name="Обычный 3 11 10 2 6" xfId="14873"/>
    <cellStyle name="Обычный 3 11 10 2 6 2" xfId="14874"/>
    <cellStyle name="Обычный 3 11 10 2 7" xfId="14875"/>
    <cellStyle name="Обычный 3 11 10 3" xfId="14876"/>
    <cellStyle name="Обычный 3 11 10 3 2" xfId="14877"/>
    <cellStyle name="Обычный 3 11 10 3 2 2" xfId="14878"/>
    <cellStyle name="Обычный 3 11 10 3 2 2 2" xfId="14879"/>
    <cellStyle name="Обычный 3 11 10 3 2 2 2 2" xfId="14880"/>
    <cellStyle name="Обычный 3 11 10 3 2 2 3" xfId="14881"/>
    <cellStyle name="Обычный 3 11 10 3 2 3" xfId="14882"/>
    <cellStyle name="Обычный 3 11 10 3 2 3 2" xfId="14883"/>
    <cellStyle name="Обычный 3 11 10 3 2 4" xfId="14884"/>
    <cellStyle name="Обычный 3 11 10 3 3" xfId="14885"/>
    <cellStyle name="Обычный 3 11 10 3 3 2" xfId="14886"/>
    <cellStyle name="Обычный 3 11 10 3 3 2 2" xfId="14887"/>
    <cellStyle name="Обычный 3 11 10 3 3 3" xfId="14888"/>
    <cellStyle name="Обычный 3 11 10 3 4" xfId="14889"/>
    <cellStyle name="Обычный 3 11 10 3 4 2" xfId="14890"/>
    <cellStyle name="Обычный 3 11 10 3 5" xfId="14891"/>
    <cellStyle name="Обычный 3 11 10 4" xfId="14892"/>
    <cellStyle name="Обычный 3 11 10 4 2" xfId="14893"/>
    <cellStyle name="Обычный 3 11 10 4 2 2" xfId="14894"/>
    <cellStyle name="Обычный 3 11 10 4 2 2 2" xfId="14895"/>
    <cellStyle name="Обычный 3 11 10 4 2 2 2 2" xfId="14896"/>
    <cellStyle name="Обычный 3 11 10 4 2 2 3" xfId="14897"/>
    <cellStyle name="Обычный 3 11 10 4 2 3" xfId="14898"/>
    <cellStyle name="Обычный 3 11 10 4 2 3 2" xfId="14899"/>
    <cellStyle name="Обычный 3 11 10 4 2 4" xfId="14900"/>
    <cellStyle name="Обычный 3 11 10 4 3" xfId="14901"/>
    <cellStyle name="Обычный 3 11 10 4 3 2" xfId="14902"/>
    <cellStyle name="Обычный 3 11 10 4 3 2 2" xfId="14903"/>
    <cellStyle name="Обычный 3 11 10 4 3 3" xfId="14904"/>
    <cellStyle name="Обычный 3 11 10 4 4" xfId="14905"/>
    <cellStyle name="Обычный 3 11 10 4 4 2" xfId="14906"/>
    <cellStyle name="Обычный 3 11 10 4 5" xfId="14907"/>
    <cellStyle name="Обычный 3 11 10 5" xfId="14908"/>
    <cellStyle name="Обычный 3 11 10 5 2" xfId="14909"/>
    <cellStyle name="Обычный 3 11 10 5 2 2" xfId="14910"/>
    <cellStyle name="Обычный 3 11 10 5 2 2 2" xfId="14911"/>
    <cellStyle name="Обычный 3 11 10 5 2 3" xfId="14912"/>
    <cellStyle name="Обычный 3 11 10 5 3" xfId="14913"/>
    <cellStyle name="Обычный 3 11 10 5 3 2" xfId="14914"/>
    <cellStyle name="Обычный 3 11 10 5 4" xfId="14915"/>
    <cellStyle name="Обычный 3 11 10 6" xfId="14916"/>
    <cellStyle name="Обычный 3 11 10 6 2" xfId="14917"/>
    <cellStyle name="Обычный 3 11 10 6 2 2" xfId="14918"/>
    <cellStyle name="Обычный 3 11 10 6 3" xfId="14919"/>
    <cellStyle name="Обычный 3 11 10 7" xfId="14920"/>
    <cellStyle name="Обычный 3 11 10 7 2" xfId="14921"/>
    <cellStyle name="Обычный 3 11 10 8" xfId="14922"/>
    <cellStyle name="Обычный 3 11 11" xfId="14923"/>
    <cellStyle name="Обычный 3 11 11 2" xfId="14924"/>
    <cellStyle name="Обычный 3 11 11 2 2" xfId="14925"/>
    <cellStyle name="Обычный 3 11 11 2 2 2" xfId="14926"/>
    <cellStyle name="Обычный 3 11 11 2 2 2 2" xfId="14927"/>
    <cellStyle name="Обычный 3 11 11 2 2 2 2 2" xfId="14928"/>
    <cellStyle name="Обычный 3 11 11 2 2 2 2 2 2" xfId="14929"/>
    <cellStyle name="Обычный 3 11 11 2 2 2 2 3" xfId="14930"/>
    <cellStyle name="Обычный 3 11 11 2 2 2 3" xfId="14931"/>
    <cellStyle name="Обычный 3 11 11 2 2 2 3 2" xfId="14932"/>
    <cellStyle name="Обычный 3 11 11 2 2 2 4" xfId="14933"/>
    <cellStyle name="Обычный 3 11 11 2 2 3" xfId="14934"/>
    <cellStyle name="Обычный 3 11 11 2 2 3 2" xfId="14935"/>
    <cellStyle name="Обычный 3 11 11 2 2 3 2 2" xfId="14936"/>
    <cellStyle name="Обычный 3 11 11 2 2 3 3" xfId="14937"/>
    <cellStyle name="Обычный 3 11 11 2 2 4" xfId="14938"/>
    <cellStyle name="Обычный 3 11 11 2 2 4 2" xfId="14939"/>
    <cellStyle name="Обычный 3 11 11 2 2 5" xfId="14940"/>
    <cellStyle name="Обычный 3 11 11 2 3" xfId="14941"/>
    <cellStyle name="Обычный 3 11 11 2 3 2" xfId="14942"/>
    <cellStyle name="Обычный 3 11 11 2 3 2 2" xfId="14943"/>
    <cellStyle name="Обычный 3 11 11 2 3 2 2 2" xfId="14944"/>
    <cellStyle name="Обычный 3 11 11 2 3 2 2 2 2" xfId="14945"/>
    <cellStyle name="Обычный 3 11 11 2 3 2 2 3" xfId="14946"/>
    <cellStyle name="Обычный 3 11 11 2 3 2 3" xfId="14947"/>
    <cellStyle name="Обычный 3 11 11 2 3 2 3 2" xfId="14948"/>
    <cellStyle name="Обычный 3 11 11 2 3 2 4" xfId="14949"/>
    <cellStyle name="Обычный 3 11 11 2 3 3" xfId="14950"/>
    <cellStyle name="Обычный 3 11 11 2 3 3 2" xfId="14951"/>
    <cellStyle name="Обычный 3 11 11 2 3 3 2 2" xfId="14952"/>
    <cellStyle name="Обычный 3 11 11 2 3 3 3" xfId="14953"/>
    <cellStyle name="Обычный 3 11 11 2 3 4" xfId="14954"/>
    <cellStyle name="Обычный 3 11 11 2 3 4 2" xfId="14955"/>
    <cellStyle name="Обычный 3 11 11 2 3 5" xfId="14956"/>
    <cellStyle name="Обычный 3 11 11 2 4" xfId="14957"/>
    <cellStyle name="Обычный 3 11 11 2 4 2" xfId="14958"/>
    <cellStyle name="Обычный 3 11 11 2 4 2 2" xfId="14959"/>
    <cellStyle name="Обычный 3 11 11 2 4 2 2 2" xfId="14960"/>
    <cellStyle name="Обычный 3 11 11 2 4 2 3" xfId="14961"/>
    <cellStyle name="Обычный 3 11 11 2 4 3" xfId="14962"/>
    <cellStyle name="Обычный 3 11 11 2 4 3 2" xfId="14963"/>
    <cellStyle name="Обычный 3 11 11 2 4 4" xfId="14964"/>
    <cellStyle name="Обычный 3 11 11 2 5" xfId="14965"/>
    <cellStyle name="Обычный 3 11 11 2 5 2" xfId="14966"/>
    <cellStyle name="Обычный 3 11 11 2 5 2 2" xfId="14967"/>
    <cellStyle name="Обычный 3 11 11 2 5 3" xfId="14968"/>
    <cellStyle name="Обычный 3 11 11 2 6" xfId="14969"/>
    <cellStyle name="Обычный 3 11 11 2 6 2" xfId="14970"/>
    <cellStyle name="Обычный 3 11 11 2 7" xfId="14971"/>
    <cellStyle name="Обычный 3 11 11 3" xfId="14972"/>
    <cellStyle name="Обычный 3 11 11 3 2" xfId="14973"/>
    <cellStyle name="Обычный 3 11 11 3 2 2" xfId="14974"/>
    <cellStyle name="Обычный 3 11 11 3 2 2 2" xfId="14975"/>
    <cellStyle name="Обычный 3 11 11 3 2 2 2 2" xfId="14976"/>
    <cellStyle name="Обычный 3 11 11 3 2 2 3" xfId="14977"/>
    <cellStyle name="Обычный 3 11 11 3 2 3" xfId="14978"/>
    <cellStyle name="Обычный 3 11 11 3 2 3 2" xfId="14979"/>
    <cellStyle name="Обычный 3 11 11 3 2 4" xfId="14980"/>
    <cellStyle name="Обычный 3 11 11 3 3" xfId="14981"/>
    <cellStyle name="Обычный 3 11 11 3 3 2" xfId="14982"/>
    <cellStyle name="Обычный 3 11 11 3 3 2 2" xfId="14983"/>
    <cellStyle name="Обычный 3 11 11 3 3 3" xfId="14984"/>
    <cellStyle name="Обычный 3 11 11 3 4" xfId="14985"/>
    <cellStyle name="Обычный 3 11 11 3 4 2" xfId="14986"/>
    <cellStyle name="Обычный 3 11 11 3 5" xfId="14987"/>
    <cellStyle name="Обычный 3 11 11 4" xfId="14988"/>
    <cellStyle name="Обычный 3 11 11 4 2" xfId="14989"/>
    <cellStyle name="Обычный 3 11 11 4 2 2" xfId="14990"/>
    <cellStyle name="Обычный 3 11 11 4 2 2 2" xfId="14991"/>
    <cellStyle name="Обычный 3 11 11 4 2 2 2 2" xfId="14992"/>
    <cellStyle name="Обычный 3 11 11 4 2 2 3" xfId="14993"/>
    <cellStyle name="Обычный 3 11 11 4 2 3" xfId="14994"/>
    <cellStyle name="Обычный 3 11 11 4 2 3 2" xfId="14995"/>
    <cellStyle name="Обычный 3 11 11 4 2 4" xfId="14996"/>
    <cellStyle name="Обычный 3 11 11 4 3" xfId="14997"/>
    <cellStyle name="Обычный 3 11 11 4 3 2" xfId="14998"/>
    <cellStyle name="Обычный 3 11 11 4 3 2 2" xfId="14999"/>
    <cellStyle name="Обычный 3 11 11 4 3 3" xfId="15000"/>
    <cellStyle name="Обычный 3 11 11 4 4" xfId="15001"/>
    <cellStyle name="Обычный 3 11 11 4 4 2" xfId="15002"/>
    <cellStyle name="Обычный 3 11 11 4 5" xfId="15003"/>
    <cellStyle name="Обычный 3 11 11 5" xfId="15004"/>
    <cellStyle name="Обычный 3 11 11 5 2" xfId="15005"/>
    <cellStyle name="Обычный 3 11 11 5 2 2" xfId="15006"/>
    <cellStyle name="Обычный 3 11 11 5 2 2 2" xfId="15007"/>
    <cellStyle name="Обычный 3 11 11 5 2 3" xfId="15008"/>
    <cellStyle name="Обычный 3 11 11 5 3" xfId="15009"/>
    <cellStyle name="Обычный 3 11 11 5 3 2" xfId="15010"/>
    <cellStyle name="Обычный 3 11 11 5 4" xfId="15011"/>
    <cellStyle name="Обычный 3 11 11 6" xfId="15012"/>
    <cellStyle name="Обычный 3 11 11 6 2" xfId="15013"/>
    <cellStyle name="Обычный 3 11 11 6 2 2" xfId="15014"/>
    <cellStyle name="Обычный 3 11 11 6 3" xfId="15015"/>
    <cellStyle name="Обычный 3 11 11 7" xfId="15016"/>
    <cellStyle name="Обычный 3 11 11 7 2" xfId="15017"/>
    <cellStyle name="Обычный 3 11 11 8" xfId="15018"/>
    <cellStyle name="Обычный 3 11 12" xfId="15019"/>
    <cellStyle name="Обычный 3 11 12 2" xfId="15020"/>
    <cellStyle name="Обычный 3 11 12 2 2" xfId="15021"/>
    <cellStyle name="Обычный 3 11 12 2 2 2" xfId="15022"/>
    <cellStyle name="Обычный 3 11 12 2 2 2 2" xfId="15023"/>
    <cellStyle name="Обычный 3 11 12 2 2 2 2 2" xfId="15024"/>
    <cellStyle name="Обычный 3 11 12 2 2 2 2 2 2" xfId="15025"/>
    <cellStyle name="Обычный 3 11 12 2 2 2 2 3" xfId="15026"/>
    <cellStyle name="Обычный 3 11 12 2 2 2 3" xfId="15027"/>
    <cellStyle name="Обычный 3 11 12 2 2 2 3 2" xfId="15028"/>
    <cellStyle name="Обычный 3 11 12 2 2 2 4" xfId="15029"/>
    <cellStyle name="Обычный 3 11 12 2 2 3" xfId="15030"/>
    <cellStyle name="Обычный 3 11 12 2 2 3 2" xfId="15031"/>
    <cellStyle name="Обычный 3 11 12 2 2 3 2 2" xfId="15032"/>
    <cellStyle name="Обычный 3 11 12 2 2 3 3" xfId="15033"/>
    <cellStyle name="Обычный 3 11 12 2 2 4" xfId="15034"/>
    <cellStyle name="Обычный 3 11 12 2 2 4 2" xfId="15035"/>
    <cellStyle name="Обычный 3 11 12 2 2 5" xfId="15036"/>
    <cellStyle name="Обычный 3 11 12 2 3" xfId="15037"/>
    <cellStyle name="Обычный 3 11 12 2 3 2" xfId="15038"/>
    <cellStyle name="Обычный 3 11 12 2 3 2 2" xfId="15039"/>
    <cellStyle name="Обычный 3 11 12 2 3 2 2 2" xfId="15040"/>
    <cellStyle name="Обычный 3 11 12 2 3 2 2 2 2" xfId="15041"/>
    <cellStyle name="Обычный 3 11 12 2 3 2 2 3" xfId="15042"/>
    <cellStyle name="Обычный 3 11 12 2 3 2 3" xfId="15043"/>
    <cellStyle name="Обычный 3 11 12 2 3 2 3 2" xfId="15044"/>
    <cellStyle name="Обычный 3 11 12 2 3 2 4" xfId="15045"/>
    <cellStyle name="Обычный 3 11 12 2 3 3" xfId="15046"/>
    <cellStyle name="Обычный 3 11 12 2 3 3 2" xfId="15047"/>
    <cellStyle name="Обычный 3 11 12 2 3 3 2 2" xfId="15048"/>
    <cellStyle name="Обычный 3 11 12 2 3 3 3" xfId="15049"/>
    <cellStyle name="Обычный 3 11 12 2 3 4" xfId="15050"/>
    <cellStyle name="Обычный 3 11 12 2 3 4 2" xfId="15051"/>
    <cellStyle name="Обычный 3 11 12 2 3 5" xfId="15052"/>
    <cellStyle name="Обычный 3 11 12 2 4" xfId="15053"/>
    <cellStyle name="Обычный 3 11 12 2 4 2" xfId="15054"/>
    <cellStyle name="Обычный 3 11 12 2 4 2 2" xfId="15055"/>
    <cellStyle name="Обычный 3 11 12 2 4 2 2 2" xfId="15056"/>
    <cellStyle name="Обычный 3 11 12 2 4 2 3" xfId="15057"/>
    <cellStyle name="Обычный 3 11 12 2 4 3" xfId="15058"/>
    <cellStyle name="Обычный 3 11 12 2 4 3 2" xfId="15059"/>
    <cellStyle name="Обычный 3 11 12 2 4 4" xfId="15060"/>
    <cellStyle name="Обычный 3 11 12 2 5" xfId="15061"/>
    <cellStyle name="Обычный 3 11 12 2 5 2" xfId="15062"/>
    <cellStyle name="Обычный 3 11 12 2 5 2 2" xfId="15063"/>
    <cellStyle name="Обычный 3 11 12 2 5 3" xfId="15064"/>
    <cellStyle name="Обычный 3 11 12 2 6" xfId="15065"/>
    <cellStyle name="Обычный 3 11 12 2 6 2" xfId="15066"/>
    <cellStyle name="Обычный 3 11 12 2 7" xfId="15067"/>
    <cellStyle name="Обычный 3 11 12 3" xfId="15068"/>
    <cellStyle name="Обычный 3 11 12 3 2" xfId="15069"/>
    <cellStyle name="Обычный 3 11 12 3 2 2" xfId="15070"/>
    <cellStyle name="Обычный 3 11 12 3 2 2 2" xfId="15071"/>
    <cellStyle name="Обычный 3 11 12 3 2 2 2 2" xfId="15072"/>
    <cellStyle name="Обычный 3 11 12 3 2 2 3" xfId="15073"/>
    <cellStyle name="Обычный 3 11 12 3 2 3" xfId="15074"/>
    <cellStyle name="Обычный 3 11 12 3 2 3 2" xfId="15075"/>
    <cellStyle name="Обычный 3 11 12 3 2 4" xfId="15076"/>
    <cellStyle name="Обычный 3 11 12 3 3" xfId="15077"/>
    <cellStyle name="Обычный 3 11 12 3 3 2" xfId="15078"/>
    <cellStyle name="Обычный 3 11 12 3 3 2 2" xfId="15079"/>
    <cellStyle name="Обычный 3 11 12 3 3 3" xfId="15080"/>
    <cellStyle name="Обычный 3 11 12 3 4" xfId="15081"/>
    <cellStyle name="Обычный 3 11 12 3 4 2" xfId="15082"/>
    <cellStyle name="Обычный 3 11 12 3 5" xfId="15083"/>
    <cellStyle name="Обычный 3 11 12 4" xfId="15084"/>
    <cellStyle name="Обычный 3 11 12 4 2" xfId="15085"/>
    <cellStyle name="Обычный 3 11 12 4 2 2" xfId="15086"/>
    <cellStyle name="Обычный 3 11 12 4 2 2 2" xfId="15087"/>
    <cellStyle name="Обычный 3 11 12 4 2 2 2 2" xfId="15088"/>
    <cellStyle name="Обычный 3 11 12 4 2 2 3" xfId="15089"/>
    <cellStyle name="Обычный 3 11 12 4 2 3" xfId="15090"/>
    <cellStyle name="Обычный 3 11 12 4 2 3 2" xfId="15091"/>
    <cellStyle name="Обычный 3 11 12 4 2 4" xfId="15092"/>
    <cellStyle name="Обычный 3 11 12 4 3" xfId="15093"/>
    <cellStyle name="Обычный 3 11 12 4 3 2" xfId="15094"/>
    <cellStyle name="Обычный 3 11 12 4 3 2 2" xfId="15095"/>
    <cellStyle name="Обычный 3 11 12 4 3 3" xfId="15096"/>
    <cellStyle name="Обычный 3 11 12 4 4" xfId="15097"/>
    <cellStyle name="Обычный 3 11 12 4 4 2" xfId="15098"/>
    <cellStyle name="Обычный 3 11 12 4 5" xfId="15099"/>
    <cellStyle name="Обычный 3 11 12 5" xfId="15100"/>
    <cellStyle name="Обычный 3 11 12 5 2" xfId="15101"/>
    <cellStyle name="Обычный 3 11 12 5 2 2" xfId="15102"/>
    <cellStyle name="Обычный 3 11 12 5 2 2 2" xfId="15103"/>
    <cellStyle name="Обычный 3 11 12 5 2 3" xfId="15104"/>
    <cellStyle name="Обычный 3 11 12 5 3" xfId="15105"/>
    <cellStyle name="Обычный 3 11 12 5 3 2" xfId="15106"/>
    <cellStyle name="Обычный 3 11 12 5 4" xfId="15107"/>
    <cellStyle name="Обычный 3 11 12 6" xfId="15108"/>
    <cellStyle name="Обычный 3 11 12 6 2" xfId="15109"/>
    <cellStyle name="Обычный 3 11 12 6 2 2" xfId="15110"/>
    <cellStyle name="Обычный 3 11 12 6 3" xfId="15111"/>
    <cellStyle name="Обычный 3 11 12 7" xfId="15112"/>
    <cellStyle name="Обычный 3 11 12 7 2" xfId="15113"/>
    <cellStyle name="Обычный 3 11 12 8" xfId="15114"/>
    <cellStyle name="Обычный 3 11 13" xfId="15115"/>
    <cellStyle name="Обычный 3 11 13 2" xfId="15116"/>
    <cellStyle name="Обычный 3 11 13 2 2" xfId="15117"/>
    <cellStyle name="Обычный 3 11 13 2 2 2" xfId="15118"/>
    <cellStyle name="Обычный 3 11 13 2 2 2 2" xfId="15119"/>
    <cellStyle name="Обычный 3 11 13 2 2 2 2 2" xfId="15120"/>
    <cellStyle name="Обычный 3 11 13 2 2 2 2 2 2" xfId="15121"/>
    <cellStyle name="Обычный 3 11 13 2 2 2 2 3" xfId="15122"/>
    <cellStyle name="Обычный 3 11 13 2 2 2 3" xfId="15123"/>
    <cellStyle name="Обычный 3 11 13 2 2 2 3 2" xfId="15124"/>
    <cellStyle name="Обычный 3 11 13 2 2 2 4" xfId="15125"/>
    <cellStyle name="Обычный 3 11 13 2 2 3" xfId="15126"/>
    <cellStyle name="Обычный 3 11 13 2 2 3 2" xfId="15127"/>
    <cellStyle name="Обычный 3 11 13 2 2 3 2 2" xfId="15128"/>
    <cellStyle name="Обычный 3 11 13 2 2 3 3" xfId="15129"/>
    <cellStyle name="Обычный 3 11 13 2 2 4" xfId="15130"/>
    <cellStyle name="Обычный 3 11 13 2 2 4 2" xfId="15131"/>
    <cellStyle name="Обычный 3 11 13 2 2 5" xfId="15132"/>
    <cellStyle name="Обычный 3 11 13 2 3" xfId="15133"/>
    <cellStyle name="Обычный 3 11 13 2 3 2" xfId="15134"/>
    <cellStyle name="Обычный 3 11 13 2 3 2 2" xfId="15135"/>
    <cellStyle name="Обычный 3 11 13 2 3 2 2 2" xfId="15136"/>
    <cellStyle name="Обычный 3 11 13 2 3 2 2 2 2" xfId="15137"/>
    <cellStyle name="Обычный 3 11 13 2 3 2 2 3" xfId="15138"/>
    <cellStyle name="Обычный 3 11 13 2 3 2 3" xfId="15139"/>
    <cellStyle name="Обычный 3 11 13 2 3 2 3 2" xfId="15140"/>
    <cellStyle name="Обычный 3 11 13 2 3 2 4" xfId="15141"/>
    <cellStyle name="Обычный 3 11 13 2 3 3" xfId="15142"/>
    <cellStyle name="Обычный 3 11 13 2 3 3 2" xfId="15143"/>
    <cellStyle name="Обычный 3 11 13 2 3 3 2 2" xfId="15144"/>
    <cellStyle name="Обычный 3 11 13 2 3 3 3" xfId="15145"/>
    <cellStyle name="Обычный 3 11 13 2 3 4" xfId="15146"/>
    <cellStyle name="Обычный 3 11 13 2 3 4 2" xfId="15147"/>
    <cellStyle name="Обычный 3 11 13 2 3 5" xfId="15148"/>
    <cellStyle name="Обычный 3 11 13 2 4" xfId="15149"/>
    <cellStyle name="Обычный 3 11 13 2 4 2" xfId="15150"/>
    <cellStyle name="Обычный 3 11 13 2 4 2 2" xfId="15151"/>
    <cellStyle name="Обычный 3 11 13 2 4 2 2 2" xfId="15152"/>
    <cellStyle name="Обычный 3 11 13 2 4 2 3" xfId="15153"/>
    <cellStyle name="Обычный 3 11 13 2 4 3" xfId="15154"/>
    <cellStyle name="Обычный 3 11 13 2 4 3 2" xfId="15155"/>
    <cellStyle name="Обычный 3 11 13 2 4 4" xfId="15156"/>
    <cellStyle name="Обычный 3 11 13 2 5" xfId="15157"/>
    <cellStyle name="Обычный 3 11 13 2 5 2" xfId="15158"/>
    <cellStyle name="Обычный 3 11 13 2 5 2 2" xfId="15159"/>
    <cellStyle name="Обычный 3 11 13 2 5 3" xfId="15160"/>
    <cellStyle name="Обычный 3 11 13 2 6" xfId="15161"/>
    <cellStyle name="Обычный 3 11 13 2 6 2" xfId="15162"/>
    <cellStyle name="Обычный 3 11 13 2 7" xfId="15163"/>
    <cellStyle name="Обычный 3 11 13 3" xfId="15164"/>
    <cellStyle name="Обычный 3 11 13 3 2" xfId="15165"/>
    <cellStyle name="Обычный 3 11 13 3 2 2" xfId="15166"/>
    <cellStyle name="Обычный 3 11 13 3 2 2 2" xfId="15167"/>
    <cellStyle name="Обычный 3 11 13 3 2 2 2 2" xfId="15168"/>
    <cellStyle name="Обычный 3 11 13 3 2 2 3" xfId="15169"/>
    <cellStyle name="Обычный 3 11 13 3 2 3" xfId="15170"/>
    <cellStyle name="Обычный 3 11 13 3 2 3 2" xfId="15171"/>
    <cellStyle name="Обычный 3 11 13 3 2 4" xfId="15172"/>
    <cellStyle name="Обычный 3 11 13 3 3" xfId="15173"/>
    <cellStyle name="Обычный 3 11 13 3 3 2" xfId="15174"/>
    <cellStyle name="Обычный 3 11 13 3 3 2 2" xfId="15175"/>
    <cellStyle name="Обычный 3 11 13 3 3 3" xfId="15176"/>
    <cellStyle name="Обычный 3 11 13 3 4" xfId="15177"/>
    <cellStyle name="Обычный 3 11 13 3 4 2" xfId="15178"/>
    <cellStyle name="Обычный 3 11 13 3 5" xfId="15179"/>
    <cellStyle name="Обычный 3 11 13 4" xfId="15180"/>
    <cellStyle name="Обычный 3 11 13 4 2" xfId="15181"/>
    <cellStyle name="Обычный 3 11 13 4 2 2" xfId="15182"/>
    <cellStyle name="Обычный 3 11 13 4 2 2 2" xfId="15183"/>
    <cellStyle name="Обычный 3 11 13 4 2 2 2 2" xfId="15184"/>
    <cellStyle name="Обычный 3 11 13 4 2 2 3" xfId="15185"/>
    <cellStyle name="Обычный 3 11 13 4 2 3" xfId="15186"/>
    <cellStyle name="Обычный 3 11 13 4 2 3 2" xfId="15187"/>
    <cellStyle name="Обычный 3 11 13 4 2 4" xfId="15188"/>
    <cellStyle name="Обычный 3 11 13 4 3" xfId="15189"/>
    <cellStyle name="Обычный 3 11 13 4 3 2" xfId="15190"/>
    <cellStyle name="Обычный 3 11 13 4 3 2 2" xfId="15191"/>
    <cellStyle name="Обычный 3 11 13 4 3 3" xfId="15192"/>
    <cellStyle name="Обычный 3 11 13 4 4" xfId="15193"/>
    <cellStyle name="Обычный 3 11 13 4 4 2" xfId="15194"/>
    <cellStyle name="Обычный 3 11 13 4 5" xfId="15195"/>
    <cellStyle name="Обычный 3 11 13 5" xfId="15196"/>
    <cellStyle name="Обычный 3 11 13 5 2" xfId="15197"/>
    <cellStyle name="Обычный 3 11 13 5 2 2" xfId="15198"/>
    <cellStyle name="Обычный 3 11 13 5 2 2 2" xfId="15199"/>
    <cellStyle name="Обычный 3 11 13 5 2 3" xfId="15200"/>
    <cellStyle name="Обычный 3 11 13 5 3" xfId="15201"/>
    <cellStyle name="Обычный 3 11 13 5 3 2" xfId="15202"/>
    <cellStyle name="Обычный 3 11 13 5 4" xfId="15203"/>
    <cellStyle name="Обычный 3 11 13 6" xfId="15204"/>
    <cellStyle name="Обычный 3 11 13 6 2" xfId="15205"/>
    <cellStyle name="Обычный 3 11 13 6 2 2" xfId="15206"/>
    <cellStyle name="Обычный 3 11 13 6 3" xfId="15207"/>
    <cellStyle name="Обычный 3 11 13 7" xfId="15208"/>
    <cellStyle name="Обычный 3 11 13 7 2" xfId="15209"/>
    <cellStyle name="Обычный 3 11 13 8" xfId="15210"/>
    <cellStyle name="Обычный 3 11 14" xfId="15211"/>
    <cellStyle name="Обычный 3 11 14 2" xfId="15212"/>
    <cellStyle name="Обычный 3 11 14 2 2" xfId="15213"/>
    <cellStyle name="Обычный 3 11 14 2 2 2" xfId="15214"/>
    <cellStyle name="Обычный 3 11 14 2 2 2 2" xfId="15215"/>
    <cellStyle name="Обычный 3 11 14 2 2 2 2 2" xfId="15216"/>
    <cellStyle name="Обычный 3 11 14 2 2 2 2 2 2" xfId="15217"/>
    <cellStyle name="Обычный 3 11 14 2 2 2 2 3" xfId="15218"/>
    <cellStyle name="Обычный 3 11 14 2 2 2 3" xfId="15219"/>
    <cellStyle name="Обычный 3 11 14 2 2 2 3 2" xfId="15220"/>
    <cellStyle name="Обычный 3 11 14 2 2 2 4" xfId="15221"/>
    <cellStyle name="Обычный 3 11 14 2 2 3" xfId="15222"/>
    <cellStyle name="Обычный 3 11 14 2 2 3 2" xfId="15223"/>
    <cellStyle name="Обычный 3 11 14 2 2 3 2 2" xfId="15224"/>
    <cellStyle name="Обычный 3 11 14 2 2 3 3" xfId="15225"/>
    <cellStyle name="Обычный 3 11 14 2 2 4" xfId="15226"/>
    <cellStyle name="Обычный 3 11 14 2 2 4 2" xfId="15227"/>
    <cellStyle name="Обычный 3 11 14 2 2 5" xfId="15228"/>
    <cellStyle name="Обычный 3 11 14 2 3" xfId="15229"/>
    <cellStyle name="Обычный 3 11 14 2 3 2" xfId="15230"/>
    <cellStyle name="Обычный 3 11 14 2 3 2 2" xfId="15231"/>
    <cellStyle name="Обычный 3 11 14 2 3 2 2 2" xfId="15232"/>
    <cellStyle name="Обычный 3 11 14 2 3 2 2 2 2" xfId="15233"/>
    <cellStyle name="Обычный 3 11 14 2 3 2 2 3" xfId="15234"/>
    <cellStyle name="Обычный 3 11 14 2 3 2 3" xfId="15235"/>
    <cellStyle name="Обычный 3 11 14 2 3 2 3 2" xfId="15236"/>
    <cellStyle name="Обычный 3 11 14 2 3 2 4" xfId="15237"/>
    <cellStyle name="Обычный 3 11 14 2 3 3" xfId="15238"/>
    <cellStyle name="Обычный 3 11 14 2 3 3 2" xfId="15239"/>
    <cellStyle name="Обычный 3 11 14 2 3 3 2 2" xfId="15240"/>
    <cellStyle name="Обычный 3 11 14 2 3 3 3" xfId="15241"/>
    <cellStyle name="Обычный 3 11 14 2 3 4" xfId="15242"/>
    <cellStyle name="Обычный 3 11 14 2 3 4 2" xfId="15243"/>
    <cellStyle name="Обычный 3 11 14 2 3 5" xfId="15244"/>
    <cellStyle name="Обычный 3 11 14 2 4" xfId="15245"/>
    <cellStyle name="Обычный 3 11 14 2 4 2" xfId="15246"/>
    <cellStyle name="Обычный 3 11 14 2 4 2 2" xfId="15247"/>
    <cellStyle name="Обычный 3 11 14 2 4 2 2 2" xfId="15248"/>
    <cellStyle name="Обычный 3 11 14 2 4 2 3" xfId="15249"/>
    <cellStyle name="Обычный 3 11 14 2 4 3" xfId="15250"/>
    <cellStyle name="Обычный 3 11 14 2 4 3 2" xfId="15251"/>
    <cellStyle name="Обычный 3 11 14 2 4 4" xfId="15252"/>
    <cellStyle name="Обычный 3 11 14 2 5" xfId="15253"/>
    <cellStyle name="Обычный 3 11 14 2 5 2" xfId="15254"/>
    <cellStyle name="Обычный 3 11 14 2 5 2 2" xfId="15255"/>
    <cellStyle name="Обычный 3 11 14 2 5 3" xfId="15256"/>
    <cellStyle name="Обычный 3 11 14 2 6" xfId="15257"/>
    <cellStyle name="Обычный 3 11 14 2 6 2" xfId="15258"/>
    <cellStyle name="Обычный 3 11 14 2 7" xfId="15259"/>
    <cellStyle name="Обычный 3 11 14 3" xfId="15260"/>
    <cellStyle name="Обычный 3 11 14 3 2" xfId="15261"/>
    <cellStyle name="Обычный 3 11 14 3 2 2" xfId="15262"/>
    <cellStyle name="Обычный 3 11 14 3 2 2 2" xfId="15263"/>
    <cellStyle name="Обычный 3 11 14 3 2 2 2 2" xfId="15264"/>
    <cellStyle name="Обычный 3 11 14 3 2 2 3" xfId="15265"/>
    <cellStyle name="Обычный 3 11 14 3 2 3" xfId="15266"/>
    <cellStyle name="Обычный 3 11 14 3 2 3 2" xfId="15267"/>
    <cellStyle name="Обычный 3 11 14 3 2 4" xfId="15268"/>
    <cellStyle name="Обычный 3 11 14 3 3" xfId="15269"/>
    <cellStyle name="Обычный 3 11 14 3 3 2" xfId="15270"/>
    <cellStyle name="Обычный 3 11 14 3 3 2 2" xfId="15271"/>
    <cellStyle name="Обычный 3 11 14 3 3 3" xfId="15272"/>
    <cellStyle name="Обычный 3 11 14 3 4" xfId="15273"/>
    <cellStyle name="Обычный 3 11 14 3 4 2" xfId="15274"/>
    <cellStyle name="Обычный 3 11 14 3 5" xfId="15275"/>
    <cellStyle name="Обычный 3 11 14 4" xfId="15276"/>
    <cellStyle name="Обычный 3 11 14 4 2" xfId="15277"/>
    <cellStyle name="Обычный 3 11 14 4 2 2" xfId="15278"/>
    <cellStyle name="Обычный 3 11 14 4 2 2 2" xfId="15279"/>
    <cellStyle name="Обычный 3 11 14 4 2 2 2 2" xfId="15280"/>
    <cellStyle name="Обычный 3 11 14 4 2 2 3" xfId="15281"/>
    <cellStyle name="Обычный 3 11 14 4 2 3" xfId="15282"/>
    <cellStyle name="Обычный 3 11 14 4 2 3 2" xfId="15283"/>
    <cellStyle name="Обычный 3 11 14 4 2 4" xfId="15284"/>
    <cellStyle name="Обычный 3 11 14 4 3" xfId="15285"/>
    <cellStyle name="Обычный 3 11 14 4 3 2" xfId="15286"/>
    <cellStyle name="Обычный 3 11 14 4 3 2 2" xfId="15287"/>
    <cellStyle name="Обычный 3 11 14 4 3 3" xfId="15288"/>
    <cellStyle name="Обычный 3 11 14 4 4" xfId="15289"/>
    <cellStyle name="Обычный 3 11 14 4 4 2" xfId="15290"/>
    <cellStyle name="Обычный 3 11 14 4 5" xfId="15291"/>
    <cellStyle name="Обычный 3 11 14 5" xfId="15292"/>
    <cellStyle name="Обычный 3 11 14 5 2" xfId="15293"/>
    <cellStyle name="Обычный 3 11 14 5 2 2" xfId="15294"/>
    <cellStyle name="Обычный 3 11 14 5 2 2 2" xfId="15295"/>
    <cellStyle name="Обычный 3 11 14 5 2 3" xfId="15296"/>
    <cellStyle name="Обычный 3 11 14 5 3" xfId="15297"/>
    <cellStyle name="Обычный 3 11 14 5 3 2" xfId="15298"/>
    <cellStyle name="Обычный 3 11 14 5 4" xfId="15299"/>
    <cellStyle name="Обычный 3 11 14 6" xfId="15300"/>
    <cellStyle name="Обычный 3 11 14 6 2" xfId="15301"/>
    <cellStyle name="Обычный 3 11 14 6 2 2" xfId="15302"/>
    <cellStyle name="Обычный 3 11 14 6 3" xfId="15303"/>
    <cellStyle name="Обычный 3 11 14 7" xfId="15304"/>
    <cellStyle name="Обычный 3 11 14 7 2" xfId="15305"/>
    <cellStyle name="Обычный 3 11 14 8" xfId="15306"/>
    <cellStyle name="Обычный 3 11 15" xfId="15307"/>
    <cellStyle name="Обычный 3 11 15 2" xfId="15308"/>
    <cellStyle name="Обычный 3 11 15 2 2" xfId="15309"/>
    <cellStyle name="Обычный 3 11 15 2 2 2" xfId="15310"/>
    <cellStyle name="Обычный 3 11 15 2 2 2 2" xfId="15311"/>
    <cellStyle name="Обычный 3 11 15 2 2 2 2 2" xfId="15312"/>
    <cellStyle name="Обычный 3 11 15 2 2 2 2 2 2" xfId="15313"/>
    <cellStyle name="Обычный 3 11 15 2 2 2 2 3" xfId="15314"/>
    <cellStyle name="Обычный 3 11 15 2 2 2 3" xfId="15315"/>
    <cellStyle name="Обычный 3 11 15 2 2 2 3 2" xfId="15316"/>
    <cellStyle name="Обычный 3 11 15 2 2 2 4" xfId="15317"/>
    <cellStyle name="Обычный 3 11 15 2 2 3" xfId="15318"/>
    <cellStyle name="Обычный 3 11 15 2 2 3 2" xfId="15319"/>
    <cellStyle name="Обычный 3 11 15 2 2 3 2 2" xfId="15320"/>
    <cellStyle name="Обычный 3 11 15 2 2 3 3" xfId="15321"/>
    <cellStyle name="Обычный 3 11 15 2 2 4" xfId="15322"/>
    <cellStyle name="Обычный 3 11 15 2 2 4 2" xfId="15323"/>
    <cellStyle name="Обычный 3 11 15 2 2 5" xfId="15324"/>
    <cellStyle name="Обычный 3 11 15 2 3" xfId="15325"/>
    <cellStyle name="Обычный 3 11 15 2 3 2" xfId="15326"/>
    <cellStyle name="Обычный 3 11 15 2 3 2 2" xfId="15327"/>
    <cellStyle name="Обычный 3 11 15 2 3 2 2 2" xfId="15328"/>
    <cellStyle name="Обычный 3 11 15 2 3 2 2 2 2" xfId="15329"/>
    <cellStyle name="Обычный 3 11 15 2 3 2 2 3" xfId="15330"/>
    <cellStyle name="Обычный 3 11 15 2 3 2 3" xfId="15331"/>
    <cellStyle name="Обычный 3 11 15 2 3 2 3 2" xfId="15332"/>
    <cellStyle name="Обычный 3 11 15 2 3 2 4" xfId="15333"/>
    <cellStyle name="Обычный 3 11 15 2 3 3" xfId="15334"/>
    <cellStyle name="Обычный 3 11 15 2 3 3 2" xfId="15335"/>
    <cellStyle name="Обычный 3 11 15 2 3 3 2 2" xfId="15336"/>
    <cellStyle name="Обычный 3 11 15 2 3 3 3" xfId="15337"/>
    <cellStyle name="Обычный 3 11 15 2 3 4" xfId="15338"/>
    <cellStyle name="Обычный 3 11 15 2 3 4 2" xfId="15339"/>
    <cellStyle name="Обычный 3 11 15 2 3 5" xfId="15340"/>
    <cellStyle name="Обычный 3 11 15 2 4" xfId="15341"/>
    <cellStyle name="Обычный 3 11 15 2 4 2" xfId="15342"/>
    <cellStyle name="Обычный 3 11 15 2 4 2 2" xfId="15343"/>
    <cellStyle name="Обычный 3 11 15 2 4 2 2 2" xfId="15344"/>
    <cellStyle name="Обычный 3 11 15 2 4 2 3" xfId="15345"/>
    <cellStyle name="Обычный 3 11 15 2 4 3" xfId="15346"/>
    <cellStyle name="Обычный 3 11 15 2 4 3 2" xfId="15347"/>
    <cellStyle name="Обычный 3 11 15 2 4 4" xfId="15348"/>
    <cellStyle name="Обычный 3 11 15 2 5" xfId="15349"/>
    <cellStyle name="Обычный 3 11 15 2 5 2" xfId="15350"/>
    <cellStyle name="Обычный 3 11 15 2 5 2 2" xfId="15351"/>
    <cellStyle name="Обычный 3 11 15 2 5 3" xfId="15352"/>
    <cellStyle name="Обычный 3 11 15 2 6" xfId="15353"/>
    <cellStyle name="Обычный 3 11 15 2 6 2" xfId="15354"/>
    <cellStyle name="Обычный 3 11 15 2 7" xfId="15355"/>
    <cellStyle name="Обычный 3 11 15 3" xfId="15356"/>
    <cellStyle name="Обычный 3 11 15 3 2" xfId="15357"/>
    <cellStyle name="Обычный 3 11 15 3 2 2" xfId="15358"/>
    <cellStyle name="Обычный 3 11 15 3 2 2 2" xfId="15359"/>
    <cellStyle name="Обычный 3 11 15 3 2 2 2 2" xfId="15360"/>
    <cellStyle name="Обычный 3 11 15 3 2 2 3" xfId="15361"/>
    <cellStyle name="Обычный 3 11 15 3 2 3" xfId="15362"/>
    <cellStyle name="Обычный 3 11 15 3 2 3 2" xfId="15363"/>
    <cellStyle name="Обычный 3 11 15 3 2 4" xfId="15364"/>
    <cellStyle name="Обычный 3 11 15 3 3" xfId="15365"/>
    <cellStyle name="Обычный 3 11 15 3 3 2" xfId="15366"/>
    <cellStyle name="Обычный 3 11 15 3 3 2 2" xfId="15367"/>
    <cellStyle name="Обычный 3 11 15 3 3 3" xfId="15368"/>
    <cellStyle name="Обычный 3 11 15 3 4" xfId="15369"/>
    <cellStyle name="Обычный 3 11 15 3 4 2" xfId="15370"/>
    <cellStyle name="Обычный 3 11 15 3 5" xfId="15371"/>
    <cellStyle name="Обычный 3 11 15 4" xfId="15372"/>
    <cellStyle name="Обычный 3 11 15 4 2" xfId="15373"/>
    <cellStyle name="Обычный 3 11 15 4 2 2" xfId="15374"/>
    <cellStyle name="Обычный 3 11 15 4 2 2 2" xfId="15375"/>
    <cellStyle name="Обычный 3 11 15 4 2 2 2 2" xfId="15376"/>
    <cellStyle name="Обычный 3 11 15 4 2 2 3" xfId="15377"/>
    <cellStyle name="Обычный 3 11 15 4 2 3" xfId="15378"/>
    <cellStyle name="Обычный 3 11 15 4 2 3 2" xfId="15379"/>
    <cellStyle name="Обычный 3 11 15 4 2 4" xfId="15380"/>
    <cellStyle name="Обычный 3 11 15 4 3" xfId="15381"/>
    <cellStyle name="Обычный 3 11 15 4 3 2" xfId="15382"/>
    <cellStyle name="Обычный 3 11 15 4 3 2 2" xfId="15383"/>
    <cellStyle name="Обычный 3 11 15 4 3 3" xfId="15384"/>
    <cellStyle name="Обычный 3 11 15 4 4" xfId="15385"/>
    <cellStyle name="Обычный 3 11 15 4 4 2" xfId="15386"/>
    <cellStyle name="Обычный 3 11 15 4 5" xfId="15387"/>
    <cellStyle name="Обычный 3 11 15 5" xfId="15388"/>
    <cellStyle name="Обычный 3 11 15 5 2" xfId="15389"/>
    <cellStyle name="Обычный 3 11 15 5 2 2" xfId="15390"/>
    <cellStyle name="Обычный 3 11 15 5 2 2 2" xfId="15391"/>
    <cellStyle name="Обычный 3 11 15 5 2 3" xfId="15392"/>
    <cellStyle name="Обычный 3 11 15 5 3" xfId="15393"/>
    <cellStyle name="Обычный 3 11 15 5 3 2" xfId="15394"/>
    <cellStyle name="Обычный 3 11 15 5 4" xfId="15395"/>
    <cellStyle name="Обычный 3 11 15 6" xfId="15396"/>
    <cellStyle name="Обычный 3 11 15 6 2" xfId="15397"/>
    <cellStyle name="Обычный 3 11 15 6 2 2" xfId="15398"/>
    <cellStyle name="Обычный 3 11 15 6 3" xfId="15399"/>
    <cellStyle name="Обычный 3 11 15 7" xfId="15400"/>
    <cellStyle name="Обычный 3 11 15 7 2" xfId="15401"/>
    <cellStyle name="Обычный 3 11 15 8" xfId="15402"/>
    <cellStyle name="Обычный 3 11 16" xfId="15403"/>
    <cellStyle name="Обычный 3 11 16 2" xfId="15404"/>
    <cellStyle name="Обычный 3 11 16 2 2" xfId="15405"/>
    <cellStyle name="Обычный 3 11 16 2 2 2" xfId="15406"/>
    <cellStyle name="Обычный 3 11 16 2 2 2 2" xfId="15407"/>
    <cellStyle name="Обычный 3 11 16 2 2 2 2 2" xfId="15408"/>
    <cellStyle name="Обычный 3 11 16 2 2 2 2 2 2" xfId="15409"/>
    <cellStyle name="Обычный 3 11 16 2 2 2 2 3" xfId="15410"/>
    <cellStyle name="Обычный 3 11 16 2 2 2 3" xfId="15411"/>
    <cellStyle name="Обычный 3 11 16 2 2 2 3 2" xfId="15412"/>
    <cellStyle name="Обычный 3 11 16 2 2 2 4" xfId="15413"/>
    <cellStyle name="Обычный 3 11 16 2 2 3" xfId="15414"/>
    <cellStyle name="Обычный 3 11 16 2 2 3 2" xfId="15415"/>
    <cellStyle name="Обычный 3 11 16 2 2 3 2 2" xfId="15416"/>
    <cellStyle name="Обычный 3 11 16 2 2 3 3" xfId="15417"/>
    <cellStyle name="Обычный 3 11 16 2 2 4" xfId="15418"/>
    <cellStyle name="Обычный 3 11 16 2 2 4 2" xfId="15419"/>
    <cellStyle name="Обычный 3 11 16 2 2 5" xfId="15420"/>
    <cellStyle name="Обычный 3 11 16 2 3" xfId="15421"/>
    <cellStyle name="Обычный 3 11 16 2 3 2" xfId="15422"/>
    <cellStyle name="Обычный 3 11 16 2 3 2 2" xfId="15423"/>
    <cellStyle name="Обычный 3 11 16 2 3 2 2 2" xfId="15424"/>
    <cellStyle name="Обычный 3 11 16 2 3 2 2 2 2" xfId="15425"/>
    <cellStyle name="Обычный 3 11 16 2 3 2 2 3" xfId="15426"/>
    <cellStyle name="Обычный 3 11 16 2 3 2 3" xfId="15427"/>
    <cellStyle name="Обычный 3 11 16 2 3 2 3 2" xfId="15428"/>
    <cellStyle name="Обычный 3 11 16 2 3 2 4" xfId="15429"/>
    <cellStyle name="Обычный 3 11 16 2 3 3" xfId="15430"/>
    <cellStyle name="Обычный 3 11 16 2 3 3 2" xfId="15431"/>
    <cellStyle name="Обычный 3 11 16 2 3 3 2 2" xfId="15432"/>
    <cellStyle name="Обычный 3 11 16 2 3 3 3" xfId="15433"/>
    <cellStyle name="Обычный 3 11 16 2 3 4" xfId="15434"/>
    <cellStyle name="Обычный 3 11 16 2 3 4 2" xfId="15435"/>
    <cellStyle name="Обычный 3 11 16 2 3 5" xfId="15436"/>
    <cellStyle name="Обычный 3 11 16 2 4" xfId="15437"/>
    <cellStyle name="Обычный 3 11 16 2 4 2" xfId="15438"/>
    <cellStyle name="Обычный 3 11 16 2 4 2 2" xfId="15439"/>
    <cellStyle name="Обычный 3 11 16 2 4 2 2 2" xfId="15440"/>
    <cellStyle name="Обычный 3 11 16 2 4 2 3" xfId="15441"/>
    <cellStyle name="Обычный 3 11 16 2 4 3" xfId="15442"/>
    <cellStyle name="Обычный 3 11 16 2 4 3 2" xfId="15443"/>
    <cellStyle name="Обычный 3 11 16 2 4 4" xfId="15444"/>
    <cellStyle name="Обычный 3 11 16 2 5" xfId="15445"/>
    <cellStyle name="Обычный 3 11 16 2 5 2" xfId="15446"/>
    <cellStyle name="Обычный 3 11 16 2 5 2 2" xfId="15447"/>
    <cellStyle name="Обычный 3 11 16 2 5 3" xfId="15448"/>
    <cellStyle name="Обычный 3 11 16 2 6" xfId="15449"/>
    <cellStyle name="Обычный 3 11 16 2 6 2" xfId="15450"/>
    <cellStyle name="Обычный 3 11 16 2 7" xfId="15451"/>
    <cellStyle name="Обычный 3 11 16 3" xfId="15452"/>
    <cellStyle name="Обычный 3 11 16 3 2" xfId="15453"/>
    <cellStyle name="Обычный 3 11 16 3 2 2" xfId="15454"/>
    <cellStyle name="Обычный 3 11 16 3 2 2 2" xfId="15455"/>
    <cellStyle name="Обычный 3 11 16 3 2 2 2 2" xfId="15456"/>
    <cellStyle name="Обычный 3 11 16 3 2 2 3" xfId="15457"/>
    <cellStyle name="Обычный 3 11 16 3 2 3" xfId="15458"/>
    <cellStyle name="Обычный 3 11 16 3 2 3 2" xfId="15459"/>
    <cellStyle name="Обычный 3 11 16 3 2 4" xfId="15460"/>
    <cellStyle name="Обычный 3 11 16 3 3" xfId="15461"/>
    <cellStyle name="Обычный 3 11 16 3 3 2" xfId="15462"/>
    <cellStyle name="Обычный 3 11 16 3 3 2 2" xfId="15463"/>
    <cellStyle name="Обычный 3 11 16 3 3 3" xfId="15464"/>
    <cellStyle name="Обычный 3 11 16 3 4" xfId="15465"/>
    <cellStyle name="Обычный 3 11 16 3 4 2" xfId="15466"/>
    <cellStyle name="Обычный 3 11 16 3 5" xfId="15467"/>
    <cellStyle name="Обычный 3 11 16 4" xfId="15468"/>
    <cellStyle name="Обычный 3 11 16 4 2" xfId="15469"/>
    <cellStyle name="Обычный 3 11 16 4 2 2" xfId="15470"/>
    <cellStyle name="Обычный 3 11 16 4 2 2 2" xfId="15471"/>
    <cellStyle name="Обычный 3 11 16 4 2 2 2 2" xfId="15472"/>
    <cellStyle name="Обычный 3 11 16 4 2 2 3" xfId="15473"/>
    <cellStyle name="Обычный 3 11 16 4 2 3" xfId="15474"/>
    <cellStyle name="Обычный 3 11 16 4 2 3 2" xfId="15475"/>
    <cellStyle name="Обычный 3 11 16 4 2 4" xfId="15476"/>
    <cellStyle name="Обычный 3 11 16 4 3" xfId="15477"/>
    <cellStyle name="Обычный 3 11 16 4 3 2" xfId="15478"/>
    <cellStyle name="Обычный 3 11 16 4 3 2 2" xfId="15479"/>
    <cellStyle name="Обычный 3 11 16 4 3 3" xfId="15480"/>
    <cellStyle name="Обычный 3 11 16 4 4" xfId="15481"/>
    <cellStyle name="Обычный 3 11 16 4 4 2" xfId="15482"/>
    <cellStyle name="Обычный 3 11 16 4 5" xfId="15483"/>
    <cellStyle name="Обычный 3 11 16 5" xfId="15484"/>
    <cellStyle name="Обычный 3 11 16 5 2" xfId="15485"/>
    <cellStyle name="Обычный 3 11 16 5 2 2" xfId="15486"/>
    <cellStyle name="Обычный 3 11 16 5 2 2 2" xfId="15487"/>
    <cellStyle name="Обычный 3 11 16 5 2 3" xfId="15488"/>
    <cellStyle name="Обычный 3 11 16 5 3" xfId="15489"/>
    <cellStyle name="Обычный 3 11 16 5 3 2" xfId="15490"/>
    <cellStyle name="Обычный 3 11 16 5 4" xfId="15491"/>
    <cellStyle name="Обычный 3 11 16 6" xfId="15492"/>
    <cellStyle name="Обычный 3 11 16 6 2" xfId="15493"/>
    <cellStyle name="Обычный 3 11 16 6 2 2" xfId="15494"/>
    <cellStyle name="Обычный 3 11 16 6 3" xfId="15495"/>
    <cellStyle name="Обычный 3 11 16 7" xfId="15496"/>
    <cellStyle name="Обычный 3 11 16 7 2" xfId="15497"/>
    <cellStyle name="Обычный 3 11 16 8" xfId="15498"/>
    <cellStyle name="Обычный 3 11 17" xfId="15499"/>
    <cellStyle name="Обычный 3 11 17 2" xfId="15500"/>
    <cellStyle name="Обычный 3 11 17 2 2" xfId="15501"/>
    <cellStyle name="Обычный 3 11 17 2 2 2" xfId="15502"/>
    <cellStyle name="Обычный 3 11 17 2 2 2 2" xfId="15503"/>
    <cellStyle name="Обычный 3 11 17 2 2 2 2 2" xfId="15504"/>
    <cellStyle name="Обычный 3 11 17 2 2 2 2 2 2" xfId="15505"/>
    <cellStyle name="Обычный 3 11 17 2 2 2 2 3" xfId="15506"/>
    <cellStyle name="Обычный 3 11 17 2 2 2 3" xfId="15507"/>
    <cellStyle name="Обычный 3 11 17 2 2 2 3 2" xfId="15508"/>
    <cellStyle name="Обычный 3 11 17 2 2 2 4" xfId="15509"/>
    <cellStyle name="Обычный 3 11 17 2 2 3" xfId="15510"/>
    <cellStyle name="Обычный 3 11 17 2 2 3 2" xfId="15511"/>
    <cellStyle name="Обычный 3 11 17 2 2 3 2 2" xfId="15512"/>
    <cellStyle name="Обычный 3 11 17 2 2 3 3" xfId="15513"/>
    <cellStyle name="Обычный 3 11 17 2 2 4" xfId="15514"/>
    <cellStyle name="Обычный 3 11 17 2 2 4 2" xfId="15515"/>
    <cellStyle name="Обычный 3 11 17 2 2 5" xfId="15516"/>
    <cellStyle name="Обычный 3 11 17 2 3" xfId="15517"/>
    <cellStyle name="Обычный 3 11 17 2 3 2" xfId="15518"/>
    <cellStyle name="Обычный 3 11 17 2 3 2 2" xfId="15519"/>
    <cellStyle name="Обычный 3 11 17 2 3 2 2 2" xfId="15520"/>
    <cellStyle name="Обычный 3 11 17 2 3 2 2 2 2" xfId="15521"/>
    <cellStyle name="Обычный 3 11 17 2 3 2 2 3" xfId="15522"/>
    <cellStyle name="Обычный 3 11 17 2 3 2 3" xfId="15523"/>
    <cellStyle name="Обычный 3 11 17 2 3 2 3 2" xfId="15524"/>
    <cellStyle name="Обычный 3 11 17 2 3 2 4" xfId="15525"/>
    <cellStyle name="Обычный 3 11 17 2 3 3" xfId="15526"/>
    <cellStyle name="Обычный 3 11 17 2 3 3 2" xfId="15527"/>
    <cellStyle name="Обычный 3 11 17 2 3 3 2 2" xfId="15528"/>
    <cellStyle name="Обычный 3 11 17 2 3 3 3" xfId="15529"/>
    <cellStyle name="Обычный 3 11 17 2 3 4" xfId="15530"/>
    <cellStyle name="Обычный 3 11 17 2 3 4 2" xfId="15531"/>
    <cellStyle name="Обычный 3 11 17 2 3 5" xfId="15532"/>
    <cellStyle name="Обычный 3 11 17 2 4" xfId="15533"/>
    <cellStyle name="Обычный 3 11 17 2 4 2" xfId="15534"/>
    <cellStyle name="Обычный 3 11 17 2 4 2 2" xfId="15535"/>
    <cellStyle name="Обычный 3 11 17 2 4 2 2 2" xfId="15536"/>
    <cellStyle name="Обычный 3 11 17 2 4 2 3" xfId="15537"/>
    <cellStyle name="Обычный 3 11 17 2 4 3" xfId="15538"/>
    <cellStyle name="Обычный 3 11 17 2 4 3 2" xfId="15539"/>
    <cellStyle name="Обычный 3 11 17 2 4 4" xfId="15540"/>
    <cellStyle name="Обычный 3 11 17 2 5" xfId="15541"/>
    <cellStyle name="Обычный 3 11 17 2 5 2" xfId="15542"/>
    <cellStyle name="Обычный 3 11 17 2 5 2 2" xfId="15543"/>
    <cellStyle name="Обычный 3 11 17 2 5 3" xfId="15544"/>
    <cellStyle name="Обычный 3 11 17 2 6" xfId="15545"/>
    <cellStyle name="Обычный 3 11 17 2 6 2" xfId="15546"/>
    <cellStyle name="Обычный 3 11 17 2 7" xfId="15547"/>
    <cellStyle name="Обычный 3 11 17 3" xfId="15548"/>
    <cellStyle name="Обычный 3 11 17 3 2" xfId="15549"/>
    <cellStyle name="Обычный 3 11 17 3 2 2" xfId="15550"/>
    <cellStyle name="Обычный 3 11 17 3 2 2 2" xfId="15551"/>
    <cellStyle name="Обычный 3 11 17 3 2 2 2 2" xfId="15552"/>
    <cellStyle name="Обычный 3 11 17 3 2 2 3" xfId="15553"/>
    <cellStyle name="Обычный 3 11 17 3 2 3" xfId="15554"/>
    <cellStyle name="Обычный 3 11 17 3 2 3 2" xfId="15555"/>
    <cellStyle name="Обычный 3 11 17 3 2 4" xfId="15556"/>
    <cellStyle name="Обычный 3 11 17 3 3" xfId="15557"/>
    <cellStyle name="Обычный 3 11 17 3 3 2" xfId="15558"/>
    <cellStyle name="Обычный 3 11 17 3 3 2 2" xfId="15559"/>
    <cellStyle name="Обычный 3 11 17 3 3 3" xfId="15560"/>
    <cellStyle name="Обычный 3 11 17 3 4" xfId="15561"/>
    <cellStyle name="Обычный 3 11 17 3 4 2" xfId="15562"/>
    <cellStyle name="Обычный 3 11 17 3 5" xfId="15563"/>
    <cellStyle name="Обычный 3 11 17 4" xfId="15564"/>
    <cellStyle name="Обычный 3 11 17 4 2" xfId="15565"/>
    <cellStyle name="Обычный 3 11 17 4 2 2" xfId="15566"/>
    <cellStyle name="Обычный 3 11 17 4 2 2 2" xfId="15567"/>
    <cellStyle name="Обычный 3 11 17 4 2 2 2 2" xfId="15568"/>
    <cellStyle name="Обычный 3 11 17 4 2 2 3" xfId="15569"/>
    <cellStyle name="Обычный 3 11 17 4 2 3" xfId="15570"/>
    <cellStyle name="Обычный 3 11 17 4 2 3 2" xfId="15571"/>
    <cellStyle name="Обычный 3 11 17 4 2 4" xfId="15572"/>
    <cellStyle name="Обычный 3 11 17 4 3" xfId="15573"/>
    <cellStyle name="Обычный 3 11 17 4 3 2" xfId="15574"/>
    <cellStyle name="Обычный 3 11 17 4 3 2 2" xfId="15575"/>
    <cellStyle name="Обычный 3 11 17 4 3 3" xfId="15576"/>
    <cellStyle name="Обычный 3 11 17 4 4" xfId="15577"/>
    <cellStyle name="Обычный 3 11 17 4 4 2" xfId="15578"/>
    <cellStyle name="Обычный 3 11 17 4 5" xfId="15579"/>
    <cellStyle name="Обычный 3 11 17 5" xfId="15580"/>
    <cellStyle name="Обычный 3 11 17 5 2" xfId="15581"/>
    <cellStyle name="Обычный 3 11 17 5 2 2" xfId="15582"/>
    <cellStyle name="Обычный 3 11 17 5 2 2 2" xfId="15583"/>
    <cellStyle name="Обычный 3 11 17 5 2 3" xfId="15584"/>
    <cellStyle name="Обычный 3 11 17 5 3" xfId="15585"/>
    <cellStyle name="Обычный 3 11 17 5 3 2" xfId="15586"/>
    <cellStyle name="Обычный 3 11 17 5 4" xfId="15587"/>
    <cellStyle name="Обычный 3 11 17 6" xfId="15588"/>
    <cellStyle name="Обычный 3 11 17 6 2" xfId="15589"/>
    <cellStyle name="Обычный 3 11 17 6 2 2" xfId="15590"/>
    <cellStyle name="Обычный 3 11 17 6 3" xfId="15591"/>
    <cellStyle name="Обычный 3 11 17 7" xfId="15592"/>
    <cellStyle name="Обычный 3 11 17 7 2" xfId="15593"/>
    <cellStyle name="Обычный 3 11 17 8" xfId="15594"/>
    <cellStyle name="Обычный 3 11 18" xfId="15595"/>
    <cellStyle name="Обычный 3 11 18 2" xfId="15596"/>
    <cellStyle name="Обычный 3 11 18 2 2" xfId="15597"/>
    <cellStyle name="Обычный 3 11 18 2 2 2" xfId="15598"/>
    <cellStyle name="Обычный 3 11 18 2 2 2 2" xfId="15599"/>
    <cellStyle name="Обычный 3 11 18 2 2 2 2 2" xfId="15600"/>
    <cellStyle name="Обычный 3 11 18 2 2 2 2 2 2" xfId="15601"/>
    <cellStyle name="Обычный 3 11 18 2 2 2 2 3" xfId="15602"/>
    <cellStyle name="Обычный 3 11 18 2 2 2 3" xfId="15603"/>
    <cellStyle name="Обычный 3 11 18 2 2 2 3 2" xfId="15604"/>
    <cellStyle name="Обычный 3 11 18 2 2 2 4" xfId="15605"/>
    <cellStyle name="Обычный 3 11 18 2 2 3" xfId="15606"/>
    <cellStyle name="Обычный 3 11 18 2 2 3 2" xfId="15607"/>
    <cellStyle name="Обычный 3 11 18 2 2 3 2 2" xfId="15608"/>
    <cellStyle name="Обычный 3 11 18 2 2 3 3" xfId="15609"/>
    <cellStyle name="Обычный 3 11 18 2 2 4" xfId="15610"/>
    <cellStyle name="Обычный 3 11 18 2 2 4 2" xfId="15611"/>
    <cellStyle name="Обычный 3 11 18 2 2 5" xfId="15612"/>
    <cellStyle name="Обычный 3 11 18 2 3" xfId="15613"/>
    <cellStyle name="Обычный 3 11 18 2 3 2" xfId="15614"/>
    <cellStyle name="Обычный 3 11 18 2 3 2 2" xfId="15615"/>
    <cellStyle name="Обычный 3 11 18 2 3 2 2 2" xfId="15616"/>
    <cellStyle name="Обычный 3 11 18 2 3 2 2 2 2" xfId="15617"/>
    <cellStyle name="Обычный 3 11 18 2 3 2 2 3" xfId="15618"/>
    <cellStyle name="Обычный 3 11 18 2 3 2 3" xfId="15619"/>
    <cellStyle name="Обычный 3 11 18 2 3 2 3 2" xfId="15620"/>
    <cellStyle name="Обычный 3 11 18 2 3 2 4" xfId="15621"/>
    <cellStyle name="Обычный 3 11 18 2 3 3" xfId="15622"/>
    <cellStyle name="Обычный 3 11 18 2 3 3 2" xfId="15623"/>
    <cellStyle name="Обычный 3 11 18 2 3 3 2 2" xfId="15624"/>
    <cellStyle name="Обычный 3 11 18 2 3 3 3" xfId="15625"/>
    <cellStyle name="Обычный 3 11 18 2 3 4" xfId="15626"/>
    <cellStyle name="Обычный 3 11 18 2 3 4 2" xfId="15627"/>
    <cellStyle name="Обычный 3 11 18 2 3 5" xfId="15628"/>
    <cellStyle name="Обычный 3 11 18 2 4" xfId="15629"/>
    <cellStyle name="Обычный 3 11 18 2 4 2" xfId="15630"/>
    <cellStyle name="Обычный 3 11 18 2 4 2 2" xfId="15631"/>
    <cellStyle name="Обычный 3 11 18 2 4 2 2 2" xfId="15632"/>
    <cellStyle name="Обычный 3 11 18 2 4 2 3" xfId="15633"/>
    <cellStyle name="Обычный 3 11 18 2 4 3" xfId="15634"/>
    <cellStyle name="Обычный 3 11 18 2 4 3 2" xfId="15635"/>
    <cellStyle name="Обычный 3 11 18 2 4 4" xfId="15636"/>
    <cellStyle name="Обычный 3 11 18 2 5" xfId="15637"/>
    <cellStyle name="Обычный 3 11 18 2 5 2" xfId="15638"/>
    <cellStyle name="Обычный 3 11 18 2 5 2 2" xfId="15639"/>
    <cellStyle name="Обычный 3 11 18 2 5 3" xfId="15640"/>
    <cellStyle name="Обычный 3 11 18 2 6" xfId="15641"/>
    <cellStyle name="Обычный 3 11 18 2 6 2" xfId="15642"/>
    <cellStyle name="Обычный 3 11 18 2 7" xfId="15643"/>
    <cellStyle name="Обычный 3 11 18 3" xfId="15644"/>
    <cellStyle name="Обычный 3 11 18 3 2" xfId="15645"/>
    <cellStyle name="Обычный 3 11 18 3 2 2" xfId="15646"/>
    <cellStyle name="Обычный 3 11 18 3 2 2 2" xfId="15647"/>
    <cellStyle name="Обычный 3 11 18 3 2 2 2 2" xfId="15648"/>
    <cellStyle name="Обычный 3 11 18 3 2 2 3" xfId="15649"/>
    <cellStyle name="Обычный 3 11 18 3 2 3" xfId="15650"/>
    <cellStyle name="Обычный 3 11 18 3 2 3 2" xfId="15651"/>
    <cellStyle name="Обычный 3 11 18 3 2 4" xfId="15652"/>
    <cellStyle name="Обычный 3 11 18 3 3" xfId="15653"/>
    <cellStyle name="Обычный 3 11 18 3 3 2" xfId="15654"/>
    <cellStyle name="Обычный 3 11 18 3 3 2 2" xfId="15655"/>
    <cellStyle name="Обычный 3 11 18 3 3 3" xfId="15656"/>
    <cellStyle name="Обычный 3 11 18 3 4" xfId="15657"/>
    <cellStyle name="Обычный 3 11 18 3 4 2" xfId="15658"/>
    <cellStyle name="Обычный 3 11 18 3 5" xfId="15659"/>
    <cellStyle name="Обычный 3 11 18 4" xfId="15660"/>
    <cellStyle name="Обычный 3 11 18 4 2" xfId="15661"/>
    <cellStyle name="Обычный 3 11 18 4 2 2" xfId="15662"/>
    <cellStyle name="Обычный 3 11 18 4 2 2 2" xfId="15663"/>
    <cellStyle name="Обычный 3 11 18 4 2 2 2 2" xfId="15664"/>
    <cellStyle name="Обычный 3 11 18 4 2 2 3" xfId="15665"/>
    <cellStyle name="Обычный 3 11 18 4 2 3" xfId="15666"/>
    <cellStyle name="Обычный 3 11 18 4 2 3 2" xfId="15667"/>
    <cellStyle name="Обычный 3 11 18 4 2 4" xfId="15668"/>
    <cellStyle name="Обычный 3 11 18 4 3" xfId="15669"/>
    <cellStyle name="Обычный 3 11 18 4 3 2" xfId="15670"/>
    <cellStyle name="Обычный 3 11 18 4 3 2 2" xfId="15671"/>
    <cellStyle name="Обычный 3 11 18 4 3 3" xfId="15672"/>
    <cellStyle name="Обычный 3 11 18 4 4" xfId="15673"/>
    <cellStyle name="Обычный 3 11 18 4 4 2" xfId="15674"/>
    <cellStyle name="Обычный 3 11 18 4 5" xfId="15675"/>
    <cellStyle name="Обычный 3 11 18 5" xfId="15676"/>
    <cellStyle name="Обычный 3 11 18 5 2" xfId="15677"/>
    <cellStyle name="Обычный 3 11 18 5 2 2" xfId="15678"/>
    <cellStyle name="Обычный 3 11 18 5 2 2 2" xfId="15679"/>
    <cellStyle name="Обычный 3 11 18 5 2 3" xfId="15680"/>
    <cellStyle name="Обычный 3 11 18 5 3" xfId="15681"/>
    <cellStyle name="Обычный 3 11 18 5 3 2" xfId="15682"/>
    <cellStyle name="Обычный 3 11 18 5 4" xfId="15683"/>
    <cellStyle name="Обычный 3 11 18 6" xfId="15684"/>
    <cellStyle name="Обычный 3 11 18 6 2" xfId="15685"/>
    <cellStyle name="Обычный 3 11 18 6 2 2" xfId="15686"/>
    <cellStyle name="Обычный 3 11 18 6 3" xfId="15687"/>
    <cellStyle name="Обычный 3 11 18 7" xfId="15688"/>
    <cellStyle name="Обычный 3 11 18 7 2" xfId="15689"/>
    <cellStyle name="Обычный 3 11 18 8" xfId="15690"/>
    <cellStyle name="Обычный 3 11 19" xfId="15691"/>
    <cellStyle name="Обычный 3 11 19 2" xfId="15692"/>
    <cellStyle name="Обычный 3 11 19 2 2" xfId="15693"/>
    <cellStyle name="Обычный 3 11 19 2 2 2" xfId="15694"/>
    <cellStyle name="Обычный 3 11 19 2 2 2 2" xfId="15695"/>
    <cellStyle name="Обычный 3 11 19 2 2 2 2 2" xfId="15696"/>
    <cellStyle name="Обычный 3 11 19 2 2 2 2 2 2" xfId="15697"/>
    <cellStyle name="Обычный 3 11 19 2 2 2 2 3" xfId="15698"/>
    <cellStyle name="Обычный 3 11 19 2 2 2 3" xfId="15699"/>
    <cellStyle name="Обычный 3 11 19 2 2 2 3 2" xfId="15700"/>
    <cellStyle name="Обычный 3 11 19 2 2 2 4" xfId="15701"/>
    <cellStyle name="Обычный 3 11 19 2 2 3" xfId="15702"/>
    <cellStyle name="Обычный 3 11 19 2 2 3 2" xfId="15703"/>
    <cellStyle name="Обычный 3 11 19 2 2 3 2 2" xfId="15704"/>
    <cellStyle name="Обычный 3 11 19 2 2 3 3" xfId="15705"/>
    <cellStyle name="Обычный 3 11 19 2 2 4" xfId="15706"/>
    <cellStyle name="Обычный 3 11 19 2 2 4 2" xfId="15707"/>
    <cellStyle name="Обычный 3 11 19 2 2 5" xfId="15708"/>
    <cellStyle name="Обычный 3 11 19 2 3" xfId="15709"/>
    <cellStyle name="Обычный 3 11 19 2 3 2" xfId="15710"/>
    <cellStyle name="Обычный 3 11 19 2 3 2 2" xfId="15711"/>
    <cellStyle name="Обычный 3 11 19 2 3 2 2 2" xfId="15712"/>
    <cellStyle name="Обычный 3 11 19 2 3 2 2 2 2" xfId="15713"/>
    <cellStyle name="Обычный 3 11 19 2 3 2 2 3" xfId="15714"/>
    <cellStyle name="Обычный 3 11 19 2 3 2 3" xfId="15715"/>
    <cellStyle name="Обычный 3 11 19 2 3 2 3 2" xfId="15716"/>
    <cellStyle name="Обычный 3 11 19 2 3 2 4" xfId="15717"/>
    <cellStyle name="Обычный 3 11 19 2 3 3" xfId="15718"/>
    <cellStyle name="Обычный 3 11 19 2 3 3 2" xfId="15719"/>
    <cellStyle name="Обычный 3 11 19 2 3 3 2 2" xfId="15720"/>
    <cellStyle name="Обычный 3 11 19 2 3 3 3" xfId="15721"/>
    <cellStyle name="Обычный 3 11 19 2 3 4" xfId="15722"/>
    <cellStyle name="Обычный 3 11 19 2 3 4 2" xfId="15723"/>
    <cellStyle name="Обычный 3 11 19 2 3 5" xfId="15724"/>
    <cellStyle name="Обычный 3 11 19 2 4" xfId="15725"/>
    <cellStyle name="Обычный 3 11 19 2 4 2" xfId="15726"/>
    <cellStyle name="Обычный 3 11 19 2 4 2 2" xfId="15727"/>
    <cellStyle name="Обычный 3 11 19 2 4 2 2 2" xfId="15728"/>
    <cellStyle name="Обычный 3 11 19 2 4 2 3" xfId="15729"/>
    <cellStyle name="Обычный 3 11 19 2 4 3" xfId="15730"/>
    <cellStyle name="Обычный 3 11 19 2 4 3 2" xfId="15731"/>
    <cellStyle name="Обычный 3 11 19 2 4 4" xfId="15732"/>
    <cellStyle name="Обычный 3 11 19 2 5" xfId="15733"/>
    <cellStyle name="Обычный 3 11 19 2 5 2" xfId="15734"/>
    <cellStyle name="Обычный 3 11 19 2 5 2 2" xfId="15735"/>
    <cellStyle name="Обычный 3 11 19 2 5 3" xfId="15736"/>
    <cellStyle name="Обычный 3 11 19 2 6" xfId="15737"/>
    <cellStyle name="Обычный 3 11 19 2 6 2" xfId="15738"/>
    <cellStyle name="Обычный 3 11 19 2 7" xfId="15739"/>
    <cellStyle name="Обычный 3 11 19 3" xfId="15740"/>
    <cellStyle name="Обычный 3 11 19 3 2" xfId="15741"/>
    <cellStyle name="Обычный 3 11 19 3 2 2" xfId="15742"/>
    <cellStyle name="Обычный 3 11 19 3 2 2 2" xfId="15743"/>
    <cellStyle name="Обычный 3 11 19 3 2 2 2 2" xfId="15744"/>
    <cellStyle name="Обычный 3 11 19 3 2 2 3" xfId="15745"/>
    <cellStyle name="Обычный 3 11 19 3 2 3" xfId="15746"/>
    <cellStyle name="Обычный 3 11 19 3 2 3 2" xfId="15747"/>
    <cellStyle name="Обычный 3 11 19 3 2 4" xfId="15748"/>
    <cellStyle name="Обычный 3 11 19 3 3" xfId="15749"/>
    <cellStyle name="Обычный 3 11 19 3 3 2" xfId="15750"/>
    <cellStyle name="Обычный 3 11 19 3 3 2 2" xfId="15751"/>
    <cellStyle name="Обычный 3 11 19 3 3 3" xfId="15752"/>
    <cellStyle name="Обычный 3 11 19 3 4" xfId="15753"/>
    <cellStyle name="Обычный 3 11 19 3 4 2" xfId="15754"/>
    <cellStyle name="Обычный 3 11 19 3 5" xfId="15755"/>
    <cellStyle name="Обычный 3 11 19 4" xfId="15756"/>
    <cellStyle name="Обычный 3 11 19 4 2" xfId="15757"/>
    <cellStyle name="Обычный 3 11 19 4 2 2" xfId="15758"/>
    <cellStyle name="Обычный 3 11 19 4 2 2 2" xfId="15759"/>
    <cellStyle name="Обычный 3 11 19 4 2 2 2 2" xfId="15760"/>
    <cellStyle name="Обычный 3 11 19 4 2 2 3" xfId="15761"/>
    <cellStyle name="Обычный 3 11 19 4 2 3" xfId="15762"/>
    <cellStyle name="Обычный 3 11 19 4 2 3 2" xfId="15763"/>
    <cellStyle name="Обычный 3 11 19 4 2 4" xfId="15764"/>
    <cellStyle name="Обычный 3 11 19 4 3" xfId="15765"/>
    <cellStyle name="Обычный 3 11 19 4 3 2" xfId="15766"/>
    <cellStyle name="Обычный 3 11 19 4 3 2 2" xfId="15767"/>
    <cellStyle name="Обычный 3 11 19 4 3 3" xfId="15768"/>
    <cellStyle name="Обычный 3 11 19 4 4" xfId="15769"/>
    <cellStyle name="Обычный 3 11 19 4 4 2" xfId="15770"/>
    <cellStyle name="Обычный 3 11 19 4 5" xfId="15771"/>
    <cellStyle name="Обычный 3 11 19 5" xfId="15772"/>
    <cellStyle name="Обычный 3 11 19 5 2" xfId="15773"/>
    <cellStyle name="Обычный 3 11 19 5 2 2" xfId="15774"/>
    <cellStyle name="Обычный 3 11 19 5 2 2 2" xfId="15775"/>
    <cellStyle name="Обычный 3 11 19 5 2 3" xfId="15776"/>
    <cellStyle name="Обычный 3 11 19 5 3" xfId="15777"/>
    <cellStyle name="Обычный 3 11 19 5 3 2" xfId="15778"/>
    <cellStyle name="Обычный 3 11 19 5 4" xfId="15779"/>
    <cellStyle name="Обычный 3 11 19 6" xfId="15780"/>
    <cellStyle name="Обычный 3 11 19 6 2" xfId="15781"/>
    <cellStyle name="Обычный 3 11 19 6 2 2" xfId="15782"/>
    <cellStyle name="Обычный 3 11 19 6 3" xfId="15783"/>
    <cellStyle name="Обычный 3 11 19 7" xfId="15784"/>
    <cellStyle name="Обычный 3 11 19 7 2" xfId="15785"/>
    <cellStyle name="Обычный 3 11 19 8" xfId="15786"/>
    <cellStyle name="Обычный 3 11 2" xfId="15787"/>
    <cellStyle name="Обычный 3 11 2 2" xfId="15788"/>
    <cellStyle name="Обычный 3 11 2 2 2" xfId="15789"/>
    <cellStyle name="Обычный 3 11 2 2 2 2" xfId="15790"/>
    <cellStyle name="Обычный 3 11 2 2 2 2 2" xfId="15791"/>
    <cellStyle name="Обычный 3 11 2 2 2 2 2 2" xfId="15792"/>
    <cellStyle name="Обычный 3 11 2 2 2 2 2 2 2" xfId="15793"/>
    <cellStyle name="Обычный 3 11 2 2 2 2 2 3" xfId="15794"/>
    <cellStyle name="Обычный 3 11 2 2 2 2 3" xfId="15795"/>
    <cellStyle name="Обычный 3 11 2 2 2 2 3 2" xfId="15796"/>
    <cellStyle name="Обычный 3 11 2 2 2 2 4" xfId="15797"/>
    <cellStyle name="Обычный 3 11 2 2 2 3" xfId="15798"/>
    <cellStyle name="Обычный 3 11 2 2 2 3 2" xfId="15799"/>
    <cellStyle name="Обычный 3 11 2 2 2 3 2 2" xfId="15800"/>
    <cellStyle name="Обычный 3 11 2 2 2 3 3" xfId="15801"/>
    <cellStyle name="Обычный 3 11 2 2 2 4" xfId="15802"/>
    <cellStyle name="Обычный 3 11 2 2 2 4 2" xfId="15803"/>
    <cellStyle name="Обычный 3 11 2 2 2 5" xfId="15804"/>
    <cellStyle name="Обычный 3 11 2 2 3" xfId="15805"/>
    <cellStyle name="Обычный 3 11 2 2 3 2" xfId="15806"/>
    <cellStyle name="Обычный 3 11 2 2 3 2 2" xfId="15807"/>
    <cellStyle name="Обычный 3 11 2 2 3 2 2 2" xfId="15808"/>
    <cellStyle name="Обычный 3 11 2 2 3 2 2 2 2" xfId="15809"/>
    <cellStyle name="Обычный 3 11 2 2 3 2 2 3" xfId="15810"/>
    <cellStyle name="Обычный 3 11 2 2 3 2 3" xfId="15811"/>
    <cellStyle name="Обычный 3 11 2 2 3 2 3 2" xfId="15812"/>
    <cellStyle name="Обычный 3 11 2 2 3 2 4" xfId="15813"/>
    <cellStyle name="Обычный 3 11 2 2 3 3" xfId="15814"/>
    <cellStyle name="Обычный 3 11 2 2 3 3 2" xfId="15815"/>
    <cellStyle name="Обычный 3 11 2 2 3 3 2 2" xfId="15816"/>
    <cellStyle name="Обычный 3 11 2 2 3 3 3" xfId="15817"/>
    <cellStyle name="Обычный 3 11 2 2 3 4" xfId="15818"/>
    <cellStyle name="Обычный 3 11 2 2 3 4 2" xfId="15819"/>
    <cellStyle name="Обычный 3 11 2 2 3 5" xfId="15820"/>
    <cellStyle name="Обычный 3 11 2 2 4" xfId="15821"/>
    <cellStyle name="Обычный 3 11 2 2 4 2" xfId="15822"/>
    <cellStyle name="Обычный 3 11 2 2 4 2 2" xfId="15823"/>
    <cellStyle name="Обычный 3 11 2 2 4 2 2 2" xfId="15824"/>
    <cellStyle name="Обычный 3 11 2 2 4 2 3" xfId="15825"/>
    <cellStyle name="Обычный 3 11 2 2 4 3" xfId="15826"/>
    <cellStyle name="Обычный 3 11 2 2 4 3 2" xfId="15827"/>
    <cellStyle name="Обычный 3 11 2 2 4 4" xfId="15828"/>
    <cellStyle name="Обычный 3 11 2 2 5" xfId="15829"/>
    <cellStyle name="Обычный 3 11 2 2 5 2" xfId="15830"/>
    <cellStyle name="Обычный 3 11 2 2 5 2 2" xfId="15831"/>
    <cellStyle name="Обычный 3 11 2 2 5 3" xfId="15832"/>
    <cellStyle name="Обычный 3 11 2 2 6" xfId="15833"/>
    <cellStyle name="Обычный 3 11 2 2 6 2" xfId="15834"/>
    <cellStyle name="Обычный 3 11 2 2 7" xfId="15835"/>
    <cellStyle name="Обычный 3 11 2 3" xfId="15836"/>
    <cellStyle name="Обычный 3 11 2 3 2" xfId="15837"/>
    <cellStyle name="Обычный 3 11 2 3 2 2" xfId="15838"/>
    <cellStyle name="Обычный 3 11 2 3 2 2 2" xfId="15839"/>
    <cellStyle name="Обычный 3 11 2 3 2 2 2 2" xfId="15840"/>
    <cellStyle name="Обычный 3 11 2 3 2 2 3" xfId="15841"/>
    <cellStyle name="Обычный 3 11 2 3 2 3" xfId="15842"/>
    <cellStyle name="Обычный 3 11 2 3 2 3 2" xfId="15843"/>
    <cellStyle name="Обычный 3 11 2 3 2 4" xfId="15844"/>
    <cellStyle name="Обычный 3 11 2 3 3" xfId="15845"/>
    <cellStyle name="Обычный 3 11 2 3 3 2" xfId="15846"/>
    <cellStyle name="Обычный 3 11 2 3 3 2 2" xfId="15847"/>
    <cellStyle name="Обычный 3 11 2 3 3 3" xfId="15848"/>
    <cellStyle name="Обычный 3 11 2 3 4" xfId="15849"/>
    <cellStyle name="Обычный 3 11 2 3 4 2" xfId="15850"/>
    <cellStyle name="Обычный 3 11 2 3 5" xfId="15851"/>
    <cellStyle name="Обычный 3 11 2 4" xfId="15852"/>
    <cellStyle name="Обычный 3 11 2 4 2" xfId="15853"/>
    <cellStyle name="Обычный 3 11 2 4 2 2" xfId="15854"/>
    <cellStyle name="Обычный 3 11 2 4 2 2 2" xfId="15855"/>
    <cellStyle name="Обычный 3 11 2 4 2 2 2 2" xfId="15856"/>
    <cellStyle name="Обычный 3 11 2 4 2 2 3" xfId="15857"/>
    <cellStyle name="Обычный 3 11 2 4 2 3" xfId="15858"/>
    <cellStyle name="Обычный 3 11 2 4 2 3 2" xfId="15859"/>
    <cellStyle name="Обычный 3 11 2 4 2 4" xfId="15860"/>
    <cellStyle name="Обычный 3 11 2 4 3" xfId="15861"/>
    <cellStyle name="Обычный 3 11 2 4 3 2" xfId="15862"/>
    <cellStyle name="Обычный 3 11 2 4 3 2 2" xfId="15863"/>
    <cellStyle name="Обычный 3 11 2 4 3 3" xfId="15864"/>
    <cellStyle name="Обычный 3 11 2 4 4" xfId="15865"/>
    <cellStyle name="Обычный 3 11 2 4 4 2" xfId="15866"/>
    <cellStyle name="Обычный 3 11 2 4 5" xfId="15867"/>
    <cellStyle name="Обычный 3 11 2 5" xfId="15868"/>
    <cellStyle name="Обычный 3 11 2 5 2" xfId="15869"/>
    <cellStyle name="Обычный 3 11 2 5 2 2" xfId="15870"/>
    <cellStyle name="Обычный 3 11 2 5 2 2 2" xfId="15871"/>
    <cellStyle name="Обычный 3 11 2 5 2 3" xfId="15872"/>
    <cellStyle name="Обычный 3 11 2 5 3" xfId="15873"/>
    <cellStyle name="Обычный 3 11 2 5 3 2" xfId="15874"/>
    <cellStyle name="Обычный 3 11 2 5 4" xfId="15875"/>
    <cellStyle name="Обычный 3 11 2 6" xfId="15876"/>
    <cellStyle name="Обычный 3 11 2 6 2" xfId="15877"/>
    <cellStyle name="Обычный 3 11 2 6 2 2" xfId="15878"/>
    <cellStyle name="Обычный 3 11 2 6 3" xfId="15879"/>
    <cellStyle name="Обычный 3 11 2 7" xfId="15880"/>
    <cellStyle name="Обычный 3 11 2 7 2" xfId="15881"/>
    <cellStyle name="Обычный 3 11 2 8" xfId="15882"/>
    <cellStyle name="Обычный 3 11 20" xfId="15883"/>
    <cellStyle name="Обычный 3 11 20 2" xfId="15884"/>
    <cellStyle name="Обычный 3 11 20 2 2" xfId="15885"/>
    <cellStyle name="Обычный 3 11 20 2 2 2" xfId="15886"/>
    <cellStyle name="Обычный 3 11 20 2 2 2 2" xfId="15887"/>
    <cellStyle name="Обычный 3 11 20 2 2 2 2 2" xfId="15888"/>
    <cellStyle name="Обычный 3 11 20 2 2 2 2 2 2" xfId="15889"/>
    <cellStyle name="Обычный 3 11 20 2 2 2 2 3" xfId="15890"/>
    <cellStyle name="Обычный 3 11 20 2 2 2 3" xfId="15891"/>
    <cellStyle name="Обычный 3 11 20 2 2 2 3 2" xfId="15892"/>
    <cellStyle name="Обычный 3 11 20 2 2 2 4" xfId="15893"/>
    <cellStyle name="Обычный 3 11 20 2 2 3" xfId="15894"/>
    <cellStyle name="Обычный 3 11 20 2 2 3 2" xfId="15895"/>
    <cellStyle name="Обычный 3 11 20 2 2 3 2 2" xfId="15896"/>
    <cellStyle name="Обычный 3 11 20 2 2 3 3" xfId="15897"/>
    <cellStyle name="Обычный 3 11 20 2 2 4" xfId="15898"/>
    <cellStyle name="Обычный 3 11 20 2 2 4 2" xfId="15899"/>
    <cellStyle name="Обычный 3 11 20 2 2 5" xfId="15900"/>
    <cellStyle name="Обычный 3 11 20 2 3" xfId="15901"/>
    <cellStyle name="Обычный 3 11 20 2 3 2" xfId="15902"/>
    <cellStyle name="Обычный 3 11 20 2 3 2 2" xfId="15903"/>
    <cellStyle name="Обычный 3 11 20 2 3 2 2 2" xfId="15904"/>
    <cellStyle name="Обычный 3 11 20 2 3 2 2 2 2" xfId="15905"/>
    <cellStyle name="Обычный 3 11 20 2 3 2 2 3" xfId="15906"/>
    <cellStyle name="Обычный 3 11 20 2 3 2 3" xfId="15907"/>
    <cellStyle name="Обычный 3 11 20 2 3 2 3 2" xfId="15908"/>
    <cellStyle name="Обычный 3 11 20 2 3 2 4" xfId="15909"/>
    <cellStyle name="Обычный 3 11 20 2 3 3" xfId="15910"/>
    <cellStyle name="Обычный 3 11 20 2 3 3 2" xfId="15911"/>
    <cellStyle name="Обычный 3 11 20 2 3 3 2 2" xfId="15912"/>
    <cellStyle name="Обычный 3 11 20 2 3 3 3" xfId="15913"/>
    <cellStyle name="Обычный 3 11 20 2 3 4" xfId="15914"/>
    <cellStyle name="Обычный 3 11 20 2 3 4 2" xfId="15915"/>
    <cellStyle name="Обычный 3 11 20 2 3 5" xfId="15916"/>
    <cellStyle name="Обычный 3 11 20 2 4" xfId="15917"/>
    <cellStyle name="Обычный 3 11 20 2 4 2" xfId="15918"/>
    <cellStyle name="Обычный 3 11 20 2 4 2 2" xfId="15919"/>
    <cellStyle name="Обычный 3 11 20 2 4 2 2 2" xfId="15920"/>
    <cellStyle name="Обычный 3 11 20 2 4 2 3" xfId="15921"/>
    <cellStyle name="Обычный 3 11 20 2 4 3" xfId="15922"/>
    <cellStyle name="Обычный 3 11 20 2 4 3 2" xfId="15923"/>
    <cellStyle name="Обычный 3 11 20 2 4 4" xfId="15924"/>
    <cellStyle name="Обычный 3 11 20 2 5" xfId="15925"/>
    <cellStyle name="Обычный 3 11 20 2 5 2" xfId="15926"/>
    <cellStyle name="Обычный 3 11 20 2 5 2 2" xfId="15927"/>
    <cellStyle name="Обычный 3 11 20 2 5 3" xfId="15928"/>
    <cellStyle name="Обычный 3 11 20 2 6" xfId="15929"/>
    <cellStyle name="Обычный 3 11 20 2 6 2" xfId="15930"/>
    <cellStyle name="Обычный 3 11 20 2 7" xfId="15931"/>
    <cellStyle name="Обычный 3 11 20 3" xfId="15932"/>
    <cellStyle name="Обычный 3 11 20 3 2" xfId="15933"/>
    <cellStyle name="Обычный 3 11 20 3 2 2" xfId="15934"/>
    <cellStyle name="Обычный 3 11 20 3 2 2 2" xfId="15935"/>
    <cellStyle name="Обычный 3 11 20 3 2 2 2 2" xfId="15936"/>
    <cellStyle name="Обычный 3 11 20 3 2 2 3" xfId="15937"/>
    <cellStyle name="Обычный 3 11 20 3 2 3" xfId="15938"/>
    <cellStyle name="Обычный 3 11 20 3 2 3 2" xfId="15939"/>
    <cellStyle name="Обычный 3 11 20 3 2 4" xfId="15940"/>
    <cellStyle name="Обычный 3 11 20 3 3" xfId="15941"/>
    <cellStyle name="Обычный 3 11 20 3 3 2" xfId="15942"/>
    <cellStyle name="Обычный 3 11 20 3 3 2 2" xfId="15943"/>
    <cellStyle name="Обычный 3 11 20 3 3 3" xfId="15944"/>
    <cellStyle name="Обычный 3 11 20 3 4" xfId="15945"/>
    <cellStyle name="Обычный 3 11 20 3 4 2" xfId="15946"/>
    <cellStyle name="Обычный 3 11 20 3 5" xfId="15947"/>
    <cellStyle name="Обычный 3 11 20 4" xfId="15948"/>
    <cellStyle name="Обычный 3 11 20 4 2" xfId="15949"/>
    <cellStyle name="Обычный 3 11 20 4 2 2" xfId="15950"/>
    <cellStyle name="Обычный 3 11 20 4 2 2 2" xfId="15951"/>
    <cellStyle name="Обычный 3 11 20 4 2 2 2 2" xfId="15952"/>
    <cellStyle name="Обычный 3 11 20 4 2 2 3" xfId="15953"/>
    <cellStyle name="Обычный 3 11 20 4 2 3" xfId="15954"/>
    <cellStyle name="Обычный 3 11 20 4 2 3 2" xfId="15955"/>
    <cellStyle name="Обычный 3 11 20 4 2 4" xfId="15956"/>
    <cellStyle name="Обычный 3 11 20 4 3" xfId="15957"/>
    <cellStyle name="Обычный 3 11 20 4 3 2" xfId="15958"/>
    <cellStyle name="Обычный 3 11 20 4 3 2 2" xfId="15959"/>
    <cellStyle name="Обычный 3 11 20 4 3 3" xfId="15960"/>
    <cellStyle name="Обычный 3 11 20 4 4" xfId="15961"/>
    <cellStyle name="Обычный 3 11 20 4 4 2" xfId="15962"/>
    <cellStyle name="Обычный 3 11 20 4 5" xfId="15963"/>
    <cellStyle name="Обычный 3 11 20 5" xfId="15964"/>
    <cellStyle name="Обычный 3 11 20 5 2" xfId="15965"/>
    <cellStyle name="Обычный 3 11 20 5 2 2" xfId="15966"/>
    <cellStyle name="Обычный 3 11 20 5 2 2 2" xfId="15967"/>
    <cellStyle name="Обычный 3 11 20 5 2 3" xfId="15968"/>
    <cellStyle name="Обычный 3 11 20 5 3" xfId="15969"/>
    <cellStyle name="Обычный 3 11 20 5 3 2" xfId="15970"/>
    <cellStyle name="Обычный 3 11 20 5 4" xfId="15971"/>
    <cellStyle name="Обычный 3 11 20 6" xfId="15972"/>
    <cellStyle name="Обычный 3 11 20 6 2" xfId="15973"/>
    <cellStyle name="Обычный 3 11 20 6 2 2" xfId="15974"/>
    <cellStyle name="Обычный 3 11 20 6 3" xfId="15975"/>
    <cellStyle name="Обычный 3 11 20 7" xfId="15976"/>
    <cellStyle name="Обычный 3 11 20 7 2" xfId="15977"/>
    <cellStyle name="Обычный 3 11 20 8" xfId="15978"/>
    <cellStyle name="Обычный 3 11 21" xfId="15979"/>
    <cellStyle name="Обычный 3 11 21 2" xfId="15980"/>
    <cellStyle name="Обычный 3 11 21 2 2" xfId="15981"/>
    <cellStyle name="Обычный 3 11 21 2 2 2" xfId="15982"/>
    <cellStyle name="Обычный 3 11 21 2 2 2 2" xfId="15983"/>
    <cellStyle name="Обычный 3 11 21 2 2 2 2 2" xfId="15984"/>
    <cellStyle name="Обычный 3 11 21 2 2 2 2 2 2" xfId="15985"/>
    <cellStyle name="Обычный 3 11 21 2 2 2 2 3" xfId="15986"/>
    <cellStyle name="Обычный 3 11 21 2 2 2 3" xfId="15987"/>
    <cellStyle name="Обычный 3 11 21 2 2 2 3 2" xfId="15988"/>
    <cellStyle name="Обычный 3 11 21 2 2 2 4" xfId="15989"/>
    <cellStyle name="Обычный 3 11 21 2 2 3" xfId="15990"/>
    <cellStyle name="Обычный 3 11 21 2 2 3 2" xfId="15991"/>
    <cellStyle name="Обычный 3 11 21 2 2 3 2 2" xfId="15992"/>
    <cellStyle name="Обычный 3 11 21 2 2 3 3" xfId="15993"/>
    <cellStyle name="Обычный 3 11 21 2 2 4" xfId="15994"/>
    <cellStyle name="Обычный 3 11 21 2 2 4 2" xfId="15995"/>
    <cellStyle name="Обычный 3 11 21 2 2 5" xfId="15996"/>
    <cellStyle name="Обычный 3 11 21 2 3" xfId="15997"/>
    <cellStyle name="Обычный 3 11 21 2 3 2" xfId="15998"/>
    <cellStyle name="Обычный 3 11 21 2 3 2 2" xfId="15999"/>
    <cellStyle name="Обычный 3 11 21 2 3 2 2 2" xfId="16000"/>
    <cellStyle name="Обычный 3 11 21 2 3 2 2 2 2" xfId="16001"/>
    <cellStyle name="Обычный 3 11 21 2 3 2 2 3" xfId="16002"/>
    <cellStyle name="Обычный 3 11 21 2 3 2 3" xfId="16003"/>
    <cellStyle name="Обычный 3 11 21 2 3 2 3 2" xfId="16004"/>
    <cellStyle name="Обычный 3 11 21 2 3 2 4" xfId="16005"/>
    <cellStyle name="Обычный 3 11 21 2 3 3" xfId="16006"/>
    <cellStyle name="Обычный 3 11 21 2 3 3 2" xfId="16007"/>
    <cellStyle name="Обычный 3 11 21 2 3 3 2 2" xfId="16008"/>
    <cellStyle name="Обычный 3 11 21 2 3 3 3" xfId="16009"/>
    <cellStyle name="Обычный 3 11 21 2 3 4" xfId="16010"/>
    <cellStyle name="Обычный 3 11 21 2 3 4 2" xfId="16011"/>
    <cellStyle name="Обычный 3 11 21 2 3 5" xfId="16012"/>
    <cellStyle name="Обычный 3 11 21 2 4" xfId="16013"/>
    <cellStyle name="Обычный 3 11 21 2 4 2" xfId="16014"/>
    <cellStyle name="Обычный 3 11 21 2 4 2 2" xfId="16015"/>
    <cellStyle name="Обычный 3 11 21 2 4 2 2 2" xfId="16016"/>
    <cellStyle name="Обычный 3 11 21 2 4 2 3" xfId="16017"/>
    <cellStyle name="Обычный 3 11 21 2 4 3" xfId="16018"/>
    <cellStyle name="Обычный 3 11 21 2 4 3 2" xfId="16019"/>
    <cellStyle name="Обычный 3 11 21 2 4 4" xfId="16020"/>
    <cellStyle name="Обычный 3 11 21 2 5" xfId="16021"/>
    <cellStyle name="Обычный 3 11 21 2 5 2" xfId="16022"/>
    <cellStyle name="Обычный 3 11 21 2 5 2 2" xfId="16023"/>
    <cellStyle name="Обычный 3 11 21 2 5 3" xfId="16024"/>
    <cellStyle name="Обычный 3 11 21 2 6" xfId="16025"/>
    <cellStyle name="Обычный 3 11 21 2 6 2" xfId="16026"/>
    <cellStyle name="Обычный 3 11 21 2 7" xfId="16027"/>
    <cellStyle name="Обычный 3 11 21 3" xfId="16028"/>
    <cellStyle name="Обычный 3 11 21 3 2" xfId="16029"/>
    <cellStyle name="Обычный 3 11 21 3 2 2" xfId="16030"/>
    <cellStyle name="Обычный 3 11 21 3 2 2 2" xfId="16031"/>
    <cellStyle name="Обычный 3 11 21 3 2 2 2 2" xfId="16032"/>
    <cellStyle name="Обычный 3 11 21 3 2 2 3" xfId="16033"/>
    <cellStyle name="Обычный 3 11 21 3 2 3" xfId="16034"/>
    <cellStyle name="Обычный 3 11 21 3 2 3 2" xfId="16035"/>
    <cellStyle name="Обычный 3 11 21 3 2 4" xfId="16036"/>
    <cellStyle name="Обычный 3 11 21 3 3" xfId="16037"/>
    <cellStyle name="Обычный 3 11 21 3 3 2" xfId="16038"/>
    <cellStyle name="Обычный 3 11 21 3 3 2 2" xfId="16039"/>
    <cellStyle name="Обычный 3 11 21 3 3 3" xfId="16040"/>
    <cellStyle name="Обычный 3 11 21 3 4" xfId="16041"/>
    <cellStyle name="Обычный 3 11 21 3 4 2" xfId="16042"/>
    <cellStyle name="Обычный 3 11 21 3 5" xfId="16043"/>
    <cellStyle name="Обычный 3 11 21 4" xfId="16044"/>
    <cellStyle name="Обычный 3 11 21 4 2" xfId="16045"/>
    <cellStyle name="Обычный 3 11 21 4 2 2" xfId="16046"/>
    <cellStyle name="Обычный 3 11 21 4 2 2 2" xfId="16047"/>
    <cellStyle name="Обычный 3 11 21 4 2 2 2 2" xfId="16048"/>
    <cellStyle name="Обычный 3 11 21 4 2 2 3" xfId="16049"/>
    <cellStyle name="Обычный 3 11 21 4 2 3" xfId="16050"/>
    <cellStyle name="Обычный 3 11 21 4 2 3 2" xfId="16051"/>
    <cellStyle name="Обычный 3 11 21 4 2 4" xfId="16052"/>
    <cellStyle name="Обычный 3 11 21 4 3" xfId="16053"/>
    <cellStyle name="Обычный 3 11 21 4 3 2" xfId="16054"/>
    <cellStyle name="Обычный 3 11 21 4 3 2 2" xfId="16055"/>
    <cellStyle name="Обычный 3 11 21 4 3 3" xfId="16056"/>
    <cellStyle name="Обычный 3 11 21 4 4" xfId="16057"/>
    <cellStyle name="Обычный 3 11 21 4 4 2" xfId="16058"/>
    <cellStyle name="Обычный 3 11 21 4 5" xfId="16059"/>
    <cellStyle name="Обычный 3 11 21 5" xfId="16060"/>
    <cellStyle name="Обычный 3 11 21 5 2" xfId="16061"/>
    <cellStyle name="Обычный 3 11 21 5 2 2" xfId="16062"/>
    <cellStyle name="Обычный 3 11 21 5 2 2 2" xfId="16063"/>
    <cellStyle name="Обычный 3 11 21 5 2 3" xfId="16064"/>
    <cellStyle name="Обычный 3 11 21 5 3" xfId="16065"/>
    <cellStyle name="Обычный 3 11 21 5 3 2" xfId="16066"/>
    <cellStyle name="Обычный 3 11 21 5 4" xfId="16067"/>
    <cellStyle name="Обычный 3 11 21 6" xfId="16068"/>
    <cellStyle name="Обычный 3 11 21 6 2" xfId="16069"/>
    <cellStyle name="Обычный 3 11 21 6 2 2" xfId="16070"/>
    <cellStyle name="Обычный 3 11 21 6 3" xfId="16071"/>
    <cellStyle name="Обычный 3 11 21 7" xfId="16072"/>
    <cellStyle name="Обычный 3 11 21 7 2" xfId="16073"/>
    <cellStyle name="Обычный 3 11 21 8" xfId="16074"/>
    <cellStyle name="Обычный 3 11 22" xfId="16075"/>
    <cellStyle name="Обычный 3 11 22 2" xfId="16076"/>
    <cellStyle name="Обычный 3 11 22 2 2" xfId="16077"/>
    <cellStyle name="Обычный 3 11 22 2 2 2" xfId="16078"/>
    <cellStyle name="Обычный 3 11 22 2 2 2 2" xfId="16079"/>
    <cellStyle name="Обычный 3 11 22 2 2 2 2 2" xfId="16080"/>
    <cellStyle name="Обычный 3 11 22 2 2 2 2 2 2" xfId="16081"/>
    <cellStyle name="Обычный 3 11 22 2 2 2 2 3" xfId="16082"/>
    <cellStyle name="Обычный 3 11 22 2 2 2 3" xfId="16083"/>
    <cellStyle name="Обычный 3 11 22 2 2 2 3 2" xfId="16084"/>
    <cellStyle name="Обычный 3 11 22 2 2 2 4" xfId="16085"/>
    <cellStyle name="Обычный 3 11 22 2 2 3" xfId="16086"/>
    <cellStyle name="Обычный 3 11 22 2 2 3 2" xfId="16087"/>
    <cellStyle name="Обычный 3 11 22 2 2 3 2 2" xfId="16088"/>
    <cellStyle name="Обычный 3 11 22 2 2 3 3" xfId="16089"/>
    <cellStyle name="Обычный 3 11 22 2 2 4" xfId="16090"/>
    <cellStyle name="Обычный 3 11 22 2 2 4 2" xfId="16091"/>
    <cellStyle name="Обычный 3 11 22 2 2 5" xfId="16092"/>
    <cellStyle name="Обычный 3 11 22 2 3" xfId="16093"/>
    <cellStyle name="Обычный 3 11 22 2 3 2" xfId="16094"/>
    <cellStyle name="Обычный 3 11 22 2 3 2 2" xfId="16095"/>
    <cellStyle name="Обычный 3 11 22 2 3 2 2 2" xfId="16096"/>
    <cellStyle name="Обычный 3 11 22 2 3 2 2 2 2" xfId="16097"/>
    <cellStyle name="Обычный 3 11 22 2 3 2 2 3" xfId="16098"/>
    <cellStyle name="Обычный 3 11 22 2 3 2 3" xfId="16099"/>
    <cellStyle name="Обычный 3 11 22 2 3 2 3 2" xfId="16100"/>
    <cellStyle name="Обычный 3 11 22 2 3 2 4" xfId="16101"/>
    <cellStyle name="Обычный 3 11 22 2 3 3" xfId="16102"/>
    <cellStyle name="Обычный 3 11 22 2 3 3 2" xfId="16103"/>
    <cellStyle name="Обычный 3 11 22 2 3 3 2 2" xfId="16104"/>
    <cellStyle name="Обычный 3 11 22 2 3 3 3" xfId="16105"/>
    <cellStyle name="Обычный 3 11 22 2 3 4" xfId="16106"/>
    <cellStyle name="Обычный 3 11 22 2 3 4 2" xfId="16107"/>
    <cellStyle name="Обычный 3 11 22 2 3 5" xfId="16108"/>
    <cellStyle name="Обычный 3 11 22 2 4" xfId="16109"/>
    <cellStyle name="Обычный 3 11 22 2 4 2" xfId="16110"/>
    <cellStyle name="Обычный 3 11 22 2 4 2 2" xfId="16111"/>
    <cellStyle name="Обычный 3 11 22 2 4 2 2 2" xfId="16112"/>
    <cellStyle name="Обычный 3 11 22 2 4 2 3" xfId="16113"/>
    <cellStyle name="Обычный 3 11 22 2 4 3" xfId="16114"/>
    <cellStyle name="Обычный 3 11 22 2 4 3 2" xfId="16115"/>
    <cellStyle name="Обычный 3 11 22 2 4 4" xfId="16116"/>
    <cellStyle name="Обычный 3 11 22 2 5" xfId="16117"/>
    <cellStyle name="Обычный 3 11 22 2 5 2" xfId="16118"/>
    <cellStyle name="Обычный 3 11 22 2 5 2 2" xfId="16119"/>
    <cellStyle name="Обычный 3 11 22 2 5 3" xfId="16120"/>
    <cellStyle name="Обычный 3 11 22 2 6" xfId="16121"/>
    <cellStyle name="Обычный 3 11 22 2 6 2" xfId="16122"/>
    <cellStyle name="Обычный 3 11 22 2 7" xfId="16123"/>
    <cellStyle name="Обычный 3 11 22 3" xfId="16124"/>
    <cellStyle name="Обычный 3 11 22 3 2" xfId="16125"/>
    <cellStyle name="Обычный 3 11 22 3 2 2" xfId="16126"/>
    <cellStyle name="Обычный 3 11 22 3 2 2 2" xfId="16127"/>
    <cellStyle name="Обычный 3 11 22 3 2 2 2 2" xfId="16128"/>
    <cellStyle name="Обычный 3 11 22 3 2 2 3" xfId="16129"/>
    <cellStyle name="Обычный 3 11 22 3 2 3" xfId="16130"/>
    <cellStyle name="Обычный 3 11 22 3 2 3 2" xfId="16131"/>
    <cellStyle name="Обычный 3 11 22 3 2 4" xfId="16132"/>
    <cellStyle name="Обычный 3 11 22 3 3" xfId="16133"/>
    <cellStyle name="Обычный 3 11 22 3 3 2" xfId="16134"/>
    <cellStyle name="Обычный 3 11 22 3 3 2 2" xfId="16135"/>
    <cellStyle name="Обычный 3 11 22 3 3 3" xfId="16136"/>
    <cellStyle name="Обычный 3 11 22 3 4" xfId="16137"/>
    <cellStyle name="Обычный 3 11 22 3 4 2" xfId="16138"/>
    <cellStyle name="Обычный 3 11 22 3 5" xfId="16139"/>
    <cellStyle name="Обычный 3 11 22 4" xfId="16140"/>
    <cellStyle name="Обычный 3 11 22 4 2" xfId="16141"/>
    <cellStyle name="Обычный 3 11 22 4 2 2" xfId="16142"/>
    <cellStyle name="Обычный 3 11 22 4 2 2 2" xfId="16143"/>
    <cellStyle name="Обычный 3 11 22 4 2 2 2 2" xfId="16144"/>
    <cellStyle name="Обычный 3 11 22 4 2 2 3" xfId="16145"/>
    <cellStyle name="Обычный 3 11 22 4 2 3" xfId="16146"/>
    <cellStyle name="Обычный 3 11 22 4 2 3 2" xfId="16147"/>
    <cellStyle name="Обычный 3 11 22 4 2 4" xfId="16148"/>
    <cellStyle name="Обычный 3 11 22 4 3" xfId="16149"/>
    <cellStyle name="Обычный 3 11 22 4 3 2" xfId="16150"/>
    <cellStyle name="Обычный 3 11 22 4 3 2 2" xfId="16151"/>
    <cellStyle name="Обычный 3 11 22 4 3 3" xfId="16152"/>
    <cellStyle name="Обычный 3 11 22 4 4" xfId="16153"/>
    <cellStyle name="Обычный 3 11 22 4 4 2" xfId="16154"/>
    <cellStyle name="Обычный 3 11 22 4 5" xfId="16155"/>
    <cellStyle name="Обычный 3 11 22 5" xfId="16156"/>
    <cellStyle name="Обычный 3 11 22 5 2" xfId="16157"/>
    <cellStyle name="Обычный 3 11 22 5 2 2" xfId="16158"/>
    <cellStyle name="Обычный 3 11 22 5 2 2 2" xfId="16159"/>
    <cellStyle name="Обычный 3 11 22 5 2 3" xfId="16160"/>
    <cellStyle name="Обычный 3 11 22 5 3" xfId="16161"/>
    <cellStyle name="Обычный 3 11 22 5 3 2" xfId="16162"/>
    <cellStyle name="Обычный 3 11 22 5 4" xfId="16163"/>
    <cellStyle name="Обычный 3 11 22 6" xfId="16164"/>
    <cellStyle name="Обычный 3 11 22 6 2" xfId="16165"/>
    <cellStyle name="Обычный 3 11 22 6 2 2" xfId="16166"/>
    <cellStyle name="Обычный 3 11 22 6 3" xfId="16167"/>
    <cellStyle name="Обычный 3 11 22 7" xfId="16168"/>
    <cellStyle name="Обычный 3 11 22 7 2" xfId="16169"/>
    <cellStyle name="Обычный 3 11 22 8" xfId="16170"/>
    <cellStyle name="Обычный 3 11 23" xfId="16171"/>
    <cellStyle name="Обычный 3 11 23 2" xfId="16172"/>
    <cellStyle name="Обычный 3 11 23 2 2" xfId="16173"/>
    <cellStyle name="Обычный 3 11 23 2 2 2" xfId="16174"/>
    <cellStyle name="Обычный 3 11 23 2 2 2 2" xfId="16175"/>
    <cellStyle name="Обычный 3 11 23 2 2 2 2 2" xfId="16176"/>
    <cellStyle name="Обычный 3 11 23 2 2 2 2 2 2" xfId="16177"/>
    <cellStyle name="Обычный 3 11 23 2 2 2 2 3" xfId="16178"/>
    <cellStyle name="Обычный 3 11 23 2 2 2 3" xfId="16179"/>
    <cellStyle name="Обычный 3 11 23 2 2 2 3 2" xfId="16180"/>
    <cellStyle name="Обычный 3 11 23 2 2 2 4" xfId="16181"/>
    <cellStyle name="Обычный 3 11 23 2 2 3" xfId="16182"/>
    <cellStyle name="Обычный 3 11 23 2 2 3 2" xfId="16183"/>
    <cellStyle name="Обычный 3 11 23 2 2 3 2 2" xfId="16184"/>
    <cellStyle name="Обычный 3 11 23 2 2 3 3" xfId="16185"/>
    <cellStyle name="Обычный 3 11 23 2 2 4" xfId="16186"/>
    <cellStyle name="Обычный 3 11 23 2 2 4 2" xfId="16187"/>
    <cellStyle name="Обычный 3 11 23 2 2 5" xfId="16188"/>
    <cellStyle name="Обычный 3 11 23 2 3" xfId="16189"/>
    <cellStyle name="Обычный 3 11 23 2 3 2" xfId="16190"/>
    <cellStyle name="Обычный 3 11 23 2 3 2 2" xfId="16191"/>
    <cellStyle name="Обычный 3 11 23 2 3 2 2 2" xfId="16192"/>
    <cellStyle name="Обычный 3 11 23 2 3 2 2 2 2" xfId="16193"/>
    <cellStyle name="Обычный 3 11 23 2 3 2 2 3" xfId="16194"/>
    <cellStyle name="Обычный 3 11 23 2 3 2 3" xfId="16195"/>
    <cellStyle name="Обычный 3 11 23 2 3 2 3 2" xfId="16196"/>
    <cellStyle name="Обычный 3 11 23 2 3 2 4" xfId="16197"/>
    <cellStyle name="Обычный 3 11 23 2 3 3" xfId="16198"/>
    <cellStyle name="Обычный 3 11 23 2 3 3 2" xfId="16199"/>
    <cellStyle name="Обычный 3 11 23 2 3 3 2 2" xfId="16200"/>
    <cellStyle name="Обычный 3 11 23 2 3 3 3" xfId="16201"/>
    <cellStyle name="Обычный 3 11 23 2 3 4" xfId="16202"/>
    <cellStyle name="Обычный 3 11 23 2 3 4 2" xfId="16203"/>
    <cellStyle name="Обычный 3 11 23 2 3 5" xfId="16204"/>
    <cellStyle name="Обычный 3 11 23 2 4" xfId="16205"/>
    <cellStyle name="Обычный 3 11 23 2 4 2" xfId="16206"/>
    <cellStyle name="Обычный 3 11 23 2 4 2 2" xfId="16207"/>
    <cellStyle name="Обычный 3 11 23 2 4 2 2 2" xfId="16208"/>
    <cellStyle name="Обычный 3 11 23 2 4 2 3" xfId="16209"/>
    <cellStyle name="Обычный 3 11 23 2 4 3" xfId="16210"/>
    <cellStyle name="Обычный 3 11 23 2 4 3 2" xfId="16211"/>
    <cellStyle name="Обычный 3 11 23 2 4 4" xfId="16212"/>
    <cellStyle name="Обычный 3 11 23 2 5" xfId="16213"/>
    <cellStyle name="Обычный 3 11 23 2 5 2" xfId="16214"/>
    <cellStyle name="Обычный 3 11 23 2 5 2 2" xfId="16215"/>
    <cellStyle name="Обычный 3 11 23 2 5 3" xfId="16216"/>
    <cellStyle name="Обычный 3 11 23 2 6" xfId="16217"/>
    <cellStyle name="Обычный 3 11 23 2 6 2" xfId="16218"/>
    <cellStyle name="Обычный 3 11 23 2 7" xfId="16219"/>
    <cellStyle name="Обычный 3 11 23 3" xfId="16220"/>
    <cellStyle name="Обычный 3 11 23 3 2" xfId="16221"/>
    <cellStyle name="Обычный 3 11 23 3 2 2" xfId="16222"/>
    <cellStyle name="Обычный 3 11 23 3 2 2 2" xfId="16223"/>
    <cellStyle name="Обычный 3 11 23 3 2 2 2 2" xfId="16224"/>
    <cellStyle name="Обычный 3 11 23 3 2 2 3" xfId="16225"/>
    <cellStyle name="Обычный 3 11 23 3 2 3" xfId="16226"/>
    <cellStyle name="Обычный 3 11 23 3 2 3 2" xfId="16227"/>
    <cellStyle name="Обычный 3 11 23 3 2 4" xfId="16228"/>
    <cellStyle name="Обычный 3 11 23 3 3" xfId="16229"/>
    <cellStyle name="Обычный 3 11 23 3 3 2" xfId="16230"/>
    <cellStyle name="Обычный 3 11 23 3 3 2 2" xfId="16231"/>
    <cellStyle name="Обычный 3 11 23 3 3 3" xfId="16232"/>
    <cellStyle name="Обычный 3 11 23 3 4" xfId="16233"/>
    <cellStyle name="Обычный 3 11 23 3 4 2" xfId="16234"/>
    <cellStyle name="Обычный 3 11 23 3 5" xfId="16235"/>
    <cellStyle name="Обычный 3 11 23 4" xfId="16236"/>
    <cellStyle name="Обычный 3 11 23 4 2" xfId="16237"/>
    <cellStyle name="Обычный 3 11 23 4 2 2" xfId="16238"/>
    <cellStyle name="Обычный 3 11 23 4 2 2 2" xfId="16239"/>
    <cellStyle name="Обычный 3 11 23 4 2 2 2 2" xfId="16240"/>
    <cellStyle name="Обычный 3 11 23 4 2 2 3" xfId="16241"/>
    <cellStyle name="Обычный 3 11 23 4 2 3" xfId="16242"/>
    <cellStyle name="Обычный 3 11 23 4 2 3 2" xfId="16243"/>
    <cellStyle name="Обычный 3 11 23 4 2 4" xfId="16244"/>
    <cellStyle name="Обычный 3 11 23 4 3" xfId="16245"/>
    <cellStyle name="Обычный 3 11 23 4 3 2" xfId="16246"/>
    <cellStyle name="Обычный 3 11 23 4 3 2 2" xfId="16247"/>
    <cellStyle name="Обычный 3 11 23 4 3 3" xfId="16248"/>
    <cellStyle name="Обычный 3 11 23 4 4" xfId="16249"/>
    <cellStyle name="Обычный 3 11 23 4 4 2" xfId="16250"/>
    <cellStyle name="Обычный 3 11 23 4 5" xfId="16251"/>
    <cellStyle name="Обычный 3 11 23 5" xfId="16252"/>
    <cellStyle name="Обычный 3 11 23 5 2" xfId="16253"/>
    <cellStyle name="Обычный 3 11 23 5 2 2" xfId="16254"/>
    <cellStyle name="Обычный 3 11 23 5 2 2 2" xfId="16255"/>
    <cellStyle name="Обычный 3 11 23 5 2 3" xfId="16256"/>
    <cellStyle name="Обычный 3 11 23 5 3" xfId="16257"/>
    <cellStyle name="Обычный 3 11 23 5 3 2" xfId="16258"/>
    <cellStyle name="Обычный 3 11 23 5 4" xfId="16259"/>
    <cellStyle name="Обычный 3 11 23 6" xfId="16260"/>
    <cellStyle name="Обычный 3 11 23 6 2" xfId="16261"/>
    <cellStyle name="Обычный 3 11 23 6 2 2" xfId="16262"/>
    <cellStyle name="Обычный 3 11 23 6 3" xfId="16263"/>
    <cellStyle name="Обычный 3 11 23 7" xfId="16264"/>
    <cellStyle name="Обычный 3 11 23 7 2" xfId="16265"/>
    <cellStyle name="Обычный 3 11 23 8" xfId="16266"/>
    <cellStyle name="Обычный 3 11 24" xfId="16267"/>
    <cellStyle name="Обычный 3 11 24 2" xfId="16268"/>
    <cellStyle name="Обычный 3 11 24 2 2" xfId="16269"/>
    <cellStyle name="Обычный 3 11 24 2 2 2" xfId="16270"/>
    <cellStyle name="Обычный 3 11 24 2 2 2 2" xfId="16271"/>
    <cellStyle name="Обычный 3 11 24 2 2 2 2 2" xfId="16272"/>
    <cellStyle name="Обычный 3 11 24 2 2 2 2 2 2" xfId="16273"/>
    <cellStyle name="Обычный 3 11 24 2 2 2 2 3" xfId="16274"/>
    <cellStyle name="Обычный 3 11 24 2 2 2 3" xfId="16275"/>
    <cellStyle name="Обычный 3 11 24 2 2 2 3 2" xfId="16276"/>
    <cellStyle name="Обычный 3 11 24 2 2 2 4" xfId="16277"/>
    <cellStyle name="Обычный 3 11 24 2 2 3" xfId="16278"/>
    <cellStyle name="Обычный 3 11 24 2 2 3 2" xfId="16279"/>
    <cellStyle name="Обычный 3 11 24 2 2 3 2 2" xfId="16280"/>
    <cellStyle name="Обычный 3 11 24 2 2 3 3" xfId="16281"/>
    <cellStyle name="Обычный 3 11 24 2 2 4" xfId="16282"/>
    <cellStyle name="Обычный 3 11 24 2 2 4 2" xfId="16283"/>
    <cellStyle name="Обычный 3 11 24 2 2 5" xfId="16284"/>
    <cellStyle name="Обычный 3 11 24 2 3" xfId="16285"/>
    <cellStyle name="Обычный 3 11 24 2 3 2" xfId="16286"/>
    <cellStyle name="Обычный 3 11 24 2 3 2 2" xfId="16287"/>
    <cellStyle name="Обычный 3 11 24 2 3 2 2 2" xfId="16288"/>
    <cellStyle name="Обычный 3 11 24 2 3 2 2 2 2" xfId="16289"/>
    <cellStyle name="Обычный 3 11 24 2 3 2 2 3" xfId="16290"/>
    <cellStyle name="Обычный 3 11 24 2 3 2 3" xfId="16291"/>
    <cellStyle name="Обычный 3 11 24 2 3 2 3 2" xfId="16292"/>
    <cellStyle name="Обычный 3 11 24 2 3 2 4" xfId="16293"/>
    <cellStyle name="Обычный 3 11 24 2 3 3" xfId="16294"/>
    <cellStyle name="Обычный 3 11 24 2 3 3 2" xfId="16295"/>
    <cellStyle name="Обычный 3 11 24 2 3 3 2 2" xfId="16296"/>
    <cellStyle name="Обычный 3 11 24 2 3 3 3" xfId="16297"/>
    <cellStyle name="Обычный 3 11 24 2 3 4" xfId="16298"/>
    <cellStyle name="Обычный 3 11 24 2 3 4 2" xfId="16299"/>
    <cellStyle name="Обычный 3 11 24 2 3 5" xfId="16300"/>
    <cellStyle name="Обычный 3 11 24 2 4" xfId="16301"/>
    <cellStyle name="Обычный 3 11 24 2 4 2" xfId="16302"/>
    <cellStyle name="Обычный 3 11 24 2 4 2 2" xfId="16303"/>
    <cellStyle name="Обычный 3 11 24 2 4 2 2 2" xfId="16304"/>
    <cellStyle name="Обычный 3 11 24 2 4 2 3" xfId="16305"/>
    <cellStyle name="Обычный 3 11 24 2 4 3" xfId="16306"/>
    <cellStyle name="Обычный 3 11 24 2 4 3 2" xfId="16307"/>
    <cellStyle name="Обычный 3 11 24 2 4 4" xfId="16308"/>
    <cellStyle name="Обычный 3 11 24 2 5" xfId="16309"/>
    <cellStyle name="Обычный 3 11 24 2 5 2" xfId="16310"/>
    <cellStyle name="Обычный 3 11 24 2 5 2 2" xfId="16311"/>
    <cellStyle name="Обычный 3 11 24 2 5 3" xfId="16312"/>
    <cellStyle name="Обычный 3 11 24 2 6" xfId="16313"/>
    <cellStyle name="Обычный 3 11 24 2 6 2" xfId="16314"/>
    <cellStyle name="Обычный 3 11 24 2 7" xfId="16315"/>
    <cellStyle name="Обычный 3 11 24 3" xfId="16316"/>
    <cellStyle name="Обычный 3 11 24 3 2" xfId="16317"/>
    <cellStyle name="Обычный 3 11 24 3 2 2" xfId="16318"/>
    <cellStyle name="Обычный 3 11 24 3 2 2 2" xfId="16319"/>
    <cellStyle name="Обычный 3 11 24 3 2 2 2 2" xfId="16320"/>
    <cellStyle name="Обычный 3 11 24 3 2 2 3" xfId="16321"/>
    <cellStyle name="Обычный 3 11 24 3 2 3" xfId="16322"/>
    <cellStyle name="Обычный 3 11 24 3 2 3 2" xfId="16323"/>
    <cellStyle name="Обычный 3 11 24 3 2 4" xfId="16324"/>
    <cellStyle name="Обычный 3 11 24 3 3" xfId="16325"/>
    <cellStyle name="Обычный 3 11 24 3 3 2" xfId="16326"/>
    <cellStyle name="Обычный 3 11 24 3 3 2 2" xfId="16327"/>
    <cellStyle name="Обычный 3 11 24 3 3 3" xfId="16328"/>
    <cellStyle name="Обычный 3 11 24 3 4" xfId="16329"/>
    <cellStyle name="Обычный 3 11 24 3 4 2" xfId="16330"/>
    <cellStyle name="Обычный 3 11 24 3 5" xfId="16331"/>
    <cellStyle name="Обычный 3 11 24 4" xfId="16332"/>
    <cellStyle name="Обычный 3 11 24 4 2" xfId="16333"/>
    <cellStyle name="Обычный 3 11 24 4 2 2" xfId="16334"/>
    <cellStyle name="Обычный 3 11 24 4 2 2 2" xfId="16335"/>
    <cellStyle name="Обычный 3 11 24 4 2 2 2 2" xfId="16336"/>
    <cellStyle name="Обычный 3 11 24 4 2 2 3" xfId="16337"/>
    <cellStyle name="Обычный 3 11 24 4 2 3" xfId="16338"/>
    <cellStyle name="Обычный 3 11 24 4 2 3 2" xfId="16339"/>
    <cellStyle name="Обычный 3 11 24 4 2 4" xfId="16340"/>
    <cellStyle name="Обычный 3 11 24 4 3" xfId="16341"/>
    <cellStyle name="Обычный 3 11 24 4 3 2" xfId="16342"/>
    <cellStyle name="Обычный 3 11 24 4 3 2 2" xfId="16343"/>
    <cellStyle name="Обычный 3 11 24 4 3 3" xfId="16344"/>
    <cellStyle name="Обычный 3 11 24 4 4" xfId="16345"/>
    <cellStyle name="Обычный 3 11 24 4 4 2" xfId="16346"/>
    <cellStyle name="Обычный 3 11 24 4 5" xfId="16347"/>
    <cellStyle name="Обычный 3 11 24 5" xfId="16348"/>
    <cellStyle name="Обычный 3 11 24 5 2" xfId="16349"/>
    <cellStyle name="Обычный 3 11 24 5 2 2" xfId="16350"/>
    <cellStyle name="Обычный 3 11 24 5 2 2 2" xfId="16351"/>
    <cellStyle name="Обычный 3 11 24 5 2 3" xfId="16352"/>
    <cellStyle name="Обычный 3 11 24 5 3" xfId="16353"/>
    <cellStyle name="Обычный 3 11 24 5 3 2" xfId="16354"/>
    <cellStyle name="Обычный 3 11 24 5 4" xfId="16355"/>
    <cellStyle name="Обычный 3 11 24 6" xfId="16356"/>
    <cellStyle name="Обычный 3 11 24 6 2" xfId="16357"/>
    <cellStyle name="Обычный 3 11 24 6 2 2" xfId="16358"/>
    <cellStyle name="Обычный 3 11 24 6 3" xfId="16359"/>
    <cellStyle name="Обычный 3 11 24 7" xfId="16360"/>
    <cellStyle name="Обычный 3 11 24 7 2" xfId="16361"/>
    <cellStyle name="Обычный 3 11 24 8" xfId="16362"/>
    <cellStyle name="Обычный 3 11 25" xfId="16363"/>
    <cellStyle name="Обычный 3 11 25 2" xfId="16364"/>
    <cellStyle name="Обычный 3 11 25 2 2" xfId="16365"/>
    <cellStyle name="Обычный 3 11 25 2 2 2" xfId="16366"/>
    <cellStyle name="Обычный 3 11 25 2 2 2 2" xfId="16367"/>
    <cellStyle name="Обычный 3 11 25 2 2 2 2 2" xfId="16368"/>
    <cellStyle name="Обычный 3 11 25 2 2 2 2 2 2" xfId="16369"/>
    <cellStyle name="Обычный 3 11 25 2 2 2 2 3" xfId="16370"/>
    <cellStyle name="Обычный 3 11 25 2 2 2 3" xfId="16371"/>
    <cellStyle name="Обычный 3 11 25 2 2 2 3 2" xfId="16372"/>
    <cellStyle name="Обычный 3 11 25 2 2 2 4" xfId="16373"/>
    <cellStyle name="Обычный 3 11 25 2 2 3" xfId="16374"/>
    <cellStyle name="Обычный 3 11 25 2 2 3 2" xfId="16375"/>
    <cellStyle name="Обычный 3 11 25 2 2 3 2 2" xfId="16376"/>
    <cellStyle name="Обычный 3 11 25 2 2 3 3" xfId="16377"/>
    <cellStyle name="Обычный 3 11 25 2 2 4" xfId="16378"/>
    <cellStyle name="Обычный 3 11 25 2 2 4 2" xfId="16379"/>
    <cellStyle name="Обычный 3 11 25 2 2 5" xfId="16380"/>
    <cellStyle name="Обычный 3 11 25 2 3" xfId="16381"/>
    <cellStyle name="Обычный 3 11 25 2 3 2" xfId="16382"/>
    <cellStyle name="Обычный 3 11 25 2 3 2 2" xfId="16383"/>
    <cellStyle name="Обычный 3 11 25 2 3 2 2 2" xfId="16384"/>
    <cellStyle name="Обычный 3 11 25 2 3 2 2 2 2" xfId="16385"/>
    <cellStyle name="Обычный 3 11 25 2 3 2 2 3" xfId="16386"/>
    <cellStyle name="Обычный 3 11 25 2 3 2 3" xfId="16387"/>
    <cellStyle name="Обычный 3 11 25 2 3 2 3 2" xfId="16388"/>
    <cellStyle name="Обычный 3 11 25 2 3 2 4" xfId="16389"/>
    <cellStyle name="Обычный 3 11 25 2 3 3" xfId="16390"/>
    <cellStyle name="Обычный 3 11 25 2 3 3 2" xfId="16391"/>
    <cellStyle name="Обычный 3 11 25 2 3 3 2 2" xfId="16392"/>
    <cellStyle name="Обычный 3 11 25 2 3 3 3" xfId="16393"/>
    <cellStyle name="Обычный 3 11 25 2 3 4" xfId="16394"/>
    <cellStyle name="Обычный 3 11 25 2 3 4 2" xfId="16395"/>
    <cellStyle name="Обычный 3 11 25 2 3 5" xfId="16396"/>
    <cellStyle name="Обычный 3 11 25 2 4" xfId="16397"/>
    <cellStyle name="Обычный 3 11 25 2 4 2" xfId="16398"/>
    <cellStyle name="Обычный 3 11 25 2 4 2 2" xfId="16399"/>
    <cellStyle name="Обычный 3 11 25 2 4 2 2 2" xfId="16400"/>
    <cellStyle name="Обычный 3 11 25 2 4 2 3" xfId="16401"/>
    <cellStyle name="Обычный 3 11 25 2 4 3" xfId="16402"/>
    <cellStyle name="Обычный 3 11 25 2 4 3 2" xfId="16403"/>
    <cellStyle name="Обычный 3 11 25 2 4 4" xfId="16404"/>
    <cellStyle name="Обычный 3 11 25 2 5" xfId="16405"/>
    <cellStyle name="Обычный 3 11 25 2 5 2" xfId="16406"/>
    <cellStyle name="Обычный 3 11 25 2 5 2 2" xfId="16407"/>
    <cellStyle name="Обычный 3 11 25 2 5 3" xfId="16408"/>
    <cellStyle name="Обычный 3 11 25 2 6" xfId="16409"/>
    <cellStyle name="Обычный 3 11 25 2 6 2" xfId="16410"/>
    <cellStyle name="Обычный 3 11 25 2 7" xfId="16411"/>
    <cellStyle name="Обычный 3 11 25 3" xfId="16412"/>
    <cellStyle name="Обычный 3 11 25 3 2" xfId="16413"/>
    <cellStyle name="Обычный 3 11 25 3 2 2" xfId="16414"/>
    <cellStyle name="Обычный 3 11 25 3 2 2 2" xfId="16415"/>
    <cellStyle name="Обычный 3 11 25 3 2 2 2 2" xfId="16416"/>
    <cellStyle name="Обычный 3 11 25 3 2 2 3" xfId="16417"/>
    <cellStyle name="Обычный 3 11 25 3 2 3" xfId="16418"/>
    <cellStyle name="Обычный 3 11 25 3 2 3 2" xfId="16419"/>
    <cellStyle name="Обычный 3 11 25 3 2 4" xfId="16420"/>
    <cellStyle name="Обычный 3 11 25 3 3" xfId="16421"/>
    <cellStyle name="Обычный 3 11 25 3 3 2" xfId="16422"/>
    <cellStyle name="Обычный 3 11 25 3 3 2 2" xfId="16423"/>
    <cellStyle name="Обычный 3 11 25 3 3 3" xfId="16424"/>
    <cellStyle name="Обычный 3 11 25 3 4" xfId="16425"/>
    <cellStyle name="Обычный 3 11 25 3 4 2" xfId="16426"/>
    <cellStyle name="Обычный 3 11 25 3 5" xfId="16427"/>
    <cellStyle name="Обычный 3 11 25 4" xfId="16428"/>
    <cellStyle name="Обычный 3 11 25 4 2" xfId="16429"/>
    <cellStyle name="Обычный 3 11 25 4 2 2" xfId="16430"/>
    <cellStyle name="Обычный 3 11 25 4 2 2 2" xfId="16431"/>
    <cellStyle name="Обычный 3 11 25 4 2 2 2 2" xfId="16432"/>
    <cellStyle name="Обычный 3 11 25 4 2 2 3" xfId="16433"/>
    <cellStyle name="Обычный 3 11 25 4 2 3" xfId="16434"/>
    <cellStyle name="Обычный 3 11 25 4 2 3 2" xfId="16435"/>
    <cellStyle name="Обычный 3 11 25 4 2 4" xfId="16436"/>
    <cellStyle name="Обычный 3 11 25 4 3" xfId="16437"/>
    <cellStyle name="Обычный 3 11 25 4 3 2" xfId="16438"/>
    <cellStyle name="Обычный 3 11 25 4 3 2 2" xfId="16439"/>
    <cellStyle name="Обычный 3 11 25 4 3 3" xfId="16440"/>
    <cellStyle name="Обычный 3 11 25 4 4" xfId="16441"/>
    <cellStyle name="Обычный 3 11 25 4 4 2" xfId="16442"/>
    <cellStyle name="Обычный 3 11 25 4 5" xfId="16443"/>
    <cellStyle name="Обычный 3 11 25 5" xfId="16444"/>
    <cellStyle name="Обычный 3 11 25 5 2" xfId="16445"/>
    <cellStyle name="Обычный 3 11 25 5 2 2" xfId="16446"/>
    <cellStyle name="Обычный 3 11 25 5 2 2 2" xfId="16447"/>
    <cellStyle name="Обычный 3 11 25 5 2 3" xfId="16448"/>
    <cellStyle name="Обычный 3 11 25 5 3" xfId="16449"/>
    <cellStyle name="Обычный 3 11 25 5 3 2" xfId="16450"/>
    <cellStyle name="Обычный 3 11 25 5 4" xfId="16451"/>
    <cellStyle name="Обычный 3 11 25 6" xfId="16452"/>
    <cellStyle name="Обычный 3 11 25 6 2" xfId="16453"/>
    <cellStyle name="Обычный 3 11 25 6 2 2" xfId="16454"/>
    <cellStyle name="Обычный 3 11 25 6 3" xfId="16455"/>
    <cellStyle name="Обычный 3 11 25 7" xfId="16456"/>
    <cellStyle name="Обычный 3 11 25 7 2" xfId="16457"/>
    <cellStyle name="Обычный 3 11 25 8" xfId="16458"/>
    <cellStyle name="Обычный 3 11 26" xfId="16459"/>
    <cellStyle name="Обычный 3 11 26 2" xfId="16460"/>
    <cellStyle name="Обычный 3 11 26 2 2" xfId="16461"/>
    <cellStyle name="Обычный 3 11 26 2 2 2" xfId="16462"/>
    <cellStyle name="Обычный 3 11 26 2 2 2 2" xfId="16463"/>
    <cellStyle name="Обычный 3 11 26 2 2 2 2 2" xfId="16464"/>
    <cellStyle name="Обычный 3 11 26 2 2 2 2 2 2" xfId="16465"/>
    <cellStyle name="Обычный 3 11 26 2 2 2 2 3" xfId="16466"/>
    <cellStyle name="Обычный 3 11 26 2 2 2 3" xfId="16467"/>
    <cellStyle name="Обычный 3 11 26 2 2 2 3 2" xfId="16468"/>
    <cellStyle name="Обычный 3 11 26 2 2 2 4" xfId="16469"/>
    <cellStyle name="Обычный 3 11 26 2 2 3" xfId="16470"/>
    <cellStyle name="Обычный 3 11 26 2 2 3 2" xfId="16471"/>
    <cellStyle name="Обычный 3 11 26 2 2 3 2 2" xfId="16472"/>
    <cellStyle name="Обычный 3 11 26 2 2 3 3" xfId="16473"/>
    <cellStyle name="Обычный 3 11 26 2 2 4" xfId="16474"/>
    <cellStyle name="Обычный 3 11 26 2 2 4 2" xfId="16475"/>
    <cellStyle name="Обычный 3 11 26 2 2 5" xfId="16476"/>
    <cellStyle name="Обычный 3 11 26 2 3" xfId="16477"/>
    <cellStyle name="Обычный 3 11 26 2 3 2" xfId="16478"/>
    <cellStyle name="Обычный 3 11 26 2 3 2 2" xfId="16479"/>
    <cellStyle name="Обычный 3 11 26 2 3 2 2 2" xfId="16480"/>
    <cellStyle name="Обычный 3 11 26 2 3 2 2 2 2" xfId="16481"/>
    <cellStyle name="Обычный 3 11 26 2 3 2 2 3" xfId="16482"/>
    <cellStyle name="Обычный 3 11 26 2 3 2 3" xfId="16483"/>
    <cellStyle name="Обычный 3 11 26 2 3 2 3 2" xfId="16484"/>
    <cellStyle name="Обычный 3 11 26 2 3 2 4" xfId="16485"/>
    <cellStyle name="Обычный 3 11 26 2 3 3" xfId="16486"/>
    <cellStyle name="Обычный 3 11 26 2 3 3 2" xfId="16487"/>
    <cellStyle name="Обычный 3 11 26 2 3 3 2 2" xfId="16488"/>
    <cellStyle name="Обычный 3 11 26 2 3 3 3" xfId="16489"/>
    <cellStyle name="Обычный 3 11 26 2 3 4" xfId="16490"/>
    <cellStyle name="Обычный 3 11 26 2 3 4 2" xfId="16491"/>
    <cellStyle name="Обычный 3 11 26 2 3 5" xfId="16492"/>
    <cellStyle name="Обычный 3 11 26 2 4" xfId="16493"/>
    <cellStyle name="Обычный 3 11 26 2 4 2" xfId="16494"/>
    <cellStyle name="Обычный 3 11 26 2 4 2 2" xfId="16495"/>
    <cellStyle name="Обычный 3 11 26 2 4 2 2 2" xfId="16496"/>
    <cellStyle name="Обычный 3 11 26 2 4 2 3" xfId="16497"/>
    <cellStyle name="Обычный 3 11 26 2 4 3" xfId="16498"/>
    <cellStyle name="Обычный 3 11 26 2 4 3 2" xfId="16499"/>
    <cellStyle name="Обычный 3 11 26 2 4 4" xfId="16500"/>
    <cellStyle name="Обычный 3 11 26 2 5" xfId="16501"/>
    <cellStyle name="Обычный 3 11 26 2 5 2" xfId="16502"/>
    <cellStyle name="Обычный 3 11 26 2 5 2 2" xfId="16503"/>
    <cellStyle name="Обычный 3 11 26 2 5 3" xfId="16504"/>
    <cellStyle name="Обычный 3 11 26 2 6" xfId="16505"/>
    <cellStyle name="Обычный 3 11 26 2 6 2" xfId="16506"/>
    <cellStyle name="Обычный 3 11 26 2 7" xfId="16507"/>
    <cellStyle name="Обычный 3 11 26 3" xfId="16508"/>
    <cellStyle name="Обычный 3 11 26 3 2" xfId="16509"/>
    <cellStyle name="Обычный 3 11 26 3 2 2" xfId="16510"/>
    <cellStyle name="Обычный 3 11 26 3 2 2 2" xfId="16511"/>
    <cellStyle name="Обычный 3 11 26 3 2 2 2 2" xfId="16512"/>
    <cellStyle name="Обычный 3 11 26 3 2 2 3" xfId="16513"/>
    <cellStyle name="Обычный 3 11 26 3 2 3" xfId="16514"/>
    <cellStyle name="Обычный 3 11 26 3 2 3 2" xfId="16515"/>
    <cellStyle name="Обычный 3 11 26 3 2 4" xfId="16516"/>
    <cellStyle name="Обычный 3 11 26 3 3" xfId="16517"/>
    <cellStyle name="Обычный 3 11 26 3 3 2" xfId="16518"/>
    <cellStyle name="Обычный 3 11 26 3 3 2 2" xfId="16519"/>
    <cellStyle name="Обычный 3 11 26 3 3 3" xfId="16520"/>
    <cellStyle name="Обычный 3 11 26 3 4" xfId="16521"/>
    <cellStyle name="Обычный 3 11 26 3 4 2" xfId="16522"/>
    <cellStyle name="Обычный 3 11 26 3 5" xfId="16523"/>
    <cellStyle name="Обычный 3 11 26 4" xfId="16524"/>
    <cellStyle name="Обычный 3 11 26 4 2" xfId="16525"/>
    <cellStyle name="Обычный 3 11 26 4 2 2" xfId="16526"/>
    <cellStyle name="Обычный 3 11 26 4 2 2 2" xfId="16527"/>
    <cellStyle name="Обычный 3 11 26 4 2 2 2 2" xfId="16528"/>
    <cellStyle name="Обычный 3 11 26 4 2 2 3" xfId="16529"/>
    <cellStyle name="Обычный 3 11 26 4 2 3" xfId="16530"/>
    <cellStyle name="Обычный 3 11 26 4 2 3 2" xfId="16531"/>
    <cellStyle name="Обычный 3 11 26 4 2 4" xfId="16532"/>
    <cellStyle name="Обычный 3 11 26 4 3" xfId="16533"/>
    <cellStyle name="Обычный 3 11 26 4 3 2" xfId="16534"/>
    <cellStyle name="Обычный 3 11 26 4 3 2 2" xfId="16535"/>
    <cellStyle name="Обычный 3 11 26 4 3 3" xfId="16536"/>
    <cellStyle name="Обычный 3 11 26 4 4" xfId="16537"/>
    <cellStyle name="Обычный 3 11 26 4 4 2" xfId="16538"/>
    <cellStyle name="Обычный 3 11 26 4 5" xfId="16539"/>
    <cellStyle name="Обычный 3 11 26 5" xfId="16540"/>
    <cellStyle name="Обычный 3 11 26 5 2" xfId="16541"/>
    <cellStyle name="Обычный 3 11 26 5 2 2" xfId="16542"/>
    <cellStyle name="Обычный 3 11 26 5 2 2 2" xfId="16543"/>
    <cellStyle name="Обычный 3 11 26 5 2 3" xfId="16544"/>
    <cellStyle name="Обычный 3 11 26 5 3" xfId="16545"/>
    <cellStyle name="Обычный 3 11 26 5 3 2" xfId="16546"/>
    <cellStyle name="Обычный 3 11 26 5 4" xfId="16547"/>
    <cellStyle name="Обычный 3 11 26 6" xfId="16548"/>
    <cellStyle name="Обычный 3 11 26 6 2" xfId="16549"/>
    <cellStyle name="Обычный 3 11 26 6 2 2" xfId="16550"/>
    <cellStyle name="Обычный 3 11 26 6 3" xfId="16551"/>
    <cellStyle name="Обычный 3 11 26 7" xfId="16552"/>
    <cellStyle name="Обычный 3 11 26 7 2" xfId="16553"/>
    <cellStyle name="Обычный 3 11 26 8" xfId="16554"/>
    <cellStyle name="Обычный 3 11 27" xfId="16555"/>
    <cellStyle name="Обычный 3 11 27 2" xfId="16556"/>
    <cellStyle name="Обычный 3 11 27 2 2" xfId="16557"/>
    <cellStyle name="Обычный 3 11 27 2 2 2" xfId="16558"/>
    <cellStyle name="Обычный 3 11 27 2 2 2 2" xfId="16559"/>
    <cellStyle name="Обычный 3 11 27 2 2 2 2 2" xfId="16560"/>
    <cellStyle name="Обычный 3 11 27 2 2 2 2 2 2" xfId="16561"/>
    <cellStyle name="Обычный 3 11 27 2 2 2 2 3" xfId="16562"/>
    <cellStyle name="Обычный 3 11 27 2 2 2 3" xfId="16563"/>
    <cellStyle name="Обычный 3 11 27 2 2 2 3 2" xfId="16564"/>
    <cellStyle name="Обычный 3 11 27 2 2 2 4" xfId="16565"/>
    <cellStyle name="Обычный 3 11 27 2 2 3" xfId="16566"/>
    <cellStyle name="Обычный 3 11 27 2 2 3 2" xfId="16567"/>
    <cellStyle name="Обычный 3 11 27 2 2 3 2 2" xfId="16568"/>
    <cellStyle name="Обычный 3 11 27 2 2 3 3" xfId="16569"/>
    <cellStyle name="Обычный 3 11 27 2 2 4" xfId="16570"/>
    <cellStyle name="Обычный 3 11 27 2 2 4 2" xfId="16571"/>
    <cellStyle name="Обычный 3 11 27 2 2 5" xfId="16572"/>
    <cellStyle name="Обычный 3 11 27 2 3" xfId="16573"/>
    <cellStyle name="Обычный 3 11 27 2 3 2" xfId="16574"/>
    <cellStyle name="Обычный 3 11 27 2 3 2 2" xfId="16575"/>
    <cellStyle name="Обычный 3 11 27 2 3 2 2 2" xfId="16576"/>
    <cellStyle name="Обычный 3 11 27 2 3 2 2 2 2" xfId="16577"/>
    <cellStyle name="Обычный 3 11 27 2 3 2 2 3" xfId="16578"/>
    <cellStyle name="Обычный 3 11 27 2 3 2 3" xfId="16579"/>
    <cellStyle name="Обычный 3 11 27 2 3 2 3 2" xfId="16580"/>
    <cellStyle name="Обычный 3 11 27 2 3 2 4" xfId="16581"/>
    <cellStyle name="Обычный 3 11 27 2 3 3" xfId="16582"/>
    <cellStyle name="Обычный 3 11 27 2 3 3 2" xfId="16583"/>
    <cellStyle name="Обычный 3 11 27 2 3 3 2 2" xfId="16584"/>
    <cellStyle name="Обычный 3 11 27 2 3 3 3" xfId="16585"/>
    <cellStyle name="Обычный 3 11 27 2 3 4" xfId="16586"/>
    <cellStyle name="Обычный 3 11 27 2 3 4 2" xfId="16587"/>
    <cellStyle name="Обычный 3 11 27 2 3 5" xfId="16588"/>
    <cellStyle name="Обычный 3 11 27 2 4" xfId="16589"/>
    <cellStyle name="Обычный 3 11 27 2 4 2" xfId="16590"/>
    <cellStyle name="Обычный 3 11 27 2 4 2 2" xfId="16591"/>
    <cellStyle name="Обычный 3 11 27 2 4 2 2 2" xfId="16592"/>
    <cellStyle name="Обычный 3 11 27 2 4 2 3" xfId="16593"/>
    <cellStyle name="Обычный 3 11 27 2 4 3" xfId="16594"/>
    <cellStyle name="Обычный 3 11 27 2 4 3 2" xfId="16595"/>
    <cellStyle name="Обычный 3 11 27 2 4 4" xfId="16596"/>
    <cellStyle name="Обычный 3 11 27 2 5" xfId="16597"/>
    <cellStyle name="Обычный 3 11 27 2 5 2" xfId="16598"/>
    <cellStyle name="Обычный 3 11 27 2 5 2 2" xfId="16599"/>
    <cellStyle name="Обычный 3 11 27 2 5 3" xfId="16600"/>
    <cellStyle name="Обычный 3 11 27 2 6" xfId="16601"/>
    <cellStyle name="Обычный 3 11 27 2 6 2" xfId="16602"/>
    <cellStyle name="Обычный 3 11 27 2 7" xfId="16603"/>
    <cellStyle name="Обычный 3 11 27 3" xfId="16604"/>
    <cellStyle name="Обычный 3 11 27 3 2" xfId="16605"/>
    <cellStyle name="Обычный 3 11 27 3 2 2" xfId="16606"/>
    <cellStyle name="Обычный 3 11 27 3 2 2 2" xfId="16607"/>
    <cellStyle name="Обычный 3 11 27 3 2 2 2 2" xfId="16608"/>
    <cellStyle name="Обычный 3 11 27 3 2 2 3" xfId="16609"/>
    <cellStyle name="Обычный 3 11 27 3 2 3" xfId="16610"/>
    <cellStyle name="Обычный 3 11 27 3 2 3 2" xfId="16611"/>
    <cellStyle name="Обычный 3 11 27 3 2 4" xfId="16612"/>
    <cellStyle name="Обычный 3 11 27 3 3" xfId="16613"/>
    <cellStyle name="Обычный 3 11 27 3 3 2" xfId="16614"/>
    <cellStyle name="Обычный 3 11 27 3 3 2 2" xfId="16615"/>
    <cellStyle name="Обычный 3 11 27 3 3 3" xfId="16616"/>
    <cellStyle name="Обычный 3 11 27 3 4" xfId="16617"/>
    <cellStyle name="Обычный 3 11 27 3 4 2" xfId="16618"/>
    <cellStyle name="Обычный 3 11 27 3 5" xfId="16619"/>
    <cellStyle name="Обычный 3 11 27 4" xfId="16620"/>
    <cellStyle name="Обычный 3 11 27 4 2" xfId="16621"/>
    <cellStyle name="Обычный 3 11 27 4 2 2" xfId="16622"/>
    <cellStyle name="Обычный 3 11 27 4 2 2 2" xfId="16623"/>
    <cellStyle name="Обычный 3 11 27 4 2 2 2 2" xfId="16624"/>
    <cellStyle name="Обычный 3 11 27 4 2 2 3" xfId="16625"/>
    <cellStyle name="Обычный 3 11 27 4 2 3" xfId="16626"/>
    <cellStyle name="Обычный 3 11 27 4 2 3 2" xfId="16627"/>
    <cellStyle name="Обычный 3 11 27 4 2 4" xfId="16628"/>
    <cellStyle name="Обычный 3 11 27 4 3" xfId="16629"/>
    <cellStyle name="Обычный 3 11 27 4 3 2" xfId="16630"/>
    <cellStyle name="Обычный 3 11 27 4 3 2 2" xfId="16631"/>
    <cellStyle name="Обычный 3 11 27 4 3 3" xfId="16632"/>
    <cellStyle name="Обычный 3 11 27 4 4" xfId="16633"/>
    <cellStyle name="Обычный 3 11 27 4 4 2" xfId="16634"/>
    <cellStyle name="Обычный 3 11 27 4 5" xfId="16635"/>
    <cellStyle name="Обычный 3 11 27 5" xfId="16636"/>
    <cellStyle name="Обычный 3 11 27 5 2" xfId="16637"/>
    <cellStyle name="Обычный 3 11 27 5 2 2" xfId="16638"/>
    <cellStyle name="Обычный 3 11 27 5 2 2 2" xfId="16639"/>
    <cellStyle name="Обычный 3 11 27 5 2 3" xfId="16640"/>
    <cellStyle name="Обычный 3 11 27 5 3" xfId="16641"/>
    <cellStyle name="Обычный 3 11 27 5 3 2" xfId="16642"/>
    <cellStyle name="Обычный 3 11 27 5 4" xfId="16643"/>
    <cellStyle name="Обычный 3 11 27 6" xfId="16644"/>
    <cellStyle name="Обычный 3 11 27 6 2" xfId="16645"/>
    <cellStyle name="Обычный 3 11 27 6 2 2" xfId="16646"/>
    <cellStyle name="Обычный 3 11 27 6 3" xfId="16647"/>
    <cellStyle name="Обычный 3 11 27 7" xfId="16648"/>
    <cellStyle name="Обычный 3 11 27 7 2" xfId="16649"/>
    <cellStyle name="Обычный 3 11 27 8" xfId="16650"/>
    <cellStyle name="Обычный 3 11 28" xfId="16651"/>
    <cellStyle name="Обычный 3 11 28 2" xfId="16652"/>
    <cellStyle name="Обычный 3 11 28 2 2" xfId="16653"/>
    <cellStyle name="Обычный 3 11 28 2 2 2" xfId="16654"/>
    <cellStyle name="Обычный 3 11 28 2 2 2 2" xfId="16655"/>
    <cellStyle name="Обычный 3 11 28 2 2 2 2 2" xfId="16656"/>
    <cellStyle name="Обычный 3 11 28 2 2 2 2 2 2" xfId="16657"/>
    <cellStyle name="Обычный 3 11 28 2 2 2 2 3" xfId="16658"/>
    <cellStyle name="Обычный 3 11 28 2 2 2 3" xfId="16659"/>
    <cellStyle name="Обычный 3 11 28 2 2 2 3 2" xfId="16660"/>
    <cellStyle name="Обычный 3 11 28 2 2 2 4" xfId="16661"/>
    <cellStyle name="Обычный 3 11 28 2 2 3" xfId="16662"/>
    <cellStyle name="Обычный 3 11 28 2 2 3 2" xfId="16663"/>
    <cellStyle name="Обычный 3 11 28 2 2 3 2 2" xfId="16664"/>
    <cellStyle name="Обычный 3 11 28 2 2 3 3" xfId="16665"/>
    <cellStyle name="Обычный 3 11 28 2 2 4" xfId="16666"/>
    <cellStyle name="Обычный 3 11 28 2 2 4 2" xfId="16667"/>
    <cellStyle name="Обычный 3 11 28 2 2 5" xfId="16668"/>
    <cellStyle name="Обычный 3 11 28 2 3" xfId="16669"/>
    <cellStyle name="Обычный 3 11 28 2 3 2" xfId="16670"/>
    <cellStyle name="Обычный 3 11 28 2 3 2 2" xfId="16671"/>
    <cellStyle name="Обычный 3 11 28 2 3 2 2 2" xfId="16672"/>
    <cellStyle name="Обычный 3 11 28 2 3 2 2 2 2" xfId="16673"/>
    <cellStyle name="Обычный 3 11 28 2 3 2 2 3" xfId="16674"/>
    <cellStyle name="Обычный 3 11 28 2 3 2 3" xfId="16675"/>
    <cellStyle name="Обычный 3 11 28 2 3 2 3 2" xfId="16676"/>
    <cellStyle name="Обычный 3 11 28 2 3 2 4" xfId="16677"/>
    <cellStyle name="Обычный 3 11 28 2 3 3" xfId="16678"/>
    <cellStyle name="Обычный 3 11 28 2 3 3 2" xfId="16679"/>
    <cellStyle name="Обычный 3 11 28 2 3 3 2 2" xfId="16680"/>
    <cellStyle name="Обычный 3 11 28 2 3 3 3" xfId="16681"/>
    <cellStyle name="Обычный 3 11 28 2 3 4" xfId="16682"/>
    <cellStyle name="Обычный 3 11 28 2 3 4 2" xfId="16683"/>
    <cellStyle name="Обычный 3 11 28 2 3 5" xfId="16684"/>
    <cellStyle name="Обычный 3 11 28 2 4" xfId="16685"/>
    <cellStyle name="Обычный 3 11 28 2 4 2" xfId="16686"/>
    <cellStyle name="Обычный 3 11 28 2 4 2 2" xfId="16687"/>
    <cellStyle name="Обычный 3 11 28 2 4 2 2 2" xfId="16688"/>
    <cellStyle name="Обычный 3 11 28 2 4 2 3" xfId="16689"/>
    <cellStyle name="Обычный 3 11 28 2 4 3" xfId="16690"/>
    <cellStyle name="Обычный 3 11 28 2 4 3 2" xfId="16691"/>
    <cellStyle name="Обычный 3 11 28 2 4 4" xfId="16692"/>
    <cellStyle name="Обычный 3 11 28 2 5" xfId="16693"/>
    <cellStyle name="Обычный 3 11 28 2 5 2" xfId="16694"/>
    <cellStyle name="Обычный 3 11 28 2 5 2 2" xfId="16695"/>
    <cellStyle name="Обычный 3 11 28 2 5 3" xfId="16696"/>
    <cellStyle name="Обычный 3 11 28 2 6" xfId="16697"/>
    <cellStyle name="Обычный 3 11 28 2 6 2" xfId="16698"/>
    <cellStyle name="Обычный 3 11 28 2 7" xfId="16699"/>
    <cellStyle name="Обычный 3 11 28 3" xfId="16700"/>
    <cellStyle name="Обычный 3 11 28 3 2" xfId="16701"/>
    <cellStyle name="Обычный 3 11 28 3 2 2" xfId="16702"/>
    <cellStyle name="Обычный 3 11 28 3 2 2 2" xfId="16703"/>
    <cellStyle name="Обычный 3 11 28 3 2 2 2 2" xfId="16704"/>
    <cellStyle name="Обычный 3 11 28 3 2 2 3" xfId="16705"/>
    <cellStyle name="Обычный 3 11 28 3 2 3" xfId="16706"/>
    <cellStyle name="Обычный 3 11 28 3 2 3 2" xfId="16707"/>
    <cellStyle name="Обычный 3 11 28 3 2 4" xfId="16708"/>
    <cellStyle name="Обычный 3 11 28 3 3" xfId="16709"/>
    <cellStyle name="Обычный 3 11 28 3 3 2" xfId="16710"/>
    <cellStyle name="Обычный 3 11 28 3 3 2 2" xfId="16711"/>
    <cellStyle name="Обычный 3 11 28 3 3 3" xfId="16712"/>
    <cellStyle name="Обычный 3 11 28 3 4" xfId="16713"/>
    <cellStyle name="Обычный 3 11 28 3 4 2" xfId="16714"/>
    <cellStyle name="Обычный 3 11 28 3 5" xfId="16715"/>
    <cellStyle name="Обычный 3 11 28 4" xfId="16716"/>
    <cellStyle name="Обычный 3 11 28 4 2" xfId="16717"/>
    <cellStyle name="Обычный 3 11 28 4 2 2" xfId="16718"/>
    <cellStyle name="Обычный 3 11 28 4 2 2 2" xfId="16719"/>
    <cellStyle name="Обычный 3 11 28 4 2 2 2 2" xfId="16720"/>
    <cellStyle name="Обычный 3 11 28 4 2 2 3" xfId="16721"/>
    <cellStyle name="Обычный 3 11 28 4 2 3" xfId="16722"/>
    <cellStyle name="Обычный 3 11 28 4 2 3 2" xfId="16723"/>
    <cellStyle name="Обычный 3 11 28 4 2 4" xfId="16724"/>
    <cellStyle name="Обычный 3 11 28 4 3" xfId="16725"/>
    <cellStyle name="Обычный 3 11 28 4 3 2" xfId="16726"/>
    <cellStyle name="Обычный 3 11 28 4 3 2 2" xfId="16727"/>
    <cellStyle name="Обычный 3 11 28 4 3 3" xfId="16728"/>
    <cellStyle name="Обычный 3 11 28 4 4" xfId="16729"/>
    <cellStyle name="Обычный 3 11 28 4 4 2" xfId="16730"/>
    <cellStyle name="Обычный 3 11 28 4 5" xfId="16731"/>
    <cellStyle name="Обычный 3 11 28 5" xfId="16732"/>
    <cellStyle name="Обычный 3 11 28 5 2" xfId="16733"/>
    <cellStyle name="Обычный 3 11 28 5 2 2" xfId="16734"/>
    <cellStyle name="Обычный 3 11 28 5 2 2 2" xfId="16735"/>
    <cellStyle name="Обычный 3 11 28 5 2 3" xfId="16736"/>
    <cellStyle name="Обычный 3 11 28 5 3" xfId="16737"/>
    <cellStyle name="Обычный 3 11 28 5 3 2" xfId="16738"/>
    <cellStyle name="Обычный 3 11 28 5 4" xfId="16739"/>
    <cellStyle name="Обычный 3 11 28 6" xfId="16740"/>
    <cellStyle name="Обычный 3 11 28 6 2" xfId="16741"/>
    <cellStyle name="Обычный 3 11 28 6 2 2" xfId="16742"/>
    <cellStyle name="Обычный 3 11 28 6 3" xfId="16743"/>
    <cellStyle name="Обычный 3 11 28 7" xfId="16744"/>
    <cellStyle name="Обычный 3 11 28 7 2" xfId="16745"/>
    <cellStyle name="Обычный 3 11 28 8" xfId="16746"/>
    <cellStyle name="Обычный 3 11 29" xfId="16747"/>
    <cellStyle name="Обычный 3 11 29 2" xfId="16748"/>
    <cellStyle name="Обычный 3 11 29 2 2" xfId="16749"/>
    <cellStyle name="Обычный 3 11 29 2 2 2" xfId="16750"/>
    <cellStyle name="Обычный 3 11 29 2 2 2 2" xfId="16751"/>
    <cellStyle name="Обычный 3 11 29 2 2 2 2 2" xfId="16752"/>
    <cellStyle name="Обычный 3 11 29 2 2 2 2 2 2" xfId="16753"/>
    <cellStyle name="Обычный 3 11 29 2 2 2 2 3" xfId="16754"/>
    <cellStyle name="Обычный 3 11 29 2 2 2 3" xfId="16755"/>
    <cellStyle name="Обычный 3 11 29 2 2 2 3 2" xfId="16756"/>
    <cellStyle name="Обычный 3 11 29 2 2 2 4" xfId="16757"/>
    <cellStyle name="Обычный 3 11 29 2 2 3" xfId="16758"/>
    <cellStyle name="Обычный 3 11 29 2 2 3 2" xfId="16759"/>
    <cellStyle name="Обычный 3 11 29 2 2 3 2 2" xfId="16760"/>
    <cellStyle name="Обычный 3 11 29 2 2 3 3" xfId="16761"/>
    <cellStyle name="Обычный 3 11 29 2 2 4" xfId="16762"/>
    <cellStyle name="Обычный 3 11 29 2 2 4 2" xfId="16763"/>
    <cellStyle name="Обычный 3 11 29 2 2 5" xfId="16764"/>
    <cellStyle name="Обычный 3 11 29 2 3" xfId="16765"/>
    <cellStyle name="Обычный 3 11 29 2 3 2" xfId="16766"/>
    <cellStyle name="Обычный 3 11 29 2 3 2 2" xfId="16767"/>
    <cellStyle name="Обычный 3 11 29 2 3 2 2 2" xfId="16768"/>
    <cellStyle name="Обычный 3 11 29 2 3 2 2 2 2" xfId="16769"/>
    <cellStyle name="Обычный 3 11 29 2 3 2 2 3" xfId="16770"/>
    <cellStyle name="Обычный 3 11 29 2 3 2 3" xfId="16771"/>
    <cellStyle name="Обычный 3 11 29 2 3 2 3 2" xfId="16772"/>
    <cellStyle name="Обычный 3 11 29 2 3 2 4" xfId="16773"/>
    <cellStyle name="Обычный 3 11 29 2 3 3" xfId="16774"/>
    <cellStyle name="Обычный 3 11 29 2 3 3 2" xfId="16775"/>
    <cellStyle name="Обычный 3 11 29 2 3 3 2 2" xfId="16776"/>
    <cellStyle name="Обычный 3 11 29 2 3 3 3" xfId="16777"/>
    <cellStyle name="Обычный 3 11 29 2 3 4" xfId="16778"/>
    <cellStyle name="Обычный 3 11 29 2 3 4 2" xfId="16779"/>
    <cellStyle name="Обычный 3 11 29 2 3 5" xfId="16780"/>
    <cellStyle name="Обычный 3 11 29 2 4" xfId="16781"/>
    <cellStyle name="Обычный 3 11 29 2 4 2" xfId="16782"/>
    <cellStyle name="Обычный 3 11 29 2 4 2 2" xfId="16783"/>
    <cellStyle name="Обычный 3 11 29 2 4 2 2 2" xfId="16784"/>
    <cellStyle name="Обычный 3 11 29 2 4 2 3" xfId="16785"/>
    <cellStyle name="Обычный 3 11 29 2 4 3" xfId="16786"/>
    <cellStyle name="Обычный 3 11 29 2 4 3 2" xfId="16787"/>
    <cellStyle name="Обычный 3 11 29 2 4 4" xfId="16788"/>
    <cellStyle name="Обычный 3 11 29 2 5" xfId="16789"/>
    <cellStyle name="Обычный 3 11 29 2 5 2" xfId="16790"/>
    <cellStyle name="Обычный 3 11 29 2 5 2 2" xfId="16791"/>
    <cellStyle name="Обычный 3 11 29 2 5 3" xfId="16792"/>
    <cellStyle name="Обычный 3 11 29 2 6" xfId="16793"/>
    <cellStyle name="Обычный 3 11 29 2 6 2" xfId="16794"/>
    <cellStyle name="Обычный 3 11 29 2 7" xfId="16795"/>
    <cellStyle name="Обычный 3 11 29 3" xfId="16796"/>
    <cellStyle name="Обычный 3 11 29 3 2" xfId="16797"/>
    <cellStyle name="Обычный 3 11 29 3 2 2" xfId="16798"/>
    <cellStyle name="Обычный 3 11 29 3 2 2 2" xfId="16799"/>
    <cellStyle name="Обычный 3 11 29 3 2 2 2 2" xfId="16800"/>
    <cellStyle name="Обычный 3 11 29 3 2 2 3" xfId="16801"/>
    <cellStyle name="Обычный 3 11 29 3 2 3" xfId="16802"/>
    <cellStyle name="Обычный 3 11 29 3 2 3 2" xfId="16803"/>
    <cellStyle name="Обычный 3 11 29 3 2 4" xfId="16804"/>
    <cellStyle name="Обычный 3 11 29 3 3" xfId="16805"/>
    <cellStyle name="Обычный 3 11 29 3 3 2" xfId="16806"/>
    <cellStyle name="Обычный 3 11 29 3 3 2 2" xfId="16807"/>
    <cellStyle name="Обычный 3 11 29 3 3 3" xfId="16808"/>
    <cellStyle name="Обычный 3 11 29 3 4" xfId="16809"/>
    <cellStyle name="Обычный 3 11 29 3 4 2" xfId="16810"/>
    <cellStyle name="Обычный 3 11 29 3 5" xfId="16811"/>
    <cellStyle name="Обычный 3 11 29 4" xfId="16812"/>
    <cellStyle name="Обычный 3 11 29 4 2" xfId="16813"/>
    <cellStyle name="Обычный 3 11 29 4 2 2" xfId="16814"/>
    <cellStyle name="Обычный 3 11 29 4 2 2 2" xfId="16815"/>
    <cellStyle name="Обычный 3 11 29 4 2 2 2 2" xfId="16816"/>
    <cellStyle name="Обычный 3 11 29 4 2 2 3" xfId="16817"/>
    <cellStyle name="Обычный 3 11 29 4 2 3" xfId="16818"/>
    <cellStyle name="Обычный 3 11 29 4 2 3 2" xfId="16819"/>
    <cellStyle name="Обычный 3 11 29 4 2 4" xfId="16820"/>
    <cellStyle name="Обычный 3 11 29 4 3" xfId="16821"/>
    <cellStyle name="Обычный 3 11 29 4 3 2" xfId="16822"/>
    <cellStyle name="Обычный 3 11 29 4 3 2 2" xfId="16823"/>
    <cellStyle name="Обычный 3 11 29 4 3 3" xfId="16824"/>
    <cellStyle name="Обычный 3 11 29 4 4" xfId="16825"/>
    <cellStyle name="Обычный 3 11 29 4 4 2" xfId="16826"/>
    <cellStyle name="Обычный 3 11 29 4 5" xfId="16827"/>
    <cellStyle name="Обычный 3 11 29 5" xfId="16828"/>
    <cellStyle name="Обычный 3 11 29 5 2" xfId="16829"/>
    <cellStyle name="Обычный 3 11 29 5 2 2" xfId="16830"/>
    <cellStyle name="Обычный 3 11 29 5 2 2 2" xfId="16831"/>
    <cellStyle name="Обычный 3 11 29 5 2 3" xfId="16832"/>
    <cellStyle name="Обычный 3 11 29 5 3" xfId="16833"/>
    <cellStyle name="Обычный 3 11 29 5 3 2" xfId="16834"/>
    <cellStyle name="Обычный 3 11 29 5 4" xfId="16835"/>
    <cellStyle name="Обычный 3 11 29 6" xfId="16836"/>
    <cellStyle name="Обычный 3 11 29 6 2" xfId="16837"/>
    <cellStyle name="Обычный 3 11 29 6 2 2" xfId="16838"/>
    <cellStyle name="Обычный 3 11 29 6 3" xfId="16839"/>
    <cellStyle name="Обычный 3 11 29 7" xfId="16840"/>
    <cellStyle name="Обычный 3 11 29 7 2" xfId="16841"/>
    <cellStyle name="Обычный 3 11 29 8" xfId="16842"/>
    <cellStyle name="Обычный 3 11 3" xfId="16843"/>
    <cellStyle name="Обычный 3 11 3 2" xfId="16844"/>
    <cellStyle name="Обычный 3 11 3 2 2" xfId="16845"/>
    <cellStyle name="Обычный 3 11 3 2 2 2" xfId="16846"/>
    <cellStyle name="Обычный 3 11 3 2 2 2 2" xfId="16847"/>
    <cellStyle name="Обычный 3 11 3 2 2 2 2 2" xfId="16848"/>
    <cellStyle name="Обычный 3 11 3 2 2 2 2 2 2" xfId="16849"/>
    <cellStyle name="Обычный 3 11 3 2 2 2 2 3" xfId="16850"/>
    <cellStyle name="Обычный 3 11 3 2 2 2 3" xfId="16851"/>
    <cellStyle name="Обычный 3 11 3 2 2 2 3 2" xfId="16852"/>
    <cellStyle name="Обычный 3 11 3 2 2 2 4" xfId="16853"/>
    <cellStyle name="Обычный 3 11 3 2 2 3" xfId="16854"/>
    <cellStyle name="Обычный 3 11 3 2 2 3 2" xfId="16855"/>
    <cellStyle name="Обычный 3 11 3 2 2 3 2 2" xfId="16856"/>
    <cellStyle name="Обычный 3 11 3 2 2 3 3" xfId="16857"/>
    <cellStyle name="Обычный 3 11 3 2 2 4" xfId="16858"/>
    <cellStyle name="Обычный 3 11 3 2 2 4 2" xfId="16859"/>
    <cellStyle name="Обычный 3 11 3 2 2 5" xfId="16860"/>
    <cellStyle name="Обычный 3 11 3 2 3" xfId="16861"/>
    <cellStyle name="Обычный 3 11 3 2 3 2" xfId="16862"/>
    <cellStyle name="Обычный 3 11 3 2 3 2 2" xfId="16863"/>
    <cellStyle name="Обычный 3 11 3 2 3 2 2 2" xfId="16864"/>
    <cellStyle name="Обычный 3 11 3 2 3 2 2 2 2" xfId="16865"/>
    <cellStyle name="Обычный 3 11 3 2 3 2 2 3" xfId="16866"/>
    <cellStyle name="Обычный 3 11 3 2 3 2 3" xfId="16867"/>
    <cellStyle name="Обычный 3 11 3 2 3 2 3 2" xfId="16868"/>
    <cellStyle name="Обычный 3 11 3 2 3 2 4" xfId="16869"/>
    <cellStyle name="Обычный 3 11 3 2 3 3" xfId="16870"/>
    <cellStyle name="Обычный 3 11 3 2 3 3 2" xfId="16871"/>
    <cellStyle name="Обычный 3 11 3 2 3 3 2 2" xfId="16872"/>
    <cellStyle name="Обычный 3 11 3 2 3 3 3" xfId="16873"/>
    <cellStyle name="Обычный 3 11 3 2 3 4" xfId="16874"/>
    <cellStyle name="Обычный 3 11 3 2 3 4 2" xfId="16875"/>
    <cellStyle name="Обычный 3 11 3 2 3 5" xfId="16876"/>
    <cellStyle name="Обычный 3 11 3 2 4" xfId="16877"/>
    <cellStyle name="Обычный 3 11 3 2 4 2" xfId="16878"/>
    <cellStyle name="Обычный 3 11 3 2 4 2 2" xfId="16879"/>
    <cellStyle name="Обычный 3 11 3 2 4 2 2 2" xfId="16880"/>
    <cellStyle name="Обычный 3 11 3 2 4 2 3" xfId="16881"/>
    <cellStyle name="Обычный 3 11 3 2 4 3" xfId="16882"/>
    <cellStyle name="Обычный 3 11 3 2 4 3 2" xfId="16883"/>
    <cellStyle name="Обычный 3 11 3 2 4 4" xfId="16884"/>
    <cellStyle name="Обычный 3 11 3 2 5" xfId="16885"/>
    <cellStyle name="Обычный 3 11 3 2 5 2" xfId="16886"/>
    <cellStyle name="Обычный 3 11 3 2 5 2 2" xfId="16887"/>
    <cellStyle name="Обычный 3 11 3 2 5 3" xfId="16888"/>
    <cellStyle name="Обычный 3 11 3 2 6" xfId="16889"/>
    <cellStyle name="Обычный 3 11 3 2 6 2" xfId="16890"/>
    <cellStyle name="Обычный 3 11 3 2 7" xfId="16891"/>
    <cellStyle name="Обычный 3 11 3 3" xfId="16892"/>
    <cellStyle name="Обычный 3 11 3 3 2" xfId="16893"/>
    <cellStyle name="Обычный 3 11 3 3 2 2" xfId="16894"/>
    <cellStyle name="Обычный 3 11 3 3 2 2 2" xfId="16895"/>
    <cellStyle name="Обычный 3 11 3 3 2 2 2 2" xfId="16896"/>
    <cellStyle name="Обычный 3 11 3 3 2 2 3" xfId="16897"/>
    <cellStyle name="Обычный 3 11 3 3 2 3" xfId="16898"/>
    <cellStyle name="Обычный 3 11 3 3 2 3 2" xfId="16899"/>
    <cellStyle name="Обычный 3 11 3 3 2 4" xfId="16900"/>
    <cellStyle name="Обычный 3 11 3 3 3" xfId="16901"/>
    <cellStyle name="Обычный 3 11 3 3 3 2" xfId="16902"/>
    <cellStyle name="Обычный 3 11 3 3 3 2 2" xfId="16903"/>
    <cellStyle name="Обычный 3 11 3 3 3 3" xfId="16904"/>
    <cellStyle name="Обычный 3 11 3 3 4" xfId="16905"/>
    <cellStyle name="Обычный 3 11 3 3 4 2" xfId="16906"/>
    <cellStyle name="Обычный 3 11 3 3 5" xfId="16907"/>
    <cellStyle name="Обычный 3 11 3 4" xfId="16908"/>
    <cellStyle name="Обычный 3 11 3 4 2" xfId="16909"/>
    <cellStyle name="Обычный 3 11 3 4 2 2" xfId="16910"/>
    <cellStyle name="Обычный 3 11 3 4 2 2 2" xfId="16911"/>
    <cellStyle name="Обычный 3 11 3 4 2 2 2 2" xfId="16912"/>
    <cellStyle name="Обычный 3 11 3 4 2 2 3" xfId="16913"/>
    <cellStyle name="Обычный 3 11 3 4 2 3" xfId="16914"/>
    <cellStyle name="Обычный 3 11 3 4 2 3 2" xfId="16915"/>
    <cellStyle name="Обычный 3 11 3 4 2 4" xfId="16916"/>
    <cellStyle name="Обычный 3 11 3 4 3" xfId="16917"/>
    <cellStyle name="Обычный 3 11 3 4 3 2" xfId="16918"/>
    <cellStyle name="Обычный 3 11 3 4 3 2 2" xfId="16919"/>
    <cellStyle name="Обычный 3 11 3 4 3 3" xfId="16920"/>
    <cellStyle name="Обычный 3 11 3 4 4" xfId="16921"/>
    <cellStyle name="Обычный 3 11 3 4 4 2" xfId="16922"/>
    <cellStyle name="Обычный 3 11 3 4 5" xfId="16923"/>
    <cellStyle name="Обычный 3 11 3 5" xfId="16924"/>
    <cellStyle name="Обычный 3 11 3 5 2" xfId="16925"/>
    <cellStyle name="Обычный 3 11 3 5 2 2" xfId="16926"/>
    <cellStyle name="Обычный 3 11 3 5 2 2 2" xfId="16927"/>
    <cellStyle name="Обычный 3 11 3 5 2 3" xfId="16928"/>
    <cellStyle name="Обычный 3 11 3 5 3" xfId="16929"/>
    <cellStyle name="Обычный 3 11 3 5 3 2" xfId="16930"/>
    <cellStyle name="Обычный 3 11 3 5 4" xfId="16931"/>
    <cellStyle name="Обычный 3 11 3 6" xfId="16932"/>
    <cellStyle name="Обычный 3 11 3 6 2" xfId="16933"/>
    <cellStyle name="Обычный 3 11 3 6 2 2" xfId="16934"/>
    <cellStyle name="Обычный 3 11 3 6 3" xfId="16935"/>
    <cellStyle name="Обычный 3 11 3 7" xfId="16936"/>
    <cellStyle name="Обычный 3 11 3 7 2" xfId="16937"/>
    <cellStyle name="Обычный 3 11 3 8" xfId="16938"/>
    <cellStyle name="Обычный 3 11 30" xfId="16939"/>
    <cellStyle name="Обычный 3 11 30 2" xfId="16940"/>
    <cellStyle name="Обычный 3 11 30 2 2" xfId="16941"/>
    <cellStyle name="Обычный 3 11 30 2 2 2" xfId="16942"/>
    <cellStyle name="Обычный 3 11 30 2 2 2 2" xfId="16943"/>
    <cellStyle name="Обычный 3 11 30 2 2 2 2 2" xfId="16944"/>
    <cellStyle name="Обычный 3 11 30 2 2 2 2 2 2" xfId="16945"/>
    <cellStyle name="Обычный 3 11 30 2 2 2 2 3" xfId="16946"/>
    <cellStyle name="Обычный 3 11 30 2 2 2 3" xfId="16947"/>
    <cellStyle name="Обычный 3 11 30 2 2 2 3 2" xfId="16948"/>
    <cellStyle name="Обычный 3 11 30 2 2 2 4" xfId="16949"/>
    <cellStyle name="Обычный 3 11 30 2 2 3" xfId="16950"/>
    <cellStyle name="Обычный 3 11 30 2 2 3 2" xfId="16951"/>
    <cellStyle name="Обычный 3 11 30 2 2 3 2 2" xfId="16952"/>
    <cellStyle name="Обычный 3 11 30 2 2 3 3" xfId="16953"/>
    <cellStyle name="Обычный 3 11 30 2 2 4" xfId="16954"/>
    <cellStyle name="Обычный 3 11 30 2 2 4 2" xfId="16955"/>
    <cellStyle name="Обычный 3 11 30 2 2 5" xfId="16956"/>
    <cellStyle name="Обычный 3 11 30 2 3" xfId="16957"/>
    <cellStyle name="Обычный 3 11 30 2 3 2" xfId="16958"/>
    <cellStyle name="Обычный 3 11 30 2 3 2 2" xfId="16959"/>
    <cellStyle name="Обычный 3 11 30 2 3 2 2 2" xfId="16960"/>
    <cellStyle name="Обычный 3 11 30 2 3 2 2 2 2" xfId="16961"/>
    <cellStyle name="Обычный 3 11 30 2 3 2 2 3" xfId="16962"/>
    <cellStyle name="Обычный 3 11 30 2 3 2 3" xfId="16963"/>
    <cellStyle name="Обычный 3 11 30 2 3 2 3 2" xfId="16964"/>
    <cellStyle name="Обычный 3 11 30 2 3 2 4" xfId="16965"/>
    <cellStyle name="Обычный 3 11 30 2 3 3" xfId="16966"/>
    <cellStyle name="Обычный 3 11 30 2 3 3 2" xfId="16967"/>
    <cellStyle name="Обычный 3 11 30 2 3 3 2 2" xfId="16968"/>
    <cellStyle name="Обычный 3 11 30 2 3 3 3" xfId="16969"/>
    <cellStyle name="Обычный 3 11 30 2 3 4" xfId="16970"/>
    <cellStyle name="Обычный 3 11 30 2 3 4 2" xfId="16971"/>
    <cellStyle name="Обычный 3 11 30 2 3 5" xfId="16972"/>
    <cellStyle name="Обычный 3 11 30 2 4" xfId="16973"/>
    <cellStyle name="Обычный 3 11 30 2 4 2" xfId="16974"/>
    <cellStyle name="Обычный 3 11 30 2 4 2 2" xfId="16975"/>
    <cellStyle name="Обычный 3 11 30 2 4 2 2 2" xfId="16976"/>
    <cellStyle name="Обычный 3 11 30 2 4 2 3" xfId="16977"/>
    <cellStyle name="Обычный 3 11 30 2 4 3" xfId="16978"/>
    <cellStyle name="Обычный 3 11 30 2 4 3 2" xfId="16979"/>
    <cellStyle name="Обычный 3 11 30 2 4 4" xfId="16980"/>
    <cellStyle name="Обычный 3 11 30 2 5" xfId="16981"/>
    <cellStyle name="Обычный 3 11 30 2 5 2" xfId="16982"/>
    <cellStyle name="Обычный 3 11 30 2 5 2 2" xfId="16983"/>
    <cellStyle name="Обычный 3 11 30 2 5 3" xfId="16984"/>
    <cellStyle name="Обычный 3 11 30 2 6" xfId="16985"/>
    <cellStyle name="Обычный 3 11 30 2 6 2" xfId="16986"/>
    <cellStyle name="Обычный 3 11 30 2 7" xfId="16987"/>
    <cellStyle name="Обычный 3 11 30 3" xfId="16988"/>
    <cellStyle name="Обычный 3 11 30 3 2" xfId="16989"/>
    <cellStyle name="Обычный 3 11 30 3 2 2" xfId="16990"/>
    <cellStyle name="Обычный 3 11 30 3 2 2 2" xfId="16991"/>
    <cellStyle name="Обычный 3 11 30 3 2 2 2 2" xfId="16992"/>
    <cellStyle name="Обычный 3 11 30 3 2 2 3" xfId="16993"/>
    <cellStyle name="Обычный 3 11 30 3 2 3" xfId="16994"/>
    <cellStyle name="Обычный 3 11 30 3 2 3 2" xfId="16995"/>
    <cellStyle name="Обычный 3 11 30 3 2 4" xfId="16996"/>
    <cellStyle name="Обычный 3 11 30 3 3" xfId="16997"/>
    <cellStyle name="Обычный 3 11 30 3 3 2" xfId="16998"/>
    <cellStyle name="Обычный 3 11 30 3 3 2 2" xfId="16999"/>
    <cellStyle name="Обычный 3 11 30 3 3 3" xfId="17000"/>
    <cellStyle name="Обычный 3 11 30 3 4" xfId="17001"/>
    <cellStyle name="Обычный 3 11 30 3 4 2" xfId="17002"/>
    <cellStyle name="Обычный 3 11 30 3 5" xfId="17003"/>
    <cellStyle name="Обычный 3 11 30 4" xfId="17004"/>
    <cellStyle name="Обычный 3 11 30 4 2" xfId="17005"/>
    <cellStyle name="Обычный 3 11 30 4 2 2" xfId="17006"/>
    <cellStyle name="Обычный 3 11 30 4 2 2 2" xfId="17007"/>
    <cellStyle name="Обычный 3 11 30 4 2 2 2 2" xfId="17008"/>
    <cellStyle name="Обычный 3 11 30 4 2 2 3" xfId="17009"/>
    <cellStyle name="Обычный 3 11 30 4 2 3" xfId="17010"/>
    <cellStyle name="Обычный 3 11 30 4 2 3 2" xfId="17011"/>
    <cellStyle name="Обычный 3 11 30 4 2 4" xfId="17012"/>
    <cellStyle name="Обычный 3 11 30 4 3" xfId="17013"/>
    <cellStyle name="Обычный 3 11 30 4 3 2" xfId="17014"/>
    <cellStyle name="Обычный 3 11 30 4 3 2 2" xfId="17015"/>
    <cellStyle name="Обычный 3 11 30 4 3 3" xfId="17016"/>
    <cellStyle name="Обычный 3 11 30 4 4" xfId="17017"/>
    <cellStyle name="Обычный 3 11 30 4 4 2" xfId="17018"/>
    <cellStyle name="Обычный 3 11 30 4 5" xfId="17019"/>
    <cellStyle name="Обычный 3 11 30 5" xfId="17020"/>
    <cellStyle name="Обычный 3 11 30 5 2" xfId="17021"/>
    <cellStyle name="Обычный 3 11 30 5 2 2" xfId="17022"/>
    <cellStyle name="Обычный 3 11 30 5 2 2 2" xfId="17023"/>
    <cellStyle name="Обычный 3 11 30 5 2 3" xfId="17024"/>
    <cellStyle name="Обычный 3 11 30 5 3" xfId="17025"/>
    <cellStyle name="Обычный 3 11 30 5 3 2" xfId="17026"/>
    <cellStyle name="Обычный 3 11 30 5 4" xfId="17027"/>
    <cellStyle name="Обычный 3 11 30 6" xfId="17028"/>
    <cellStyle name="Обычный 3 11 30 6 2" xfId="17029"/>
    <cellStyle name="Обычный 3 11 30 6 2 2" xfId="17030"/>
    <cellStyle name="Обычный 3 11 30 6 3" xfId="17031"/>
    <cellStyle name="Обычный 3 11 30 7" xfId="17032"/>
    <cellStyle name="Обычный 3 11 30 7 2" xfId="17033"/>
    <cellStyle name="Обычный 3 11 30 8" xfId="17034"/>
    <cellStyle name="Обычный 3 11 31" xfId="17035"/>
    <cellStyle name="Обычный 3 11 31 2" xfId="17036"/>
    <cellStyle name="Обычный 3 11 31 2 2" xfId="17037"/>
    <cellStyle name="Обычный 3 11 31 2 2 2" xfId="17038"/>
    <cellStyle name="Обычный 3 11 31 2 2 2 2" xfId="17039"/>
    <cellStyle name="Обычный 3 11 31 2 2 2 2 2" xfId="17040"/>
    <cellStyle name="Обычный 3 11 31 2 2 2 2 2 2" xfId="17041"/>
    <cellStyle name="Обычный 3 11 31 2 2 2 2 3" xfId="17042"/>
    <cellStyle name="Обычный 3 11 31 2 2 2 3" xfId="17043"/>
    <cellStyle name="Обычный 3 11 31 2 2 2 3 2" xfId="17044"/>
    <cellStyle name="Обычный 3 11 31 2 2 2 4" xfId="17045"/>
    <cellStyle name="Обычный 3 11 31 2 2 3" xfId="17046"/>
    <cellStyle name="Обычный 3 11 31 2 2 3 2" xfId="17047"/>
    <cellStyle name="Обычный 3 11 31 2 2 3 2 2" xfId="17048"/>
    <cellStyle name="Обычный 3 11 31 2 2 3 3" xfId="17049"/>
    <cellStyle name="Обычный 3 11 31 2 2 4" xfId="17050"/>
    <cellStyle name="Обычный 3 11 31 2 2 4 2" xfId="17051"/>
    <cellStyle name="Обычный 3 11 31 2 2 5" xfId="17052"/>
    <cellStyle name="Обычный 3 11 31 2 3" xfId="17053"/>
    <cellStyle name="Обычный 3 11 31 2 3 2" xfId="17054"/>
    <cellStyle name="Обычный 3 11 31 2 3 2 2" xfId="17055"/>
    <cellStyle name="Обычный 3 11 31 2 3 2 2 2" xfId="17056"/>
    <cellStyle name="Обычный 3 11 31 2 3 2 2 2 2" xfId="17057"/>
    <cellStyle name="Обычный 3 11 31 2 3 2 2 3" xfId="17058"/>
    <cellStyle name="Обычный 3 11 31 2 3 2 3" xfId="17059"/>
    <cellStyle name="Обычный 3 11 31 2 3 2 3 2" xfId="17060"/>
    <cellStyle name="Обычный 3 11 31 2 3 2 4" xfId="17061"/>
    <cellStyle name="Обычный 3 11 31 2 3 3" xfId="17062"/>
    <cellStyle name="Обычный 3 11 31 2 3 3 2" xfId="17063"/>
    <cellStyle name="Обычный 3 11 31 2 3 3 2 2" xfId="17064"/>
    <cellStyle name="Обычный 3 11 31 2 3 3 3" xfId="17065"/>
    <cellStyle name="Обычный 3 11 31 2 3 4" xfId="17066"/>
    <cellStyle name="Обычный 3 11 31 2 3 4 2" xfId="17067"/>
    <cellStyle name="Обычный 3 11 31 2 3 5" xfId="17068"/>
    <cellStyle name="Обычный 3 11 31 2 4" xfId="17069"/>
    <cellStyle name="Обычный 3 11 31 2 4 2" xfId="17070"/>
    <cellStyle name="Обычный 3 11 31 2 4 2 2" xfId="17071"/>
    <cellStyle name="Обычный 3 11 31 2 4 2 2 2" xfId="17072"/>
    <cellStyle name="Обычный 3 11 31 2 4 2 3" xfId="17073"/>
    <cellStyle name="Обычный 3 11 31 2 4 3" xfId="17074"/>
    <cellStyle name="Обычный 3 11 31 2 4 3 2" xfId="17075"/>
    <cellStyle name="Обычный 3 11 31 2 4 4" xfId="17076"/>
    <cellStyle name="Обычный 3 11 31 2 5" xfId="17077"/>
    <cellStyle name="Обычный 3 11 31 2 5 2" xfId="17078"/>
    <cellStyle name="Обычный 3 11 31 2 5 2 2" xfId="17079"/>
    <cellStyle name="Обычный 3 11 31 2 5 3" xfId="17080"/>
    <cellStyle name="Обычный 3 11 31 2 6" xfId="17081"/>
    <cellStyle name="Обычный 3 11 31 2 6 2" xfId="17082"/>
    <cellStyle name="Обычный 3 11 31 2 7" xfId="17083"/>
    <cellStyle name="Обычный 3 11 31 3" xfId="17084"/>
    <cellStyle name="Обычный 3 11 31 3 2" xfId="17085"/>
    <cellStyle name="Обычный 3 11 31 3 2 2" xfId="17086"/>
    <cellStyle name="Обычный 3 11 31 3 2 2 2" xfId="17087"/>
    <cellStyle name="Обычный 3 11 31 3 2 2 2 2" xfId="17088"/>
    <cellStyle name="Обычный 3 11 31 3 2 2 3" xfId="17089"/>
    <cellStyle name="Обычный 3 11 31 3 2 3" xfId="17090"/>
    <cellStyle name="Обычный 3 11 31 3 2 3 2" xfId="17091"/>
    <cellStyle name="Обычный 3 11 31 3 2 4" xfId="17092"/>
    <cellStyle name="Обычный 3 11 31 3 3" xfId="17093"/>
    <cellStyle name="Обычный 3 11 31 3 3 2" xfId="17094"/>
    <cellStyle name="Обычный 3 11 31 3 3 2 2" xfId="17095"/>
    <cellStyle name="Обычный 3 11 31 3 3 3" xfId="17096"/>
    <cellStyle name="Обычный 3 11 31 3 4" xfId="17097"/>
    <cellStyle name="Обычный 3 11 31 3 4 2" xfId="17098"/>
    <cellStyle name="Обычный 3 11 31 3 5" xfId="17099"/>
    <cellStyle name="Обычный 3 11 31 4" xfId="17100"/>
    <cellStyle name="Обычный 3 11 31 4 2" xfId="17101"/>
    <cellStyle name="Обычный 3 11 31 4 2 2" xfId="17102"/>
    <cellStyle name="Обычный 3 11 31 4 2 2 2" xfId="17103"/>
    <cellStyle name="Обычный 3 11 31 4 2 2 2 2" xfId="17104"/>
    <cellStyle name="Обычный 3 11 31 4 2 2 3" xfId="17105"/>
    <cellStyle name="Обычный 3 11 31 4 2 3" xfId="17106"/>
    <cellStyle name="Обычный 3 11 31 4 2 3 2" xfId="17107"/>
    <cellStyle name="Обычный 3 11 31 4 2 4" xfId="17108"/>
    <cellStyle name="Обычный 3 11 31 4 3" xfId="17109"/>
    <cellStyle name="Обычный 3 11 31 4 3 2" xfId="17110"/>
    <cellStyle name="Обычный 3 11 31 4 3 2 2" xfId="17111"/>
    <cellStyle name="Обычный 3 11 31 4 3 3" xfId="17112"/>
    <cellStyle name="Обычный 3 11 31 4 4" xfId="17113"/>
    <cellStyle name="Обычный 3 11 31 4 4 2" xfId="17114"/>
    <cellStyle name="Обычный 3 11 31 4 5" xfId="17115"/>
    <cellStyle name="Обычный 3 11 31 5" xfId="17116"/>
    <cellStyle name="Обычный 3 11 31 5 2" xfId="17117"/>
    <cellStyle name="Обычный 3 11 31 5 2 2" xfId="17118"/>
    <cellStyle name="Обычный 3 11 31 5 2 2 2" xfId="17119"/>
    <cellStyle name="Обычный 3 11 31 5 2 3" xfId="17120"/>
    <cellStyle name="Обычный 3 11 31 5 3" xfId="17121"/>
    <cellStyle name="Обычный 3 11 31 5 3 2" xfId="17122"/>
    <cellStyle name="Обычный 3 11 31 5 4" xfId="17123"/>
    <cellStyle name="Обычный 3 11 31 6" xfId="17124"/>
    <cellStyle name="Обычный 3 11 31 6 2" xfId="17125"/>
    <cellStyle name="Обычный 3 11 31 6 2 2" xfId="17126"/>
    <cellStyle name="Обычный 3 11 31 6 3" xfId="17127"/>
    <cellStyle name="Обычный 3 11 31 7" xfId="17128"/>
    <cellStyle name="Обычный 3 11 31 7 2" xfId="17129"/>
    <cellStyle name="Обычный 3 11 31 8" xfId="17130"/>
    <cellStyle name="Обычный 3 11 32" xfId="17131"/>
    <cellStyle name="Обычный 3 11 32 2" xfId="17132"/>
    <cellStyle name="Обычный 3 11 32 2 2" xfId="17133"/>
    <cellStyle name="Обычный 3 11 32 2 2 2" xfId="17134"/>
    <cellStyle name="Обычный 3 11 32 2 2 2 2" xfId="17135"/>
    <cellStyle name="Обычный 3 11 32 2 2 2 2 2" xfId="17136"/>
    <cellStyle name="Обычный 3 11 32 2 2 2 2 2 2" xfId="17137"/>
    <cellStyle name="Обычный 3 11 32 2 2 2 2 3" xfId="17138"/>
    <cellStyle name="Обычный 3 11 32 2 2 2 3" xfId="17139"/>
    <cellStyle name="Обычный 3 11 32 2 2 2 3 2" xfId="17140"/>
    <cellStyle name="Обычный 3 11 32 2 2 2 4" xfId="17141"/>
    <cellStyle name="Обычный 3 11 32 2 2 3" xfId="17142"/>
    <cellStyle name="Обычный 3 11 32 2 2 3 2" xfId="17143"/>
    <cellStyle name="Обычный 3 11 32 2 2 3 2 2" xfId="17144"/>
    <cellStyle name="Обычный 3 11 32 2 2 3 3" xfId="17145"/>
    <cellStyle name="Обычный 3 11 32 2 2 4" xfId="17146"/>
    <cellStyle name="Обычный 3 11 32 2 2 4 2" xfId="17147"/>
    <cellStyle name="Обычный 3 11 32 2 2 5" xfId="17148"/>
    <cellStyle name="Обычный 3 11 32 2 3" xfId="17149"/>
    <cellStyle name="Обычный 3 11 32 2 3 2" xfId="17150"/>
    <cellStyle name="Обычный 3 11 32 2 3 2 2" xfId="17151"/>
    <cellStyle name="Обычный 3 11 32 2 3 2 2 2" xfId="17152"/>
    <cellStyle name="Обычный 3 11 32 2 3 2 2 2 2" xfId="17153"/>
    <cellStyle name="Обычный 3 11 32 2 3 2 2 3" xfId="17154"/>
    <cellStyle name="Обычный 3 11 32 2 3 2 3" xfId="17155"/>
    <cellStyle name="Обычный 3 11 32 2 3 2 3 2" xfId="17156"/>
    <cellStyle name="Обычный 3 11 32 2 3 2 4" xfId="17157"/>
    <cellStyle name="Обычный 3 11 32 2 3 3" xfId="17158"/>
    <cellStyle name="Обычный 3 11 32 2 3 3 2" xfId="17159"/>
    <cellStyle name="Обычный 3 11 32 2 3 3 2 2" xfId="17160"/>
    <cellStyle name="Обычный 3 11 32 2 3 3 3" xfId="17161"/>
    <cellStyle name="Обычный 3 11 32 2 3 4" xfId="17162"/>
    <cellStyle name="Обычный 3 11 32 2 3 4 2" xfId="17163"/>
    <cellStyle name="Обычный 3 11 32 2 3 5" xfId="17164"/>
    <cellStyle name="Обычный 3 11 32 2 4" xfId="17165"/>
    <cellStyle name="Обычный 3 11 32 2 4 2" xfId="17166"/>
    <cellStyle name="Обычный 3 11 32 2 4 2 2" xfId="17167"/>
    <cellStyle name="Обычный 3 11 32 2 4 2 2 2" xfId="17168"/>
    <cellStyle name="Обычный 3 11 32 2 4 2 3" xfId="17169"/>
    <cellStyle name="Обычный 3 11 32 2 4 3" xfId="17170"/>
    <cellStyle name="Обычный 3 11 32 2 4 3 2" xfId="17171"/>
    <cellStyle name="Обычный 3 11 32 2 4 4" xfId="17172"/>
    <cellStyle name="Обычный 3 11 32 2 5" xfId="17173"/>
    <cellStyle name="Обычный 3 11 32 2 5 2" xfId="17174"/>
    <cellStyle name="Обычный 3 11 32 2 5 2 2" xfId="17175"/>
    <cellStyle name="Обычный 3 11 32 2 5 3" xfId="17176"/>
    <cellStyle name="Обычный 3 11 32 2 6" xfId="17177"/>
    <cellStyle name="Обычный 3 11 32 2 6 2" xfId="17178"/>
    <cellStyle name="Обычный 3 11 32 2 7" xfId="17179"/>
    <cellStyle name="Обычный 3 11 32 3" xfId="17180"/>
    <cellStyle name="Обычный 3 11 32 3 2" xfId="17181"/>
    <cellStyle name="Обычный 3 11 32 3 2 2" xfId="17182"/>
    <cellStyle name="Обычный 3 11 32 3 2 2 2" xfId="17183"/>
    <cellStyle name="Обычный 3 11 32 3 2 2 2 2" xfId="17184"/>
    <cellStyle name="Обычный 3 11 32 3 2 2 3" xfId="17185"/>
    <cellStyle name="Обычный 3 11 32 3 2 3" xfId="17186"/>
    <cellStyle name="Обычный 3 11 32 3 2 3 2" xfId="17187"/>
    <cellStyle name="Обычный 3 11 32 3 2 4" xfId="17188"/>
    <cellStyle name="Обычный 3 11 32 3 3" xfId="17189"/>
    <cellStyle name="Обычный 3 11 32 3 3 2" xfId="17190"/>
    <cellStyle name="Обычный 3 11 32 3 3 2 2" xfId="17191"/>
    <cellStyle name="Обычный 3 11 32 3 3 3" xfId="17192"/>
    <cellStyle name="Обычный 3 11 32 3 4" xfId="17193"/>
    <cellStyle name="Обычный 3 11 32 3 4 2" xfId="17194"/>
    <cellStyle name="Обычный 3 11 32 3 5" xfId="17195"/>
    <cellStyle name="Обычный 3 11 32 4" xfId="17196"/>
    <cellStyle name="Обычный 3 11 32 4 2" xfId="17197"/>
    <cellStyle name="Обычный 3 11 32 4 2 2" xfId="17198"/>
    <cellStyle name="Обычный 3 11 32 4 2 2 2" xfId="17199"/>
    <cellStyle name="Обычный 3 11 32 4 2 2 2 2" xfId="17200"/>
    <cellStyle name="Обычный 3 11 32 4 2 2 3" xfId="17201"/>
    <cellStyle name="Обычный 3 11 32 4 2 3" xfId="17202"/>
    <cellStyle name="Обычный 3 11 32 4 2 3 2" xfId="17203"/>
    <cellStyle name="Обычный 3 11 32 4 2 4" xfId="17204"/>
    <cellStyle name="Обычный 3 11 32 4 3" xfId="17205"/>
    <cellStyle name="Обычный 3 11 32 4 3 2" xfId="17206"/>
    <cellStyle name="Обычный 3 11 32 4 3 2 2" xfId="17207"/>
    <cellStyle name="Обычный 3 11 32 4 3 3" xfId="17208"/>
    <cellStyle name="Обычный 3 11 32 4 4" xfId="17209"/>
    <cellStyle name="Обычный 3 11 32 4 4 2" xfId="17210"/>
    <cellStyle name="Обычный 3 11 32 4 5" xfId="17211"/>
    <cellStyle name="Обычный 3 11 32 5" xfId="17212"/>
    <cellStyle name="Обычный 3 11 32 5 2" xfId="17213"/>
    <cellStyle name="Обычный 3 11 32 5 2 2" xfId="17214"/>
    <cellStyle name="Обычный 3 11 32 5 2 2 2" xfId="17215"/>
    <cellStyle name="Обычный 3 11 32 5 2 3" xfId="17216"/>
    <cellStyle name="Обычный 3 11 32 5 3" xfId="17217"/>
    <cellStyle name="Обычный 3 11 32 5 3 2" xfId="17218"/>
    <cellStyle name="Обычный 3 11 32 5 4" xfId="17219"/>
    <cellStyle name="Обычный 3 11 32 6" xfId="17220"/>
    <cellStyle name="Обычный 3 11 32 6 2" xfId="17221"/>
    <cellStyle name="Обычный 3 11 32 6 2 2" xfId="17222"/>
    <cellStyle name="Обычный 3 11 32 6 3" xfId="17223"/>
    <cellStyle name="Обычный 3 11 32 7" xfId="17224"/>
    <cellStyle name="Обычный 3 11 32 7 2" xfId="17225"/>
    <cellStyle name="Обычный 3 11 32 8" xfId="17226"/>
    <cellStyle name="Обычный 3 11 33" xfId="17227"/>
    <cellStyle name="Обычный 3 11 33 2" xfId="17228"/>
    <cellStyle name="Обычный 3 11 33 2 2" xfId="17229"/>
    <cellStyle name="Обычный 3 11 33 2 2 2" xfId="17230"/>
    <cellStyle name="Обычный 3 11 33 2 2 2 2" xfId="17231"/>
    <cellStyle name="Обычный 3 11 33 2 2 2 2 2" xfId="17232"/>
    <cellStyle name="Обычный 3 11 33 2 2 2 2 2 2" xfId="17233"/>
    <cellStyle name="Обычный 3 11 33 2 2 2 2 3" xfId="17234"/>
    <cellStyle name="Обычный 3 11 33 2 2 2 3" xfId="17235"/>
    <cellStyle name="Обычный 3 11 33 2 2 2 3 2" xfId="17236"/>
    <cellStyle name="Обычный 3 11 33 2 2 2 4" xfId="17237"/>
    <cellStyle name="Обычный 3 11 33 2 2 3" xfId="17238"/>
    <cellStyle name="Обычный 3 11 33 2 2 3 2" xfId="17239"/>
    <cellStyle name="Обычный 3 11 33 2 2 3 2 2" xfId="17240"/>
    <cellStyle name="Обычный 3 11 33 2 2 3 3" xfId="17241"/>
    <cellStyle name="Обычный 3 11 33 2 2 4" xfId="17242"/>
    <cellStyle name="Обычный 3 11 33 2 2 4 2" xfId="17243"/>
    <cellStyle name="Обычный 3 11 33 2 2 5" xfId="17244"/>
    <cellStyle name="Обычный 3 11 33 2 3" xfId="17245"/>
    <cellStyle name="Обычный 3 11 33 2 3 2" xfId="17246"/>
    <cellStyle name="Обычный 3 11 33 2 3 2 2" xfId="17247"/>
    <cellStyle name="Обычный 3 11 33 2 3 2 2 2" xfId="17248"/>
    <cellStyle name="Обычный 3 11 33 2 3 2 2 2 2" xfId="17249"/>
    <cellStyle name="Обычный 3 11 33 2 3 2 2 3" xfId="17250"/>
    <cellStyle name="Обычный 3 11 33 2 3 2 3" xfId="17251"/>
    <cellStyle name="Обычный 3 11 33 2 3 2 3 2" xfId="17252"/>
    <cellStyle name="Обычный 3 11 33 2 3 2 4" xfId="17253"/>
    <cellStyle name="Обычный 3 11 33 2 3 3" xfId="17254"/>
    <cellStyle name="Обычный 3 11 33 2 3 3 2" xfId="17255"/>
    <cellStyle name="Обычный 3 11 33 2 3 3 2 2" xfId="17256"/>
    <cellStyle name="Обычный 3 11 33 2 3 3 3" xfId="17257"/>
    <cellStyle name="Обычный 3 11 33 2 3 4" xfId="17258"/>
    <cellStyle name="Обычный 3 11 33 2 3 4 2" xfId="17259"/>
    <cellStyle name="Обычный 3 11 33 2 3 5" xfId="17260"/>
    <cellStyle name="Обычный 3 11 33 2 4" xfId="17261"/>
    <cellStyle name="Обычный 3 11 33 2 4 2" xfId="17262"/>
    <cellStyle name="Обычный 3 11 33 2 4 2 2" xfId="17263"/>
    <cellStyle name="Обычный 3 11 33 2 4 2 2 2" xfId="17264"/>
    <cellStyle name="Обычный 3 11 33 2 4 2 3" xfId="17265"/>
    <cellStyle name="Обычный 3 11 33 2 4 3" xfId="17266"/>
    <cellStyle name="Обычный 3 11 33 2 4 3 2" xfId="17267"/>
    <cellStyle name="Обычный 3 11 33 2 4 4" xfId="17268"/>
    <cellStyle name="Обычный 3 11 33 2 5" xfId="17269"/>
    <cellStyle name="Обычный 3 11 33 2 5 2" xfId="17270"/>
    <cellStyle name="Обычный 3 11 33 2 5 2 2" xfId="17271"/>
    <cellStyle name="Обычный 3 11 33 2 5 3" xfId="17272"/>
    <cellStyle name="Обычный 3 11 33 2 6" xfId="17273"/>
    <cellStyle name="Обычный 3 11 33 2 6 2" xfId="17274"/>
    <cellStyle name="Обычный 3 11 33 2 7" xfId="17275"/>
    <cellStyle name="Обычный 3 11 33 3" xfId="17276"/>
    <cellStyle name="Обычный 3 11 33 3 2" xfId="17277"/>
    <cellStyle name="Обычный 3 11 33 3 2 2" xfId="17278"/>
    <cellStyle name="Обычный 3 11 33 3 2 2 2" xfId="17279"/>
    <cellStyle name="Обычный 3 11 33 3 2 2 2 2" xfId="17280"/>
    <cellStyle name="Обычный 3 11 33 3 2 2 3" xfId="17281"/>
    <cellStyle name="Обычный 3 11 33 3 2 3" xfId="17282"/>
    <cellStyle name="Обычный 3 11 33 3 2 3 2" xfId="17283"/>
    <cellStyle name="Обычный 3 11 33 3 2 4" xfId="17284"/>
    <cellStyle name="Обычный 3 11 33 3 3" xfId="17285"/>
    <cellStyle name="Обычный 3 11 33 3 3 2" xfId="17286"/>
    <cellStyle name="Обычный 3 11 33 3 3 2 2" xfId="17287"/>
    <cellStyle name="Обычный 3 11 33 3 3 3" xfId="17288"/>
    <cellStyle name="Обычный 3 11 33 3 4" xfId="17289"/>
    <cellStyle name="Обычный 3 11 33 3 4 2" xfId="17290"/>
    <cellStyle name="Обычный 3 11 33 3 5" xfId="17291"/>
    <cellStyle name="Обычный 3 11 33 4" xfId="17292"/>
    <cellStyle name="Обычный 3 11 33 4 2" xfId="17293"/>
    <cellStyle name="Обычный 3 11 33 4 2 2" xfId="17294"/>
    <cellStyle name="Обычный 3 11 33 4 2 2 2" xfId="17295"/>
    <cellStyle name="Обычный 3 11 33 4 2 2 2 2" xfId="17296"/>
    <cellStyle name="Обычный 3 11 33 4 2 2 3" xfId="17297"/>
    <cellStyle name="Обычный 3 11 33 4 2 3" xfId="17298"/>
    <cellStyle name="Обычный 3 11 33 4 2 3 2" xfId="17299"/>
    <cellStyle name="Обычный 3 11 33 4 2 4" xfId="17300"/>
    <cellStyle name="Обычный 3 11 33 4 3" xfId="17301"/>
    <cellStyle name="Обычный 3 11 33 4 3 2" xfId="17302"/>
    <cellStyle name="Обычный 3 11 33 4 3 2 2" xfId="17303"/>
    <cellStyle name="Обычный 3 11 33 4 3 3" xfId="17304"/>
    <cellStyle name="Обычный 3 11 33 4 4" xfId="17305"/>
    <cellStyle name="Обычный 3 11 33 4 4 2" xfId="17306"/>
    <cellStyle name="Обычный 3 11 33 4 5" xfId="17307"/>
    <cellStyle name="Обычный 3 11 33 5" xfId="17308"/>
    <cellStyle name="Обычный 3 11 33 5 2" xfId="17309"/>
    <cellStyle name="Обычный 3 11 33 5 2 2" xfId="17310"/>
    <cellStyle name="Обычный 3 11 33 5 2 2 2" xfId="17311"/>
    <cellStyle name="Обычный 3 11 33 5 2 3" xfId="17312"/>
    <cellStyle name="Обычный 3 11 33 5 3" xfId="17313"/>
    <cellStyle name="Обычный 3 11 33 5 3 2" xfId="17314"/>
    <cellStyle name="Обычный 3 11 33 5 4" xfId="17315"/>
    <cellStyle name="Обычный 3 11 33 6" xfId="17316"/>
    <cellStyle name="Обычный 3 11 33 6 2" xfId="17317"/>
    <cellStyle name="Обычный 3 11 33 6 2 2" xfId="17318"/>
    <cellStyle name="Обычный 3 11 33 6 3" xfId="17319"/>
    <cellStyle name="Обычный 3 11 33 7" xfId="17320"/>
    <cellStyle name="Обычный 3 11 33 7 2" xfId="17321"/>
    <cellStyle name="Обычный 3 11 33 8" xfId="17322"/>
    <cellStyle name="Обычный 3 11 34" xfId="17323"/>
    <cellStyle name="Обычный 3 11 34 2" xfId="17324"/>
    <cellStyle name="Обычный 3 11 34 2 2" xfId="17325"/>
    <cellStyle name="Обычный 3 11 34 2 2 2" xfId="17326"/>
    <cellStyle name="Обычный 3 11 34 2 2 2 2" xfId="17327"/>
    <cellStyle name="Обычный 3 11 34 2 2 2 2 2" xfId="17328"/>
    <cellStyle name="Обычный 3 11 34 2 2 2 2 2 2" xfId="17329"/>
    <cellStyle name="Обычный 3 11 34 2 2 2 2 3" xfId="17330"/>
    <cellStyle name="Обычный 3 11 34 2 2 2 3" xfId="17331"/>
    <cellStyle name="Обычный 3 11 34 2 2 2 3 2" xfId="17332"/>
    <cellStyle name="Обычный 3 11 34 2 2 2 4" xfId="17333"/>
    <cellStyle name="Обычный 3 11 34 2 2 3" xfId="17334"/>
    <cellStyle name="Обычный 3 11 34 2 2 3 2" xfId="17335"/>
    <cellStyle name="Обычный 3 11 34 2 2 3 2 2" xfId="17336"/>
    <cellStyle name="Обычный 3 11 34 2 2 3 3" xfId="17337"/>
    <cellStyle name="Обычный 3 11 34 2 2 4" xfId="17338"/>
    <cellStyle name="Обычный 3 11 34 2 2 4 2" xfId="17339"/>
    <cellStyle name="Обычный 3 11 34 2 2 5" xfId="17340"/>
    <cellStyle name="Обычный 3 11 34 2 3" xfId="17341"/>
    <cellStyle name="Обычный 3 11 34 2 3 2" xfId="17342"/>
    <cellStyle name="Обычный 3 11 34 2 3 2 2" xfId="17343"/>
    <cellStyle name="Обычный 3 11 34 2 3 2 2 2" xfId="17344"/>
    <cellStyle name="Обычный 3 11 34 2 3 2 2 2 2" xfId="17345"/>
    <cellStyle name="Обычный 3 11 34 2 3 2 2 3" xfId="17346"/>
    <cellStyle name="Обычный 3 11 34 2 3 2 3" xfId="17347"/>
    <cellStyle name="Обычный 3 11 34 2 3 2 3 2" xfId="17348"/>
    <cellStyle name="Обычный 3 11 34 2 3 2 4" xfId="17349"/>
    <cellStyle name="Обычный 3 11 34 2 3 3" xfId="17350"/>
    <cellStyle name="Обычный 3 11 34 2 3 3 2" xfId="17351"/>
    <cellStyle name="Обычный 3 11 34 2 3 3 2 2" xfId="17352"/>
    <cellStyle name="Обычный 3 11 34 2 3 3 3" xfId="17353"/>
    <cellStyle name="Обычный 3 11 34 2 3 4" xfId="17354"/>
    <cellStyle name="Обычный 3 11 34 2 3 4 2" xfId="17355"/>
    <cellStyle name="Обычный 3 11 34 2 3 5" xfId="17356"/>
    <cellStyle name="Обычный 3 11 34 2 4" xfId="17357"/>
    <cellStyle name="Обычный 3 11 34 2 4 2" xfId="17358"/>
    <cellStyle name="Обычный 3 11 34 2 4 2 2" xfId="17359"/>
    <cellStyle name="Обычный 3 11 34 2 4 2 2 2" xfId="17360"/>
    <cellStyle name="Обычный 3 11 34 2 4 2 3" xfId="17361"/>
    <cellStyle name="Обычный 3 11 34 2 4 3" xfId="17362"/>
    <cellStyle name="Обычный 3 11 34 2 4 3 2" xfId="17363"/>
    <cellStyle name="Обычный 3 11 34 2 4 4" xfId="17364"/>
    <cellStyle name="Обычный 3 11 34 2 5" xfId="17365"/>
    <cellStyle name="Обычный 3 11 34 2 5 2" xfId="17366"/>
    <cellStyle name="Обычный 3 11 34 2 5 2 2" xfId="17367"/>
    <cellStyle name="Обычный 3 11 34 2 5 3" xfId="17368"/>
    <cellStyle name="Обычный 3 11 34 2 6" xfId="17369"/>
    <cellStyle name="Обычный 3 11 34 2 6 2" xfId="17370"/>
    <cellStyle name="Обычный 3 11 34 2 7" xfId="17371"/>
    <cellStyle name="Обычный 3 11 34 3" xfId="17372"/>
    <cellStyle name="Обычный 3 11 34 3 2" xfId="17373"/>
    <cellStyle name="Обычный 3 11 34 3 2 2" xfId="17374"/>
    <cellStyle name="Обычный 3 11 34 3 2 2 2" xfId="17375"/>
    <cellStyle name="Обычный 3 11 34 3 2 2 2 2" xfId="17376"/>
    <cellStyle name="Обычный 3 11 34 3 2 2 3" xfId="17377"/>
    <cellStyle name="Обычный 3 11 34 3 2 3" xfId="17378"/>
    <cellStyle name="Обычный 3 11 34 3 2 3 2" xfId="17379"/>
    <cellStyle name="Обычный 3 11 34 3 2 4" xfId="17380"/>
    <cellStyle name="Обычный 3 11 34 3 3" xfId="17381"/>
    <cellStyle name="Обычный 3 11 34 3 3 2" xfId="17382"/>
    <cellStyle name="Обычный 3 11 34 3 3 2 2" xfId="17383"/>
    <cellStyle name="Обычный 3 11 34 3 3 3" xfId="17384"/>
    <cellStyle name="Обычный 3 11 34 3 4" xfId="17385"/>
    <cellStyle name="Обычный 3 11 34 3 4 2" xfId="17386"/>
    <cellStyle name="Обычный 3 11 34 3 5" xfId="17387"/>
    <cellStyle name="Обычный 3 11 34 4" xfId="17388"/>
    <cellStyle name="Обычный 3 11 34 4 2" xfId="17389"/>
    <cellStyle name="Обычный 3 11 34 4 2 2" xfId="17390"/>
    <cellStyle name="Обычный 3 11 34 4 2 2 2" xfId="17391"/>
    <cellStyle name="Обычный 3 11 34 4 2 2 2 2" xfId="17392"/>
    <cellStyle name="Обычный 3 11 34 4 2 2 3" xfId="17393"/>
    <cellStyle name="Обычный 3 11 34 4 2 3" xfId="17394"/>
    <cellStyle name="Обычный 3 11 34 4 2 3 2" xfId="17395"/>
    <cellStyle name="Обычный 3 11 34 4 2 4" xfId="17396"/>
    <cellStyle name="Обычный 3 11 34 4 3" xfId="17397"/>
    <cellStyle name="Обычный 3 11 34 4 3 2" xfId="17398"/>
    <cellStyle name="Обычный 3 11 34 4 3 2 2" xfId="17399"/>
    <cellStyle name="Обычный 3 11 34 4 3 3" xfId="17400"/>
    <cellStyle name="Обычный 3 11 34 4 4" xfId="17401"/>
    <cellStyle name="Обычный 3 11 34 4 4 2" xfId="17402"/>
    <cellStyle name="Обычный 3 11 34 4 5" xfId="17403"/>
    <cellStyle name="Обычный 3 11 34 5" xfId="17404"/>
    <cellStyle name="Обычный 3 11 34 5 2" xfId="17405"/>
    <cellStyle name="Обычный 3 11 34 5 2 2" xfId="17406"/>
    <cellStyle name="Обычный 3 11 34 5 2 2 2" xfId="17407"/>
    <cellStyle name="Обычный 3 11 34 5 2 3" xfId="17408"/>
    <cellStyle name="Обычный 3 11 34 5 3" xfId="17409"/>
    <cellStyle name="Обычный 3 11 34 5 3 2" xfId="17410"/>
    <cellStyle name="Обычный 3 11 34 5 4" xfId="17411"/>
    <cellStyle name="Обычный 3 11 34 6" xfId="17412"/>
    <cellStyle name="Обычный 3 11 34 6 2" xfId="17413"/>
    <cellStyle name="Обычный 3 11 34 6 2 2" xfId="17414"/>
    <cellStyle name="Обычный 3 11 34 6 3" xfId="17415"/>
    <cellStyle name="Обычный 3 11 34 7" xfId="17416"/>
    <cellStyle name="Обычный 3 11 34 7 2" xfId="17417"/>
    <cellStyle name="Обычный 3 11 34 8" xfId="17418"/>
    <cellStyle name="Обычный 3 11 35" xfId="17419"/>
    <cellStyle name="Обычный 3 11 35 2" xfId="17420"/>
    <cellStyle name="Обычный 3 11 35 2 2" xfId="17421"/>
    <cellStyle name="Обычный 3 11 35 2 2 2" xfId="17422"/>
    <cellStyle name="Обычный 3 11 35 2 2 2 2" xfId="17423"/>
    <cellStyle name="Обычный 3 11 35 2 2 2 2 2" xfId="17424"/>
    <cellStyle name="Обычный 3 11 35 2 2 2 2 2 2" xfId="17425"/>
    <cellStyle name="Обычный 3 11 35 2 2 2 2 3" xfId="17426"/>
    <cellStyle name="Обычный 3 11 35 2 2 2 3" xfId="17427"/>
    <cellStyle name="Обычный 3 11 35 2 2 2 3 2" xfId="17428"/>
    <cellStyle name="Обычный 3 11 35 2 2 2 4" xfId="17429"/>
    <cellStyle name="Обычный 3 11 35 2 2 3" xfId="17430"/>
    <cellStyle name="Обычный 3 11 35 2 2 3 2" xfId="17431"/>
    <cellStyle name="Обычный 3 11 35 2 2 3 2 2" xfId="17432"/>
    <cellStyle name="Обычный 3 11 35 2 2 3 3" xfId="17433"/>
    <cellStyle name="Обычный 3 11 35 2 2 4" xfId="17434"/>
    <cellStyle name="Обычный 3 11 35 2 2 4 2" xfId="17435"/>
    <cellStyle name="Обычный 3 11 35 2 2 5" xfId="17436"/>
    <cellStyle name="Обычный 3 11 35 2 3" xfId="17437"/>
    <cellStyle name="Обычный 3 11 35 2 3 2" xfId="17438"/>
    <cellStyle name="Обычный 3 11 35 2 3 2 2" xfId="17439"/>
    <cellStyle name="Обычный 3 11 35 2 3 2 2 2" xfId="17440"/>
    <cellStyle name="Обычный 3 11 35 2 3 2 2 2 2" xfId="17441"/>
    <cellStyle name="Обычный 3 11 35 2 3 2 2 3" xfId="17442"/>
    <cellStyle name="Обычный 3 11 35 2 3 2 3" xfId="17443"/>
    <cellStyle name="Обычный 3 11 35 2 3 2 3 2" xfId="17444"/>
    <cellStyle name="Обычный 3 11 35 2 3 2 4" xfId="17445"/>
    <cellStyle name="Обычный 3 11 35 2 3 3" xfId="17446"/>
    <cellStyle name="Обычный 3 11 35 2 3 3 2" xfId="17447"/>
    <cellStyle name="Обычный 3 11 35 2 3 3 2 2" xfId="17448"/>
    <cellStyle name="Обычный 3 11 35 2 3 3 3" xfId="17449"/>
    <cellStyle name="Обычный 3 11 35 2 3 4" xfId="17450"/>
    <cellStyle name="Обычный 3 11 35 2 3 4 2" xfId="17451"/>
    <cellStyle name="Обычный 3 11 35 2 3 5" xfId="17452"/>
    <cellStyle name="Обычный 3 11 35 2 4" xfId="17453"/>
    <cellStyle name="Обычный 3 11 35 2 4 2" xfId="17454"/>
    <cellStyle name="Обычный 3 11 35 2 4 2 2" xfId="17455"/>
    <cellStyle name="Обычный 3 11 35 2 4 2 2 2" xfId="17456"/>
    <cellStyle name="Обычный 3 11 35 2 4 2 3" xfId="17457"/>
    <cellStyle name="Обычный 3 11 35 2 4 3" xfId="17458"/>
    <cellStyle name="Обычный 3 11 35 2 4 3 2" xfId="17459"/>
    <cellStyle name="Обычный 3 11 35 2 4 4" xfId="17460"/>
    <cellStyle name="Обычный 3 11 35 2 5" xfId="17461"/>
    <cellStyle name="Обычный 3 11 35 2 5 2" xfId="17462"/>
    <cellStyle name="Обычный 3 11 35 2 5 2 2" xfId="17463"/>
    <cellStyle name="Обычный 3 11 35 2 5 3" xfId="17464"/>
    <cellStyle name="Обычный 3 11 35 2 6" xfId="17465"/>
    <cellStyle name="Обычный 3 11 35 2 6 2" xfId="17466"/>
    <cellStyle name="Обычный 3 11 35 2 7" xfId="17467"/>
    <cellStyle name="Обычный 3 11 35 3" xfId="17468"/>
    <cellStyle name="Обычный 3 11 35 3 2" xfId="17469"/>
    <cellStyle name="Обычный 3 11 35 3 2 2" xfId="17470"/>
    <cellStyle name="Обычный 3 11 35 3 2 2 2" xfId="17471"/>
    <cellStyle name="Обычный 3 11 35 3 2 2 2 2" xfId="17472"/>
    <cellStyle name="Обычный 3 11 35 3 2 2 3" xfId="17473"/>
    <cellStyle name="Обычный 3 11 35 3 2 3" xfId="17474"/>
    <cellStyle name="Обычный 3 11 35 3 2 3 2" xfId="17475"/>
    <cellStyle name="Обычный 3 11 35 3 2 4" xfId="17476"/>
    <cellStyle name="Обычный 3 11 35 3 3" xfId="17477"/>
    <cellStyle name="Обычный 3 11 35 3 3 2" xfId="17478"/>
    <cellStyle name="Обычный 3 11 35 3 3 2 2" xfId="17479"/>
    <cellStyle name="Обычный 3 11 35 3 3 3" xfId="17480"/>
    <cellStyle name="Обычный 3 11 35 3 4" xfId="17481"/>
    <cellStyle name="Обычный 3 11 35 3 4 2" xfId="17482"/>
    <cellStyle name="Обычный 3 11 35 3 5" xfId="17483"/>
    <cellStyle name="Обычный 3 11 35 4" xfId="17484"/>
    <cellStyle name="Обычный 3 11 35 4 2" xfId="17485"/>
    <cellStyle name="Обычный 3 11 35 4 2 2" xfId="17486"/>
    <cellStyle name="Обычный 3 11 35 4 2 2 2" xfId="17487"/>
    <cellStyle name="Обычный 3 11 35 4 2 2 2 2" xfId="17488"/>
    <cellStyle name="Обычный 3 11 35 4 2 2 3" xfId="17489"/>
    <cellStyle name="Обычный 3 11 35 4 2 3" xfId="17490"/>
    <cellStyle name="Обычный 3 11 35 4 2 3 2" xfId="17491"/>
    <cellStyle name="Обычный 3 11 35 4 2 4" xfId="17492"/>
    <cellStyle name="Обычный 3 11 35 4 3" xfId="17493"/>
    <cellStyle name="Обычный 3 11 35 4 3 2" xfId="17494"/>
    <cellStyle name="Обычный 3 11 35 4 3 2 2" xfId="17495"/>
    <cellStyle name="Обычный 3 11 35 4 3 3" xfId="17496"/>
    <cellStyle name="Обычный 3 11 35 4 4" xfId="17497"/>
    <cellStyle name="Обычный 3 11 35 4 4 2" xfId="17498"/>
    <cellStyle name="Обычный 3 11 35 4 5" xfId="17499"/>
    <cellStyle name="Обычный 3 11 35 5" xfId="17500"/>
    <cellStyle name="Обычный 3 11 35 5 2" xfId="17501"/>
    <cellStyle name="Обычный 3 11 35 5 2 2" xfId="17502"/>
    <cellStyle name="Обычный 3 11 35 5 2 2 2" xfId="17503"/>
    <cellStyle name="Обычный 3 11 35 5 2 3" xfId="17504"/>
    <cellStyle name="Обычный 3 11 35 5 3" xfId="17505"/>
    <cellStyle name="Обычный 3 11 35 5 3 2" xfId="17506"/>
    <cellStyle name="Обычный 3 11 35 5 4" xfId="17507"/>
    <cellStyle name="Обычный 3 11 35 6" xfId="17508"/>
    <cellStyle name="Обычный 3 11 35 6 2" xfId="17509"/>
    <cellStyle name="Обычный 3 11 35 6 2 2" xfId="17510"/>
    <cellStyle name="Обычный 3 11 35 6 3" xfId="17511"/>
    <cellStyle name="Обычный 3 11 35 7" xfId="17512"/>
    <cellStyle name="Обычный 3 11 35 7 2" xfId="17513"/>
    <cellStyle name="Обычный 3 11 35 8" xfId="17514"/>
    <cellStyle name="Обычный 3 11 36" xfId="17515"/>
    <cellStyle name="Обычный 3 11 36 2" xfId="17516"/>
    <cellStyle name="Обычный 3 11 36 2 2" xfId="17517"/>
    <cellStyle name="Обычный 3 11 36 2 2 2" xfId="17518"/>
    <cellStyle name="Обычный 3 11 36 2 2 2 2" xfId="17519"/>
    <cellStyle name="Обычный 3 11 36 2 2 2 2 2" xfId="17520"/>
    <cellStyle name="Обычный 3 11 36 2 2 2 2 2 2" xfId="17521"/>
    <cellStyle name="Обычный 3 11 36 2 2 2 2 3" xfId="17522"/>
    <cellStyle name="Обычный 3 11 36 2 2 2 3" xfId="17523"/>
    <cellStyle name="Обычный 3 11 36 2 2 2 3 2" xfId="17524"/>
    <cellStyle name="Обычный 3 11 36 2 2 2 4" xfId="17525"/>
    <cellStyle name="Обычный 3 11 36 2 2 3" xfId="17526"/>
    <cellStyle name="Обычный 3 11 36 2 2 3 2" xfId="17527"/>
    <cellStyle name="Обычный 3 11 36 2 2 3 2 2" xfId="17528"/>
    <cellStyle name="Обычный 3 11 36 2 2 3 3" xfId="17529"/>
    <cellStyle name="Обычный 3 11 36 2 2 4" xfId="17530"/>
    <cellStyle name="Обычный 3 11 36 2 2 4 2" xfId="17531"/>
    <cellStyle name="Обычный 3 11 36 2 2 5" xfId="17532"/>
    <cellStyle name="Обычный 3 11 36 2 3" xfId="17533"/>
    <cellStyle name="Обычный 3 11 36 2 3 2" xfId="17534"/>
    <cellStyle name="Обычный 3 11 36 2 3 2 2" xfId="17535"/>
    <cellStyle name="Обычный 3 11 36 2 3 2 2 2" xfId="17536"/>
    <cellStyle name="Обычный 3 11 36 2 3 2 2 2 2" xfId="17537"/>
    <cellStyle name="Обычный 3 11 36 2 3 2 2 3" xfId="17538"/>
    <cellStyle name="Обычный 3 11 36 2 3 2 3" xfId="17539"/>
    <cellStyle name="Обычный 3 11 36 2 3 2 3 2" xfId="17540"/>
    <cellStyle name="Обычный 3 11 36 2 3 2 4" xfId="17541"/>
    <cellStyle name="Обычный 3 11 36 2 3 3" xfId="17542"/>
    <cellStyle name="Обычный 3 11 36 2 3 3 2" xfId="17543"/>
    <cellStyle name="Обычный 3 11 36 2 3 3 2 2" xfId="17544"/>
    <cellStyle name="Обычный 3 11 36 2 3 3 3" xfId="17545"/>
    <cellStyle name="Обычный 3 11 36 2 3 4" xfId="17546"/>
    <cellStyle name="Обычный 3 11 36 2 3 4 2" xfId="17547"/>
    <cellStyle name="Обычный 3 11 36 2 3 5" xfId="17548"/>
    <cellStyle name="Обычный 3 11 36 2 4" xfId="17549"/>
    <cellStyle name="Обычный 3 11 36 2 4 2" xfId="17550"/>
    <cellStyle name="Обычный 3 11 36 2 4 2 2" xfId="17551"/>
    <cellStyle name="Обычный 3 11 36 2 4 2 2 2" xfId="17552"/>
    <cellStyle name="Обычный 3 11 36 2 4 2 3" xfId="17553"/>
    <cellStyle name="Обычный 3 11 36 2 4 3" xfId="17554"/>
    <cellStyle name="Обычный 3 11 36 2 4 3 2" xfId="17555"/>
    <cellStyle name="Обычный 3 11 36 2 4 4" xfId="17556"/>
    <cellStyle name="Обычный 3 11 36 2 5" xfId="17557"/>
    <cellStyle name="Обычный 3 11 36 2 5 2" xfId="17558"/>
    <cellStyle name="Обычный 3 11 36 2 5 2 2" xfId="17559"/>
    <cellStyle name="Обычный 3 11 36 2 5 3" xfId="17560"/>
    <cellStyle name="Обычный 3 11 36 2 6" xfId="17561"/>
    <cellStyle name="Обычный 3 11 36 2 6 2" xfId="17562"/>
    <cellStyle name="Обычный 3 11 36 2 7" xfId="17563"/>
    <cellStyle name="Обычный 3 11 36 3" xfId="17564"/>
    <cellStyle name="Обычный 3 11 36 3 2" xfId="17565"/>
    <cellStyle name="Обычный 3 11 36 3 2 2" xfId="17566"/>
    <cellStyle name="Обычный 3 11 36 3 2 2 2" xfId="17567"/>
    <cellStyle name="Обычный 3 11 36 3 2 2 2 2" xfId="17568"/>
    <cellStyle name="Обычный 3 11 36 3 2 2 3" xfId="17569"/>
    <cellStyle name="Обычный 3 11 36 3 2 3" xfId="17570"/>
    <cellStyle name="Обычный 3 11 36 3 2 3 2" xfId="17571"/>
    <cellStyle name="Обычный 3 11 36 3 2 4" xfId="17572"/>
    <cellStyle name="Обычный 3 11 36 3 3" xfId="17573"/>
    <cellStyle name="Обычный 3 11 36 3 3 2" xfId="17574"/>
    <cellStyle name="Обычный 3 11 36 3 3 2 2" xfId="17575"/>
    <cellStyle name="Обычный 3 11 36 3 3 3" xfId="17576"/>
    <cellStyle name="Обычный 3 11 36 3 4" xfId="17577"/>
    <cellStyle name="Обычный 3 11 36 3 4 2" xfId="17578"/>
    <cellStyle name="Обычный 3 11 36 3 5" xfId="17579"/>
    <cellStyle name="Обычный 3 11 36 4" xfId="17580"/>
    <cellStyle name="Обычный 3 11 36 4 2" xfId="17581"/>
    <cellStyle name="Обычный 3 11 36 4 2 2" xfId="17582"/>
    <cellStyle name="Обычный 3 11 36 4 2 2 2" xfId="17583"/>
    <cellStyle name="Обычный 3 11 36 4 2 2 2 2" xfId="17584"/>
    <cellStyle name="Обычный 3 11 36 4 2 2 3" xfId="17585"/>
    <cellStyle name="Обычный 3 11 36 4 2 3" xfId="17586"/>
    <cellStyle name="Обычный 3 11 36 4 2 3 2" xfId="17587"/>
    <cellStyle name="Обычный 3 11 36 4 2 4" xfId="17588"/>
    <cellStyle name="Обычный 3 11 36 4 3" xfId="17589"/>
    <cellStyle name="Обычный 3 11 36 4 3 2" xfId="17590"/>
    <cellStyle name="Обычный 3 11 36 4 3 2 2" xfId="17591"/>
    <cellStyle name="Обычный 3 11 36 4 3 3" xfId="17592"/>
    <cellStyle name="Обычный 3 11 36 4 4" xfId="17593"/>
    <cellStyle name="Обычный 3 11 36 4 4 2" xfId="17594"/>
    <cellStyle name="Обычный 3 11 36 4 5" xfId="17595"/>
    <cellStyle name="Обычный 3 11 36 5" xfId="17596"/>
    <cellStyle name="Обычный 3 11 36 5 2" xfId="17597"/>
    <cellStyle name="Обычный 3 11 36 5 2 2" xfId="17598"/>
    <cellStyle name="Обычный 3 11 36 5 2 2 2" xfId="17599"/>
    <cellStyle name="Обычный 3 11 36 5 2 3" xfId="17600"/>
    <cellStyle name="Обычный 3 11 36 5 3" xfId="17601"/>
    <cellStyle name="Обычный 3 11 36 5 3 2" xfId="17602"/>
    <cellStyle name="Обычный 3 11 36 5 4" xfId="17603"/>
    <cellStyle name="Обычный 3 11 36 6" xfId="17604"/>
    <cellStyle name="Обычный 3 11 36 6 2" xfId="17605"/>
    <cellStyle name="Обычный 3 11 36 6 2 2" xfId="17606"/>
    <cellStyle name="Обычный 3 11 36 6 3" xfId="17607"/>
    <cellStyle name="Обычный 3 11 36 7" xfId="17608"/>
    <cellStyle name="Обычный 3 11 36 7 2" xfId="17609"/>
    <cellStyle name="Обычный 3 11 36 8" xfId="17610"/>
    <cellStyle name="Обычный 3 11 37" xfId="17611"/>
    <cellStyle name="Обычный 3 11 37 2" xfId="17612"/>
    <cellStyle name="Обычный 3 11 37 2 2" xfId="17613"/>
    <cellStyle name="Обычный 3 11 37 2 2 2" xfId="17614"/>
    <cellStyle name="Обычный 3 11 37 2 2 2 2" xfId="17615"/>
    <cellStyle name="Обычный 3 11 37 2 2 2 2 2" xfId="17616"/>
    <cellStyle name="Обычный 3 11 37 2 2 2 2 2 2" xfId="17617"/>
    <cellStyle name="Обычный 3 11 37 2 2 2 2 3" xfId="17618"/>
    <cellStyle name="Обычный 3 11 37 2 2 2 3" xfId="17619"/>
    <cellStyle name="Обычный 3 11 37 2 2 2 3 2" xfId="17620"/>
    <cellStyle name="Обычный 3 11 37 2 2 2 4" xfId="17621"/>
    <cellStyle name="Обычный 3 11 37 2 2 3" xfId="17622"/>
    <cellStyle name="Обычный 3 11 37 2 2 3 2" xfId="17623"/>
    <cellStyle name="Обычный 3 11 37 2 2 3 2 2" xfId="17624"/>
    <cellStyle name="Обычный 3 11 37 2 2 3 3" xfId="17625"/>
    <cellStyle name="Обычный 3 11 37 2 2 4" xfId="17626"/>
    <cellStyle name="Обычный 3 11 37 2 2 4 2" xfId="17627"/>
    <cellStyle name="Обычный 3 11 37 2 2 5" xfId="17628"/>
    <cellStyle name="Обычный 3 11 37 2 3" xfId="17629"/>
    <cellStyle name="Обычный 3 11 37 2 3 2" xfId="17630"/>
    <cellStyle name="Обычный 3 11 37 2 3 2 2" xfId="17631"/>
    <cellStyle name="Обычный 3 11 37 2 3 2 2 2" xfId="17632"/>
    <cellStyle name="Обычный 3 11 37 2 3 2 2 2 2" xfId="17633"/>
    <cellStyle name="Обычный 3 11 37 2 3 2 2 3" xfId="17634"/>
    <cellStyle name="Обычный 3 11 37 2 3 2 3" xfId="17635"/>
    <cellStyle name="Обычный 3 11 37 2 3 2 3 2" xfId="17636"/>
    <cellStyle name="Обычный 3 11 37 2 3 2 4" xfId="17637"/>
    <cellStyle name="Обычный 3 11 37 2 3 3" xfId="17638"/>
    <cellStyle name="Обычный 3 11 37 2 3 3 2" xfId="17639"/>
    <cellStyle name="Обычный 3 11 37 2 3 3 2 2" xfId="17640"/>
    <cellStyle name="Обычный 3 11 37 2 3 3 3" xfId="17641"/>
    <cellStyle name="Обычный 3 11 37 2 3 4" xfId="17642"/>
    <cellStyle name="Обычный 3 11 37 2 3 4 2" xfId="17643"/>
    <cellStyle name="Обычный 3 11 37 2 3 5" xfId="17644"/>
    <cellStyle name="Обычный 3 11 37 2 4" xfId="17645"/>
    <cellStyle name="Обычный 3 11 37 2 4 2" xfId="17646"/>
    <cellStyle name="Обычный 3 11 37 2 4 2 2" xfId="17647"/>
    <cellStyle name="Обычный 3 11 37 2 4 2 2 2" xfId="17648"/>
    <cellStyle name="Обычный 3 11 37 2 4 2 3" xfId="17649"/>
    <cellStyle name="Обычный 3 11 37 2 4 3" xfId="17650"/>
    <cellStyle name="Обычный 3 11 37 2 4 3 2" xfId="17651"/>
    <cellStyle name="Обычный 3 11 37 2 4 4" xfId="17652"/>
    <cellStyle name="Обычный 3 11 37 2 5" xfId="17653"/>
    <cellStyle name="Обычный 3 11 37 2 5 2" xfId="17654"/>
    <cellStyle name="Обычный 3 11 37 2 5 2 2" xfId="17655"/>
    <cellStyle name="Обычный 3 11 37 2 5 3" xfId="17656"/>
    <cellStyle name="Обычный 3 11 37 2 6" xfId="17657"/>
    <cellStyle name="Обычный 3 11 37 2 6 2" xfId="17658"/>
    <cellStyle name="Обычный 3 11 37 2 7" xfId="17659"/>
    <cellStyle name="Обычный 3 11 37 3" xfId="17660"/>
    <cellStyle name="Обычный 3 11 37 3 2" xfId="17661"/>
    <cellStyle name="Обычный 3 11 37 3 2 2" xfId="17662"/>
    <cellStyle name="Обычный 3 11 37 3 2 2 2" xfId="17663"/>
    <cellStyle name="Обычный 3 11 37 3 2 2 2 2" xfId="17664"/>
    <cellStyle name="Обычный 3 11 37 3 2 2 3" xfId="17665"/>
    <cellStyle name="Обычный 3 11 37 3 2 3" xfId="17666"/>
    <cellStyle name="Обычный 3 11 37 3 2 3 2" xfId="17667"/>
    <cellStyle name="Обычный 3 11 37 3 2 4" xfId="17668"/>
    <cellStyle name="Обычный 3 11 37 3 3" xfId="17669"/>
    <cellStyle name="Обычный 3 11 37 3 3 2" xfId="17670"/>
    <cellStyle name="Обычный 3 11 37 3 3 2 2" xfId="17671"/>
    <cellStyle name="Обычный 3 11 37 3 3 3" xfId="17672"/>
    <cellStyle name="Обычный 3 11 37 3 4" xfId="17673"/>
    <cellStyle name="Обычный 3 11 37 3 4 2" xfId="17674"/>
    <cellStyle name="Обычный 3 11 37 3 5" xfId="17675"/>
    <cellStyle name="Обычный 3 11 37 4" xfId="17676"/>
    <cellStyle name="Обычный 3 11 37 4 2" xfId="17677"/>
    <cellStyle name="Обычный 3 11 37 4 2 2" xfId="17678"/>
    <cellStyle name="Обычный 3 11 37 4 2 2 2" xfId="17679"/>
    <cellStyle name="Обычный 3 11 37 4 2 2 2 2" xfId="17680"/>
    <cellStyle name="Обычный 3 11 37 4 2 2 3" xfId="17681"/>
    <cellStyle name="Обычный 3 11 37 4 2 3" xfId="17682"/>
    <cellStyle name="Обычный 3 11 37 4 2 3 2" xfId="17683"/>
    <cellStyle name="Обычный 3 11 37 4 2 4" xfId="17684"/>
    <cellStyle name="Обычный 3 11 37 4 3" xfId="17685"/>
    <cellStyle name="Обычный 3 11 37 4 3 2" xfId="17686"/>
    <cellStyle name="Обычный 3 11 37 4 3 2 2" xfId="17687"/>
    <cellStyle name="Обычный 3 11 37 4 3 3" xfId="17688"/>
    <cellStyle name="Обычный 3 11 37 4 4" xfId="17689"/>
    <cellStyle name="Обычный 3 11 37 4 4 2" xfId="17690"/>
    <cellStyle name="Обычный 3 11 37 4 5" xfId="17691"/>
    <cellStyle name="Обычный 3 11 37 5" xfId="17692"/>
    <cellStyle name="Обычный 3 11 37 5 2" xfId="17693"/>
    <cellStyle name="Обычный 3 11 37 5 2 2" xfId="17694"/>
    <cellStyle name="Обычный 3 11 37 5 2 2 2" xfId="17695"/>
    <cellStyle name="Обычный 3 11 37 5 2 3" xfId="17696"/>
    <cellStyle name="Обычный 3 11 37 5 3" xfId="17697"/>
    <cellStyle name="Обычный 3 11 37 5 3 2" xfId="17698"/>
    <cellStyle name="Обычный 3 11 37 5 4" xfId="17699"/>
    <cellStyle name="Обычный 3 11 37 6" xfId="17700"/>
    <cellStyle name="Обычный 3 11 37 6 2" xfId="17701"/>
    <cellStyle name="Обычный 3 11 37 6 2 2" xfId="17702"/>
    <cellStyle name="Обычный 3 11 37 6 3" xfId="17703"/>
    <cellStyle name="Обычный 3 11 37 7" xfId="17704"/>
    <cellStyle name="Обычный 3 11 37 7 2" xfId="17705"/>
    <cellStyle name="Обычный 3 11 37 8" xfId="17706"/>
    <cellStyle name="Обычный 3 11 38" xfId="17707"/>
    <cellStyle name="Обычный 3 11 38 2" xfId="17708"/>
    <cellStyle name="Обычный 3 11 38 2 2" xfId="17709"/>
    <cellStyle name="Обычный 3 11 38 2 2 2" xfId="17710"/>
    <cellStyle name="Обычный 3 11 38 2 2 2 2" xfId="17711"/>
    <cellStyle name="Обычный 3 11 38 2 2 2 2 2" xfId="17712"/>
    <cellStyle name="Обычный 3 11 38 2 2 2 2 2 2" xfId="17713"/>
    <cellStyle name="Обычный 3 11 38 2 2 2 2 3" xfId="17714"/>
    <cellStyle name="Обычный 3 11 38 2 2 2 3" xfId="17715"/>
    <cellStyle name="Обычный 3 11 38 2 2 2 3 2" xfId="17716"/>
    <cellStyle name="Обычный 3 11 38 2 2 2 4" xfId="17717"/>
    <cellStyle name="Обычный 3 11 38 2 2 3" xfId="17718"/>
    <cellStyle name="Обычный 3 11 38 2 2 3 2" xfId="17719"/>
    <cellStyle name="Обычный 3 11 38 2 2 3 2 2" xfId="17720"/>
    <cellStyle name="Обычный 3 11 38 2 2 3 3" xfId="17721"/>
    <cellStyle name="Обычный 3 11 38 2 2 4" xfId="17722"/>
    <cellStyle name="Обычный 3 11 38 2 2 4 2" xfId="17723"/>
    <cellStyle name="Обычный 3 11 38 2 2 5" xfId="17724"/>
    <cellStyle name="Обычный 3 11 38 2 3" xfId="17725"/>
    <cellStyle name="Обычный 3 11 38 2 3 2" xfId="17726"/>
    <cellStyle name="Обычный 3 11 38 2 3 2 2" xfId="17727"/>
    <cellStyle name="Обычный 3 11 38 2 3 2 2 2" xfId="17728"/>
    <cellStyle name="Обычный 3 11 38 2 3 2 2 2 2" xfId="17729"/>
    <cellStyle name="Обычный 3 11 38 2 3 2 2 3" xfId="17730"/>
    <cellStyle name="Обычный 3 11 38 2 3 2 3" xfId="17731"/>
    <cellStyle name="Обычный 3 11 38 2 3 2 3 2" xfId="17732"/>
    <cellStyle name="Обычный 3 11 38 2 3 2 4" xfId="17733"/>
    <cellStyle name="Обычный 3 11 38 2 3 3" xfId="17734"/>
    <cellStyle name="Обычный 3 11 38 2 3 3 2" xfId="17735"/>
    <cellStyle name="Обычный 3 11 38 2 3 3 2 2" xfId="17736"/>
    <cellStyle name="Обычный 3 11 38 2 3 3 3" xfId="17737"/>
    <cellStyle name="Обычный 3 11 38 2 3 4" xfId="17738"/>
    <cellStyle name="Обычный 3 11 38 2 3 4 2" xfId="17739"/>
    <cellStyle name="Обычный 3 11 38 2 3 5" xfId="17740"/>
    <cellStyle name="Обычный 3 11 38 2 4" xfId="17741"/>
    <cellStyle name="Обычный 3 11 38 2 4 2" xfId="17742"/>
    <cellStyle name="Обычный 3 11 38 2 4 2 2" xfId="17743"/>
    <cellStyle name="Обычный 3 11 38 2 4 2 2 2" xfId="17744"/>
    <cellStyle name="Обычный 3 11 38 2 4 2 3" xfId="17745"/>
    <cellStyle name="Обычный 3 11 38 2 4 3" xfId="17746"/>
    <cellStyle name="Обычный 3 11 38 2 4 3 2" xfId="17747"/>
    <cellStyle name="Обычный 3 11 38 2 4 4" xfId="17748"/>
    <cellStyle name="Обычный 3 11 38 2 5" xfId="17749"/>
    <cellStyle name="Обычный 3 11 38 2 5 2" xfId="17750"/>
    <cellStyle name="Обычный 3 11 38 2 5 2 2" xfId="17751"/>
    <cellStyle name="Обычный 3 11 38 2 5 3" xfId="17752"/>
    <cellStyle name="Обычный 3 11 38 2 6" xfId="17753"/>
    <cellStyle name="Обычный 3 11 38 2 6 2" xfId="17754"/>
    <cellStyle name="Обычный 3 11 38 2 7" xfId="17755"/>
    <cellStyle name="Обычный 3 11 38 3" xfId="17756"/>
    <cellStyle name="Обычный 3 11 38 3 2" xfId="17757"/>
    <cellStyle name="Обычный 3 11 38 3 2 2" xfId="17758"/>
    <cellStyle name="Обычный 3 11 38 3 2 2 2" xfId="17759"/>
    <cellStyle name="Обычный 3 11 38 3 2 2 2 2" xfId="17760"/>
    <cellStyle name="Обычный 3 11 38 3 2 2 3" xfId="17761"/>
    <cellStyle name="Обычный 3 11 38 3 2 3" xfId="17762"/>
    <cellStyle name="Обычный 3 11 38 3 2 3 2" xfId="17763"/>
    <cellStyle name="Обычный 3 11 38 3 2 4" xfId="17764"/>
    <cellStyle name="Обычный 3 11 38 3 3" xfId="17765"/>
    <cellStyle name="Обычный 3 11 38 3 3 2" xfId="17766"/>
    <cellStyle name="Обычный 3 11 38 3 3 2 2" xfId="17767"/>
    <cellStyle name="Обычный 3 11 38 3 3 3" xfId="17768"/>
    <cellStyle name="Обычный 3 11 38 3 4" xfId="17769"/>
    <cellStyle name="Обычный 3 11 38 3 4 2" xfId="17770"/>
    <cellStyle name="Обычный 3 11 38 3 5" xfId="17771"/>
    <cellStyle name="Обычный 3 11 38 4" xfId="17772"/>
    <cellStyle name="Обычный 3 11 38 4 2" xfId="17773"/>
    <cellStyle name="Обычный 3 11 38 4 2 2" xfId="17774"/>
    <cellStyle name="Обычный 3 11 38 4 2 2 2" xfId="17775"/>
    <cellStyle name="Обычный 3 11 38 4 2 2 2 2" xfId="17776"/>
    <cellStyle name="Обычный 3 11 38 4 2 2 3" xfId="17777"/>
    <cellStyle name="Обычный 3 11 38 4 2 3" xfId="17778"/>
    <cellStyle name="Обычный 3 11 38 4 2 3 2" xfId="17779"/>
    <cellStyle name="Обычный 3 11 38 4 2 4" xfId="17780"/>
    <cellStyle name="Обычный 3 11 38 4 3" xfId="17781"/>
    <cellStyle name="Обычный 3 11 38 4 3 2" xfId="17782"/>
    <cellStyle name="Обычный 3 11 38 4 3 2 2" xfId="17783"/>
    <cellStyle name="Обычный 3 11 38 4 3 3" xfId="17784"/>
    <cellStyle name="Обычный 3 11 38 4 4" xfId="17785"/>
    <cellStyle name="Обычный 3 11 38 4 4 2" xfId="17786"/>
    <cellStyle name="Обычный 3 11 38 4 5" xfId="17787"/>
    <cellStyle name="Обычный 3 11 38 5" xfId="17788"/>
    <cellStyle name="Обычный 3 11 38 5 2" xfId="17789"/>
    <cellStyle name="Обычный 3 11 38 5 2 2" xfId="17790"/>
    <cellStyle name="Обычный 3 11 38 5 2 2 2" xfId="17791"/>
    <cellStyle name="Обычный 3 11 38 5 2 3" xfId="17792"/>
    <cellStyle name="Обычный 3 11 38 5 3" xfId="17793"/>
    <cellStyle name="Обычный 3 11 38 5 3 2" xfId="17794"/>
    <cellStyle name="Обычный 3 11 38 5 4" xfId="17795"/>
    <cellStyle name="Обычный 3 11 38 6" xfId="17796"/>
    <cellStyle name="Обычный 3 11 38 6 2" xfId="17797"/>
    <cellStyle name="Обычный 3 11 38 6 2 2" xfId="17798"/>
    <cellStyle name="Обычный 3 11 38 6 3" xfId="17799"/>
    <cellStyle name="Обычный 3 11 38 7" xfId="17800"/>
    <cellStyle name="Обычный 3 11 38 7 2" xfId="17801"/>
    <cellStyle name="Обычный 3 11 38 8" xfId="17802"/>
    <cellStyle name="Обычный 3 11 39" xfId="17803"/>
    <cellStyle name="Обычный 3 11 39 2" xfId="17804"/>
    <cellStyle name="Обычный 3 11 39 2 2" xfId="17805"/>
    <cellStyle name="Обычный 3 11 39 2 2 2" xfId="17806"/>
    <cellStyle name="Обычный 3 11 39 2 2 2 2" xfId="17807"/>
    <cellStyle name="Обычный 3 11 39 2 2 2 2 2" xfId="17808"/>
    <cellStyle name="Обычный 3 11 39 2 2 2 2 2 2" xfId="17809"/>
    <cellStyle name="Обычный 3 11 39 2 2 2 2 3" xfId="17810"/>
    <cellStyle name="Обычный 3 11 39 2 2 2 3" xfId="17811"/>
    <cellStyle name="Обычный 3 11 39 2 2 2 3 2" xfId="17812"/>
    <cellStyle name="Обычный 3 11 39 2 2 2 4" xfId="17813"/>
    <cellStyle name="Обычный 3 11 39 2 2 3" xfId="17814"/>
    <cellStyle name="Обычный 3 11 39 2 2 3 2" xfId="17815"/>
    <cellStyle name="Обычный 3 11 39 2 2 3 2 2" xfId="17816"/>
    <cellStyle name="Обычный 3 11 39 2 2 3 3" xfId="17817"/>
    <cellStyle name="Обычный 3 11 39 2 2 4" xfId="17818"/>
    <cellStyle name="Обычный 3 11 39 2 2 4 2" xfId="17819"/>
    <cellStyle name="Обычный 3 11 39 2 2 5" xfId="17820"/>
    <cellStyle name="Обычный 3 11 39 2 3" xfId="17821"/>
    <cellStyle name="Обычный 3 11 39 2 3 2" xfId="17822"/>
    <cellStyle name="Обычный 3 11 39 2 3 2 2" xfId="17823"/>
    <cellStyle name="Обычный 3 11 39 2 3 2 2 2" xfId="17824"/>
    <cellStyle name="Обычный 3 11 39 2 3 2 2 2 2" xfId="17825"/>
    <cellStyle name="Обычный 3 11 39 2 3 2 2 3" xfId="17826"/>
    <cellStyle name="Обычный 3 11 39 2 3 2 3" xfId="17827"/>
    <cellStyle name="Обычный 3 11 39 2 3 2 3 2" xfId="17828"/>
    <cellStyle name="Обычный 3 11 39 2 3 2 4" xfId="17829"/>
    <cellStyle name="Обычный 3 11 39 2 3 3" xfId="17830"/>
    <cellStyle name="Обычный 3 11 39 2 3 3 2" xfId="17831"/>
    <cellStyle name="Обычный 3 11 39 2 3 3 2 2" xfId="17832"/>
    <cellStyle name="Обычный 3 11 39 2 3 3 3" xfId="17833"/>
    <cellStyle name="Обычный 3 11 39 2 3 4" xfId="17834"/>
    <cellStyle name="Обычный 3 11 39 2 3 4 2" xfId="17835"/>
    <cellStyle name="Обычный 3 11 39 2 3 5" xfId="17836"/>
    <cellStyle name="Обычный 3 11 39 2 4" xfId="17837"/>
    <cellStyle name="Обычный 3 11 39 2 4 2" xfId="17838"/>
    <cellStyle name="Обычный 3 11 39 2 4 2 2" xfId="17839"/>
    <cellStyle name="Обычный 3 11 39 2 4 2 2 2" xfId="17840"/>
    <cellStyle name="Обычный 3 11 39 2 4 2 3" xfId="17841"/>
    <cellStyle name="Обычный 3 11 39 2 4 3" xfId="17842"/>
    <cellStyle name="Обычный 3 11 39 2 4 3 2" xfId="17843"/>
    <cellStyle name="Обычный 3 11 39 2 4 4" xfId="17844"/>
    <cellStyle name="Обычный 3 11 39 2 5" xfId="17845"/>
    <cellStyle name="Обычный 3 11 39 2 5 2" xfId="17846"/>
    <cellStyle name="Обычный 3 11 39 2 5 2 2" xfId="17847"/>
    <cellStyle name="Обычный 3 11 39 2 5 3" xfId="17848"/>
    <cellStyle name="Обычный 3 11 39 2 6" xfId="17849"/>
    <cellStyle name="Обычный 3 11 39 2 6 2" xfId="17850"/>
    <cellStyle name="Обычный 3 11 39 2 7" xfId="17851"/>
    <cellStyle name="Обычный 3 11 39 3" xfId="17852"/>
    <cellStyle name="Обычный 3 11 39 3 2" xfId="17853"/>
    <cellStyle name="Обычный 3 11 39 3 2 2" xfId="17854"/>
    <cellStyle name="Обычный 3 11 39 3 2 2 2" xfId="17855"/>
    <cellStyle name="Обычный 3 11 39 3 2 2 2 2" xfId="17856"/>
    <cellStyle name="Обычный 3 11 39 3 2 2 3" xfId="17857"/>
    <cellStyle name="Обычный 3 11 39 3 2 3" xfId="17858"/>
    <cellStyle name="Обычный 3 11 39 3 2 3 2" xfId="17859"/>
    <cellStyle name="Обычный 3 11 39 3 2 4" xfId="17860"/>
    <cellStyle name="Обычный 3 11 39 3 3" xfId="17861"/>
    <cellStyle name="Обычный 3 11 39 3 3 2" xfId="17862"/>
    <cellStyle name="Обычный 3 11 39 3 3 2 2" xfId="17863"/>
    <cellStyle name="Обычный 3 11 39 3 3 3" xfId="17864"/>
    <cellStyle name="Обычный 3 11 39 3 4" xfId="17865"/>
    <cellStyle name="Обычный 3 11 39 3 4 2" xfId="17866"/>
    <cellStyle name="Обычный 3 11 39 3 5" xfId="17867"/>
    <cellStyle name="Обычный 3 11 39 4" xfId="17868"/>
    <cellStyle name="Обычный 3 11 39 4 2" xfId="17869"/>
    <cellStyle name="Обычный 3 11 39 4 2 2" xfId="17870"/>
    <cellStyle name="Обычный 3 11 39 4 2 2 2" xfId="17871"/>
    <cellStyle name="Обычный 3 11 39 4 2 2 2 2" xfId="17872"/>
    <cellStyle name="Обычный 3 11 39 4 2 2 3" xfId="17873"/>
    <cellStyle name="Обычный 3 11 39 4 2 3" xfId="17874"/>
    <cellStyle name="Обычный 3 11 39 4 2 3 2" xfId="17875"/>
    <cellStyle name="Обычный 3 11 39 4 2 4" xfId="17876"/>
    <cellStyle name="Обычный 3 11 39 4 3" xfId="17877"/>
    <cellStyle name="Обычный 3 11 39 4 3 2" xfId="17878"/>
    <cellStyle name="Обычный 3 11 39 4 3 2 2" xfId="17879"/>
    <cellStyle name="Обычный 3 11 39 4 3 3" xfId="17880"/>
    <cellStyle name="Обычный 3 11 39 4 4" xfId="17881"/>
    <cellStyle name="Обычный 3 11 39 4 4 2" xfId="17882"/>
    <cellStyle name="Обычный 3 11 39 4 5" xfId="17883"/>
    <cellStyle name="Обычный 3 11 39 5" xfId="17884"/>
    <cellStyle name="Обычный 3 11 39 5 2" xfId="17885"/>
    <cellStyle name="Обычный 3 11 39 5 2 2" xfId="17886"/>
    <cellStyle name="Обычный 3 11 39 5 2 2 2" xfId="17887"/>
    <cellStyle name="Обычный 3 11 39 5 2 3" xfId="17888"/>
    <cellStyle name="Обычный 3 11 39 5 3" xfId="17889"/>
    <cellStyle name="Обычный 3 11 39 5 3 2" xfId="17890"/>
    <cellStyle name="Обычный 3 11 39 5 4" xfId="17891"/>
    <cellStyle name="Обычный 3 11 39 6" xfId="17892"/>
    <cellStyle name="Обычный 3 11 39 6 2" xfId="17893"/>
    <cellStyle name="Обычный 3 11 39 6 2 2" xfId="17894"/>
    <cellStyle name="Обычный 3 11 39 6 3" xfId="17895"/>
    <cellStyle name="Обычный 3 11 39 7" xfId="17896"/>
    <cellStyle name="Обычный 3 11 39 7 2" xfId="17897"/>
    <cellStyle name="Обычный 3 11 39 8" xfId="17898"/>
    <cellStyle name="Обычный 3 11 4" xfId="17899"/>
    <cellStyle name="Обычный 3 11 4 2" xfId="17900"/>
    <cellStyle name="Обычный 3 11 4 2 2" xfId="17901"/>
    <cellStyle name="Обычный 3 11 4 2 2 2" xfId="17902"/>
    <cellStyle name="Обычный 3 11 4 2 2 2 2" xfId="17903"/>
    <cellStyle name="Обычный 3 11 4 2 2 2 2 2" xfId="17904"/>
    <cellStyle name="Обычный 3 11 4 2 2 2 2 2 2" xfId="17905"/>
    <cellStyle name="Обычный 3 11 4 2 2 2 2 3" xfId="17906"/>
    <cellStyle name="Обычный 3 11 4 2 2 2 3" xfId="17907"/>
    <cellStyle name="Обычный 3 11 4 2 2 2 3 2" xfId="17908"/>
    <cellStyle name="Обычный 3 11 4 2 2 2 4" xfId="17909"/>
    <cellStyle name="Обычный 3 11 4 2 2 3" xfId="17910"/>
    <cellStyle name="Обычный 3 11 4 2 2 3 2" xfId="17911"/>
    <cellStyle name="Обычный 3 11 4 2 2 3 2 2" xfId="17912"/>
    <cellStyle name="Обычный 3 11 4 2 2 3 3" xfId="17913"/>
    <cellStyle name="Обычный 3 11 4 2 2 4" xfId="17914"/>
    <cellStyle name="Обычный 3 11 4 2 2 4 2" xfId="17915"/>
    <cellStyle name="Обычный 3 11 4 2 2 5" xfId="17916"/>
    <cellStyle name="Обычный 3 11 4 2 3" xfId="17917"/>
    <cellStyle name="Обычный 3 11 4 2 3 2" xfId="17918"/>
    <cellStyle name="Обычный 3 11 4 2 3 2 2" xfId="17919"/>
    <cellStyle name="Обычный 3 11 4 2 3 2 2 2" xfId="17920"/>
    <cellStyle name="Обычный 3 11 4 2 3 2 2 2 2" xfId="17921"/>
    <cellStyle name="Обычный 3 11 4 2 3 2 2 3" xfId="17922"/>
    <cellStyle name="Обычный 3 11 4 2 3 2 3" xfId="17923"/>
    <cellStyle name="Обычный 3 11 4 2 3 2 3 2" xfId="17924"/>
    <cellStyle name="Обычный 3 11 4 2 3 2 4" xfId="17925"/>
    <cellStyle name="Обычный 3 11 4 2 3 3" xfId="17926"/>
    <cellStyle name="Обычный 3 11 4 2 3 3 2" xfId="17927"/>
    <cellStyle name="Обычный 3 11 4 2 3 3 2 2" xfId="17928"/>
    <cellStyle name="Обычный 3 11 4 2 3 3 3" xfId="17929"/>
    <cellStyle name="Обычный 3 11 4 2 3 4" xfId="17930"/>
    <cellStyle name="Обычный 3 11 4 2 3 4 2" xfId="17931"/>
    <cellStyle name="Обычный 3 11 4 2 3 5" xfId="17932"/>
    <cellStyle name="Обычный 3 11 4 2 4" xfId="17933"/>
    <cellStyle name="Обычный 3 11 4 2 4 2" xfId="17934"/>
    <cellStyle name="Обычный 3 11 4 2 4 2 2" xfId="17935"/>
    <cellStyle name="Обычный 3 11 4 2 4 2 2 2" xfId="17936"/>
    <cellStyle name="Обычный 3 11 4 2 4 2 3" xfId="17937"/>
    <cellStyle name="Обычный 3 11 4 2 4 3" xfId="17938"/>
    <cellStyle name="Обычный 3 11 4 2 4 3 2" xfId="17939"/>
    <cellStyle name="Обычный 3 11 4 2 4 4" xfId="17940"/>
    <cellStyle name="Обычный 3 11 4 2 5" xfId="17941"/>
    <cellStyle name="Обычный 3 11 4 2 5 2" xfId="17942"/>
    <cellStyle name="Обычный 3 11 4 2 5 2 2" xfId="17943"/>
    <cellStyle name="Обычный 3 11 4 2 5 3" xfId="17944"/>
    <cellStyle name="Обычный 3 11 4 2 6" xfId="17945"/>
    <cellStyle name="Обычный 3 11 4 2 6 2" xfId="17946"/>
    <cellStyle name="Обычный 3 11 4 2 7" xfId="17947"/>
    <cellStyle name="Обычный 3 11 4 3" xfId="17948"/>
    <cellStyle name="Обычный 3 11 4 3 2" xfId="17949"/>
    <cellStyle name="Обычный 3 11 4 3 2 2" xfId="17950"/>
    <cellStyle name="Обычный 3 11 4 3 2 2 2" xfId="17951"/>
    <cellStyle name="Обычный 3 11 4 3 2 2 2 2" xfId="17952"/>
    <cellStyle name="Обычный 3 11 4 3 2 2 3" xfId="17953"/>
    <cellStyle name="Обычный 3 11 4 3 2 3" xfId="17954"/>
    <cellStyle name="Обычный 3 11 4 3 2 3 2" xfId="17955"/>
    <cellStyle name="Обычный 3 11 4 3 2 4" xfId="17956"/>
    <cellStyle name="Обычный 3 11 4 3 3" xfId="17957"/>
    <cellStyle name="Обычный 3 11 4 3 3 2" xfId="17958"/>
    <cellStyle name="Обычный 3 11 4 3 3 2 2" xfId="17959"/>
    <cellStyle name="Обычный 3 11 4 3 3 3" xfId="17960"/>
    <cellStyle name="Обычный 3 11 4 3 4" xfId="17961"/>
    <cellStyle name="Обычный 3 11 4 3 4 2" xfId="17962"/>
    <cellStyle name="Обычный 3 11 4 3 5" xfId="17963"/>
    <cellStyle name="Обычный 3 11 4 4" xfId="17964"/>
    <cellStyle name="Обычный 3 11 4 4 2" xfId="17965"/>
    <cellStyle name="Обычный 3 11 4 4 2 2" xfId="17966"/>
    <cellStyle name="Обычный 3 11 4 4 2 2 2" xfId="17967"/>
    <cellStyle name="Обычный 3 11 4 4 2 2 2 2" xfId="17968"/>
    <cellStyle name="Обычный 3 11 4 4 2 2 3" xfId="17969"/>
    <cellStyle name="Обычный 3 11 4 4 2 3" xfId="17970"/>
    <cellStyle name="Обычный 3 11 4 4 2 3 2" xfId="17971"/>
    <cellStyle name="Обычный 3 11 4 4 2 4" xfId="17972"/>
    <cellStyle name="Обычный 3 11 4 4 3" xfId="17973"/>
    <cellStyle name="Обычный 3 11 4 4 3 2" xfId="17974"/>
    <cellStyle name="Обычный 3 11 4 4 3 2 2" xfId="17975"/>
    <cellStyle name="Обычный 3 11 4 4 3 3" xfId="17976"/>
    <cellStyle name="Обычный 3 11 4 4 4" xfId="17977"/>
    <cellStyle name="Обычный 3 11 4 4 4 2" xfId="17978"/>
    <cellStyle name="Обычный 3 11 4 4 5" xfId="17979"/>
    <cellStyle name="Обычный 3 11 4 5" xfId="17980"/>
    <cellStyle name="Обычный 3 11 4 5 2" xfId="17981"/>
    <cellStyle name="Обычный 3 11 4 5 2 2" xfId="17982"/>
    <cellStyle name="Обычный 3 11 4 5 2 2 2" xfId="17983"/>
    <cellStyle name="Обычный 3 11 4 5 2 3" xfId="17984"/>
    <cellStyle name="Обычный 3 11 4 5 3" xfId="17985"/>
    <cellStyle name="Обычный 3 11 4 5 3 2" xfId="17986"/>
    <cellStyle name="Обычный 3 11 4 5 4" xfId="17987"/>
    <cellStyle name="Обычный 3 11 4 6" xfId="17988"/>
    <cellStyle name="Обычный 3 11 4 6 2" xfId="17989"/>
    <cellStyle name="Обычный 3 11 4 6 2 2" xfId="17990"/>
    <cellStyle name="Обычный 3 11 4 6 3" xfId="17991"/>
    <cellStyle name="Обычный 3 11 4 7" xfId="17992"/>
    <cellStyle name="Обычный 3 11 4 7 2" xfId="17993"/>
    <cellStyle name="Обычный 3 11 4 8" xfId="17994"/>
    <cellStyle name="Обычный 3 11 40" xfId="17995"/>
    <cellStyle name="Обычный 3 11 40 2" xfId="17996"/>
    <cellStyle name="Обычный 3 11 40 2 2" xfId="17997"/>
    <cellStyle name="Обычный 3 11 40 2 2 2" xfId="17998"/>
    <cellStyle name="Обычный 3 11 40 2 2 2 2" xfId="17999"/>
    <cellStyle name="Обычный 3 11 40 2 2 2 2 2" xfId="18000"/>
    <cellStyle name="Обычный 3 11 40 2 2 2 2 2 2" xfId="18001"/>
    <cellStyle name="Обычный 3 11 40 2 2 2 2 3" xfId="18002"/>
    <cellStyle name="Обычный 3 11 40 2 2 2 3" xfId="18003"/>
    <cellStyle name="Обычный 3 11 40 2 2 2 3 2" xfId="18004"/>
    <cellStyle name="Обычный 3 11 40 2 2 2 4" xfId="18005"/>
    <cellStyle name="Обычный 3 11 40 2 2 3" xfId="18006"/>
    <cellStyle name="Обычный 3 11 40 2 2 3 2" xfId="18007"/>
    <cellStyle name="Обычный 3 11 40 2 2 3 2 2" xfId="18008"/>
    <cellStyle name="Обычный 3 11 40 2 2 3 3" xfId="18009"/>
    <cellStyle name="Обычный 3 11 40 2 2 4" xfId="18010"/>
    <cellStyle name="Обычный 3 11 40 2 2 4 2" xfId="18011"/>
    <cellStyle name="Обычный 3 11 40 2 2 5" xfId="18012"/>
    <cellStyle name="Обычный 3 11 40 2 3" xfId="18013"/>
    <cellStyle name="Обычный 3 11 40 2 3 2" xfId="18014"/>
    <cellStyle name="Обычный 3 11 40 2 3 2 2" xfId="18015"/>
    <cellStyle name="Обычный 3 11 40 2 3 2 2 2" xfId="18016"/>
    <cellStyle name="Обычный 3 11 40 2 3 2 2 2 2" xfId="18017"/>
    <cellStyle name="Обычный 3 11 40 2 3 2 2 3" xfId="18018"/>
    <cellStyle name="Обычный 3 11 40 2 3 2 3" xfId="18019"/>
    <cellStyle name="Обычный 3 11 40 2 3 2 3 2" xfId="18020"/>
    <cellStyle name="Обычный 3 11 40 2 3 2 4" xfId="18021"/>
    <cellStyle name="Обычный 3 11 40 2 3 3" xfId="18022"/>
    <cellStyle name="Обычный 3 11 40 2 3 3 2" xfId="18023"/>
    <cellStyle name="Обычный 3 11 40 2 3 3 2 2" xfId="18024"/>
    <cellStyle name="Обычный 3 11 40 2 3 3 3" xfId="18025"/>
    <cellStyle name="Обычный 3 11 40 2 3 4" xfId="18026"/>
    <cellStyle name="Обычный 3 11 40 2 3 4 2" xfId="18027"/>
    <cellStyle name="Обычный 3 11 40 2 3 5" xfId="18028"/>
    <cellStyle name="Обычный 3 11 40 2 4" xfId="18029"/>
    <cellStyle name="Обычный 3 11 40 2 4 2" xfId="18030"/>
    <cellStyle name="Обычный 3 11 40 2 4 2 2" xfId="18031"/>
    <cellStyle name="Обычный 3 11 40 2 4 2 2 2" xfId="18032"/>
    <cellStyle name="Обычный 3 11 40 2 4 2 3" xfId="18033"/>
    <cellStyle name="Обычный 3 11 40 2 4 3" xfId="18034"/>
    <cellStyle name="Обычный 3 11 40 2 4 3 2" xfId="18035"/>
    <cellStyle name="Обычный 3 11 40 2 4 4" xfId="18036"/>
    <cellStyle name="Обычный 3 11 40 2 5" xfId="18037"/>
    <cellStyle name="Обычный 3 11 40 2 5 2" xfId="18038"/>
    <cellStyle name="Обычный 3 11 40 2 5 2 2" xfId="18039"/>
    <cellStyle name="Обычный 3 11 40 2 5 3" xfId="18040"/>
    <cellStyle name="Обычный 3 11 40 2 6" xfId="18041"/>
    <cellStyle name="Обычный 3 11 40 2 6 2" xfId="18042"/>
    <cellStyle name="Обычный 3 11 40 2 7" xfId="18043"/>
    <cellStyle name="Обычный 3 11 40 3" xfId="18044"/>
    <cellStyle name="Обычный 3 11 40 3 2" xfId="18045"/>
    <cellStyle name="Обычный 3 11 40 3 2 2" xfId="18046"/>
    <cellStyle name="Обычный 3 11 40 3 2 2 2" xfId="18047"/>
    <cellStyle name="Обычный 3 11 40 3 2 2 2 2" xfId="18048"/>
    <cellStyle name="Обычный 3 11 40 3 2 2 3" xfId="18049"/>
    <cellStyle name="Обычный 3 11 40 3 2 3" xfId="18050"/>
    <cellStyle name="Обычный 3 11 40 3 2 3 2" xfId="18051"/>
    <cellStyle name="Обычный 3 11 40 3 2 4" xfId="18052"/>
    <cellStyle name="Обычный 3 11 40 3 3" xfId="18053"/>
    <cellStyle name="Обычный 3 11 40 3 3 2" xfId="18054"/>
    <cellStyle name="Обычный 3 11 40 3 3 2 2" xfId="18055"/>
    <cellStyle name="Обычный 3 11 40 3 3 3" xfId="18056"/>
    <cellStyle name="Обычный 3 11 40 3 4" xfId="18057"/>
    <cellStyle name="Обычный 3 11 40 3 4 2" xfId="18058"/>
    <cellStyle name="Обычный 3 11 40 3 5" xfId="18059"/>
    <cellStyle name="Обычный 3 11 40 4" xfId="18060"/>
    <cellStyle name="Обычный 3 11 40 4 2" xfId="18061"/>
    <cellStyle name="Обычный 3 11 40 4 2 2" xfId="18062"/>
    <cellStyle name="Обычный 3 11 40 4 2 2 2" xfId="18063"/>
    <cellStyle name="Обычный 3 11 40 4 2 2 2 2" xfId="18064"/>
    <cellStyle name="Обычный 3 11 40 4 2 2 3" xfId="18065"/>
    <cellStyle name="Обычный 3 11 40 4 2 3" xfId="18066"/>
    <cellStyle name="Обычный 3 11 40 4 2 3 2" xfId="18067"/>
    <cellStyle name="Обычный 3 11 40 4 2 4" xfId="18068"/>
    <cellStyle name="Обычный 3 11 40 4 3" xfId="18069"/>
    <cellStyle name="Обычный 3 11 40 4 3 2" xfId="18070"/>
    <cellStyle name="Обычный 3 11 40 4 3 2 2" xfId="18071"/>
    <cellStyle name="Обычный 3 11 40 4 3 3" xfId="18072"/>
    <cellStyle name="Обычный 3 11 40 4 4" xfId="18073"/>
    <cellStyle name="Обычный 3 11 40 4 4 2" xfId="18074"/>
    <cellStyle name="Обычный 3 11 40 4 5" xfId="18075"/>
    <cellStyle name="Обычный 3 11 40 5" xfId="18076"/>
    <cellStyle name="Обычный 3 11 40 5 2" xfId="18077"/>
    <cellStyle name="Обычный 3 11 40 5 2 2" xfId="18078"/>
    <cellStyle name="Обычный 3 11 40 5 2 2 2" xfId="18079"/>
    <cellStyle name="Обычный 3 11 40 5 2 3" xfId="18080"/>
    <cellStyle name="Обычный 3 11 40 5 3" xfId="18081"/>
    <cellStyle name="Обычный 3 11 40 5 3 2" xfId="18082"/>
    <cellStyle name="Обычный 3 11 40 5 4" xfId="18083"/>
    <cellStyle name="Обычный 3 11 40 6" xfId="18084"/>
    <cellStyle name="Обычный 3 11 40 6 2" xfId="18085"/>
    <cellStyle name="Обычный 3 11 40 6 2 2" xfId="18086"/>
    <cellStyle name="Обычный 3 11 40 6 3" xfId="18087"/>
    <cellStyle name="Обычный 3 11 40 7" xfId="18088"/>
    <cellStyle name="Обычный 3 11 40 7 2" xfId="18089"/>
    <cellStyle name="Обычный 3 11 40 8" xfId="18090"/>
    <cellStyle name="Обычный 3 11 41" xfId="18091"/>
    <cellStyle name="Обычный 3 11 41 2" xfId="18092"/>
    <cellStyle name="Обычный 3 11 41 2 2" xfId="18093"/>
    <cellStyle name="Обычный 3 11 41 2 2 2" xfId="18094"/>
    <cellStyle name="Обычный 3 11 41 2 2 2 2" xfId="18095"/>
    <cellStyle name="Обычный 3 11 41 2 2 2 2 2" xfId="18096"/>
    <cellStyle name="Обычный 3 11 41 2 2 2 2 2 2" xfId="18097"/>
    <cellStyle name="Обычный 3 11 41 2 2 2 2 3" xfId="18098"/>
    <cellStyle name="Обычный 3 11 41 2 2 2 3" xfId="18099"/>
    <cellStyle name="Обычный 3 11 41 2 2 2 3 2" xfId="18100"/>
    <cellStyle name="Обычный 3 11 41 2 2 2 4" xfId="18101"/>
    <cellStyle name="Обычный 3 11 41 2 2 3" xfId="18102"/>
    <cellStyle name="Обычный 3 11 41 2 2 3 2" xfId="18103"/>
    <cellStyle name="Обычный 3 11 41 2 2 3 2 2" xfId="18104"/>
    <cellStyle name="Обычный 3 11 41 2 2 3 3" xfId="18105"/>
    <cellStyle name="Обычный 3 11 41 2 2 4" xfId="18106"/>
    <cellStyle name="Обычный 3 11 41 2 2 4 2" xfId="18107"/>
    <cellStyle name="Обычный 3 11 41 2 2 5" xfId="18108"/>
    <cellStyle name="Обычный 3 11 41 2 3" xfId="18109"/>
    <cellStyle name="Обычный 3 11 41 2 3 2" xfId="18110"/>
    <cellStyle name="Обычный 3 11 41 2 3 2 2" xfId="18111"/>
    <cellStyle name="Обычный 3 11 41 2 3 2 2 2" xfId="18112"/>
    <cellStyle name="Обычный 3 11 41 2 3 2 2 2 2" xfId="18113"/>
    <cellStyle name="Обычный 3 11 41 2 3 2 2 3" xfId="18114"/>
    <cellStyle name="Обычный 3 11 41 2 3 2 3" xfId="18115"/>
    <cellStyle name="Обычный 3 11 41 2 3 2 3 2" xfId="18116"/>
    <cellStyle name="Обычный 3 11 41 2 3 2 4" xfId="18117"/>
    <cellStyle name="Обычный 3 11 41 2 3 3" xfId="18118"/>
    <cellStyle name="Обычный 3 11 41 2 3 3 2" xfId="18119"/>
    <cellStyle name="Обычный 3 11 41 2 3 3 2 2" xfId="18120"/>
    <cellStyle name="Обычный 3 11 41 2 3 3 3" xfId="18121"/>
    <cellStyle name="Обычный 3 11 41 2 3 4" xfId="18122"/>
    <cellStyle name="Обычный 3 11 41 2 3 4 2" xfId="18123"/>
    <cellStyle name="Обычный 3 11 41 2 3 5" xfId="18124"/>
    <cellStyle name="Обычный 3 11 41 2 4" xfId="18125"/>
    <cellStyle name="Обычный 3 11 41 2 4 2" xfId="18126"/>
    <cellStyle name="Обычный 3 11 41 2 4 2 2" xfId="18127"/>
    <cellStyle name="Обычный 3 11 41 2 4 2 2 2" xfId="18128"/>
    <cellStyle name="Обычный 3 11 41 2 4 2 3" xfId="18129"/>
    <cellStyle name="Обычный 3 11 41 2 4 3" xfId="18130"/>
    <cellStyle name="Обычный 3 11 41 2 4 3 2" xfId="18131"/>
    <cellStyle name="Обычный 3 11 41 2 4 4" xfId="18132"/>
    <cellStyle name="Обычный 3 11 41 2 5" xfId="18133"/>
    <cellStyle name="Обычный 3 11 41 2 5 2" xfId="18134"/>
    <cellStyle name="Обычный 3 11 41 2 5 2 2" xfId="18135"/>
    <cellStyle name="Обычный 3 11 41 2 5 3" xfId="18136"/>
    <cellStyle name="Обычный 3 11 41 2 6" xfId="18137"/>
    <cellStyle name="Обычный 3 11 41 2 6 2" xfId="18138"/>
    <cellStyle name="Обычный 3 11 41 2 7" xfId="18139"/>
    <cellStyle name="Обычный 3 11 41 3" xfId="18140"/>
    <cellStyle name="Обычный 3 11 41 3 2" xfId="18141"/>
    <cellStyle name="Обычный 3 11 41 3 2 2" xfId="18142"/>
    <cellStyle name="Обычный 3 11 41 3 2 2 2" xfId="18143"/>
    <cellStyle name="Обычный 3 11 41 3 2 2 2 2" xfId="18144"/>
    <cellStyle name="Обычный 3 11 41 3 2 2 3" xfId="18145"/>
    <cellStyle name="Обычный 3 11 41 3 2 3" xfId="18146"/>
    <cellStyle name="Обычный 3 11 41 3 2 3 2" xfId="18147"/>
    <cellStyle name="Обычный 3 11 41 3 2 4" xfId="18148"/>
    <cellStyle name="Обычный 3 11 41 3 3" xfId="18149"/>
    <cellStyle name="Обычный 3 11 41 3 3 2" xfId="18150"/>
    <cellStyle name="Обычный 3 11 41 3 3 2 2" xfId="18151"/>
    <cellStyle name="Обычный 3 11 41 3 3 3" xfId="18152"/>
    <cellStyle name="Обычный 3 11 41 3 4" xfId="18153"/>
    <cellStyle name="Обычный 3 11 41 3 4 2" xfId="18154"/>
    <cellStyle name="Обычный 3 11 41 3 5" xfId="18155"/>
    <cellStyle name="Обычный 3 11 41 4" xfId="18156"/>
    <cellStyle name="Обычный 3 11 41 4 2" xfId="18157"/>
    <cellStyle name="Обычный 3 11 41 4 2 2" xfId="18158"/>
    <cellStyle name="Обычный 3 11 41 4 2 2 2" xfId="18159"/>
    <cellStyle name="Обычный 3 11 41 4 2 2 2 2" xfId="18160"/>
    <cellStyle name="Обычный 3 11 41 4 2 2 3" xfId="18161"/>
    <cellStyle name="Обычный 3 11 41 4 2 3" xfId="18162"/>
    <cellStyle name="Обычный 3 11 41 4 2 3 2" xfId="18163"/>
    <cellStyle name="Обычный 3 11 41 4 2 4" xfId="18164"/>
    <cellStyle name="Обычный 3 11 41 4 3" xfId="18165"/>
    <cellStyle name="Обычный 3 11 41 4 3 2" xfId="18166"/>
    <cellStyle name="Обычный 3 11 41 4 3 2 2" xfId="18167"/>
    <cellStyle name="Обычный 3 11 41 4 3 3" xfId="18168"/>
    <cellStyle name="Обычный 3 11 41 4 4" xfId="18169"/>
    <cellStyle name="Обычный 3 11 41 4 4 2" xfId="18170"/>
    <cellStyle name="Обычный 3 11 41 4 5" xfId="18171"/>
    <cellStyle name="Обычный 3 11 41 5" xfId="18172"/>
    <cellStyle name="Обычный 3 11 41 5 2" xfId="18173"/>
    <cellStyle name="Обычный 3 11 41 5 2 2" xfId="18174"/>
    <cellStyle name="Обычный 3 11 41 5 2 2 2" xfId="18175"/>
    <cellStyle name="Обычный 3 11 41 5 2 3" xfId="18176"/>
    <cellStyle name="Обычный 3 11 41 5 3" xfId="18177"/>
    <cellStyle name="Обычный 3 11 41 5 3 2" xfId="18178"/>
    <cellStyle name="Обычный 3 11 41 5 4" xfId="18179"/>
    <cellStyle name="Обычный 3 11 41 6" xfId="18180"/>
    <cellStyle name="Обычный 3 11 41 6 2" xfId="18181"/>
    <cellStyle name="Обычный 3 11 41 6 2 2" xfId="18182"/>
    <cellStyle name="Обычный 3 11 41 6 3" xfId="18183"/>
    <cellStyle name="Обычный 3 11 41 7" xfId="18184"/>
    <cellStyle name="Обычный 3 11 41 7 2" xfId="18185"/>
    <cellStyle name="Обычный 3 11 41 8" xfId="18186"/>
    <cellStyle name="Обычный 3 11 42" xfId="18187"/>
    <cellStyle name="Обычный 3 11 42 2" xfId="18188"/>
    <cellStyle name="Обычный 3 11 42 2 2" xfId="18189"/>
    <cellStyle name="Обычный 3 11 42 2 2 2" xfId="18190"/>
    <cellStyle name="Обычный 3 11 42 2 2 2 2" xfId="18191"/>
    <cellStyle name="Обычный 3 11 42 2 2 2 2 2" xfId="18192"/>
    <cellStyle name="Обычный 3 11 42 2 2 2 2 2 2" xfId="18193"/>
    <cellStyle name="Обычный 3 11 42 2 2 2 2 3" xfId="18194"/>
    <cellStyle name="Обычный 3 11 42 2 2 2 3" xfId="18195"/>
    <cellStyle name="Обычный 3 11 42 2 2 2 3 2" xfId="18196"/>
    <cellStyle name="Обычный 3 11 42 2 2 2 4" xfId="18197"/>
    <cellStyle name="Обычный 3 11 42 2 2 3" xfId="18198"/>
    <cellStyle name="Обычный 3 11 42 2 2 3 2" xfId="18199"/>
    <cellStyle name="Обычный 3 11 42 2 2 3 2 2" xfId="18200"/>
    <cellStyle name="Обычный 3 11 42 2 2 3 3" xfId="18201"/>
    <cellStyle name="Обычный 3 11 42 2 2 4" xfId="18202"/>
    <cellStyle name="Обычный 3 11 42 2 2 4 2" xfId="18203"/>
    <cellStyle name="Обычный 3 11 42 2 2 5" xfId="18204"/>
    <cellStyle name="Обычный 3 11 42 2 3" xfId="18205"/>
    <cellStyle name="Обычный 3 11 42 2 3 2" xfId="18206"/>
    <cellStyle name="Обычный 3 11 42 2 3 2 2" xfId="18207"/>
    <cellStyle name="Обычный 3 11 42 2 3 2 2 2" xfId="18208"/>
    <cellStyle name="Обычный 3 11 42 2 3 2 2 2 2" xfId="18209"/>
    <cellStyle name="Обычный 3 11 42 2 3 2 2 3" xfId="18210"/>
    <cellStyle name="Обычный 3 11 42 2 3 2 3" xfId="18211"/>
    <cellStyle name="Обычный 3 11 42 2 3 2 3 2" xfId="18212"/>
    <cellStyle name="Обычный 3 11 42 2 3 2 4" xfId="18213"/>
    <cellStyle name="Обычный 3 11 42 2 3 3" xfId="18214"/>
    <cellStyle name="Обычный 3 11 42 2 3 3 2" xfId="18215"/>
    <cellStyle name="Обычный 3 11 42 2 3 3 2 2" xfId="18216"/>
    <cellStyle name="Обычный 3 11 42 2 3 3 3" xfId="18217"/>
    <cellStyle name="Обычный 3 11 42 2 3 4" xfId="18218"/>
    <cellStyle name="Обычный 3 11 42 2 3 4 2" xfId="18219"/>
    <cellStyle name="Обычный 3 11 42 2 3 5" xfId="18220"/>
    <cellStyle name="Обычный 3 11 42 2 4" xfId="18221"/>
    <cellStyle name="Обычный 3 11 42 2 4 2" xfId="18222"/>
    <cellStyle name="Обычный 3 11 42 2 4 2 2" xfId="18223"/>
    <cellStyle name="Обычный 3 11 42 2 4 2 2 2" xfId="18224"/>
    <cellStyle name="Обычный 3 11 42 2 4 2 3" xfId="18225"/>
    <cellStyle name="Обычный 3 11 42 2 4 3" xfId="18226"/>
    <cellStyle name="Обычный 3 11 42 2 4 3 2" xfId="18227"/>
    <cellStyle name="Обычный 3 11 42 2 4 4" xfId="18228"/>
    <cellStyle name="Обычный 3 11 42 2 5" xfId="18229"/>
    <cellStyle name="Обычный 3 11 42 2 5 2" xfId="18230"/>
    <cellStyle name="Обычный 3 11 42 2 5 2 2" xfId="18231"/>
    <cellStyle name="Обычный 3 11 42 2 5 3" xfId="18232"/>
    <cellStyle name="Обычный 3 11 42 2 6" xfId="18233"/>
    <cellStyle name="Обычный 3 11 42 2 6 2" xfId="18234"/>
    <cellStyle name="Обычный 3 11 42 2 7" xfId="18235"/>
    <cellStyle name="Обычный 3 11 42 3" xfId="18236"/>
    <cellStyle name="Обычный 3 11 42 3 2" xfId="18237"/>
    <cellStyle name="Обычный 3 11 42 3 2 2" xfId="18238"/>
    <cellStyle name="Обычный 3 11 42 3 2 2 2" xfId="18239"/>
    <cellStyle name="Обычный 3 11 42 3 2 2 2 2" xfId="18240"/>
    <cellStyle name="Обычный 3 11 42 3 2 2 3" xfId="18241"/>
    <cellStyle name="Обычный 3 11 42 3 2 3" xfId="18242"/>
    <cellStyle name="Обычный 3 11 42 3 2 3 2" xfId="18243"/>
    <cellStyle name="Обычный 3 11 42 3 2 4" xfId="18244"/>
    <cellStyle name="Обычный 3 11 42 3 3" xfId="18245"/>
    <cellStyle name="Обычный 3 11 42 3 3 2" xfId="18246"/>
    <cellStyle name="Обычный 3 11 42 3 3 2 2" xfId="18247"/>
    <cellStyle name="Обычный 3 11 42 3 3 3" xfId="18248"/>
    <cellStyle name="Обычный 3 11 42 3 4" xfId="18249"/>
    <cellStyle name="Обычный 3 11 42 3 4 2" xfId="18250"/>
    <cellStyle name="Обычный 3 11 42 3 5" xfId="18251"/>
    <cellStyle name="Обычный 3 11 42 4" xfId="18252"/>
    <cellStyle name="Обычный 3 11 42 4 2" xfId="18253"/>
    <cellStyle name="Обычный 3 11 42 4 2 2" xfId="18254"/>
    <cellStyle name="Обычный 3 11 42 4 2 2 2" xfId="18255"/>
    <cellStyle name="Обычный 3 11 42 4 2 2 2 2" xfId="18256"/>
    <cellStyle name="Обычный 3 11 42 4 2 2 3" xfId="18257"/>
    <cellStyle name="Обычный 3 11 42 4 2 3" xfId="18258"/>
    <cellStyle name="Обычный 3 11 42 4 2 3 2" xfId="18259"/>
    <cellStyle name="Обычный 3 11 42 4 2 4" xfId="18260"/>
    <cellStyle name="Обычный 3 11 42 4 3" xfId="18261"/>
    <cellStyle name="Обычный 3 11 42 4 3 2" xfId="18262"/>
    <cellStyle name="Обычный 3 11 42 4 3 2 2" xfId="18263"/>
    <cellStyle name="Обычный 3 11 42 4 3 3" xfId="18264"/>
    <cellStyle name="Обычный 3 11 42 4 4" xfId="18265"/>
    <cellStyle name="Обычный 3 11 42 4 4 2" xfId="18266"/>
    <cellStyle name="Обычный 3 11 42 4 5" xfId="18267"/>
    <cellStyle name="Обычный 3 11 42 5" xfId="18268"/>
    <cellStyle name="Обычный 3 11 42 5 2" xfId="18269"/>
    <cellStyle name="Обычный 3 11 42 5 2 2" xfId="18270"/>
    <cellStyle name="Обычный 3 11 42 5 2 2 2" xfId="18271"/>
    <cellStyle name="Обычный 3 11 42 5 2 3" xfId="18272"/>
    <cellStyle name="Обычный 3 11 42 5 3" xfId="18273"/>
    <cellStyle name="Обычный 3 11 42 5 3 2" xfId="18274"/>
    <cellStyle name="Обычный 3 11 42 5 4" xfId="18275"/>
    <cellStyle name="Обычный 3 11 42 6" xfId="18276"/>
    <cellStyle name="Обычный 3 11 42 6 2" xfId="18277"/>
    <cellStyle name="Обычный 3 11 42 6 2 2" xfId="18278"/>
    <cellStyle name="Обычный 3 11 42 6 3" xfId="18279"/>
    <cellStyle name="Обычный 3 11 42 7" xfId="18280"/>
    <cellStyle name="Обычный 3 11 42 7 2" xfId="18281"/>
    <cellStyle name="Обычный 3 11 42 8" xfId="18282"/>
    <cellStyle name="Обычный 3 11 43" xfId="18283"/>
    <cellStyle name="Обычный 3 11 43 2" xfId="18284"/>
    <cellStyle name="Обычный 3 11 43 2 2" xfId="18285"/>
    <cellStyle name="Обычный 3 11 43 2 2 2" xfId="18286"/>
    <cellStyle name="Обычный 3 11 43 2 2 2 2" xfId="18287"/>
    <cellStyle name="Обычный 3 11 43 2 2 2 2 2" xfId="18288"/>
    <cellStyle name="Обычный 3 11 43 2 2 2 2 2 2" xfId="18289"/>
    <cellStyle name="Обычный 3 11 43 2 2 2 2 3" xfId="18290"/>
    <cellStyle name="Обычный 3 11 43 2 2 2 3" xfId="18291"/>
    <cellStyle name="Обычный 3 11 43 2 2 2 3 2" xfId="18292"/>
    <cellStyle name="Обычный 3 11 43 2 2 2 4" xfId="18293"/>
    <cellStyle name="Обычный 3 11 43 2 2 3" xfId="18294"/>
    <cellStyle name="Обычный 3 11 43 2 2 3 2" xfId="18295"/>
    <cellStyle name="Обычный 3 11 43 2 2 3 2 2" xfId="18296"/>
    <cellStyle name="Обычный 3 11 43 2 2 3 3" xfId="18297"/>
    <cellStyle name="Обычный 3 11 43 2 2 4" xfId="18298"/>
    <cellStyle name="Обычный 3 11 43 2 2 4 2" xfId="18299"/>
    <cellStyle name="Обычный 3 11 43 2 2 5" xfId="18300"/>
    <cellStyle name="Обычный 3 11 43 2 3" xfId="18301"/>
    <cellStyle name="Обычный 3 11 43 2 3 2" xfId="18302"/>
    <cellStyle name="Обычный 3 11 43 2 3 2 2" xfId="18303"/>
    <cellStyle name="Обычный 3 11 43 2 3 2 2 2" xfId="18304"/>
    <cellStyle name="Обычный 3 11 43 2 3 2 2 2 2" xfId="18305"/>
    <cellStyle name="Обычный 3 11 43 2 3 2 2 3" xfId="18306"/>
    <cellStyle name="Обычный 3 11 43 2 3 2 3" xfId="18307"/>
    <cellStyle name="Обычный 3 11 43 2 3 2 3 2" xfId="18308"/>
    <cellStyle name="Обычный 3 11 43 2 3 2 4" xfId="18309"/>
    <cellStyle name="Обычный 3 11 43 2 3 3" xfId="18310"/>
    <cellStyle name="Обычный 3 11 43 2 3 3 2" xfId="18311"/>
    <cellStyle name="Обычный 3 11 43 2 3 3 2 2" xfId="18312"/>
    <cellStyle name="Обычный 3 11 43 2 3 3 3" xfId="18313"/>
    <cellStyle name="Обычный 3 11 43 2 3 4" xfId="18314"/>
    <cellStyle name="Обычный 3 11 43 2 3 4 2" xfId="18315"/>
    <cellStyle name="Обычный 3 11 43 2 3 5" xfId="18316"/>
    <cellStyle name="Обычный 3 11 43 2 4" xfId="18317"/>
    <cellStyle name="Обычный 3 11 43 2 4 2" xfId="18318"/>
    <cellStyle name="Обычный 3 11 43 2 4 2 2" xfId="18319"/>
    <cellStyle name="Обычный 3 11 43 2 4 2 2 2" xfId="18320"/>
    <cellStyle name="Обычный 3 11 43 2 4 2 3" xfId="18321"/>
    <cellStyle name="Обычный 3 11 43 2 4 3" xfId="18322"/>
    <cellStyle name="Обычный 3 11 43 2 4 3 2" xfId="18323"/>
    <cellStyle name="Обычный 3 11 43 2 4 4" xfId="18324"/>
    <cellStyle name="Обычный 3 11 43 2 5" xfId="18325"/>
    <cellStyle name="Обычный 3 11 43 2 5 2" xfId="18326"/>
    <cellStyle name="Обычный 3 11 43 2 5 2 2" xfId="18327"/>
    <cellStyle name="Обычный 3 11 43 2 5 3" xfId="18328"/>
    <cellStyle name="Обычный 3 11 43 2 6" xfId="18329"/>
    <cellStyle name="Обычный 3 11 43 2 6 2" xfId="18330"/>
    <cellStyle name="Обычный 3 11 43 2 7" xfId="18331"/>
    <cellStyle name="Обычный 3 11 43 3" xfId="18332"/>
    <cellStyle name="Обычный 3 11 43 3 2" xfId="18333"/>
    <cellStyle name="Обычный 3 11 43 3 2 2" xfId="18334"/>
    <cellStyle name="Обычный 3 11 43 3 2 2 2" xfId="18335"/>
    <cellStyle name="Обычный 3 11 43 3 2 2 2 2" xfId="18336"/>
    <cellStyle name="Обычный 3 11 43 3 2 2 3" xfId="18337"/>
    <cellStyle name="Обычный 3 11 43 3 2 3" xfId="18338"/>
    <cellStyle name="Обычный 3 11 43 3 2 3 2" xfId="18339"/>
    <cellStyle name="Обычный 3 11 43 3 2 4" xfId="18340"/>
    <cellStyle name="Обычный 3 11 43 3 3" xfId="18341"/>
    <cellStyle name="Обычный 3 11 43 3 3 2" xfId="18342"/>
    <cellStyle name="Обычный 3 11 43 3 3 2 2" xfId="18343"/>
    <cellStyle name="Обычный 3 11 43 3 3 3" xfId="18344"/>
    <cellStyle name="Обычный 3 11 43 3 4" xfId="18345"/>
    <cellStyle name="Обычный 3 11 43 3 4 2" xfId="18346"/>
    <cellStyle name="Обычный 3 11 43 3 5" xfId="18347"/>
    <cellStyle name="Обычный 3 11 43 4" xfId="18348"/>
    <cellStyle name="Обычный 3 11 43 4 2" xfId="18349"/>
    <cellStyle name="Обычный 3 11 43 4 2 2" xfId="18350"/>
    <cellStyle name="Обычный 3 11 43 4 2 2 2" xfId="18351"/>
    <cellStyle name="Обычный 3 11 43 4 2 2 2 2" xfId="18352"/>
    <cellStyle name="Обычный 3 11 43 4 2 2 3" xfId="18353"/>
    <cellStyle name="Обычный 3 11 43 4 2 3" xfId="18354"/>
    <cellStyle name="Обычный 3 11 43 4 2 3 2" xfId="18355"/>
    <cellStyle name="Обычный 3 11 43 4 2 4" xfId="18356"/>
    <cellStyle name="Обычный 3 11 43 4 3" xfId="18357"/>
    <cellStyle name="Обычный 3 11 43 4 3 2" xfId="18358"/>
    <cellStyle name="Обычный 3 11 43 4 3 2 2" xfId="18359"/>
    <cellStyle name="Обычный 3 11 43 4 3 3" xfId="18360"/>
    <cellStyle name="Обычный 3 11 43 4 4" xfId="18361"/>
    <cellStyle name="Обычный 3 11 43 4 4 2" xfId="18362"/>
    <cellStyle name="Обычный 3 11 43 4 5" xfId="18363"/>
    <cellStyle name="Обычный 3 11 43 5" xfId="18364"/>
    <cellStyle name="Обычный 3 11 43 5 2" xfId="18365"/>
    <cellStyle name="Обычный 3 11 43 5 2 2" xfId="18366"/>
    <cellStyle name="Обычный 3 11 43 5 2 2 2" xfId="18367"/>
    <cellStyle name="Обычный 3 11 43 5 2 3" xfId="18368"/>
    <cellStyle name="Обычный 3 11 43 5 3" xfId="18369"/>
    <cellStyle name="Обычный 3 11 43 5 3 2" xfId="18370"/>
    <cellStyle name="Обычный 3 11 43 5 4" xfId="18371"/>
    <cellStyle name="Обычный 3 11 43 6" xfId="18372"/>
    <cellStyle name="Обычный 3 11 43 6 2" xfId="18373"/>
    <cellStyle name="Обычный 3 11 43 6 2 2" xfId="18374"/>
    <cellStyle name="Обычный 3 11 43 6 3" xfId="18375"/>
    <cellStyle name="Обычный 3 11 43 7" xfId="18376"/>
    <cellStyle name="Обычный 3 11 43 7 2" xfId="18377"/>
    <cellStyle name="Обычный 3 11 43 8" xfId="18378"/>
    <cellStyle name="Обычный 3 11 44" xfId="18379"/>
    <cellStyle name="Обычный 3 11 44 2" xfId="18380"/>
    <cellStyle name="Обычный 3 11 44 2 2" xfId="18381"/>
    <cellStyle name="Обычный 3 11 44 2 2 2" xfId="18382"/>
    <cellStyle name="Обычный 3 11 44 2 2 2 2" xfId="18383"/>
    <cellStyle name="Обычный 3 11 44 2 2 2 2 2" xfId="18384"/>
    <cellStyle name="Обычный 3 11 44 2 2 2 2 2 2" xfId="18385"/>
    <cellStyle name="Обычный 3 11 44 2 2 2 2 3" xfId="18386"/>
    <cellStyle name="Обычный 3 11 44 2 2 2 3" xfId="18387"/>
    <cellStyle name="Обычный 3 11 44 2 2 2 3 2" xfId="18388"/>
    <cellStyle name="Обычный 3 11 44 2 2 2 4" xfId="18389"/>
    <cellStyle name="Обычный 3 11 44 2 2 3" xfId="18390"/>
    <cellStyle name="Обычный 3 11 44 2 2 3 2" xfId="18391"/>
    <cellStyle name="Обычный 3 11 44 2 2 3 2 2" xfId="18392"/>
    <cellStyle name="Обычный 3 11 44 2 2 3 3" xfId="18393"/>
    <cellStyle name="Обычный 3 11 44 2 2 4" xfId="18394"/>
    <cellStyle name="Обычный 3 11 44 2 2 4 2" xfId="18395"/>
    <cellStyle name="Обычный 3 11 44 2 2 5" xfId="18396"/>
    <cellStyle name="Обычный 3 11 44 2 3" xfId="18397"/>
    <cellStyle name="Обычный 3 11 44 2 3 2" xfId="18398"/>
    <cellStyle name="Обычный 3 11 44 2 3 2 2" xfId="18399"/>
    <cellStyle name="Обычный 3 11 44 2 3 2 2 2" xfId="18400"/>
    <cellStyle name="Обычный 3 11 44 2 3 2 2 2 2" xfId="18401"/>
    <cellStyle name="Обычный 3 11 44 2 3 2 2 3" xfId="18402"/>
    <cellStyle name="Обычный 3 11 44 2 3 2 3" xfId="18403"/>
    <cellStyle name="Обычный 3 11 44 2 3 2 3 2" xfId="18404"/>
    <cellStyle name="Обычный 3 11 44 2 3 2 4" xfId="18405"/>
    <cellStyle name="Обычный 3 11 44 2 3 3" xfId="18406"/>
    <cellStyle name="Обычный 3 11 44 2 3 3 2" xfId="18407"/>
    <cellStyle name="Обычный 3 11 44 2 3 3 2 2" xfId="18408"/>
    <cellStyle name="Обычный 3 11 44 2 3 3 3" xfId="18409"/>
    <cellStyle name="Обычный 3 11 44 2 3 4" xfId="18410"/>
    <cellStyle name="Обычный 3 11 44 2 3 4 2" xfId="18411"/>
    <cellStyle name="Обычный 3 11 44 2 3 5" xfId="18412"/>
    <cellStyle name="Обычный 3 11 44 2 4" xfId="18413"/>
    <cellStyle name="Обычный 3 11 44 2 4 2" xfId="18414"/>
    <cellStyle name="Обычный 3 11 44 2 4 2 2" xfId="18415"/>
    <cellStyle name="Обычный 3 11 44 2 4 2 2 2" xfId="18416"/>
    <cellStyle name="Обычный 3 11 44 2 4 2 3" xfId="18417"/>
    <cellStyle name="Обычный 3 11 44 2 4 3" xfId="18418"/>
    <cellStyle name="Обычный 3 11 44 2 4 3 2" xfId="18419"/>
    <cellStyle name="Обычный 3 11 44 2 4 4" xfId="18420"/>
    <cellStyle name="Обычный 3 11 44 2 5" xfId="18421"/>
    <cellStyle name="Обычный 3 11 44 2 5 2" xfId="18422"/>
    <cellStyle name="Обычный 3 11 44 2 5 2 2" xfId="18423"/>
    <cellStyle name="Обычный 3 11 44 2 5 3" xfId="18424"/>
    <cellStyle name="Обычный 3 11 44 2 6" xfId="18425"/>
    <cellStyle name="Обычный 3 11 44 2 6 2" xfId="18426"/>
    <cellStyle name="Обычный 3 11 44 2 7" xfId="18427"/>
    <cellStyle name="Обычный 3 11 44 3" xfId="18428"/>
    <cellStyle name="Обычный 3 11 44 3 2" xfId="18429"/>
    <cellStyle name="Обычный 3 11 44 3 2 2" xfId="18430"/>
    <cellStyle name="Обычный 3 11 44 3 2 2 2" xfId="18431"/>
    <cellStyle name="Обычный 3 11 44 3 2 2 2 2" xfId="18432"/>
    <cellStyle name="Обычный 3 11 44 3 2 2 3" xfId="18433"/>
    <cellStyle name="Обычный 3 11 44 3 2 3" xfId="18434"/>
    <cellStyle name="Обычный 3 11 44 3 2 3 2" xfId="18435"/>
    <cellStyle name="Обычный 3 11 44 3 2 4" xfId="18436"/>
    <cellStyle name="Обычный 3 11 44 3 3" xfId="18437"/>
    <cellStyle name="Обычный 3 11 44 3 3 2" xfId="18438"/>
    <cellStyle name="Обычный 3 11 44 3 3 2 2" xfId="18439"/>
    <cellStyle name="Обычный 3 11 44 3 3 3" xfId="18440"/>
    <cellStyle name="Обычный 3 11 44 3 4" xfId="18441"/>
    <cellStyle name="Обычный 3 11 44 3 4 2" xfId="18442"/>
    <cellStyle name="Обычный 3 11 44 3 5" xfId="18443"/>
    <cellStyle name="Обычный 3 11 44 4" xfId="18444"/>
    <cellStyle name="Обычный 3 11 44 4 2" xfId="18445"/>
    <cellStyle name="Обычный 3 11 44 4 2 2" xfId="18446"/>
    <cellStyle name="Обычный 3 11 44 4 2 2 2" xfId="18447"/>
    <cellStyle name="Обычный 3 11 44 4 2 2 2 2" xfId="18448"/>
    <cellStyle name="Обычный 3 11 44 4 2 2 3" xfId="18449"/>
    <cellStyle name="Обычный 3 11 44 4 2 3" xfId="18450"/>
    <cellStyle name="Обычный 3 11 44 4 2 3 2" xfId="18451"/>
    <cellStyle name="Обычный 3 11 44 4 2 4" xfId="18452"/>
    <cellStyle name="Обычный 3 11 44 4 3" xfId="18453"/>
    <cellStyle name="Обычный 3 11 44 4 3 2" xfId="18454"/>
    <cellStyle name="Обычный 3 11 44 4 3 2 2" xfId="18455"/>
    <cellStyle name="Обычный 3 11 44 4 3 3" xfId="18456"/>
    <cellStyle name="Обычный 3 11 44 4 4" xfId="18457"/>
    <cellStyle name="Обычный 3 11 44 4 4 2" xfId="18458"/>
    <cellStyle name="Обычный 3 11 44 4 5" xfId="18459"/>
    <cellStyle name="Обычный 3 11 44 5" xfId="18460"/>
    <cellStyle name="Обычный 3 11 44 5 2" xfId="18461"/>
    <cellStyle name="Обычный 3 11 44 5 2 2" xfId="18462"/>
    <cellStyle name="Обычный 3 11 44 5 2 2 2" xfId="18463"/>
    <cellStyle name="Обычный 3 11 44 5 2 3" xfId="18464"/>
    <cellStyle name="Обычный 3 11 44 5 3" xfId="18465"/>
    <cellStyle name="Обычный 3 11 44 5 3 2" xfId="18466"/>
    <cellStyle name="Обычный 3 11 44 5 4" xfId="18467"/>
    <cellStyle name="Обычный 3 11 44 6" xfId="18468"/>
    <cellStyle name="Обычный 3 11 44 6 2" xfId="18469"/>
    <cellStyle name="Обычный 3 11 44 6 2 2" xfId="18470"/>
    <cellStyle name="Обычный 3 11 44 6 3" xfId="18471"/>
    <cellStyle name="Обычный 3 11 44 7" xfId="18472"/>
    <cellStyle name="Обычный 3 11 44 7 2" xfId="18473"/>
    <cellStyle name="Обычный 3 11 44 8" xfId="18474"/>
    <cellStyle name="Обычный 3 11 45" xfId="18475"/>
    <cellStyle name="Обычный 3 11 45 2" xfId="18476"/>
    <cellStyle name="Обычный 3 11 45 2 2" xfId="18477"/>
    <cellStyle name="Обычный 3 11 45 2 2 2" xfId="18478"/>
    <cellStyle name="Обычный 3 11 45 2 2 2 2" xfId="18479"/>
    <cellStyle name="Обычный 3 11 45 2 2 2 2 2" xfId="18480"/>
    <cellStyle name="Обычный 3 11 45 2 2 2 2 2 2" xfId="18481"/>
    <cellStyle name="Обычный 3 11 45 2 2 2 2 3" xfId="18482"/>
    <cellStyle name="Обычный 3 11 45 2 2 2 3" xfId="18483"/>
    <cellStyle name="Обычный 3 11 45 2 2 2 3 2" xfId="18484"/>
    <cellStyle name="Обычный 3 11 45 2 2 2 4" xfId="18485"/>
    <cellStyle name="Обычный 3 11 45 2 2 3" xfId="18486"/>
    <cellStyle name="Обычный 3 11 45 2 2 3 2" xfId="18487"/>
    <cellStyle name="Обычный 3 11 45 2 2 3 2 2" xfId="18488"/>
    <cellStyle name="Обычный 3 11 45 2 2 3 3" xfId="18489"/>
    <cellStyle name="Обычный 3 11 45 2 2 4" xfId="18490"/>
    <cellStyle name="Обычный 3 11 45 2 2 4 2" xfId="18491"/>
    <cellStyle name="Обычный 3 11 45 2 2 5" xfId="18492"/>
    <cellStyle name="Обычный 3 11 45 2 3" xfId="18493"/>
    <cellStyle name="Обычный 3 11 45 2 3 2" xfId="18494"/>
    <cellStyle name="Обычный 3 11 45 2 3 2 2" xfId="18495"/>
    <cellStyle name="Обычный 3 11 45 2 3 2 2 2" xfId="18496"/>
    <cellStyle name="Обычный 3 11 45 2 3 2 2 2 2" xfId="18497"/>
    <cellStyle name="Обычный 3 11 45 2 3 2 2 3" xfId="18498"/>
    <cellStyle name="Обычный 3 11 45 2 3 2 3" xfId="18499"/>
    <cellStyle name="Обычный 3 11 45 2 3 2 3 2" xfId="18500"/>
    <cellStyle name="Обычный 3 11 45 2 3 2 4" xfId="18501"/>
    <cellStyle name="Обычный 3 11 45 2 3 3" xfId="18502"/>
    <cellStyle name="Обычный 3 11 45 2 3 3 2" xfId="18503"/>
    <cellStyle name="Обычный 3 11 45 2 3 3 2 2" xfId="18504"/>
    <cellStyle name="Обычный 3 11 45 2 3 3 3" xfId="18505"/>
    <cellStyle name="Обычный 3 11 45 2 3 4" xfId="18506"/>
    <cellStyle name="Обычный 3 11 45 2 3 4 2" xfId="18507"/>
    <cellStyle name="Обычный 3 11 45 2 3 5" xfId="18508"/>
    <cellStyle name="Обычный 3 11 45 2 4" xfId="18509"/>
    <cellStyle name="Обычный 3 11 45 2 4 2" xfId="18510"/>
    <cellStyle name="Обычный 3 11 45 2 4 2 2" xfId="18511"/>
    <cellStyle name="Обычный 3 11 45 2 4 2 2 2" xfId="18512"/>
    <cellStyle name="Обычный 3 11 45 2 4 2 3" xfId="18513"/>
    <cellStyle name="Обычный 3 11 45 2 4 3" xfId="18514"/>
    <cellStyle name="Обычный 3 11 45 2 4 3 2" xfId="18515"/>
    <cellStyle name="Обычный 3 11 45 2 4 4" xfId="18516"/>
    <cellStyle name="Обычный 3 11 45 2 5" xfId="18517"/>
    <cellStyle name="Обычный 3 11 45 2 5 2" xfId="18518"/>
    <cellStyle name="Обычный 3 11 45 2 5 2 2" xfId="18519"/>
    <cellStyle name="Обычный 3 11 45 2 5 3" xfId="18520"/>
    <cellStyle name="Обычный 3 11 45 2 6" xfId="18521"/>
    <cellStyle name="Обычный 3 11 45 2 6 2" xfId="18522"/>
    <cellStyle name="Обычный 3 11 45 2 7" xfId="18523"/>
    <cellStyle name="Обычный 3 11 45 3" xfId="18524"/>
    <cellStyle name="Обычный 3 11 45 3 2" xfId="18525"/>
    <cellStyle name="Обычный 3 11 45 3 2 2" xfId="18526"/>
    <cellStyle name="Обычный 3 11 45 3 2 2 2" xfId="18527"/>
    <cellStyle name="Обычный 3 11 45 3 2 2 2 2" xfId="18528"/>
    <cellStyle name="Обычный 3 11 45 3 2 2 3" xfId="18529"/>
    <cellStyle name="Обычный 3 11 45 3 2 3" xfId="18530"/>
    <cellStyle name="Обычный 3 11 45 3 2 3 2" xfId="18531"/>
    <cellStyle name="Обычный 3 11 45 3 2 4" xfId="18532"/>
    <cellStyle name="Обычный 3 11 45 3 3" xfId="18533"/>
    <cellStyle name="Обычный 3 11 45 3 3 2" xfId="18534"/>
    <cellStyle name="Обычный 3 11 45 3 3 2 2" xfId="18535"/>
    <cellStyle name="Обычный 3 11 45 3 3 3" xfId="18536"/>
    <cellStyle name="Обычный 3 11 45 3 4" xfId="18537"/>
    <cellStyle name="Обычный 3 11 45 3 4 2" xfId="18538"/>
    <cellStyle name="Обычный 3 11 45 3 5" xfId="18539"/>
    <cellStyle name="Обычный 3 11 45 4" xfId="18540"/>
    <cellStyle name="Обычный 3 11 45 4 2" xfId="18541"/>
    <cellStyle name="Обычный 3 11 45 4 2 2" xfId="18542"/>
    <cellStyle name="Обычный 3 11 45 4 2 2 2" xfId="18543"/>
    <cellStyle name="Обычный 3 11 45 4 2 2 2 2" xfId="18544"/>
    <cellStyle name="Обычный 3 11 45 4 2 2 3" xfId="18545"/>
    <cellStyle name="Обычный 3 11 45 4 2 3" xfId="18546"/>
    <cellStyle name="Обычный 3 11 45 4 2 3 2" xfId="18547"/>
    <cellStyle name="Обычный 3 11 45 4 2 4" xfId="18548"/>
    <cellStyle name="Обычный 3 11 45 4 3" xfId="18549"/>
    <cellStyle name="Обычный 3 11 45 4 3 2" xfId="18550"/>
    <cellStyle name="Обычный 3 11 45 4 3 2 2" xfId="18551"/>
    <cellStyle name="Обычный 3 11 45 4 3 3" xfId="18552"/>
    <cellStyle name="Обычный 3 11 45 4 4" xfId="18553"/>
    <cellStyle name="Обычный 3 11 45 4 4 2" xfId="18554"/>
    <cellStyle name="Обычный 3 11 45 4 5" xfId="18555"/>
    <cellStyle name="Обычный 3 11 45 5" xfId="18556"/>
    <cellStyle name="Обычный 3 11 45 5 2" xfId="18557"/>
    <cellStyle name="Обычный 3 11 45 5 2 2" xfId="18558"/>
    <cellStyle name="Обычный 3 11 45 5 2 2 2" xfId="18559"/>
    <cellStyle name="Обычный 3 11 45 5 2 3" xfId="18560"/>
    <cellStyle name="Обычный 3 11 45 5 3" xfId="18561"/>
    <cellStyle name="Обычный 3 11 45 5 3 2" xfId="18562"/>
    <cellStyle name="Обычный 3 11 45 5 4" xfId="18563"/>
    <cellStyle name="Обычный 3 11 45 6" xfId="18564"/>
    <cellStyle name="Обычный 3 11 45 6 2" xfId="18565"/>
    <cellStyle name="Обычный 3 11 45 6 2 2" xfId="18566"/>
    <cellStyle name="Обычный 3 11 45 6 3" xfId="18567"/>
    <cellStyle name="Обычный 3 11 45 7" xfId="18568"/>
    <cellStyle name="Обычный 3 11 45 7 2" xfId="18569"/>
    <cellStyle name="Обычный 3 11 45 8" xfId="18570"/>
    <cellStyle name="Обычный 3 11 46" xfId="18571"/>
    <cellStyle name="Обычный 3 11 46 2" xfId="18572"/>
    <cellStyle name="Обычный 3 11 46 2 2" xfId="18573"/>
    <cellStyle name="Обычный 3 11 46 2 2 2" xfId="18574"/>
    <cellStyle name="Обычный 3 11 46 2 2 2 2" xfId="18575"/>
    <cellStyle name="Обычный 3 11 46 2 2 2 2 2" xfId="18576"/>
    <cellStyle name="Обычный 3 11 46 2 2 2 2 2 2" xfId="18577"/>
    <cellStyle name="Обычный 3 11 46 2 2 2 2 3" xfId="18578"/>
    <cellStyle name="Обычный 3 11 46 2 2 2 3" xfId="18579"/>
    <cellStyle name="Обычный 3 11 46 2 2 2 3 2" xfId="18580"/>
    <cellStyle name="Обычный 3 11 46 2 2 2 4" xfId="18581"/>
    <cellStyle name="Обычный 3 11 46 2 2 3" xfId="18582"/>
    <cellStyle name="Обычный 3 11 46 2 2 3 2" xfId="18583"/>
    <cellStyle name="Обычный 3 11 46 2 2 3 2 2" xfId="18584"/>
    <cellStyle name="Обычный 3 11 46 2 2 3 3" xfId="18585"/>
    <cellStyle name="Обычный 3 11 46 2 2 4" xfId="18586"/>
    <cellStyle name="Обычный 3 11 46 2 2 4 2" xfId="18587"/>
    <cellStyle name="Обычный 3 11 46 2 2 5" xfId="18588"/>
    <cellStyle name="Обычный 3 11 46 2 3" xfId="18589"/>
    <cellStyle name="Обычный 3 11 46 2 3 2" xfId="18590"/>
    <cellStyle name="Обычный 3 11 46 2 3 2 2" xfId="18591"/>
    <cellStyle name="Обычный 3 11 46 2 3 2 2 2" xfId="18592"/>
    <cellStyle name="Обычный 3 11 46 2 3 2 2 2 2" xfId="18593"/>
    <cellStyle name="Обычный 3 11 46 2 3 2 2 3" xfId="18594"/>
    <cellStyle name="Обычный 3 11 46 2 3 2 3" xfId="18595"/>
    <cellStyle name="Обычный 3 11 46 2 3 2 3 2" xfId="18596"/>
    <cellStyle name="Обычный 3 11 46 2 3 2 4" xfId="18597"/>
    <cellStyle name="Обычный 3 11 46 2 3 3" xfId="18598"/>
    <cellStyle name="Обычный 3 11 46 2 3 3 2" xfId="18599"/>
    <cellStyle name="Обычный 3 11 46 2 3 3 2 2" xfId="18600"/>
    <cellStyle name="Обычный 3 11 46 2 3 3 3" xfId="18601"/>
    <cellStyle name="Обычный 3 11 46 2 3 4" xfId="18602"/>
    <cellStyle name="Обычный 3 11 46 2 3 4 2" xfId="18603"/>
    <cellStyle name="Обычный 3 11 46 2 3 5" xfId="18604"/>
    <cellStyle name="Обычный 3 11 46 2 4" xfId="18605"/>
    <cellStyle name="Обычный 3 11 46 2 4 2" xfId="18606"/>
    <cellStyle name="Обычный 3 11 46 2 4 2 2" xfId="18607"/>
    <cellStyle name="Обычный 3 11 46 2 4 2 2 2" xfId="18608"/>
    <cellStyle name="Обычный 3 11 46 2 4 2 3" xfId="18609"/>
    <cellStyle name="Обычный 3 11 46 2 4 3" xfId="18610"/>
    <cellStyle name="Обычный 3 11 46 2 4 3 2" xfId="18611"/>
    <cellStyle name="Обычный 3 11 46 2 4 4" xfId="18612"/>
    <cellStyle name="Обычный 3 11 46 2 5" xfId="18613"/>
    <cellStyle name="Обычный 3 11 46 2 5 2" xfId="18614"/>
    <cellStyle name="Обычный 3 11 46 2 5 2 2" xfId="18615"/>
    <cellStyle name="Обычный 3 11 46 2 5 3" xfId="18616"/>
    <cellStyle name="Обычный 3 11 46 2 6" xfId="18617"/>
    <cellStyle name="Обычный 3 11 46 2 6 2" xfId="18618"/>
    <cellStyle name="Обычный 3 11 46 2 7" xfId="18619"/>
    <cellStyle name="Обычный 3 11 46 3" xfId="18620"/>
    <cellStyle name="Обычный 3 11 46 3 2" xfId="18621"/>
    <cellStyle name="Обычный 3 11 46 3 2 2" xfId="18622"/>
    <cellStyle name="Обычный 3 11 46 3 2 2 2" xfId="18623"/>
    <cellStyle name="Обычный 3 11 46 3 2 2 2 2" xfId="18624"/>
    <cellStyle name="Обычный 3 11 46 3 2 2 3" xfId="18625"/>
    <cellStyle name="Обычный 3 11 46 3 2 3" xfId="18626"/>
    <cellStyle name="Обычный 3 11 46 3 2 3 2" xfId="18627"/>
    <cellStyle name="Обычный 3 11 46 3 2 4" xfId="18628"/>
    <cellStyle name="Обычный 3 11 46 3 3" xfId="18629"/>
    <cellStyle name="Обычный 3 11 46 3 3 2" xfId="18630"/>
    <cellStyle name="Обычный 3 11 46 3 3 2 2" xfId="18631"/>
    <cellStyle name="Обычный 3 11 46 3 3 3" xfId="18632"/>
    <cellStyle name="Обычный 3 11 46 3 4" xfId="18633"/>
    <cellStyle name="Обычный 3 11 46 3 4 2" xfId="18634"/>
    <cellStyle name="Обычный 3 11 46 3 5" xfId="18635"/>
    <cellStyle name="Обычный 3 11 46 4" xfId="18636"/>
    <cellStyle name="Обычный 3 11 46 4 2" xfId="18637"/>
    <cellStyle name="Обычный 3 11 46 4 2 2" xfId="18638"/>
    <cellStyle name="Обычный 3 11 46 4 2 2 2" xfId="18639"/>
    <cellStyle name="Обычный 3 11 46 4 2 2 2 2" xfId="18640"/>
    <cellStyle name="Обычный 3 11 46 4 2 2 3" xfId="18641"/>
    <cellStyle name="Обычный 3 11 46 4 2 3" xfId="18642"/>
    <cellStyle name="Обычный 3 11 46 4 2 3 2" xfId="18643"/>
    <cellStyle name="Обычный 3 11 46 4 2 4" xfId="18644"/>
    <cellStyle name="Обычный 3 11 46 4 3" xfId="18645"/>
    <cellStyle name="Обычный 3 11 46 4 3 2" xfId="18646"/>
    <cellStyle name="Обычный 3 11 46 4 3 2 2" xfId="18647"/>
    <cellStyle name="Обычный 3 11 46 4 3 3" xfId="18648"/>
    <cellStyle name="Обычный 3 11 46 4 4" xfId="18649"/>
    <cellStyle name="Обычный 3 11 46 4 4 2" xfId="18650"/>
    <cellStyle name="Обычный 3 11 46 4 5" xfId="18651"/>
    <cellStyle name="Обычный 3 11 46 5" xfId="18652"/>
    <cellStyle name="Обычный 3 11 46 5 2" xfId="18653"/>
    <cellStyle name="Обычный 3 11 46 5 2 2" xfId="18654"/>
    <cellStyle name="Обычный 3 11 46 5 2 2 2" xfId="18655"/>
    <cellStyle name="Обычный 3 11 46 5 2 3" xfId="18656"/>
    <cellStyle name="Обычный 3 11 46 5 3" xfId="18657"/>
    <cellStyle name="Обычный 3 11 46 5 3 2" xfId="18658"/>
    <cellStyle name="Обычный 3 11 46 5 4" xfId="18659"/>
    <cellStyle name="Обычный 3 11 46 6" xfId="18660"/>
    <cellStyle name="Обычный 3 11 46 6 2" xfId="18661"/>
    <cellStyle name="Обычный 3 11 46 6 2 2" xfId="18662"/>
    <cellStyle name="Обычный 3 11 46 6 3" xfId="18663"/>
    <cellStyle name="Обычный 3 11 46 7" xfId="18664"/>
    <cellStyle name="Обычный 3 11 46 7 2" xfId="18665"/>
    <cellStyle name="Обычный 3 11 46 8" xfId="18666"/>
    <cellStyle name="Обычный 3 11 47" xfId="18667"/>
    <cellStyle name="Обычный 3 11 47 2" xfId="18668"/>
    <cellStyle name="Обычный 3 11 47 2 2" xfId="18669"/>
    <cellStyle name="Обычный 3 11 47 2 2 2" xfId="18670"/>
    <cellStyle name="Обычный 3 11 47 2 2 2 2" xfId="18671"/>
    <cellStyle name="Обычный 3 11 47 2 2 2 2 2" xfId="18672"/>
    <cellStyle name="Обычный 3 11 47 2 2 2 2 2 2" xfId="18673"/>
    <cellStyle name="Обычный 3 11 47 2 2 2 2 3" xfId="18674"/>
    <cellStyle name="Обычный 3 11 47 2 2 2 3" xfId="18675"/>
    <cellStyle name="Обычный 3 11 47 2 2 2 3 2" xfId="18676"/>
    <cellStyle name="Обычный 3 11 47 2 2 2 4" xfId="18677"/>
    <cellStyle name="Обычный 3 11 47 2 2 3" xfId="18678"/>
    <cellStyle name="Обычный 3 11 47 2 2 3 2" xfId="18679"/>
    <cellStyle name="Обычный 3 11 47 2 2 3 2 2" xfId="18680"/>
    <cellStyle name="Обычный 3 11 47 2 2 3 3" xfId="18681"/>
    <cellStyle name="Обычный 3 11 47 2 2 4" xfId="18682"/>
    <cellStyle name="Обычный 3 11 47 2 2 4 2" xfId="18683"/>
    <cellStyle name="Обычный 3 11 47 2 2 5" xfId="18684"/>
    <cellStyle name="Обычный 3 11 47 2 3" xfId="18685"/>
    <cellStyle name="Обычный 3 11 47 2 3 2" xfId="18686"/>
    <cellStyle name="Обычный 3 11 47 2 3 2 2" xfId="18687"/>
    <cellStyle name="Обычный 3 11 47 2 3 2 2 2" xfId="18688"/>
    <cellStyle name="Обычный 3 11 47 2 3 2 2 2 2" xfId="18689"/>
    <cellStyle name="Обычный 3 11 47 2 3 2 2 3" xfId="18690"/>
    <cellStyle name="Обычный 3 11 47 2 3 2 3" xfId="18691"/>
    <cellStyle name="Обычный 3 11 47 2 3 2 3 2" xfId="18692"/>
    <cellStyle name="Обычный 3 11 47 2 3 2 4" xfId="18693"/>
    <cellStyle name="Обычный 3 11 47 2 3 3" xfId="18694"/>
    <cellStyle name="Обычный 3 11 47 2 3 3 2" xfId="18695"/>
    <cellStyle name="Обычный 3 11 47 2 3 3 2 2" xfId="18696"/>
    <cellStyle name="Обычный 3 11 47 2 3 3 3" xfId="18697"/>
    <cellStyle name="Обычный 3 11 47 2 3 4" xfId="18698"/>
    <cellStyle name="Обычный 3 11 47 2 3 4 2" xfId="18699"/>
    <cellStyle name="Обычный 3 11 47 2 3 5" xfId="18700"/>
    <cellStyle name="Обычный 3 11 47 2 4" xfId="18701"/>
    <cellStyle name="Обычный 3 11 47 2 4 2" xfId="18702"/>
    <cellStyle name="Обычный 3 11 47 2 4 2 2" xfId="18703"/>
    <cellStyle name="Обычный 3 11 47 2 4 2 2 2" xfId="18704"/>
    <cellStyle name="Обычный 3 11 47 2 4 2 3" xfId="18705"/>
    <cellStyle name="Обычный 3 11 47 2 4 3" xfId="18706"/>
    <cellStyle name="Обычный 3 11 47 2 4 3 2" xfId="18707"/>
    <cellStyle name="Обычный 3 11 47 2 4 4" xfId="18708"/>
    <cellStyle name="Обычный 3 11 47 2 5" xfId="18709"/>
    <cellStyle name="Обычный 3 11 47 2 5 2" xfId="18710"/>
    <cellStyle name="Обычный 3 11 47 2 5 2 2" xfId="18711"/>
    <cellStyle name="Обычный 3 11 47 2 5 3" xfId="18712"/>
    <cellStyle name="Обычный 3 11 47 2 6" xfId="18713"/>
    <cellStyle name="Обычный 3 11 47 2 6 2" xfId="18714"/>
    <cellStyle name="Обычный 3 11 47 2 7" xfId="18715"/>
    <cellStyle name="Обычный 3 11 47 3" xfId="18716"/>
    <cellStyle name="Обычный 3 11 47 3 2" xfId="18717"/>
    <cellStyle name="Обычный 3 11 47 3 2 2" xfId="18718"/>
    <cellStyle name="Обычный 3 11 47 3 2 2 2" xfId="18719"/>
    <cellStyle name="Обычный 3 11 47 3 2 2 2 2" xfId="18720"/>
    <cellStyle name="Обычный 3 11 47 3 2 2 3" xfId="18721"/>
    <cellStyle name="Обычный 3 11 47 3 2 3" xfId="18722"/>
    <cellStyle name="Обычный 3 11 47 3 2 3 2" xfId="18723"/>
    <cellStyle name="Обычный 3 11 47 3 2 4" xfId="18724"/>
    <cellStyle name="Обычный 3 11 47 3 3" xfId="18725"/>
    <cellStyle name="Обычный 3 11 47 3 3 2" xfId="18726"/>
    <cellStyle name="Обычный 3 11 47 3 3 2 2" xfId="18727"/>
    <cellStyle name="Обычный 3 11 47 3 3 3" xfId="18728"/>
    <cellStyle name="Обычный 3 11 47 3 4" xfId="18729"/>
    <cellStyle name="Обычный 3 11 47 3 4 2" xfId="18730"/>
    <cellStyle name="Обычный 3 11 47 3 5" xfId="18731"/>
    <cellStyle name="Обычный 3 11 47 4" xfId="18732"/>
    <cellStyle name="Обычный 3 11 47 4 2" xfId="18733"/>
    <cellStyle name="Обычный 3 11 47 4 2 2" xfId="18734"/>
    <cellStyle name="Обычный 3 11 47 4 2 2 2" xfId="18735"/>
    <cellStyle name="Обычный 3 11 47 4 2 2 2 2" xfId="18736"/>
    <cellStyle name="Обычный 3 11 47 4 2 2 3" xfId="18737"/>
    <cellStyle name="Обычный 3 11 47 4 2 3" xfId="18738"/>
    <cellStyle name="Обычный 3 11 47 4 2 3 2" xfId="18739"/>
    <cellStyle name="Обычный 3 11 47 4 2 4" xfId="18740"/>
    <cellStyle name="Обычный 3 11 47 4 3" xfId="18741"/>
    <cellStyle name="Обычный 3 11 47 4 3 2" xfId="18742"/>
    <cellStyle name="Обычный 3 11 47 4 3 2 2" xfId="18743"/>
    <cellStyle name="Обычный 3 11 47 4 3 3" xfId="18744"/>
    <cellStyle name="Обычный 3 11 47 4 4" xfId="18745"/>
    <cellStyle name="Обычный 3 11 47 4 4 2" xfId="18746"/>
    <cellStyle name="Обычный 3 11 47 4 5" xfId="18747"/>
    <cellStyle name="Обычный 3 11 47 5" xfId="18748"/>
    <cellStyle name="Обычный 3 11 47 5 2" xfId="18749"/>
    <cellStyle name="Обычный 3 11 47 5 2 2" xfId="18750"/>
    <cellStyle name="Обычный 3 11 47 5 2 2 2" xfId="18751"/>
    <cellStyle name="Обычный 3 11 47 5 2 3" xfId="18752"/>
    <cellStyle name="Обычный 3 11 47 5 3" xfId="18753"/>
    <cellStyle name="Обычный 3 11 47 5 3 2" xfId="18754"/>
    <cellStyle name="Обычный 3 11 47 5 4" xfId="18755"/>
    <cellStyle name="Обычный 3 11 47 6" xfId="18756"/>
    <cellStyle name="Обычный 3 11 47 6 2" xfId="18757"/>
    <cellStyle name="Обычный 3 11 47 6 2 2" xfId="18758"/>
    <cellStyle name="Обычный 3 11 47 6 3" xfId="18759"/>
    <cellStyle name="Обычный 3 11 47 7" xfId="18760"/>
    <cellStyle name="Обычный 3 11 47 7 2" xfId="18761"/>
    <cellStyle name="Обычный 3 11 47 8" xfId="18762"/>
    <cellStyle name="Обычный 3 11 48" xfId="18763"/>
    <cellStyle name="Обычный 3 11 48 2" xfId="18764"/>
    <cellStyle name="Обычный 3 11 48 2 2" xfId="18765"/>
    <cellStyle name="Обычный 3 11 48 2 2 2" xfId="18766"/>
    <cellStyle name="Обычный 3 11 48 2 2 2 2" xfId="18767"/>
    <cellStyle name="Обычный 3 11 48 2 2 2 2 2" xfId="18768"/>
    <cellStyle name="Обычный 3 11 48 2 2 2 3" xfId="18769"/>
    <cellStyle name="Обычный 3 11 48 2 2 3" xfId="18770"/>
    <cellStyle name="Обычный 3 11 48 2 2 3 2" xfId="18771"/>
    <cellStyle name="Обычный 3 11 48 2 2 4" xfId="18772"/>
    <cellStyle name="Обычный 3 11 48 2 3" xfId="18773"/>
    <cellStyle name="Обычный 3 11 48 2 3 2" xfId="18774"/>
    <cellStyle name="Обычный 3 11 48 2 3 2 2" xfId="18775"/>
    <cellStyle name="Обычный 3 11 48 2 3 3" xfId="18776"/>
    <cellStyle name="Обычный 3 11 48 2 4" xfId="18777"/>
    <cellStyle name="Обычный 3 11 48 2 4 2" xfId="18778"/>
    <cellStyle name="Обычный 3 11 48 2 5" xfId="18779"/>
    <cellStyle name="Обычный 3 11 48 3" xfId="18780"/>
    <cellStyle name="Обычный 3 11 48 3 2" xfId="18781"/>
    <cellStyle name="Обычный 3 11 48 3 2 2" xfId="18782"/>
    <cellStyle name="Обычный 3 11 48 3 2 2 2" xfId="18783"/>
    <cellStyle name="Обычный 3 11 48 3 2 2 2 2" xfId="18784"/>
    <cellStyle name="Обычный 3 11 48 3 2 2 3" xfId="18785"/>
    <cellStyle name="Обычный 3 11 48 3 2 3" xfId="18786"/>
    <cellStyle name="Обычный 3 11 48 3 2 3 2" xfId="18787"/>
    <cellStyle name="Обычный 3 11 48 3 2 4" xfId="18788"/>
    <cellStyle name="Обычный 3 11 48 3 3" xfId="18789"/>
    <cellStyle name="Обычный 3 11 48 3 3 2" xfId="18790"/>
    <cellStyle name="Обычный 3 11 48 3 3 2 2" xfId="18791"/>
    <cellStyle name="Обычный 3 11 48 3 3 3" xfId="18792"/>
    <cellStyle name="Обычный 3 11 48 3 4" xfId="18793"/>
    <cellStyle name="Обычный 3 11 48 3 4 2" xfId="18794"/>
    <cellStyle name="Обычный 3 11 48 3 5" xfId="18795"/>
    <cellStyle name="Обычный 3 11 48 4" xfId="18796"/>
    <cellStyle name="Обычный 3 11 48 4 2" xfId="18797"/>
    <cellStyle name="Обычный 3 11 48 4 2 2" xfId="18798"/>
    <cellStyle name="Обычный 3 11 48 4 2 2 2" xfId="18799"/>
    <cellStyle name="Обычный 3 11 48 4 2 3" xfId="18800"/>
    <cellStyle name="Обычный 3 11 48 4 3" xfId="18801"/>
    <cellStyle name="Обычный 3 11 48 4 3 2" xfId="18802"/>
    <cellStyle name="Обычный 3 11 48 4 4" xfId="18803"/>
    <cellStyle name="Обычный 3 11 48 5" xfId="18804"/>
    <cellStyle name="Обычный 3 11 48 5 2" xfId="18805"/>
    <cellStyle name="Обычный 3 11 48 5 2 2" xfId="18806"/>
    <cellStyle name="Обычный 3 11 48 5 3" xfId="18807"/>
    <cellStyle name="Обычный 3 11 48 6" xfId="18808"/>
    <cellStyle name="Обычный 3 11 48 6 2" xfId="18809"/>
    <cellStyle name="Обычный 3 11 48 7" xfId="18810"/>
    <cellStyle name="Обычный 3 11 49" xfId="18811"/>
    <cellStyle name="Обычный 3 11 49 2" xfId="18812"/>
    <cellStyle name="Обычный 3 11 49 2 2" xfId="18813"/>
    <cellStyle name="Обычный 3 11 49 2 2 2" xfId="18814"/>
    <cellStyle name="Обычный 3 11 49 2 2 2 2" xfId="18815"/>
    <cellStyle name="Обычный 3 11 49 2 2 3" xfId="18816"/>
    <cellStyle name="Обычный 3 11 49 2 3" xfId="18817"/>
    <cellStyle name="Обычный 3 11 49 2 3 2" xfId="18818"/>
    <cellStyle name="Обычный 3 11 49 2 4" xfId="18819"/>
    <cellStyle name="Обычный 3 11 49 3" xfId="18820"/>
    <cellStyle name="Обычный 3 11 49 3 2" xfId="18821"/>
    <cellStyle name="Обычный 3 11 49 3 2 2" xfId="18822"/>
    <cellStyle name="Обычный 3 11 49 3 3" xfId="18823"/>
    <cellStyle name="Обычный 3 11 49 4" xfId="18824"/>
    <cellStyle name="Обычный 3 11 49 4 2" xfId="18825"/>
    <cellStyle name="Обычный 3 11 49 5" xfId="18826"/>
    <cellStyle name="Обычный 3 11 5" xfId="18827"/>
    <cellStyle name="Обычный 3 11 5 2" xfId="18828"/>
    <cellStyle name="Обычный 3 11 5 2 2" xfId="18829"/>
    <cellStyle name="Обычный 3 11 5 2 2 2" xfId="18830"/>
    <cellStyle name="Обычный 3 11 5 2 2 2 2" xfId="18831"/>
    <cellStyle name="Обычный 3 11 5 2 2 2 2 2" xfId="18832"/>
    <cellStyle name="Обычный 3 11 5 2 2 2 2 2 2" xfId="18833"/>
    <cellStyle name="Обычный 3 11 5 2 2 2 2 3" xfId="18834"/>
    <cellStyle name="Обычный 3 11 5 2 2 2 3" xfId="18835"/>
    <cellStyle name="Обычный 3 11 5 2 2 2 3 2" xfId="18836"/>
    <cellStyle name="Обычный 3 11 5 2 2 2 4" xfId="18837"/>
    <cellStyle name="Обычный 3 11 5 2 2 3" xfId="18838"/>
    <cellStyle name="Обычный 3 11 5 2 2 3 2" xfId="18839"/>
    <cellStyle name="Обычный 3 11 5 2 2 3 2 2" xfId="18840"/>
    <cellStyle name="Обычный 3 11 5 2 2 3 3" xfId="18841"/>
    <cellStyle name="Обычный 3 11 5 2 2 4" xfId="18842"/>
    <cellStyle name="Обычный 3 11 5 2 2 4 2" xfId="18843"/>
    <cellStyle name="Обычный 3 11 5 2 2 5" xfId="18844"/>
    <cellStyle name="Обычный 3 11 5 2 3" xfId="18845"/>
    <cellStyle name="Обычный 3 11 5 2 3 2" xfId="18846"/>
    <cellStyle name="Обычный 3 11 5 2 3 2 2" xfId="18847"/>
    <cellStyle name="Обычный 3 11 5 2 3 2 2 2" xfId="18848"/>
    <cellStyle name="Обычный 3 11 5 2 3 2 2 2 2" xfId="18849"/>
    <cellStyle name="Обычный 3 11 5 2 3 2 2 3" xfId="18850"/>
    <cellStyle name="Обычный 3 11 5 2 3 2 3" xfId="18851"/>
    <cellStyle name="Обычный 3 11 5 2 3 2 3 2" xfId="18852"/>
    <cellStyle name="Обычный 3 11 5 2 3 2 4" xfId="18853"/>
    <cellStyle name="Обычный 3 11 5 2 3 3" xfId="18854"/>
    <cellStyle name="Обычный 3 11 5 2 3 3 2" xfId="18855"/>
    <cellStyle name="Обычный 3 11 5 2 3 3 2 2" xfId="18856"/>
    <cellStyle name="Обычный 3 11 5 2 3 3 3" xfId="18857"/>
    <cellStyle name="Обычный 3 11 5 2 3 4" xfId="18858"/>
    <cellStyle name="Обычный 3 11 5 2 3 4 2" xfId="18859"/>
    <cellStyle name="Обычный 3 11 5 2 3 5" xfId="18860"/>
    <cellStyle name="Обычный 3 11 5 2 4" xfId="18861"/>
    <cellStyle name="Обычный 3 11 5 2 4 2" xfId="18862"/>
    <cellStyle name="Обычный 3 11 5 2 4 2 2" xfId="18863"/>
    <cellStyle name="Обычный 3 11 5 2 4 2 2 2" xfId="18864"/>
    <cellStyle name="Обычный 3 11 5 2 4 2 3" xfId="18865"/>
    <cellStyle name="Обычный 3 11 5 2 4 3" xfId="18866"/>
    <cellStyle name="Обычный 3 11 5 2 4 3 2" xfId="18867"/>
    <cellStyle name="Обычный 3 11 5 2 4 4" xfId="18868"/>
    <cellStyle name="Обычный 3 11 5 2 5" xfId="18869"/>
    <cellStyle name="Обычный 3 11 5 2 5 2" xfId="18870"/>
    <cellStyle name="Обычный 3 11 5 2 5 2 2" xfId="18871"/>
    <cellStyle name="Обычный 3 11 5 2 5 3" xfId="18872"/>
    <cellStyle name="Обычный 3 11 5 2 6" xfId="18873"/>
    <cellStyle name="Обычный 3 11 5 2 6 2" xfId="18874"/>
    <cellStyle name="Обычный 3 11 5 2 7" xfId="18875"/>
    <cellStyle name="Обычный 3 11 5 3" xfId="18876"/>
    <cellStyle name="Обычный 3 11 5 3 2" xfId="18877"/>
    <cellStyle name="Обычный 3 11 5 3 2 2" xfId="18878"/>
    <cellStyle name="Обычный 3 11 5 3 2 2 2" xfId="18879"/>
    <cellStyle name="Обычный 3 11 5 3 2 2 2 2" xfId="18880"/>
    <cellStyle name="Обычный 3 11 5 3 2 2 3" xfId="18881"/>
    <cellStyle name="Обычный 3 11 5 3 2 3" xfId="18882"/>
    <cellStyle name="Обычный 3 11 5 3 2 3 2" xfId="18883"/>
    <cellStyle name="Обычный 3 11 5 3 2 4" xfId="18884"/>
    <cellStyle name="Обычный 3 11 5 3 3" xfId="18885"/>
    <cellStyle name="Обычный 3 11 5 3 3 2" xfId="18886"/>
    <cellStyle name="Обычный 3 11 5 3 3 2 2" xfId="18887"/>
    <cellStyle name="Обычный 3 11 5 3 3 3" xfId="18888"/>
    <cellStyle name="Обычный 3 11 5 3 4" xfId="18889"/>
    <cellStyle name="Обычный 3 11 5 3 4 2" xfId="18890"/>
    <cellStyle name="Обычный 3 11 5 3 5" xfId="18891"/>
    <cellStyle name="Обычный 3 11 5 4" xfId="18892"/>
    <cellStyle name="Обычный 3 11 5 4 2" xfId="18893"/>
    <cellStyle name="Обычный 3 11 5 4 2 2" xfId="18894"/>
    <cellStyle name="Обычный 3 11 5 4 2 2 2" xfId="18895"/>
    <cellStyle name="Обычный 3 11 5 4 2 2 2 2" xfId="18896"/>
    <cellStyle name="Обычный 3 11 5 4 2 2 3" xfId="18897"/>
    <cellStyle name="Обычный 3 11 5 4 2 3" xfId="18898"/>
    <cellStyle name="Обычный 3 11 5 4 2 3 2" xfId="18899"/>
    <cellStyle name="Обычный 3 11 5 4 2 4" xfId="18900"/>
    <cellStyle name="Обычный 3 11 5 4 3" xfId="18901"/>
    <cellStyle name="Обычный 3 11 5 4 3 2" xfId="18902"/>
    <cellStyle name="Обычный 3 11 5 4 3 2 2" xfId="18903"/>
    <cellStyle name="Обычный 3 11 5 4 3 3" xfId="18904"/>
    <cellStyle name="Обычный 3 11 5 4 4" xfId="18905"/>
    <cellStyle name="Обычный 3 11 5 4 4 2" xfId="18906"/>
    <cellStyle name="Обычный 3 11 5 4 5" xfId="18907"/>
    <cellStyle name="Обычный 3 11 5 5" xfId="18908"/>
    <cellStyle name="Обычный 3 11 5 5 2" xfId="18909"/>
    <cellStyle name="Обычный 3 11 5 5 2 2" xfId="18910"/>
    <cellStyle name="Обычный 3 11 5 5 2 2 2" xfId="18911"/>
    <cellStyle name="Обычный 3 11 5 5 2 3" xfId="18912"/>
    <cellStyle name="Обычный 3 11 5 5 3" xfId="18913"/>
    <cellStyle name="Обычный 3 11 5 5 3 2" xfId="18914"/>
    <cellStyle name="Обычный 3 11 5 5 4" xfId="18915"/>
    <cellStyle name="Обычный 3 11 5 6" xfId="18916"/>
    <cellStyle name="Обычный 3 11 5 6 2" xfId="18917"/>
    <cellStyle name="Обычный 3 11 5 6 2 2" xfId="18918"/>
    <cellStyle name="Обычный 3 11 5 6 3" xfId="18919"/>
    <cellStyle name="Обычный 3 11 5 7" xfId="18920"/>
    <cellStyle name="Обычный 3 11 5 7 2" xfId="18921"/>
    <cellStyle name="Обычный 3 11 5 8" xfId="18922"/>
    <cellStyle name="Обычный 3 11 50" xfId="18923"/>
    <cellStyle name="Обычный 3 11 50 2" xfId="18924"/>
    <cellStyle name="Обычный 3 11 50 2 2" xfId="18925"/>
    <cellStyle name="Обычный 3 11 50 2 2 2" xfId="18926"/>
    <cellStyle name="Обычный 3 11 50 2 2 2 2" xfId="18927"/>
    <cellStyle name="Обычный 3 11 50 2 2 3" xfId="18928"/>
    <cellStyle name="Обычный 3 11 50 2 3" xfId="18929"/>
    <cellStyle name="Обычный 3 11 50 2 3 2" xfId="18930"/>
    <cellStyle name="Обычный 3 11 50 2 4" xfId="18931"/>
    <cellStyle name="Обычный 3 11 50 3" xfId="18932"/>
    <cellStyle name="Обычный 3 11 50 3 2" xfId="18933"/>
    <cellStyle name="Обычный 3 11 50 3 2 2" xfId="18934"/>
    <cellStyle name="Обычный 3 11 50 3 3" xfId="18935"/>
    <cellStyle name="Обычный 3 11 50 4" xfId="18936"/>
    <cellStyle name="Обычный 3 11 50 4 2" xfId="18937"/>
    <cellStyle name="Обычный 3 11 50 5" xfId="18938"/>
    <cellStyle name="Обычный 3 11 51" xfId="18939"/>
    <cellStyle name="Обычный 3 11 51 2" xfId="18940"/>
    <cellStyle name="Обычный 3 11 51 2 2" xfId="18941"/>
    <cellStyle name="Обычный 3 11 51 2 2 2" xfId="18942"/>
    <cellStyle name="Обычный 3 11 51 2 3" xfId="18943"/>
    <cellStyle name="Обычный 3 11 51 3" xfId="18944"/>
    <cellStyle name="Обычный 3 11 51 3 2" xfId="18945"/>
    <cellStyle name="Обычный 3 11 51 4" xfId="18946"/>
    <cellStyle name="Обычный 3 11 52" xfId="18947"/>
    <cellStyle name="Обычный 3 11 52 2" xfId="18948"/>
    <cellStyle name="Обычный 3 11 52 2 2" xfId="18949"/>
    <cellStyle name="Обычный 3 11 52 3" xfId="18950"/>
    <cellStyle name="Обычный 3 11 53" xfId="18951"/>
    <cellStyle name="Обычный 3 11 53 2" xfId="18952"/>
    <cellStyle name="Обычный 3 11 54" xfId="18953"/>
    <cellStyle name="Обычный 3 11 6" xfId="18954"/>
    <cellStyle name="Обычный 3 11 6 2" xfId="18955"/>
    <cellStyle name="Обычный 3 11 6 2 2" xfId="18956"/>
    <cellStyle name="Обычный 3 11 6 2 2 2" xfId="18957"/>
    <cellStyle name="Обычный 3 11 6 2 2 2 2" xfId="18958"/>
    <cellStyle name="Обычный 3 11 6 2 2 2 2 2" xfId="18959"/>
    <cellStyle name="Обычный 3 11 6 2 2 2 2 2 2" xfId="18960"/>
    <cellStyle name="Обычный 3 11 6 2 2 2 2 3" xfId="18961"/>
    <cellStyle name="Обычный 3 11 6 2 2 2 3" xfId="18962"/>
    <cellStyle name="Обычный 3 11 6 2 2 2 3 2" xfId="18963"/>
    <cellStyle name="Обычный 3 11 6 2 2 2 4" xfId="18964"/>
    <cellStyle name="Обычный 3 11 6 2 2 3" xfId="18965"/>
    <cellStyle name="Обычный 3 11 6 2 2 3 2" xfId="18966"/>
    <cellStyle name="Обычный 3 11 6 2 2 3 2 2" xfId="18967"/>
    <cellStyle name="Обычный 3 11 6 2 2 3 3" xfId="18968"/>
    <cellStyle name="Обычный 3 11 6 2 2 4" xfId="18969"/>
    <cellStyle name="Обычный 3 11 6 2 2 4 2" xfId="18970"/>
    <cellStyle name="Обычный 3 11 6 2 2 5" xfId="18971"/>
    <cellStyle name="Обычный 3 11 6 2 3" xfId="18972"/>
    <cellStyle name="Обычный 3 11 6 2 3 2" xfId="18973"/>
    <cellStyle name="Обычный 3 11 6 2 3 2 2" xfId="18974"/>
    <cellStyle name="Обычный 3 11 6 2 3 2 2 2" xfId="18975"/>
    <cellStyle name="Обычный 3 11 6 2 3 2 2 2 2" xfId="18976"/>
    <cellStyle name="Обычный 3 11 6 2 3 2 2 3" xfId="18977"/>
    <cellStyle name="Обычный 3 11 6 2 3 2 3" xfId="18978"/>
    <cellStyle name="Обычный 3 11 6 2 3 2 3 2" xfId="18979"/>
    <cellStyle name="Обычный 3 11 6 2 3 2 4" xfId="18980"/>
    <cellStyle name="Обычный 3 11 6 2 3 3" xfId="18981"/>
    <cellStyle name="Обычный 3 11 6 2 3 3 2" xfId="18982"/>
    <cellStyle name="Обычный 3 11 6 2 3 3 2 2" xfId="18983"/>
    <cellStyle name="Обычный 3 11 6 2 3 3 3" xfId="18984"/>
    <cellStyle name="Обычный 3 11 6 2 3 4" xfId="18985"/>
    <cellStyle name="Обычный 3 11 6 2 3 4 2" xfId="18986"/>
    <cellStyle name="Обычный 3 11 6 2 3 5" xfId="18987"/>
    <cellStyle name="Обычный 3 11 6 2 4" xfId="18988"/>
    <cellStyle name="Обычный 3 11 6 2 4 2" xfId="18989"/>
    <cellStyle name="Обычный 3 11 6 2 4 2 2" xfId="18990"/>
    <cellStyle name="Обычный 3 11 6 2 4 2 2 2" xfId="18991"/>
    <cellStyle name="Обычный 3 11 6 2 4 2 3" xfId="18992"/>
    <cellStyle name="Обычный 3 11 6 2 4 3" xfId="18993"/>
    <cellStyle name="Обычный 3 11 6 2 4 3 2" xfId="18994"/>
    <cellStyle name="Обычный 3 11 6 2 4 4" xfId="18995"/>
    <cellStyle name="Обычный 3 11 6 2 5" xfId="18996"/>
    <cellStyle name="Обычный 3 11 6 2 5 2" xfId="18997"/>
    <cellStyle name="Обычный 3 11 6 2 5 2 2" xfId="18998"/>
    <cellStyle name="Обычный 3 11 6 2 5 3" xfId="18999"/>
    <cellStyle name="Обычный 3 11 6 2 6" xfId="19000"/>
    <cellStyle name="Обычный 3 11 6 2 6 2" xfId="19001"/>
    <cellStyle name="Обычный 3 11 6 2 7" xfId="19002"/>
    <cellStyle name="Обычный 3 11 6 3" xfId="19003"/>
    <cellStyle name="Обычный 3 11 6 3 2" xfId="19004"/>
    <cellStyle name="Обычный 3 11 6 3 2 2" xfId="19005"/>
    <cellStyle name="Обычный 3 11 6 3 2 2 2" xfId="19006"/>
    <cellStyle name="Обычный 3 11 6 3 2 2 2 2" xfId="19007"/>
    <cellStyle name="Обычный 3 11 6 3 2 2 3" xfId="19008"/>
    <cellStyle name="Обычный 3 11 6 3 2 3" xfId="19009"/>
    <cellStyle name="Обычный 3 11 6 3 2 3 2" xfId="19010"/>
    <cellStyle name="Обычный 3 11 6 3 2 4" xfId="19011"/>
    <cellStyle name="Обычный 3 11 6 3 3" xfId="19012"/>
    <cellStyle name="Обычный 3 11 6 3 3 2" xfId="19013"/>
    <cellStyle name="Обычный 3 11 6 3 3 2 2" xfId="19014"/>
    <cellStyle name="Обычный 3 11 6 3 3 3" xfId="19015"/>
    <cellStyle name="Обычный 3 11 6 3 4" xfId="19016"/>
    <cellStyle name="Обычный 3 11 6 3 4 2" xfId="19017"/>
    <cellStyle name="Обычный 3 11 6 3 5" xfId="19018"/>
    <cellStyle name="Обычный 3 11 6 4" xfId="19019"/>
    <cellStyle name="Обычный 3 11 6 4 2" xfId="19020"/>
    <cellStyle name="Обычный 3 11 6 4 2 2" xfId="19021"/>
    <cellStyle name="Обычный 3 11 6 4 2 2 2" xfId="19022"/>
    <cellStyle name="Обычный 3 11 6 4 2 2 2 2" xfId="19023"/>
    <cellStyle name="Обычный 3 11 6 4 2 2 3" xfId="19024"/>
    <cellStyle name="Обычный 3 11 6 4 2 3" xfId="19025"/>
    <cellStyle name="Обычный 3 11 6 4 2 3 2" xfId="19026"/>
    <cellStyle name="Обычный 3 11 6 4 2 4" xfId="19027"/>
    <cellStyle name="Обычный 3 11 6 4 3" xfId="19028"/>
    <cellStyle name="Обычный 3 11 6 4 3 2" xfId="19029"/>
    <cellStyle name="Обычный 3 11 6 4 3 2 2" xfId="19030"/>
    <cellStyle name="Обычный 3 11 6 4 3 3" xfId="19031"/>
    <cellStyle name="Обычный 3 11 6 4 4" xfId="19032"/>
    <cellStyle name="Обычный 3 11 6 4 4 2" xfId="19033"/>
    <cellStyle name="Обычный 3 11 6 4 5" xfId="19034"/>
    <cellStyle name="Обычный 3 11 6 5" xfId="19035"/>
    <cellStyle name="Обычный 3 11 6 5 2" xfId="19036"/>
    <cellStyle name="Обычный 3 11 6 5 2 2" xfId="19037"/>
    <cellStyle name="Обычный 3 11 6 5 2 2 2" xfId="19038"/>
    <cellStyle name="Обычный 3 11 6 5 2 3" xfId="19039"/>
    <cellStyle name="Обычный 3 11 6 5 3" xfId="19040"/>
    <cellStyle name="Обычный 3 11 6 5 3 2" xfId="19041"/>
    <cellStyle name="Обычный 3 11 6 5 4" xfId="19042"/>
    <cellStyle name="Обычный 3 11 6 6" xfId="19043"/>
    <cellStyle name="Обычный 3 11 6 6 2" xfId="19044"/>
    <cellStyle name="Обычный 3 11 6 6 2 2" xfId="19045"/>
    <cellStyle name="Обычный 3 11 6 6 3" xfId="19046"/>
    <cellStyle name="Обычный 3 11 6 7" xfId="19047"/>
    <cellStyle name="Обычный 3 11 6 7 2" xfId="19048"/>
    <cellStyle name="Обычный 3 11 6 8" xfId="19049"/>
    <cellStyle name="Обычный 3 11 7" xfId="19050"/>
    <cellStyle name="Обычный 3 11 7 2" xfId="19051"/>
    <cellStyle name="Обычный 3 11 7 2 2" xfId="19052"/>
    <cellStyle name="Обычный 3 11 7 2 2 2" xfId="19053"/>
    <cellStyle name="Обычный 3 11 7 2 2 2 2" xfId="19054"/>
    <cellStyle name="Обычный 3 11 7 2 2 2 2 2" xfId="19055"/>
    <cellStyle name="Обычный 3 11 7 2 2 2 2 2 2" xfId="19056"/>
    <cellStyle name="Обычный 3 11 7 2 2 2 2 3" xfId="19057"/>
    <cellStyle name="Обычный 3 11 7 2 2 2 3" xfId="19058"/>
    <cellStyle name="Обычный 3 11 7 2 2 2 3 2" xfId="19059"/>
    <cellStyle name="Обычный 3 11 7 2 2 2 4" xfId="19060"/>
    <cellStyle name="Обычный 3 11 7 2 2 3" xfId="19061"/>
    <cellStyle name="Обычный 3 11 7 2 2 3 2" xfId="19062"/>
    <cellStyle name="Обычный 3 11 7 2 2 3 2 2" xfId="19063"/>
    <cellStyle name="Обычный 3 11 7 2 2 3 3" xfId="19064"/>
    <cellStyle name="Обычный 3 11 7 2 2 4" xfId="19065"/>
    <cellStyle name="Обычный 3 11 7 2 2 4 2" xfId="19066"/>
    <cellStyle name="Обычный 3 11 7 2 2 5" xfId="19067"/>
    <cellStyle name="Обычный 3 11 7 2 3" xfId="19068"/>
    <cellStyle name="Обычный 3 11 7 2 3 2" xfId="19069"/>
    <cellStyle name="Обычный 3 11 7 2 3 2 2" xfId="19070"/>
    <cellStyle name="Обычный 3 11 7 2 3 2 2 2" xfId="19071"/>
    <cellStyle name="Обычный 3 11 7 2 3 2 2 2 2" xfId="19072"/>
    <cellStyle name="Обычный 3 11 7 2 3 2 2 3" xfId="19073"/>
    <cellStyle name="Обычный 3 11 7 2 3 2 3" xfId="19074"/>
    <cellStyle name="Обычный 3 11 7 2 3 2 3 2" xfId="19075"/>
    <cellStyle name="Обычный 3 11 7 2 3 2 4" xfId="19076"/>
    <cellStyle name="Обычный 3 11 7 2 3 3" xfId="19077"/>
    <cellStyle name="Обычный 3 11 7 2 3 3 2" xfId="19078"/>
    <cellStyle name="Обычный 3 11 7 2 3 3 2 2" xfId="19079"/>
    <cellStyle name="Обычный 3 11 7 2 3 3 3" xfId="19080"/>
    <cellStyle name="Обычный 3 11 7 2 3 4" xfId="19081"/>
    <cellStyle name="Обычный 3 11 7 2 3 4 2" xfId="19082"/>
    <cellStyle name="Обычный 3 11 7 2 3 5" xfId="19083"/>
    <cellStyle name="Обычный 3 11 7 2 4" xfId="19084"/>
    <cellStyle name="Обычный 3 11 7 2 4 2" xfId="19085"/>
    <cellStyle name="Обычный 3 11 7 2 4 2 2" xfId="19086"/>
    <cellStyle name="Обычный 3 11 7 2 4 2 2 2" xfId="19087"/>
    <cellStyle name="Обычный 3 11 7 2 4 2 3" xfId="19088"/>
    <cellStyle name="Обычный 3 11 7 2 4 3" xfId="19089"/>
    <cellStyle name="Обычный 3 11 7 2 4 3 2" xfId="19090"/>
    <cellStyle name="Обычный 3 11 7 2 4 4" xfId="19091"/>
    <cellStyle name="Обычный 3 11 7 2 5" xfId="19092"/>
    <cellStyle name="Обычный 3 11 7 2 5 2" xfId="19093"/>
    <cellStyle name="Обычный 3 11 7 2 5 2 2" xfId="19094"/>
    <cellStyle name="Обычный 3 11 7 2 5 3" xfId="19095"/>
    <cellStyle name="Обычный 3 11 7 2 6" xfId="19096"/>
    <cellStyle name="Обычный 3 11 7 2 6 2" xfId="19097"/>
    <cellStyle name="Обычный 3 11 7 2 7" xfId="19098"/>
    <cellStyle name="Обычный 3 11 7 3" xfId="19099"/>
    <cellStyle name="Обычный 3 11 7 3 2" xfId="19100"/>
    <cellStyle name="Обычный 3 11 7 3 2 2" xfId="19101"/>
    <cellStyle name="Обычный 3 11 7 3 2 2 2" xfId="19102"/>
    <cellStyle name="Обычный 3 11 7 3 2 2 2 2" xfId="19103"/>
    <cellStyle name="Обычный 3 11 7 3 2 2 3" xfId="19104"/>
    <cellStyle name="Обычный 3 11 7 3 2 3" xfId="19105"/>
    <cellStyle name="Обычный 3 11 7 3 2 3 2" xfId="19106"/>
    <cellStyle name="Обычный 3 11 7 3 2 4" xfId="19107"/>
    <cellStyle name="Обычный 3 11 7 3 3" xfId="19108"/>
    <cellStyle name="Обычный 3 11 7 3 3 2" xfId="19109"/>
    <cellStyle name="Обычный 3 11 7 3 3 2 2" xfId="19110"/>
    <cellStyle name="Обычный 3 11 7 3 3 3" xfId="19111"/>
    <cellStyle name="Обычный 3 11 7 3 4" xfId="19112"/>
    <cellStyle name="Обычный 3 11 7 3 4 2" xfId="19113"/>
    <cellStyle name="Обычный 3 11 7 3 5" xfId="19114"/>
    <cellStyle name="Обычный 3 11 7 4" xfId="19115"/>
    <cellStyle name="Обычный 3 11 7 4 2" xfId="19116"/>
    <cellStyle name="Обычный 3 11 7 4 2 2" xfId="19117"/>
    <cellStyle name="Обычный 3 11 7 4 2 2 2" xfId="19118"/>
    <cellStyle name="Обычный 3 11 7 4 2 2 2 2" xfId="19119"/>
    <cellStyle name="Обычный 3 11 7 4 2 2 3" xfId="19120"/>
    <cellStyle name="Обычный 3 11 7 4 2 3" xfId="19121"/>
    <cellStyle name="Обычный 3 11 7 4 2 3 2" xfId="19122"/>
    <cellStyle name="Обычный 3 11 7 4 2 4" xfId="19123"/>
    <cellStyle name="Обычный 3 11 7 4 3" xfId="19124"/>
    <cellStyle name="Обычный 3 11 7 4 3 2" xfId="19125"/>
    <cellStyle name="Обычный 3 11 7 4 3 2 2" xfId="19126"/>
    <cellStyle name="Обычный 3 11 7 4 3 3" xfId="19127"/>
    <cellStyle name="Обычный 3 11 7 4 4" xfId="19128"/>
    <cellStyle name="Обычный 3 11 7 4 4 2" xfId="19129"/>
    <cellStyle name="Обычный 3 11 7 4 5" xfId="19130"/>
    <cellStyle name="Обычный 3 11 7 5" xfId="19131"/>
    <cellStyle name="Обычный 3 11 7 5 2" xfId="19132"/>
    <cellStyle name="Обычный 3 11 7 5 2 2" xfId="19133"/>
    <cellStyle name="Обычный 3 11 7 5 2 2 2" xfId="19134"/>
    <cellStyle name="Обычный 3 11 7 5 2 3" xfId="19135"/>
    <cellStyle name="Обычный 3 11 7 5 3" xfId="19136"/>
    <cellStyle name="Обычный 3 11 7 5 3 2" xfId="19137"/>
    <cellStyle name="Обычный 3 11 7 5 4" xfId="19138"/>
    <cellStyle name="Обычный 3 11 7 6" xfId="19139"/>
    <cellStyle name="Обычный 3 11 7 6 2" xfId="19140"/>
    <cellStyle name="Обычный 3 11 7 6 2 2" xfId="19141"/>
    <cellStyle name="Обычный 3 11 7 6 3" xfId="19142"/>
    <cellStyle name="Обычный 3 11 7 7" xfId="19143"/>
    <cellStyle name="Обычный 3 11 7 7 2" xfId="19144"/>
    <cellStyle name="Обычный 3 11 7 8" xfId="19145"/>
    <cellStyle name="Обычный 3 11 8" xfId="19146"/>
    <cellStyle name="Обычный 3 11 8 2" xfId="19147"/>
    <cellStyle name="Обычный 3 11 8 2 2" xfId="19148"/>
    <cellStyle name="Обычный 3 11 8 2 2 2" xfId="19149"/>
    <cellStyle name="Обычный 3 11 8 2 2 2 2" xfId="19150"/>
    <cellStyle name="Обычный 3 11 8 2 2 2 2 2" xfId="19151"/>
    <cellStyle name="Обычный 3 11 8 2 2 2 2 2 2" xfId="19152"/>
    <cellStyle name="Обычный 3 11 8 2 2 2 2 3" xfId="19153"/>
    <cellStyle name="Обычный 3 11 8 2 2 2 3" xfId="19154"/>
    <cellStyle name="Обычный 3 11 8 2 2 2 3 2" xfId="19155"/>
    <cellStyle name="Обычный 3 11 8 2 2 2 4" xfId="19156"/>
    <cellStyle name="Обычный 3 11 8 2 2 3" xfId="19157"/>
    <cellStyle name="Обычный 3 11 8 2 2 3 2" xfId="19158"/>
    <cellStyle name="Обычный 3 11 8 2 2 3 2 2" xfId="19159"/>
    <cellStyle name="Обычный 3 11 8 2 2 3 3" xfId="19160"/>
    <cellStyle name="Обычный 3 11 8 2 2 4" xfId="19161"/>
    <cellStyle name="Обычный 3 11 8 2 2 4 2" xfId="19162"/>
    <cellStyle name="Обычный 3 11 8 2 2 5" xfId="19163"/>
    <cellStyle name="Обычный 3 11 8 2 3" xfId="19164"/>
    <cellStyle name="Обычный 3 11 8 2 3 2" xfId="19165"/>
    <cellStyle name="Обычный 3 11 8 2 3 2 2" xfId="19166"/>
    <cellStyle name="Обычный 3 11 8 2 3 2 2 2" xfId="19167"/>
    <cellStyle name="Обычный 3 11 8 2 3 2 2 2 2" xfId="19168"/>
    <cellStyle name="Обычный 3 11 8 2 3 2 2 3" xfId="19169"/>
    <cellStyle name="Обычный 3 11 8 2 3 2 3" xfId="19170"/>
    <cellStyle name="Обычный 3 11 8 2 3 2 3 2" xfId="19171"/>
    <cellStyle name="Обычный 3 11 8 2 3 2 4" xfId="19172"/>
    <cellStyle name="Обычный 3 11 8 2 3 3" xfId="19173"/>
    <cellStyle name="Обычный 3 11 8 2 3 3 2" xfId="19174"/>
    <cellStyle name="Обычный 3 11 8 2 3 3 2 2" xfId="19175"/>
    <cellStyle name="Обычный 3 11 8 2 3 3 3" xfId="19176"/>
    <cellStyle name="Обычный 3 11 8 2 3 4" xfId="19177"/>
    <cellStyle name="Обычный 3 11 8 2 3 4 2" xfId="19178"/>
    <cellStyle name="Обычный 3 11 8 2 3 5" xfId="19179"/>
    <cellStyle name="Обычный 3 11 8 2 4" xfId="19180"/>
    <cellStyle name="Обычный 3 11 8 2 4 2" xfId="19181"/>
    <cellStyle name="Обычный 3 11 8 2 4 2 2" xfId="19182"/>
    <cellStyle name="Обычный 3 11 8 2 4 2 2 2" xfId="19183"/>
    <cellStyle name="Обычный 3 11 8 2 4 2 3" xfId="19184"/>
    <cellStyle name="Обычный 3 11 8 2 4 3" xfId="19185"/>
    <cellStyle name="Обычный 3 11 8 2 4 3 2" xfId="19186"/>
    <cellStyle name="Обычный 3 11 8 2 4 4" xfId="19187"/>
    <cellStyle name="Обычный 3 11 8 2 5" xfId="19188"/>
    <cellStyle name="Обычный 3 11 8 2 5 2" xfId="19189"/>
    <cellStyle name="Обычный 3 11 8 2 5 2 2" xfId="19190"/>
    <cellStyle name="Обычный 3 11 8 2 5 3" xfId="19191"/>
    <cellStyle name="Обычный 3 11 8 2 6" xfId="19192"/>
    <cellStyle name="Обычный 3 11 8 2 6 2" xfId="19193"/>
    <cellStyle name="Обычный 3 11 8 2 7" xfId="19194"/>
    <cellStyle name="Обычный 3 11 8 3" xfId="19195"/>
    <cellStyle name="Обычный 3 11 8 3 2" xfId="19196"/>
    <cellStyle name="Обычный 3 11 8 3 2 2" xfId="19197"/>
    <cellStyle name="Обычный 3 11 8 3 2 2 2" xfId="19198"/>
    <cellStyle name="Обычный 3 11 8 3 2 2 2 2" xfId="19199"/>
    <cellStyle name="Обычный 3 11 8 3 2 2 3" xfId="19200"/>
    <cellStyle name="Обычный 3 11 8 3 2 3" xfId="19201"/>
    <cellStyle name="Обычный 3 11 8 3 2 3 2" xfId="19202"/>
    <cellStyle name="Обычный 3 11 8 3 2 4" xfId="19203"/>
    <cellStyle name="Обычный 3 11 8 3 3" xfId="19204"/>
    <cellStyle name="Обычный 3 11 8 3 3 2" xfId="19205"/>
    <cellStyle name="Обычный 3 11 8 3 3 2 2" xfId="19206"/>
    <cellStyle name="Обычный 3 11 8 3 3 3" xfId="19207"/>
    <cellStyle name="Обычный 3 11 8 3 4" xfId="19208"/>
    <cellStyle name="Обычный 3 11 8 3 4 2" xfId="19209"/>
    <cellStyle name="Обычный 3 11 8 3 5" xfId="19210"/>
    <cellStyle name="Обычный 3 11 8 4" xfId="19211"/>
    <cellStyle name="Обычный 3 11 8 4 2" xfId="19212"/>
    <cellStyle name="Обычный 3 11 8 4 2 2" xfId="19213"/>
    <cellStyle name="Обычный 3 11 8 4 2 2 2" xfId="19214"/>
    <cellStyle name="Обычный 3 11 8 4 2 2 2 2" xfId="19215"/>
    <cellStyle name="Обычный 3 11 8 4 2 2 3" xfId="19216"/>
    <cellStyle name="Обычный 3 11 8 4 2 3" xfId="19217"/>
    <cellStyle name="Обычный 3 11 8 4 2 3 2" xfId="19218"/>
    <cellStyle name="Обычный 3 11 8 4 2 4" xfId="19219"/>
    <cellStyle name="Обычный 3 11 8 4 3" xfId="19220"/>
    <cellStyle name="Обычный 3 11 8 4 3 2" xfId="19221"/>
    <cellStyle name="Обычный 3 11 8 4 3 2 2" xfId="19222"/>
    <cellStyle name="Обычный 3 11 8 4 3 3" xfId="19223"/>
    <cellStyle name="Обычный 3 11 8 4 4" xfId="19224"/>
    <cellStyle name="Обычный 3 11 8 4 4 2" xfId="19225"/>
    <cellStyle name="Обычный 3 11 8 4 5" xfId="19226"/>
    <cellStyle name="Обычный 3 11 8 5" xfId="19227"/>
    <cellStyle name="Обычный 3 11 8 5 2" xfId="19228"/>
    <cellStyle name="Обычный 3 11 8 5 2 2" xfId="19229"/>
    <cellStyle name="Обычный 3 11 8 5 2 2 2" xfId="19230"/>
    <cellStyle name="Обычный 3 11 8 5 2 3" xfId="19231"/>
    <cellStyle name="Обычный 3 11 8 5 3" xfId="19232"/>
    <cellStyle name="Обычный 3 11 8 5 3 2" xfId="19233"/>
    <cellStyle name="Обычный 3 11 8 5 4" xfId="19234"/>
    <cellStyle name="Обычный 3 11 8 6" xfId="19235"/>
    <cellStyle name="Обычный 3 11 8 6 2" xfId="19236"/>
    <cellStyle name="Обычный 3 11 8 6 2 2" xfId="19237"/>
    <cellStyle name="Обычный 3 11 8 6 3" xfId="19238"/>
    <cellStyle name="Обычный 3 11 8 7" xfId="19239"/>
    <cellStyle name="Обычный 3 11 8 7 2" xfId="19240"/>
    <cellStyle name="Обычный 3 11 8 8" xfId="19241"/>
    <cellStyle name="Обычный 3 11 9" xfId="19242"/>
    <cellStyle name="Обычный 3 11 9 2" xfId="19243"/>
    <cellStyle name="Обычный 3 11 9 2 2" xfId="19244"/>
    <cellStyle name="Обычный 3 11 9 2 2 2" xfId="19245"/>
    <cellStyle name="Обычный 3 11 9 2 2 2 2" xfId="19246"/>
    <cellStyle name="Обычный 3 11 9 2 2 2 2 2" xfId="19247"/>
    <cellStyle name="Обычный 3 11 9 2 2 2 2 2 2" xfId="19248"/>
    <cellStyle name="Обычный 3 11 9 2 2 2 2 3" xfId="19249"/>
    <cellStyle name="Обычный 3 11 9 2 2 2 3" xfId="19250"/>
    <cellStyle name="Обычный 3 11 9 2 2 2 3 2" xfId="19251"/>
    <cellStyle name="Обычный 3 11 9 2 2 2 4" xfId="19252"/>
    <cellStyle name="Обычный 3 11 9 2 2 3" xfId="19253"/>
    <cellStyle name="Обычный 3 11 9 2 2 3 2" xfId="19254"/>
    <cellStyle name="Обычный 3 11 9 2 2 3 2 2" xfId="19255"/>
    <cellStyle name="Обычный 3 11 9 2 2 3 3" xfId="19256"/>
    <cellStyle name="Обычный 3 11 9 2 2 4" xfId="19257"/>
    <cellStyle name="Обычный 3 11 9 2 2 4 2" xfId="19258"/>
    <cellStyle name="Обычный 3 11 9 2 2 5" xfId="19259"/>
    <cellStyle name="Обычный 3 11 9 2 3" xfId="19260"/>
    <cellStyle name="Обычный 3 11 9 2 3 2" xfId="19261"/>
    <cellStyle name="Обычный 3 11 9 2 3 2 2" xfId="19262"/>
    <cellStyle name="Обычный 3 11 9 2 3 2 2 2" xfId="19263"/>
    <cellStyle name="Обычный 3 11 9 2 3 2 2 2 2" xfId="19264"/>
    <cellStyle name="Обычный 3 11 9 2 3 2 2 3" xfId="19265"/>
    <cellStyle name="Обычный 3 11 9 2 3 2 3" xfId="19266"/>
    <cellStyle name="Обычный 3 11 9 2 3 2 3 2" xfId="19267"/>
    <cellStyle name="Обычный 3 11 9 2 3 2 4" xfId="19268"/>
    <cellStyle name="Обычный 3 11 9 2 3 3" xfId="19269"/>
    <cellStyle name="Обычный 3 11 9 2 3 3 2" xfId="19270"/>
    <cellStyle name="Обычный 3 11 9 2 3 3 2 2" xfId="19271"/>
    <cellStyle name="Обычный 3 11 9 2 3 3 3" xfId="19272"/>
    <cellStyle name="Обычный 3 11 9 2 3 4" xfId="19273"/>
    <cellStyle name="Обычный 3 11 9 2 3 4 2" xfId="19274"/>
    <cellStyle name="Обычный 3 11 9 2 3 5" xfId="19275"/>
    <cellStyle name="Обычный 3 11 9 2 4" xfId="19276"/>
    <cellStyle name="Обычный 3 11 9 2 4 2" xfId="19277"/>
    <cellStyle name="Обычный 3 11 9 2 4 2 2" xfId="19278"/>
    <cellStyle name="Обычный 3 11 9 2 4 2 2 2" xfId="19279"/>
    <cellStyle name="Обычный 3 11 9 2 4 2 3" xfId="19280"/>
    <cellStyle name="Обычный 3 11 9 2 4 3" xfId="19281"/>
    <cellStyle name="Обычный 3 11 9 2 4 3 2" xfId="19282"/>
    <cellStyle name="Обычный 3 11 9 2 4 4" xfId="19283"/>
    <cellStyle name="Обычный 3 11 9 2 5" xfId="19284"/>
    <cellStyle name="Обычный 3 11 9 2 5 2" xfId="19285"/>
    <cellStyle name="Обычный 3 11 9 2 5 2 2" xfId="19286"/>
    <cellStyle name="Обычный 3 11 9 2 5 3" xfId="19287"/>
    <cellStyle name="Обычный 3 11 9 2 6" xfId="19288"/>
    <cellStyle name="Обычный 3 11 9 2 6 2" xfId="19289"/>
    <cellStyle name="Обычный 3 11 9 2 7" xfId="19290"/>
    <cellStyle name="Обычный 3 11 9 3" xfId="19291"/>
    <cellStyle name="Обычный 3 11 9 3 2" xfId="19292"/>
    <cellStyle name="Обычный 3 11 9 3 2 2" xfId="19293"/>
    <cellStyle name="Обычный 3 11 9 3 2 2 2" xfId="19294"/>
    <cellStyle name="Обычный 3 11 9 3 2 2 2 2" xfId="19295"/>
    <cellStyle name="Обычный 3 11 9 3 2 2 3" xfId="19296"/>
    <cellStyle name="Обычный 3 11 9 3 2 3" xfId="19297"/>
    <cellStyle name="Обычный 3 11 9 3 2 3 2" xfId="19298"/>
    <cellStyle name="Обычный 3 11 9 3 2 4" xfId="19299"/>
    <cellStyle name="Обычный 3 11 9 3 3" xfId="19300"/>
    <cellStyle name="Обычный 3 11 9 3 3 2" xfId="19301"/>
    <cellStyle name="Обычный 3 11 9 3 3 2 2" xfId="19302"/>
    <cellStyle name="Обычный 3 11 9 3 3 3" xfId="19303"/>
    <cellStyle name="Обычный 3 11 9 3 4" xfId="19304"/>
    <cellStyle name="Обычный 3 11 9 3 4 2" xfId="19305"/>
    <cellStyle name="Обычный 3 11 9 3 5" xfId="19306"/>
    <cellStyle name="Обычный 3 11 9 4" xfId="19307"/>
    <cellStyle name="Обычный 3 11 9 4 2" xfId="19308"/>
    <cellStyle name="Обычный 3 11 9 4 2 2" xfId="19309"/>
    <cellStyle name="Обычный 3 11 9 4 2 2 2" xfId="19310"/>
    <cellStyle name="Обычный 3 11 9 4 2 2 2 2" xfId="19311"/>
    <cellStyle name="Обычный 3 11 9 4 2 2 3" xfId="19312"/>
    <cellStyle name="Обычный 3 11 9 4 2 3" xfId="19313"/>
    <cellStyle name="Обычный 3 11 9 4 2 3 2" xfId="19314"/>
    <cellStyle name="Обычный 3 11 9 4 2 4" xfId="19315"/>
    <cellStyle name="Обычный 3 11 9 4 3" xfId="19316"/>
    <cellStyle name="Обычный 3 11 9 4 3 2" xfId="19317"/>
    <cellStyle name="Обычный 3 11 9 4 3 2 2" xfId="19318"/>
    <cellStyle name="Обычный 3 11 9 4 3 3" xfId="19319"/>
    <cellStyle name="Обычный 3 11 9 4 4" xfId="19320"/>
    <cellStyle name="Обычный 3 11 9 4 4 2" xfId="19321"/>
    <cellStyle name="Обычный 3 11 9 4 5" xfId="19322"/>
    <cellStyle name="Обычный 3 11 9 5" xfId="19323"/>
    <cellStyle name="Обычный 3 11 9 5 2" xfId="19324"/>
    <cellStyle name="Обычный 3 11 9 5 2 2" xfId="19325"/>
    <cellStyle name="Обычный 3 11 9 5 2 2 2" xfId="19326"/>
    <cellStyle name="Обычный 3 11 9 5 2 3" xfId="19327"/>
    <cellStyle name="Обычный 3 11 9 5 3" xfId="19328"/>
    <cellStyle name="Обычный 3 11 9 5 3 2" xfId="19329"/>
    <cellStyle name="Обычный 3 11 9 5 4" xfId="19330"/>
    <cellStyle name="Обычный 3 11 9 6" xfId="19331"/>
    <cellStyle name="Обычный 3 11 9 6 2" xfId="19332"/>
    <cellStyle name="Обычный 3 11 9 6 2 2" xfId="19333"/>
    <cellStyle name="Обычный 3 11 9 6 3" xfId="19334"/>
    <cellStyle name="Обычный 3 11 9 7" xfId="19335"/>
    <cellStyle name="Обычный 3 11 9 7 2" xfId="19336"/>
    <cellStyle name="Обычный 3 11 9 8" xfId="19337"/>
    <cellStyle name="Обычный 3 12" xfId="19338"/>
    <cellStyle name="Обычный 3 12 10" xfId="19339"/>
    <cellStyle name="Обычный 3 12 10 2" xfId="19340"/>
    <cellStyle name="Обычный 3 12 10 2 2" xfId="19341"/>
    <cellStyle name="Обычный 3 12 10 2 2 2" xfId="19342"/>
    <cellStyle name="Обычный 3 12 10 2 2 2 2" xfId="19343"/>
    <cellStyle name="Обычный 3 12 10 2 2 2 2 2" xfId="19344"/>
    <cellStyle name="Обычный 3 12 10 2 2 2 2 2 2" xfId="19345"/>
    <cellStyle name="Обычный 3 12 10 2 2 2 2 3" xfId="19346"/>
    <cellStyle name="Обычный 3 12 10 2 2 2 3" xfId="19347"/>
    <cellStyle name="Обычный 3 12 10 2 2 2 3 2" xfId="19348"/>
    <cellStyle name="Обычный 3 12 10 2 2 2 4" xfId="19349"/>
    <cellStyle name="Обычный 3 12 10 2 2 3" xfId="19350"/>
    <cellStyle name="Обычный 3 12 10 2 2 3 2" xfId="19351"/>
    <cellStyle name="Обычный 3 12 10 2 2 3 2 2" xfId="19352"/>
    <cellStyle name="Обычный 3 12 10 2 2 3 3" xfId="19353"/>
    <cellStyle name="Обычный 3 12 10 2 2 4" xfId="19354"/>
    <cellStyle name="Обычный 3 12 10 2 2 4 2" xfId="19355"/>
    <cellStyle name="Обычный 3 12 10 2 2 5" xfId="19356"/>
    <cellStyle name="Обычный 3 12 10 2 3" xfId="19357"/>
    <cellStyle name="Обычный 3 12 10 2 3 2" xfId="19358"/>
    <cellStyle name="Обычный 3 12 10 2 3 2 2" xfId="19359"/>
    <cellStyle name="Обычный 3 12 10 2 3 2 2 2" xfId="19360"/>
    <cellStyle name="Обычный 3 12 10 2 3 2 2 2 2" xfId="19361"/>
    <cellStyle name="Обычный 3 12 10 2 3 2 2 3" xfId="19362"/>
    <cellStyle name="Обычный 3 12 10 2 3 2 3" xfId="19363"/>
    <cellStyle name="Обычный 3 12 10 2 3 2 3 2" xfId="19364"/>
    <cellStyle name="Обычный 3 12 10 2 3 2 4" xfId="19365"/>
    <cellStyle name="Обычный 3 12 10 2 3 3" xfId="19366"/>
    <cellStyle name="Обычный 3 12 10 2 3 3 2" xfId="19367"/>
    <cellStyle name="Обычный 3 12 10 2 3 3 2 2" xfId="19368"/>
    <cellStyle name="Обычный 3 12 10 2 3 3 3" xfId="19369"/>
    <cellStyle name="Обычный 3 12 10 2 3 4" xfId="19370"/>
    <cellStyle name="Обычный 3 12 10 2 3 4 2" xfId="19371"/>
    <cellStyle name="Обычный 3 12 10 2 3 5" xfId="19372"/>
    <cellStyle name="Обычный 3 12 10 2 4" xfId="19373"/>
    <cellStyle name="Обычный 3 12 10 2 4 2" xfId="19374"/>
    <cellStyle name="Обычный 3 12 10 2 4 2 2" xfId="19375"/>
    <cellStyle name="Обычный 3 12 10 2 4 2 2 2" xfId="19376"/>
    <cellStyle name="Обычный 3 12 10 2 4 2 3" xfId="19377"/>
    <cellStyle name="Обычный 3 12 10 2 4 3" xfId="19378"/>
    <cellStyle name="Обычный 3 12 10 2 4 3 2" xfId="19379"/>
    <cellStyle name="Обычный 3 12 10 2 4 4" xfId="19380"/>
    <cellStyle name="Обычный 3 12 10 2 5" xfId="19381"/>
    <cellStyle name="Обычный 3 12 10 2 5 2" xfId="19382"/>
    <cellStyle name="Обычный 3 12 10 2 5 2 2" xfId="19383"/>
    <cellStyle name="Обычный 3 12 10 2 5 3" xfId="19384"/>
    <cellStyle name="Обычный 3 12 10 2 6" xfId="19385"/>
    <cellStyle name="Обычный 3 12 10 2 6 2" xfId="19386"/>
    <cellStyle name="Обычный 3 12 10 2 7" xfId="19387"/>
    <cellStyle name="Обычный 3 12 10 3" xfId="19388"/>
    <cellStyle name="Обычный 3 12 10 3 2" xfId="19389"/>
    <cellStyle name="Обычный 3 12 10 3 2 2" xfId="19390"/>
    <cellStyle name="Обычный 3 12 10 3 2 2 2" xfId="19391"/>
    <cellStyle name="Обычный 3 12 10 3 2 2 2 2" xfId="19392"/>
    <cellStyle name="Обычный 3 12 10 3 2 2 3" xfId="19393"/>
    <cellStyle name="Обычный 3 12 10 3 2 3" xfId="19394"/>
    <cellStyle name="Обычный 3 12 10 3 2 3 2" xfId="19395"/>
    <cellStyle name="Обычный 3 12 10 3 2 4" xfId="19396"/>
    <cellStyle name="Обычный 3 12 10 3 3" xfId="19397"/>
    <cellStyle name="Обычный 3 12 10 3 3 2" xfId="19398"/>
    <cellStyle name="Обычный 3 12 10 3 3 2 2" xfId="19399"/>
    <cellStyle name="Обычный 3 12 10 3 3 3" xfId="19400"/>
    <cellStyle name="Обычный 3 12 10 3 4" xfId="19401"/>
    <cellStyle name="Обычный 3 12 10 3 4 2" xfId="19402"/>
    <cellStyle name="Обычный 3 12 10 3 5" xfId="19403"/>
    <cellStyle name="Обычный 3 12 10 4" xfId="19404"/>
    <cellStyle name="Обычный 3 12 10 4 2" xfId="19405"/>
    <cellStyle name="Обычный 3 12 10 4 2 2" xfId="19406"/>
    <cellStyle name="Обычный 3 12 10 4 2 2 2" xfId="19407"/>
    <cellStyle name="Обычный 3 12 10 4 2 2 2 2" xfId="19408"/>
    <cellStyle name="Обычный 3 12 10 4 2 2 3" xfId="19409"/>
    <cellStyle name="Обычный 3 12 10 4 2 3" xfId="19410"/>
    <cellStyle name="Обычный 3 12 10 4 2 3 2" xfId="19411"/>
    <cellStyle name="Обычный 3 12 10 4 2 4" xfId="19412"/>
    <cellStyle name="Обычный 3 12 10 4 3" xfId="19413"/>
    <cellStyle name="Обычный 3 12 10 4 3 2" xfId="19414"/>
    <cellStyle name="Обычный 3 12 10 4 3 2 2" xfId="19415"/>
    <cellStyle name="Обычный 3 12 10 4 3 3" xfId="19416"/>
    <cellStyle name="Обычный 3 12 10 4 4" xfId="19417"/>
    <cellStyle name="Обычный 3 12 10 4 4 2" xfId="19418"/>
    <cellStyle name="Обычный 3 12 10 4 5" xfId="19419"/>
    <cellStyle name="Обычный 3 12 10 5" xfId="19420"/>
    <cellStyle name="Обычный 3 12 10 5 2" xfId="19421"/>
    <cellStyle name="Обычный 3 12 10 5 2 2" xfId="19422"/>
    <cellStyle name="Обычный 3 12 10 5 2 2 2" xfId="19423"/>
    <cellStyle name="Обычный 3 12 10 5 2 3" xfId="19424"/>
    <cellStyle name="Обычный 3 12 10 5 3" xfId="19425"/>
    <cellStyle name="Обычный 3 12 10 5 3 2" xfId="19426"/>
    <cellStyle name="Обычный 3 12 10 5 4" xfId="19427"/>
    <cellStyle name="Обычный 3 12 10 6" xfId="19428"/>
    <cellStyle name="Обычный 3 12 10 6 2" xfId="19429"/>
    <cellStyle name="Обычный 3 12 10 6 2 2" xfId="19430"/>
    <cellStyle name="Обычный 3 12 10 6 3" xfId="19431"/>
    <cellStyle name="Обычный 3 12 10 7" xfId="19432"/>
    <cellStyle name="Обычный 3 12 10 7 2" xfId="19433"/>
    <cellStyle name="Обычный 3 12 10 8" xfId="19434"/>
    <cellStyle name="Обычный 3 12 11" xfId="19435"/>
    <cellStyle name="Обычный 3 12 11 2" xfId="19436"/>
    <cellStyle name="Обычный 3 12 11 2 2" xfId="19437"/>
    <cellStyle name="Обычный 3 12 11 2 2 2" xfId="19438"/>
    <cellStyle name="Обычный 3 12 11 2 2 2 2" xfId="19439"/>
    <cellStyle name="Обычный 3 12 11 2 2 2 2 2" xfId="19440"/>
    <cellStyle name="Обычный 3 12 11 2 2 2 2 2 2" xfId="19441"/>
    <cellStyle name="Обычный 3 12 11 2 2 2 2 3" xfId="19442"/>
    <cellStyle name="Обычный 3 12 11 2 2 2 3" xfId="19443"/>
    <cellStyle name="Обычный 3 12 11 2 2 2 3 2" xfId="19444"/>
    <cellStyle name="Обычный 3 12 11 2 2 2 4" xfId="19445"/>
    <cellStyle name="Обычный 3 12 11 2 2 3" xfId="19446"/>
    <cellStyle name="Обычный 3 12 11 2 2 3 2" xfId="19447"/>
    <cellStyle name="Обычный 3 12 11 2 2 3 2 2" xfId="19448"/>
    <cellStyle name="Обычный 3 12 11 2 2 3 3" xfId="19449"/>
    <cellStyle name="Обычный 3 12 11 2 2 4" xfId="19450"/>
    <cellStyle name="Обычный 3 12 11 2 2 4 2" xfId="19451"/>
    <cellStyle name="Обычный 3 12 11 2 2 5" xfId="19452"/>
    <cellStyle name="Обычный 3 12 11 2 3" xfId="19453"/>
    <cellStyle name="Обычный 3 12 11 2 3 2" xfId="19454"/>
    <cellStyle name="Обычный 3 12 11 2 3 2 2" xfId="19455"/>
    <cellStyle name="Обычный 3 12 11 2 3 2 2 2" xfId="19456"/>
    <cellStyle name="Обычный 3 12 11 2 3 2 2 2 2" xfId="19457"/>
    <cellStyle name="Обычный 3 12 11 2 3 2 2 3" xfId="19458"/>
    <cellStyle name="Обычный 3 12 11 2 3 2 3" xfId="19459"/>
    <cellStyle name="Обычный 3 12 11 2 3 2 3 2" xfId="19460"/>
    <cellStyle name="Обычный 3 12 11 2 3 2 4" xfId="19461"/>
    <cellStyle name="Обычный 3 12 11 2 3 3" xfId="19462"/>
    <cellStyle name="Обычный 3 12 11 2 3 3 2" xfId="19463"/>
    <cellStyle name="Обычный 3 12 11 2 3 3 2 2" xfId="19464"/>
    <cellStyle name="Обычный 3 12 11 2 3 3 3" xfId="19465"/>
    <cellStyle name="Обычный 3 12 11 2 3 4" xfId="19466"/>
    <cellStyle name="Обычный 3 12 11 2 3 4 2" xfId="19467"/>
    <cellStyle name="Обычный 3 12 11 2 3 5" xfId="19468"/>
    <cellStyle name="Обычный 3 12 11 2 4" xfId="19469"/>
    <cellStyle name="Обычный 3 12 11 2 4 2" xfId="19470"/>
    <cellStyle name="Обычный 3 12 11 2 4 2 2" xfId="19471"/>
    <cellStyle name="Обычный 3 12 11 2 4 2 2 2" xfId="19472"/>
    <cellStyle name="Обычный 3 12 11 2 4 2 3" xfId="19473"/>
    <cellStyle name="Обычный 3 12 11 2 4 3" xfId="19474"/>
    <cellStyle name="Обычный 3 12 11 2 4 3 2" xfId="19475"/>
    <cellStyle name="Обычный 3 12 11 2 4 4" xfId="19476"/>
    <cellStyle name="Обычный 3 12 11 2 5" xfId="19477"/>
    <cellStyle name="Обычный 3 12 11 2 5 2" xfId="19478"/>
    <cellStyle name="Обычный 3 12 11 2 5 2 2" xfId="19479"/>
    <cellStyle name="Обычный 3 12 11 2 5 3" xfId="19480"/>
    <cellStyle name="Обычный 3 12 11 2 6" xfId="19481"/>
    <cellStyle name="Обычный 3 12 11 2 6 2" xfId="19482"/>
    <cellStyle name="Обычный 3 12 11 2 7" xfId="19483"/>
    <cellStyle name="Обычный 3 12 11 3" xfId="19484"/>
    <cellStyle name="Обычный 3 12 11 3 2" xfId="19485"/>
    <cellStyle name="Обычный 3 12 11 3 2 2" xfId="19486"/>
    <cellStyle name="Обычный 3 12 11 3 2 2 2" xfId="19487"/>
    <cellStyle name="Обычный 3 12 11 3 2 2 2 2" xfId="19488"/>
    <cellStyle name="Обычный 3 12 11 3 2 2 3" xfId="19489"/>
    <cellStyle name="Обычный 3 12 11 3 2 3" xfId="19490"/>
    <cellStyle name="Обычный 3 12 11 3 2 3 2" xfId="19491"/>
    <cellStyle name="Обычный 3 12 11 3 2 4" xfId="19492"/>
    <cellStyle name="Обычный 3 12 11 3 3" xfId="19493"/>
    <cellStyle name="Обычный 3 12 11 3 3 2" xfId="19494"/>
    <cellStyle name="Обычный 3 12 11 3 3 2 2" xfId="19495"/>
    <cellStyle name="Обычный 3 12 11 3 3 3" xfId="19496"/>
    <cellStyle name="Обычный 3 12 11 3 4" xfId="19497"/>
    <cellStyle name="Обычный 3 12 11 3 4 2" xfId="19498"/>
    <cellStyle name="Обычный 3 12 11 3 5" xfId="19499"/>
    <cellStyle name="Обычный 3 12 11 4" xfId="19500"/>
    <cellStyle name="Обычный 3 12 11 4 2" xfId="19501"/>
    <cellStyle name="Обычный 3 12 11 4 2 2" xfId="19502"/>
    <cellStyle name="Обычный 3 12 11 4 2 2 2" xfId="19503"/>
    <cellStyle name="Обычный 3 12 11 4 2 2 2 2" xfId="19504"/>
    <cellStyle name="Обычный 3 12 11 4 2 2 3" xfId="19505"/>
    <cellStyle name="Обычный 3 12 11 4 2 3" xfId="19506"/>
    <cellStyle name="Обычный 3 12 11 4 2 3 2" xfId="19507"/>
    <cellStyle name="Обычный 3 12 11 4 2 4" xfId="19508"/>
    <cellStyle name="Обычный 3 12 11 4 3" xfId="19509"/>
    <cellStyle name="Обычный 3 12 11 4 3 2" xfId="19510"/>
    <cellStyle name="Обычный 3 12 11 4 3 2 2" xfId="19511"/>
    <cellStyle name="Обычный 3 12 11 4 3 3" xfId="19512"/>
    <cellStyle name="Обычный 3 12 11 4 4" xfId="19513"/>
    <cellStyle name="Обычный 3 12 11 4 4 2" xfId="19514"/>
    <cellStyle name="Обычный 3 12 11 4 5" xfId="19515"/>
    <cellStyle name="Обычный 3 12 11 5" xfId="19516"/>
    <cellStyle name="Обычный 3 12 11 5 2" xfId="19517"/>
    <cellStyle name="Обычный 3 12 11 5 2 2" xfId="19518"/>
    <cellStyle name="Обычный 3 12 11 5 2 2 2" xfId="19519"/>
    <cellStyle name="Обычный 3 12 11 5 2 3" xfId="19520"/>
    <cellStyle name="Обычный 3 12 11 5 3" xfId="19521"/>
    <cellStyle name="Обычный 3 12 11 5 3 2" xfId="19522"/>
    <cellStyle name="Обычный 3 12 11 5 4" xfId="19523"/>
    <cellStyle name="Обычный 3 12 11 6" xfId="19524"/>
    <cellStyle name="Обычный 3 12 11 6 2" xfId="19525"/>
    <cellStyle name="Обычный 3 12 11 6 2 2" xfId="19526"/>
    <cellStyle name="Обычный 3 12 11 6 3" xfId="19527"/>
    <cellStyle name="Обычный 3 12 11 7" xfId="19528"/>
    <cellStyle name="Обычный 3 12 11 7 2" xfId="19529"/>
    <cellStyle name="Обычный 3 12 11 8" xfId="19530"/>
    <cellStyle name="Обычный 3 12 12" xfId="19531"/>
    <cellStyle name="Обычный 3 12 12 2" xfId="19532"/>
    <cellStyle name="Обычный 3 12 12 2 2" xfId="19533"/>
    <cellStyle name="Обычный 3 12 12 2 2 2" xfId="19534"/>
    <cellStyle name="Обычный 3 12 12 2 2 2 2" xfId="19535"/>
    <cellStyle name="Обычный 3 12 12 2 2 2 2 2" xfId="19536"/>
    <cellStyle name="Обычный 3 12 12 2 2 2 2 2 2" xfId="19537"/>
    <cellStyle name="Обычный 3 12 12 2 2 2 2 3" xfId="19538"/>
    <cellStyle name="Обычный 3 12 12 2 2 2 3" xfId="19539"/>
    <cellStyle name="Обычный 3 12 12 2 2 2 3 2" xfId="19540"/>
    <cellStyle name="Обычный 3 12 12 2 2 2 4" xfId="19541"/>
    <cellStyle name="Обычный 3 12 12 2 2 3" xfId="19542"/>
    <cellStyle name="Обычный 3 12 12 2 2 3 2" xfId="19543"/>
    <cellStyle name="Обычный 3 12 12 2 2 3 2 2" xfId="19544"/>
    <cellStyle name="Обычный 3 12 12 2 2 3 3" xfId="19545"/>
    <cellStyle name="Обычный 3 12 12 2 2 4" xfId="19546"/>
    <cellStyle name="Обычный 3 12 12 2 2 4 2" xfId="19547"/>
    <cellStyle name="Обычный 3 12 12 2 2 5" xfId="19548"/>
    <cellStyle name="Обычный 3 12 12 2 3" xfId="19549"/>
    <cellStyle name="Обычный 3 12 12 2 3 2" xfId="19550"/>
    <cellStyle name="Обычный 3 12 12 2 3 2 2" xfId="19551"/>
    <cellStyle name="Обычный 3 12 12 2 3 2 2 2" xfId="19552"/>
    <cellStyle name="Обычный 3 12 12 2 3 2 2 2 2" xfId="19553"/>
    <cellStyle name="Обычный 3 12 12 2 3 2 2 3" xfId="19554"/>
    <cellStyle name="Обычный 3 12 12 2 3 2 3" xfId="19555"/>
    <cellStyle name="Обычный 3 12 12 2 3 2 3 2" xfId="19556"/>
    <cellStyle name="Обычный 3 12 12 2 3 2 4" xfId="19557"/>
    <cellStyle name="Обычный 3 12 12 2 3 3" xfId="19558"/>
    <cellStyle name="Обычный 3 12 12 2 3 3 2" xfId="19559"/>
    <cellStyle name="Обычный 3 12 12 2 3 3 2 2" xfId="19560"/>
    <cellStyle name="Обычный 3 12 12 2 3 3 3" xfId="19561"/>
    <cellStyle name="Обычный 3 12 12 2 3 4" xfId="19562"/>
    <cellStyle name="Обычный 3 12 12 2 3 4 2" xfId="19563"/>
    <cellStyle name="Обычный 3 12 12 2 3 5" xfId="19564"/>
    <cellStyle name="Обычный 3 12 12 2 4" xfId="19565"/>
    <cellStyle name="Обычный 3 12 12 2 4 2" xfId="19566"/>
    <cellStyle name="Обычный 3 12 12 2 4 2 2" xfId="19567"/>
    <cellStyle name="Обычный 3 12 12 2 4 2 2 2" xfId="19568"/>
    <cellStyle name="Обычный 3 12 12 2 4 2 3" xfId="19569"/>
    <cellStyle name="Обычный 3 12 12 2 4 3" xfId="19570"/>
    <cellStyle name="Обычный 3 12 12 2 4 3 2" xfId="19571"/>
    <cellStyle name="Обычный 3 12 12 2 4 4" xfId="19572"/>
    <cellStyle name="Обычный 3 12 12 2 5" xfId="19573"/>
    <cellStyle name="Обычный 3 12 12 2 5 2" xfId="19574"/>
    <cellStyle name="Обычный 3 12 12 2 5 2 2" xfId="19575"/>
    <cellStyle name="Обычный 3 12 12 2 5 3" xfId="19576"/>
    <cellStyle name="Обычный 3 12 12 2 6" xfId="19577"/>
    <cellStyle name="Обычный 3 12 12 2 6 2" xfId="19578"/>
    <cellStyle name="Обычный 3 12 12 2 7" xfId="19579"/>
    <cellStyle name="Обычный 3 12 12 3" xfId="19580"/>
    <cellStyle name="Обычный 3 12 12 3 2" xfId="19581"/>
    <cellStyle name="Обычный 3 12 12 3 2 2" xfId="19582"/>
    <cellStyle name="Обычный 3 12 12 3 2 2 2" xfId="19583"/>
    <cellStyle name="Обычный 3 12 12 3 2 2 2 2" xfId="19584"/>
    <cellStyle name="Обычный 3 12 12 3 2 2 3" xfId="19585"/>
    <cellStyle name="Обычный 3 12 12 3 2 3" xfId="19586"/>
    <cellStyle name="Обычный 3 12 12 3 2 3 2" xfId="19587"/>
    <cellStyle name="Обычный 3 12 12 3 2 4" xfId="19588"/>
    <cellStyle name="Обычный 3 12 12 3 3" xfId="19589"/>
    <cellStyle name="Обычный 3 12 12 3 3 2" xfId="19590"/>
    <cellStyle name="Обычный 3 12 12 3 3 2 2" xfId="19591"/>
    <cellStyle name="Обычный 3 12 12 3 3 3" xfId="19592"/>
    <cellStyle name="Обычный 3 12 12 3 4" xfId="19593"/>
    <cellStyle name="Обычный 3 12 12 3 4 2" xfId="19594"/>
    <cellStyle name="Обычный 3 12 12 3 5" xfId="19595"/>
    <cellStyle name="Обычный 3 12 12 4" xfId="19596"/>
    <cellStyle name="Обычный 3 12 12 4 2" xfId="19597"/>
    <cellStyle name="Обычный 3 12 12 4 2 2" xfId="19598"/>
    <cellStyle name="Обычный 3 12 12 4 2 2 2" xfId="19599"/>
    <cellStyle name="Обычный 3 12 12 4 2 2 2 2" xfId="19600"/>
    <cellStyle name="Обычный 3 12 12 4 2 2 3" xfId="19601"/>
    <cellStyle name="Обычный 3 12 12 4 2 3" xfId="19602"/>
    <cellStyle name="Обычный 3 12 12 4 2 3 2" xfId="19603"/>
    <cellStyle name="Обычный 3 12 12 4 2 4" xfId="19604"/>
    <cellStyle name="Обычный 3 12 12 4 3" xfId="19605"/>
    <cellStyle name="Обычный 3 12 12 4 3 2" xfId="19606"/>
    <cellStyle name="Обычный 3 12 12 4 3 2 2" xfId="19607"/>
    <cellStyle name="Обычный 3 12 12 4 3 3" xfId="19608"/>
    <cellStyle name="Обычный 3 12 12 4 4" xfId="19609"/>
    <cellStyle name="Обычный 3 12 12 4 4 2" xfId="19610"/>
    <cellStyle name="Обычный 3 12 12 4 5" xfId="19611"/>
    <cellStyle name="Обычный 3 12 12 5" xfId="19612"/>
    <cellStyle name="Обычный 3 12 12 5 2" xfId="19613"/>
    <cellStyle name="Обычный 3 12 12 5 2 2" xfId="19614"/>
    <cellStyle name="Обычный 3 12 12 5 2 2 2" xfId="19615"/>
    <cellStyle name="Обычный 3 12 12 5 2 3" xfId="19616"/>
    <cellStyle name="Обычный 3 12 12 5 3" xfId="19617"/>
    <cellStyle name="Обычный 3 12 12 5 3 2" xfId="19618"/>
    <cellStyle name="Обычный 3 12 12 5 4" xfId="19619"/>
    <cellStyle name="Обычный 3 12 12 6" xfId="19620"/>
    <cellStyle name="Обычный 3 12 12 6 2" xfId="19621"/>
    <cellStyle name="Обычный 3 12 12 6 2 2" xfId="19622"/>
    <cellStyle name="Обычный 3 12 12 6 3" xfId="19623"/>
    <cellStyle name="Обычный 3 12 12 7" xfId="19624"/>
    <cellStyle name="Обычный 3 12 12 7 2" xfId="19625"/>
    <cellStyle name="Обычный 3 12 12 8" xfId="19626"/>
    <cellStyle name="Обычный 3 12 13" xfId="19627"/>
    <cellStyle name="Обычный 3 12 13 2" xfId="19628"/>
    <cellStyle name="Обычный 3 12 13 2 2" xfId="19629"/>
    <cellStyle name="Обычный 3 12 13 2 2 2" xfId="19630"/>
    <cellStyle name="Обычный 3 12 13 2 2 2 2" xfId="19631"/>
    <cellStyle name="Обычный 3 12 13 2 2 2 2 2" xfId="19632"/>
    <cellStyle name="Обычный 3 12 13 2 2 2 2 2 2" xfId="19633"/>
    <cellStyle name="Обычный 3 12 13 2 2 2 2 3" xfId="19634"/>
    <cellStyle name="Обычный 3 12 13 2 2 2 3" xfId="19635"/>
    <cellStyle name="Обычный 3 12 13 2 2 2 3 2" xfId="19636"/>
    <cellStyle name="Обычный 3 12 13 2 2 2 4" xfId="19637"/>
    <cellStyle name="Обычный 3 12 13 2 2 3" xfId="19638"/>
    <cellStyle name="Обычный 3 12 13 2 2 3 2" xfId="19639"/>
    <cellStyle name="Обычный 3 12 13 2 2 3 2 2" xfId="19640"/>
    <cellStyle name="Обычный 3 12 13 2 2 3 3" xfId="19641"/>
    <cellStyle name="Обычный 3 12 13 2 2 4" xfId="19642"/>
    <cellStyle name="Обычный 3 12 13 2 2 4 2" xfId="19643"/>
    <cellStyle name="Обычный 3 12 13 2 2 5" xfId="19644"/>
    <cellStyle name="Обычный 3 12 13 2 3" xfId="19645"/>
    <cellStyle name="Обычный 3 12 13 2 3 2" xfId="19646"/>
    <cellStyle name="Обычный 3 12 13 2 3 2 2" xfId="19647"/>
    <cellStyle name="Обычный 3 12 13 2 3 2 2 2" xfId="19648"/>
    <cellStyle name="Обычный 3 12 13 2 3 2 2 2 2" xfId="19649"/>
    <cellStyle name="Обычный 3 12 13 2 3 2 2 3" xfId="19650"/>
    <cellStyle name="Обычный 3 12 13 2 3 2 3" xfId="19651"/>
    <cellStyle name="Обычный 3 12 13 2 3 2 3 2" xfId="19652"/>
    <cellStyle name="Обычный 3 12 13 2 3 2 4" xfId="19653"/>
    <cellStyle name="Обычный 3 12 13 2 3 3" xfId="19654"/>
    <cellStyle name="Обычный 3 12 13 2 3 3 2" xfId="19655"/>
    <cellStyle name="Обычный 3 12 13 2 3 3 2 2" xfId="19656"/>
    <cellStyle name="Обычный 3 12 13 2 3 3 3" xfId="19657"/>
    <cellStyle name="Обычный 3 12 13 2 3 4" xfId="19658"/>
    <cellStyle name="Обычный 3 12 13 2 3 4 2" xfId="19659"/>
    <cellStyle name="Обычный 3 12 13 2 3 5" xfId="19660"/>
    <cellStyle name="Обычный 3 12 13 2 4" xfId="19661"/>
    <cellStyle name="Обычный 3 12 13 2 4 2" xfId="19662"/>
    <cellStyle name="Обычный 3 12 13 2 4 2 2" xfId="19663"/>
    <cellStyle name="Обычный 3 12 13 2 4 2 2 2" xfId="19664"/>
    <cellStyle name="Обычный 3 12 13 2 4 2 3" xfId="19665"/>
    <cellStyle name="Обычный 3 12 13 2 4 3" xfId="19666"/>
    <cellStyle name="Обычный 3 12 13 2 4 3 2" xfId="19667"/>
    <cellStyle name="Обычный 3 12 13 2 4 4" xfId="19668"/>
    <cellStyle name="Обычный 3 12 13 2 5" xfId="19669"/>
    <cellStyle name="Обычный 3 12 13 2 5 2" xfId="19670"/>
    <cellStyle name="Обычный 3 12 13 2 5 2 2" xfId="19671"/>
    <cellStyle name="Обычный 3 12 13 2 5 3" xfId="19672"/>
    <cellStyle name="Обычный 3 12 13 2 6" xfId="19673"/>
    <cellStyle name="Обычный 3 12 13 2 6 2" xfId="19674"/>
    <cellStyle name="Обычный 3 12 13 2 7" xfId="19675"/>
    <cellStyle name="Обычный 3 12 13 3" xfId="19676"/>
    <cellStyle name="Обычный 3 12 13 3 2" xfId="19677"/>
    <cellStyle name="Обычный 3 12 13 3 2 2" xfId="19678"/>
    <cellStyle name="Обычный 3 12 13 3 2 2 2" xfId="19679"/>
    <cellStyle name="Обычный 3 12 13 3 2 2 2 2" xfId="19680"/>
    <cellStyle name="Обычный 3 12 13 3 2 2 3" xfId="19681"/>
    <cellStyle name="Обычный 3 12 13 3 2 3" xfId="19682"/>
    <cellStyle name="Обычный 3 12 13 3 2 3 2" xfId="19683"/>
    <cellStyle name="Обычный 3 12 13 3 2 4" xfId="19684"/>
    <cellStyle name="Обычный 3 12 13 3 3" xfId="19685"/>
    <cellStyle name="Обычный 3 12 13 3 3 2" xfId="19686"/>
    <cellStyle name="Обычный 3 12 13 3 3 2 2" xfId="19687"/>
    <cellStyle name="Обычный 3 12 13 3 3 3" xfId="19688"/>
    <cellStyle name="Обычный 3 12 13 3 4" xfId="19689"/>
    <cellStyle name="Обычный 3 12 13 3 4 2" xfId="19690"/>
    <cellStyle name="Обычный 3 12 13 3 5" xfId="19691"/>
    <cellStyle name="Обычный 3 12 13 4" xfId="19692"/>
    <cellStyle name="Обычный 3 12 13 4 2" xfId="19693"/>
    <cellStyle name="Обычный 3 12 13 4 2 2" xfId="19694"/>
    <cellStyle name="Обычный 3 12 13 4 2 2 2" xfId="19695"/>
    <cellStyle name="Обычный 3 12 13 4 2 2 2 2" xfId="19696"/>
    <cellStyle name="Обычный 3 12 13 4 2 2 3" xfId="19697"/>
    <cellStyle name="Обычный 3 12 13 4 2 3" xfId="19698"/>
    <cellStyle name="Обычный 3 12 13 4 2 3 2" xfId="19699"/>
    <cellStyle name="Обычный 3 12 13 4 2 4" xfId="19700"/>
    <cellStyle name="Обычный 3 12 13 4 3" xfId="19701"/>
    <cellStyle name="Обычный 3 12 13 4 3 2" xfId="19702"/>
    <cellStyle name="Обычный 3 12 13 4 3 2 2" xfId="19703"/>
    <cellStyle name="Обычный 3 12 13 4 3 3" xfId="19704"/>
    <cellStyle name="Обычный 3 12 13 4 4" xfId="19705"/>
    <cellStyle name="Обычный 3 12 13 4 4 2" xfId="19706"/>
    <cellStyle name="Обычный 3 12 13 4 5" xfId="19707"/>
    <cellStyle name="Обычный 3 12 13 5" xfId="19708"/>
    <cellStyle name="Обычный 3 12 13 5 2" xfId="19709"/>
    <cellStyle name="Обычный 3 12 13 5 2 2" xfId="19710"/>
    <cellStyle name="Обычный 3 12 13 5 2 2 2" xfId="19711"/>
    <cellStyle name="Обычный 3 12 13 5 2 3" xfId="19712"/>
    <cellStyle name="Обычный 3 12 13 5 3" xfId="19713"/>
    <cellStyle name="Обычный 3 12 13 5 3 2" xfId="19714"/>
    <cellStyle name="Обычный 3 12 13 5 4" xfId="19715"/>
    <cellStyle name="Обычный 3 12 13 6" xfId="19716"/>
    <cellStyle name="Обычный 3 12 13 6 2" xfId="19717"/>
    <cellStyle name="Обычный 3 12 13 6 2 2" xfId="19718"/>
    <cellStyle name="Обычный 3 12 13 6 3" xfId="19719"/>
    <cellStyle name="Обычный 3 12 13 7" xfId="19720"/>
    <cellStyle name="Обычный 3 12 13 7 2" xfId="19721"/>
    <cellStyle name="Обычный 3 12 13 8" xfId="19722"/>
    <cellStyle name="Обычный 3 12 14" xfId="19723"/>
    <cellStyle name="Обычный 3 12 14 2" xfId="19724"/>
    <cellStyle name="Обычный 3 12 14 2 2" xfId="19725"/>
    <cellStyle name="Обычный 3 12 14 2 2 2" xfId="19726"/>
    <cellStyle name="Обычный 3 12 14 2 2 2 2" xfId="19727"/>
    <cellStyle name="Обычный 3 12 14 2 2 2 2 2" xfId="19728"/>
    <cellStyle name="Обычный 3 12 14 2 2 2 2 2 2" xfId="19729"/>
    <cellStyle name="Обычный 3 12 14 2 2 2 2 3" xfId="19730"/>
    <cellStyle name="Обычный 3 12 14 2 2 2 3" xfId="19731"/>
    <cellStyle name="Обычный 3 12 14 2 2 2 3 2" xfId="19732"/>
    <cellStyle name="Обычный 3 12 14 2 2 2 4" xfId="19733"/>
    <cellStyle name="Обычный 3 12 14 2 2 3" xfId="19734"/>
    <cellStyle name="Обычный 3 12 14 2 2 3 2" xfId="19735"/>
    <cellStyle name="Обычный 3 12 14 2 2 3 2 2" xfId="19736"/>
    <cellStyle name="Обычный 3 12 14 2 2 3 3" xfId="19737"/>
    <cellStyle name="Обычный 3 12 14 2 2 4" xfId="19738"/>
    <cellStyle name="Обычный 3 12 14 2 2 4 2" xfId="19739"/>
    <cellStyle name="Обычный 3 12 14 2 2 5" xfId="19740"/>
    <cellStyle name="Обычный 3 12 14 2 3" xfId="19741"/>
    <cellStyle name="Обычный 3 12 14 2 3 2" xfId="19742"/>
    <cellStyle name="Обычный 3 12 14 2 3 2 2" xfId="19743"/>
    <cellStyle name="Обычный 3 12 14 2 3 2 2 2" xfId="19744"/>
    <cellStyle name="Обычный 3 12 14 2 3 2 2 2 2" xfId="19745"/>
    <cellStyle name="Обычный 3 12 14 2 3 2 2 3" xfId="19746"/>
    <cellStyle name="Обычный 3 12 14 2 3 2 3" xfId="19747"/>
    <cellStyle name="Обычный 3 12 14 2 3 2 3 2" xfId="19748"/>
    <cellStyle name="Обычный 3 12 14 2 3 2 4" xfId="19749"/>
    <cellStyle name="Обычный 3 12 14 2 3 3" xfId="19750"/>
    <cellStyle name="Обычный 3 12 14 2 3 3 2" xfId="19751"/>
    <cellStyle name="Обычный 3 12 14 2 3 3 2 2" xfId="19752"/>
    <cellStyle name="Обычный 3 12 14 2 3 3 3" xfId="19753"/>
    <cellStyle name="Обычный 3 12 14 2 3 4" xfId="19754"/>
    <cellStyle name="Обычный 3 12 14 2 3 4 2" xfId="19755"/>
    <cellStyle name="Обычный 3 12 14 2 3 5" xfId="19756"/>
    <cellStyle name="Обычный 3 12 14 2 4" xfId="19757"/>
    <cellStyle name="Обычный 3 12 14 2 4 2" xfId="19758"/>
    <cellStyle name="Обычный 3 12 14 2 4 2 2" xfId="19759"/>
    <cellStyle name="Обычный 3 12 14 2 4 2 2 2" xfId="19760"/>
    <cellStyle name="Обычный 3 12 14 2 4 2 3" xfId="19761"/>
    <cellStyle name="Обычный 3 12 14 2 4 3" xfId="19762"/>
    <cellStyle name="Обычный 3 12 14 2 4 3 2" xfId="19763"/>
    <cellStyle name="Обычный 3 12 14 2 4 4" xfId="19764"/>
    <cellStyle name="Обычный 3 12 14 2 5" xfId="19765"/>
    <cellStyle name="Обычный 3 12 14 2 5 2" xfId="19766"/>
    <cellStyle name="Обычный 3 12 14 2 5 2 2" xfId="19767"/>
    <cellStyle name="Обычный 3 12 14 2 5 3" xfId="19768"/>
    <cellStyle name="Обычный 3 12 14 2 6" xfId="19769"/>
    <cellStyle name="Обычный 3 12 14 2 6 2" xfId="19770"/>
    <cellStyle name="Обычный 3 12 14 2 7" xfId="19771"/>
    <cellStyle name="Обычный 3 12 14 3" xfId="19772"/>
    <cellStyle name="Обычный 3 12 14 3 2" xfId="19773"/>
    <cellStyle name="Обычный 3 12 14 3 2 2" xfId="19774"/>
    <cellStyle name="Обычный 3 12 14 3 2 2 2" xfId="19775"/>
    <cellStyle name="Обычный 3 12 14 3 2 2 2 2" xfId="19776"/>
    <cellStyle name="Обычный 3 12 14 3 2 2 3" xfId="19777"/>
    <cellStyle name="Обычный 3 12 14 3 2 3" xfId="19778"/>
    <cellStyle name="Обычный 3 12 14 3 2 3 2" xfId="19779"/>
    <cellStyle name="Обычный 3 12 14 3 2 4" xfId="19780"/>
    <cellStyle name="Обычный 3 12 14 3 3" xfId="19781"/>
    <cellStyle name="Обычный 3 12 14 3 3 2" xfId="19782"/>
    <cellStyle name="Обычный 3 12 14 3 3 2 2" xfId="19783"/>
    <cellStyle name="Обычный 3 12 14 3 3 3" xfId="19784"/>
    <cellStyle name="Обычный 3 12 14 3 4" xfId="19785"/>
    <cellStyle name="Обычный 3 12 14 3 4 2" xfId="19786"/>
    <cellStyle name="Обычный 3 12 14 3 5" xfId="19787"/>
    <cellStyle name="Обычный 3 12 14 4" xfId="19788"/>
    <cellStyle name="Обычный 3 12 14 4 2" xfId="19789"/>
    <cellStyle name="Обычный 3 12 14 4 2 2" xfId="19790"/>
    <cellStyle name="Обычный 3 12 14 4 2 2 2" xfId="19791"/>
    <cellStyle name="Обычный 3 12 14 4 2 2 2 2" xfId="19792"/>
    <cellStyle name="Обычный 3 12 14 4 2 2 3" xfId="19793"/>
    <cellStyle name="Обычный 3 12 14 4 2 3" xfId="19794"/>
    <cellStyle name="Обычный 3 12 14 4 2 3 2" xfId="19795"/>
    <cellStyle name="Обычный 3 12 14 4 2 4" xfId="19796"/>
    <cellStyle name="Обычный 3 12 14 4 3" xfId="19797"/>
    <cellStyle name="Обычный 3 12 14 4 3 2" xfId="19798"/>
    <cellStyle name="Обычный 3 12 14 4 3 2 2" xfId="19799"/>
    <cellStyle name="Обычный 3 12 14 4 3 3" xfId="19800"/>
    <cellStyle name="Обычный 3 12 14 4 4" xfId="19801"/>
    <cellStyle name="Обычный 3 12 14 4 4 2" xfId="19802"/>
    <cellStyle name="Обычный 3 12 14 4 5" xfId="19803"/>
    <cellStyle name="Обычный 3 12 14 5" xfId="19804"/>
    <cellStyle name="Обычный 3 12 14 5 2" xfId="19805"/>
    <cellStyle name="Обычный 3 12 14 5 2 2" xfId="19806"/>
    <cellStyle name="Обычный 3 12 14 5 2 2 2" xfId="19807"/>
    <cellStyle name="Обычный 3 12 14 5 2 3" xfId="19808"/>
    <cellStyle name="Обычный 3 12 14 5 3" xfId="19809"/>
    <cellStyle name="Обычный 3 12 14 5 3 2" xfId="19810"/>
    <cellStyle name="Обычный 3 12 14 5 4" xfId="19811"/>
    <cellStyle name="Обычный 3 12 14 6" xfId="19812"/>
    <cellStyle name="Обычный 3 12 14 6 2" xfId="19813"/>
    <cellStyle name="Обычный 3 12 14 6 2 2" xfId="19814"/>
    <cellStyle name="Обычный 3 12 14 6 3" xfId="19815"/>
    <cellStyle name="Обычный 3 12 14 7" xfId="19816"/>
    <cellStyle name="Обычный 3 12 14 7 2" xfId="19817"/>
    <cellStyle name="Обычный 3 12 14 8" xfId="19818"/>
    <cellStyle name="Обычный 3 12 15" xfId="19819"/>
    <cellStyle name="Обычный 3 12 15 2" xfId="19820"/>
    <cellStyle name="Обычный 3 12 15 2 2" xfId="19821"/>
    <cellStyle name="Обычный 3 12 15 2 2 2" xfId="19822"/>
    <cellStyle name="Обычный 3 12 15 2 2 2 2" xfId="19823"/>
    <cellStyle name="Обычный 3 12 15 2 2 2 2 2" xfId="19824"/>
    <cellStyle name="Обычный 3 12 15 2 2 2 2 2 2" xfId="19825"/>
    <cellStyle name="Обычный 3 12 15 2 2 2 2 3" xfId="19826"/>
    <cellStyle name="Обычный 3 12 15 2 2 2 3" xfId="19827"/>
    <cellStyle name="Обычный 3 12 15 2 2 2 3 2" xfId="19828"/>
    <cellStyle name="Обычный 3 12 15 2 2 2 4" xfId="19829"/>
    <cellStyle name="Обычный 3 12 15 2 2 3" xfId="19830"/>
    <cellStyle name="Обычный 3 12 15 2 2 3 2" xfId="19831"/>
    <cellStyle name="Обычный 3 12 15 2 2 3 2 2" xfId="19832"/>
    <cellStyle name="Обычный 3 12 15 2 2 3 3" xfId="19833"/>
    <cellStyle name="Обычный 3 12 15 2 2 4" xfId="19834"/>
    <cellStyle name="Обычный 3 12 15 2 2 4 2" xfId="19835"/>
    <cellStyle name="Обычный 3 12 15 2 2 5" xfId="19836"/>
    <cellStyle name="Обычный 3 12 15 2 3" xfId="19837"/>
    <cellStyle name="Обычный 3 12 15 2 3 2" xfId="19838"/>
    <cellStyle name="Обычный 3 12 15 2 3 2 2" xfId="19839"/>
    <cellStyle name="Обычный 3 12 15 2 3 2 2 2" xfId="19840"/>
    <cellStyle name="Обычный 3 12 15 2 3 2 2 2 2" xfId="19841"/>
    <cellStyle name="Обычный 3 12 15 2 3 2 2 3" xfId="19842"/>
    <cellStyle name="Обычный 3 12 15 2 3 2 3" xfId="19843"/>
    <cellStyle name="Обычный 3 12 15 2 3 2 3 2" xfId="19844"/>
    <cellStyle name="Обычный 3 12 15 2 3 2 4" xfId="19845"/>
    <cellStyle name="Обычный 3 12 15 2 3 3" xfId="19846"/>
    <cellStyle name="Обычный 3 12 15 2 3 3 2" xfId="19847"/>
    <cellStyle name="Обычный 3 12 15 2 3 3 2 2" xfId="19848"/>
    <cellStyle name="Обычный 3 12 15 2 3 3 3" xfId="19849"/>
    <cellStyle name="Обычный 3 12 15 2 3 4" xfId="19850"/>
    <cellStyle name="Обычный 3 12 15 2 3 4 2" xfId="19851"/>
    <cellStyle name="Обычный 3 12 15 2 3 5" xfId="19852"/>
    <cellStyle name="Обычный 3 12 15 2 4" xfId="19853"/>
    <cellStyle name="Обычный 3 12 15 2 4 2" xfId="19854"/>
    <cellStyle name="Обычный 3 12 15 2 4 2 2" xfId="19855"/>
    <cellStyle name="Обычный 3 12 15 2 4 2 2 2" xfId="19856"/>
    <cellStyle name="Обычный 3 12 15 2 4 2 3" xfId="19857"/>
    <cellStyle name="Обычный 3 12 15 2 4 3" xfId="19858"/>
    <cellStyle name="Обычный 3 12 15 2 4 3 2" xfId="19859"/>
    <cellStyle name="Обычный 3 12 15 2 4 4" xfId="19860"/>
    <cellStyle name="Обычный 3 12 15 2 5" xfId="19861"/>
    <cellStyle name="Обычный 3 12 15 2 5 2" xfId="19862"/>
    <cellStyle name="Обычный 3 12 15 2 5 2 2" xfId="19863"/>
    <cellStyle name="Обычный 3 12 15 2 5 3" xfId="19864"/>
    <cellStyle name="Обычный 3 12 15 2 6" xfId="19865"/>
    <cellStyle name="Обычный 3 12 15 2 6 2" xfId="19866"/>
    <cellStyle name="Обычный 3 12 15 2 7" xfId="19867"/>
    <cellStyle name="Обычный 3 12 15 3" xfId="19868"/>
    <cellStyle name="Обычный 3 12 15 3 2" xfId="19869"/>
    <cellStyle name="Обычный 3 12 15 3 2 2" xfId="19870"/>
    <cellStyle name="Обычный 3 12 15 3 2 2 2" xfId="19871"/>
    <cellStyle name="Обычный 3 12 15 3 2 2 2 2" xfId="19872"/>
    <cellStyle name="Обычный 3 12 15 3 2 2 3" xfId="19873"/>
    <cellStyle name="Обычный 3 12 15 3 2 3" xfId="19874"/>
    <cellStyle name="Обычный 3 12 15 3 2 3 2" xfId="19875"/>
    <cellStyle name="Обычный 3 12 15 3 2 4" xfId="19876"/>
    <cellStyle name="Обычный 3 12 15 3 3" xfId="19877"/>
    <cellStyle name="Обычный 3 12 15 3 3 2" xfId="19878"/>
    <cellStyle name="Обычный 3 12 15 3 3 2 2" xfId="19879"/>
    <cellStyle name="Обычный 3 12 15 3 3 3" xfId="19880"/>
    <cellStyle name="Обычный 3 12 15 3 4" xfId="19881"/>
    <cellStyle name="Обычный 3 12 15 3 4 2" xfId="19882"/>
    <cellStyle name="Обычный 3 12 15 3 5" xfId="19883"/>
    <cellStyle name="Обычный 3 12 15 4" xfId="19884"/>
    <cellStyle name="Обычный 3 12 15 4 2" xfId="19885"/>
    <cellStyle name="Обычный 3 12 15 4 2 2" xfId="19886"/>
    <cellStyle name="Обычный 3 12 15 4 2 2 2" xfId="19887"/>
    <cellStyle name="Обычный 3 12 15 4 2 2 2 2" xfId="19888"/>
    <cellStyle name="Обычный 3 12 15 4 2 2 3" xfId="19889"/>
    <cellStyle name="Обычный 3 12 15 4 2 3" xfId="19890"/>
    <cellStyle name="Обычный 3 12 15 4 2 3 2" xfId="19891"/>
    <cellStyle name="Обычный 3 12 15 4 2 4" xfId="19892"/>
    <cellStyle name="Обычный 3 12 15 4 3" xfId="19893"/>
    <cellStyle name="Обычный 3 12 15 4 3 2" xfId="19894"/>
    <cellStyle name="Обычный 3 12 15 4 3 2 2" xfId="19895"/>
    <cellStyle name="Обычный 3 12 15 4 3 3" xfId="19896"/>
    <cellStyle name="Обычный 3 12 15 4 4" xfId="19897"/>
    <cellStyle name="Обычный 3 12 15 4 4 2" xfId="19898"/>
    <cellStyle name="Обычный 3 12 15 4 5" xfId="19899"/>
    <cellStyle name="Обычный 3 12 15 5" xfId="19900"/>
    <cellStyle name="Обычный 3 12 15 5 2" xfId="19901"/>
    <cellStyle name="Обычный 3 12 15 5 2 2" xfId="19902"/>
    <cellStyle name="Обычный 3 12 15 5 2 2 2" xfId="19903"/>
    <cellStyle name="Обычный 3 12 15 5 2 3" xfId="19904"/>
    <cellStyle name="Обычный 3 12 15 5 3" xfId="19905"/>
    <cellStyle name="Обычный 3 12 15 5 3 2" xfId="19906"/>
    <cellStyle name="Обычный 3 12 15 5 4" xfId="19907"/>
    <cellStyle name="Обычный 3 12 15 6" xfId="19908"/>
    <cellStyle name="Обычный 3 12 15 6 2" xfId="19909"/>
    <cellStyle name="Обычный 3 12 15 6 2 2" xfId="19910"/>
    <cellStyle name="Обычный 3 12 15 6 3" xfId="19911"/>
    <cellStyle name="Обычный 3 12 15 7" xfId="19912"/>
    <cellStyle name="Обычный 3 12 15 7 2" xfId="19913"/>
    <cellStyle name="Обычный 3 12 15 8" xfId="19914"/>
    <cellStyle name="Обычный 3 12 16" xfId="19915"/>
    <cellStyle name="Обычный 3 12 16 2" xfId="19916"/>
    <cellStyle name="Обычный 3 12 16 2 2" xfId="19917"/>
    <cellStyle name="Обычный 3 12 16 2 2 2" xfId="19918"/>
    <cellStyle name="Обычный 3 12 16 2 2 2 2" xfId="19919"/>
    <cellStyle name="Обычный 3 12 16 2 2 2 2 2" xfId="19920"/>
    <cellStyle name="Обычный 3 12 16 2 2 2 2 2 2" xfId="19921"/>
    <cellStyle name="Обычный 3 12 16 2 2 2 2 3" xfId="19922"/>
    <cellStyle name="Обычный 3 12 16 2 2 2 3" xfId="19923"/>
    <cellStyle name="Обычный 3 12 16 2 2 2 3 2" xfId="19924"/>
    <cellStyle name="Обычный 3 12 16 2 2 2 4" xfId="19925"/>
    <cellStyle name="Обычный 3 12 16 2 2 3" xfId="19926"/>
    <cellStyle name="Обычный 3 12 16 2 2 3 2" xfId="19927"/>
    <cellStyle name="Обычный 3 12 16 2 2 3 2 2" xfId="19928"/>
    <cellStyle name="Обычный 3 12 16 2 2 3 3" xfId="19929"/>
    <cellStyle name="Обычный 3 12 16 2 2 4" xfId="19930"/>
    <cellStyle name="Обычный 3 12 16 2 2 4 2" xfId="19931"/>
    <cellStyle name="Обычный 3 12 16 2 2 5" xfId="19932"/>
    <cellStyle name="Обычный 3 12 16 2 3" xfId="19933"/>
    <cellStyle name="Обычный 3 12 16 2 3 2" xfId="19934"/>
    <cellStyle name="Обычный 3 12 16 2 3 2 2" xfId="19935"/>
    <cellStyle name="Обычный 3 12 16 2 3 2 2 2" xfId="19936"/>
    <cellStyle name="Обычный 3 12 16 2 3 2 2 2 2" xfId="19937"/>
    <cellStyle name="Обычный 3 12 16 2 3 2 2 3" xfId="19938"/>
    <cellStyle name="Обычный 3 12 16 2 3 2 3" xfId="19939"/>
    <cellStyle name="Обычный 3 12 16 2 3 2 3 2" xfId="19940"/>
    <cellStyle name="Обычный 3 12 16 2 3 2 4" xfId="19941"/>
    <cellStyle name="Обычный 3 12 16 2 3 3" xfId="19942"/>
    <cellStyle name="Обычный 3 12 16 2 3 3 2" xfId="19943"/>
    <cellStyle name="Обычный 3 12 16 2 3 3 2 2" xfId="19944"/>
    <cellStyle name="Обычный 3 12 16 2 3 3 3" xfId="19945"/>
    <cellStyle name="Обычный 3 12 16 2 3 4" xfId="19946"/>
    <cellStyle name="Обычный 3 12 16 2 3 4 2" xfId="19947"/>
    <cellStyle name="Обычный 3 12 16 2 3 5" xfId="19948"/>
    <cellStyle name="Обычный 3 12 16 2 4" xfId="19949"/>
    <cellStyle name="Обычный 3 12 16 2 4 2" xfId="19950"/>
    <cellStyle name="Обычный 3 12 16 2 4 2 2" xfId="19951"/>
    <cellStyle name="Обычный 3 12 16 2 4 2 2 2" xfId="19952"/>
    <cellStyle name="Обычный 3 12 16 2 4 2 3" xfId="19953"/>
    <cellStyle name="Обычный 3 12 16 2 4 3" xfId="19954"/>
    <cellStyle name="Обычный 3 12 16 2 4 3 2" xfId="19955"/>
    <cellStyle name="Обычный 3 12 16 2 4 4" xfId="19956"/>
    <cellStyle name="Обычный 3 12 16 2 5" xfId="19957"/>
    <cellStyle name="Обычный 3 12 16 2 5 2" xfId="19958"/>
    <cellStyle name="Обычный 3 12 16 2 5 2 2" xfId="19959"/>
    <cellStyle name="Обычный 3 12 16 2 5 3" xfId="19960"/>
    <cellStyle name="Обычный 3 12 16 2 6" xfId="19961"/>
    <cellStyle name="Обычный 3 12 16 2 6 2" xfId="19962"/>
    <cellStyle name="Обычный 3 12 16 2 7" xfId="19963"/>
    <cellStyle name="Обычный 3 12 16 3" xfId="19964"/>
    <cellStyle name="Обычный 3 12 16 3 2" xfId="19965"/>
    <cellStyle name="Обычный 3 12 16 3 2 2" xfId="19966"/>
    <cellStyle name="Обычный 3 12 16 3 2 2 2" xfId="19967"/>
    <cellStyle name="Обычный 3 12 16 3 2 2 2 2" xfId="19968"/>
    <cellStyle name="Обычный 3 12 16 3 2 2 3" xfId="19969"/>
    <cellStyle name="Обычный 3 12 16 3 2 3" xfId="19970"/>
    <cellStyle name="Обычный 3 12 16 3 2 3 2" xfId="19971"/>
    <cellStyle name="Обычный 3 12 16 3 2 4" xfId="19972"/>
    <cellStyle name="Обычный 3 12 16 3 3" xfId="19973"/>
    <cellStyle name="Обычный 3 12 16 3 3 2" xfId="19974"/>
    <cellStyle name="Обычный 3 12 16 3 3 2 2" xfId="19975"/>
    <cellStyle name="Обычный 3 12 16 3 3 3" xfId="19976"/>
    <cellStyle name="Обычный 3 12 16 3 4" xfId="19977"/>
    <cellStyle name="Обычный 3 12 16 3 4 2" xfId="19978"/>
    <cellStyle name="Обычный 3 12 16 3 5" xfId="19979"/>
    <cellStyle name="Обычный 3 12 16 4" xfId="19980"/>
    <cellStyle name="Обычный 3 12 16 4 2" xfId="19981"/>
    <cellStyle name="Обычный 3 12 16 4 2 2" xfId="19982"/>
    <cellStyle name="Обычный 3 12 16 4 2 2 2" xfId="19983"/>
    <cellStyle name="Обычный 3 12 16 4 2 2 2 2" xfId="19984"/>
    <cellStyle name="Обычный 3 12 16 4 2 2 3" xfId="19985"/>
    <cellStyle name="Обычный 3 12 16 4 2 3" xfId="19986"/>
    <cellStyle name="Обычный 3 12 16 4 2 3 2" xfId="19987"/>
    <cellStyle name="Обычный 3 12 16 4 2 4" xfId="19988"/>
    <cellStyle name="Обычный 3 12 16 4 3" xfId="19989"/>
    <cellStyle name="Обычный 3 12 16 4 3 2" xfId="19990"/>
    <cellStyle name="Обычный 3 12 16 4 3 2 2" xfId="19991"/>
    <cellStyle name="Обычный 3 12 16 4 3 3" xfId="19992"/>
    <cellStyle name="Обычный 3 12 16 4 4" xfId="19993"/>
    <cellStyle name="Обычный 3 12 16 4 4 2" xfId="19994"/>
    <cellStyle name="Обычный 3 12 16 4 5" xfId="19995"/>
    <cellStyle name="Обычный 3 12 16 5" xfId="19996"/>
    <cellStyle name="Обычный 3 12 16 5 2" xfId="19997"/>
    <cellStyle name="Обычный 3 12 16 5 2 2" xfId="19998"/>
    <cellStyle name="Обычный 3 12 16 5 2 2 2" xfId="19999"/>
    <cellStyle name="Обычный 3 12 16 5 2 3" xfId="20000"/>
    <cellStyle name="Обычный 3 12 16 5 3" xfId="20001"/>
    <cellStyle name="Обычный 3 12 16 5 3 2" xfId="20002"/>
    <cellStyle name="Обычный 3 12 16 5 4" xfId="20003"/>
    <cellStyle name="Обычный 3 12 16 6" xfId="20004"/>
    <cellStyle name="Обычный 3 12 16 6 2" xfId="20005"/>
    <cellStyle name="Обычный 3 12 16 6 2 2" xfId="20006"/>
    <cellStyle name="Обычный 3 12 16 6 3" xfId="20007"/>
    <cellStyle name="Обычный 3 12 16 7" xfId="20008"/>
    <cellStyle name="Обычный 3 12 16 7 2" xfId="20009"/>
    <cellStyle name="Обычный 3 12 16 8" xfId="20010"/>
    <cellStyle name="Обычный 3 12 17" xfId="20011"/>
    <cellStyle name="Обычный 3 12 17 2" xfId="20012"/>
    <cellStyle name="Обычный 3 12 17 2 2" xfId="20013"/>
    <cellStyle name="Обычный 3 12 17 2 2 2" xfId="20014"/>
    <cellStyle name="Обычный 3 12 17 2 2 2 2" xfId="20015"/>
    <cellStyle name="Обычный 3 12 17 2 2 2 2 2" xfId="20016"/>
    <cellStyle name="Обычный 3 12 17 2 2 2 2 2 2" xfId="20017"/>
    <cellStyle name="Обычный 3 12 17 2 2 2 2 3" xfId="20018"/>
    <cellStyle name="Обычный 3 12 17 2 2 2 3" xfId="20019"/>
    <cellStyle name="Обычный 3 12 17 2 2 2 3 2" xfId="20020"/>
    <cellStyle name="Обычный 3 12 17 2 2 2 4" xfId="20021"/>
    <cellStyle name="Обычный 3 12 17 2 2 3" xfId="20022"/>
    <cellStyle name="Обычный 3 12 17 2 2 3 2" xfId="20023"/>
    <cellStyle name="Обычный 3 12 17 2 2 3 2 2" xfId="20024"/>
    <cellStyle name="Обычный 3 12 17 2 2 3 3" xfId="20025"/>
    <cellStyle name="Обычный 3 12 17 2 2 4" xfId="20026"/>
    <cellStyle name="Обычный 3 12 17 2 2 4 2" xfId="20027"/>
    <cellStyle name="Обычный 3 12 17 2 2 5" xfId="20028"/>
    <cellStyle name="Обычный 3 12 17 2 3" xfId="20029"/>
    <cellStyle name="Обычный 3 12 17 2 3 2" xfId="20030"/>
    <cellStyle name="Обычный 3 12 17 2 3 2 2" xfId="20031"/>
    <cellStyle name="Обычный 3 12 17 2 3 2 2 2" xfId="20032"/>
    <cellStyle name="Обычный 3 12 17 2 3 2 2 2 2" xfId="20033"/>
    <cellStyle name="Обычный 3 12 17 2 3 2 2 3" xfId="20034"/>
    <cellStyle name="Обычный 3 12 17 2 3 2 3" xfId="20035"/>
    <cellStyle name="Обычный 3 12 17 2 3 2 3 2" xfId="20036"/>
    <cellStyle name="Обычный 3 12 17 2 3 2 4" xfId="20037"/>
    <cellStyle name="Обычный 3 12 17 2 3 3" xfId="20038"/>
    <cellStyle name="Обычный 3 12 17 2 3 3 2" xfId="20039"/>
    <cellStyle name="Обычный 3 12 17 2 3 3 2 2" xfId="20040"/>
    <cellStyle name="Обычный 3 12 17 2 3 3 3" xfId="20041"/>
    <cellStyle name="Обычный 3 12 17 2 3 4" xfId="20042"/>
    <cellStyle name="Обычный 3 12 17 2 3 4 2" xfId="20043"/>
    <cellStyle name="Обычный 3 12 17 2 3 5" xfId="20044"/>
    <cellStyle name="Обычный 3 12 17 2 4" xfId="20045"/>
    <cellStyle name="Обычный 3 12 17 2 4 2" xfId="20046"/>
    <cellStyle name="Обычный 3 12 17 2 4 2 2" xfId="20047"/>
    <cellStyle name="Обычный 3 12 17 2 4 2 2 2" xfId="20048"/>
    <cellStyle name="Обычный 3 12 17 2 4 2 3" xfId="20049"/>
    <cellStyle name="Обычный 3 12 17 2 4 3" xfId="20050"/>
    <cellStyle name="Обычный 3 12 17 2 4 3 2" xfId="20051"/>
    <cellStyle name="Обычный 3 12 17 2 4 4" xfId="20052"/>
    <cellStyle name="Обычный 3 12 17 2 5" xfId="20053"/>
    <cellStyle name="Обычный 3 12 17 2 5 2" xfId="20054"/>
    <cellStyle name="Обычный 3 12 17 2 5 2 2" xfId="20055"/>
    <cellStyle name="Обычный 3 12 17 2 5 3" xfId="20056"/>
    <cellStyle name="Обычный 3 12 17 2 6" xfId="20057"/>
    <cellStyle name="Обычный 3 12 17 2 6 2" xfId="20058"/>
    <cellStyle name="Обычный 3 12 17 2 7" xfId="20059"/>
    <cellStyle name="Обычный 3 12 17 3" xfId="20060"/>
    <cellStyle name="Обычный 3 12 17 3 2" xfId="20061"/>
    <cellStyle name="Обычный 3 12 17 3 2 2" xfId="20062"/>
    <cellStyle name="Обычный 3 12 17 3 2 2 2" xfId="20063"/>
    <cellStyle name="Обычный 3 12 17 3 2 2 2 2" xfId="20064"/>
    <cellStyle name="Обычный 3 12 17 3 2 2 3" xfId="20065"/>
    <cellStyle name="Обычный 3 12 17 3 2 3" xfId="20066"/>
    <cellStyle name="Обычный 3 12 17 3 2 3 2" xfId="20067"/>
    <cellStyle name="Обычный 3 12 17 3 2 4" xfId="20068"/>
    <cellStyle name="Обычный 3 12 17 3 3" xfId="20069"/>
    <cellStyle name="Обычный 3 12 17 3 3 2" xfId="20070"/>
    <cellStyle name="Обычный 3 12 17 3 3 2 2" xfId="20071"/>
    <cellStyle name="Обычный 3 12 17 3 3 3" xfId="20072"/>
    <cellStyle name="Обычный 3 12 17 3 4" xfId="20073"/>
    <cellStyle name="Обычный 3 12 17 3 4 2" xfId="20074"/>
    <cellStyle name="Обычный 3 12 17 3 5" xfId="20075"/>
    <cellStyle name="Обычный 3 12 17 4" xfId="20076"/>
    <cellStyle name="Обычный 3 12 17 4 2" xfId="20077"/>
    <cellStyle name="Обычный 3 12 17 4 2 2" xfId="20078"/>
    <cellStyle name="Обычный 3 12 17 4 2 2 2" xfId="20079"/>
    <cellStyle name="Обычный 3 12 17 4 2 2 2 2" xfId="20080"/>
    <cellStyle name="Обычный 3 12 17 4 2 2 3" xfId="20081"/>
    <cellStyle name="Обычный 3 12 17 4 2 3" xfId="20082"/>
    <cellStyle name="Обычный 3 12 17 4 2 3 2" xfId="20083"/>
    <cellStyle name="Обычный 3 12 17 4 2 4" xfId="20084"/>
    <cellStyle name="Обычный 3 12 17 4 3" xfId="20085"/>
    <cellStyle name="Обычный 3 12 17 4 3 2" xfId="20086"/>
    <cellStyle name="Обычный 3 12 17 4 3 2 2" xfId="20087"/>
    <cellStyle name="Обычный 3 12 17 4 3 3" xfId="20088"/>
    <cellStyle name="Обычный 3 12 17 4 4" xfId="20089"/>
    <cellStyle name="Обычный 3 12 17 4 4 2" xfId="20090"/>
    <cellStyle name="Обычный 3 12 17 4 5" xfId="20091"/>
    <cellStyle name="Обычный 3 12 17 5" xfId="20092"/>
    <cellStyle name="Обычный 3 12 17 5 2" xfId="20093"/>
    <cellStyle name="Обычный 3 12 17 5 2 2" xfId="20094"/>
    <cellStyle name="Обычный 3 12 17 5 2 2 2" xfId="20095"/>
    <cellStyle name="Обычный 3 12 17 5 2 3" xfId="20096"/>
    <cellStyle name="Обычный 3 12 17 5 3" xfId="20097"/>
    <cellStyle name="Обычный 3 12 17 5 3 2" xfId="20098"/>
    <cellStyle name="Обычный 3 12 17 5 4" xfId="20099"/>
    <cellStyle name="Обычный 3 12 17 6" xfId="20100"/>
    <cellStyle name="Обычный 3 12 17 6 2" xfId="20101"/>
    <cellStyle name="Обычный 3 12 17 6 2 2" xfId="20102"/>
    <cellStyle name="Обычный 3 12 17 6 3" xfId="20103"/>
    <cellStyle name="Обычный 3 12 17 7" xfId="20104"/>
    <cellStyle name="Обычный 3 12 17 7 2" xfId="20105"/>
    <cellStyle name="Обычный 3 12 17 8" xfId="20106"/>
    <cellStyle name="Обычный 3 12 18" xfId="20107"/>
    <cellStyle name="Обычный 3 12 18 2" xfId="20108"/>
    <cellStyle name="Обычный 3 12 18 2 2" xfId="20109"/>
    <cellStyle name="Обычный 3 12 18 2 2 2" xfId="20110"/>
    <cellStyle name="Обычный 3 12 18 2 2 2 2" xfId="20111"/>
    <cellStyle name="Обычный 3 12 18 2 2 2 2 2" xfId="20112"/>
    <cellStyle name="Обычный 3 12 18 2 2 2 2 2 2" xfId="20113"/>
    <cellStyle name="Обычный 3 12 18 2 2 2 2 3" xfId="20114"/>
    <cellStyle name="Обычный 3 12 18 2 2 2 3" xfId="20115"/>
    <cellStyle name="Обычный 3 12 18 2 2 2 3 2" xfId="20116"/>
    <cellStyle name="Обычный 3 12 18 2 2 2 4" xfId="20117"/>
    <cellStyle name="Обычный 3 12 18 2 2 3" xfId="20118"/>
    <cellStyle name="Обычный 3 12 18 2 2 3 2" xfId="20119"/>
    <cellStyle name="Обычный 3 12 18 2 2 3 2 2" xfId="20120"/>
    <cellStyle name="Обычный 3 12 18 2 2 3 3" xfId="20121"/>
    <cellStyle name="Обычный 3 12 18 2 2 4" xfId="20122"/>
    <cellStyle name="Обычный 3 12 18 2 2 4 2" xfId="20123"/>
    <cellStyle name="Обычный 3 12 18 2 2 5" xfId="20124"/>
    <cellStyle name="Обычный 3 12 18 2 3" xfId="20125"/>
    <cellStyle name="Обычный 3 12 18 2 3 2" xfId="20126"/>
    <cellStyle name="Обычный 3 12 18 2 3 2 2" xfId="20127"/>
    <cellStyle name="Обычный 3 12 18 2 3 2 2 2" xfId="20128"/>
    <cellStyle name="Обычный 3 12 18 2 3 2 2 2 2" xfId="20129"/>
    <cellStyle name="Обычный 3 12 18 2 3 2 2 3" xfId="20130"/>
    <cellStyle name="Обычный 3 12 18 2 3 2 3" xfId="20131"/>
    <cellStyle name="Обычный 3 12 18 2 3 2 3 2" xfId="20132"/>
    <cellStyle name="Обычный 3 12 18 2 3 2 4" xfId="20133"/>
    <cellStyle name="Обычный 3 12 18 2 3 3" xfId="20134"/>
    <cellStyle name="Обычный 3 12 18 2 3 3 2" xfId="20135"/>
    <cellStyle name="Обычный 3 12 18 2 3 3 2 2" xfId="20136"/>
    <cellStyle name="Обычный 3 12 18 2 3 3 3" xfId="20137"/>
    <cellStyle name="Обычный 3 12 18 2 3 4" xfId="20138"/>
    <cellStyle name="Обычный 3 12 18 2 3 4 2" xfId="20139"/>
    <cellStyle name="Обычный 3 12 18 2 3 5" xfId="20140"/>
    <cellStyle name="Обычный 3 12 18 2 4" xfId="20141"/>
    <cellStyle name="Обычный 3 12 18 2 4 2" xfId="20142"/>
    <cellStyle name="Обычный 3 12 18 2 4 2 2" xfId="20143"/>
    <cellStyle name="Обычный 3 12 18 2 4 2 2 2" xfId="20144"/>
    <cellStyle name="Обычный 3 12 18 2 4 2 3" xfId="20145"/>
    <cellStyle name="Обычный 3 12 18 2 4 3" xfId="20146"/>
    <cellStyle name="Обычный 3 12 18 2 4 3 2" xfId="20147"/>
    <cellStyle name="Обычный 3 12 18 2 4 4" xfId="20148"/>
    <cellStyle name="Обычный 3 12 18 2 5" xfId="20149"/>
    <cellStyle name="Обычный 3 12 18 2 5 2" xfId="20150"/>
    <cellStyle name="Обычный 3 12 18 2 5 2 2" xfId="20151"/>
    <cellStyle name="Обычный 3 12 18 2 5 3" xfId="20152"/>
    <cellStyle name="Обычный 3 12 18 2 6" xfId="20153"/>
    <cellStyle name="Обычный 3 12 18 2 6 2" xfId="20154"/>
    <cellStyle name="Обычный 3 12 18 2 7" xfId="20155"/>
    <cellStyle name="Обычный 3 12 18 3" xfId="20156"/>
    <cellStyle name="Обычный 3 12 18 3 2" xfId="20157"/>
    <cellStyle name="Обычный 3 12 18 3 2 2" xfId="20158"/>
    <cellStyle name="Обычный 3 12 18 3 2 2 2" xfId="20159"/>
    <cellStyle name="Обычный 3 12 18 3 2 2 2 2" xfId="20160"/>
    <cellStyle name="Обычный 3 12 18 3 2 2 3" xfId="20161"/>
    <cellStyle name="Обычный 3 12 18 3 2 3" xfId="20162"/>
    <cellStyle name="Обычный 3 12 18 3 2 3 2" xfId="20163"/>
    <cellStyle name="Обычный 3 12 18 3 2 4" xfId="20164"/>
    <cellStyle name="Обычный 3 12 18 3 3" xfId="20165"/>
    <cellStyle name="Обычный 3 12 18 3 3 2" xfId="20166"/>
    <cellStyle name="Обычный 3 12 18 3 3 2 2" xfId="20167"/>
    <cellStyle name="Обычный 3 12 18 3 3 3" xfId="20168"/>
    <cellStyle name="Обычный 3 12 18 3 4" xfId="20169"/>
    <cellStyle name="Обычный 3 12 18 3 4 2" xfId="20170"/>
    <cellStyle name="Обычный 3 12 18 3 5" xfId="20171"/>
    <cellStyle name="Обычный 3 12 18 4" xfId="20172"/>
    <cellStyle name="Обычный 3 12 18 4 2" xfId="20173"/>
    <cellStyle name="Обычный 3 12 18 4 2 2" xfId="20174"/>
    <cellStyle name="Обычный 3 12 18 4 2 2 2" xfId="20175"/>
    <cellStyle name="Обычный 3 12 18 4 2 2 2 2" xfId="20176"/>
    <cellStyle name="Обычный 3 12 18 4 2 2 3" xfId="20177"/>
    <cellStyle name="Обычный 3 12 18 4 2 3" xfId="20178"/>
    <cellStyle name="Обычный 3 12 18 4 2 3 2" xfId="20179"/>
    <cellStyle name="Обычный 3 12 18 4 2 4" xfId="20180"/>
    <cellStyle name="Обычный 3 12 18 4 3" xfId="20181"/>
    <cellStyle name="Обычный 3 12 18 4 3 2" xfId="20182"/>
    <cellStyle name="Обычный 3 12 18 4 3 2 2" xfId="20183"/>
    <cellStyle name="Обычный 3 12 18 4 3 3" xfId="20184"/>
    <cellStyle name="Обычный 3 12 18 4 4" xfId="20185"/>
    <cellStyle name="Обычный 3 12 18 4 4 2" xfId="20186"/>
    <cellStyle name="Обычный 3 12 18 4 5" xfId="20187"/>
    <cellStyle name="Обычный 3 12 18 5" xfId="20188"/>
    <cellStyle name="Обычный 3 12 18 5 2" xfId="20189"/>
    <cellStyle name="Обычный 3 12 18 5 2 2" xfId="20190"/>
    <cellStyle name="Обычный 3 12 18 5 2 2 2" xfId="20191"/>
    <cellStyle name="Обычный 3 12 18 5 2 3" xfId="20192"/>
    <cellStyle name="Обычный 3 12 18 5 3" xfId="20193"/>
    <cellStyle name="Обычный 3 12 18 5 3 2" xfId="20194"/>
    <cellStyle name="Обычный 3 12 18 5 4" xfId="20195"/>
    <cellStyle name="Обычный 3 12 18 6" xfId="20196"/>
    <cellStyle name="Обычный 3 12 18 6 2" xfId="20197"/>
    <cellStyle name="Обычный 3 12 18 6 2 2" xfId="20198"/>
    <cellStyle name="Обычный 3 12 18 6 3" xfId="20199"/>
    <cellStyle name="Обычный 3 12 18 7" xfId="20200"/>
    <cellStyle name="Обычный 3 12 18 7 2" xfId="20201"/>
    <cellStyle name="Обычный 3 12 18 8" xfId="20202"/>
    <cellStyle name="Обычный 3 12 19" xfId="20203"/>
    <cellStyle name="Обычный 3 12 19 2" xfId="20204"/>
    <cellStyle name="Обычный 3 12 19 2 2" xfId="20205"/>
    <cellStyle name="Обычный 3 12 19 2 2 2" xfId="20206"/>
    <cellStyle name="Обычный 3 12 19 2 2 2 2" xfId="20207"/>
    <cellStyle name="Обычный 3 12 19 2 2 2 2 2" xfId="20208"/>
    <cellStyle name="Обычный 3 12 19 2 2 2 2 2 2" xfId="20209"/>
    <cellStyle name="Обычный 3 12 19 2 2 2 2 3" xfId="20210"/>
    <cellStyle name="Обычный 3 12 19 2 2 2 3" xfId="20211"/>
    <cellStyle name="Обычный 3 12 19 2 2 2 3 2" xfId="20212"/>
    <cellStyle name="Обычный 3 12 19 2 2 2 4" xfId="20213"/>
    <cellStyle name="Обычный 3 12 19 2 2 3" xfId="20214"/>
    <cellStyle name="Обычный 3 12 19 2 2 3 2" xfId="20215"/>
    <cellStyle name="Обычный 3 12 19 2 2 3 2 2" xfId="20216"/>
    <cellStyle name="Обычный 3 12 19 2 2 3 3" xfId="20217"/>
    <cellStyle name="Обычный 3 12 19 2 2 4" xfId="20218"/>
    <cellStyle name="Обычный 3 12 19 2 2 4 2" xfId="20219"/>
    <cellStyle name="Обычный 3 12 19 2 2 5" xfId="20220"/>
    <cellStyle name="Обычный 3 12 19 2 3" xfId="20221"/>
    <cellStyle name="Обычный 3 12 19 2 3 2" xfId="20222"/>
    <cellStyle name="Обычный 3 12 19 2 3 2 2" xfId="20223"/>
    <cellStyle name="Обычный 3 12 19 2 3 2 2 2" xfId="20224"/>
    <cellStyle name="Обычный 3 12 19 2 3 2 2 2 2" xfId="20225"/>
    <cellStyle name="Обычный 3 12 19 2 3 2 2 3" xfId="20226"/>
    <cellStyle name="Обычный 3 12 19 2 3 2 3" xfId="20227"/>
    <cellStyle name="Обычный 3 12 19 2 3 2 3 2" xfId="20228"/>
    <cellStyle name="Обычный 3 12 19 2 3 2 4" xfId="20229"/>
    <cellStyle name="Обычный 3 12 19 2 3 3" xfId="20230"/>
    <cellStyle name="Обычный 3 12 19 2 3 3 2" xfId="20231"/>
    <cellStyle name="Обычный 3 12 19 2 3 3 2 2" xfId="20232"/>
    <cellStyle name="Обычный 3 12 19 2 3 3 3" xfId="20233"/>
    <cellStyle name="Обычный 3 12 19 2 3 4" xfId="20234"/>
    <cellStyle name="Обычный 3 12 19 2 3 4 2" xfId="20235"/>
    <cellStyle name="Обычный 3 12 19 2 3 5" xfId="20236"/>
    <cellStyle name="Обычный 3 12 19 2 4" xfId="20237"/>
    <cellStyle name="Обычный 3 12 19 2 4 2" xfId="20238"/>
    <cellStyle name="Обычный 3 12 19 2 4 2 2" xfId="20239"/>
    <cellStyle name="Обычный 3 12 19 2 4 2 2 2" xfId="20240"/>
    <cellStyle name="Обычный 3 12 19 2 4 2 3" xfId="20241"/>
    <cellStyle name="Обычный 3 12 19 2 4 3" xfId="20242"/>
    <cellStyle name="Обычный 3 12 19 2 4 3 2" xfId="20243"/>
    <cellStyle name="Обычный 3 12 19 2 4 4" xfId="20244"/>
    <cellStyle name="Обычный 3 12 19 2 5" xfId="20245"/>
    <cellStyle name="Обычный 3 12 19 2 5 2" xfId="20246"/>
    <cellStyle name="Обычный 3 12 19 2 5 2 2" xfId="20247"/>
    <cellStyle name="Обычный 3 12 19 2 5 3" xfId="20248"/>
    <cellStyle name="Обычный 3 12 19 2 6" xfId="20249"/>
    <cellStyle name="Обычный 3 12 19 2 6 2" xfId="20250"/>
    <cellStyle name="Обычный 3 12 19 2 7" xfId="20251"/>
    <cellStyle name="Обычный 3 12 19 3" xfId="20252"/>
    <cellStyle name="Обычный 3 12 19 3 2" xfId="20253"/>
    <cellStyle name="Обычный 3 12 19 3 2 2" xfId="20254"/>
    <cellStyle name="Обычный 3 12 19 3 2 2 2" xfId="20255"/>
    <cellStyle name="Обычный 3 12 19 3 2 2 2 2" xfId="20256"/>
    <cellStyle name="Обычный 3 12 19 3 2 2 3" xfId="20257"/>
    <cellStyle name="Обычный 3 12 19 3 2 3" xfId="20258"/>
    <cellStyle name="Обычный 3 12 19 3 2 3 2" xfId="20259"/>
    <cellStyle name="Обычный 3 12 19 3 2 4" xfId="20260"/>
    <cellStyle name="Обычный 3 12 19 3 3" xfId="20261"/>
    <cellStyle name="Обычный 3 12 19 3 3 2" xfId="20262"/>
    <cellStyle name="Обычный 3 12 19 3 3 2 2" xfId="20263"/>
    <cellStyle name="Обычный 3 12 19 3 3 3" xfId="20264"/>
    <cellStyle name="Обычный 3 12 19 3 4" xfId="20265"/>
    <cellStyle name="Обычный 3 12 19 3 4 2" xfId="20266"/>
    <cellStyle name="Обычный 3 12 19 3 5" xfId="20267"/>
    <cellStyle name="Обычный 3 12 19 4" xfId="20268"/>
    <cellStyle name="Обычный 3 12 19 4 2" xfId="20269"/>
    <cellStyle name="Обычный 3 12 19 4 2 2" xfId="20270"/>
    <cellStyle name="Обычный 3 12 19 4 2 2 2" xfId="20271"/>
    <cellStyle name="Обычный 3 12 19 4 2 2 2 2" xfId="20272"/>
    <cellStyle name="Обычный 3 12 19 4 2 2 3" xfId="20273"/>
    <cellStyle name="Обычный 3 12 19 4 2 3" xfId="20274"/>
    <cellStyle name="Обычный 3 12 19 4 2 3 2" xfId="20275"/>
    <cellStyle name="Обычный 3 12 19 4 2 4" xfId="20276"/>
    <cellStyle name="Обычный 3 12 19 4 3" xfId="20277"/>
    <cellStyle name="Обычный 3 12 19 4 3 2" xfId="20278"/>
    <cellStyle name="Обычный 3 12 19 4 3 2 2" xfId="20279"/>
    <cellStyle name="Обычный 3 12 19 4 3 3" xfId="20280"/>
    <cellStyle name="Обычный 3 12 19 4 4" xfId="20281"/>
    <cellStyle name="Обычный 3 12 19 4 4 2" xfId="20282"/>
    <cellStyle name="Обычный 3 12 19 4 5" xfId="20283"/>
    <cellStyle name="Обычный 3 12 19 5" xfId="20284"/>
    <cellStyle name="Обычный 3 12 19 5 2" xfId="20285"/>
    <cellStyle name="Обычный 3 12 19 5 2 2" xfId="20286"/>
    <cellStyle name="Обычный 3 12 19 5 2 2 2" xfId="20287"/>
    <cellStyle name="Обычный 3 12 19 5 2 3" xfId="20288"/>
    <cellStyle name="Обычный 3 12 19 5 3" xfId="20289"/>
    <cellStyle name="Обычный 3 12 19 5 3 2" xfId="20290"/>
    <cellStyle name="Обычный 3 12 19 5 4" xfId="20291"/>
    <cellStyle name="Обычный 3 12 19 6" xfId="20292"/>
    <cellStyle name="Обычный 3 12 19 6 2" xfId="20293"/>
    <cellStyle name="Обычный 3 12 19 6 2 2" xfId="20294"/>
    <cellStyle name="Обычный 3 12 19 6 3" xfId="20295"/>
    <cellStyle name="Обычный 3 12 19 7" xfId="20296"/>
    <cellStyle name="Обычный 3 12 19 7 2" xfId="20297"/>
    <cellStyle name="Обычный 3 12 19 8" xfId="20298"/>
    <cellStyle name="Обычный 3 12 2" xfId="20299"/>
    <cellStyle name="Обычный 3 12 2 2" xfId="20300"/>
    <cellStyle name="Обычный 3 12 2 2 2" xfId="20301"/>
    <cellStyle name="Обычный 3 12 2 2 2 2" xfId="20302"/>
    <cellStyle name="Обычный 3 12 2 2 2 2 2" xfId="20303"/>
    <cellStyle name="Обычный 3 12 2 2 2 2 2 2" xfId="20304"/>
    <cellStyle name="Обычный 3 12 2 2 2 2 2 2 2" xfId="20305"/>
    <cellStyle name="Обычный 3 12 2 2 2 2 2 3" xfId="20306"/>
    <cellStyle name="Обычный 3 12 2 2 2 2 3" xfId="20307"/>
    <cellStyle name="Обычный 3 12 2 2 2 2 3 2" xfId="20308"/>
    <cellStyle name="Обычный 3 12 2 2 2 2 4" xfId="20309"/>
    <cellStyle name="Обычный 3 12 2 2 2 3" xfId="20310"/>
    <cellStyle name="Обычный 3 12 2 2 2 3 2" xfId="20311"/>
    <cellStyle name="Обычный 3 12 2 2 2 3 2 2" xfId="20312"/>
    <cellStyle name="Обычный 3 12 2 2 2 3 3" xfId="20313"/>
    <cellStyle name="Обычный 3 12 2 2 2 4" xfId="20314"/>
    <cellStyle name="Обычный 3 12 2 2 2 4 2" xfId="20315"/>
    <cellStyle name="Обычный 3 12 2 2 2 5" xfId="20316"/>
    <cellStyle name="Обычный 3 12 2 2 3" xfId="20317"/>
    <cellStyle name="Обычный 3 12 2 2 3 2" xfId="20318"/>
    <cellStyle name="Обычный 3 12 2 2 3 2 2" xfId="20319"/>
    <cellStyle name="Обычный 3 12 2 2 3 2 2 2" xfId="20320"/>
    <cellStyle name="Обычный 3 12 2 2 3 2 2 2 2" xfId="20321"/>
    <cellStyle name="Обычный 3 12 2 2 3 2 2 3" xfId="20322"/>
    <cellStyle name="Обычный 3 12 2 2 3 2 3" xfId="20323"/>
    <cellStyle name="Обычный 3 12 2 2 3 2 3 2" xfId="20324"/>
    <cellStyle name="Обычный 3 12 2 2 3 2 4" xfId="20325"/>
    <cellStyle name="Обычный 3 12 2 2 3 3" xfId="20326"/>
    <cellStyle name="Обычный 3 12 2 2 3 3 2" xfId="20327"/>
    <cellStyle name="Обычный 3 12 2 2 3 3 2 2" xfId="20328"/>
    <cellStyle name="Обычный 3 12 2 2 3 3 3" xfId="20329"/>
    <cellStyle name="Обычный 3 12 2 2 3 4" xfId="20330"/>
    <cellStyle name="Обычный 3 12 2 2 3 4 2" xfId="20331"/>
    <cellStyle name="Обычный 3 12 2 2 3 5" xfId="20332"/>
    <cellStyle name="Обычный 3 12 2 2 4" xfId="20333"/>
    <cellStyle name="Обычный 3 12 2 2 4 2" xfId="20334"/>
    <cellStyle name="Обычный 3 12 2 2 4 2 2" xfId="20335"/>
    <cellStyle name="Обычный 3 12 2 2 4 2 2 2" xfId="20336"/>
    <cellStyle name="Обычный 3 12 2 2 4 2 3" xfId="20337"/>
    <cellStyle name="Обычный 3 12 2 2 4 3" xfId="20338"/>
    <cellStyle name="Обычный 3 12 2 2 4 3 2" xfId="20339"/>
    <cellStyle name="Обычный 3 12 2 2 4 4" xfId="20340"/>
    <cellStyle name="Обычный 3 12 2 2 5" xfId="20341"/>
    <cellStyle name="Обычный 3 12 2 2 5 2" xfId="20342"/>
    <cellStyle name="Обычный 3 12 2 2 5 2 2" xfId="20343"/>
    <cellStyle name="Обычный 3 12 2 2 5 3" xfId="20344"/>
    <cellStyle name="Обычный 3 12 2 2 6" xfId="20345"/>
    <cellStyle name="Обычный 3 12 2 2 6 2" xfId="20346"/>
    <cellStyle name="Обычный 3 12 2 2 7" xfId="20347"/>
    <cellStyle name="Обычный 3 12 2 3" xfId="20348"/>
    <cellStyle name="Обычный 3 12 2 3 2" xfId="20349"/>
    <cellStyle name="Обычный 3 12 2 3 2 2" xfId="20350"/>
    <cellStyle name="Обычный 3 12 2 3 2 2 2" xfId="20351"/>
    <cellStyle name="Обычный 3 12 2 3 2 2 2 2" xfId="20352"/>
    <cellStyle name="Обычный 3 12 2 3 2 2 3" xfId="20353"/>
    <cellStyle name="Обычный 3 12 2 3 2 3" xfId="20354"/>
    <cellStyle name="Обычный 3 12 2 3 2 3 2" xfId="20355"/>
    <cellStyle name="Обычный 3 12 2 3 2 4" xfId="20356"/>
    <cellStyle name="Обычный 3 12 2 3 3" xfId="20357"/>
    <cellStyle name="Обычный 3 12 2 3 3 2" xfId="20358"/>
    <cellStyle name="Обычный 3 12 2 3 3 2 2" xfId="20359"/>
    <cellStyle name="Обычный 3 12 2 3 3 3" xfId="20360"/>
    <cellStyle name="Обычный 3 12 2 3 4" xfId="20361"/>
    <cellStyle name="Обычный 3 12 2 3 4 2" xfId="20362"/>
    <cellStyle name="Обычный 3 12 2 3 5" xfId="20363"/>
    <cellStyle name="Обычный 3 12 2 4" xfId="20364"/>
    <cellStyle name="Обычный 3 12 2 4 2" xfId="20365"/>
    <cellStyle name="Обычный 3 12 2 4 2 2" xfId="20366"/>
    <cellStyle name="Обычный 3 12 2 4 2 2 2" xfId="20367"/>
    <cellStyle name="Обычный 3 12 2 4 2 2 2 2" xfId="20368"/>
    <cellStyle name="Обычный 3 12 2 4 2 2 3" xfId="20369"/>
    <cellStyle name="Обычный 3 12 2 4 2 3" xfId="20370"/>
    <cellStyle name="Обычный 3 12 2 4 2 3 2" xfId="20371"/>
    <cellStyle name="Обычный 3 12 2 4 2 4" xfId="20372"/>
    <cellStyle name="Обычный 3 12 2 4 3" xfId="20373"/>
    <cellStyle name="Обычный 3 12 2 4 3 2" xfId="20374"/>
    <cellStyle name="Обычный 3 12 2 4 3 2 2" xfId="20375"/>
    <cellStyle name="Обычный 3 12 2 4 3 3" xfId="20376"/>
    <cellStyle name="Обычный 3 12 2 4 4" xfId="20377"/>
    <cellStyle name="Обычный 3 12 2 4 4 2" xfId="20378"/>
    <cellStyle name="Обычный 3 12 2 4 5" xfId="20379"/>
    <cellStyle name="Обычный 3 12 2 5" xfId="20380"/>
    <cellStyle name="Обычный 3 12 2 5 2" xfId="20381"/>
    <cellStyle name="Обычный 3 12 2 5 2 2" xfId="20382"/>
    <cellStyle name="Обычный 3 12 2 5 2 2 2" xfId="20383"/>
    <cellStyle name="Обычный 3 12 2 5 2 3" xfId="20384"/>
    <cellStyle name="Обычный 3 12 2 5 3" xfId="20385"/>
    <cellStyle name="Обычный 3 12 2 5 3 2" xfId="20386"/>
    <cellStyle name="Обычный 3 12 2 5 4" xfId="20387"/>
    <cellStyle name="Обычный 3 12 2 6" xfId="20388"/>
    <cellStyle name="Обычный 3 12 2 6 2" xfId="20389"/>
    <cellStyle name="Обычный 3 12 2 6 2 2" xfId="20390"/>
    <cellStyle name="Обычный 3 12 2 6 3" xfId="20391"/>
    <cellStyle name="Обычный 3 12 2 7" xfId="20392"/>
    <cellStyle name="Обычный 3 12 2 7 2" xfId="20393"/>
    <cellStyle name="Обычный 3 12 2 8" xfId="20394"/>
    <cellStyle name="Обычный 3 12 20" xfId="20395"/>
    <cellStyle name="Обычный 3 12 20 2" xfId="20396"/>
    <cellStyle name="Обычный 3 12 20 2 2" xfId="20397"/>
    <cellStyle name="Обычный 3 12 20 2 2 2" xfId="20398"/>
    <cellStyle name="Обычный 3 12 20 2 2 2 2" xfId="20399"/>
    <cellStyle name="Обычный 3 12 20 2 2 2 2 2" xfId="20400"/>
    <cellStyle name="Обычный 3 12 20 2 2 2 2 2 2" xfId="20401"/>
    <cellStyle name="Обычный 3 12 20 2 2 2 2 3" xfId="20402"/>
    <cellStyle name="Обычный 3 12 20 2 2 2 3" xfId="20403"/>
    <cellStyle name="Обычный 3 12 20 2 2 2 3 2" xfId="20404"/>
    <cellStyle name="Обычный 3 12 20 2 2 2 4" xfId="20405"/>
    <cellStyle name="Обычный 3 12 20 2 2 3" xfId="20406"/>
    <cellStyle name="Обычный 3 12 20 2 2 3 2" xfId="20407"/>
    <cellStyle name="Обычный 3 12 20 2 2 3 2 2" xfId="20408"/>
    <cellStyle name="Обычный 3 12 20 2 2 3 3" xfId="20409"/>
    <cellStyle name="Обычный 3 12 20 2 2 4" xfId="20410"/>
    <cellStyle name="Обычный 3 12 20 2 2 4 2" xfId="20411"/>
    <cellStyle name="Обычный 3 12 20 2 2 5" xfId="20412"/>
    <cellStyle name="Обычный 3 12 20 2 3" xfId="20413"/>
    <cellStyle name="Обычный 3 12 20 2 3 2" xfId="20414"/>
    <cellStyle name="Обычный 3 12 20 2 3 2 2" xfId="20415"/>
    <cellStyle name="Обычный 3 12 20 2 3 2 2 2" xfId="20416"/>
    <cellStyle name="Обычный 3 12 20 2 3 2 2 2 2" xfId="20417"/>
    <cellStyle name="Обычный 3 12 20 2 3 2 2 3" xfId="20418"/>
    <cellStyle name="Обычный 3 12 20 2 3 2 3" xfId="20419"/>
    <cellStyle name="Обычный 3 12 20 2 3 2 3 2" xfId="20420"/>
    <cellStyle name="Обычный 3 12 20 2 3 2 4" xfId="20421"/>
    <cellStyle name="Обычный 3 12 20 2 3 3" xfId="20422"/>
    <cellStyle name="Обычный 3 12 20 2 3 3 2" xfId="20423"/>
    <cellStyle name="Обычный 3 12 20 2 3 3 2 2" xfId="20424"/>
    <cellStyle name="Обычный 3 12 20 2 3 3 3" xfId="20425"/>
    <cellStyle name="Обычный 3 12 20 2 3 4" xfId="20426"/>
    <cellStyle name="Обычный 3 12 20 2 3 4 2" xfId="20427"/>
    <cellStyle name="Обычный 3 12 20 2 3 5" xfId="20428"/>
    <cellStyle name="Обычный 3 12 20 2 4" xfId="20429"/>
    <cellStyle name="Обычный 3 12 20 2 4 2" xfId="20430"/>
    <cellStyle name="Обычный 3 12 20 2 4 2 2" xfId="20431"/>
    <cellStyle name="Обычный 3 12 20 2 4 2 2 2" xfId="20432"/>
    <cellStyle name="Обычный 3 12 20 2 4 2 3" xfId="20433"/>
    <cellStyle name="Обычный 3 12 20 2 4 3" xfId="20434"/>
    <cellStyle name="Обычный 3 12 20 2 4 3 2" xfId="20435"/>
    <cellStyle name="Обычный 3 12 20 2 4 4" xfId="20436"/>
    <cellStyle name="Обычный 3 12 20 2 5" xfId="20437"/>
    <cellStyle name="Обычный 3 12 20 2 5 2" xfId="20438"/>
    <cellStyle name="Обычный 3 12 20 2 5 2 2" xfId="20439"/>
    <cellStyle name="Обычный 3 12 20 2 5 3" xfId="20440"/>
    <cellStyle name="Обычный 3 12 20 2 6" xfId="20441"/>
    <cellStyle name="Обычный 3 12 20 2 6 2" xfId="20442"/>
    <cellStyle name="Обычный 3 12 20 2 7" xfId="20443"/>
    <cellStyle name="Обычный 3 12 20 3" xfId="20444"/>
    <cellStyle name="Обычный 3 12 20 3 2" xfId="20445"/>
    <cellStyle name="Обычный 3 12 20 3 2 2" xfId="20446"/>
    <cellStyle name="Обычный 3 12 20 3 2 2 2" xfId="20447"/>
    <cellStyle name="Обычный 3 12 20 3 2 2 2 2" xfId="20448"/>
    <cellStyle name="Обычный 3 12 20 3 2 2 3" xfId="20449"/>
    <cellStyle name="Обычный 3 12 20 3 2 3" xfId="20450"/>
    <cellStyle name="Обычный 3 12 20 3 2 3 2" xfId="20451"/>
    <cellStyle name="Обычный 3 12 20 3 2 4" xfId="20452"/>
    <cellStyle name="Обычный 3 12 20 3 3" xfId="20453"/>
    <cellStyle name="Обычный 3 12 20 3 3 2" xfId="20454"/>
    <cellStyle name="Обычный 3 12 20 3 3 2 2" xfId="20455"/>
    <cellStyle name="Обычный 3 12 20 3 3 3" xfId="20456"/>
    <cellStyle name="Обычный 3 12 20 3 4" xfId="20457"/>
    <cellStyle name="Обычный 3 12 20 3 4 2" xfId="20458"/>
    <cellStyle name="Обычный 3 12 20 3 5" xfId="20459"/>
    <cellStyle name="Обычный 3 12 20 4" xfId="20460"/>
    <cellStyle name="Обычный 3 12 20 4 2" xfId="20461"/>
    <cellStyle name="Обычный 3 12 20 4 2 2" xfId="20462"/>
    <cellStyle name="Обычный 3 12 20 4 2 2 2" xfId="20463"/>
    <cellStyle name="Обычный 3 12 20 4 2 2 2 2" xfId="20464"/>
    <cellStyle name="Обычный 3 12 20 4 2 2 3" xfId="20465"/>
    <cellStyle name="Обычный 3 12 20 4 2 3" xfId="20466"/>
    <cellStyle name="Обычный 3 12 20 4 2 3 2" xfId="20467"/>
    <cellStyle name="Обычный 3 12 20 4 2 4" xfId="20468"/>
    <cellStyle name="Обычный 3 12 20 4 3" xfId="20469"/>
    <cellStyle name="Обычный 3 12 20 4 3 2" xfId="20470"/>
    <cellStyle name="Обычный 3 12 20 4 3 2 2" xfId="20471"/>
    <cellStyle name="Обычный 3 12 20 4 3 3" xfId="20472"/>
    <cellStyle name="Обычный 3 12 20 4 4" xfId="20473"/>
    <cellStyle name="Обычный 3 12 20 4 4 2" xfId="20474"/>
    <cellStyle name="Обычный 3 12 20 4 5" xfId="20475"/>
    <cellStyle name="Обычный 3 12 20 5" xfId="20476"/>
    <cellStyle name="Обычный 3 12 20 5 2" xfId="20477"/>
    <cellStyle name="Обычный 3 12 20 5 2 2" xfId="20478"/>
    <cellStyle name="Обычный 3 12 20 5 2 2 2" xfId="20479"/>
    <cellStyle name="Обычный 3 12 20 5 2 3" xfId="20480"/>
    <cellStyle name="Обычный 3 12 20 5 3" xfId="20481"/>
    <cellStyle name="Обычный 3 12 20 5 3 2" xfId="20482"/>
    <cellStyle name="Обычный 3 12 20 5 4" xfId="20483"/>
    <cellStyle name="Обычный 3 12 20 6" xfId="20484"/>
    <cellStyle name="Обычный 3 12 20 6 2" xfId="20485"/>
    <cellStyle name="Обычный 3 12 20 6 2 2" xfId="20486"/>
    <cellStyle name="Обычный 3 12 20 6 3" xfId="20487"/>
    <cellStyle name="Обычный 3 12 20 7" xfId="20488"/>
    <cellStyle name="Обычный 3 12 20 7 2" xfId="20489"/>
    <cellStyle name="Обычный 3 12 20 8" xfId="20490"/>
    <cellStyle name="Обычный 3 12 21" xfId="20491"/>
    <cellStyle name="Обычный 3 12 21 2" xfId="20492"/>
    <cellStyle name="Обычный 3 12 21 2 2" xfId="20493"/>
    <cellStyle name="Обычный 3 12 21 2 2 2" xfId="20494"/>
    <cellStyle name="Обычный 3 12 21 2 2 2 2" xfId="20495"/>
    <cellStyle name="Обычный 3 12 21 2 2 2 2 2" xfId="20496"/>
    <cellStyle name="Обычный 3 12 21 2 2 2 2 2 2" xfId="20497"/>
    <cellStyle name="Обычный 3 12 21 2 2 2 2 3" xfId="20498"/>
    <cellStyle name="Обычный 3 12 21 2 2 2 3" xfId="20499"/>
    <cellStyle name="Обычный 3 12 21 2 2 2 3 2" xfId="20500"/>
    <cellStyle name="Обычный 3 12 21 2 2 2 4" xfId="20501"/>
    <cellStyle name="Обычный 3 12 21 2 2 3" xfId="20502"/>
    <cellStyle name="Обычный 3 12 21 2 2 3 2" xfId="20503"/>
    <cellStyle name="Обычный 3 12 21 2 2 3 2 2" xfId="20504"/>
    <cellStyle name="Обычный 3 12 21 2 2 3 3" xfId="20505"/>
    <cellStyle name="Обычный 3 12 21 2 2 4" xfId="20506"/>
    <cellStyle name="Обычный 3 12 21 2 2 4 2" xfId="20507"/>
    <cellStyle name="Обычный 3 12 21 2 2 5" xfId="20508"/>
    <cellStyle name="Обычный 3 12 21 2 3" xfId="20509"/>
    <cellStyle name="Обычный 3 12 21 2 3 2" xfId="20510"/>
    <cellStyle name="Обычный 3 12 21 2 3 2 2" xfId="20511"/>
    <cellStyle name="Обычный 3 12 21 2 3 2 2 2" xfId="20512"/>
    <cellStyle name="Обычный 3 12 21 2 3 2 2 2 2" xfId="20513"/>
    <cellStyle name="Обычный 3 12 21 2 3 2 2 3" xfId="20514"/>
    <cellStyle name="Обычный 3 12 21 2 3 2 3" xfId="20515"/>
    <cellStyle name="Обычный 3 12 21 2 3 2 3 2" xfId="20516"/>
    <cellStyle name="Обычный 3 12 21 2 3 2 4" xfId="20517"/>
    <cellStyle name="Обычный 3 12 21 2 3 3" xfId="20518"/>
    <cellStyle name="Обычный 3 12 21 2 3 3 2" xfId="20519"/>
    <cellStyle name="Обычный 3 12 21 2 3 3 2 2" xfId="20520"/>
    <cellStyle name="Обычный 3 12 21 2 3 3 3" xfId="20521"/>
    <cellStyle name="Обычный 3 12 21 2 3 4" xfId="20522"/>
    <cellStyle name="Обычный 3 12 21 2 3 4 2" xfId="20523"/>
    <cellStyle name="Обычный 3 12 21 2 3 5" xfId="20524"/>
    <cellStyle name="Обычный 3 12 21 2 4" xfId="20525"/>
    <cellStyle name="Обычный 3 12 21 2 4 2" xfId="20526"/>
    <cellStyle name="Обычный 3 12 21 2 4 2 2" xfId="20527"/>
    <cellStyle name="Обычный 3 12 21 2 4 2 2 2" xfId="20528"/>
    <cellStyle name="Обычный 3 12 21 2 4 2 3" xfId="20529"/>
    <cellStyle name="Обычный 3 12 21 2 4 3" xfId="20530"/>
    <cellStyle name="Обычный 3 12 21 2 4 3 2" xfId="20531"/>
    <cellStyle name="Обычный 3 12 21 2 4 4" xfId="20532"/>
    <cellStyle name="Обычный 3 12 21 2 5" xfId="20533"/>
    <cellStyle name="Обычный 3 12 21 2 5 2" xfId="20534"/>
    <cellStyle name="Обычный 3 12 21 2 5 2 2" xfId="20535"/>
    <cellStyle name="Обычный 3 12 21 2 5 3" xfId="20536"/>
    <cellStyle name="Обычный 3 12 21 2 6" xfId="20537"/>
    <cellStyle name="Обычный 3 12 21 2 6 2" xfId="20538"/>
    <cellStyle name="Обычный 3 12 21 2 7" xfId="20539"/>
    <cellStyle name="Обычный 3 12 21 3" xfId="20540"/>
    <cellStyle name="Обычный 3 12 21 3 2" xfId="20541"/>
    <cellStyle name="Обычный 3 12 21 3 2 2" xfId="20542"/>
    <cellStyle name="Обычный 3 12 21 3 2 2 2" xfId="20543"/>
    <cellStyle name="Обычный 3 12 21 3 2 2 2 2" xfId="20544"/>
    <cellStyle name="Обычный 3 12 21 3 2 2 3" xfId="20545"/>
    <cellStyle name="Обычный 3 12 21 3 2 3" xfId="20546"/>
    <cellStyle name="Обычный 3 12 21 3 2 3 2" xfId="20547"/>
    <cellStyle name="Обычный 3 12 21 3 2 4" xfId="20548"/>
    <cellStyle name="Обычный 3 12 21 3 3" xfId="20549"/>
    <cellStyle name="Обычный 3 12 21 3 3 2" xfId="20550"/>
    <cellStyle name="Обычный 3 12 21 3 3 2 2" xfId="20551"/>
    <cellStyle name="Обычный 3 12 21 3 3 3" xfId="20552"/>
    <cellStyle name="Обычный 3 12 21 3 4" xfId="20553"/>
    <cellStyle name="Обычный 3 12 21 3 4 2" xfId="20554"/>
    <cellStyle name="Обычный 3 12 21 3 5" xfId="20555"/>
    <cellStyle name="Обычный 3 12 21 4" xfId="20556"/>
    <cellStyle name="Обычный 3 12 21 4 2" xfId="20557"/>
    <cellStyle name="Обычный 3 12 21 4 2 2" xfId="20558"/>
    <cellStyle name="Обычный 3 12 21 4 2 2 2" xfId="20559"/>
    <cellStyle name="Обычный 3 12 21 4 2 2 2 2" xfId="20560"/>
    <cellStyle name="Обычный 3 12 21 4 2 2 3" xfId="20561"/>
    <cellStyle name="Обычный 3 12 21 4 2 3" xfId="20562"/>
    <cellStyle name="Обычный 3 12 21 4 2 3 2" xfId="20563"/>
    <cellStyle name="Обычный 3 12 21 4 2 4" xfId="20564"/>
    <cellStyle name="Обычный 3 12 21 4 3" xfId="20565"/>
    <cellStyle name="Обычный 3 12 21 4 3 2" xfId="20566"/>
    <cellStyle name="Обычный 3 12 21 4 3 2 2" xfId="20567"/>
    <cellStyle name="Обычный 3 12 21 4 3 3" xfId="20568"/>
    <cellStyle name="Обычный 3 12 21 4 4" xfId="20569"/>
    <cellStyle name="Обычный 3 12 21 4 4 2" xfId="20570"/>
    <cellStyle name="Обычный 3 12 21 4 5" xfId="20571"/>
    <cellStyle name="Обычный 3 12 21 5" xfId="20572"/>
    <cellStyle name="Обычный 3 12 21 5 2" xfId="20573"/>
    <cellStyle name="Обычный 3 12 21 5 2 2" xfId="20574"/>
    <cellStyle name="Обычный 3 12 21 5 2 2 2" xfId="20575"/>
    <cellStyle name="Обычный 3 12 21 5 2 3" xfId="20576"/>
    <cellStyle name="Обычный 3 12 21 5 3" xfId="20577"/>
    <cellStyle name="Обычный 3 12 21 5 3 2" xfId="20578"/>
    <cellStyle name="Обычный 3 12 21 5 4" xfId="20579"/>
    <cellStyle name="Обычный 3 12 21 6" xfId="20580"/>
    <cellStyle name="Обычный 3 12 21 6 2" xfId="20581"/>
    <cellStyle name="Обычный 3 12 21 6 2 2" xfId="20582"/>
    <cellStyle name="Обычный 3 12 21 6 3" xfId="20583"/>
    <cellStyle name="Обычный 3 12 21 7" xfId="20584"/>
    <cellStyle name="Обычный 3 12 21 7 2" xfId="20585"/>
    <cellStyle name="Обычный 3 12 21 8" xfId="20586"/>
    <cellStyle name="Обычный 3 12 22" xfId="20587"/>
    <cellStyle name="Обычный 3 12 22 2" xfId="20588"/>
    <cellStyle name="Обычный 3 12 22 2 2" xfId="20589"/>
    <cellStyle name="Обычный 3 12 22 2 2 2" xfId="20590"/>
    <cellStyle name="Обычный 3 12 22 2 2 2 2" xfId="20591"/>
    <cellStyle name="Обычный 3 12 22 2 2 2 2 2" xfId="20592"/>
    <cellStyle name="Обычный 3 12 22 2 2 2 2 2 2" xfId="20593"/>
    <cellStyle name="Обычный 3 12 22 2 2 2 2 3" xfId="20594"/>
    <cellStyle name="Обычный 3 12 22 2 2 2 3" xfId="20595"/>
    <cellStyle name="Обычный 3 12 22 2 2 2 3 2" xfId="20596"/>
    <cellStyle name="Обычный 3 12 22 2 2 2 4" xfId="20597"/>
    <cellStyle name="Обычный 3 12 22 2 2 3" xfId="20598"/>
    <cellStyle name="Обычный 3 12 22 2 2 3 2" xfId="20599"/>
    <cellStyle name="Обычный 3 12 22 2 2 3 2 2" xfId="20600"/>
    <cellStyle name="Обычный 3 12 22 2 2 3 3" xfId="20601"/>
    <cellStyle name="Обычный 3 12 22 2 2 4" xfId="20602"/>
    <cellStyle name="Обычный 3 12 22 2 2 4 2" xfId="20603"/>
    <cellStyle name="Обычный 3 12 22 2 2 5" xfId="20604"/>
    <cellStyle name="Обычный 3 12 22 2 3" xfId="20605"/>
    <cellStyle name="Обычный 3 12 22 2 3 2" xfId="20606"/>
    <cellStyle name="Обычный 3 12 22 2 3 2 2" xfId="20607"/>
    <cellStyle name="Обычный 3 12 22 2 3 2 2 2" xfId="20608"/>
    <cellStyle name="Обычный 3 12 22 2 3 2 2 2 2" xfId="20609"/>
    <cellStyle name="Обычный 3 12 22 2 3 2 2 3" xfId="20610"/>
    <cellStyle name="Обычный 3 12 22 2 3 2 3" xfId="20611"/>
    <cellStyle name="Обычный 3 12 22 2 3 2 3 2" xfId="20612"/>
    <cellStyle name="Обычный 3 12 22 2 3 2 4" xfId="20613"/>
    <cellStyle name="Обычный 3 12 22 2 3 3" xfId="20614"/>
    <cellStyle name="Обычный 3 12 22 2 3 3 2" xfId="20615"/>
    <cellStyle name="Обычный 3 12 22 2 3 3 2 2" xfId="20616"/>
    <cellStyle name="Обычный 3 12 22 2 3 3 3" xfId="20617"/>
    <cellStyle name="Обычный 3 12 22 2 3 4" xfId="20618"/>
    <cellStyle name="Обычный 3 12 22 2 3 4 2" xfId="20619"/>
    <cellStyle name="Обычный 3 12 22 2 3 5" xfId="20620"/>
    <cellStyle name="Обычный 3 12 22 2 4" xfId="20621"/>
    <cellStyle name="Обычный 3 12 22 2 4 2" xfId="20622"/>
    <cellStyle name="Обычный 3 12 22 2 4 2 2" xfId="20623"/>
    <cellStyle name="Обычный 3 12 22 2 4 2 2 2" xfId="20624"/>
    <cellStyle name="Обычный 3 12 22 2 4 2 3" xfId="20625"/>
    <cellStyle name="Обычный 3 12 22 2 4 3" xfId="20626"/>
    <cellStyle name="Обычный 3 12 22 2 4 3 2" xfId="20627"/>
    <cellStyle name="Обычный 3 12 22 2 4 4" xfId="20628"/>
    <cellStyle name="Обычный 3 12 22 2 5" xfId="20629"/>
    <cellStyle name="Обычный 3 12 22 2 5 2" xfId="20630"/>
    <cellStyle name="Обычный 3 12 22 2 5 2 2" xfId="20631"/>
    <cellStyle name="Обычный 3 12 22 2 5 3" xfId="20632"/>
    <cellStyle name="Обычный 3 12 22 2 6" xfId="20633"/>
    <cellStyle name="Обычный 3 12 22 2 6 2" xfId="20634"/>
    <cellStyle name="Обычный 3 12 22 2 7" xfId="20635"/>
    <cellStyle name="Обычный 3 12 22 3" xfId="20636"/>
    <cellStyle name="Обычный 3 12 22 3 2" xfId="20637"/>
    <cellStyle name="Обычный 3 12 22 3 2 2" xfId="20638"/>
    <cellStyle name="Обычный 3 12 22 3 2 2 2" xfId="20639"/>
    <cellStyle name="Обычный 3 12 22 3 2 2 2 2" xfId="20640"/>
    <cellStyle name="Обычный 3 12 22 3 2 2 3" xfId="20641"/>
    <cellStyle name="Обычный 3 12 22 3 2 3" xfId="20642"/>
    <cellStyle name="Обычный 3 12 22 3 2 3 2" xfId="20643"/>
    <cellStyle name="Обычный 3 12 22 3 2 4" xfId="20644"/>
    <cellStyle name="Обычный 3 12 22 3 3" xfId="20645"/>
    <cellStyle name="Обычный 3 12 22 3 3 2" xfId="20646"/>
    <cellStyle name="Обычный 3 12 22 3 3 2 2" xfId="20647"/>
    <cellStyle name="Обычный 3 12 22 3 3 3" xfId="20648"/>
    <cellStyle name="Обычный 3 12 22 3 4" xfId="20649"/>
    <cellStyle name="Обычный 3 12 22 3 4 2" xfId="20650"/>
    <cellStyle name="Обычный 3 12 22 3 5" xfId="20651"/>
    <cellStyle name="Обычный 3 12 22 4" xfId="20652"/>
    <cellStyle name="Обычный 3 12 22 4 2" xfId="20653"/>
    <cellStyle name="Обычный 3 12 22 4 2 2" xfId="20654"/>
    <cellStyle name="Обычный 3 12 22 4 2 2 2" xfId="20655"/>
    <cellStyle name="Обычный 3 12 22 4 2 2 2 2" xfId="20656"/>
    <cellStyle name="Обычный 3 12 22 4 2 2 3" xfId="20657"/>
    <cellStyle name="Обычный 3 12 22 4 2 3" xfId="20658"/>
    <cellStyle name="Обычный 3 12 22 4 2 3 2" xfId="20659"/>
    <cellStyle name="Обычный 3 12 22 4 2 4" xfId="20660"/>
    <cellStyle name="Обычный 3 12 22 4 3" xfId="20661"/>
    <cellStyle name="Обычный 3 12 22 4 3 2" xfId="20662"/>
    <cellStyle name="Обычный 3 12 22 4 3 2 2" xfId="20663"/>
    <cellStyle name="Обычный 3 12 22 4 3 3" xfId="20664"/>
    <cellStyle name="Обычный 3 12 22 4 4" xfId="20665"/>
    <cellStyle name="Обычный 3 12 22 4 4 2" xfId="20666"/>
    <cellStyle name="Обычный 3 12 22 4 5" xfId="20667"/>
    <cellStyle name="Обычный 3 12 22 5" xfId="20668"/>
    <cellStyle name="Обычный 3 12 22 5 2" xfId="20669"/>
    <cellStyle name="Обычный 3 12 22 5 2 2" xfId="20670"/>
    <cellStyle name="Обычный 3 12 22 5 2 2 2" xfId="20671"/>
    <cellStyle name="Обычный 3 12 22 5 2 3" xfId="20672"/>
    <cellStyle name="Обычный 3 12 22 5 3" xfId="20673"/>
    <cellStyle name="Обычный 3 12 22 5 3 2" xfId="20674"/>
    <cellStyle name="Обычный 3 12 22 5 4" xfId="20675"/>
    <cellStyle name="Обычный 3 12 22 6" xfId="20676"/>
    <cellStyle name="Обычный 3 12 22 6 2" xfId="20677"/>
    <cellStyle name="Обычный 3 12 22 6 2 2" xfId="20678"/>
    <cellStyle name="Обычный 3 12 22 6 3" xfId="20679"/>
    <cellStyle name="Обычный 3 12 22 7" xfId="20680"/>
    <cellStyle name="Обычный 3 12 22 7 2" xfId="20681"/>
    <cellStyle name="Обычный 3 12 22 8" xfId="20682"/>
    <cellStyle name="Обычный 3 12 23" xfId="20683"/>
    <cellStyle name="Обычный 3 12 23 2" xfId="20684"/>
    <cellStyle name="Обычный 3 12 23 2 2" xfId="20685"/>
    <cellStyle name="Обычный 3 12 23 2 2 2" xfId="20686"/>
    <cellStyle name="Обычный 3 12 23 2 2 2 2" xfId="20687"/>
    <cellStyle name="Обычный 3 12 23 2 2 2 2 2" xfId="20688"/>
    <cellStyle name="Обычный 3 12 23 2 2 2 2 2 2" xfId="20689"/>
    <cellStyle name="Обычный 3 12 23 2 2 2 2 3" xfId="20690"/>
    <cellStyle name="Обычный 3 12 23 2 2 2 3" xfId="20691"/>
    <cellStyle name="Обычный 3 12 23 2 2 2 3 2" xfId="20692"/>
    <cellStyle name="Обычный 3 12 23 2 2 2 4" xfId="20693"/>
    <cellStyle name="Обычный 3 12 23 2 2 3" xfId="20694"/>
    <cellStyle name="Обычный 3 12 23 2 2 3 2" xfId="20695"/>
    <cellStyle name="Обычный 3 12 23 2 2 3 2 2" xfId="20696"/>
    <cellStyle name="Обычный 3 12 23 2 2 3 3" xfId="20697"/>
    <cellStyle name="Обычный 3 12 23 2 2 4" xfId="20698"/>
    <cellStyle name="Обычный 3 12 23 2 2 4 2" xfId="20699"/>
    <cellStyle name="Обычный 3 12 23 2 2 5" xfId="20700"/>
    <cellStyle name="Обычный 3 12 23 2 3" xfId="20701"/>
    <cellStyle name="Обычный 3 12 23 2 3 2" xfId="20702"/>
    <cellStyle name="Обычный 3 12 23 2 3 2 2" xfId="20703"/>
    <cellStyle name="Обычный 3 12 23 2 3 2 2 2" xfId="20704"/>
    <cellStyle name="Обычный 3 12 23 2 3 2 2 2 2" xfId="20705"/>
    <cellStyle name="Обычный 3 12 23 2 3 2 2 3" xfId="20706"/>
    <cellStyle name="Обычный 3 12 23 2 3 2 3" xfId="20707"/>
    <cellStyle name="Обычный 3 12 23 2 3 2 3 2" xfId="20708"/>
    <cellStyle name="Обычный 3 12 23 2 3 2 4" xfId="20709"/>
    <cellStyle name="Обычный 3 12 23 2 3 3" xfId="20710"/>
    <cellStyle name="Обычный 3 12 23 2 3 3 2" xfId="20711"/>
    <cellStyle name="Обычный 3 12 23 2 3 3 2 2" xfId="20712"/>
    <cellStyle name="Обычный 3 12 23 2 3 3 3" xfId="20713"/>
    <cellStyle name="Обычный 3 12 23 2 3 4" xfId="20714"/>
    <cellStyle name="Обычный 3 12 23 2 3 4 2" xfId="20715"/>
    <cellStyle name="Обычный 3 12 23 2 3 5" xfId="20716"/>
    <cellStyle name="Обычный 3 12 23 2 4" xfId="20717"/>
    <cellStyle name="Обычный 3 12 23 2 4 2" xfId="20718"/>
    <cellStyle name="Обычный 3 12 23 2 4 2 2" xfId="20719"/>
    <cellStyle name="Обычный 3 12 23 2 4 2 2 2" xfId="20720"/>
    <cellStyle name="Обычный 3 12 23 2 4 2 3" xfId="20721"/>
    <cellStyle name="Обычный 3 12 23 2 4 3" xfId="20722"/>
    <cellStyle name="Обычный 3 12 23 2 4 3 2" xfId="20723"/>
    <cellStyle name="Обычный 3 12 23 2 4 4" xfId="20724"/>
    <cellStyle name="Обычный 3 12 23 2 5" xfId="20725"/>
    <cellStyle name="Обычный 3 12 23 2 5 2" xfId="20726"/>
    <cellStyle name="Обычный 3 12 23 2 5 2 2" xfId="20727"/>
    <cellStyle name="Обычный 3 12 23 2 5 3" xfId="20728"/>
    <cellStyle name="Обычный 3 12 23 2 6" xfId="20729"/>
    <cellStyle name="Обычный 3 12 23 2 6 2" xfId="20730"/>
    <cellStyle name="Обычный 3 12 23 2 7" xfId="20731"/>
    <cellStyle name="Обычный 3 12 23 3" xfId="20732"/>
    <cellStyle name="Обычный 3 12 23 3 2" xfId="20733"/>
    <cellStyle name="Обычный 3 12 23 3 2 2" xfId="20734"/>
    <cellStyle name="Обычный 3 12 23 3 2 2 2" xfId="20735"/>
    <cellStyle name="Обычный 3 12 23 3 2 2 2 2" xfId="20736"/>
    <cellStyle name="Обычный 3 12 23 3 2 2 3" xfId="20737"/>
    <cellStyle name="Обычный 3 12 23 3 2 3" xfId="20738"/>
    <cellStyle name="Обычный 3 12 23 3 2 3 2" xfId="20739"/>
    <cellStyle name="Обычный 3 12 23 3 2 4" xfId="20740"/>
    <cellStyle name="Обычный 3 12 23 3 3" xfId="20741"/>
    <cellStyle name="Обычный 3 12 23 3 3 2" xfId="20742"/>
    <cellStyle name="Обычный 3 12 23 3 3 2 2" xfId="20743"/>
    <cellStyle name="Обычный 3 12 23 3 3 3" xfId="20744"/>
    <cellStyle name="Обычный 3 12 23 3 4" xfId="20745"/>
    <cellStyle name="Обычный 3 12 23 3 4 2" xfId="20746"/>
    <cellStyle name="Обычный 3 12 23 3 5" xfId="20747"/>
    <cellStyle name="Обычный 3 12 23 4" xfId="20748"/>
    <cellStyle name="Обычный 3 12 23 4 2" xfId="20749"/>
    <cellStyle name="Обычный 3 12 23 4 2 2" xfId="20750"/>
    <cellStyle name="Обычный 3 12 23 4 2 2 2" xfId="20751"/>
    <cellStyle name="Обычный 3 12 23 4 2 2 2 2" xfId="20752"/>
    <cellStyle name="Обычный 3 12 23 4 2 2 3" xfId="20753"/>
    <cellStyle name="Обычный 3 12 23 4 2 3" xfId="20754"/>
    <cellStyle name="Обычный 3 12 23 4 2 3 2" xfId="20755"/>
    <cellStyle name="Обычный 3 12 23 4 2 4" xfId="20756"/>
    <cellStyle name="Обычный 3 12 23 4 3" xfId="20757"/>
    <cellStyle name="Обычный 3 12 23 4 3 2" xfId="20758"/>
    <cellStyle name="Обычный 3 12 23 4 3 2 2" xfId="20759"/>
    <cellStyle name="Обычный 3 12 23 4 3 3" xfId="20760"/>
    <cellStyle name="Обычный 3 12 23 4 4" xfId="20761"/>
    <cellStyle name="Обычный 3 12 23 4 4 2" xfId="20762"/>
    <cellStyle name="Обычный 3 12 23 4 5" xfId="20763"/>
    <cellStyle name="Обычный 3 12 23 5" xfId="20764"/>
    <cellStyle name="Обычный 3 12 23 5 2" xfId="20765"/>
    <cellStyle name="Обычный 3 12 23 5 2 2" xfId="20766"/>
    <cellStyle name="Обычный 3 12 23 5 2 2 2" xfId="20767"/>
    <cellStyle name="Обычный 3 12 23 5 2 3" xfId="20768"/>
    <cellStyle name="Обычный 3 12 23 5 3" xfId="20769"/>
    <cellStyle name="Обычный 3 12 23 5 3 2" xfId="20770"/>
    <cellStyle name="Обычный 3 12 23 5 4" xfId="20771"/>
    <cellStyle name="Обычный 3 12 23 6" xfId="20772"/>
    <cellStyle name="Обычный 3 12 23 6 2" xfId="20773"/>
    <cellStyle name="Обычный 3 12 23 6 2 2" xfId="20774"/>
    <cellStyle name="Обычный 3 12 23 6 3" xfId="20775"/>
    <cellStyle name="Обычный 3 12 23 7" xfId="20776"/>
    <cellStyle name="Обычный 3 12 23 7 2" xfId="20777"/>
    <cellStyle name="Обычный 3 12 23 8" xfId="20778"/>
    <cellStyle name="Обычный 3 12 24" xfId="20779"/>
    <cellStyle name="Обычный 3 12 24 2" xfId="20780"/>
    <cellStyle name="Обычный 3 12 24 2 2" xfId="20781"/>
    <cellStyle name="Обычный 3 12 24 2 2 2" xfId="20782"/>
    <cellStyle name="Обычный 3 12 24 2 2 2 2" xfId="20783"/>
    <cellStyle name="Обычный 3 12 24 2 2 2 2 2" xfId="20784"/>
    <cellStyle name="Обычный 3 12 24 2 2 2 2 2 2" xfId="20785"/>
    <cellStyle name="Обычный 3 12 24 2 2 2 2 3" xfId="20786"/>
    <cellStyle name="Обычный 3 12 24 2 2 2 3" xfId="20787"/>
    <cellStyle name="Обычный 3 12 24 2 2 2 3 2" xfId="20788"/>
    <cellStyle name="Обычный 3 12 24 2 2 2 4" xfId="20789"/>
    <cellStyle name="Обычный 3 12 24 2 2 3" xfId="20790"/>
    <cellStyle name="Обычный 3 12 24 2 2 3 2" xfId="20791"/>
    <cellStyle name="Обычный 3 12 24 2 2 3 2 2" xfId="20792"/>
    <cellStyle name="Обычный 3 12 24 2 2 3 3" xfId="20793"/>
    <cellStyle name="Обычный 3 12 24 2 2 4" xfId="20794"/>
    <cellStyle name="Обычный 3 12 24 2 2 4 2" xfId="20795"/>
    <cellStyle name="Обычный 3 12 24 2 2 5" xfId="20796"/>
    <cellStyle name="Обычный 3 12 24 2 3" xfId="20797"/>
    <cellStyle name="Обычный 3 12 24 2 3 2" xfId="20798"/>
    <cellStyle name="Обычный 3 12 24 2 3 2 2" xfId="20799"/>
    <cellStyle name="Обычный 3 12 24 2 3 2 2 2" xfId="20800"/>
    <cellStyle name="Обычный 3 12 24 2 3 2 2 2 2" xfId="20801"/>
    <cellStyle name="Обычный 3 12 24 2 3 2 2 3" xfId="20802"/>
    <cellStyle name="Обычный 3 12 24 2 3 2 3" xfId="20803"/>
    <cellStyle name="Обычный 3 12 24 2 3 2 3 2" xfId="20804"/>
    <cellStyle name="Обычный 3 12 24 2 3 2 4" xfId="20805"/>
    <cellStyle name="Обычный 3 12 24 2 3 3" xfId="20806"/>
    <cellStyle name="Обычный 3 12 24 2 3 3 2" xfId="20807"/>
    <cellStyle name="Обычный 3 12 24 2 3 3 2 2" xfId="20808"/>
    <cellStyle name="Обычный 3 12 24 2 3 3 3" xfId="20809"/>
    <cellStyle name="Обычный 3 12 24 2 3 4" xfId="20810"/>
    <cellStyle name="Обычный 3 12 24 2 3 4 2" xfId="20811"/>
    <cellStyle name="Обычный 3 12 24 2 3 5" xfId="20812"/>
    <cellStyle name="Обычный 3 12 24 2 4" xfId="20813"/>
    <cellStyle name="Обычный 3 12 24 2 4 2" xfId="20814"/>
    <cellStyle name="Обычный 3 12 24 2 4 2 2" xfId="20815"/>
    <cellStyle name="Обычный 3 12 24 2 4 2 2 2" xfId="20816"/>
    <cellStyle name="Обычный 3 12 24 2 4 2 3" xfId="20817"/>
    <cellStyle name="Обычный 3 12 24 2 4 3" xfId="20818"/>
    <cellStyle name="Обычный 3 12 24 2 4 3 2" xfId="20819"/>
    <cellStyle name="Обычный 3 12 24 2 4 4" xfId="20820"/>
    <cellStyle name="Обычный 3 12 24 2 5" xfId="20821"/>
    <cellStyle name="Обычный 3 12 24 2 5 2" xfId="20822"/>
    <cellStyle name="Обычный 3 12 24 2 5 2 2" xfId="20823"/>
    <cellStyle name="Обычный 3 12 24 2 5 3" xfId="20824"/>
    <cellStyle name="Обычный 3 12 24 2 6" xfId="20825"/>
    <cellStyle name="Обычный 3 12 24 2 6 2" xfId="20826"/>
    <cellStyle name="Обычный 3 12 24 2 7" xfId="20827"/>
    <cellStyle name="Обычный 3 12 24 3" xfId="20828"/>
    <cellStyle name="Обычный 3 12 24 3 2" xfId="20829"/>
    <cellStyle name="Обычный 3 12 24 3 2 2" xfId="20830"/>
    <cellStyle name="Обычный 3 12 24 3 2 2 2" xfId="20831"/>
    <cellStyle name="Обычный 3 12 24 3 2 2 2 2" xfId="20832"/>
    <cellStyle name="Обычный 3 12 24 3 2 2 3" xfId="20833"/>
    <cellStyle name="Обычный 3 12 24 3 2 3" xfId="20834"/>
    <cellStyle name="Обычный 3 12 24 3 2 3 2" xfId="20835"/>
    <cellStyle name="Обычный 3 12 24 3 2 4" xfId="20836"/>
    <cellStyle name="Обычный 3 12 24 3 3" xfId="20837"/>
    <cellStyle name="Обычный 3 12 24 3 3 2" xfId="20838"/>
    <cellStyle name="Обычный 3 12 24 3 3 2 2" xfId="20839"/>
    <cellStyle name="Обычный 3 12 24 3 3 3" xfId="20840"/>
    <cellStyle name="Обычный 3 12 24 3 4" xfId="20841"/>
    <cellStyle name="Обычный 3 12 24 3 4 2" xfId="20842"/>
    <cellStyle name="Обычный 3 12 24 3 5" xfId="20843"/>
    <cellStyle name="Обычный 3 12 24 4" xfId="20844"/>
    <cellStyle name="Обычный 3 12 24 4 2" xfId="20845"/>
    <cellStyle name="Обычный 3 12 24 4 2 2" xfId="20846"/>
    <cellStyle name="Обычный 3 12 24 4 2 2 2" xfId="20847"/>
    <cellStyle name="Обычный 3 12 24 4 2 2 2 2" xfId="20848"/>
    <cellStyle name="Обычный 3 12 24 4 2 2 3" xfId="20849"/>
    <cellStyle name="Обычный 3 12 24 4 2 3" xfId="20850"/>
    <cellStyle name="Обычный 3 12 24 4 2 3 2" xfId="20851"/>
    <cellStyle name="Обычный 3 12 24 4 2 4" xfId="20852"/>
    <cellStyle name="Обычный 3 12 24 4 3" xfId="20853"/>
    <cellStyle name="Обычный 3 12 24 4 3 2" xfId="20854"/>
    <cellStyle name="Обычный 3 12 24 4 3 2 2" xfId="20855"/>
    <cellStyle name="Обычный 3 12 24 4 3 3" xfId="20856"/>
    <cellStyle name="Обычный 3 12 24 4 4" xfId="20857"/>
    <cellStyle name="Обычный 3 12 24 4 4 2" xfId="20858"/>
    <cellStyle name="Обычный 3 12 24 4 5" xfId="20859"/>
    <cellStyle name="Обычный 3 12 24 5" xfId="20860"/>
    <cellStyle name="Обычный 3 12 24 5 2" xfId="20861"/>
    <cellStyle name="Обычный 3 12 24 5 2 2" xfId="20862"/>
    <cellStyle name="Обычный 3 12 24 5 2 2 2" xfId="20863"/>
    <cellStyle name="Обычный 3 12 24 5 2 3" xfId="20864"/>
    <cellStyle name="Обычный 3 12 24 5 3" xfId="20865"/>
    <cellStyle name="Обычный 3 12 24 5 3 2" xfId="20866"/>
    <cellStyle name="Обычный 3 12 24 5 4" xfId="20867"/>
    <cellStyle name="Обычный 3 12 24 6" xfId="20868"/>
    <cellStyle name="Обычный 3 12 24 6 2" xfId="20869"/>
    <cellStyle name="Обычный 3 12 24 6 2 2" xfId="20870"/>
    <cellStyle name="Обычный 3 12 24 6 3" xfId="20871"/>
    <cellStyle name="Обычный 3 12 24 7" xfId="20872"/>
    <cellStyle name="Обычный 3 12 24 7 2" xfId="20873"/>
    <cellStyle name="Обычный 3 12 24 8" xfId="20874"/>
    <cellStyle name="Обычный 3 12 25" xfId="20875"/>
    <cellStyle name="Обычный 3 12 25 2" xfId="20876"/>
    <cellStyle name="Обычный 3 12 25 2 2" xfId="20877"/>
    <cellStyle name="Обычный 3 12 25 2 2 2" xfId="20878"/>
    <cellStyle name="Обычный 3 12 25 2 2 2 2" xfId="20879"/>
    <cellStyle name="Обычный 3 12 25 2 2 2 2 2" xfId="20880"/>
    <cellStyle name="Обычный 3 12 25 2 2 2 2 2 2" xfId="20881"/>
    <cellStyle name="Обычный 3 12 25 2 2 2 2 3" xfId="20882"/>
    <cellStyle name="Обычный 3 12 25 2 2 2 3" xfId="20883"/>
    <cellStyle name="Обычный 3 12 25 2 2 2 3 2" xfId="20884"/>
    <cellStyle name="Обычный 3 12 25 2 2 2 4" xfId="20885"/>
    <cellStyle name="Обычный 3 12 25 2 2 3" xfId="20886"/>
    <cellStyle name="Обычный 3 12 25 2 2 3 2" xfId="20887"/>
    <cellStyle name="Обычный 3 12 25 2 2 3 2 2" xfId="20888"/>
    <cellStyle name="Обычный 3 12 25 2 2 3 3" xfId="20889"/>
    <cellStyle name="Обычный 3 12 25 2 2 4" xfId="20890"/>
    <cellStyle name="Обычный 3 12 25 2 2 4 2" xfId="20891"/>
    <cellStyle name="Обычный 3 12 25 2 2 5" xfId="20892"/>
    <cellStyle name="Обычный 3 12 25 2 3" xfId="20893"/>
    <cellStyle name="Обычный 3 12 25 2 3 2" xfId="20894"/>
    <cellStyle name="Обычный 3 12 25 2 3 2 2" xfId="20895"/>
    <cellStyle name="Обычный 3 12 25 2 3 2 2 2" xfId="20896"/>
    <cellStyle name="Обычный 3 12 25 2 3 2 2 2 2" xfId="20897"/>
    <cellStyle name="Обычный 3 12 25 2 3 2 2 3" xfId="20898"/>
    <cellStyle name="Обычный 3 12 25 2 3 2 3" xfId="20899"/>
    <cellStyle name="Обычный 3 12 25 2 3 2 3 2" xfId="20900"/>
    <cellStyle name="Обычный 3 12 25 2 3 2 4" xfId="20901"/>
    <cellStyle name="Обычный 3 12 25 2 3 3" xfId="20902"/>
    <cellStyle name="Обычный 3 12 25 2 3 3 2" xfId="20903"/>
    <cellStyle name="Обычный 3 12 25 2 3 3 2 2" xfId="20904"/>
    <cellStyle name="Обычный 3 12 25 2 3 3 3" xfId="20905"/>
    <cellStyle name="Обычный 3 12 25 2 3 4" xfId="20906"/>
    <cellStyle name="Обычный 3 12 25 2 3 4 2" xfId="20907"/>
    <cellStyle name="Обычный 3 12 25 2 3 5" xfId="20908"/>
    <cellStyle name="Обычный 3 12 25 2 4" xfId="20909"/>
    <cellStyle name="Обычный 3 12 25 2 4 2" xfId="20910"/>
    <cellStyle name="Обычный 3 12 25 2 4 2 2" xfId="20911"/>
    <cellStyle name="Обычный 3 12 25 2 4 2 2 2" xfId="20912"/>
    <cellStyle name="Обычный 3 12 25 2 4 2 3" xfId="20913"/>
    <cellStyle name="Обычный 3 12 25 2 4 3" xfId="20914"/>
    <cellStyle name="Обычный 3 12 25 2 4 3 2" xfId="20915"/>
    <cellStyle name="Обычный 3 12 25 2 4 4" xfId="20916"/>
    <cellStyle name="Обычный 3 12 25 2 5" xfId="20917"/>
    <cellStyle name="Обычный 3 12 25 2 5 2" xfId="20918"/>
    <cellStyle name="Обычный 3 12 25 2 5 2 2" xfId="20919"/>
    <cellStyle name="Обычный 3 12 25 2 5 3" xfId="20920"/>
    <cellStyle name="Обычный 3 12 25 2 6" xfId="20921"/>
    <cellStyle name="Обычный 3 12 25 2 6 2" xfId="20922"/>
    <cellStyle name="Обычный 3 12 25 2 7" xfId="20923"/>
    <cellStyle name="Обычный 3 12 25 3" xfId="20924"/>
    <cellStyle name="Обычный 3 12 25 3 2" xfId="20925"/>
    <cellStyle name="Обычный 3 12 25 3 2 2" xfId="20926"/>
    <cellStyle name="Обычный 3 12 25 3 2 2 2" xfId="20927"/>
    <cellStyle name="Обычный 3 12 25 3 2 2 2 2" xfId="20928"/>
    <cellStyle name="Обычный 3 12 25 3 2 2 3" xfId="20929"/>
    <cellStyle name="Обычный 3 12 25 3 2 3" xfId="20930"/>
    <cellStyle name="Обычный 3 12 25 3 2 3 2" xfId="20931"/>
    <cellStyle name="Обычный 3 12 25 3 2 4" xfId="20932"/>
    <cellStyle name="Обычный 3 12 25 3 3" xfId="20933"/>
    <cellStyle name="Обычный 3 12 25 3 3 2" xfId="20934"/>
    <cellStyle name="Обычный 3 12 25 3 3 2 2" xfId="20935"/>
    <cellStyle name="Обычный 3 12 25 3 3 3" xfId="20936"/>
    <cellStyle name="Обычный 3 12 25 3 4" xfId="20937"/>
    <cellStyle name="Обычный 3 12 25 3 4 2" xfId="20938"/>
    <cellStyle name="Обычный 3 12 25 3 5" xfId="20939"/>
    <cellStyle name="Обычный 3 12 25 4" xfId="20940"/>
    <cellStyle name="Обычный 3 12 25 4 2" xfId="20941"/>
    <cellStyle name="Обычный 3 12 25 4 2 2" xfId="20942"/>
    <cellStyle name="Обычный 3 12 25 4 2 2 2" xfId="20943"/>
    <cellStyle name="Обычный 3 12 25 4 2 2 2 2" xfId="20944"/>
    <cellStyle name="Обычный 3 12 25 4 2 2 3" xfId="20945"/>
    <cellStyle name="Обычный 3 12 25 4 2 3" xfId="20946"/>
    <cellStyle name="Обычный 3 12 25 4 2 3 2" xfId="20947"/>
    <cellStyle name="Обычный 3 12 25 4 2 4" xfId="20948"/>
    <cellStyle name="Обычный 3 12 25 4 3" xfId="20949"/>
    <cellStyle name="Обычный 3 12 25 4 3 2" xfId="20950"/>
    <cellStyle name="Обычный 3 12 25 4 3 2 2" xfId="20951"/>
    <cellStyle name="Обычный 3 12 25 4 3 3" xfId="20952"/>
    <cellStyle name="Обычный 3 12 25 4 4" xfId="20953"/>
    <cellStyle name="Обычный 3 12 25 4 4 2" xfId="20954"/>
    <cellStyle name="Обычный 3 12 25 4 5" xfId="20955"/>
    <cellStyle name="Обычный 3 12 25 5" xfId="20956"/>
    <cellStyle name="Обычный 3 12 25 5 2" xfId="20957"/>
    <cellStyle name="Обычный 3 12 25 5 2 2" xfId="20958"/>
    <cellStyle name="Обычный 3 12 25 5 2 2 2" xfId="20959"/>
    <cellStyle name="Обычный 3 12 25 5 2 3" xfId="20960"/>
    <cellStyle name="Обычный 3 12 25 5 3" xfId="20961"/>
    <cellStyle name="Обычный 3 12 25 5 3 2" xfId="20962"/>
    <cellStyle name="Обычный 3 12 25 5 4" xfId="20963"/>
    <cellStyle name="Обычный 3 12 25 6" xfId="20964"/>
    <cellStyle name="Обычный 3 12 25 6 2" xfId="20965"/>
    <cellStyle name="Обычный 3 12 25 6 2 2" xfId="20966"/>
    <cellStyle name="Обычный 3 12 25 6 3" xfId="20967"/>
    <cellStyle name="Обычный 3 12 25 7" xfId="20968"/>
    <cellStyle name="Обычный 3 12 25 7 2" xfId="20969"/>
    <cellStyle name="Обычный 3 12 25 8" xfId="20970"/>
    <cellStyle name="Обычный 3 12 26" xfId="20971"/>
    <cellStyle name="Обычный 3 12 26 2" xfId="20972"/>
    <cellStyle name="Обычный 3 12 26 2 2" xfId="20973"/>
    <cellStyle name="Обычный 3 12 26 2 2 2" xfId="20974"/>
    <cellStyle name="Обычный 3 12 26 2 2 2 2" xfId="20975"/>
    <cellStyle name="Обычный 3 12 26 2 2 2 2 2" xfId="20976"/>
    <cellStyle name="Обычный 3 12 26 2 2 2 2 2 2" xfId="20977"/>
    <cellStyle name="Обычный 3 12 26 2 2 2 2 3" xfId="20978"/>
    <cellStyle name="Обычный 3 12 26 2 2 2 3" xfId="20979"/>
    <cellStyle name="Обычный 3 12 26 2 2 2 3 2" xfId="20980"/>
    <cellStyle name="Обычный 3 12 26 2 2 2 4" xfId="20981"/>
    <cellStyle name="Обычный 3 12 26 2 2 3" xfId="20982"/>
    <cellStyle name="Обычный 3 12 26 2 2 3 2" xfId="20983"/>
    <cellStyle name="Обычный 3 12 26 2 2 3 2 2" xfId="20984"/>
    <cellStyle name="Обычный 3 12 26 2 2 3 3" xfId="20985"/>
    <cellStyle name="Обычный 3 12 26 2 2 4" xfId="20986"/>
    <cellStyle name="Обычный 3 12 26 2 2 4 2" xfId="20987"/>
    <cellStyle name="Обычный 3 12 26 2 2 5" xfId="20988"/>
    <cellStyle name="Обычный 3 12 26 2 3" xfId="20989"/>
    <cellStyle name="Обычный 3 12 26 2 3 2" xfId="20990"/>
    <cellStyle name="Обычный 3 12 26 2 3 2 2" xfId="20991"/>
    <cellStyle name="Обычный 3 12 26 2 3 2 2 2" xfId="20992"/>
    <cellStyle name="Обычный 3 12 26 2 3 2 2 2 2" xfId="20993"/>
    <cellStyle name="Обычный 3 12 26 2 3 2 2 3" xfId="20994"/>
    <cellStyle name="Обычный 3 12 26 2 3 2 3" xfId="20995"/>
    <cellStyle name="Обычный 3 12 26 2 3 2 3 2" xfId="20996"/>
    <cellStyle name="Обычный 3 12 26 2 3 2 4" xfId="20997"/>
    <cellStyle name="Обычный 3 12 26 2 3 3" xfId="20998"/>
    <cellStyle name="Обычный 3 12 26 2 3 3 2" xfId="20999"/>
    <cellStyle name="Обычный 3 12 26 2 3 3 2 2" xfId="21000"/>
    <cellStyle name="Обычный 3 12 26 2 3 3 3" xfId="21001"/>
    <cellStyle name="Обычный 3 12 26 2 3 4" xfId="21002"/>
    <cellStyle name="Обычный 3 12 26 2 3 4 2" xfId="21003"/>
    <cellStyle name="Обычный 3 12 26 2 3 5" xfId="21004"/>
    <cellStyle name="Обычный 3 12 26 2 4" xfId="21005"/>
    <cellStyle name="Обычный 3 12 26 2 4 2" xfId="21006"/>
    <cellStyle name="Обычный 3 12 26 2 4 2 2" xfId="21007"/>
    <cellStyle name="Обычный 3 12 26 2 4 2 2 2" xfId="21008"/>
    <cellStyle name="Обычный 3 12 26 2 4 2 3" xfId="21009"/>
    <cellStyle name="Обычный 3 12 26 2 4 3" xfId="21010"/>
    <cellStyle name="Обычный 3 12 26 2 4 3 2" xfId="21011"/>
    <cellStyle name="Обычный 3 12 26 2 4 4" xfId="21012"/>
    <cellStyle name="Обычный 3 12 26 2 5" xfId="21013"/>
    <cellStyle name="Обычный 3 12 26 2 5 2" xfId="21014"/>
    <cellStyle name="Обычный 3 12 26 2 5 2 2" xfId="21015"/>
    <cellStyle name="Обычный 3 12 26 2 5 3" xfId="21016"/>
    <cellStyle name="Обычный 3 12 26 2 6" xfId="21017"/>
    <cellStyle name="Обычный 3 12 26 2 6 2" xfId="21018"/>
    <cellStyle name="Обычный 3 12 26 2 7" xfId="21019"/>
    <cellStyle name="Обычный 3 12 26 3" xfId="21020"/>
    <cellStyle name="Обычный 3 12 26 3 2" xfId="21021"/>
    <cellStyle name="Обычный 3 12 26 3 2 2" xfId="21022"/>
    <cellStyle name="Обычный 3 12 26 3 2 2 2" xfId="21023"/>
    <cellStyle name="Обычный 3 12 26 3 2 2 2 2" xfId="21024"/>
    <cellStyle name="Обычный 3 12 26 3 2 2 3" xfId="21025"/>
    <cellStyle name="Обычный 3 12 26 3 2 3" xfId="21026"/>
    <cellStyle name="Обычный 3 12 26 3 2 3 2" xfId="21027"/>
    <cellStyle name="Обычный 3 12 26 3 2 4" xfId="21028"/>
    <cellStyle name="Обычный 3 12 26 3 3" xfId="21029"/>
    <cellStyle name="Обычный 3 12 26 3 3 2" xfId="21030"/>
    <cellStyle name="Обычный 3 12 26 3 3 2 2" xfId="21031"/>
    <cellStyle name="Обычный 3 12 26 3 3 3" xfId="21032"/>
    <cellStyle name="Обычный 3 12 26 3 4" xfId="21033"/>
    <cellStyle name="Обычный 3 12 26 3 4 2" xfId="21034"/>
    <cellStyle name="Обычный 3 12 26 3 5" xfId="21035"/>
    <cellStyle name="Обычный 3 12 26 4" xfId="21036"/>
    <cellStyle name="Обычный 3 12 26 4 2" xfId="21037"/>
    <cellStyle name="Обычный 3 12 26 4 2 2" xfId="21038"/>
    <cellStyle name="Обычный 3 12 26 4 2 2 2" xfId="21039"/>
    <cellStyle name="Обычный 3 12 26 4 2 2 2 2" xfId="21040"/>
    <cellStyle name="Обычный 3 12 26 4 2 2 3" xfId="21041"/>
    <cellStyle name="Обычный 3 12 26 4 2 3" xfId="21042"/>
    <cellStyle name="Обычный 3 12 26 4 2 3 2" xfId="21043"/>
    <cellStyle name="Обычный 3 12 26 4 2 4" xfId="21044"/>
    <cellStyle name="Обычный 3 12 26 4 3" xfId="21045"/>
    <cellStyle name="Обычный 3 12 26 4 3 2" xfId="21046"/>
    <cellStyle name="Обычный 3 12 26 4 3 2 2" xfId="21047"/>
    <cellStyle name="Обычный 3 12 26 4 3 3" xfId="21048"/>
    <cellStyle name="Обычный 3 12 26 4 4" xfId="21049"/>
    <cellStyle name="Обычный 3 12 26 4 4 2" xfId="21050"/>
    <cellStyle name="Обычный 3 12 26 4 5" xfId="21051"/>
    <cellStyle name="Обычный 3 12 26 5" xfId="21052"/>
    <cellStyle name="Обычный 3 12 26 5 2" xfId="21053"/>
    <cellStyle name="Обычный 3 12 26 5 2 2" xfId="21054"/>
    <cellStyle name="Обычный 3 12 26 5 2 2 2" xfId="21055"/>
    <cellStyle name="Обычный 3 12 26 5 2 3" xfId="21056"/>
    <cellStyle name="Обычный 3 12 26 5 3" xfId="21057"/>
    <cellStyle name="Обычный 3 12 26 5 3 2" xfId="21058"/>
    <cellStyle name="Обычный 3 12 26 5 4" xfId="21059"/>
    <cellStyle name="Обычный 3 12 26 6" xfId="21060"/>
    <cellStyle name="Обычный 3 12 26 6 2" xfId="21061"/>
    <cellStyle name="Обычный 3 12 26 6 2 2" xfId="21062"/>
    <cellStyle name="Обычный 3 12 26 6 3" xfId="21063"/>
    <cellStyle name="Обычный 3 12 26 7" xfId="21064"/>
    <cellStyle name="Обычный 3 12 26 7 2" xfId="21065"/>
    <cellStyle name="Обычный 3 12 26 8" xfId="21066"/>
    <cellStyle name="Обычный 3 12 27" xfId="21067"/>
    <cellStyle name="Обычный 3 12 27 2" xfId="21068"/>
    <cellStyle name="Обычный 3 12 27 2 2" xfId="21069"/>
    <cellStyle name="Обычный 3 12 27 2 2 2" xfId="21070"/>
    <cellStyle name="Обычный 3 12 27 2 2 2 2" xfId="21071"/>
    <cellStyle name="Обычный 3 12 27 2 2 2 2 2" xfId="21072"/>
    <cellStyle name="Обычный 3 12 27 2 2 2 2 2 2" xfId="21073"/>
    <cellStyle name="Обычный 3 12 27 2 2 2 2 3" xfId="21074"/>
    <cellStyle name="Обычный 3 12 27 2 2 2 3" xfId="21075"/>
    <cellStyle name="Обычный 3 12 27 2 2 2 3 2" xfId="21076"/>
    <cellStyle name="Обычный 3 12 27 2 2 2 4" xfId="21077"/>
    <cellStyle name="Обычный 3 12 27 2 2 3" xfId="21078"/>
    <cellStyle name="Обычный 3 12 27 2 2 3 2" xfId="21079"/>
    <cellStyle name="Обычный 3 12 27 2 2 3 2 2" xfId="21080"/>
    <cellStyle name="Обычный 3 12 27 2 2 3 3" xfId="21081"/>
    <cellStyle name="Обычный 3 12 27 2 2 4" xfId="21082"/>
    <cellStyle name="Обычный 3 12 27 2 2 4 2" xfId="21083"/>
    <cellStyle name="Обычный 3 12 27 2 2 5" xfId="21084"/>
    <cellStyle name="Обычный 3 12 27 2 3" xfId="21085"/>
    <cellStyle name="Обычный 3 12 27 2 3 2" xfId="21086"/>
    <cellStyle name="Обычный 3 12 27 2 3 2 2" xfId="21087"/>
    <cellStyle name="Обычный 3 12 27 2 3 2 2 2" xfId="21088"/>
    <cellStyle name="Обычный 3 12 27 2 3 2 2 2 2" xfId="21089"/>
    <cellStyle name="Обычный 3 12 27 2 3 2 2 3" xfId="21090"/>
    <cellStyle name="Обычный 3 12 27 2 3 2 3" xfId="21091"/>
    <cellStyle name="Обычный 3 12 27 2 3 2 3 2" xfId="21092"/>
    <cellStyle name="Обычный 3 12 27 2 3 2 4" xfId="21093"/>
    <cellStyle name="Обычный 3 12 27 2 3 3" xfId="21094"/>
    <cellStyle name="Обычный 3 12 27 2 3 3 2" xfId="21095"/>
    <cellStyle name="Обычный 3 12 27 2 3 3 2 2" xfId="21096"/>
    <cellStyle name="Обычный 3 12 27 2 3 3 3" xfId="21097"/>
    <cellStyle name="Обычный 3 12 27 2 3 4" xfId="21098"/>
    <cellStyle name="Обычный 3 12 27 2 3 4 2" xfId="21099"/>
    <cellStyle name="Обычный 3 12 27 2 3 5" xfId="21100"/>
    <cellStyle name="Обычный 3 12 27 2 4" xfId="21101"/>
    <cellStyle name="Обычный 3 12 27 2 4 2" xfId="21102"/>
    <cellStyle name="Обычный 3 12 27 2 4 2 2" xfId="21103"/>
    <cellStyle name="Обычный 3 12 27 2 4 2 2 2" xfId="21104"/>
    <cellStyle name="Обычный 3 12 27 2 4 2 3" xfId="21105"/>
    <cellStyle name="Обычный 3 12 27 2 4 3" xfId="21106"/>
    <cellStyle name="Обычный 3 12 27 2 4 3 2" xfId="21107"/>
    <cellStyle name="Обычный 3 12 27 2 4 4" xfId="21108"/>
    <cellStyle name="Обычный 3 12 27 2 5" xfId="21109"/>
    <cellStyle name="Обычный 3 12 27 2 5 2" xfId="21110"/>
    <cellStyle name="Обычный 3 12 27 2 5 2 2" xfId="21111"/>
    <cellStyle name="Обычный 3 12 27 2 5 3" xfId="21112"/>
    <cellStyle name="Обычный 3 12 27 2 6" xfId="21113"/>
    <cellStyle name="Обычный 3 12 27 2 6 2" xfId="21114"/>
    <cellStyle name="Обычный 3 12 27 2 7" xfId="21115"/>
    <cellStyle name="Обычный 3 12 27 3" xfId="21116"/>
    <cellStyle name="Обычный 3 12 27 3 2" xfId="21117"/>
    <cellStyle name="Обычный 3 12 27 3 2 2" xfId="21118"/>
    <cellStyle name="Обычный 3 12 27 3 2 2 2" xfId="21119"/>
    <cellStyle name="Обычный 3 12 27 3 2 2 2 2" xfId="21120"/>
    <cellStyle name="Обычный 3 12 27 3 2 2 3" xfId="21121"/>
    <cellStyle name="Обычный 3 12 27 3 2 3" xfId="21122"/>
    <cellStyle name="Обычный 3 12 27 3 2 3 2" xfId="21123"/>
    <cellStyle name="Обычный 3 12 27 3 2 4" xfId="21124"/>
    <cellStyle name="Обычный 3 12 27 3 3" xfId="21125"/>
    <cellStyle name="Обычный 3 12 27 3 3 2" xfId="21126"/>
    <cellStyle name="Обычный 3 12 27 3 3 2 2" xfId="21127"/>
    <cellStyle name="Обычный 3 12 27 3 3 3" xfId="21128"/>
    <cellStyle name="Обычный 3 12 27 3 4" xfId="21129"/>
    <cellStyle name="Обычный 3 12 27 3 4 2" xfId="21130"/>
    <cellStyle name="Обычный 3 12 27 3 5" xfId="21131"/>
    <cellStyle name="Обычный 3 12 27 4" xfId="21132"/>
    <cellStyle name="Обычный 3 12 27 4 2" xfId="21133"/>
    <cellStyle name="Обычный 3 12 27 4 2 2" xfId="21134"/>
    <cellStyle name="Обычный 3 12 27 4 2 2 2" xfId="21135"/>
    <cellStyle name="Обычный 3 12 27 4 2 2 2 2" xfId="21136"/>
    <cellStyle name="Обычный 3 12 27 4 2 2 3" xfId="21137"/>
    <cellStyle name="Обычный 3 12 27 4 2 3" xfId="21138"/>
    <cellStyle name="Обычный 3 12 27 4 2 3 2" xfId="21139"/>
    <cellStyle name="Обычный 3 12 27 4 2 4" xfId="21140"/>
    <cellStyle name="Обычный 3 12 27 4 3" xfId="21141"/>
    <cellStyle name="Обычный 3 12 27 4 3 2" xfId="21142"/>
    <cellStyle name="Обычный 3 12 27 4 3 2 2" xfId="21143"/>
    <cellStyle name="Обычный 3 12 27 4 3 3" xfId="21144"/>
    <cellStyle name="Обычный 3 12 27 4 4" xfId="21145"/>
    <cellStyle name="Обычный 3 12 27 4 4 2" xfId="21146"/>
    <cellStyle name="Обычный 3 12 27 4 5" xfId="21147"/>
    <cellStyle name="Обычный 3 12 27 5" xfId="21148"/>
    <cellStyle name="Обычный 3 12 27 5 2" xfId="21149"/>
    <cellStyle name="Обычный 3 12 27 5 2 2" xfId="21150"/>
    <cellStyle name="Обычный 3 12 27 5 2 2 2" xfId="21151"/>
    <cellStyle name="Обычный 3 12 27 5 2 3" xfId="21152"/>
    <cellStyle name="Обычный 3 12 27 5 3" xfId="21153"/>
    <cellStyle name="Обычный 3 12 27 5 3 2" xfId="21154"/>
    <cellStyle name="Обычный 3 12 27 5 4" xfId="21155"/>
    <cellStyle name="Обычный 3 12 27 6" xfId="21156"/>
    <cellStyle name="Обычный 3 12 27 6 2" xfId="21157"/>
    <cellStyle name="Обычный 3 12 27 6 2 2" xfId="21158"/>
    <cellStyle name="Обычный 3 12 27 6 3" xfId="21159"/>
    <cellStyle name="Обычный 3 12 27 7" xfId="21160"/>
    <cellStyle name="Обычный 3 12 27 7 2" xfId="21161"/>
    <cellStyle name="Обычный 3 12 27 8" xfId="21162"/>
    <cellStyle name="Обычный 3 12 28" xfId="21163"/>
    <cellStyle name="Обычный 3 12 28 2" xfId="21164"/>
    <cellStyle name="Обычный 3 12 28 2 2" xfId="21165"/>
    <cellStyle name="Обычный 3 12 28 2 2 2" xfId="21166"/>
    <cellStyle name="Обычный 3 12 28 2 2 2 2" xfId="21167"/>
    <cellStyle name="Обычный 3 12 28 2 2 2 2 2" xfId="21168"/>
    <cellStyle name="Обычный 3 12 28 2 2 2 2 2 2" xfId="21169"/>
    <cellStyle name="Обычный 3 12 28 2 2 2 2 3" xfId="21170"/>
    <cellStyle name="Обычный 3 12 28 2 2 2 3" xfId="21171"/>
    <cellStyle name="Обычный 3 12 28 2 2 2 3 2" xfId="21172"/>
    <cellStyle name="Обычный 3 12 28 2 2 2 4" xfId="21173"/>
    <cellStyle name="Обычный 3 12 28 2 2 3" xfId="21174"/>
    <cellStyle name="Обычный 3 12 28 2 2 3 2" xfId="21175"/>
    <cellStyle name="Обычный 3 12 28 2 2 3 2 2" xfId="21176"/>
    <cellStyle name="Обычный 3 12 28 2 2 3 3" xfId="21177"/>
    <cellStyle name="Обычный 3 12 28 2 2 4" xfId="21178"/>
    <cellStyle name="Обычный 3 12 28 2 2 4 2" xfId="21179"/>
    <cellStyle name="Обычный 3 12 28 2 2 5" xfId="21180"/>
    <cellStyle name="Обычный 3 12 28 2 3" xfId="21181"/>
    <cellStyle name="Обычный 3 12 28 2 3 2" xfId="21182"/>
    <cellStyle name="Обычный 3 12 28 2 3 2 2" xfId="21183"/>
    <cellStyle name="Обычный 3 12 28 2 3 2 2 2" xfId="21184"/>
    <cellStyle name="Обычный 3 12 28 2 3 2 2 2 2" xfId="21185"/>
    <cellStyle name="Обычный 3 12 28 2 3 2 2 3" xfId="21186"/>
    <cellStyle name="Обычный 3 12 28 2 3 2 3" xfId="21187"/>
    <cellStyle name="Обычный 3 12 28 2 3 2 3 2" xfId="21188"/>
    <cellStyle name="Обычный 3 12 28 2 3 2 4" xfId="21189"/>
    <cellStyle name="Обычный 3 12 28 2 3 3" xfId="21190"/>
    <cellStyle name="Обычный 3 12 28 2 3 3 2" xfId="21191"/>
    <cellStyle name="Обычный 3 12 28 2 3 3 2 2" xfId="21192"/>
    <cellStyle name="Обычный 3 12 28 2 3 3 3" xfId="21193"/>
    <cellStyle name="Обычный 3 12 28 2 3 4" xfId="21194"/>
    <cellStyle name="Обычный 3 12 28 2 3 4 2" xfId="21195"/>
    <cellStyle name="Обычный 3 12 28 2 3 5" xfId="21196"/>
    <cellStyle name="Обычный 3 12 28 2 4" xfId="21197"/>
    <cellStyle name="Обычный 3 12 28 2 4 2" xfId="21198"/>
    <cellStyle name="Обычный 3 12 28 2 4 2 2" xfId="21199"/>
    <cellStyle name="Обычный 3 12 28 2 4 2 2 2" xfId="21200"/>
    <cellStyle name="Обычный 3 12 28 2 4 2 3" xfId="21201"/>
    <cellStyle name="Обычный 3 12 28 2 4 3" xfId="21202"/>
    <cellStyle name="Обычный 3 12 28 2 4 3 2" xfId="21203"/>
    <cellStyle name="Обычный 3 12 28 2 4 4" xfId="21204"/>
    <cellStyle name="Обычный 3 12 28 2 5" xfId="21205"/>
    <cellStyle name="Обычный 3 12 28 2 5 2" xfId="21206"/>
    <cellStyle name="Обычный 3 12 28 2 5 2 2" xfId="21207"/>
    <cellStyle name="Обычный 3 12 28 2 5 3" xfId="21208"/>
    <cellStyle name="Обычный 3 12 28 2 6" xfId="21209"/>
    <cellStyle name="Обычный 3 12 28 2 6 2" xfId="21210"/>
    <cellStyle name="Обычный 3 12 28 2 7" xfId="21211"/>
    <cellStyle name="Обычный 3 12 28 3" xfId="21212"/>
    <cellStyle name="Обычный 3 12 28 3 2" xfId="21213"/>
    <cellStyle name="Обычный 3 12 28 3 2 2" xfId="21214"/>
    <cellStyle name="Обычный 3 12 28 3 2 2 2" xfId="21215"/>
    <cellStyle name="Обычный 3 12 28 3 2 2 2 2" xfId="21216"/>
    <cellStyle name="Обычный 3 12 28 3 2 2 3" xfId="21217"/>
    <cellStyle name="Обычный 3 12 28 3 2 3" xfId="21218"/>
    <cellStyle name="Обычный 3 12 28 3 2 3 2" xfId="21219"/>
    <cellStyle name="Обычный 3 12 28 3 2 4" xfId="21220"/>
    <cellStyle name="Обычный 3 12 28 3 3" xfId="21221"/>
    <cellStyle name="Обычный 3 12 28 3 3 2" xfId="21222"/>
    <cellStyle name="Обычный 3 12 28 3 3 2 2" xfId="21223"/>
    <cellStyle name="Обычный 3 12 28 3 3 3" xfId="21224"/>
    <cellStyle name="Обычный 3 12 28 3 4" xfId="21225"/>
    <cellStyle name="Обычный 3 12 28 3 4 2" xfId="21226"/>
    <cellStyle name="Обычный 3 12 28 3 5" xfId="21227"/>
    <cellStyle name="Обычный 3 12 28 4" xfId="21228"/>
    <cellStyle name="Обычный 3 12 28 4 2" xfId="21229"/>
    <cellStyle name="Обычный 3 12 28 4 2 2" xfId="21230"/>
    <cellStyle name="Обычный 3 12 28 4 2 2 2" xfId="21231"/>
    <cellStyle name="Обычный 3 12 28 4 2 2 2 2" xfId="21232"/>
    <cellStyle name="Обычный 3 12 28 4 2 2 3" xfId="21233"/>
    <cellStyle name="Обычный 3 12 28 4 2 3" xfId="21234"/>
    <cellStyle name="Обычный 3 12 28 4 2 3 2" xfId="21235"/>
    <cellStyle name="Обычный 3 12 28 4 2 4" xfId="21236"/>
    <cellStyle name="Обычный 3 12 28 4 3" xfId="21237"/>
    <cellStyle name="Обычный 3 12 28 4 3 2" xfId="21238"/>
    <cellStyle name="Обычный 3 12 28 4 3 2 2" xfId="21239"/>
    <cellStyle name="Обычный 3 12 28 4 3 3" xfId="21240"/>
    <cellStyle name="Обычный 3 12 28 4 4" xfId="21241"/>
    <cellStyle name="Обычный 3 12 28 4 4 2" xfId="21242"/>
    <cellStyle name="Обычный 3 12 28 4 5" xfId="21243"/>
    <cellStyle name="Обычный 3 12 28 5" xfId="21244"/>
    <cellStyle name="Обычный 3 12 28 5 2" xfId="21245"/>
    <cellStyle name="Обычный 3 12 28 5 2 2" xfId="21246"/>
    <cellStyle name="Обычный 3 12 28 5 2 2 2" xfId="21247"/>
    <cellStyle name="Обычный 3 12 28 5 2 3" xfId="21248"/>
    <cellStyle name="Обычный 3 12 28 5 3" xfId="21249"/>
    <cellStyle name="Обычный 3 12 28 5 3 2" xfId="21250"/>
    <cellStyle name="Обычный 3 12 28 5 4" xfId="21251"/>
    <cellStyle name="Обычный 3 12 28 6" xfId="21252"/>
    <cellStyle name="Обычный 3 12 28 6 2" xfId="21253"/>
    <cellStyle name="Обычный 3 12 28 6 2 2" xfId="21254"/>
    <cellStyle name="Обычный 3 12 28 6 3" xfId="21255"/>
    <cellStyle name="Обычный 3 12 28 7" xfId="21256"/>
    <cellStyle name="Обычный 3 12 28 7 2" xfId="21257"/>
    <cellStyle name="Обычный 3 12 28 8" xfId="21258"/>
    <cellStyle name="Обычный 3 12 29" xfId="21259"/>
    <cellStyle name="Обычный 3 12 29 2" xfId="21260"/>
    <cellStyle name="Обычный 3 12 29 2 2" xfId="21261"/>
    <cellStyle name="Обычный 3 12 29 2 2 2" xfId="21262"/>
    <cellStyle name="Обычный 3 12 29 2 2 2 2" xfId="21263"/>
    <cellStyle name="Обычный 3 12 29 2 2 2 2 2" xfId="21264"/>
    <cellStyle name="Обычный 3 12 29 2 2 2 2 2 2" xfId="21265"/>
    <cellStyle name="Обычный 3 12 29 2 2 2 2 3" xfId="21266"/>
    <cellStyle name="Обычный 3 12 29 2 2 2 3" xfId="21267"/>
    <cellStyle name="Обычный 3 12 29 2 2 2 3 2" xfId="21268"/>
    <cellStyle name="Обычный 3 12 29 2 2 2 4" xfId="21269"/>
    <cellStyle name="Обычный 3 12 29 2 2 3" xfId="21270"/>
    <cellStyle name="Обычный 3 12 29 2 2 3 2" xfId="21271"/>
    <cellStyle name="Обычный 3 12 29 2 2 3 2 2" xfId="21272"/>
    <cellStyle name="Обычный 3 12 29 2 2 3 3" xfId="21273"/>
    <cellStyle name="Обычный 3 12 29 2 2 4" xfId="21274"/>
    <cellStyle name="Обычный 3 12 29 2 2 4 2" xfId="21275"/>
    <cellStyle name="Обычный 3 12 29 2 2 5" xfId="21276"/>
    <cellStyle name="Обычный 3 12 29 2 3" xfId="21277"/>
    <cellStyle name="Обычный 3 12 29 2 3 2" xfId="21278"/>
    <cellStyle name="Обычный 3 12 29 2 3 2 2" xfId="21279"/>
    <cellStyle name="Обычный 3 12 29 2 3 2 2 2" xfId="21280"/>
    <cellStyle name="Обычный 3 12 29 2 3 2 2 2 2" xfId="21281"/>
    <cellStyle name="Обычный 3 12 29 2 3 2 2 3" xfId="21282"/>
    <cellStyle name="Обычный 3 12 29 2 3 2 3" xfId="21283"/>
    <cellStyle name="Обычный 3 12 29 2 3 2 3 2" xfId="21284"/>
    <cellStyle name="Обычный 3 12 29 2 3 2 4" xfId="21285"/>
    <cellStyle name="Обычный 3 12 29 2 3 3" xfId="21286"/>
    <cellStyle name="Обычный 3 12 29 2 3 3 2" xfId="21287"/>
    <cellStyle name="Обычный 3 12 29 2 3 3 2 2" xfId="21288"/>
    <cellStyle name="Обычный 3 12 29 2 3 3 3" xfId="21289"/>
    <cellStyle name="Обычный 3 12 29 2 3 4" xfId="21290"/>
    <cellStyle name="Обычный 3 12 29 2 3 4 2" xfId="21291"/>
    <cellStyle name="Обычный 3 12 29 2 3 5" xfId="21292"/>
    <cellStyle name="Обычный 3 12 29 2 4" xfId="21293"/>
    <cellStyle name="Обычный 3 12 29 2 4 2" xfId="21294"/>
    <cellStyle name="Обычный 3 12 29 2 4 2 2" xfId="21295"/>
    <cellStyle name="Обычный 3 12 29 2 4 2 2 2" xfId="21296"/>
    <cellStyle name="Обычный 3 12 29 2 4 2 3" xfId="21297"/>
    <cellStyle name="Обычный 3 12 29 2 4 3" xfId="21298"/>
    <cellStyle name="Обычный 3 12 29 2 4 3 2" xfId="21299"/>
    <cellStyle name="Обычный 3 12 29 2 4 4" xfId="21300"/>
    <cellStyle name="Обычный 3 12 29 2 5" xfId="21301"/>
    <cellStyle name="Обычный 3 12 29 2 5 2" xfId="21302"/>
    <cellStyle name="Обычный 3 12 29 2 5 2 2" xfId="21303"/>
    <cellStyle name="Обычный 3 12 29 2 5 3" xfId="21304"/>
    <cellStyle name="Обычный 3 12 29 2 6" xfId="21305"/>
    <cellStyle name="Обычный 3 12 29 2 6 2" xfId="21306"/>
    <cellStyle name="Обычный 3 12 29 2 7" xfId="21307"/>
    <cellStyle name="Обычный 3 12 29 3" xfId="21308"/>
    <cellStyle name="Обычный 3 12 29 3 2" xfId="21309"/>
    <cellStyle name="Обычный 3 12 29 3 2 2" xfId="21310"/>
    <cellStyle name="Обычный 3 12 29 3 2 2 2" xfId="21311"/>
    <cellStyle name="Обычный 3 12 29 3 2 2 2 2" xfId="21312"/>
    <cellStyle name="Обычный 3 12 29 3 2 2 3" xfId="21313"/>
    <cellStyle name="Обычный 3 12 29 3 2 3" xfId="21314"/>
    <cellStyle name="Обычный 3 12 29 3 2 3 2" xfId="21315"/>
    <cellStyle name="Обычный 3 12 29 3 2 4" xfId="21316"/>
    <cellStyle name="Обычный 3 12 29 3 3" xfId="21317"/>
    <cellStyle name="Обычный 3 12 29 3 3 2" xfId="21318"/>
    <cellStyle name="Обычный 3 12 29 3 3 2 2" xfId="21319"/>
    <cellStyle name="Обычный 3 12 29 3 3 3" xfId="21320"/>
    <cellStyle name="Обычный 3 12 29 3 4" xfId="21321"/>
    <cellStyle name="Обычный 3 12 29 3 4 2" xfId="21322"/>
    <cellStyle name="Обычный 3 12 29 3 5" xfId="21323"/>
    <cellStyle name="Обычный 3 12 29 4" xfId="21324"/>
    <cellStyle name="Обычный 3 12 29 4 2" xfId="21325"/>
    <cellStyle name="Обычный 3 12 29 4 2 2" xfId="21326"/>
    <cellStyle name="Обычный 3 12 29 4 2 2 2" xfId="21327"/>
    <cellStyle name="Обычный 3 12 29 4 2 2 2 2" xfId="21328"/>
    <cellStyle name="Обычный 3 12 29 4 2 2 3" xfId="21329"/>
    <cellStyle name="Обычный 3 12 29 4 2 3" xfId="21330"/>
    <cellStyle name="Обычный 3 12 29 4 2 3 2" xfId="21331"/>
    <cellStyle name="Обычный 3 12 29 4 2 4" xfId="21332"/>
    <cellStyle name="Обычный 3 12 29 4 3" xfId="21333"/>
    <cellStyle name="Обычный 3 12 29 4 3 2" xfId="21334"/>
    <cellStyle name="Обычный 3 12 29 4 3 2 2" xfId="21335"/>
    <cellStyle name="Обычный 3 12 29 4 3 3" xfId="21336"/>
    <cellStyle name="Обычный 3 12 29 4 4" xfId="21337"/>
    <cellStyle name="Обычный 3 12 29 4 4 2" xfId="21338"/>
    <cellStyle name="Обычный 3 12 29 4 5" xfId="21339"/>
    <cellStyle name="Обычный 3 12 29 5" xfId="21340"/>
    <cellStyle name="Обычный 3 12 29 5 2" xfId="21341"/>
    <cellStyle name="Обычный 3 12 29 5 2 2" xfId="21342"/>
    <cellStyle name="Обычный 3 12 29 5 2 2 2" xfId="21343"/>
    <cellStyle name="Обычный 3 12 29 5 2 3" xfId="21344"/>
    <cellStyle name="Обычный 3 12 29 5 3" xfId="21345"/>
    <cellStyle name="Обычный 3 12 29 5 3 2" xfId="21346"/>
    <cellStyle name="Обычный 3 12 29 5 4" xfId="21347"/>
    <cellStyle name="Обычный 3 12 29 6" xfId="21348"/>
    <cellStyle name="Обычный 3 12 29 6 2" xfId="21349"/>
    <cellStyle name="Обычный 3 12 29 6 2 2" xfId="21350"/>
    <cellStyle name="Обычный 3 12 29 6 3" xfId="21351"/>
    <cellStyle name="Обычный 3 12 29 7" xfId="21352"/>
    <cellStyle name="Обычный 3 12 29 7 2" xfId="21353"/>
    <cellStyle name="Обычный 3 12 29 8" xfId="21354"/>
    <cellStyle name="Обычный 3 12 3" xfId="21355"/>
    <cellStyle name="Обычный 3 12 3 2" xfId="21356"/>
    <cellStyle name="Обычный 3 12 3 2 2" xfId="21357"/>
    <cellStyle name="Обычный 3 12 3 2 2 2" xfId="21358"/>
    <cellStyle name="Обычный 3 12 3 2 2 2 2" xfId="21359"/>
    <cellStyle name="Обычный 3 12 3 2 2 2 2 2" xfId="21360"/>
    <cellStyle name="Обычный 3 12 3 2 2 2 2 2 2" xfId="21361"/>
    <cellStyle name="Обычный 3 12 3 2 2 2 2 3" xfId="21362"/>
    <cellStyle name="Обычный 3 12 3 2 2 2 3" xfId="21363"/>
    <cellStyle name="Обычный 3 12 3 2 2 2 3 2" xfId="21364"/>
    <cellStyle name="Обычный 3 12 3 2 2 2 4" xfId="21365"/>
    <cellStyle name="Обычный 3 12 3 2 2 3" xfId="21366"/>
    <cellStyle name="Обычный 3 12 3 2 2 3 2" xfId="21367"/>
    <cellStyle name="Обычный 3 12 3 2 2 3 2 2" xfId="21368"/>
    <cellStyle name="Обычный 3 12 3 2 2 3 3" xfId="21369"/>
    <cellStyle name="Обычный 3 12 3 2 2 4" xfId="21370"/>
    <cellStyle name="Обычный 3 12 3 2 2 4 2" xfId="21371"/>
    <cellStyle name="Обычный 3 12 3 2 2 5" xfId="21372"/>
    <cellStyle name="Обычный 3 12 3 2 3" xfId="21373"/>
    <cellStyle name="Обычный 3 12 3 2 3 2" xfId="21374"/>
    <cellStyle name="Обычный 3 12 3 2 3 2 2" xfId="21375"/>
    <cellStyle name="Обычный 3 12 3 2 3 2 2 2" xfId="21376"/>
    <cellStyle name="Обычный 3 12 3 2 3 2 2 2 2" xfId="21377"/>
    <cellStyle name="Обычный 3 12 3 2 3 2 2 3" xfId="21378"/>
    <cellStyle name="Обычный 3 12 3 2 3 2 3" xfId="21379"/>
    <cellStyle name="Обычный 3 12 3 2 3 2 3 2" xfId="21380"/>
    <cellStyle name="Обычный 3 12 3 2 3 2 4" xfId="21381"/>
    <cellStyle name="Обычный 3 12 3 2 3 3" xfId="21382"/>
    <cellStyle name="Обычный 3 12 3 2 3 3 2" xfId="21383"/>
    <cellStyle name="Обычный 3 12 3 2 3 3 2 2" xfId="21384"/>
    <cellStyle name="Обычный 3 12 3 2 3 3 3" xfId="21385"/>
    <cellStyle name="Обычный 3 12 3 2 3 4" xfId="21386"/>
    <cellStyle name="Обычный 3 12 3 2 3 4 2" xfId="21387"/>
    <cellStyle name="Обычный 3 12 3 2 3 5" xfId="21388"/>
    <cellStyle name="Обычный 3 12 3 2 4" xfId="21389"/>
    <cellStyle name="Обычный 3 12 3 2 4 2" xfId="21390"/>
    <cellStyle name="Обычный 3 12 3 2 4 2 2" xfId="21391"/>
    <cellStyle name="Обычный 3 12 3 2 4 2 2 2" xfId="21392"/>
    <cellStyle name="Обычный 3 12 3 2 4 2 3" xfId="21393"/>
    <cellStyle name="Обычный 3 12 3 2 4 3" xfId="21394"/>
    <cellStyle name="Обычный 3 12 3 2 4 3 2" xfId="21395"/>
    <cellStyle name="Обычный 3 12 3 2 4 4" xfId="21396"/>
    <cellStyle name="Обычный 3 12 3 2 5" xfId="21397"/>
    <cellStyle name="Обычный 3 12 3 2 5 2" xfId="21398"/>
    <cellStyle name="Обычный 3 12 3 2 5 2 2" xfId="21399"/>
    <cellStyle name="Обычный 3 12 3 2 5 3" xfId="21400"/>
    <cellStyle name="Обычный 3 12 3 2 6" xfId="21401"/>
    <cellStyle name="Обычный 3 12 3 2 6 2" xfId="21402"/>
    <cellStyle name="Обычный 3 12 3 2 7" xfId="21403"/>
    <cellStyle name="Обычный 3 12 3 3" xfId="21404"/>
    <cellStyle name="Обычный 3 12 3 3 2" xfId="21405"/>
    <cellStyle name="Обычный 3 12 3 3 2 2" xfId="21406"/>
    <cellStyle name="Обычный 3 12 3 3 2 2 2" xfId="21407"/>
    <cellStyle name="Обычный 3 12 3 3 2 2 2 2" xfId="21408"/>
    <cellStyle name="Обычный 3 12 3 3 2 2 3" xfId="21409"/>
    <cellStyle name="Обычный 3 12 3 3 2 3" xfId="21410"/>
    <cellStyle name="Обычный 3 12 3 3 2 3 2" xfId="21411"/>
    <cellStyle name="Обычный 3 12 3 3 2 4" xfId="21412"/>
    <cellStyle name="Обычный 3 12 3 3 3" xfId="21413"/>
    <cellStyle name="Обычный 3 12 3 3 3 2" xfId="21414"/>
    <cellStyle name="Обычный 3 12 3 3 3 2 2" xfId="21415"/>
    <cellStyle name="Обычный 3 12 3 3 3 3" xfId="21416"/>
    <cellStyle name="Обычный 3 12 3 3 4" xfId="21417"/>
    <cellStyle name="Обычный 3 12 3 3 4 2" xfId="21418"/>
    <cellStyle name="Обычный 3 12 3 3 5" xfId="21419"/>
    <cellStyle name="Обычный 3 12 3 4" xfId="21420"/>
    <cellStyle name="Обычный 3 12 3 4 2" xfId="21421"/>
    <cellStyle name="Обычный 3 12 3 4 2 2" xfId="21422"/>
    <cellStyle name="Обычный 3 12 3 4 2 2 2" xfId="21423"/>
    <cellStyle name="Обычный 3 12 3 4 2 2 2 2" xfId="21424"/>
    <cellStyle name="Обычный 3 12 3 4 2 2 3" xfId="21425"/>
    <cellStyle name="Обычный 3 12 3 4 2 3" xfId="21426"/>
    <cellStyle name="Обычный 3 12 3 4 2 3 2" xfId="21427"/>
    <cellStyle name="Обычный 3 12 3 4 2 4" xfId="21428"/>
    <cellStyle name="Обычный 3 12 3 4 3" xfId="21429"/>
    <cellStyle name="Обычный 3 12 3 4 3 2" xfId="21430"/>
    <cellStyle name="Обычный 3 12 3 4 3 2 2" xfId="21431"/>
    <cellStyle name="Обычный 3 12 3 4 3 3" xfId="21432"/>
    <cellStyle name="Обычный 3 12 3 4 4" xfId="21433"/>
    <cellStyle name="Обычный 3 12 3 4 4 2" xfId="21434"/>
    <cellStyle name="Обычный 3 12 3 4 5" xfId="21435"/>
    <cellStyle name="Обычный 3 12 3 5" xfId="21436"/>
    <cellStyle name="Обычный 3 12 3 5 2" xfId="21437"/>
    <cellStyle name="Обычный 3 12 3 5 2 2" xfId="21438"/>
    <cellStyle name="Обычный 3 12 3 5 2 2 2" xfId="21439"/>
    <cellStyle name="Обычный 3 12 3 5 2 3" xfId="21440"/>
    <cellStyle name="Обычный 3 12 3 5 3" xfId="21441"/>
    <cellStyle name="Обычный 3 12 3 5 3 2" xfId="21442"/>
    <cellStyle name="Обычный 3 12 3 5 4" xfId="21443"/>
    <cellStyle name="Обычный 3 12 3 6" xfId="21444"/>
    <cellStyle name="Обычный 3 12 3 6 2" xfId="21445"/>
    <cellStyle name="Обычный 3 12 3 6 2 2" xfId="21446"/>
    <cellStyle name="Обычный 3 12 3 6 3" xfId="21447"/>
    <cellStyle name="Обычный 3 12 3 7" xfId="21448"/>
    <cellStyle name="Обычный 3 12 3 7 2" xfId="21449"/>
    <cellStyle name="Обычный 3 12 3 8" xfId="21450"/>
    <cellStyle name="Обычный 3 12 30" xfId="21451"/>
    <cellStyle name="Обычный 3 12 30 2" xfId="21452"/>
    <cellStyle name="Обычный 3 12 30 2 2" xfId="21453"/>
    <cellStyle name="Обычный 3 12 30 2 2 2" xfId="21454"/>
    <cellStyle name="Обычный 3 12 30 2 2 2 2" xfId="21455"/>
    <cellStyle name="Обычный 3 12 30 2 2 2 2 2" xfId="21456"/>
    <cellStyle name="Обычный 3 12 30 2 2 2 2 2 2" xfId="21457"/>
    <cellStyle name="Обычный 3 12 30 2 2 2 2 3" xfId="21458"/>
    <cellStyle name="Обычный 3 12 30 2 2 2 3" xfId="21459"/>
    <cellStyle name="Обычный 3 12 30 2 2 2 3 2" xfId="21460"/>
    <cellStyle name="Обычный 3 12 30 2 2 2 4" xfId="21461"/>
    <cellStyle name="Обычный 3 12 30 2 2 3" xfId="21462"/>
    <cellStyle name="Обычный 3 12 30 2 2 3 2" xfId="21463"/>
    <cellStyle name="Обычный 3 12 30 2 2 3 2 2" xfId="21464"/>
    <cellStyle name="Обычный 3 12 30 2 2 3 3" xfId="21465"/>
    <cellStyle name="Обычный 3 12 30 2 2 4" xfId="21466"/>
    <cellStyle name="Обычный 3 12 30 2 2 4 2" xfId="21467"/>
    <cellStyle name="Обычный 3 12 30 2 2 5" xfId="21468"/>
    <cellStyle name="Обычный 3 12 30 2 3" xfId="21469"/>
    <cellStyle name="Обычный 3 12 30 2 3 2" xfId="21470"/>
    <cellStyle name="Обычный 3 12 30 2 3 2 2" xfId="21471"/>
    <cellStyle name="Обычный 3 12 30 2 3 2 2 2" xfId="21472"/>
    <cellStyle name="Обычный 3 12 30 2 3 2 2 2 2" xfId="21473"/>
    <cellStyle name="Обычный 3 12 30 2 3 2 2 3" xfId="21474"/>
    <cellStyle name="Обычный 3 12 30 2 3 2 3" xfId="21475"/>
    <cellStyle name="Обычный 3 12 30 2 3 2 3 2" xfId="21476"/>
    <cellStyle name="Обычный 3 12 30 2 3 2 4" xfId="21477"/>
    <cellStyle name="Обычный 3 12 30 2 3 3" xfId="21478"/>
    <cellStyle name="Обычный 3 12 30 2 3 3 2" xfId="21479"/>
    <cellStyle name="Обычный 3 12 30 2 3 3 2 2" xfId="21480"/>
    <cellStyle name="Обычный 3 12 30 2 3 3 3" xfId="21481"/>
    <cellStyle name="Обычный 3 12 30 2 3 4" xfId="21482"/>
    <cellStyle name="Обычный 3 12 30 2 3 4 2" xfId="21483"/>
    <cellStyle name="Обычный 3 12 30 2 3 5" xfId="21484"/>
    <cellStyle name="Обычный 3 12 30 2 4" xfId="21485"/>
    <cellStyle name="Обычный 3 12 30 2 4 2" xfId="21486"/>
    <cellStyle name="Обычный 3 12 30 2 4 2 2" xfId="21487"/>
    <cellStyle name="Обычный 3 12 30 2 4 2 2 2" xfId="21488"/>
    <cellStyle name="Обычный 3 12 30 2 4 2 3" xfId="21489"/>
    <cellStyle name="Обычный 3 12 30 2 4 3" xfId="21490"/>
    <cellStyle name="Обычный 3 12 30 2 4 3 2" xfId="21491"/>
    <cellStyle name="Обычный 3 12 30 2 4 4" xfId="21492"/>
    <cellStyle name="Обычный 3 12 30 2 5" xfId="21493"/>
    <cellStyle name="Обычный 3 12 30 2 5 2" xfId="21494"/>
    <cellStyle name="Обычный 3 12 30 2 5 2 2" xfId="21495"/>
    <cellStyle name="Обычный 3 12 30 2 5 3" xfId="21496"/>
    <cellStyle name="Обычный 3 12 30 2 6" xfId="21497"/>
    <cellStyle name="Обычный 3 12 30 2 6 2" xfId="21498"/>
    <cellStyle name="Обычный 3 12 30 2 7" xfId="21499"/>
    <cellStyle name="Обычный 3 12 30 3" xfId="21500"/>
    <cellStyle name="Обычный 3 12 30 3 2" xfId="21501"/>
    <cellStyle name="Обычный 3 12 30 3 2 2" xfId="21502"/>
    <cellStyle name="Обычный 3 12 30 3 2 2 2" xfId="21503"/>
    <cellStyle name="Обычный 3 12 30 3 2 2 2 2" xfId="21504"/>
    <cellStyle name="Обычный 3 12 30 3 2 2 3" xfId="21505"/>
    <cellStyle name="Обычный 3 12 30 3 2 3" xfId="21506"/>
    <cellStyle name="Обычный 3 12 30 3 2 3 2" xfId="21507"/>
    <cellStyle name="Обычный 3 12 30 3 2 4" xfId="21508"/>
    <cellStyle name="Обычный 3 12 30 3 3" xfId="21509"/>
    <cellStyle name="Обычный 3 12 30 3 3 2" xfId="21510"/>
    <cellStyle name="Обычный 3 12 30 3 3 2 2" xfId="21511"/>
    <cellStyle name="Обычный 3 12 30 3 3 3" xfId="21512"/>
    <cellStyle name="Обычный 3 12 30 3 4" xfId="21513"/>
    <cellStyle name="Обычный 3 12 30 3 4 2" xfId="21514"/>
    <cellStyle name="Обычный 3 12 30 3 5" xfId="21515"/>
    <cellStyle name="Обычный 3 12 30 4" xfId="21516"/>
    <cellStyle name="Обычный 3 12 30 4 2" xfId="21517"/>
    <cellStyle name="Обычный 3 12 30 4 2 2" xfId="21518"/>
    <cellStyle name="Обычный 3 12 30 4 2 2 2" xfId="21519"/>
    <cellStyle name="Обычный 3 12 30 4 2 2 2 2" xfId="21520"/>
    <cellStyle name="Обычный 3 12 30 4 2 2 3" xfId="21521"/>
    <cellStyle name="Обычный 3 12 30 4 2 3" xfId="21522"/>
    <cellStyle name="Обычный 3 12 30 4 2 3 2" xfId="21523"/>
    <cellStyle name="Обычный 3 12 30 4 2 4" xfId="21524"/>
    <cellStyle name="Обычный 3 12 30 4 3" xfId="21525"/>
    <cellStyle name="Обычный 3 12 30 4 3 2" xfId="21526"/>
    <cellStyle name="Обычный 3 12 30 4 3 2 2" xfId="21527"/>
    <cellStyle name="Обычный 3 12 30 4 3 3" xfId="21528"/>
    <cellStyle name="Обычный 3 12 30 4 4" xfId="21529"/>
    <cellStyle name="Обычный 3 12 30 4 4 2" xfId="21530"/>
    <cellStyle name="Обычный 3 12 30 4 5" xfId="21531"/>
    <cellStyle name="Обычный 3 12 30 5" xfId="21532"/>
    <cellStyle name="Обычный 3 12 30 5 2" xfId="21533"/>
    <cellStyle name="Обычный 3 12 30 5 2 2" xfId="21534"/>
    <cellStyle name="Обычный 3 12 30 5 2 2 2" xfId="21535"/>
    <cellStyle name="Обычный 3 12 30 5 2 3" xfId="21536"/>
    <cellStyle name="Обычный 3 12 30 5 3" xfId="21537"/>
    <cellStyle name="Обычный 3 12 30 5 3 2" xfId="21538"/>
    <cellStyle name="Обычный 3 12 30 5 4" xfId="21539"/>
    <cellStyle name="Обычный 3 12 30 6" xfId="21540"/>
    <cellStyle name="Обычный 3 12 30 6 2" xfId="21541"/>
    <cellStyle name="Обычный 3 12 30 6 2 2" xfId="21542"/>
    <cellStyle name="Обычный 3 12 30 6 3" xfId="21543"/>
    <cellStyle name="Обычный 3 12 30 7" xfId="21544"/>
    <cellStyle name="Обычный 3 12 30 7 2" xfId="21545"/>
    <cellStyle name="Обычный 3 12 30 8" xfId="21546"/>
    <cellStyle name="Обычный 3 12 31" xfId="21547"/>
    <cellStyle name="Обычный 3 12 31 2" xfId="21548"/>
    <cellStyle name="Обычный 3 12 31 2 2" xfId="21549"/>
    <cellStyle name="Обычный 3 12 31 2 2 2" xfId="21550"/>
    <cellStyle name="Обычный 3 12 31 2 2 2 2" xfId="21551"/>
    <cellStyle name="Обычный 3 12 31 2 2 2 2 2" xfId="21552"/>
    <cellStyle name="Обычный 3 12 31 2 2 2 2 2 2" xfId="21553"/>
    <cellStyle name="Обычный 3 12 31 2 2 2 2 3" xfId="21554"/>
    <cellStyle name="Обычный 3 12 31 2 2 2 3" xfId="21555"/>
    <cellStyle name="Обычный 3 12 31 2 2 2 3 2" xfId="21556"/>
    <cellStyle name="Обычный 3 12 31 2 2 2 4" xfId="21557"/>
    <cellStyle name="Обычный 3 12 31 2 2 3" xfId="21558"/>
    <cellStyle name="Обычный 3 12 31 2 2 3 2" xfId="21559"/>
    <cellStyle name="Обычный 3 12 31 2 2 3 2 2" xfId="21560"/>
    <cellStyle name="Обычный 3 12 31 2 2 3 3" xfId="21561"/>
    <cellStyle name="Обычный 3 12 31 2 2 4" xfId="21562"/>
    <cellStyle name="Обычный 3 12 31 2 2 4 2" xfId="21563"/>
    <cellStyle name="Обычный 3 12 31 2 2 5" xfId="21564"/>
    <cellStyle name="Обычный 3 12 31 2 3" xfId="21565"/>
    <cellStyle name="Обычный 3 12 31 2 3 2" xfId="21566"/>
    <cellStyle name="Обычный 3 12 31 2 3 2 2" xfId="21567"/>
    <cellStyle name="Обычный 3 12 31 2 3 2 2 2" xfId="21568"/>
    <cellStyle name="Обычный 3 12 31 2 3 2 2 2 2" xfId="21569"/>
    <cellStyle name="Обычный 3 12 31 2 3 2 2 3" xfId="21570"/>
    <cellStyle name="Обычный 3 12 31 2 3 2 3" xfId="21571"/>
    <cellStyle name="Обычный 3 12 31 2 3 2 3 2" xfId="21572"/>
    <cellStyle name="Обычный 3 12 31 2 3 2 4" xfId="21573"/>
    <cellStyle name="Обычный 3 12 31 2 3 3" xfId="21574"/>
    <cellStyle name="Обычный 3 12 31 2 3 3 2" xfId="21575"/>
    <cellStyle name="Обычный 3 12 31 2 3 3 2 2" xfId="21576"/>
    <cellStyle name="Обычный 3 12 31 2 3 3 3" xfId="21577"/>
    <cellStyle name="Обычный 3 12 31 2 3 4" xfId="21578"/>
    <cellStyle name="Обычный 3 12 31 2 3 4 2" xfId="21579"/>
    <cellStyle name="Обычный 3 12 31 2 3 5" xfId="21580"/>
    <cellStyle name="Обычный 3 12 31 2 4" xfId="21581"/>
    <cellStyle name="Обычный 3 12 31 2 4 2" xfId="21582"/>
    <cellStyle name="Обычный 3 12 31 2 4 2 2" xfId="21583"/>
    <cellStyle name="Обычный 3 12 31 2 4 2 2 2" xfId="21584"/>
    <cellStyle name="Обычный 3 12 31 2 4 2 3" xfId="21585"/>
    <cellStyle name="Обычный 3 12 31 2 4 3" xfId="21586"/>
    <cellStyle name="Обычный 3 12 31 2 4 3 2" xfId="21587"/>
    <cellStyle name="Обычный 3 12 31 2 4 4" xfId="21588"/>
    <cellStyle name="Обычный 3 12 31 2 5" xfId="21589"/>
    <cellStyle name="Обычный 3 12 31 2 5 2" xfId="21590"/>
    <cellStyle name="Обычный 3 12 31 2 5 2 2" xfId="21591"/>
    <cellStyle name="Обычный 3 12 31 2 5 3" xfId="21592"/>
    <cellStyle name="Обычный 3 12 31 2 6" xfId="21593"/>
    <cellStyle name="Обычный 3 12 31 2 6 2" xfId="21594"/>
    <cellStyle name="Обычный 3 12 31 2 7" xfId="21595"/>
    <cellStyle name="Обычный 3 12 31 3" xfId="21596"/>
    <cellStyle name="Обычный 3 12 31 3 2" xfId="21597"/>
    <cellStyle name="Обычный 3 12 31 3 2 2" xfId="21598"/>
    <cellStyle name="Обычный 3 12 31 3 2 2 2" xfId="21599"/>
    <cellStyle name="Обычный 3 12 31 3 2 2 2 2" xfId="21600"/>
    <cellStyle name="Обычный 3 12 31 3 2 2 3" xfId="21601"/>
    <cellStyle name="Обычный 3 12 31 3 2 3" xfId="21602"/>
    <cellStyle name="Обычный 3 12 31 3 2 3 2" xfId="21603"/>
    <cellStyle name="Обычный 3 12 31 3 2 4" xfId="21604"/>
    <cellStyle name="Обычный 3 12 31 3 3" xfId="21605"/>
    <cellStyle name="Обычный 3 12 31 3 3 2" xfId="21606"/>
    <cellStyle name="Обычный 3 12 31 3 3 2 2" xfId="21607"/>
    <cellStyle name="Обычный 3 12 31 3 3 3" xfId="21608"/>
    <cellStyle name="Обычный 3 12 31 3 4" xfId="21609"/>
    <cellStyle name="Обычный 3 12 31 3 4 2" xfId="21610"/>
    <cellStyle name="Обычный 3 12 31 3 5" xfId="21611"/>
    <cellStyle name="Обычный 3 12 31 4" xfId="21612"/>
    <cellStyle name="Обычный 3 12 31 4 2" xfId="21613"/>
    <cellStyle name="Обычный 3 12 31 4 2 2" xfId="21614"/>
    <cellStyle name="Обычный 3 12 31 4 2 2 2" xfId="21615"/>
    <cellStyle name="Обычный 3 12 31 4 2 2 2 2" xfId="21616"/>
    <cellStyle name="Обычный 3 12 31 4 2 2 3" xfId="21617"/>
    <cellStyle name="Обычный 3 12 31 4 2 3" xfId="21618"/>
    <cellStyle name="Обычный 3 12 31 4 2 3 2" xfId="21619"/>
    <cellStyle name="Обычный 3 12 31 4 2 4" xfId="21620"/>
    <cellStyle name="Обычный 3 12 31 4 3" xfId="21621"/>
    <cellStyle name="Обычный 3 12 31 4 3 2" xfId="21622"/>
    <cellStyle name="Обычный 3 12 31 4 3 2 2" xfId="21623"/>
    <cellStyle name="Обычный 3 12 31 4 3 3" xfId="21624"/>
    <cellStyle name="Обычный 3 12 31 4 4" xfId="21625"/>
    <cellStyle name="Обычный 3 12 31 4 4 2" xfId="21626"/>
    <cellStyle name="Обычный 3 12 31 4 5" xfId="21627"/>
    <cellStyle name="Обычный 3 12 31 5" xfId="21628"/>
    <cellStyle name="Обычный 3 12 31 5 2" xfId="21629"/>
    <cellStyle name="Обычный 3 12 31 5 2 2" xfId="21630"/>
    <cellStyle name="Обычный 3 12 31 5 2 2 2" xfId="21631"/>
    <cellStyle name="Обычный 3 12 31 5 2 3" xfId="21632"/>
    <cellStyle name="Обычный 3 12 31 5 3" xfId="21633"/>
    <cellStyle name="Обычный 3 12 31 5 3 2" xfId="21634"/>
    <cellStyle name="Обычный 3 12 31 5 4" xfId="21635"/>
    <cellStyle name="Обычный 3 12 31 6" xfId="21636"/>
    <cellStyle name="Обычный 3 12 31 6 2" xfId="21637"/>
    <cellStyle name="Обычный 3 12 31 6 2 2" xfId="21638"/>
    <cellStyle name="Обычный 3 12 31 6 3" xfId="21639"/>
    <cellStyle name="Обычный 3 12 31 7" xfId="21640"/>
    <cellStyle name="Обычный 3 12 31 7 2" xfId="21641"/>
    <cellStyle name="Обычный 3 12 31 8" xfId="21642"/>
    <cellStyle name="Обычный 3 12 32" xfId="21643"/>
    <cellStyle name="Обычный 3 12 32 2" xfId="21644"/>
    <cellStyle name="Обычный 3 12 32 2 2" xfId="21645"/>
    <cellStyle name="Обычный 3 12 32 2 2 2" xfId="21646"/>
    <cellStyle name="Обычный 3 12 32 2 2 2 2" xfId="21647"/>
    <cellStyle name="Обычный 3 12 32 2 2 2 2 2" xfId="21648"/>
    <cellStyle name="Обычный 3 12 32 2 2 2 2 2 2" xfId="21649"/>
    <cellStyle name="Обычный 3 12 32 2 2 2 2 3" xfId="21650"/>
    <cellStyle name="Обычный 3 12 32 2 2 2 3" xfId="21651"/>
    <cellStyle name="Обычный 3 12 32 2 2 2 3 2" xfId="21652"/>
    <cellStyle name="Обычный 3 12 32 2 2 2 4" xfId="21653"/>
    <cellStyle name="Обычный 3 12 32 2 2 3" xfId="21654"/>
    <cellStyle name="Обычный 3 12 32 2 2 3 2" xfId="21655"/>
    <cellStyle name="Обычный 3 12 32 2 2 3 2 2" xfId="21656"/>
    <cellStyle name="Обычный 3 12 32 2 2 3 3" xfId="21657"/>
    <cellStyle name="Обычный 3 12 32 2 2 4" xfId="21658"/>
    <cellStyle name="Обычный 3 12 32 2 2 4 2" xfId="21659"/>
    <cellStyle name="Обычный 3 12 32 2 2 5" xfId="21660"/>
    <cellStyle name="Обычный 3 12 32 2 3" xfId="21661"/>
    <cellStyle name="Обычный 3 12 32 2 3 2" xfId="21662"/>
    <cellStyle name="Обычный 3 12 32 2 3 2 2" xfId="21663"/>
    <cellStyle name="Обычный 3 12 32 2 3 2 2 2" xfId="21664"/>
    <cellStyle name="Обычный 3 12 32 2 3 2 2 2 2" xfId="21665"/>
    <cellStyle name="Обычный 3 12 32 2 3 2 2 3" xfId="21666"/>
    <cellStyle name="Обычный 3 12 32 2 3 2 3" xfId="21667"/>
    <cellStyle name="Обычный 3 12 32 2 3 2 3 2" xfId="21668"/>
    <cellStyle name="Обычный 3 12 32 2 3 2 4" xfId="21669"/>
    <cellStyle name="Обычный 3 12 32 2 3 3" xfId="21670"/>
    <cellStyle name="Обычный 3 12 32 2 3 3 2" xfId="21671"/>
    <cellStyle name="Обычный 3 12 32 2 3 3 2 2" xfId="21672"/>
    <cellStyle name="Обычный 3 12 32 2 3 3 3" xfId="21673"/>
    <cellStyle name="Обычный 3 12 32 2 3 4" xfId="21674"/>
    <cellStyle name="Обычный 3 12 32 2 3 4 2" xfId="21675"/>
    <cellStyle name="Обычный 3 12 32 2 3 5" xfId="21676"/>
    <cellStyle name="Обычный 3 12 32 2 4" xfId="21677"/>
    <cellStyle name="Обычный 3 12 32 2 4 2" xfId="21678"/>
    <cellStyle name="Обычный 3 12 32 2 4 2 2" xfId="21679"/>
    <cellStyle name="Обычный 3 12 32 2 4 2 2 2" xfId="21680"/>
    <cellStyle name="Обычный 3 12 32 2 4 2 3" xfId="21681"/>
    <cellStyle name="Обычный 3 12 32 2 4 3" xfId="21682"/>
    <cellStyle name="Обычный 3 12 32 2 4 3 2" xfId="21683"/>
    <cellStyle name="Обычный 3 12 32 2 4 4" xfId="21684"/>
    <cellStyle name="Обычный 3 12 32 2 5" xfId="21685"/>
    <cellStyle name="Обычный 3 12 32 2 5 2" xfId="21686"/>
    <cellStyle name="Обычный 3 12 32 2 5 2 2" xfId="21687"/>
    <cellStyle name="Обычный 3 12 32 2 5 3" xfId="21688"/>
    <cellStyle name="Обычный 3 12 32 2 6" xfId="21689"/>
    <cellStyle name="Обычный 3 12 32 2 6 2" xfId="21690"/>
    <cellStyle name="Обычный 3 12 32 2 7" xfId="21691"/>
    <cellStyle name="Обычный 3 12 32 3" xfId="21692"/>
    <cellStyle name="Обычный 3 12 32 3 2" xfId="21693"/>
    <cellStyle name="Обычный 3 12 32 3 2 2" xfId="21694"/>
    <cellStyle name="Обычный 3 12 32 3 2 2 2" xfId="21695"/>
    <cellStyle name="Обычный 3 12 32 3 2 2 2 2" xfId="21696"/>
    <cellStyle name="Обычный 3 12 32 3 2 2 3" xfId="21697"/>
    <cellStyle name="Обычный 3 12 32 3 2 3" xfId="21698"/>
    <cellStyle name="Обычный 3 12 32 3 2 3 2" xfId="21699"/>
    <cellStyle name="Обычный 3 12 32 3 2 4" xfId="21700"/>
    <cellStyle name="Обычный 3 12 32 3 3" xfId="21701"/>
    <cellStyle name="Обычный 3 12 32 3 3 2" xfId="21702"/>
    <cellStyle name="Обычный 3 12 32 3 3 2 2" xfId="21703"/>
    <cellStyle name="Обычный 3 12 32 3 3 3" xfId="21704"/>
    <cellStyle name="Обычный 3 12 32 3 4" xfId="21705"/>
    <cellStyle name="Обычный 3 12 32 3 4 2" xfId="21706"/>
    <cellStyle name="Обычный 3 12 32 3 5" xfId="21707"/>
    <cellStyle name="Обычный 3 12 32 4" xfId="21708"/>
    <cellStyle name="Обычный 3 12 32 4 2" xfId="21709"/>
    <cellStyle name="Обычный 3 12 32 4 2 2" xfId="21710"/>
    <cellStyle name="Обычный 3 12 32 4 2 2 2" xfId="21711"/>
    <cellStyle name="Обычный 3 12 32 4 2 2 2 2" xfId="21712"/>
    <cellStyle name="Обычный 3 12 32 4 2 2 3" xfId="21713"/>
    <cellStyle name="Обычный 3 12 32 4 2 3" xfId="21714"/>
    <cellStyle name="Обычный 3 12 32 4 2 3 2" xfId="21715"/>
    <cellStyle name="Обычный 3 12 32 4 2 4" xfId="21716"/>
    <cellStyle name="Обычный 3 12 32 4 3" xfId="21717"/>
    <cellStyle name="Обычный 3 12 32 4 3 2" xfId="21718"/>
    <cellStyle name="Обычный 3 12 32 4 3 2 2" xfId="21719"/>
    <cellStyle name="Обычный 3 12 32 4 3 3" xfId="21720"/>
    <cellStyle name="Обычный 3 12 32 4 4" xfId="21721"/>
    <cellStyle name="Обычный 3 12 32 4 4 2" xfId="21722"/>
    <cellStyle name="Обычный 3 12 32 4 5" xfId="21723"/>
    <cellStyle name="Обычный 3 12 32 5" xfId="21724"/>
    <cellStyle name="Обычный 3 12 32 5 2" xfId="21725"/>
    <cellStyle name="Обычный 3 12 32 5 2 2" xfId="21726"/>
    <cellStyle name="Обычный 3 12 32 5 2 2 2" xfId="21727"/>
    <cellStyle name="Обычный 3 12 32 5 2 3" xfId="21728"/>
    <cellStyle name="Обычный 3 12 32 5 3" xfId="21729"/>
    <cellStyle name="Обычный 3 12 32 5 3 2" xfId="21730"/>
    <cellStyle name="Обычный 3 12 32 5 4" xfId="21731"/>
    <cellStyle name="Обычный 3 12 32 6" xfId="21732"/>
    <cellStyle name="Обычный 3 12 32 6 2" xfId="21733"/>
    <cellStyle name="Обычный 3 12 32 6 2 2" xfId="21734"/>
    <cellStyle name="Обычный 3 12 32 6 3" xfId="21735"/>
    <cellStyle name="Обычный 3 12 32 7" xfId="21736"/>
    <cellStyle name="Обычный 3 12 32 7 2" xfId="21737"/>
    <cellStyle name="Обычный 3 12 32 8" xfId="21738"/>
    <cellStyle name="Обычный 3 12 33" xfId="21739"/>
    <cellStyle name="Обычный 3 12 33 2" xfId="21740"/>
    <cellStyle name="Обычный 3 12 33 2 2" xfId="21741"/>
    <cellStyle name="Обычный 3 12 33 2 2 2" xfId="21742"/>
    <cellStyle name="Обычный 3 12 33 2 2 2 2" xfId="21743"/>
    <cellStyle name="Обычный 3 12 33 2 2 2 2 2" xfId="21744"/>
    <cellStyle name="Обычный 3 12 33 2 2 2 2 2 2" xfId="21745"/>
    <cellStyle name="Обычный 3 12 33 2 2 2 2 3" xfId="21746"/>
    <cellStyle name="Обычный 3 12 33 2 2 2 3" xfId="21747"/>
    <cellStyle name="Обычный 3 12 33 2 2 2 3 2" xfId="21748"/>
    <cellStyle name="Обычный 3 12 33 2 2 2 4" xfId="21749"/>
    <cellStyle name="Обычный 3 12 33 2 2 3" xfId="21750"/>
    <cellStyle name="Обычный 3 12 33 2 2 3 2" xfId="21751"/>
    <cellStyle name="Обычный 3 12 33 2 2 3 2 2" xfId="21752"/>
    <cellStyle name="Обычный 3 12 33 2 2 3 3" xfId="21753"/>
    <cellStyle name="Обычный 3 12 33 2 2 4" xfId="21754"/>
    <cellStyle name="Обычный 3 12 33 2 2 4 2" xfId="21755"/>
    <cellStyle name="Обычный 3 12 33 2 2 5" xfId="21756"/>
    <cellStyle name="Обычный 3 12 33 2 3" xfId="21757"/>
    <cellStyle name="Обычный 3 12 33 2 3 2" xfId="21758"/>
    <cellStyle name="Обычный 3 12 33 2 3 2 2" xfId="21759"/>
    <cellStyle name="Обычный 3 12 33 2 3 2 2 2" xfId="21760"/>
    <cellStyle name="Обычный 3 12 33 2 3 2 2 2 2" xfId="21761"/>
    <cellStyle name="Обычный 3 12 33 2 3 2 2 3" xfId="21762"/>
    <cellStyle name="Обычный 3 12 33 2 3 2 3" xfId="21763"/>
    <cellStyle name="Обычный 3 12 33 2 3 2 3 2" xfId="21764"/>
    <cellStyle name="Обычный 3 12 33 2 3 2 4" xfId="21765"/>
    <cellStyle name="Обычный 3 12 33 2 3 3" xfId="21766"/>
    <cellStyle name="Обычный 3 12 33 2 3 3 2" xfId="21767"/>
    <cellStyle name="Обычный 3 12 33 2 3 3 2 2" xfId="21768"/>
    <cellStyle name="Обычный 3 12 33 2 3 3 3" xfId="21769"/>
    <cellStyle name="Обычный 3 12 33 2 3 4" xfId="21770"/>
    <cellStyle name="Обычный 3 12 33 2 3 4 2" xfId="21771"/>
    <cellStyle name="Обычный 3 12 33 2 3 5" xfId="21772"/>
    <cellStyle name="Обычный 3 12 33 2 4" xfId="21773"/>
    <cellStyle name="Обычный 3 12 33 2 4 2" xfId="21774"/>
    <cellStyle name="Обычный 3 12 33 2 4 2 2" xfId="21775"/>
    <cellStyle name="Обычный 3 12 33 2 4 2 2 2" xfId="21776"/>
    <cellStyle name="Обычный 3 12 33 2 4 2 3" xfId="21777"/>
    <cellStyle name="Обычный 3 12 33 2 4 3" xfId="21778"/>
    <cellStyle name="Обычный 3 12 33 2 4 3 2" xfId="21779"/>
    <cellStyle name="Обычный 3 12 33 2 4 4" xfId="21780"/>
    <cellStyle name="Обычный 3 12 33 2 5" xfId="21781"/>
    <cellStyle name="Обычный 3 12 33 2 5 2" xfId="21782"/>
    <cellStyle name="Обычный 3 12 33 2 5 2 2" xfId="21783"/>
    <cellStyle name="Обычный 3 12 33 2 5 3" xfId="21784"/>
    <cellStyle name="Обычный 3 12 33 2 6" xfId="21785"/>
    <cellStyle name="Обычный 3 12 33 2 6 2" xfId="21786"/>
    <cellStyle name="Обычный 3 12 33 2 7" xfId="21787"/>
    <cellStyle name="Обычный 3 12 33 3" xfId="21788"/>
    <cellStyle name="Обычный 3 12 33 3 2" xfId="21789"/>
    <cellStyle name="Обычный 3 12 33 3 2 2" xfId="21790"/>
    <cellStyle name="Обычный 3 12 33 3 2 2 2" xfId="21791"/>
    <cellStyle name="Обычный 3 12 33 3 2 2 2 2" xfId="21792"/>
    <cellStyle name="Обычный 3 12 33 3 2 2 3" xfId="21793"/>
    <cellStyle name="Обычный 3 12 33 3 2 3" xfId="21794"/>
    <cellStyle name="Обычный 3 12 33 3 2 3 2" xfId="21795"/>
    <cellStyle name="Обычный 3 12 33 3 2 4" xfId="21796"/>
    <cellStyle name="Обычный 3 12 33 3 3" xfId="21797"/>
    <cellStyle name="Обычный 3 12 33 3 3 2" xfId="21798"/>
    <cellStyle name="Обычный 3 12 33 3 3 2 2" xfId="21799"/>
    <cellStyle name="Обычный 3 12 33 3 3 3" xfId="21800"/>
    <cellStyle name="Обычный 3 12 33 3 4" xfId="21801"/>
    <cellStyle name="Обычный 3 12 33 3 4 2" xfId="21802"/>
    <cellStyle name="Обычный 3 12 33 3 5" xfId="21803"/>
    <cellStyle name="Обычный 3 12 33 4" xfId="21804"/>
    <cellStyle name="Обычный 3 12 33 4 2" xfId="21805"/>
    <cellStyle name="Обычный 3 12 33 4 2 2" xfId="21806"/>
    <cellStyle name="Обычный 3 12 33 4 2 2 2" xfId="21807"/>
    <cellStyle name="Обычный 3 12 33 4 2 2 2 2" xfId="21808"/>
    <cellStyle name="Обычный 3 12 33 4 2 2 3" xfId="21809"/>
    <cellStyle name="Обычный 3 12 33 4 2 3" xfId="21810"/>
    <cellStyle name="Обычный 3 12 33 4 2 3 2" xfId="21811"/>
    <cellStyle name="Обычный 3 12 33 4 2 4" xfId="21812"/>
    <cellStyle name="Обычный 3 12 33 4 3" xfId="21813"/>
    <cellStyle name="Обычный 3 12 33 4 3 2" xfId="21814"/>
    <cellStyle name="Обычный 3 12 33 4 3 2 2" xfId="21815"/>
    <cellStyle name="Обычный 3 12 33 4 3 3" xfId="21816"/>
    <cellStyle name="Обычный 3 12 33 4 4" xfId="21817"/>
    <cellStyle name="Обычный 3 12 33 4 4 2" xfId="21818"/>
    <cellStyle name="Обычный 3 12 33 4 5" xfId="21819"/>
    <cellStyle name="Обычный 3 12 33 5" xfId="21820"/>
    <cellStyle name="Обычный 3 12 33 5 2" xfId="21821"/>
    <cellStyle name="Обычный 3 12 33 5 2 2" xfId="21822"/>
    <cellStyle name="Обычный 3 12 33 5 2 2 2" xfId="21823"/>
    <cellStyle name="Обычный 3 12 33 5 2 3" xfId="21824"/>
    <cellStyle name="Обычный 3 12 33 5 3" xfId="21825"/>
    <cellStyle name="Обычный 3 12 33 5 3 2" xfId="21826"/>
    <cellStyle name="Обычный 3 12 33 5 4" xfId="21827"/>
    <cellStyle name="Обычный 3 12 33 6" xfId="21828"/>
    <cellStyle name="Обычный 3 12 33 6 2" xfId="21829"/>
    <cellStyle name="Обычный 3 12 33 6 2 2" xfId="21830"/>
    <cellStyle name="Обычный 3 12 33 6 3" xfId="21831"/>
    <cellStyle name="Обычный 3 12 33 7" xfId="21832"/>
    <cellStyle name="Обычный 3 12 33 7 2" xfId="21833"/>
    <cellStyle name="Обычный 3 12 33 8" xfId="21834"/>
    <cellStyle name="Обычный 3 12 34" xfId="21835"/>
    <cellStyle name="Обычный 3 12 34 2" xfId="21836"/>
    <cellStyle name="Обычный 3 12 34 2 2" xfId="21837"/>
    <cellStyle name="Обычный 3 12 34 2 2 2" xfId="21838"/>
    <cellStyle name="Обычный 3 12 34 2 2 2 2" xfId="21839"/>
    <cellStyle name="Обычный 3 12 34 2 2 2 2 2" xfId="21840"/>
    <cellStyle name="Обычный 3 12 34 2 2 2 2 2 2" xfId="21841"/>
    <cellStyle name="Обычный 3 12 34 2 2 2 2 3" xfId="21842"/>
    <cellStyle name="Обычный 3 12 34 2 2 2 3" xfId="21843"/>
    <cellStyle name="Обычный 3 12 34 2 2 2 3 2" xfId="21844"/>
    <cellStyle name="Обычный 3 12 34 2 2 2 4" xfId="21845"/>
    <cellStyle name="Обычный 3 12 34 2 2 3" xfId="21846"/>
    <cellStyle name="Обычный 3 12 34 2 2 3 2" xfId="21847"/>
    <cellStyle name="Обычный 3 12 34 2 2 3 2 2" xfId="21848"/>
    <cellStyle name="Обычный 3 12 34 2 2 3 3" xfId="21849"/>
    <cellStyle name="Обычный 3 12 34 2 2 4" xfId="21850"/>
    <cellStyle name="Обычный 3 12 34 2 2 4 2" xfId="21851"/>
    <cellStyle name="Обычный 3 12 34 2 2 5" xfId="21852"/>
    <cellStyle name="Обычный 3 12 34 2 3" xfId="21853"/>
    <cellStyle name="Обычный 3 12 34 2 3 2" xfId="21854"/>
    <cellStyle name="Обычный 3 12 34 2 3 2 2" xfId="21855"/>
    <cellStyle name="Обычный 3 12 34 2 3 2 2 2" xfId="21856"/>
    <cellStyle name="Обычный 3 12 34 2 3 2 2 2 2" xfId="21857"/>
    <cellStyle name="Обычный 3 12 34 2 3 2 2 3" xfId="21858"/>
    <cellStyle name="Обычный 3 12 34 2 3 2 3" xfId="21859"/>
    <cellStyle name="Обычный 3 12 34 2 3 2 3 2" xfId="21860"/>
    <cellStyle name="Обычный 3 12 34 2 3 2 4" xfId="21861"/>
    <cellStyle name="Обычный 3 12 34 2 3 3" xfId="21862"/>
    <cellStyle name="Обычный 3 12 34 2 3 3 2" xfId="21863"/>
    <cellStyle name="Обычный 3 12 34 2 3 3 2 2" xfId="21864"/>
    <cellStyle name="Обычный 3 12 34 2 3 3 3" xfId="21865"/>
    <cellStyle name="Обычный 3 12 34 2 3 4" xfId="21866"/>
    <cellStyle name="Обычный 3 12 34 2 3 4 2" xfId="21867"/>
    <cellStyle name="Обычный 3 12 34 2 3 5" xfId="21868"/>
    <cellStyle name="Обычный 3 12 34 2 4" xfId="21869"/>
    <cellStyle name="Обычный 3 12 34 2 4 2" xfId="21870"/>
    <cellStyle name="Обычный 3 12 34 2 4 2 2" xfId="21871"/>
    <cellStyle name="Обычный 3 12 34 2 4 2 2 2" xfId="21872"/>
    <cellStyle name="Обычный 3 12 34 2 4 2 3" xfId="21873"/>
    <cellStyle name="Обычный 3 12 34 2 4 3" xfId="21874"/>
    <cellStyle name="Обычный 3 12 34 2 4 3 2" xfId="21875"/>
    <cellStyle name="Обычный 3 12 34 2 4 4" xfId="21876"/>
    <cellStyle name="Обычный 3 12 34 2 5" xfId="21877"/>
    <cellStyle name="Обычный 3 12 34 2 5 2" xfId="21878"/>
    <cellStyle name="Обычный 3 12 34 2 5 2 2" xfId="21879"/>
    <cellStyle name="Обычный 3 12 34 2 5 3" xfId="21880"/>
    <cellStyle name="Обычный 3 12 34 2 6" xfId="21881"/>
    <cellStyle name="Обычный 3 12 34 2 6 2" xfId="21882"/>
    <cellStyle name="Обычный 3 12 34 2 7" xfId="21883"/>
    <cellStyle name="Обычный 3 12 34 3" xfId="21884"/>
    <cellStyle name="Обычный 3 12 34 3 2" xfId="21885"/>
    <cellStyle name="Обычный 3 12 34 3 2 2" xfId="21886"/>
    <cellStyle name="Обычный 3 12 34 3 2 2 2" xfId="21887"/>
    <cellStyle name="Обычный 3 12 34 3 2 2 2 2" xfId="21888"/>
    <cellStyle name="Обычный 3 12 34 3 2 2 3" xfId="21889"/>
    <cellStyle name="Обычный 3 12 34 3 2 3" xfId="21890"/>
    <cellStyle name="Обычный 3 12 34 3 2 3 2" xfId="21891"/>
    <cellStyle name="Обычный 3 12 34 3 2 4" xfId="21892"/>
    <cellStyle name="Обычный 3 12 34 3 3" xfId="21893"/>
    <cellStyle name="Обычный 3 12 34 3 3 2" xfId="21894"/>
    <cellStyle name="Обычный 3 12 34 3 3 2 2" xfId="21895"/>
    <cellStyle name="Обычный 3 12 34 3 3 3" xfId="21896"/>
    <cellStyle name="Обычный 3 12 34 3 4" xfId="21897"/>
    <cellStyle name="Обычный 3 12 34 3 4 2" xfId="21898"/>
    <cellStyle name="Обычный 3 12 34 3 5" xfId="21899"/>
    <cellStyle name="Обычный 3 12 34 4" xfId="21900"/>
    <cellStyle name="Обычный 3 12 34 4 2" xfId="21901"/>
    <cellStyle name="Обычный 3 12 34 4 2 2" xfId="21902"/>
    <cellStyle name="Обычный 3 12 34 4 2 2 2" xfId="21903"/>
    <cellStyle name="Обычный 3 12 34 4 2 2 2 2" xfId="21904"/>
    <cellStyle name="Обычный 3 12 34 4 2 2 3" xfId="21905"/>
    <cellStyle name="Обычный 3 12 34 4 2 3" xfId="21906"/>
    <cellStyle name="Обычный 3 12 34 4 2 3 2" xfId="21907"/>
    <cellStyle name="Обычный 3 12 34 4 2 4" xfId="21908"/>
    <cellStyle name="Обычный 3 12 34 4 3" xfId="21909"/>
    <cellStyle name="Обычный 3 12 34 4 3 2" xfId="21910"/>
    <cellStyle name="Обычный 3 12 34 4 3 2 2" xfId="21911"/>
    <cellStyle name="Обычный 3 12 34 4 3 3" xfId="21912"/>
    <cellStyle name="Обычный 3 12 34 4 4" xfId="21913"/>
    <cellStyle name="Обычный 3 12 34 4 4 2" xfId="21914"/>
    <cellStyle name="Обычный 3 12 34 4 5" xfId="21915"/>
    <cellStyle name="Обычный 3 12 34 5" xfId="21916"/>
    <cellStyle name="Обычный 3 12 34 5 2" xfId="21917"/>
    <cellStyle name="Обычный 3 12 34 5 2 2" xfId="21918"/>
    <cellStyle name="Обычный 3 12 34 5 2 2 2" xfId="21919"/>
    <cellStyle name="Обычный 3 12 34 5 2 3" xfId="21920"/>
    <cellStyle name="Обычный 3 12 34 5 3" xfId="21921"/>
    <cellStyle name="Обычный 3 12 34 5 3 2" xfId="21922"/>
    <cellStyle name="Обычный 3 12 34 5 4" xfId="21923"/>
    <cellStyle name="Обычный 3 12 34 6" xfId="21924"/>
    <cellStyle name="Обычный 3 12 34 6 2" xfId="21925"/>
    <cellStyle name="Обычный 3 12 34 6 2 2" xfId="21926"/>
    <cellStyle name="Обычный 3 12 34 6 3" xfId="21927"/>
    <cellStyle name="Обычный 3 12 34 7" xfId="21928"/>
    <cellStyle name="Обычный 3 12 34 7 2" xfId="21929"/>
    <cellStyle name="Обычный 3 12 34 8" xfId="21930"/>
    <cellStyle name="Обычный 3 12 35" xfId="21931"/>
    <cellStyle name="Обычный 3 12 35 2" xfId="21932"/>
    <cellStyle name="Обычный 3 12 35 2 2" xfId="21933"/>
    <cellStyle name="Обычный 3 12 35 2 2 2" xfId="21934"/>
    <cellStyle name="Обычный 3 12 35 2 2 2 2" xfId="21935"/>
    <cellStyle name="Обычный 3 12 35 2 2 2 2 2" xfId="21936"/>
    <cellStyle name="Обычный 3 12 35 2 2 2 2 2 2" xfId="21937"/>
    <cellStyle name="Обычный 3 12 35 2 2 2 2 3" xfId="21938"/>
    <cellStyle name="Обычный 3 12 35 2 2 2 3" xfId="21939"/>
    <cellStyle name="Обычный 3 12 35 2 2 2 3 2" xfId="21940"/>
    <cellStyle name="Обычный 3 12 35 2 2 2 4" xfId="21941"/>
    <cellStyle name="Обычный 3 12 35 2 2 3" xfId="21942"/>
    <cellStyle name="Обычный 3 12 35 2 2 3 2" xfId="21943"/>
    <cellStyle name="Обычный 3 12 35 2 2 3 2 2" xfId="21944"/>
    <cellStyle name="Обычный 3 12 35 2 2 3 3" xfId="21945"/>
    <cellStyle name="Обычный 3 12 35 2 2 4" xfId="21946"/>
    <cellStyle name="Обычный 3 12 35 2 2 4 2" xfId="21947"/>
    <cellStyle name="Обычный 3 12 35 2 2 5" xfId="21948"/>
    <cellStyle name="Обычный 3 12 35 2 3" xfId="21949"/>
    <cellStyle name="Обычный 3 12 35 2 3 2" xfId="21950"/>
    <cellStyle name="Обычный 3 12 35 2 3 2 2" xfId="21951"/>
    <cellStyle name="Обычный 3 12 35 2 3 2 2 2" xfId="21952"/>
    <cellStyle name="Обычный 3 12 35 2 3 2 2 2 2" xfId="21953"/>
    <cellStyle name="Обычный 3 12 35 2 3 2 2 3" xfId="21954"/>
    <cellStyle name="Обычный 3 12 35 2 3 2 3" xfId="21955"/>
    <cellStyle name="Обычный 3 12 35 2 3 2 3 2" xfId="21956"/>
    <cellStyle name="Обычный 3 12 35 2 3 2 4" xfId="21957"/>
    <cellStyle name="Обычный 3 12 35 2 3 3" xfId="21958"/>
    <cellStyle name="Обычный 3 12 35 2 3 3 2" xfId="21959"/>
    <cellStyle name="Обычный 3 12 35 2 3 3 2 2" xfId="21960"/>
    <cellStyle name="Обычный 3 12 35 2 3 3 3" xfId="21961"/>
    <cellStyle name="Обычный 3 12 35 2 3 4" xfId="21962"/>
    <cellStyle name="Обычный 3 12 35 2 3 4 2" xfId="21963"/>
    <cellStyle name="Обычный 3 12 35 2 3 5" xfId="21964"/>
    <cellStyle name="Обычный 3 12 35 2 4" xfId="21965"/>
    <cellStyle name="Обычный 3 12 35 2 4 2" xfId="21966"/>
    <cellStyle name="Обычный 3 12 35 2 4 2 2" xfId="21967"/>
    <cellStyle name="Обычный 3 12 35 2 4 2 2 2" xfId="21968"/>
    <cellStyle name="Обычный 3 12 35 2 4 2 3" xfId="21969"/>
    <cellStyle name="Обычный 3 12 35 2 4 3" xfId="21970"/>
    <cellStyle name="Обычный 3 12 35 2 4 3 2" xfId="21971"/>
    <cellStyle name="Обычный 3 12 35 2 4 4" xfId="21972"/>
    <cellStyle name="Обычный 3 12 35 2 5" xfId="21973"/>
    <cellStyle name="Обычный 3 12 35 2 5 2" xfId="21974"/>
    <cellStyle name="Обычный 3 12 35 2 5 2 2" xfId="21975"/>
    <cellStyle name="Обычный 3 12 35 2 5 3" xfId="21976"/>
    <cellStyle name="Обычный 3 12 35 2 6" xfId="21977"/>
    <cellStyle name="Обычный 3 12 35 2 6 2" xfId="21978"/>
    <cellStyle name="Обычный 3 12 35 2 7" xfId="21979"/>
    <cellStyle name="Обычный 3 12 35 3" xfId="21980"/>
    <cellStyle name="Обычный 3 12 35 3 2" xfId="21981"/>
    <cellStyle name="Обычный 3 12 35 3 2 2" xfId="21982"/>
    <cellStyle name="Обычный 3 12 35 3 2 2 2" xfId="21983"/>
    <cellStyle name="Обычный 3 12 35 3 2 2 2 2" xfId="21984"/>
    <cellStyle name="Обычный 3 12 35 3 2 2 3" xfId="21985"/>
    <cellStyle name="Обычный 3 12 35 3 2 3" xfId="21986"/>
    <cellStyle name="Обычный 3 12 35 3 2 3 2" xfId="21987"/>
    <cellStyle name="Обычный 3 12 35 3 2 4" xfId="21988"/>
    <cellStyle name="Обычный 3 12 35 3 3" xfId="21989"/>
    <cellStyle name="Обычный 3 12 35 3 3 2" xfId="21990"/>
    <cellStyle name="Обычный 3 12 35 3 3 2 2" xfId="21991"/>
    <cellStyle name="Обычный 3 12 35 3 3 3" xfId="21992"/>
    <cellStyle name="Обычный 3 12 35 3 4" xfId="21993"/>
    <cellStyle name="Обычный 3 12 35 3 4 2" xfId="21994"/>
    <cellStyle name="Обычный 3 12 35 3 5" xfId="21995"/>
    <cellStyle name="Обычный 3 12 35 4" xfId="21996"/>
    <cellStyle name="Обычный 3 12 35 4 2" xfId="21997"/>
    <cellStyle name="Обычный 3 12 35 4 2 2" xfId="21998"/>
    <cellStyle name="Обычный 3 12 35 4 2 2 2" xfId="21999"/>
    <cellStyle name="Обычный 3 12 35 4 2 2 2 2" xfId="22000"/>
    <cellStyle name="Обычный 3 12 35 4 2 2 3" xfId="22001"/>
    <cellStyle name="Обычный 3 12 35 4 2 3" xfId="22002"/>
    <cellStyle name="Обычный 3 12 35 4 2 3 2" xfId="22003"/>
    <cellStyle name="Обычный 3 12 35 4 2 4" xfId="22004"/>
    <cellStyle name="Обычный 3 12 35 4 3" xfId="22005"/>
    <cellStyle name="Обычный 3 12 35 4 3 2" xfId="22006"/>
    <cellStyle name="Обычный 3 12 35 4 3 2 2" xfId="22007"/>
    <cellStyle name="Обычный 3 12 35 4 3 3" xfId="22008"/>
    <cellStyle name="Обычный 3 12 35 4 4" xfId="22009"/>
    <cellStyle name="Обычный 3 12 35 4 4 2" xfId="22010"/>
    <cellStyle name="Обычный 3 12 35 4 5" xfId="22011"/>
    <cellStyle name="Обычный 3 12 35 5" xfId="22012"/>
    <cellStyle name="Обычный 3 12 35 5 2" xfId="22013"/>
    <cellStyle name="Обычный 3 12 35 5 2 2" xfId="22014"/>
    <cellStyle name="Обычный 3 12 35 5 2 2 2" xfId="22015"/>
    <cellStyle name="Обычный 3 12 35 5 2 3" xfId="22016"/>
    <cellStyle name="Обычный 3 12 35 5 3" xfId="22017"/>
    <cellStyle name="Обычный 3 12 35 5 3 2" xfId="22018"/>
    <cellStyle name="Обычный 3 12 35 5 4" xfId="22019"/>
    <cellStyle name="Обычный 3 12 35 6" xfId="22020"/>
    <cellStyle name="Обычный 3 12 35 6 2" xfId="22021"/>
    <cellStyle name="Обычный 3 12 35 6 2 2" xfId="22022"/>
    <cellStyle name="Обычный 3 12 35 6 3" xfId="22023"/>
    <cellStyle name="Обычный 3 12 35 7" xfId="22024"/>
    <cellStyle name="Обычный 3 12 35 7 2" xfId="22025"/>
    <cellStyle name="Обычный 3 12 35 8" xfId="22026"/>
    <cellStyle name="Обычный 3 12 36" xfId="22027"/>
    <cellStyle name="Обычный 3 12 36 2" xfId="22028"/>
    <cellStyle name="Обычный 3 12 36 2 2" xfId="22029"/>
    <cellStyle name="Обычный 3 12 36 2 2 2" xfId="22030"/>
    <cellStyle name="Обычный 3 12 36 2 2 2 2" xfId="22031"/>
    <cellStyle name="Обычный 3 12 36 2 2 2 2 2" xfId="22032"/>
    <cellStyle name="Обычный 3 12 36 2 2 2 2 2 2" xfId="22033"/>
    <cellStyle name="Обычный 3 12 36 2 2 2 2 3" xfId="22034"/>
    <cellStyle name="Обычный 3 12 36 2 2 2 3" xfId="22035"/>
    <cellStyle name="Обычный 3 12 36 2 2 2 3 2" xfId="22036"/>
    <cellStyle name="Обычный 3 12 36 2 2 2 4" xfId="22037"/>
    <cellStyle name="Обычный 3 12 36 2 2 3" xfId="22038"/>
    <cellStyle name="Обычный 3 12 36 2 2 3 2" xfId="22039"/>
    <cellStyle name="Обычный 3 12 36 2 2 3 2 2" xfId="22040"/>
    <cellStyle name="Обычный 3 12 36 2 2 3 3" xfId="22041"/>
    <cellStyle name="Обычный 3 12 36 2 2 4" xfId="22042"/>
    <cellStyle name="Обычный 3 12 36 2 2 4 2" xfId="22043"/>
    <cellStyle name="Обычный 3 12 36 2 2 5" xfId="22044"/>
    <cellStyle name="Обычный 3 12 36 2 3" xfId="22045"/>
    <cellStyle name="Обычный 3 12 36 2 3 2" xfId="22046"/>
    <cellStyle name="Обычный 3 12 36 2 3 2 2" xfId="22047"/>
    <cellStyle name="Обычный 3 12 36 2 3 2 2 2" xfId="22048"/>
    <cellStyle name="Обычный 3 12 36 2 3 2 2 2 2" xfId="22049"/>
    <cellStyle name="Обычный 3 12 36 2 3 2 2 3" xfId="22050"/>
    <cellStyle name="Обычный 3 12 36 2 3 2 3" xfId="22051"/>
    <cellStyle name="Обычный 3 12 36 2 3 2 3 2" xfId="22052"/>
    <cellStyle name="Обычный 3 12 36 2 3 2 4" xfId="22053"/>
    <cellStyle name="Обычный 3 12 36 2 3 3" xfId="22054"/>
    <cellStyle name="Обычный 3 12 36 2 3 3 2" xfId="22055"/>
    <cellStyle name="Обычный 3 12 36 2 3 3 2 2" xfId="22056"/>
    <cellStyle name="Обычный 3 12 36 2 3 3 3" xfId="22057"/>
    <cellStyle name="Обычный 3 12 36 2 3 4" xfId="22058"/>
    <cellStyle name="Обычный 3 12 36 2 3 4 2" xfId="22059"/>
    <cellStyle name="Обычный 3 12 36 2 3 5" xfId="22060"/>
    <cellStyle name="Обычный 3 12 36 2 4" xfId="22061"/>
    <cellStyle name="Обычный 3 12 36 2 4 2" xfId="22062"/>
    <cellStyle name="Обычный 3 12 36 2 4 2 2" xfId="22063"/>
    <cellStyle name="Обычный 3 12 36 2 4 2 2 2" xfId="22064"/>
    <cellStyle name="Обычный 3 12 36 2 4 2 3" xfId="22065"/>
    <cellStyle name="Обычный 3 12 36 2 4 3" xfId="22066"/>
    <cellStyle name="Обычный 3 12 36 2 4 3 2" xfId="22067"/>
    <cellStyle name="Обычный 3 12 36 2 4 4" xfId="22068"/>
    <cellStyle name="Обычный 3 12 36 2 5" xfId="22069"/>
    <cellStyle name="Обычный 3 12 36 2 5 2" xfId="22070"/>
    <cellStyle name="Обычный 3 12 36 2 5 2 2" xfId="22071"/>
    <cellStyle name="Обычный 3 12 36 2 5 3" xfId="22072"/>
    <cellStyle name="Обычный 3 12 36 2 6" xfId="22073"/>
    <cellStyle name="Обычный 3 12 36 2 6 2" xfId="22074"/>
    <cellStyle name="Обычный 3 12 36 2 7" xfId="22075"/>
    <cellStyle name="Обычный 3 12 36 3" xfId="22076"/>
    <cellStyle name="Обычный 3 12 36 3 2" xfId="22077"/>
    <cellStyle name="Обычный 3 12 36 3 2 2" xfId="22078"/>
    <cellStyle name="Обычный 3 12 36 3 2 2 2" xfId="22079"/>
    <cellStyle name="Обычный 3 12 36 3 2 2 2 2" xfId="22080"/>
    <cellStyle name="Обычный 3 12 36 3 2 2 3" xfId="22081"/>
    <cellStyle name="Обычный 3 12 36 3 2 3" xfId="22082"/>
    <cellStyle name="Обычный 3 12 36 3 2 3 2" xfId="22083"/>
    <cellStyle name="Обычный 3 12 36 3 2 4" xfId="22084"/>
    <cellStyle name="Обычный 3 12 36 3 3" xfId="22085"/>
    <cellStyle name="Обычный 3 12 36 3 3 2" xfId="22086"/>
    <cellStyle name="Обычный 3 12 36 3 3 2 2" xfId="22087"/>
    <cellStyle name="Обычный 3 12 36 3 3 3" xfId="22088"/>
    <cellStyle name="Обычный 3 12 36 3 4" xfId="22089"/>
    <cellStyle name="Обычный 3 12 36 3 4 2" xfId="22090"/>
    <cellStyle name="Обычный 3 12 36 3 5" xfId="22091"/>
    <cellStyle name="Обычный 3 12 36 4" xfId="22092"/>
    <cellStyle name="Обычный 3 12 36 4 2" xfId="22093"/>
    <cellStyle name="Обычный 3 12 36 4 2 2" xfId="22094"/>
    <cellStyle name="Обычный 3 12 36 4 2 2 2" xfId="22095"/>
    <cellStyle name="Обычный 3 12 36 4 2 2 2 2" xfId="22096"/>
    <cellStyle name="Обычный 3 12 36 4 2 2 3" xfId="22097"/>
    <cellStyle name="Обычный 3 12 36 4 2 3" xfId="22098"/>
    <cellStyle name="Обычный 3 12 36 4 2 3 2" xfId="22099"/>
    <cellStyle name="Обычный 3 12 36 4 2 4" xfId="22100"/>
    <cellStyle name="Обычный 3 12 36 4 3" xfId="22101"/>
    <cellStyle name="Обычный 3 12 36 4 3 2" xfId="22102"/>
    <cellStyle name="Обычный 3 12 36 4 3 2 2" xfId="22103"/>
    <cellStyle name="Обычный 3 12 36 4 3 3" xfId="22104"/>
    <cellStyle name="Обычный 3 12 36 4 4" xfId="22105"/>
    <cellStyle name="Обычный 3 12 36 4 4 2" xfId="22106"/>
    <cellStyle name="Обычный 3 12 36 4 5" xfId="22107"/>
    <cellStyle name="Обычный 3 12 36 5" xfId="22108"/>
    <cellStyle name="Обычный 3 12 36 5 2" xfId="22109"/>
    <cellStyle name="Обычный 3 12 36 5 2 2" xfId="22110"/>
    <cellStyle name="Обычный 3 12 36 5 2 2 2" xfId="22111"/>
    <cellStyle name="Обычный 3 12 36 5 2 3" xfId="22112"/>
    <cellStyle name="Обычный 3 12 36 5 3" xfId="22113"/>
    <cellStyle name="Обычный 3 12 36 5 3 2" xfId="22114"/>
    <cellStyle name="Обычный 3 12 36 5 4" xfId="22115"/>
    <cellStyle name="Обычный 3 12 36 6" xfId="22116"/>
    <cellStyle name="Обычный 3 12 36 6 2" xfId="22117"/>
    <cellStyle name="Обычный 3 12 36 6 2 2" xfId="22118"/>
    <cellStyle name="Обычный 3 12 36 6 3" xfId="22119"/>
    <cellStyle name="Обычный 3 12 36 7" xfId="22120"/>
    <cellStyle name="Обычный 3 12 36 7 2" xfId="22121"/>
    <cellStyle name="Обычный 3 12 36 8" xfId="22122"/>
    <cellStyle name="Обычный 3 12 37" xfId="22123"/>
    <cellStyle name="Обычный 3 12 37 2" xfId="22124"/>
    <cellStyle name="Обычный 3 12 37 2 2" xfId="22125"/>
    <cellStyle name="Обычный 3 12 37 2 2 2" xfId="22126"/>
    <cellStyle name="Обычный 3 12 37 2 2 2 2" xfId="22127"/>
    <cellStyle name="Обычный 3 12 37 2 2 2 2 2" xfId="22128"/>
    <cellStyle name="Обычный 3 12 37 2 2 2 2 2 2" xfId="22129"/>
    <cellStyle name="Обычный 3 12 37 2 2 2 2 3" xfId="22130"/>
    <cellStyle name="Обычный 3 12 37 2 2 2 3" xfId="22131"/>
    <cellStyle name="Обычный 3 12 37 2 2 2 3 2" xfId="22132"/>
    <cellStyle name="Обычный 3 12 37 2 2 2 4" xfId="22133"/>
    <cellStyle name="Обычный 3 12 37 2 2 3" xfId="22134"/>
    <cellStyle name="Обычный 3 12 37 2 2 3 2" xfId="22135"/>
    <cellStyle name="Обычный 3 12 37 2 2 3 2 2" xfId="22136"/>
    <cellStyle name="Обычный 3 12 37 2 2 3 3" xfId="22137"/>
    <cellStyle name="Обычный 3 12 37 2 2 4" xfId="22138"/>
    <cellStyle name="Обычный 3 12 37 2 2 4 2" xfId="22139"/>
    <cellStyle name="Обычный 3 12 37 2 2 5" xfId="22140"/>
    <cellStyle name="Обычный 3 12 37 2 3" xfId="22141"/>
    <cellStyle name="Обычный 3 12 37 2 3 2" xfId="22142"/>
    <cellStyle name="Обычный 3 12 37 2 3 2 2" xfId="22143"/>
    <cellStyle name="Обычный 3 12 37 2 3 2 2 2" xfId="22144"/>
    <cellStyle name="Обычный 3 12 37 2 3 2 2 2 2" xfId="22145"/>
    <cellStyle name="Обычный 3 12 37 2 3 2 2 3" xfId="22146"/>
    <cellStyle name="Обычный 3 12 37 2 3 2 3" xfId="22147"/>
    <cellStyle name="Обычный 3 12 37 2 3 2 3 2" xfId="22148"/>
    <cellStyle name="Обычный 3 12 37 2 3 2 4" xfId="22149"/>
    <cellStyle name="Обычный 3 12 37 2 3 3" xfId="22150"/>
    <cellStyle name="Обычный 3 12 37 2 3 3 2" xfId="22151"/>
    <cellStyle name="Обычный 3 12 37 2 3 3 2 2" xfId="22152"/>
    <cellStyle name="Обычный 3 12 37 2 3 3 3" xfId="22153"/>
    <cellStyle name="Обычный 3 12 37 2 3 4" xfId="22154"/>
    <cellStyle name="Обычный 3 12 37 2 3 4 2" xfId="22155"/>
    <cellStyle name="Обычный 3 12 37 2 3 5" xfId="22156"/>
    <cellStyle name="Обычный 3 12 37 2 4" xfId="22157"/>
    <cellStyle name="Обычный 3 12 37 2 4 2" xfId="22158"/>
    <cellStyle name="Обычный 3 12 37 2 4 2 2" xfId="22159"/>
    <cellStyle name="Обычный 3 12 37 2 4 2 2 2" xfId="22160"/>
    <cellStyle name="Обычный 3 12 37 2 4 2 3" xfId="22161"/>
    <cellStyle name="Обычный 3 12 37 2 4 3" xfId="22162"/>
    <cellStyle name="Обычный 3 12 37 2 4 3 2" xfId="22163"/>
    <cellStyle name="Обычный 3 12 37 2 4 4" xfId="22164"/>
    <cellStyle name="Обычный 3 12 37 2 5" xfId="22165"/>
    <cellStyle name="Обычный 3 12 37 2 5 2" xfId="22166"/>
    <cellStyle name="Обычный 3 12 37 2 5 2 2" xfId="22167"/>
    <cellStyle name="Обычный 3 12 37 2 5 3" xfId="22168"/>
    <cellStyle name="Обычный 3 12 37 2 6" xfId="22169"/>
    <cellStyle name="Обычный 3 12 37 2 6 2" xfId="22170"/>
    <cellStyle name="Обычный 3 12 37 2 7" xfId="22171"/>
    <cellStyle name="Обычный 3 12 37 3" xfId="22172"/>
    <cellStyle name="Обычный 3 12 37 3 2" xfId="22173"/>
    <cellStyle name="Обычный 3 12 37 3 2 2" xfId="22174"/>
    <cellStyle name="Обычный 3 12 37 3 2 2 2" xfId="22175"/>
    <cellStyle name="Обычный 3 12 37 3 2 2 2 2" xfId="22176"/>
    <cellStyle name="Обычный 3 12 37 3 2 2 3" xfId="22177"/>
    <cellStyle name="Обычный 3 12 37 3 2 3" xfId="22178"/>
    <cellStyle name="Обычный 3 12 37 3 2 3 2" xfId="22179"/>
    <cellStyle name="Обычный 3 12 37 3 2 4" xfId="22180"/>
    <cellStyle name="Обычный 3 12 37 3 3" xfId="22181"/>
    <cellStyle name="Обычный 3 12 37 3 3 2" xfId="22182"/>
    <cellStyle name="Обычный 3 12 37 3 3 2 2" xfId="22183"/>
    <cellStyle name="Обычный 3 12 37 3 3 3" xfId="22184"/>
    <cellStyle name="Обычный 3 12 37 3 4" xfId="22185"/>
    <cellStyle name="Обычный 3 12 37 3 4 2" xfId="22186"/>
    <cellStyle name="Обычный 3 12 37 3 5" xfId="22187"/>
    <cellStyle name="Обычный 3 12 37 4" xfId="22188"/>
    <cellStyle name="Обычный 3 12 37 4 2" xfId="22189"/>
    <cellStyle name="Обычный 3 12 37 4 2 2" xfId="22190"/>
    <cellStyle name="Обычный 3 12 37 4 2 2 2" xfId="22191"/>
    <cellStyle name="Обычный 3 12 37 4 2 2 2 2" xfId="22192"/>
    <cellStyle name="Обычный 3 12 37 4 2 2 3" xfId="22193"/>
    <cellStyle name="Обычный 3 12 37 4 2 3" xfId="22194"/>
    <cellStyle name="Обычный 3 12 37 4 2 3 2" xfId="22195"/>
    <cellStyle name="Обычный 3 12 37 4 2 4" xfId="22196"/>
    <cellStyle name="Обычный 3 12 37 4 3" xfId="22197"/>
    <cellStyle name="Обычный 3 12 37 4 3 2" xfId="22198"/>
    <cellStyle name="Обычный 3 12 37 4 3 2 2" xfId="22199"/>
    <cellStyle name="Обычный 3 12 37 4 3 3" xfId="22200"/>
    <cellStyle name="Обычный 3 12 37 4 4" xfId="22201"/>
    <cellStyle name="Обычный 3 12 37 4 4 2" xfId="22202"/>
    <cellStyle name="Обычный 3 12 37 4 5" xfId="22203"/>
    <cellStyle name="Обычный 3 12 37 5" xfId="22204"/>
    <cellStyle name="Обычный 3 12 37 5 2" xfId="22205"/>
    <cellStyle name="Обычный 3 12 37 5 2 2" xfId="22206"/>
    <cellStyle name="Обычный 3 12 37 5 2 2 2" xfId="22207"/>
    <cellStyle name="Обычный 3 12 37 5 2 3" xfId="22208"/>
    <cellStyle name="Обычный 3 12 37 5 3" xfId="22209"/>
    <cellStyle name="Обычный 3 12 37 5 3 2" xfId="22210"/>
    <cellStyle name="Обычный 3 12 37 5 4" xfId="22211"/>
    <cellStyle name="Обычный 3 12 37 6" xfId="22212"/>
    <cellStyle name="Обычный 3 12 37 6 2" xfId="22213"/>
    <cellStyle name="Обычный 3 12 37 6 2 2" xfId="22214"/>
    <cellStyle name="Обычный 3 12 37 6 3" xfId="22215"/>
    <cellStyle name="Обычный 3 12 37 7" xfId="22216"/>
    <cellStyle name="Обычный 3 12 37 7 2" xfId="22217"/>
    <cellStyle name="Обычный 3 12 37 8" xfId="22218"/>
    <cellStyle name="Обычный 3 12 38" xfId="22219"/>
    <cellStyle name="Обычный 3 12 38 2" xfId="22220"/>
    <cellStyle name="Обычный 3 12 38 2 2" xfId="22221"/>
    <cellStyle name="Обычный 3 12 38 2 2 2" xfId="22222"/>
    <cellStyle name="Обычный 3 12 38 2 2 2 2" xfId="22223"/>
    <cellStyle name="Обычный 3 12 38 2 2 2 2 2" xfId="22224"/>
    <cellStyle name="Обычный 3 12 38 2 2 2 2 2 2" xfId="22225"/>
    <cellStyle name="Обычный 3 12 38 2 2 2 2 3" xfId="22226"/>
    <cellStyle name="Обычный 3 12 38 2 2 2 3" xfId="22227"/>
    <cellStyle name="Обычный 3 12 38 2 2 2 3 2" xfId="22228"/>
    <cellStyle name="Обычный 3 12 38 2 2 2 4" xfId="22229"/>
    <cellStyle name="Обычный 3 12 38 2 2 3" xfId="22230"/>
    <cellStyle name="Обычный 3 12 38 2 2 3 2" xfId="22231"/>
    <cellStyle name="Обычный 3 12 38 2 2 3 2 2" xfId="22232"/>
    <cellStyle name="Обычный 3 12 38 2 2 3 3" xfId="22233"/>
    <cellStyle name="Обычный 3 12 38 2 2 4" xfId="22234"/>
    <cellStyle name="Обычный 3 12 38 2 2 4 2" xfId="22235"/>
    <cellStyle name="Обычный 3 12 38 2 2 5" xfId="22236"/>
    <cellStyle name="Обычный 3 12 38 2 3" xfId="22237"/>
    <cellStyle name="Обычный 3 12 38 2 3 2" xfId="22238"/>
    <cellStyle name="Обычный 3 12 38 2 3 2 2" xfId="22239"/>
    <cellStyle name="Обычный 3 12 38 2 3 2 2 2" xfId="22240"/>
    <cellStyle name="Обычный 3 12 38 2 3 2 2 2 2" xfId="22241"/>
    <cellStyle name="Обычный 3 12 38 2 3 2 2 3" xfId="22242"/>
    <cellStyle name="Обычный 3 12 38 2 3 2 3" xfId="22243"/>
    <cellStyle name="Обычный 3 12 38 2 3 2 3 2" xfId="22244"/>
    <cellStyle name="Обычный 3 12 38 2 3 2 4" xfId="22245"/>
    <cellStyle name="Обычный 3 12 38 2 3 3" xfId="22246"/>
    <cellStyle name="Обычный 3 12 38 2 3 3 2" xfId="22247"/>
    <cellStyle name="Обычный 3 12 38 2 3 3 2 2" xfId="22248"/>
    <cellStyle name="Обычный 3 12 38 2 3 3 3" xfId="22249"/>
    <cellStyle name="Обычный 3 12 38 2 3 4" xfId="22250"/>
    <cellStyle name="Обычный 3 12 38 2 3 4 2" xfId="22251"/>
    <cellStyle name="Обычный 3 12 38 2 3 5" xfId="22252"/>
    <cellStyle name="Обычный 3 12 38 2 4" xfId="22253"/>
    <cellStyle name="Обычный 3 12 38 2 4 2" xfId="22254"/>
    <cellStyle name="Обычный 3 12 38 2 4 2 2" xfId="22255"/>
    <cellStyle name="Обычный 3 12 38 2 4 2 2 2" xfId="22256"/>
    <cellStyle name="Обычный 3 12 38 2 4 2 3" xfId="22257"/>
    <cellStyle name="Обычный 3 12 38 2 4 3" xfId="22258"/>
    <cellStyle name="Обычный 3 12 38 2 4 3 2" xfId="22259"/>
    <cellStyle name="Обычный 3 12 38 2 4 4" xfId="22260"/>
    <cellStyle name="Обычный 3 12 38 2 5" xfId="22261"/>
    <cellStyle name="Обычный 3 12 38 2 5 2" xfId="22262"/>
    <cellStyle name="Обычный 3 12 38 2 5 2 2" xfId="22263"/>
    <cellStyle name="Обычный 3 12 38 2 5 3" xfId="22264"/>
    <cellStyle name="Обычный 3 12 38 2 6" xfId="22265"/>
    <cellStyle name="Обычный 3 12 38 2 6 2" xfId="22266"/>
    <cellStyle name="Обычный 3 12 38 2 7" xfId="22267"/>
    <cellStyle name="Обычный 3 12 38 3" xfId="22268"/>
    <cellStyle name="Обычный 3 12 38 3 2" xfId="22269"/>
    <cellStyle name="Обычный 3 12 38 3 2 2" xfId="22270"/>
    <cellStyle name="Обычный 3 12 38 3 2 2 2" xfId="22271"/>
    <cellStyle name="Обычный 3 12 38 3 2 2 2 2" xfId="22272"/>
    <cellStyle name="Обычный 3 12 38 3 2 2 3" xfId="22273"/>
    <cellStyle name="Обычный 3 12 38 3 2 3" xfId="22274"/>
    <cellStyle name="Обычный 3 12 38 3 2 3 2" xfId="22275"/>
    <cellStyle name="Обычный 3 12 38 3 2 4" xfId="22276"/>
    <cellStyle name="Обычный 3 12 38 3 3" xfId="22277"/>
    <cellStyle name="Обычный 3 12 38 3 3 2" xfId="22278"/>
    <cellStyle name="Обычный 3 12 38 3 3 2 2" xfId="22279"/>
    <cellStyle name="Обычный 3 12 38 3 3 3" xfId="22280"/>
    <cellStyle name="Обычный 3 12 38 3 4" xfId="22281"/>
    <cellStyle name="Обычный 3 12 38 3 4 2" xfId="22282"/>
    <cellStyle name="Обычный 3 12 38 3 5" xfId="22283"/>
    <cellStyle name="Обычный 3 12 38 4" xfId="22284"/>
    <cellStyle name="Обычный 3 12 38 4 2" xfId="22285"/>
    <cellStyle name="Обычный 3 12 38 4 2 2" xfId="22286"/>
    <cellStyle name="Обычный 3 12 38 4 2 2 2" xfId="22287"/>
    <cellStyle name="Обычный 3 12 38 4 2 2 2 2" xfId="22288"/>
    <cellStyle name="Обычный 3 12 38 4 2 2 3" xfId="22289"/>
    <cellStyle name="Обычный 3 12 38 4 2 3" xfId="22290"/>
    <cellStyle name="Обычный 3 12 38 4 2 3 2" xfId="22291"/>
    <cellStyle name="Обычный 3 12 38 4 2 4" xfId="22292"/>
    <cellStyle name="Обычный 3 12 38 4 3" xfId="22293"/>
    <cellStyle name="Обычный 3 12 38 4 3 2" xfId="22294"/>
    <cellStyle name="Обычный 3 12 38 4 3 2 2" xfId="22295"/>
    <cellStyle name="Обычный 3 12 38 4 3 3" xfId="22296"/>
    <cellStyle name="Обычный 3 12 38 4 4" xfId="22297"/>
    <cellStyle name="Обычный 3 12 38 4 4 2" xfId="22298"/>
    <cellStyle name="Обычный 3 12 38 4 5" xfId="22299"/>
    <cellStyle name="Обычный 3 12 38 5" xfId="22300"/>
    <cellStyle name="Обычный 3 12 38 5 2" xfId="22301"/>
    <cellStyle name="Обычный 3 12 38 5 2 2" xfId="22302"/>
    <cellStyle name="Обычный 3 12 38 5 2 2 2" xfId="22303"/>
    <cellStyle name="Обычный 3 12 38 5 2 3" xfId="22304"/>
    <cellStyle name="Обычный 3 12 38 5 3" xfId="22305"/>
    <cellStyle name="Обычный 3 12 38 5 3 2" xfId="22306"/>
    <cellStyle name="Обычный 3 12 38 5 4" xfId="22307"/>
    <cellStyle name="Обычный 3 12 38 6" xfId="22308"/>
    <cellStyle name="Обычный 3 12 38 6 2" xfId="22309"/>
    <cellStyle name="Обычный 3 12 38 6 2 2" xfId="22310"/>
    <cellStyle name="Обычный 3 12 38 6 3" xfId="22311"/>
    <cellStyle name="Обычный 3 12 38 7" xfId="22312"/>
    <cellStyle name="Обычный 3 12 38 7 2" xfId="22313"/>
    <cellStyle name="Обычный 3 12 38 8" xfId="22314"/>
    <cellStyle name="Обычный 3 12 39" xfId="22315"/>
    <cellStyle name="Обычный 3 12 39 2" xfId="22316"/>
    <cellStyle name="Обычный 3 12 39 2 2" xfId="22317"/>
    <cellStyle name="Обычный 3 12 39 2 2 2" xfId="22318"/>
    <cellStyle name="Обычный 3 12 39 2 2 2 2" xfId="22319"/>
    <cellStyle name="Обычный 3 12 39 2 2 2 2 2" xfId="22320"/>
    <cellStyle name="Обычный 3 12 39 2 2 2 2 2 2" xfId="22321"/>
    <cellStyle name="Обычный 3 12 39 2 2 2 2 3" xfId="22322"/>
    <cellStyle name="Обычный 3 12 39 2 2 2 3" xfId="22323"/>
    <cellStyle name="Обычный 3 12 39 2 2 2 3 2" xfId="22324"/>
    <cellStyle name="Обычный 3 12 39 2 2 2 4" xfId="22325"/>
    <cellStyle name="Обычный 3 12 39 2 2 3" xfId="22326"/>
    <cellStyle name="Обычный 3 12 39 2 2 3 2" xfId="22327"/>
    <cellStyle name="Обычный 3 12 39 2 2 3 2 2" xfId="22328"/>
    <cellStyle name="Обычный 3 12 39 2 2 3 3" xfId="22329"/>
    <cellStyle name="Обычный 3 12 39 2 2 4" xfId="22330"/>
    <cellStyle name="Обычный 3 12 39 2 2 4 2" xfId="22331"/>
    <cellStyle name="Обычный 3 12 39 2 2 5" xfId="22332"/>
    <cellStyle name="Обычный 3 12 39 2 3" xfId="22333"/>
    <cellStyle name="Обычный 3 12 39 2 3 2" xfId="22334"/>
    <cellStyle name="Обычный 3 12 39 2 3 2 2" xfId="22335"/>
    <cellStyle name="Обычный 3 12 39 2 3 2 2 2" xfId="22336"/>
    <cellStyle name="Обычный 3 12 39 2 3 2 2 2 2" xfId="22337"/>
    <cellStyle name="Обычный 3 12 39 2 3 2 2 3" xfId="22338"/>
    <cellStyle name="Обычный 3 12 39 2 3 2 3" xfId="22339"/>
    <cellStyle name="Обычный 3 12 39 2 3 2 3 2" xfId="22340"/>
    <cellStyle name="Обычный 3 12 39 2 3 2 4" xfId="22341"/>
    <cellStyle name="Обычный 3 12 39 2 3 3" xfId="22342"/>
    <cellStyle name="Обычный 3 12 39 2 3 3 2" xfId="22343"/>
    <cellStyle name="Обычный 3 12 39 2 3 3 2 2" xfId="22344"/>
    <cellStyle name="Обычный 3 12 39 2 3 3 3" xfId="22345"/>
    <cellStyle name="Обычный 3 12 39 2 3 4" xfId="22346"/>
    <cellStyle name="Обычный 3 12 39 2 3 4 2" xfId="22347"/>
    <cellStyle name="Обычный 3 12 39 2 3 5" xfId="22348"/>
    <cellStyle name="Обычный 3 12 39 2 4" xfId="22349"/>
    <cellStyle name="Обычный 3 12 39 2 4 2" xfId="22350"/>
    <cellStyle name="Обычный 3 12 39 2 4 2 2" xfId="22351"/>
    <cellStyle name="Обычный 3 12 39 2 4 2 2 2" xfId="22352"/>
    <cellStyle name="Обычный 3 12 39 2 4 2 3" xfId="22353"/>
    <cellStyle name="Обычный 3 12 39 2 4 3" xfId="22354"/>
    <cellStyle name="Обычный 3 12 39 2 4 3 2" xfId="22355"/>
    <cellStyle name="Обычный 3 12 39 2 4 4" xfId="22356"/>
    <cellStyle name="Обычный 3 12 39 2 5" xfId="22357"/>
    <cellStyle name="Обычный 3 12 39 2 5 2" xfId="22358"/>
    <cellStyle name="Обычный 3 12 39 2 5 2 2" xfId="22359"/>
    <cellStyle name="Обычный 3 12 39 2 5 3" xfId="22360"/>
    <cellStyle name="Обычный 3 12 39 2 6" xfId="22361"/>
    <cellStyle name="Обычный 3 12 39 2 6 2" xfId="22362"/>
    <cellStyle name="Обычный 3 12 39 2 7" xfId="22363"/>
    <cellStyle name="Обычный 3 12 39 3" xfId="22364"/>
    <cellStyle name="Обычный 3 12 39 3 2" xfId="22365"/>
    <cellStyle name="Обычный 3 12 39 3 2 2" xfId="22366"/>
    <cellStyle name="Обычный 3 12 39 3 2 2 2" xfId="22367"/>
    <cellStyle name="Обычный 3 12 39 3 2 2 2 2" xfId="22368"/>
    <cellStyle name="Обычный 3 12 39 3 2 2 3" xfId="22369"/>
    <cellStyle name="Обычный 3 12 39 3 2 3" xfId="22370"/>
    <cellStyle name="Обычный 3 12 39 3 2 3 2" xfId="22371"/>
    <cellStyle name="Обычный 3 12 39 3 2 4" xfId="22372"/>
    <cellStyle name="Обычный 3 12 39 3 3" xfId="22373"/>
    <cellStyle name="Обычный 3 12 39 3 3 2" xfId="22374"/>
    <cellStyle name="Обычный 3 12 39 3 3 2 2" xfId="22375"/>
    <cellStyle name="Обычный 3 12 39 3 3 3" xfId="22376"/>
    <cellStyle name="Обычный 3 12 39 3 4" xfId="22377"/>
    <cellStyle name="Обычный 3 12 39 3 4 2" xfId="22378"/>
    <cellStyle name="Обычный 3 12 39 3 5" xfId="22379"/>
    <cellStyle name="Обычный 3 12 39 4" xfId="22380"/>
    <cellStyle name="Обычный 3 12 39 4 2" xfId="22381"/>
    <cellStyle name="Обычный 3 12 39 4 2 2" xfId="22382"/>
    <cellStyle name="Обычный 3 12 39 4 2 2 2" xfId="22383"/>
    <cellStyle name="Обычный 3 12 39 4 2 2 2 2" xfId="22384"/>
    <cellStyle name="Обычный 3 12 39 4 2 2 3" xfId="22385"/>
    <cellStyle name="Обычный 3 12 39 4 2 3" xfId="22386"/>
    <cellStyle name="Обычный 3 12 39 4 2 3 2" xfId="22387"/>
    <cellStyle name="Обычный 3 12 39 4 2 4" xfId="22388"/>
    <cellStyle name="Обычный 3 12 39 4 3" xfId="22389"/>
    <cellStyle name="Обычный 3 12 39 4 3 2" xfId="22390"/>
    <cellStyle name="Обычный 3 12 39 4 3 2 2" xfId="22391"/>
    <cellStyle name="Обычный 3 12 39 4 3 3" xfId="22392"/>
    <cellStyle name="Обычный 3 12 39 4 4" xfId="22393"/>
    <cellStyle name="Обычный 3 12 39 4 4 2" xfId="22394"/>
    <cellStyle name="Обычный 3 12 39 4 5" xfId="22395"/>
    <cellStyle name="Обычный 3 12 39 5" xfId="22396"/>
    <cellStyle name="Обычный 3 12 39 5 2" xfId="22397"/>
    <cellStyle name="Обычный 3 12 39 5 2 2" xfId="22398"/>
    <cellStyle name="Обычный 3 12 39 5 2 2 2" xfId="22399"/>
    <cellStyle name="Обычный 3 12 39 5 2 3" xfId="22400"/>
    <cellStyle name="Обычный 3 12 39 5 3" xfId="22401"/>
    <cellStyle name="Обычный 3 12 39 5 3 2" xfId="22402"/>
    <cellStyle name="Обычный 3 12 39 5 4" xfId="22403"/>
    <cellStyle name="Обычный 3 12 39 6" xfId="22404"/>
    <cellStyle name="Обычный 3 12 39 6 2" xfId="22405"/>
    <cellStyle name="Обычный 3 12 39 6 2 2" xfId="22406"/>
    <cellStyle name="Обычный 3 12 39 6 3" xfId="22407"/>
    <cellStyle name="Обычный 3 12 39 7" xfId="22408"/>
    <cellStyle name="Обычный 3 12 39 7 2" xfId="22409"/>
    <cellStyle name="Обычный 3 12 39 8" xfId="22410"/>
    <cellStyle name="Обычный 3 12 4" xfId="22411"/>
    <cellStyle name="Обычный 3 12 4 2" xfId="22412"/>
    <cellStyle name="Обычный 3 12 4 2 2" xfId="22413"/>
    <cellStyle name="Обычный 3 12 4 2 2 2" xfId="22414"/>
    <cellStyle name="Обычный 3 12 4 2 2 2 2" xfId="22415"/>
    <cellStyle name="Обычный 3 12 4 2 2 2 2 2" xfId="22416"/>
    <cellStyle name="Обычный 3 12 4 2 2 2 2 2 2" xfId="22417"/>
    <cellStyle name="Обычный 3 12 4 2 2 2 2 3" xfId="22418"/>
    <cellStyle name="Обычный 3 12 4 2 2 2 3" xfId="22419"/>
    <cellStyle name="Обычный 3 12 4 2 2 2 3 2" xfId="22420"/>
    <cellStyle name="Обычный 3 12 4 2 2 2 4" xfId="22421"/>
    <cellStyle name="Обычный 3 12 4 2 2 3" xfId="22422"/>
    <cellStyle name="Обычный 3 12 4 2 2 3 2" xfId="22423"/>
    <cellStyle name="Обычный 3 12 4 2 2 3 2 2" xfId="22424"/>
    <cellStyle name="Обычный 3 12 4 2 2 3 3" xfId="22425"/>
    <cellStyle name="Обычный 3 12 4 2 2 4" xfId="22426"/>
    <cellStyle name="Обычный 3 12 4 2 2 4 2" xfId="22427"/>
    <cellStyle name="Обычный 3 12 4 2 2 5" xfId="22428"/>
    <cellStyle name="Обычный 3 12 4 2 3" xfId="22429"/>
    <cellStyle name="Обычный 3 12 4 2 3 2" xfId="22430"/>
    <cellStyle name="Обычный 3 12 4 2 3 2 2" xfId="22431"/>
    <cellStyle name="Обычный 3 12 4 2 3 2 2 2" xfId="22432"/>
    <cellStyle name="Обычный 3 12 4 2 3 2 2 2 2" xfId="22433"/>
    <cellStyle name="Обычный 3 12 4 2 3 2 2 3" xfId="22434"/>
    <cellStyle name="Обычный 3 12 4 2 3 2 3" xfId="22435"/>
    <cellStyle name="Обычный 3 12 4 2 3 2 3 2" xfId="22436"/>
    <cellStyle name="Обычный 3 12 4 2 3 2 4" xfId="22437"/>
    <cellStyle name="Обычный 3 12 4 2 3 3" xfId="22438"/>
    <cellStyle name="Обычный 3 12 4 2 3 3 2" xfId="22439"/>
    <cellStyle name="Обычный 3 12 4 2 3 3 2 2" xfId="22440"/>
    <cellStyle name="Обычный 3 12 4 2 3 3 3" xfId="22441"/>
    <cellStyle name="Обычный 3 12 4 2 3 4" xfId="22442"/>
    <cellStyle name="Обычный 3 12 4 2 3 4 2" xfId="22443"/>
    <cellStyle name="Обычный 3 12 4 2 3 5" xfId="22444"/>
    <cellStyle name="Обычный 3 12 4 2 4" xfId="22445"/>
    <cellStyle name="Обычный 3 12 4 2 4 2" xfId="22446"/>
    <cellStyle name="Обычный 3 12 4 2 4 2 2" xfId="22447"/>
    <cellStyle name="Обычный 3 12 4 2 4 2 2 2" xfId="22448"/>
    <cellStyle name="Обычный 3 12 4 2 4 2 3" xfId="22449"/>
    <cellStyle name="Обычный 3 12 4 2 4 3" xfId="22450"/>
    <cellStyle name="Обычный 3 12 4 2 4 3 2" xfId="22451"/>
    <cellStyle name="Обычный 3 12 4 2 4 4" xfId="22452"/>
    <cellStyle name="Обычный 3 12 4 2 5" xfId="22453"/>
    <cellStyle name="Обычный 3 12 4 2 5 2" xfId="22454"/>
    <cellStyle name="Обычный 3 12 4 2 5 2 2" xfId="22455"/>
    <cellStyle name="Обычный 3 12 4 2 5 3" xfId="22456"/>
    <cellStyle name="Обычный 3 12 4 2 6" xfId="22457"/>
    <cellStyle name="Обычный 3 12 4 2 6 2" xfId="22458"/>
    <cellStyle name="Обычный 3 12 4 2 7" xfId="22459"/>
    <cellStyle name="Обычный 3 12 4 3" xfId="22460"/>
    <cellStyle name="Обычный 3 12 4 3 2" xfId="22461"/>
    <cellStyle name="Обычный 3 12 4 3 2 2" xfId="22462"/>
    <cellStyle name="Обычный 3 12 4 3 2 2 2" xfId="22463"/>
    <cellStyle name="Обычный 3 12 4 3 2 2 2 2" xfId="22464"/>
    <cellStyle name="Обычный 3 12 4 3 2 2 3" xfId="22465"/>
    <cellStyle name="Обычный 3 12 4 3 2 3" xfId="22466"/>
    <cellStyle name="Обычный 3 12 4 3 2 3 2" xfId="22467"/>
    <cellStyle name="Обычный 3 12 4 3 2 4" xfId="22468"/>
    <cellStyle name="Обычный 3 12 4 3 3" xfId="22469"/>
    <cellStyle name="Обычный 3 12 4 3 3 2" xfId="22470"/>
    <cellStyle name="Обычный 3 12 4 3 3 2 2" xfId="22471"/>
    <cellStyle name="Обычный 3 12 4 3 3 3" xfId="22472"/>
    <cellStyle name="Обычный 3 12 4 3 4" xfId="22473"/>
    <cellStyle name="Обычный 3 12 4 3 4 2" xfId="22474"/>
    <cellStyle name="Обычный 3 12 4 3 5" xfId="22475"/>
    <cellStyle name="Обычный 3 12 4 4" xfId="22476"/>
    <cellStyle name="Обычный 3 12 4 4 2" xfId="22477"/>
    <cellStyle name="Обычный 3 12 4 4 2 2" xfId="22478"/>
    <cellStyle name="Обычный 3 12 4 4 2 2 2" xfId="22479"/>
    <cellStyle name="Обычный 3 12 4 4 2 2 2 2" xfId="22480"/>
    <cellStyle name="Обычный 3 12 4 4 2 2 3" xfId="22481"/>
    <cellStyle name="Обычный 3 12 4 4 2 3" xfId="22482"/>
    <cellStyle name="Обычный 3 12 4 4 2 3 2" xfId="22483"/>
    <cellStyle name="Обычный 3 12 4 4 2 4" xfId="22484"/>
    <cellStyle name="Обычный 3 12 4 4 3" xfId="22485"/>
    <cellStyle name="Обычный 3 12 4 4 3 2" xfId="22486"/>
    <cellStyle name="Обычный 3 12 4 4 3 2 2" xfId="22487"/>
    <cellStyle name="Обычный 3 12 4 4 3 3" xfId="22488"/>
    <cellStyle name="Обычный 3 12 4 4 4" xfId="22489"/>
    <cellStyle name="Обычный 3 12 4 4 4 2" xfId="22490"/>
    <cellStyle name="Обычный 3 12 4 4 5" xfId="22491"/>
    <cellStyle name="Обычный 3 12 4 5" xfId="22492"/>
    <cellStyle name="Обычный 3 12 4 5 2" xfId="22493"/>
    <cellStyle name="Обычный 3 12 4 5 2 2" xfId="22494"/>
    <cellStyle name="Обычный 3 12 4 5 2 2 2" xfId="22495"/>
    <cellStyle name="Обычный 3 12 4 5 2 3" xfId="22496"/>
    <cellStyle name="Обычный 3 12 4 5 3" xfId="22497"/>
    <cellStyle name="Обычный 3 12 4 5 3 2" xfId="22498"/>
    <cellStyle name="Обычный 3 12 4 5 4" xfId="22499"/>
    <cellStyle name="Обычный 3 12 4 6" xfId="22500"/>
    <cellStyle name="Обычный 3 12 4 6 2" xfId="22501"/>
    <cellStyle name="Обычный 3 12 4 6 2 2" xfId="22502"/>
    <cellStyle name="Обычный 3 12 4 6 3" xfId="22503"/>
    <cellStyle name="Обычный 3 12 4 7" xfId="22504"/>
    <cellStyle name="Обычный 3 12 4 7 2" xfId="22505"/>
    <cellStyle name="Обычный 3 12 4 8" xfId="22506"/>
    <cellStyle name="Обычный 3 12 40" xfId="22507"/>
    <cellStyle name="Обычный 3 12 40 2" xfId="22508"/>
    <cellStyle name="Обычный 3 12 40 2 2" xfId="22509"/>
    <cellStyle name="Обычный 3 12 40 2 2 2" xfId="22510"/>
    <cellStyle name="Обычный 3 12 40 2 2 2 2" xfId="22511"/>
    <cellStyle name="Обычный 3 12 40 2 2 2 2 2" xfId="22512"/>
    <cellStyle name="Обычный 3 12 40 2 2 2 2 2 2" xfId="22513"/>
    <cellStyle name="Обычный 3 12 40 2 2 2 2 3" xfId="22514"/>
    <cellStyle name="Обычный 3 12 40 2 2 2 3" xfId="22515"/>
    <cellStyle name="Обычный 3 12 40 2 2 2 3 2" xfId="22516"/>
    <cellStyle name="Обычный 3 12 40 2 2 2 4" xfId="22517"/>
    <cellStyle name="Обычный 3 12 40 2 2 3" xfId="22518"/>
    <cellStyle name="Обычный 3 12 40 2 2 3 2" xfId="22519"/>
    <cellStyle name="Обычный 3 12 40 2 2 3 2 2" xfId="22520"/>
    <cellStyle name="Обычный 3 12 40 2 2 3 3" xfId="22521"/>
    <cellStyle name="Обычный 3 12 40 2 2 4" xfId="22522"/>
    <cellStyle name="Обычный 3 12 40 2 2 4 2" xfId="22523"/>
    <cellStyle name="Обычный 3 12 40 2 2 5" xfId="22524"/>
    <cellStyle name="Обычный 3 12 40 2 3" xfId="22525"/>
    <cellStyle name="Обычный 3 12 40 2 3 2" xfId="22526"/>
    <cellStyle name="Обычный 3 12 40 2 3 2 2" xfId="22527"/>
    <cellStyle name="Обычный 3 12 40 2 3 2 2 2" xfId="22528"/>
    <cellStyle name="Обычный 3 12 40 2 3 2 2 2 2" xfId="22529"/>
    <cellStyle name="Обычный 3 12 40 2 3 2 2 3" xfId="22530"/>
    <cellStyle name="Обычный 3 12 40 2 3 2 3" xfId="22531"/>
    <cellStyle name="Обычный 3 12 40 2 3 2 3 2" xfId="22532"/>
    <cellStyle name="Обычный 3 12 40 2 3 2 4" xfId="22533"/>
    <cellStyle name="Обычный 3 12 40 2 3 3" xfId="22534"/>
    <cellStyle name="Обычный 3 12 40 2 3 3 2" xfId="22535"/>
    <cellStyle name="Обычный 3 12 40 2 3 3 2 2" xfId="22536"/>
    <cellStyle name="Обычный 3 12 40 2 3 3 3" xfId="22537"/>
    <cellStyle name="Обычный 3 12 40 2 3 4" xfId="22538"/>
    <cellStyle name="Обычный 3 12 40 2 3 4 2" xfId="22539"/>
    <cellStyle name="Обычный 3 12 40 2 3 5" xfId="22540"/>
    <cellStyle name="Обычный 3 12 40 2 4" xfId="22541"/>
    <cellStyle name="Обычный 3 12 40 2 4 2" xfId="22542"/>
    <cellStyle name="Обычный 3 12 40 2 4 2 2" xfId="22543"/>
    <cellStyle name="Обычный 3 12 40 2 4 2 2 2" xfId="22544"/>
    <cellStyle name="Обычный 3 12 40 2 4 2 3" xfId="22545"/>
    <cellStyle name="Обычный 3 12 40 2 4 3" xfId="22546"/>
    <cellStyle name="Обычный 3 12 40 2 4 3 2" xfId="22547"/>
    <cellStyle name="Обычный 3 12 40 2 4 4" xfId="22548"/>
    <cellStyle name="Обычный 3 12 40 2 5" xfId="22549"/>
    <cellStyle name="Обычный 3 12 40 2 5 2" xfId="22550"/>
    <cellStyle name="Обычный 3 12 40 2 5 2 2" xfId="22551"/>
    <cellStyle name="Обычный 3 12 40 2 5 3" xfId="22552"/>
    <cellStyle name="Обычный 3 12 40 2 6" xfId="22553"/>
    <cellStyle name="Обычный 3 12 40 2 6 2" xfId="22554"/>
    <cellStyle name="Обычный 3 12 40 2 7" xfId="22555"/>
    <cellStyle name="Обычный 3 12 40 3" xfId="22556"/>
    <cellStyle name="Обычный 3 12 40 3 2" xfId="22557"/>
    <cellStyle name="Обычный 3 12 40 3 2 2" xfId="22558"/>
    <cellStyle name="Обычный 3 12 40 3 2 2 2" xfId="22559"/>
    <cellStyle name="Обычный 3 12 40 3 2 2 2 2" xfId="22560"/>
    <cellStyle name="Обычный 3 12 40 3 2 2 3" xfId="22561"/>
    <cellStyle name="Обычный 3 12 40 3 2 3" xfId="22562"/>
    <cellStyle name="Обычный 3 12 40 3 2 3 2" xfId="22563"/>
    <cellStyle name="Обычный 3 12 40 3 2 4" xfId="22564"/>
    <cellStyle name="Обычный 3 12 40 3 3" xfId="22565"/>
    <cellStyle name="Обычный 3 12 40 3 3 2" xfId="22566"/>
    <cellStyle name="Обычный 3 12 40 3 3 2 2" xfId="22567"/>
    <cellStyle name="Обычный 3 12 40 3 3 3" xfId="22568"/>
    <cellStyle name="Обычный 3 12 40 3 4" xfId="22569"/>
    <cellStyle name="Обычный 3 12 40 3 4 2" xfId="22570"/>
    <cellStyle name="Обычный 3 12 40 3 5" xfId="22571"/>
    <cellStyle name="Обычный 3 12 40 4" xfId="22572"/>
    <cellStyle name="Обычный 3 12 40 4 2" xfId="22573"/>
    <cellStyle name="Обычный 3 12 40 4 2 2" xfId="22574"/>
    <cellStyle name="Обычный 3 12 40 4 2 2 2" xfId="22575"/>
    <cellStyle name="Обычный 3 12 40 4 2 2 2 2" xfId="22576"/>
    <cellStyle name="Обычный 3 12 40 4 2 2 3" xfId="22577"/>
    <cellStyle name="Обычный 3 12 40 4 2 3" xfId="22578"/>
    <cellStyle name="Обычный 3 12 40 4 2 3 2" xfId="22579"/>
    <cellStyle name="Обычный 3 12 40 4 2 4" xfId="22580"/>
    <cellStyle name="Обычный 3 12 40 4 3" xfId="22581"/>
    <cellStyle name="Обычный 3 12 40 4 3 2" xfId="22582"/>
    <cellStyle name="Обычный 3 12 40 4 3 2 2" xfId="22583"/>
    <cellStyle name="Обычный 3 12 40 4 3 3" xfId="22584"/>
    <cellStyle name="Обычный 3 12 40 4 4" xfId="22585"/>
    <cellStyle name="Обычный 3 12 40 4 4 2" xfId="22586"/>
    <cellStyle name="Обычный 3 12 40 4 5" xfId="22587"/>
    <cellStyle name="Обычный 3 12 40 5" xfId="22588"/>
    <cellStyle name="Обычный 3 12 40 5 2" xfId="22589"/>
    <cellStyle name="Обычный 3 12 40 5 2 2" xfId="22590"/>
    <cellStyle name="Обычный 3 12 40 5 2 2 2" xfId="22591"/>
    <cellStyle name="Обычный 3 12 40 5 2 3" xfId="22592"/>
    <cellStyle name="Обычный 3 12 40 5 3" xfId="22593"/>
    <cellStyle name="Обычный 3 12 40 5 3 2" xfId="22594"/>
    <cellStyle name="Обычный 3 12 40 5 4" xfId="22595"/>
    <cellStyle name="Обычный 3 12 40 6" xfId="22596"/>
    <cellStyle name="Обычный 3 12 40 6 2" xfId="22597"/>
    <cellStyle name="Обычный 3 12 40 6 2 2" xfId="22598"/>
    <cellStyle name="Обычный 3 12 40 6 3" xfId="22599"/>
    <cellStyle name="Обычный 3 12 40 7" xfId="22600"/>
    <cellStyle name="Обычный 3 12 40 7 2" xfId="22601"/>
    <cellStyle name="Обычный 3 12 40 8" xfId="22602"/>
    <cellStyle name="Обычный 3 12 41" xfId="22603"/>
    <cellStyle name="Обычный 3 12 41 2" xfId="22604"/>
    <cellStyle name="Обычный 3 12 41 2 2" xfId="22605"/>
    <cellStyle name="Обычный 3 12 41 2 2 2" xfId="22606"/>
    <cellStyle name="Обычный 3 12 41 2 2 2 2" xfId="22607"/>
    <cellStyle name="Обычный 3 12 41 2 2 2 2 2" xfId="22608"/>
    <cellStyle name="Обычный 3 12 41 2 2 2 2 2 2" xfId="22609"/>
    <cellStyle name="Обычный 3 12 41 2 2 2 2 3" xfId="22610"/>
    <cellStyle name="Обычный 3 12 41 2 2 2 3" xfId="22611"/>
    <cellStyle name="Обычный 3 12 41 2 2 2 3 2" xfId="22612"/>
    <cellStyle name="Обычный 3 12 41 2 2 2 4" xfId="22613"/>
    <cellStyle name="Обычный 3 12 41 2 2 3" xfId="22614"/>
    <cellStyle name="Обычный 3 12 41 2 2 3 2" xfId="22615"/>
    <cellStyle name="Обычный 3 12 41 2 2 3 2 2" xfId="22616"/>
    <cellStyle name="Обычный 3 12 41 2 2 3 3" xfId="22617"/>
    <cellStyle name="Обычный 3 12 41 2 2 4" xfId="22618"/>
    <cellStyle name="Обычный 3 12 41 2 2 4 2" xfId="22619"/>
    <cellStyle name="Обычный 3 12 41 2 2 5" xfId="22620"/>
    <cellStyle name="Обычный 3 12 41 2 3" xfId="22621"/>
    <cellStyle name="Обычный 3 12 41 2 3 2" xfId="22622"/>
    <cellStyle name="Обычный 3 12 41 2 3 2 2" xfId="22623"/>
    <cellStyle name="Обычный 3 12 41 2 3 2 2 2" xfId="22624"/>
    <cellStyle name="Обычный 3 12 41 2 3 2 2 2 2" xfId="22625"/>
    <cellStyle name="Обычный 3 12 41 2 3 2 2 3" xfId="22626"/>
    <cellStyle name="Обычный 3 12 41 2 3 2 3" xfId="22627"/>
    <cellStyle name="Обычный 3 12 41 2 3 2 3 2" xfId="22628"/>
    <cellStyle name="Обычный 3 12 41 2 3 2 4" xfId="22629"/>
    <cellStyle name="Обычный 3 12 41 2 3 3" xfId="22630"/>
    <cellStyle name="Обычный 3 12 41 2 3 3 2" xfId="22631"/>
    <cellStyle name="Обычный 3 12 41 2 3 3 2 2" xfId="22632"/>
    <cellStyle name="Обычный 3 12 41 2 3 3 3" xfId="22633"/>
    <cellStyle name="Обычный 3 12 41 2 3 4" xfId="22634"/>
    <cellStyle name="Обычный 3 12 41 2 3 4 2" xfId="22635"/>
    <cellStyle name="Обычный 3 12 41 2 3 5" xfId="22636"/>
    <cellStyle name="Обычный 3 12 41 2 4" xfId="22637"/>
    <cellStyle name="Обычный 3 12 41 2 4 2" xfId="22638"/>
    <cellStyle name="Обычный 3 12 41 2 4 2 2" xfId="22639"/>
    <cellStyle name="Обычный 3 12 41 2 4 2 2 2" xfId="22640"/>
    <cellStyle name="Обычный 3 12 41 2 4 2 3" xfId="22641"/>
    <cellStyle name="Обычный 3 12 41 2 4 3" xfId="22642"/>
    <cellStyle name="Обычный 3 12 41 2 4 3 2" xfId="22643"/>
    <cellStyle name="Обычный 3 12 41 2 4 4" xfId="22644"/>
    <cellStyle name="Обычный 3 12 41 2 5" xfId="22645"/>
    <cellStyle name="Обычный 3 12 41 2 5 2" xfId="22646"/>
    <cellStyle name="Обычный 3 12 41 2 5 2 2" xfId="22647"/>
    <cellStyle name="Обычный 3 12 41 2 5 3" xfId="22648"/>
    <cellStyle name="Обычный 3 12 41 2 6" xfId="22649"/>
    <cellStyle name="Обычный 3 12 41 2 6 2" xfId="22650"/>
    <cellStyle name="Обычный 3 12 41 2 7" xfId="22651"/>
    <cellStyle name="Обычный 3 12 41 3" xfId="22652"/>
    <cellStyle name="Обычный 3 12 41 3 2" xfId="22653"/>
    <cellStyle name="Обычный 3 12 41 3 2 2" xfId="22654"/>
    <cellStyle name="Обычный 3 12 41 3 2 2 2" xfId="22655"/>
    <cellStyle name="Обычный 3 12 41 3 2 2 2 2" xfId="22656"/>
    <cellStyle name="Обычный 3 12 41 3 2 2 3" xfId="22657"/>
    <cellStyle name="Обычный 3 12 41 3 2 3" xfId="22658"/>
    <cellStyle name="Обычный 3 12 41 3 2 3 2" xfId="22659"/>
    <cellStyle name="Обычный 3 12 41 3 2 4" xfId="22660"/>
    <cellStyle name="Обычный 3 12 41 3 3" xfId="22661"/>
    <cellStyle name="Обычный 3 12 41 3 3 2" xfId="22662"/>
    <cellStyle name="Обычный 3 12 41 3 3 2 2" xfId="22663"/>
    <cellStyle name="Обычный 3 12 41 3 3 3" xfId="22664"/>
    <cellStyle name="Обычный 3 12 41 3 4" xfId="22665"/>
    <cellStyle name="Обычный 3 12 41 3 4 2" xfId="22666"/>
    <cellStyle name="Обычный 3 12 41 3 5" xfId="22667"/>
    <cellStyle name="Обычный 3 12 41 4" xfId="22668"/>
    <cellStyle name="Обычный 3 12 41 4 2" xfId="22669"/>
    <cellStyle name="Обычный 3 12 41 4 2 2" xfId="22670"/>
    <cellStyle name="Обычный 3 12 41 4 2 2 2" xfId="22671"/>
    <cellStyle name="Обычный 3 12 41 4 2 2 2 2" xfId="22672"/>
    <cellStyle name="Обычный 3 12 41 4 2 2 3" xfId="22673"/>
    <cellStyle name="Обычный 3 12 41 4 2 3" xfId="22674"/>
    <cellStyle name="Обычный 3 12 41 4 2 3 2" xfId="22675"/>
    <cellStyle name="Обычный 3 12 41 4 2 4" xfId="22676"/>
    <cellStyle name="Обычный 3 12 41 4 3" xfId="22677"/>
    <cellStyle name="Обычный 3 12 41 4 3 2" xfId="22678"/>
    <cellStyle name="Обычный 3 12 41 4 3 2 2" xfId="22679"/>
    <cellStyle name="Обычный 3 12 41 4 3 3" xfId="22680"/>
    <cellStyle name="Обычный 3 12 41 4 4" xfId="22681"/>
    <cellStyle name="Обычный 3 12 41 4 4 2" xfId="22682"/>
    <cellStyle name="Обычный 3 12 41 4 5" xfId="22683"/>
    <cellStyle name="Обычный 3 12 41 5" xfId="22684"/>
    <cellStyle name="Обычный 3 12 41 5 2" xfId="22685"/>
    <cellStyle name="Обычный 3 12 41 5 2 2" xfId="22686"/>
    <cellStyle name="Обычный 3 12 41 5 2 2 2" xfId="22687"/>
    <cellStyle name="Обычный 3 12 41 5 2 3" xfId="22688"/>
    <cellStyle name="Обычный 3 12 41 5 3" xfId="22689"/>
    <cellStyle name="Обычный 3 12 41 5 3 2" xfId="22690"/>
    <cellStyle name="Обычный 3 12 41 5 4" xfId="22691"/>
    <cellStyle name="Обычный 3 12 41 6" xfId="22692"/>
    <cellStyle name="Обычный 3 12 41 6 2" xfId="22693"/>
    <cellStyle name="Обычный 3 12 41 6 2 2" xfId="22694"/>
    <cellStyle name="Обычный 3 12 41 6 3" xfId="22695"/>
    <cellStyle name="Обычный 3 12 41 7" xfId="22696"/>
    <cellStyle name="Обычный 3 12 41 7 2" xfId="22697"/>
    <cellStyle name="Обычный 3 12 41 8" xfId="22698"/>
    <cellStyle name="Обычный 3 12 42" xfId="22699"/>
    <cellStyle name="Обычный 3 12 42 2" xfId="22700"/>
    <cellStyle name="Обычный 3 12 42 2 2" xfId="22701"/>
    <cellStyle name="Обычный 3 12 42 2 2 2" xfId="22702"/>
    <cellStyle name="Обычный 3 12 42 2 2 2 2" xfId="22703"/>
    <cellStyle name="Обычный 3 12 42 2 2 2 2 2" xfId="22704"/>
    <cellStyle name="Обычный 3 12 42 2 2 2 2 2 2" xfId="22705"/>
    <cellStyle name="Обычный 3 12 42 2 2 2 2 3" xfId="22706"/>
    <cellStyle name="Обычный 3 12 42 2 2 2 3" xfId="22707"/>
    <cellStyle name="Обычный 3 12 42 2 2 2 3 2" xfId="22708"/>
    <cellStyle name="Обычный 3 12 42 2 2 2 4" xfId="22709"/>
    <cellStyle name="Обычный 3 12 42 2 2 3" xfId="22710"/>
    <cellStyle name="Обычный 3 12 42 2 2 3 2" xfId="22711"/>
    <cellStyle name="Обычный 3 12 42 2 2 3 2 2" xfId="22712"/>
    <cellStyle name="Обычный 3 12 42 2 2 3 3" xfId="22713"/>
    <cellStyle name="Обычный 3 12 42 2 2 4" xfId="22714"/>
    <cellStyle name="Обычный 3 12 42 2 2 4 2" xfId="22715"/>
    <cellStyle name="Обычный 3 12 42 2 2 5" xfId="22716"/>
    <cellStyle name="Обычный 3 12 42 2 3" xfId="22717"/>
    <cellStyle name="Обычный 3 12 42 2 3 2" xfId="22718"/>
    <cellStyle name="Обычный 3 12 42 2 3 2 2" xfId="22719"/>
    <cellStyle name="Обычный 3 12 42 2 3 2 2 2" xfId="22720"/>
    <cellStyle name="Обычный 3 12 42 2 3 2 2 2 2" xfId="22721"/>
    <cellStyle name="Обычный 3 12 42 2 3 2 2 3" xfId="22722"/>
    <cellStyle name="Обычный 3 12 42 2 3 2 3" xfId="22723"/>
    <cellStyle name="Обычный 3 12 42 2 3 2 3 2" xfId="22724"/>
    <cellStyle name="Обычный 3 12 42 2 3 2 4" xfId="22725"/>
    <cellStyle name="Обычный 3 12 42 2 3 3" xfId="22726"/>
    <cellStyle name="Обычный 3 12 42 2 3 3 2" xfId="22727"/>
    <cellStyle name="Обычный 3 12 42 2 3 3 2 2" xfId="22728"/>
    <cellStyle name="Обычный 3 12 42 2 3 3 3" xfId="22729"/>
    <cellStyle name="Обычный 3 12 42 2 3 4" xfId="22730"/>
    <cellStyle name="Обычный 3 12 42 2 3 4 2" xfId="22731"/>
    <cellStyle name="Обычный 3 12 42 2 3 5" xfId="22732"/>
    <cellStyle name="Обычный 3 12 42 2 4" xfId="22733"/>
    <cellStyle name="Обычный 3 12 42 2 4 2" xfId="22734"/>
    <cellStyle name="Обычный 3 12 42 2 4 2 2" xfId="22735"/>
    <cellStyle name="Обычный 3 12 42 2 4 2 2 2" xfId="22736"/>
    <cellStyle name="Обычный 3 12 42 2 4 2 3" xfId="22737"/>
    <cellStyle name="Обычный 3 12 42 2 4 3" xfId="22738"/>
    <cellStyle name="Обычный 3 12 42 2 4 3 2" xfId="22739"/>
    <cellStyle name="Обычный 3 12 42 2 4 4" xfId="22740"/>
    <cellStyle name="Обычный 3 12 42 2 5" xfId="22741"/>
    <cellStyle name="Обычный 3 12 42 2 5 2" xfId="22742"/>
    <cellStyle name="Обычный 3 12 42 2 5 2 2" xfId="22743"/>
    <cellStyle name="Обычный 3 12 42 2 5 3" xfId="22744"/>
    <cellStyle name="Обычный 3 12 42 2 6" xfId="22745"/>
    <cellStyle name="Обычный 3 12 42 2 6 2" xfId="22746"/>
    <cellStyle name="Обычный 3 12 42 2 7" xfId="22747"/>
    <cellStyle name="Обычный 3 12 42 3" xfId="22748"/>
    <cellStyle name="Обычный 3 12 42 3 2" xfId="22749"/>
    <cellStyle name="Обычный 3 12 42 3 2 2" xfId="22750"/>
    <cellStyle name="Обычный 3 12 42 3 2 2 2" xfId="22751"/>
    <cellStyle name="Обычный 3 12 42 3 2 2 2 2" xfId="22752"/>
    <cellStyle name="Обычный 3 12 42 3 2 2 3" xfId="22753"/>
    <cellStyle name="Обычный 3 12 42 3 2 3" xfId="22754"/>
    <cellStyle name="Обычный 3 12 42 3 2 3 2" xfId="22755"/>
    <cellStyle name="Обычный 3 12 42 3 2 4" xfId="22756"/>
    <cellStyle name="Обычный 3 12 42 3 3" xfId="22757"/>
    <cellStyle name="Обычный 3 12 42 3 3 2" xfId="22758"/>
    <cellStyle name="Обычный 3 12 42 3 3 2 2" xfId="22759"/>
    <cellStyle name="Обычный 3 12 42 3 3 3" xfId="22760"/>
    <cellStyle name="Обычный 3 12 42 3 4" xfId="22761"/>
    <cellStyle name="Обычный 3 12 42 3 4 2" xfId="22762"/>
    <cellStyle name="Обычный 3 12 42 3 5" xfId="22763"/>
    <cellStyle name="Обычный 3 12 42 4" xfId="22764"/>
    <cellStyle name="Обычный 3 12 42 4 2" xfId="22765"/>
    <cellStyle name="Обычный 3 12 42 4 2 2" xfId="22766"/>
    <cellStyle name="Обычный 3 12 42 4 2 2 2" xfId="22767"/>
    <cellStyle name="Обычный 3 12 42 4 2 2 2 2" xfId="22768"/>
    <cellStyle name="Обычный 3 12 42 4 2 2 3" xfId="22769"/>
    <cellStyle name="Обычный 3 12 42 4 2 3" xfId="22770"/>
    <cellStyle name="Обычный 3 12 42 4 2 3 2" xfId="22771"/>
    <cellStyle name="Обычный 3 12 42 4 2 4" xfId="22772"/>
    <cellStyle name="Обычный 3 12 42 4 3" xfId="22773"/>
    <cellStyle name="Обычный 3 12 42 4 3 2" xfId="22774"/>
    <cellStyle name="Обычный 3 12 42 4 3 2 2" xfId="22775"/>
    <cellStyle name="Обычный 3 12 42 4 3 3" xfId="22776"/>
    <cellStyle name="Обычный 3 12 42 4 4" xfId="22777"/>
    <cellStyle name="Обычный 3 12 42 4 4 2" xfId="22778"/>
    <cellStyle name="Обычный 3 12 42 4 5" xfId="22779"/>
    <cellStyle name="Обычный 3 12 42 5" xfId="22780"/>
    <cellStyle name="Обычный 3 12 42 5 2" xfId="22781"/>
    <cellStyle name="Обычный 3 12 42 5 2 2" xfId="22782"/>
    <cellStyle name="Обычный 3 12 42 5 2 2 2" xfId="22783"/>
    <cellStyle name="Обычный 3 12 42 5 2 3" xfId="22784"/>
    <cellStyle name="Обычный 3 12 42 5 3" xfId="22785"/>
    <cellStyle name="Обычный 3 12 42 5 3 2" xfId="22786"/>
    <cellStyle name="Обычный 3 12 42 5 4" xfId="22787"/>
    <cellStyle name="Обычный 3 12 42 6" xfId="22788"/>
    <cellStyle name="Обычный 3 12 42 6 2" xfId="22789"/>
    <cellStyle name="Обычный 3 12 42 6 2 2" xfId="22790"/>
    <cellStyle name="Обычный 3 12 42 6 3" xfId="22791"/>
    <cellStyle name="Обычный 3 12 42 7" xfId="22792"/>
    <cellStyle name="Обычный 3 12 42 7 2" xfId="22793"/>
    <cellStyle name="Обычный 3 12 42 8" xfId="22794"/>
    <cellStyle name="Обычный 3 12 43" xfId="22795"/>
    <cellStyle name="Обычный 3 12 43 2" xfId="22796"/>
    <cellStyle name="Обычный 3 12 43 2 2" xfId="22797"/>
    <cellStyle name="Обычный 3 12 43 2 2 2" xfId="22798"/>
    <cellStyle name="Обычный 3 12 43 2 2 2 2" xfId="22799"/>
    <cellStyle name="Обычный 3 12 43 2 2 2 2 2" xfId="22800"/>
    <cellStyle name="Обычный 3 12 43 2 2 2 2 2 2" xfId="22801"/>
    <cellStyle name="Обычный 3 12 43 2 2 2 2 3" xfId="22802"/>
    <cellStyle name="Обычный 3 12 43 2 2 2 3" xfId="22803"/>
    <cellStyle name="Обычный 3 12 43 2 2 2 3 2" xfId="22804"/>
    <cellStyle name="Обычный 3 12 43 2 2 2 4" xfId="22805"/>
    <cellStyle name="Обычный 3 12 43 2 2 3" xfId="22806"/>
    <cellStyle name="Обычный 3 12 43 2 2 3 2" xfId="22807"/>
    <cellStyle name="Обычный 3 12 43 2 2 3 2 2" xfId="22808"/>
    <cellStyle name="Обычный 3 12 43 2 2 3 3" xfId="22809"/>
    <cellStyle name="Обычный 3 12 43 2 2 4" xfId="22810"/>
    <cellStyle name="Обычный 3 12 43 2 2 4 2" xfId="22811"/>
    <cellStyle name="Обычный 3 12 43 2 2 5" xfId="22812"/>
    <cellStyle name="Обычный 3 12 43 2 3" xfId="22813"/>
    <cellStyle name="Обычный 3 12 43 2 3 2" xfId="22814"/>
    <cellStyle name="Обычный 3 12 43 2 3 2 2" xfId="22815"/>
    <cellStyle name="Обычный 3 12 43 2 3 2 2 2" xfId="22816"/>
    <cellStyle name="Обычный 3 12 43 2 3 2 2 2 2" xfId="22817"/>
    <cellStyle name="Обычный 3 12 43 2 3 2 2 3" xfId="22818"/>
    <cellStyle name="Обычный 3 12 43 2 3 2 3" xfId="22819"/>
    <cellStyle name="Обычный 3 12 43 2 3 2 3 2" xfId="22820"/>
    <cellStyle name="Обычный 3 12 43 2 3 2 4" xfId="22821"/>
    <cellStyle name="Обычный 3 12 43 2 3 3" xfId="22822"/>
    <cellStyle name="Обычный 3 12 43 2 3 3 2" xfId="22823"/>
    <cellStyle name="Обычный 3 12 43 2 3 3 2 2" xfId="22824"/>
    <cellStyle name="Обычный 3 12 43 2 3 3 3" xfId="22825"/>
    <cellStyle name="Обычный 3 12 43 2 3 4" xfId="22826"/>
    <cellStyle name="Обычный 3 12 43 2 3 4 2" xfId="22827"/>
    <cellStyle name="Обычный 3 12 43 2 3 5" xfId="22828"/>
    <cellStyle name="Обычный 3 12 43 2 4" xfId="22829"/>
    <cellStyle name="Обычный 3 12 43 2 4 2" xfId="22830"/>
    <cellStyle name="Обычный 3 12 43 2 4 2 2" xfId="22831"/>
    <cellStyle name="Обычный 3 12 43 2 4 2 2 2" xfId="22832"/>
    <cellStyle name="Обычный 3 12 43 2 4 2 3" xfId="22833"/>
    <cellStyle name="Обычный 3 12 43 2 4 3" xfId="22834"/>
    <cellStyle name="Обычный 3 12 43 2 4 3 2" xfId="22835"/>
    <cellStyle name="Обычный 3 12 43 2 4 4" xfId="22836"/>
    <cellStyle name="Обычный 3 12 43 2 5" xfId="22837"/>
    <cellStyle name="Обычный 3 12 43 2 5 2" xfId="22838"/>
    <cellStyle name="Обычный 3 12 43 2 5 2 2" xfId="22839"/>
    <cellStyle name="Обычный 3 12 43 2 5 3" xfId="22840"/>
    <cellStyle name="Обычный 3 12 43 2 6" xfId="22841"/>
    <cellStyle name="Обычный 3 12 43 2 6 2" xfId="22842"/>
    <cellStyle name="Обычный 3 12 43 2 7" xfId="22843"/>
    <cellStyle name="Обычный 3 12 43 3" xfId="22844"/>
    <cellStyle name="Обычный 3 12 43 3 2" xfId="22845"/>
    <cellStyle name="Обычный 3 12 43 3 2 2" xfId="22846"/>
    <cellStyle name="Обычный 3 12 43 3 2 2 2" xfId="22847"/>
    <cellStyle name="Обычный 3 12 43 3 2 2 2 2" xfId="22848"/>
    <cellStyle name="Обычный 3 12 43 3 2 2 3" xfId="22849"/>
    <cellStyle name="Обычный 3 12 43 3 2 3" xfId="22850"/>
    <cellStyle name="Обычный 3 12 43 3 2 3 2" xfId="22851"/>
    <cellStyle name="Обычный 3 12 43 3 2 4" xfId="22852"/>
    <cellStyle name="Обычный 3 12 43 3 3" xfId="22853"/>
    <cellStyle name="Обычный 3 12 43 3 3 2" xfId="22854"/>
    <cellStyle name="Обычный 3 12 43 3 3 2 2" xfId="22855"/>
    <cellStyle name="Обычный 3 12 43 3 3 3" xfId="22856"/>
    <cellStyle name="Обычный 3 12 43 3 4" xfId="22857"/>
    <cellStyle name="Обычный 3 12 43 3 4 2" xfId="22858"/>
    <cellStyle name="Обычный 3 12 43 3 5" xfId="22859"/>
    <cellStyle name="Обычный 3 12 43 4" xfId="22860"/>
    <cellStyle name="Обычный 3 12 43 4 2" xfId="22861"/>
    <cellStyle name="Обычный 3 12 43 4 2 2" xfId="22862"/>
    <cellStyle name="Обычный 3 12 43 4 2 2 2" xfId="22863"/>
    <cellStyle name="Обычный 3 12 43 4 2 2 2 2" xfId="22864"/>
    <cellStyle name="Обычный 3 12 43 4 2 2 3" xfId="22865"/>
    <cellStyle name="Обычный 3 12 43 4 2 3" xfId="22866"/>
    <cellStyle name="Обычный 3 12 43 4 2 3 2" xfId="22867"/>
    <cellStyle name="Обычный 3 12 43 4 2 4" xfId="22868"/>
    <cellStyle name="Обычный 3 12 43 4 3" xfId="22869"/>
    <cellStyle name="Обычный 3 12 43 4 3 2" xfId="22870"/>
    <cellStyle name="Обычный 3 12 43 4 3 2 2" xfId="22871"/>
    <cellStyle name="Обычный 3 12 43 4 3 3" xfId="22872"/>
    <cellStyle name="Обычный 3 12 43 4 4" xfId="22873"/>
    <cellStyle name="Обычный 3 12 43 4 4 2" xfId="22874"/>
    <cellStyle name="Обычный 3 12 43 4 5" xfId="22875"/>
    <cellStyle name="Обычный 3 12 43 5" xfId="22876"/>
    <cellStyle name="Обычный 3 12 43 5 2" xfId="22877"/>
    <cellStyle name="Обычный 3 12 43 5 2 2" xfId="22878"/>
    <cellStyle name="Обычный 3 12 43 5 2 2 2" xfId="22879"/>
    <cellStyle name="Обычный 3 12 43 5 2 3" xfId="22880"/>
    <cellStyle name="Обычный 3 12 43 5 3" xfId="22881"/>
    <cellStyle name="Обычный 3 12 43 5 3 2" xfId="22882"/>
    <cellStyle name="Обычный 3 12 43 5 4" xfId="22883"/>
    <cellStyle name="Обычный 3 12 43 6" xfId="22884"/>
    <cellStyle name="Обычный 3 12 43 6 2" xfId="22885"/>
    <cellStyle name="Обычный 3 12 43 6 2 2" xfId="22886"/>
    <cellStyle name="Обычный 3 12 43 6 3" xfId="22887"/>
    <cellStyle name="Обычный 3 12 43 7" xfId="22888"/>
    <cellStyle name="Обычный 3 12 43 7 2" xfId="22889"/>
    <cellStyle name="Обычный 3 12 43 8" xfId="22890"/>
    <cellStyle name="Обычный 3 12 44" xfId="22891"/>
    <cellStyle name="Обычный 3 12 44 2" xfId="22892"/>
    <cellStyle name="Обычный 3 12 44 2 2" xfId="22893"/>
    <cellStyle name="Обычный 3 12 44 2 2 2" xfId="22894"/>
    <cellStyle name="Обычный 3 12 44 2 2 2 2" xfId="22895"/>
    <cellStyle name="Обычный 3 12 44 2 2 2 2 2" xfId="22896"/>
    <cellStyle name="Обычный 3 12 44 2 2 2 2 2 2" xfId="22897"/>
    <cellStyle name="Обычный 3 12 44 2 2 2 2 3" xfId="22898"/>
    <cellStyle name="Обычный 3 12 44 2 2 2 3" xfId="22899"/>
    <cellStyle name="Обычный 3 12 44 2 2 2 3 2" xfId="22900"/>
    <cellStyle name="Обычный 3 12 44 2 2 2 4" xfId="22901"/>
    <cellStyle name="Обычный 3 12 44 2 2 3" xfId="22902"/>
    <cellStyle name="Обычный 3 12 44 2 2 3 2" xfId="22903"/>
    <cellStyle name="Обычный 3 12 44 2 2 3 2 2" xfId="22904"/>
    <cellStyle name="Обычный 3 12 44 2 2 3 3" xfId="22905"/>
    <cellStyle name="Обычный 3 12 44 2 2 4" xfId="22906"/>
    <cellStyle name="Обычный 3 12 44 2 2 4 2" xfId="22907"/>
    <cellStyle name="Обычный 3 12 44 2 2 5" xfId="22908"/>
    <cellStyle name="Обычный 3 12 44 2 3" xfId="22909"/>
    <cellStyle name="Обычный 3 12 44 2 3 2" xfId="22910"/>
    <cellStyle name="Обычный 3 12 44 2 3 2 2" xfId="22911"/>
    <cellStyle name="Обычный 3 12 44 2 3 2 2 2" xfId="22912"/>
    <cellStyle name="Обычный 3 12 44 2 3 2 2 2 2" xfId="22913"/>
    <cellStyle name="Обычный 3 12 44 2 3 2 2 3" xfId="22914"/>
    <cellStyle name="Обычный 3 12 44 2 3 2 3" xfId="22915"/>
    <cellStyle name="Обычный 3 12 44 2 3 2 3 2" xfId="22916"/>
    <cellStyle name="Обычный 3 12 44 2 3 2 4" xfId="22917"/>
    <cellStyle name="Обычный 3 12 44 2 3 3" xfId="22918"/>
    <cellStyle name="Обычный 3 12 44 2 3 3 2" xfId="22919"/>
    <cellStyle name="Обычный 3 12 44 2 3 3 2 2" xfId="22920"/>
    <cellStyle name="Обычный 3 12 44 2 3 3 3" xfId="22921"/>
    <cellStyle name="Обычный 3 12 44 2 3 4" xfId="22922"/>
    <cellStyle name="Обычный 3 12 44 2 3 4 2" xfId="22923"/>
    <cellStyle name="Обычный 3 12 44 2 3 5" xfId="22924"/>
    <cellStyle name="Обычный 3 12 44 2 4" xfId="22925"/>
    <cellStyle name="Обычный 3 12 44 2 4 2" xfId="22926"/>
    <cellStyle name="Обычный 3 12 44 2 4 2 2" xfId="22927"/>
    <cellStyle name="Обычный 3 12 44 2 4 2 2 2" xfId="22928"/>
    <cellStyle name="Обычный 3 12 44 2 4 2 3" xfId="22929"/>
    <cellStyle name="Обычный 3 12 44 2 4 3" xfId="22930"/>
    <cellStyle name="Обычный 3 12 44 2 4 3 2" xfId="22931"/>
    <cellStyle name="Обычный 3 12 44 2 4 4" xfId="22932"/>
    <cellStyle name="Обычный 3 12 44 2 5" xfId="22933"/>
    <cellStyle name="Обычный 3 12 44 2 5 2" xfId="22934"/>
    <cellStyle name="Обычный 3 12 44 2 5 2 2" xfId="22935"/>
    <cellStyle name="Обычный 3 12 44 2 5 3" xfId="22936"/>
    <cellStyle name="Обычный 3 12 44 2 6" xfId="22937"/>
    <cellStyle name="Обычный 3 12 44 2 6 2" xfId="22938"/>
    <cellStyle name="Обычный 3 12 44 2 7" xfId="22939"/>
    <cellStyle name="Обычный 3 12 44 3" xfId="22940"/>
    <cellStyle name="Обычный 3 12 44 3 2" xfId="22941"/>
    <cellStyle name="Обычный 3 12 44 3 2 2" xfId="22942"/>
    <cellStyle name="Обычный 3 12 44 3 2 2 2" xfId="22943"/>
    <cellStyle name="Обычный 3 12 44 3 2 2 2 2" xfId="22944"/>
    <cellStyle name="Обычный 3 12 44 3 2 2 3" xfId="22945"/>
    <cellStyle name="Обычный 3 12 44 3 2 3" xfId="22946"/>
    <cellStyle name="Обычный 3 12 44 3 2 3 2" xfId="22947"/>
    <cellStyle name="Обычный 3 12 44 3 2 4" xfId="22948"/>
    <cellStyle name="Обычный 3 12 44 3 3" xfId="22949"/>
    <cellStyle name="Обычный 3 12 44 3 3 2" xfId="22950"/>
    <cellStyle name="Обычный 3 12 44 3 3 2 2" xfId="22951"/>
    <cellStyle name="Обычный 3 12 44 3 3 3" xfId="22952"/>
    <cellStyle name="Обычный 3 12 44 3 4" xfId="22953"/>
    <cellStyle name="Обычный 3 12 44 3 4 2" xfId="22954"/>
    <cellStyle name="Обычный 3 12 44 3 5" xfId="22955"/>
    <cellStyle name="Обычный 3 12 44 4" xfId="22956"/>
    <cellStyle name="Обычный 3 12 44 4 2" xfId="22957"/>
    <cellStyle name="Обычный 3 12 44 4 2 2" xfId="22958"/>
    <cellStyle name="Обычный 3 12 44 4 2 2 2" xfId="22959"/>
    <cellStyle name="Обычный 3 12 44 4 2 2 2 2" xfId="22960"/>
    <cellStyle name="Обычный 3 12 44 4 2 2 3" xfId="22961"/>
    <cellStyle name="Обычный 3 12 44 4 2 3" xfId="22962"/>
    <cellStyle name="Обычный 3 12 44 4 2 3 2" xfId="22963"/>
    <cellStyle name="Обычный 3 12 44 4 2 4" xfId="22964"/>
    <cellStyle name="Обычный 3 12 44 4 3" xfId="22965"/>
    <cellStyle name="Обычный 3 12 44 4 3 2" xfId="22966"/>
    <cellStyle name="Обычный 3 12 44 4 3 2 2" xfId="22967"/>
    <cellStyle name="Обычный 3 12 44 4 3 3" xfId="22968"/>
    <cellStyle name="Обычный 3 12 44 4 4" xfId="22969"/>
    <cellStyle name="Обычный 3 12 44 4 4 2" xfId="22970"/>
    <cellStyle name="Обычный 3 12 44 4 5" xfId="22971"/>
    <cellStyle name="Обычный 3 12 44 5" xfId="22972"/>
    <cellStyle name="Обычный 3 12 44 5 2" xfId="22973"/>
    <cellStyle name="Обычный 3 12 44 5 2 2" xfId="22974"/>
    <cellStyle name="Обычный 3 12 44 5 2 2 2" xfId="22975"/>
    <cellStyle name="Обычный 3 12 44 5 2 3" xfId="22976"/>
    <cellStyle name="Обычный 3 12 44 5 3" xfId="22977"/>
    <cellStyle name="Обычный 3 12 44 5 3 2" xfId="22978"/>
    <cellStyle name="Обычный 3 12 44 5 4" xfId="22979"/>
    <cellStyle name="Обычный 3 12 44 6" xfId="22980"/>
    <cellStyle name="Обычный 3 12 44 6 2" xfId="22981"/>
    <cellStyle name="Обычный 3 12 44 6 2 2" xfId="22982"/>
    <cellStyle name="Обычный 3 12 44 6 3" xfId="22983"/>
    <cellStyle name="Обычный 3 12 44 7" xfId="22984"/>
    <cellStyle name="Обычный 3 12 44 7 2" xfId="22985"/>
    <cellStyle name="Обычный 3 12 44 8" xfId="22986"/>
    <cellStyle name="Обычный 3 12 45" xfId="22987"/>
    <cellStyle name="Обычный 3 12 45 2" xfId="22988"/>
    <cellStyle name="Обычный 3 12 45 2 2" xfId="22989"/>
    <cellStyle name="Обычный 3 12 45 2 2 2" xfId="22990"/>
    <cellStyle name="Обычный 3 12 45 2 2 2 2" xfId="22991"/>
    <cellStyle name="Обычный 3 12 45 2 2 2 2 2" xfId="22992"/>
    <cellStyle name="Обычный 3 12 45 2 2 2 2 2 2" xfId="22993"/>
    <cellStyle name="Обычный 3 12 45 2 2 2 2 3" xfId="22994"/>
    <cellStyle name="Обычный 3 12 45 2 2 2 3" xfId="22995"/>
    <cellStyle name="Обычный 3 12 45 2 2 2 3 2" xfId="22996"/>
    <cellStyle name="Обычный 3 12 45 2 2 2 4" xfId="22997"/>
    <cellStyle name="Обычный 3 12 45 2 2 3" xfId="22998"/>
    <cellStyle name="Обычный 3 12 45 2 2 3 2" xfId="22999"/>
    <cellStyle name="Обычный 3 12 45 2 2 3 2 2" xfId="23000"/>
    <cellStyle name="Обычный 3 12 45 2 2 3 3" xfId="23001"/>
    <cellStyle name="Обычный 3 12 45 2 2 4" xfId="23002"/>
    <cellStyle name="Обычный 3 12 45 2 2 4 2" xfId="23003"/>
    <cellStyle name="Обычный 3 12 45 2 2 5" xfId="23004"/>
    <cellStyle name="Обычный 3 12 45 2 3" xfId="23005"/>
    <cellStyle name="Обычный 3 12 45 2 3 2" xfId="23006"/>
    <cellStyle name="Обычный 3 12 45 2 3 2 2" xfId="23007"/>
    <cellStyle name="Обычный 3 12 45 2 3 2 2 2" xfId="23008"/>
    <cellStyle name="Обычный 3 12 45 2 3 2 2 2 2" xfId="23009"/>
    <cellStyle name="Обычный 3 12 45 2 3 2 2 3" xfId="23010"/>
    <cellStyle name="Обычный 3 12 45 2 3 2 3" xfId="23011"/>
    <cellStyle name="Обычный 3 12 45 2 3 2 3 2" xfId="23012"/>
    <cellStyle name="Обычный 3 12 45 2 3 2 4" xfId="23013"/>
    <cellStyle name="Обычный 3 12 45 2 3 3" xfId="23014"/>
    <cellStyle name="Обычный 3 12 45 2 3 3 2" xfId="23015"/>
    <cellStyle name="Обычный 3 12 45 2 3 3 2 2" xfId="23016"/>
    <cellStyle name="Обычный 3 12 45 2 3 3 3" xfId="23017"/>
    <cellStyle name="Обычный 3 12 45 2 3 4" xfId="23018"/>
    <cellStyle name="Обычный 3 12 45 2 3 4 2" xfId="23019"/>
    <cellStyle name="Обычный 3 12 45 2 3 5" xfId="23020"/>
    <cellStyle name="Обычный 3 12 45 2 4" xfId="23021"/>
    <cellStyle name="Обычный 3 12 45 2 4 2" xfId="23022"/>
    <cellStyle name="Обычный 3 12 45 2 4 2 2" xfId="23023"/>
    <cellStyle name="Обычный 3 12 45 2 4 2 2 2" xfId="23024"/>
    <cellStyle name="Обычный 3 12 45 2 4 2 3" xfId="23025"/>
    <cellStyle name="Обычный 3 12 45 2 4 3" xfId="23026"/>
    <cellStyle name="Обычный 3 12 45 2 4 3 2" xfId="23027"/>
    <cellStyle name="Обычный 3 12 45 2 4 4" xfId="23028"/>
    <cellStyle name="Обычный 3 12 45 2 5" xfId="23029"/>
    <cellStyle name="Обычный 3 12 45 2 5 2" xfId="23030"/>
    <cellStyle name="Обычный 3 12 45 2 5 2 2" xfId="23031"/>
    <cellStyle name="Обычный 3 12 45 2 5 3" xfId="23032"/>
    <cellStyle name="Обычный 3 12 45 2 6" xfId="23033"/>
    <cellStyle name="Обычный 3 12 45 2 6 2" xfId="23034"/>
    <cellStyle name="Обычный 3 12 45 2 7" xfId="23035"/>
    <cellStyle name="Обычный 3 12 45 3" xfId="23036"/>
    <cellStyle name="Обычный 3 12 45 3 2" xfId="23037"/>
    <cellStyle name="Обычный 3 12 45 3 2 2" xfId="23038"/>
    <cellStyle name="Обычный 3 12 45 3 2 2 2" xfId="23039"/>
    <cellStyle name="Обычный 3 12 45 3 2 2 2 2" xfId="23040"/>
    <cellStyle name="Обычный 3 12 45 3 2 2 3" xfId="23041"/>
    <cellStyle name="Обычный 3 12 45 3 2 3" xfId="23042"/>
    <cellStyle name="Обычный 3 12 45 3 2 3 2" xfId="23043"/>
    <cellStyle name="Обычный 3 12 45 3 2 4" xfId="23044"/>
    <cellStyle name="Обычный 3 12 45 3 3" xfId="23045"/>
    <cellStyle name="Обычный 3 12 45 3 3 2" xfId="23046"/>
    <cellStyle name="Обычный 3 12 45 3 3 2 2" xfId="23047"/>
    <cellStyle name="Обычный 3 12 45 3 3 3" xfId="23048"/>
    <cellStyle name="Обычный 3 12 45 3 4" xfId="23049"/>
    <cellStyle name="Обычный 3 12 45 3 4 2" xfId="23050"/>
    <cellStyle name="Обычный 3 12 45 3 5" xfId="23051"/>
    <cellStyle name="Обычный 3 12 45 4" xfId="23052"/>
    <cellStyle name="Обычный 3 12 45 4 2" xfId="23053"/>
    <cellStyle name="Обычный 3 12 45 4 2 2" xfId="23054"/>
    <cellStyle name="Обычный 3 12 45 4 2 2 2" xfId="23055"/>
    <cellStyle name="Обычный 3 12 45 4 2 2 2 2" xfId="23056"/>
    <cellStyle name="Обычный 3 12 45 4 2 2 3" xfId="23057"/>
    <cellStyle name="Обычный 3 12 45 4 2 3" xfId="23058"/>
    <cellStyle name="Обычный 3 12 45 4 2 3 2" xfId="23059"/>
    <cellStyle name="Обычный 3 12 45 4 2 4" xfId="23060"/>
    <cellStyle name="Обычный 3 12 45 4 3" xfId="23061"/>
    <cellStyle name="Обычный 3 12 45 4 3 2" xfId="23062"/>
    <cellStyle name="Обычный 3 12 45 4 3 2 2" xfId="23063"/>
    <cellStyle name="Обычный 3 12 45 4 3 3" xfId="23064"/>
    <cellStyle name="Обычный 3 12 45 4 4" xfId="23065"/>
    <cellStyle name="Обычный 3 12 45 4 4 2" xfId="23066"/>
    <cellStyle name="Обычный 3 12 45 4 5" xfId="23067"/>
    <cellStyle name="Обычный 3 12 45 5" xfId="23068"/>
    <cellStyle name="Обычный 3 12 45 5 2" xfId="23069"/>
    <cellStyle name="Обычный 3 12 45 5 2 2" xfId="23070"/>
    <cellStyle name="Обычный 3 12 45 5 2 2 2" xfId="23071"/>
    <cellStyle name="Обычный 3 12 45 5 2 3" xfId="23072"/>
    <cellStyle name="Обычный 3 12 45 5 3" xfId="23073"/>
    <cellStyle name="Обычный 3 12 45 5 3 2" xfId="23074"/>
    <cellStyle name="Обычный 3 12 45 5 4" xfId="23075"/>
    <cellStyle name="Обычный 3 12 45 6" xfId="23076"/>
    <cellStyle name="Обычный 3 12 45 6 2" xfId="23077"/>
    <cellStyle name="Обычный 3 12 45 6 2 2" xfId="23078"/>
    <cellStyle name="Обычный 3 12 45 6 3" xfId="23079"/>
    <cellStyle name="Обычный 3 12 45 7" xfId="23080"/>
    <cellStyle name="Обычный 3 12 45 7 2" xfId="23081"/>
    <cellStyle name="Обычный 3 12 45 8" xfId="23082"/>
    <cellStyle name="Обычный 3 12 46" xfId="23083"/>
    <cellStyle name="Обычный 3 12 46 2" xfId="23084"/>
    <cellStyle name="Обычный 3 12 46 2 2" xfId="23085"/>
    <cellStyle name="Обычный 3 12 46 2 2 2" xfId="23086"/>
    <cellStyle name="Обычный 3 12 46 2 2 2 2" xfId="23087"/>
    <cellStyle name="Обычный 3 12 46 2 2 2 2 2" xfId="23088"/>
    <cellStyle name="Обычный 3 12 46 2 2 2 2 2 2" xfId="23089"/>
    <cellStyle name="Обычный 3 12 46 2 2 2 2 3" xfId="23090"/>
    <cellStyle name="Обычный 3 12 46 2 2 2 3" xfId="23091"/>
    <cellStyle name="Обычный 3 12 46 2 2 2 3 2" xfId="23092"/>
    <cellStyle name="Обычный 3 12 46 2 2 2 4" xfId="23093"/>
    <cellStyle name="Обычный 3 12 46 2 2 3" xfId="23094"/>
    <cellStyle name="Обычный 3 12 46 2 2 3 2" xfId="23095"/>
    <cellStyle name="Обычный 3 12 46 2 2 3 2 2" xfId="23096"/>
    <cellStyle name="Обычный 3 12 46 2 2 3 3" xfId="23097"/>
    <cellStyle name="Обычный 3 12 46 2 2 4" xfId="23098"/>
    <cellStyle name="Обычный 3 12 46 2 2 4 2" xfId="23099"/>
    <cellStyle name="Обычный 3 12 46 2 2 5" xfId="23100"/>
    <cellStyle name="Обычный 3 12 46 2 3" xfId="23101"/>
    <cellStyle name="Обычный 3 12 46 2 3 2" xfId="23102"/>
    <cellStyle name="Обычный 3 12 46 2 3 2 2" xfId="23103"/>
    <cellStyle name="Обычный 3 12 46 2 3 2 2 2" xfId="23104"/>
    <cellStyle name="Обычный 3 12 46 2 3 2 2 2 2" xfId="23105"/>
    <cellStyle name="Обычный 3 12 46 2 3 2 2 3" xfId="23106"/>
    <cellStyle name="Обычный 3 12 46 2 3 2 3" xfId="23107"/>
    <cellStyle name="Обычный 3 12 46 2 3 2 3 2" xfId="23108"/>
    <cellStyle name="Обычный 3 12 46 2 3 2 4" xfId="23109"/>
    <cellStyle name="Обычный 3 12 46 2 3 3" xfId="23110"/>
    <cellStyle name="Обычный 3 12 46 2 3 3 2" xfId="23111"/>
    <cellStyle name="Обычный 3 12 46 2 3 3 2 2" xfId="23112"/>
    <cellStyle name="Обычный 3 12 46 2 3 3 3" xfId="23113"/>
    <cellStyle name="Обычный 3 12 46 2 3 4" xfId="23114"/>
    <cellStyle name="Обычный 3 12 46 2 3 4 2" xfId="23115"/>
    <cellStyle name="Обычный 3 12 46 2 3 5" xfId="23116"/>
    <cellStyle name="Обычный 3 12 46 2 4" xfId="23117"/>
    <cellStyle name="Обычный 3 12 46 2 4 2" xfId="23118"/>
    <cellStyle name="Обычный 3 12 46 2 4 2 2" xfId="23119"/>
    <cellStyle name="Обычный 3 12 46 2 4 2 2 2" xfId="23120"/>
    <cellStyle name="Обычный 3 12 46 2 4 2 3" xfId="23121"/>
    <cellStyle name="Обычный 3 12 46 2 4 3" xfId="23122"/>
    <cellStyle name="Обычный 3 12 46 2 4 3 2" xfId="23123"/>
    <cellStyle name="Обычный 3 12 46 2 4 4" xfId="23124"/>
    <cellStyle name="Обычный 3 12 46 2 5" xfId="23125"/>
    <cellStyle name="Обычный 3 12 46 2 5 2" xfId="23126"/>
    <cellStyle name="Обычный 3 12 46 2 5 2 2" xfId="23127"/>
    <cellStyle name="Обычный 3 12 46 2 5 3" xfId="23128"/>
    <cellStyle name="Обычный 3 12 46 2 6" xfId="23129"/>
    <cellStyle name="Обычный 3 12 46 2 6 2" xfId="23130"/>
    <cellStyle name="Обычный 3 12 46 2 7" xfId="23131"/>
    <cellStyle name="Обычный 3 12 46 3" xfId="23132"/>
    <cellStyle name="Обычный 3 12 46 3 2" xfId="23133"/>
    <cellStyle name="Обычный 3 12 46 3 2 2" xfId="23134"/>
    <cellStyle name="Обычный 3 12 46 3 2 2 2" xfId="23135"/>
    <cellStyle name="Обычный 3 12 46 3 2 2 2 2" xfId="23136"/>
    <cellStyle name="Обычный 3 12 46 3 2 2 3" xfId="23137"/>
    <cellStyle name="Обычный 3 12 46 3 2 3" xfId="23138"/>
    <cellStyle name="Обычный 3 12 46 3 2 3 2" xfId="23139"/>
    <cellStyle name="Обычный 3 12 46 3 2 4" xfId="23140"/>
    <cellStyle name="Обычный 3 12 46 3 3" xfId="23141"/>
    <cellStyle name="Обычный 3 12 46 3 3 2" xfId="23142"/>
    <cellStyle name="Обычный 3 12 46 3 3 2 2" xfId="23143"/>
    <cellStyle name="Обычный 3 12 46 3 3 3" xfId="23144"/>
    <cellStyle name="Обычный 3 12 46 3 4" xfId="23145"/>
    <cellStyle name="Обычный 3 12 46 3 4 2" xfId="23146"/>
    <cellStyle name="Обычный 3 12 46 3 5" xfId="23147"/>
    <cellStyle name="Обычный 3 12 46 4" xfId="23148"/>
    <cellStyle name="Обычный 3 12 46 4 2" xfId="23149"/>
    <cellStyle name="Обычный 3 12 46 4 2 2" xfId="23150"/>
    <cellStyle name="Обычный 3 12 46 4 2 2 2" xfId="23151"/>
    <cellStyle name="Обычный 3 12 46 4 2 2 2 2" xfId="23152"/>
    <cellStyle name="Обычный 3 12 46 4 2 2 3" xfId="23153"/>
    <cellStyle name="Обычный 3 12 46 4 2 3" xfId="23154"/>
    <cellStyle name="Обычный 3 12 46 4 2 3 2" xfId="23155"/>
    <cellStyle name="Обычный 3 12 46 4 2 4" xfId="23156"/>
    <cellStyle name="Обычный 3 12 46 4 3" xfId="23157"/>
    <cellStyle name="Обычный 3 12 46 4 3 2" xfId="23158"/>
    <cellStyle name="Обычный 3 12 46 4 3 2 2" xfId="23159"/>
    <cellStyle name="Обычный 3 12 46 4 3 3" xfId="23160"/>
    <cellStyle name="Обычный 3 12 46 4 4" xfId="23161"/>
    <cellStyle name="Обычный 3 12 46 4 4 2" xfId="23162"/>
    <cellStyle name="Обычный 3 12 46 4 5" xfId="23163"/>
    <cellStyle name="Обычный 3 12 46 5" xfId="23164"/>
    <cellStyle name="Обычный 3 12 46 5 2" xfId="23165"/>
    <cellStyle name="Обычный 3 12 46 5 2 2" xfId="23166"/>
    <cellStyle name="Обычный 3 12 46 5 2 2 2" xfId="23167"/>
    <cellStyle name="Обычный 3 12 46 5 2 3" xfId="23168"/>
    <cellStyle name="Обычный 3 12 46 5 3" xfId="23169"/>
    <cellStyle name="Обычный 3 12 46 5 3 2" xfId="23170"/>
    <cellStyle name="Обычный 3 12 46 5 4" xfId="23171"/>
    <cellStyle name="Обычный 3 12 46 6" xfId="23172"/>
    <cellStyle name="Обычный 3 12 46 6 2" xfId="23173"/>
    <cellStyle name="Обычный 3 12 46 6 2 2" xfId="23174"/>
    <cellStyle name="Обычный 3 12 46 6 3" xfId="23175"/>
    <cellStyle name="Обычный 3 12 46 7" xfId="23176"/>
    <cellStyle name="Обычный 3 12 46 7 2" xfId="23177"/>
    <cellStyle name="Обычный 3 12 46 8" xfId="23178"/>
    <cellStyle name="Обычный 3 12 47" xfId="23179"/>
    <cellStyle name="Обычный 3 12 47 2" xfId="23180"/>
    <cellStyle name="Обычный 3 12 47 2 2" xfId="23181"/>
    <cellStyle name="Обычный 3 12 47 2 2 2" xfId="23182"/>
    <cellStyle name="Обычный 3 12 47 2 2 2 2" xfId="23183"/>
    <cellStyle name="Обычный 3 12 47 2 2 2 2 2" xfId="23184"/>
    <cellStyle name="Обычный 3 12 47 2 2 2 2 2 2" xfId="23185"/>
    <cellStyle name="Обычный 3 12 47 2 2 2 2 3" xfId="23186"/>
    <cellStyle name="Обычный 3 12 47 2 2 2 3" xfId="23187"/>
    <cellStyle name="Обычный 3 12 47 2 2 2 3 2" xfId="23188"/>
    <cellStyle name="Обычный 3 12 47 2 2 2 4" xfId="23189"/>
    <cellStyle name="Обычный 3 12 47 2 2 3" xfId="23190"/>
    <cellStyle name="Обычный 3 12 47 2 2 3 2" xfId="23191"/>
    <cellStyle name="Обычный 3 12 47 2 2 3 2 2" xfId="23192"/>
    <cellStyle name="Обычный 3 12 47 2 2 3 3" xfId="23193"/>
    <cellStyle name="Обычный 3 12 47 2 2 4" xfId="23194"/>
    <cellStyle name="Обычный 3 12 47 2 2 4 2" xfId="23195"/>
    <cellStyle name="Обычный 3 12 47 2 2 5" xfId="23196"/>
    <cellStyle name="Обычный 3 12 47 2 3" xfId="23197"/>
    <cellStyle name="Обычный 3 12 47 2 3 2" xfId="23198"/>
    <cellStyle name="Обычный 3 12 47 2 3 2 2" xfId="23199"/>
    <cellStyle name="Обычный 3 12 47 2 3 2 2 2" xfId="23200"/>
    <cellStyle name="Обычный 3 12 47 2 3 2 2 2 2" xfId="23201"/>
    <cellStyle name="Обычный 3 12 47 2 3 2 2 3" xfId="23202"/>
    <cellStyle name="Обычный 3 12 47 2 3 2 3" xfId="23203"/>
    <cellStyle name="Обычный 3 12 47 2 3 2 3 2" xfId="23204"/>
    <cellStyle name="Обычный 3 12 47 2 3 2 4" xfId="23205"/>
    <cellStyle name="Обычный 3 12 47 2 3 3" xfId="23206"/>
    <cellStyle name="Обычный 3 12 47 2 3 3 2" xfId="23207"/>
    <cellStyle name="Обычный 3 12 47 2 3 3 2 2" xfId="23208"/>
    <cellStyle name="Обычный 3 12 47 2 3 3 3" xfId="23209"/>
    <cellStyle name="Обычный 3 12 47 2 3 4" xfId="23210"/>
    <cellStyle name="Обычный 3 12 47 2 3 4 2" xfId="23211"/>
    <cellStyle name="Обычный 3 12 47 2 3 5" xfId="23212"/>
    <cellStyle name="Обычный 3 12 47 2 4" xfId="23213"/>
    <cellStyle name="Обычный 3 12 47 2 4 2" xfId="23214"/>
    <cellStyle name="Обычный 3 12 47 2 4 2 2" xfId="23215"/>
    <cellStyle name="Обычный 3 12 47 2 4 2 2 2" xfId="23216"/>
    <cellStyle name="Обычный 3 12 47 2 4 2 3" xfId="23217"/>
    <cellStyle name="Обычный 3 12 47 2 4 3" xfId="23218"/>
    <cellStyle name="Обычный 3 12 47 2 4 3 2" xfId="23219"/>
    <cellStyle name="Обычный 3 12 47 2 4 4" xfId="23220"/>
    <cellStyle name="Обычный 3 12 47 2 5" xfId="23221"/>
    <cellStyle name="Обычный 3 12 47 2 5 2" xfId="23222"/>
    <cellStyle name="Обычный 3 12 47 2 5 2 2" xfId="23223"/>
    <cellStyle name="Обычный 3 12 47 2 5 3" xfId="23224"/>
    <cellStyle name="Обычный 3 12 47 2 6" xfId="23225"/>
    <cellStyle name="Обычный 3 12 47 2 6 2" xfId="23226"/>
    <cellStyle name="Обычный 3 12 47 2 7" xfId="23227"/>
    <cellStyle name="Обычный 3 12 47 3" xfId="23228"/>
    <cellStyle name="Обычный 3 12 47 3 2" xfId="23229"/>
    <cellStyle name="Обычный 3 12 47 3 2 2" xfId="23230"/>
    <cellStyle name="Обычный 3 12 47 3 2 2 2" xfId="23231"/>
    <cellStyle name="Обычный 3 12 47 3 2 2 2 2" xfId="23232"/>
    <cellStyle name="Обычный 3 12 47 3 2 2 3" xfId="23233"/>
    <cellStyle name="Обычный 3 12 47 3 2 3" xfId="23234"/>
    <cellStyle name="Обычный 3 12 47 3 2 3 2" xfId="23235"/>
    <cellStyle name="Обычный 3 12 47 3 2 4" xfId="23236"/>
    <cellStyle name="Обычный 3 12 47 3 3" xfId="23237"/>
    <cellStyle name="Обычный 3 12 47 3 3 2" xfId="23238"/>
    <cellStyle name="Обычный 3 12 47 3 3 2 2" xfId="23239"/>
    <cellStyle name="Обычный 3 12 47 3 3 3" xfId="23240"/>
    <cellStyle name="Обычный 3 12 47 3 4" xfId="23241"/>
    <cellStyle name="Обычный 3 12 47 3 4 2" xfId="23242"/>
    <cellStyle name="Обычный 3 12 47 3 5" xfId="23243"/>
    <cellStyle name="Обычный 3 12 47 4" xfId="23244"/>
    <cellStyle name="Обычный 3 12 47 4 2" xfId="23245"/>
    <cellStyle name="Обычный 3 12 47 4 2 2" xfId="23246"/>
    <cellStyle name="Обычный 3 12 47 4 2 2 2" xfId="23247"/>
    <cellStyle name="Обычный 3 12 47 4 2 2 2 2" xfId="23248"/>
    <cellStyle name="Обычный 3 12 47 4 2 2 3" xfId="23249"/>
    <cellStyle name="Обычный 3 12 47 4 2 3" xfId="23250"/>
    <cellStyle name="Обычный 3 12 47 4 2 3 2" xfId="23251"/>
    <cellStyle name="Обычный 3 12 47 4 2 4" xfId="23252"/>
    <cellStyle name="Обычный 3 12 47 4 3" xfId="23253"/>
    <cellStyle name="Обычный 3 12 47 4 3 2" xfId="23254"/>
    <cellStyle name="Обычный 3 12 47 4 3 2 2" xfId="23255"/>
    <cellStyle name="Обычный 3 12 47 4 3 3" xfId="23256"/>
    <cellStyle name="Обычный 3 12 47 4 4" xfId="23257"/>
    <cellStyle name="Обычный 3 12 47 4 4 2" xfId="23258"/>
    <cellStyle name="Обычный 3 12 47 4 5" xfId="23259"/>
    <cellStyle name="Обычный 3 12 47 5" xfId="23260"/>
    <cellStyle name="Обычный 3 12 47 5 2" xfId="23261"/>
    <cellStyle name="Обычный 3 12 47 5 2 2" xfId="23262"/>
    <cellStyle name="Обычный 3 12 47 5 2 2 2" xfId="23263"/>
    <cellStyle name="Обычный 3 12 47 5 2 3" xfId="23264"/>
    <cellStyle name="Обычный 3 12 47 5 3" xfId="23265"/>
    <cellStyle name="Обычный 3 12 47 5 3 2" xfId="23266"/>
    <cellStyle name="Обычный 3 12 47 5 4" xfId="23267"/>
    <cellStyle name="Обычный 3 12 47 6" xfId="23268"/>
    <cellStyle name="Обычный 3 12 47 6 2" xfId="23269"/>
    <cellStyle name="Обычный 3 12 47 6 2 2" xfId="23270"/>
    <cellStyle name="Обычный 3 12 47 6 3" xfId="23271"/>
    <cellStyle name="Обычный 3 12 47 7" xfId="23272"/>
    <cellStyle name="Обычный 3 12 47 7 2" xfId="23273"/>
    <cellStyle name="Обычный 3 12 47 8" xfId="23274"/>
    <cellStyle name="Обычный 3 12 48" xfId="23275"/>
    <cellStyle name="Обычный 3 12 48 2" xfId="23276"/>
    <cellStyle name="Обычный 3 12 48 2 2" xfId="23277"/>
    <cellStyle name="Обычный 3 12 48 2 2 2" xfId="23278"/>
    <cellStyle name="Обычный 3 12 48 2 2 2 2" xfId="23279"/>
    <cellStyle name="Обычный 3 12 48 2 2 2 2 2" xfId="23280"/>
    <cellStyle name="Обычный 3 12 48 2 2 2 3" xfId="23281"/>
    <cellStyle name="Обычный 3 12 48 2 2 3" xfId="23282"/>
    <cellStyle name="Обычный 3 12 48 2 2 3 2" xfId="23283"/>
    <cellStyle name="Обычный 3 12 48 2 2 4" xfId="23284"/>
    <cellStyle name="Обычный 3 12 48 2 3" xfId="23285"/>
    <cellStyle name="Обычный 3 12 48 2 3 2" xfId="23286"/>
    <cellStyle name="Обычный 3 12 48 2 3 2 2" xfId="23287"/>
    <cellStyle name="Обычный 3 12 48 2 3 3" xfId="23288"/>
    <cellStyle name="Обычный 3 12 48 2 4" xfId="23289"/>
    <cellStyle name="Обычный 3 12 48 2 4 2" xfId="23290"/>
    <cellStyle name="Обычный 3 12 48 2 5" xfId="23291"/>
    <cellStyle name="Обычный 3 12 48 3" xfId="23292"/>
    <cellStyle name="Обычный 3 12 48 3 2" xfId="23293"/>
    <cellStyle name="Обычный 3 12 48 3 2 2" xfId="23294"/>
    <cellStyle name="Обычный 3 12 48 3 2 2 2" xfId="23295"/>
    <cellStyle name="Обычный 3 12 48 3 2 2 2 2" xfId="23296"/>
    <cellStyle name="Обычный 3 12 48 3 2 2 3" xfId="23297"/>
    <cellStyle name="Обычный 3 12 48 3 2 3" xfId="23298"/>
    <cellStyle name="Обычный 3 12 48 3 2 3 2" xfId="23299"/>
    <cellStyle name="Обычный 3 12 48 3 2 4" xfId="23300"/>
    <cellStyle name="Обычный 3 12 48 3 3" xfId="23301"/>
    <cellStyle name="Обычный 3 12 48 3 3 2" xfId="23302"/>
    <cellStyle name="Обычный 3 12 48 3 3 2 2" xfId="23303"/>
    <cellStyle name="Обычный 3 12 48 3 3 3" xfId="23304"/>
    <cellStyle name="Обычный 3 12 48 3 4" xfId="23305"/>
    <cellStyle name="Обычный 3 12 48 3 4 2" xfId="23306"/>
    <cellStyle name="Обычный 3 12 48 3 5" xfId="23307"/>
    <cellStyle name="Обычный 3 12 48 4" xfId="23308"/>
    <cellStyle name="Обычный 3 12 48 4 2" xfId="23309"/>
    <cellStyle name="Обычный 3 12 48 4 2 2" xfId="23310"/>
    <cellStyle name="Обычный 3 12 48 4 2 2 2" xfId="23311"/>
    <cellStyle name="Обычный 3 12 48 4 2 3" xfId="23312"/>
    <cellStyle name="Обычный 3 12 48 4 3" xfId="23313"/>
    <cellStyle name="Обычный 3 12 48 4 3 2" xfId="23314"/>
    <cellStyle name="Обычный 3 12 48 4 4" xfId="23315"/>
    <cellStyle name="Обычный 3 12 48 5" xfId="23316"/>
    <cellStyle name="Обычный 3 12 48 5 2" xfId="23317"/>
    <cellStyle name="Обычный 3 12 48 5 2 2" xfId="23318"/>
    <cellStyle name="Обычный 3 12 48 5 3" xfId="23319"/>
    <cellStyle name="Обычный 3 12 48 6" xfId="23320"/>
    <cellStyle name="Обычный 3 12 48 6 2" xfId="23321"/>
    <cellStyle name="Обычный 3 12 48 7" xfId="23322"/>
    <cellStyle name="Обычный 3 12 49" xfId="23323"/>
    <cellStyle name="Обычный 3 12 49 2" xfId="23324"/>
    <cellStyle name="Обычный 3 12 49 2 2" xfId="23325"/>
    <cellStyle name="Обычный 3 12 49 2 2 2" xfId="23326"/>
    <cellStyle name="Обычный 3 12 49 2 2 2 2" xfId="23327"/>
    <cellStyle name="Обычный 3 12 49 2 2 3" xfId="23328"/>
    <cellStyle name="Обычный 3 12 49 2 3" xfId="23329"/>
    <cellStyle name="Обычный 3 12 49 2 3 2" xfId="23330"/>
    <cellStyle name="Обычный 3 12 49 2 4" xfId="23331"/>
    <cellStyle name="Обычный 3 12 49 3" xfId="23332"/>
    <cellStyle name="Обычный 3 12 49 3 2" xfId="23333"/>
    <cellStyle name="Обычный 3 12 49 3 2 2" xfId="23334"/>
    <cellStyle name="Обычный 3 12 49 3 3" xfId="23335"/>
    <cellStyle name="Обычный 3 12 49 4" xfId="23336"/>
    <cellStyle name="Обычный 3 12 49 4 2" xfId="23337"/>
    <cellStyle name="Обычный 3 12 49 5" xfId="23338"/>
    <cellStyle name="Обычный 3 12 5" xfId="23339"/>
    <cellStyle name="Обычный 3 12 5 2" xfId="23340"/>
    <cellStyle name="Обычный 3 12 5 2 2" xfId="23341"/>
    <cellStyle name="Обычный 3 12 5 2 2 2" xfId="23342"/>
    <cellStyle name="Обычный 3 12 5 2 2 2 2" xfId="23343"/>
    <cellStyle name="Обычный 3 12 5 2 2 2 2 2" xfId="23344"/>
    <cellStyle name="Обычный 3 12 5 2 2 2 2 2 2" xfId="23345"/>
    <cellStyle name="Обычный 3 12 5 2 2 2 2 3" xfId="23346"/>
    <cellStyle name="Обычный 3 12 5 2 2 2 3" xfId="23347"/>
    <cellStyle name="Обычный 3 12 5 2 2 2 3 2" xfId="23348"/>
    <cellStyle name="Обычный 3 12 5 2 2 2 4" xfId="23349"/>
    <cellStyle name="Обычный 3 12 5 2 2 3" xfId="23350"/>
    <cellStyle name="Обычный 3 12 5 2 2 3 2" xfId="23351"/>
    <cellStyle name="Обычный 3 12 5 2 2 3 2 2" xfId="23352"/>
    <cellStyle name="Обычный 3 12 5 2 2 3 3" xfId="23353"/>
    <cellStyle name="Обычный 3 12 5 2 2 4" xfId="23354"/>
    <cellStyle name="Обычный 3 12 5 2 2 4 2" xfId="23355"/>
    <cellStyle name="Обычный 3 12 5 2 2 5" xfId="23356"/>
    <cellStyle name="Обычный 3 12 5 2 3" xfId="23357"/>
    <cellStyle name="Обычный 3 12 5 2 3 2" xfId="23358"/>
    <cellStyle name="Обычный 3 12 5 2 3 2 2" xfId="23359"/>
    <cellStyle name="Обычный 3 12 5 2 3 2 2 2" xfId="23360"/>
    <cellStyle name="Обычный 3 12 5 2 3 2 2 2 2" xfId="23361"/>
    <cellStyle name="Обычный 3 12 5 2 3 2 2 3" xfId="23362"/>
    <cellStyle name="Обычный 3 12 5 2 3 2 3" xfId="23363"/>
    <cellStyle name="Обычный 3 12 5 2 3 2 3 2" xfId="23364"/>
    <cellStyle name="Обычный 3 12 5 2 3 2 4" xfId="23365"/>
    <cellStyle name="Обычный 3 12 5 2 3 3" xfId="23366"/>
    <cellStyle name="Обычный 3 12 5 2 3 3 2" xfId="23367"/>
    <cellStyle name="Обычный 3 12 5 2 3 3 2 2" xfId="23368"/>
    <cellStyle name="Обычный 3 12 5 2 3 3 3" xfId="23369"/>
    <cellStyle name="Обычный 3 12 5 2 3 4" xfId="23370"/>
    <cellStyle name="Обычный 3 12 5 2 3 4 2" xfId="23371"/>
    <cellStyle name="Обычный 3 12 5 2 3 5" xfId="23372"/>
    <cellStyle name="Обычный 3 12 5 2 4" xfId="23373"/>
    <cellStyle name="Обычный 3 12 5 2 4 2" xfId="23374"/>
    <cellStyle name="Обычный 3 12 5 2 4 2 2" xfId="23375"/>
    <cellStyle name="Обычный 3 12 5 2 4 2 2 2" xfId="23376"/>
    <cellStyle name="Обычный 3 12 5 2 4 2 3" xfId="23377"/>
    <cellStyle name="Обычный 3 12 5 2 4 3" xfId="23378"/>
    <cellStyle name="Обычный 3 12 5 2 4 3 2" xfId="23379"/>
    <cellStyle name="Обычный 3 12 5 2 4 4" xfId="23380"/>
    <cellStyle name="Обычный 3 12 5 2 5" xfId="23381"/>
    <cellStyle name="Обычный 3 12 5 2 5 2" xfId="23382"/>
    <cellStyle name="Обычный 3 12 5 2 5 2 2" xfId="23383"/>
    <cellStyle name="Обычный 3 12 5 2 5 3" xfId="23384"/>
    <cellStyle name="Обычный 3 12 5 2 6" xfId="23385"/>
    <cellStyle name="Обычный 3 12 5 2 6 2" xfId="23386"/>
    <cellStyle name="Обычный 3 12 5 2 7" xfId="23387"/>
    <cellStyle name="Обычный 3 12 5 3" xfId="23388"/>
    <cellStyle name="Обычный 3 12 5 3 2" xfId="23389"/>
    <cellStyle name="Обычный 3 12 5 3 2 2" xfId="23390"/>
    <cellStyle name="Обычный 3 12 5 3 2 2 2" xfId="23391"/>
    <cellStyle name="Обычный 3 12 5 3 2 2 2 2" xfId="23392"/>
    <cellStyle name="Обычный 3 12 5 3 2 2 3" xfId="23393"/>
    <cellStyle name="Обычный 3 12 5 3 2 3" xfId="23394"/>
    <cellStyle name="Обычный 3 12 5 3 2 3 2" xfId="23395"/>
    <cellStyle name="Обычный 3 12 5 3 2 4" xfId="23396"/>
    <cellStyle name="Обычный 3 12 5 3 3" xfId="23397"/>
    <cellStyle name="Обычный 3 12 5 3 3 2" xfId="23398"/>
    <cellStyle name="Обычный 3 12 5 3 3 2 2" xfId="23399"/>
    <cellStyle name="Обычный 3 12 5 3 3 3" xfId="23400"/>
    <cellStyle name="Обычный 3 12 5 3 4" xfId="23401"/>
    <cellStyle name="Обычный 3 12 5 3 4 2" xfId="23402"/>
    <cellStyle name="Обычный 3 12 5 3 5" xfId="23403"/>
    <cellStyle name="Обычный 3 12 5 4" xfId="23404"/>
    <cellStyle name="Обычный 3 12 5 4 2" xfId="23405"/>
    <cellStyle name="Обычный 3 12 5 4 2 2" xfId="23406"/>
    <cellStyle name="Обычный 3 12 5 4 2 2 2" xfId="23407"/>
    <cellStyle name="Обычный 3 12 5 4 2 2 2 2" xfId="23408"/>
    <cellStyle name="Обычный 3 12 5 4 2 2 3" xfId="23409"/>
    <cellStyle name="Обычный 3 12 5 4 2 3" xfId="23410"/>
    <cellStyle name="Обычный 3 12 5 4 2 3 2" xfId="23411"/>
    <cellStyle name="Обычный 3 12 5 4 2 4" xfId="23412"/>
    <cellStyle name="Обычный 3 12 5 4 3" xfId="23413"/>
    <cellStyle name="Обычный 3 12 5 4 3 2" xfId="23414"/>
    <cellStyle name="Обычный 3 12 5 4 3 2 2" xfId="23415"/>
    <cellStyle name="Обычный 3 12 5 4 3 3" xfId="23416"/>
    <cellStyle name="Обычный 3 12 5 4 4" xfId="23417"/>
    <cellStyle name="Обычный 3 12 5 4 4 2" xfId="23418"/>
    <cellStyle name="Обычный 3 12 5 4 5" xfId="23419"/>
    <cellStyle name="Обычный 3 12 5 5" xfId="23420"/>
    <cellStyle name="Обычный 3 12 5 5 2" xfId="23421"/>
    <cellStyle name="Обычный 3 12 5 5 2 2" xfId="23422"/>
    <cellStyle name="Обычный 3 12 5 5 2 2 2" xfId="23423"/>
    <cellStyle name="Обычный 3 12 5 5 2 3" xfId="23424"/>
    <cellStyle name="Обычный 3 12 5 5 3" xfId="23425"/>
    <cellStyle name="Обычный 3 12 5 5 3 2" xfId="23426"/>
    <cellStyle name="Обычный 3 12 5 5 4" xfId="23427"/>
    <cellStyle name="Обычный 3 12 5 6" xfId="23428"/>
    <cellStyle name="Обычный 3 12 5 6 2" xfId="23429"/>
    <cellStyle name="Обычный 3 12 5 6 2 2" xfId="23430"/>
    <cellStyle name="Обычный 3 12 5 6 3" xfId="23431"/>
    <cellStyle name="Обычный 3 12 5 7" xfId="23432"/>
    <cellStyle name="Обычный 3 12 5 7 2" xfId="23433"/>
    <cellStyle name="Обычный 3 12 5 8" xfId="23434"/>
    <cellStyle name="Обычный 3 12 50" xfId="23435"/>
    <cellStyle name="Обычный 3 12 50 2" xfId="23436"/>
    <cellStyle name="Обычный 3 12 50 2 2" xfId="23437"/>
    <cellStyle name="Обычный 3 12 50 2 2 2" xfId="23438"/>
    <cellStyle name="Обычный 3 12 50 2 2 2 2" xfId="23439"/>
    <cellStyle name="Обычный 3 12 50 2 2 3" xfId="23440"/>
    <cellStyle name="Обычный 3 12 50 2 3" xfId="23441"/>
    <cellStyle name="Обычный 3 12 50 2 3 2" xfId="23442"/>
    <cellStyle name="Обычный 3 12 50 2 4" xfId="23443"/>
    <cellStyle name="Обычный 3 12 50 3" xfId="23444"/>
    <cellStyle name="Обычный 3 12 50 3 2" xfId="23445"/>
    <cellStyle name="Обычный 3 12 50 3 2 2" xfId="23446"/>
    <cellStyle name="Обычный 3 12 50 3 3" xfId="23447"/>
    <cellStyle name="Обычный 3 12 50 4" xfId="23448"/>
    <cellStyle name="Обычный 3 12 50 4 2" xfId="23449"/>
    <cellStyle name="Обычный 3 12 50 5" xfId="23450"/>
    <cellStyle name="Обычный 3 12 51" xfId="23451"/>
    <cellStyle name="Обычный 3 12 51 2" xfId="23452"/>
    <cellStyle name="Обычный 3 12 51 2 2" xfId="23453"/>
    <cellStyle name="Обычный 3 12 51 2 2 2" xfId="23454"/>
    <cellStyle name="Обычный 3 12 51 2 3" xfId="23455"/>
    <cellStyle name="Обычный 3 12 51 3" xfId="23456"/>
    <cellStyle name="Обычный 3 12 51 3 2" xfId="23457"/>
    <cellStyle name="Обычный 3 12 51 4" xfId="23458"/>
    <cellStyle name="Обычный 3 12 52" xfId="23459"/>
    <cellStyle name="Обычный 3 12 52 2" xfId="23460"/>
    <cellStyle name="Обычный 3 12 52 2 2" xfId="23461"/>
    <cellStyle name="Обычный 3 12 52 3" xfId="23462"/>
    <cellStyle name="Обычный 3 12 53" xfId="23463"/>
    <cellStyle name="Обычный 3 12 53 2" xfId="23464"/>
    <cellStyle name="Обычный 3 12 54" xfId="23465"/>
    <cellStyle name="Обычный 3 12 6" xfId="23466"/>
    <cellStyle name="Обычный 3 12 6 2" xfId="23467"/>
    <cellStyle name="Обычный 3 12 6 2 2" xfId="23468"/>
    <cellStyle name="Обычный 3 12 6 2 2 2" xfId="23469"/>
    <cellStyle name="Обычный 3 12 6 2 2 2 2" xfId="23470"/>
    <cellStyle name="Обычный 3 12 6 2 2 2 2 2" xfId="23471"/>
    <cellStyle name="Обычный 3 12 6 2 2 2 2 2 2" xfId="23472"/>
    <cellStyle name="Обычный 3 12 6 2 2 2 2 3" xfId="23473"/>
    <cellStyle name="Обычный 3 12 6 2 2 2 3" xfId="23474"/>
    <cellStyle name="Обычный 3 12 6 2 2 2 3 2" xfId="23475"/>
    <cellStyle name="Обычный 3 12 6 2 2 2 4" xfId="23476"/>
    <cellStyle name="Обычный 3 12 6 2 2 3" xfId="23477"/>
    <cellStyle name="Обычный 3 12 6 2 2 3 2" xfId="23478"/>
    <cellStyle name="Обычный 3 12 6 2 2 3 2 2" xfId="23479"/>
    <cellStyle name="Обычный 3 12 6 2 2 3 3" xfId="23480"/>
    <cellStyle name="Обычный 3 12 6 2 2 4" xfId="23481"/>
    <cellStyle name="Обычный 3 12 6 2 2 4 2" xfId="23482"/>
    <cellStyle name="Обычный 3 12 6 2 2 5" xfId="23483"/>
    <cellStyle name="Обычный 3 12 6 2 3" xfId="23484"/>
    <cellStyle name="Обычный 3 12 6 2 3 2" xfId="23485"/>
    <cellStyle name="Обычный 3 12 6 2 3 2 2" xfId="23486"/>
    <cellStyle name="Обычный 3 12 6 2 3 2 2 2" xfId="23487"/>
    <cellStyle name="Обычный 3 12 6 2 3 2 2 2 2" xfId="23488"/>
    <cellStyle name="Обычный 3 12 6 2 3 2 2 3" xfId="23489"/>
    <cellStyle name="Обычный 3 12 6 2 3 2 3" xfId="23490"/>
    <cellStyle name="Обычный 3 12 6 2 3 2 3 2" xfId="23491"/>
    <cellStyle name="Обычный 3 12 6 2 3 2 4" xfId="23492"/>
    <cellStyle name="Обычный 3 12 6 2 3 3" xfId="23493"/>
    <cellStyle name="Обычный 3 12 6 2 3 3 2" xfId="23494"/>
    <cellStyle name="Обычный 3 12 6 2 3 3 2 2" xfId="23495"/>
    <cellStyle name="Обычный 3 12 6 2 3 3 3" xfId="23496"/>
    <cellStyle name="Обычный 3 12 6 2 3 4" xfId="23497"/>
    <cellStyle name="Обычный 3 12 6 2 3 4 2" xfId="23498"/>
    <cellStyle name="Обычный 3 12 6 2 3 5" xfId="23499"/>
    <cellStyle name="Обычный 3 12 6 2 4" xfId="23500"/>
    <cellStyle name="Обычный 3 12 6 2 4 2" xfId="23501"/>
    <cellStyle name="Обычный 3 12 6 2 4 2 2" xfId="23502"/>
    <cellStyle name="Обычный 3 12 6 2 4 2 2 2" xfId="23503"/>
    <cellStyle name="Обычный 3 12 6 2 4 2 3" xfId="23504"/>
    <cellStyle name="Обычный 3 12 6 2 4 3" xfId="23505"/>
    <cellStyle name="Обычный 3 12 6 2 4 3 2" xfId="23506"/>
    <cellStyle name="Обычный 3 12 6 2 4 4" xfId="23507"/>
    <cellStyle name="Обычный 3 12 6 2 5" xfId="23508"/>
    <cellStyle name="Обычный 3 12 6 2 5 2" xfId="23509"/>
    <cellStyle name="Обычный 3 12 6 2 5 2 2" xfId="23510"/>
    <cellStyle name="Обычный 3 12 6 2 5 3" xfId="23511"/>
    <cellStyle name="Обычный 3 12 6 2 6" xfId="23512"/>
    <cellStyle name="Обычный 3 12 6 2 6 2" xfId="23513"/>
    <cellStyle name="Обычный 3 12 6 2 7" xfId="23514"/>
    <cellStyle name="Обычный 3 12 6 3" xfId="23515"/>
    <cellStyle name="Обычный 3 12 6 3 2" xfId="23516"/>
    <cellStyle name="Обычный 3 12 6 3 2 2" xfId="23517"/>
    <cellStyle name="Обычный 3 12 6 3 2 2 2" xfId="23518"/>
    <cellStyle name="Обычный 3 12 6 3 2 2 2 2" xfId="23519"/>
    <cellStyle name="Обычный 3 12 6 3 2 2 3" xfId="23520"/>
    <cellStyle name="Обычный 3 12 6 3 2 3" xfId="23521"/>
    <cellStyle name="Обычный 3 12 6 3 2 3 2" xfId="23522"/>
    <cellStyle name="Обычный 3 12 6 3 2 4" xfId="23523"/>
    <cellStyle name="Обычный 3 12 6 3 3" xfId="23524"/>
    <cellStyle name="Обычный 3 12 6 3 3 2" xfId="23525"/>
    <cellStyle name="Обычный 3 12 6 3 3 2 2" xfId="23526"/>
    <cellStyle name="Обычный 3 12 6 3 3 3" xfId="23527"/>
    <cellStyle name="Обычный 3 12 6 3 4" xfId="23528"/>
    <cellStyle name="Обычный 3 12 6 3 4 2" xfId="23529"/>
    <cellStyle name="Обычный 3 12 6 3 5" xfId="23530"/>
    <cellStyle name="Обычный 3 12 6 4" xfId="23531"/>
    <cellStyle name="Обычный 3 12 6 4 2" xfId="23532"/>
    <cellStyle name="Обычный 3 12 6 4 2 2" xfId="23533"/>
    <cellStyle name="Обычный 3 12 6 4 2 2 2" xfId="23534"/>
    <cellStyle name="Обычный 3 12 6 4 2 2 2 2" xfId="23535"/>
    <cellStyle name="Обычный 3 12 6 4 2 2 3" xfId="23536"/>
    <cellStyle name="Обычный 3 12 6 4 2 3" xfId="23537"/>
    <cellStyle name="Обычный 3 12 6 4 2 3 2" xfId="23538"/>
    <cellStyle name="Обычный 3 12 6 4 2 4" xfId="23539"/>
    <cellStyle name="Обычный 3 12 6 4 3" xfId="23540"/>
    <cellStyle name="Обычный 3 12 6 4 3 2" xfId="23541"/>
    <cellStyle name="Обычный 3 12 6 4 3 2 2" xfId="23542"/>
    <cellStyle name="Обычный 3 12 6 4 3 3" xfId="23543"/>
    <cellStyle name="Обычный 3 12 6 4 4" xfId="23544"/>
    <cellStyle name="Обычный 3 12 6 4 4 2" xfId="23545"/>
    <cellStyle name="Обычный 3 12 6 4 5" xfId="23546"/>
    <cellStyle name="Обычный 3 12 6 5" xfId="23547"/>
    <cellStyle name="Обычный 3 12 6 5 2" xfId="23548"/>
    <cellStyle name="Обычный 3 12 6 5 2 2" xfId="23549"/>
    <cellStyle name="Обычный 3 12 6 5 2 2 2" xfId="23550"/>
    <cellStyle name="Обычный 3 12 6 5 2 3" xfId="23551"/>
    <cellStyle name="Обычный 3 12 6 5 3" xfId="23552"/>
    <cellStyle name="Обычный 3 12 6 5 3 2" xfId="23553"/>
    <cellStyle name="Обычный 3 12 6 5 4" xfId="23554"/>
    <cellStyle name="Обычный 3 12 6 6" xfId="23555"/>
    <cellStyle name="Обычный 3 12 6 6 2" xfId="23556"/>
    <cellStyle name="Обычный 3 12 6 6 2 2" xfId="23557"/>
    <cellStyle name="Обычный 3 12 6 6 3" xfId="23558"/>
    <cellStyle name="Обычный 3 12 6 7" xfId="23559"/>
    <cellStyle name="Обычный 3 12 6 7 2" xfId="23560"/>
    <cellStyle name="Обычный 3 12 6 8" xfId="23561"/>
    <cellStyle name="Обычный 3 12 7" xfId="23562"/>
    <cellStyle name="Обычный 3 12 7 2" xfId="23563"/>
    <cellStyle name="Обычный 3 12 7 2 2" xfId="23564"/>
    <cellStyle name="Обычный 3 12 7 2 2 2" xfId="23565"/>
    <cellStyle name="Обычный 3 12 7 2 2 2 2" xfId="23566"/>
    <cellStyle name="Обычный 3 12 7 2 2 2 2 2" xfId="23567"/>
    <cellStyle name="Обычный 3 12 7 2 2 2 2 2 2" xfId="23568"/>
    <cellStyle name="Обычный 3 12 7 2 2 2 2 3" xfId="23569"/>
    <cellStyle name="Обычный 3 12 7 2 2 2 3" xfId="23570"/>
    <cellStyle name="Обычный 3 12 7 2 2 2 3 2" xfId="23571"/>
    <cellStyle name="Обычный 3 12 7 2 2 2 4" xfId="23572"/>
    <cellStyle name="Обычный 3 12 7 2 2 3" xfId="23573"/>
    <cellStyle name="Обычный 3 12 7 2 2 3 2" xfId="23574"/>
    <cellStyle name="Обычный 3 12 7 2 2 3 2 2" xfId="23575"/>
    <cellStyle name="Обычный 3 12 7 2 2 3 3" xfId="23576"/>
    <cellStyle name="Обычный 3 12 7 2 2 4" xfId="23577"/>
    <cellStyle name="Обычный 3 12 7 2 2 4 2" xfId="23578"/>
    <cellStyle name="Обычный 3 12 7 2 2 5" xfId="23579"/>
    <cellStyle name="Обычный 3 12 7 2 3" xfId="23580"/>
    <cellStyle name="Обычный 3 12 7 2 3 2" xfId="23581"/>
    <cellStyle name="Обычный 3 12 7 2 3 2 2" xfId="23582"/>
    <cellStyle name="Обычный 3 12 7 2 3 2 2 2" xfId="23583"/>
    <cellStyle name="Обычный 3 12 7 2 3 2 2 2 2" xfId="23584"/>
    <cellStyle name="Обычный 3 12 7 2 3 2 2 3" xfId="23585"/>
    <cellStyle name="Обычный 3 12 7 2 3 2 3" xfId="23586"/>
    <cellStyle name="Обычный 3 12 7 2 3 2 3 2" xfId="23587"/>
    <cellStyle name="Обычный 3 12 7 2 3 2 4" xfId="23588"/>
    <cellStyle name="Обычный 3 12 7 2 3 3" xfId="23589"/>
    <cellStyle name="Обычный 3 12 7 2 3 3 2" xfId="23590"/>
    <cellStyle name="Обычный 3 12 7 2 3 3 2 2" xfId="23591"/>
    <cellStyle name="Обычный 3 12 7 2 3 3 3" xfId="23592"/>
    <cellStyle name="Обычный 3 12 7 2 3 4" xfId="23593"/>
    <cellStyle name="Обычный 3 12 7 2 3 4 2" xfId="23594"/>
    <cellStyle name="Обычный 3 12 7 2 3 5" xfId="23595"/>
    <cellStyle name="Обычный 3 12 7 2 4" xfId="23596"/>
    <cellStyle name="Обычный 3 12 7 2 4 2" xfId="23597"/>
    <cellStyle name="Обычный 3 12 7 2 4 2 2" xfId="23598"/>
    <cellStyle name="Обычный 3 12 7 2 4 2 2 2" xfId="23599"/>
    <cellStyle name="Обычный 3 12 7 2 4 2 3" xfId="23600"/>
    <cellStyle name="Обычный 3 12 7 2 4 3" xfId="23601"/>
    <cellStyle name="Обычный 3 12 7 2 4 3 2" xfId="23602"/>
    <cellStyle name="Обычный 3 12 7 2 4 4" xfId="23603"/>
    <cellStyle name="Обычный 3 12 7 2 5" xfId="23604"/>
    <cellStyle name="Обычный 3 12 7 2 5 2" xfId="23605"/>
    <cellStyle name="Обычный 3 12 7 2 5 2 2" xfId="23606"/>
    <cellStyle name="Обычный 3 12 7 2 5 3" xfId="23607"/>
    <cellStyle name="Обычный 3 12 7 2 6" xfId="23608"/>
    <cellStyle name="Обычный 3 12 7 2 6 2" xfId="23609"/>
    <cellStyle name="Обычный 3 12 7 2 7" xfId="23610"/>
    <cellStyle name="Обычный 3 12 7 3" xfId="23611"/>
    <cellStyle name="Обычный 3 12 7 3 2" xfId="23612"/>
    <cellStyle name="Обычный 3 12 7 3 2 2" xfId="23613"/>
    <cellStyle name="Обычный 3 12 7 3 2 2 2" xfId="23614"/>
    <cellStyle name="Обычный 3 12 7 3 2 2 2 2" xfId="23615"/>
    <cellStyle name="Обычный 3 12 7 3 2 2 3" xfId="23616"/>
    <cellStyle name="Обычный 3 12 7 3 2 3" xfId="23617"/>
    <cellStyle name="Обычный 3 12 7 3 2 3 2" xfId="23618"/>
    <cellStyle name="Обычный 3 12 7 3 2 4" xfId="23619"/>
    <cellStyle name="Обычный 3 12 7 3 3" xfId="23620"/>
    <cellStyle name="Обычный 3 12 7 3 3 2" xfId="23621"/>
    <cellStyle name="Обычный 3 12 7 3 3 2 2" xfId="23622"/>
    <cellStyle name="Обычный 3 12 7 3 3 3" xfId="23623"/>
    <cellStyle name="Обычный 3 12 7 3 4" xfId="23624"/>
    <cellStyle name="Обычный 3 12 7 3 4 2" xfId="23625"/>
    <cellStyle name="Обычный 3 12 7 3 5" xfId="23626"/>
    <cellStyle name="Обычный 3 12 7 4" xfId="23627"/>
    <cellStyle name="Обычный 3 12 7 4 2" xfId="23628"/>
    <cellStyle name="Обычный 3 12 7 4 2 2" xfId="23629"/>
    <cellStyle name="Обычный 3 12 7 4 2 2 2" xfId="23630"/>
    <cellStyle name="Обычный 3 12 7 4 2 2 2 2" xfId="23631"/>
    <cellStyle name="Обычный 3 12 7 4 2 2 3" xfId="23632"/>
    <cellStyle name="Обычный 3 12 7 4 2 3" xfId="23633"/>
    <cellStyle name="Обычный 3 12 7 4 2 3 2" xfId="23634"/>
    <cellStyle name="Обычный 3 12 7 4 2 4" xfId="23635"/>
    <cellStyle name="Обычный 3 12 7 4 3" xfId="23636"/>
    <cellStyle name="Обычный 3 12 7 4 3 2" xfId="23637"/>
    <cellStyle name="Обычный 3 12 7 4 3 2 2" xfId="23638"/>
    <cellStyle name="Обычный 3 12 7 4 3 3" xfId="23639"/>
    <cellStyle name="Обычный 3 12 7 4 4" xfId="23640"/>
    <cellStyle name="Обычный 3 12 7 4 4 2" xfId="23641"/>
    <cellStyle name="Обычный 3 12 7 4 5" xfId="23642"/>
    <cellStyle name="Обычный 3 12 7 5" xfId="23643"/>
    <cellStyle name="Обычный 3 12 7 5 2" xfId="23644"/>
    <cellStyle name="Обычный 3 12 7 5 2 2" xfId="23645"/>
    <cellStyle name="Обычный 3 12 7 5 2 2 2" xfId="23646"/>
    <cellStyle name="Обычный 3 12 7 5 2 3" xfId="23647"/>
    <cellStyle name="Обычный 3 12 7 5 3" xfId="23648"/>
    <cellStyle name="Обычный 3 12 7 5 3 2" xfId="23649"/>
    <cellStyle name="Обычный 3 12 7 5 4" xfId="23650"/>
    <cellStyle name="Обычный 3 12 7 6" xfId="23651"/>
    <cellStyle name="Обычный 3 12 7 6 2" xfId="23652"/>
    <cellStyle name="Обычный 3 12 7 6 2 2" xfId="23653"/>
    <cellStyle name="Обычный 3 12 7 6 3" xfId="23654"/>
    <cellStyle name="Обычный 3 12 7 7" xfId="23655"/>
    <cellStyle name="Обычный 3 12 7 7 2" xfId="23656"/>
    <cellStyle name="Обычный 3 12 7 8" xfId="23657"/>
    <cellStyle name="Обычный 3 12 8" xfId="23658"/>
    <cellStyle name="Обычный 3 12 8 2" xfId="23659"/>
    <cellStyle name="Обычный 3 12 8 2 2" xfId="23660"/>
    <cellStyle name="Обычный 3 12 8 2 2 2" xfId="23661"/>
    <cellStyle name="Обычный 3 12 8 2 2 2 2" xfId="23662"/>
    <cellStyle name="Обычный 3 12 8 2 2 2 2 2" xfId="23663"/>
    <cellStyle name="Обычный 3 12 8 2 2 2 2 2 2" xfId="23664"/>
    <cellStyle name="Обычный 3 12 8 2 2 2 2 3" xfId="23665"/>
    <cellStyle name="Обычный 3 12 8 2 2 2 3" xfId="23666"/>
    <cellStyle name="Обычный 3 12 8 2 2 2 3 2" xfId="23667"/>
    <cellStyle name="Обычный 3 12 8 2 2 2 4" xfId="23668"/>
    <cellStyle name="Обычный 3 12 8 2 2 3" xfId="23669"/>
    <cellStyle name="Обычный 3 12 8 2 2 3 2" xfId="23670"/>
    <cellStyle name="Обычный 3 12 8 2 2 3 2 2" xfId="23671"/>
    <cellStyle name="Обычный 3 12 8 2 2 3 3" xfId="23672"/>
    <cellStyle name="Обычный 3 12 8 2 2 4" xfId="23673"/>
    <cellStyle name="Обычный 3 12 8 2 2 4 2" xfId="23674"/>
    <cellStyle name="Обычный 3 12 8 2 2 5" xfId="23675"/>
    <cellStyle name="Обычный 3 12 8 2 3" xfId="23676"/>
    <cellStyle name="Обычный 3 12 8 2 3 2" xfId="23677"/>
    <cellStyle name="Обычный 3 12 8 2 3 2 2" xfId="23678"/>
    <cellStyle name="Обычный 3 12 8 2 3 2 2 2" xfId="23679"/>
    <cellStyle name="Обычный 3 12 8 2 3 2 2 2 2" xfId="23680"/>
    <cellStyle name="Обычный 3 12 8 2 3 2 2 3" xfId="23681"/>
    <cellStyle name="Обычный 3 12 8 2 3 2 3" xfId="23682"/>
    <cellStyle name="Обычный 3 12 8 2 3 2 3 2" xfId="23683"/>
    <cellStyle name="Обычный 3 12 8 2 3 2 4" xfId="23684"/>
    <cellStyle name="Обычный 3 12 8 2 3 3" xfId="23685"/>
    <cellStyle name="Обычный 3 12 8 2 3 3 2" xfId="23686"/>
    <cellStyle name="Обычный 3 12 8 2 3 3 2 2" xfId="23687"/>
    <cellStyle name="Обычный 3 12 8 2 3 3 3" xfId="23688"/>
    <cellStyle name="Обычный 3 12 8 2 3 4" xfId="23689"/>
    <cellStyle name="Обычный 3 12 8 2 3 4 2" xfId="23690"/>
    <cellStyle name="Обычный 3 12 8 2 3 5" xfId="23691"/>
    <cellStyle name="Обычный 3 12 8 2 4" xfId="23692"/>
    <cellStyle name="Обычный 3 12 8 2 4 2" xfId="23693"/>
    <cellStyle name="Обычный 3 12 8 2 4 2 2" xfId="23694"/>
    <cellStyle name="Обычный 3 12 8 2 4 2 2 2" xfId="23695"/>
    <cellStyle name="Обычный 3 12 8 2 4 2 3" xfId="23696"/>
    <cellStyle name="Обычный 3 12 8 2 4 3" xfId="23697"/>
    <cellStyle name="Обычный 3 12 8 2 4 3 2" xfId="23698"/>
    <cellStyle name="Обычный 3 12 8 2 4 4" xfId="23699"/>
    <cellStyle name="Обычный 3 12 8 2 5" xfId="23700"/>
    <cellStyle name="Обычный 3 12 8 2 5 2" xfId="23701"/>
    <cellStyle name="Обычный 3 12 8 2 5 2 2" xfId="23702"/>
    <cellStyle name="Обычный 3 12 8 2 5 3" xfId="23703"/>
    <cellStyle name="Обычный 3 12 8 2 6" xfId="23704"/>
    <cellStyle name="Обычный 3 12 8 2 6 2" xfId="23705"/>
    <cellStyle name="Обычный 3 12 8 2 7" xfId="23706"/>
    <cellStyle name="Обычный 3 12 8 3" xfId="23707"/>
    <cellStyle name="Обычный 3 12 8 3 2" xfId="23708"/>
    <cellStyle name="Обычный 3 12 8 3 2 2" xfId="23709"/>
    <cellStyle name="Обычный 3 12 8 3 2 2 2" xfId="23710"/>
    <cellStyle name="Обычный 3 12 8 3 2 2 2 2" xfId="23711"/>
    <cellStyle name="Обычный 3 12 8 3 2 2 3" xfId="23712"/>
    <cellStyle name="Обычный 3 12 8 3 2 3" xfId="23713"/>
    <cellStyle name="Обычный 3 12 8 3 2 3 2" xfId="23714"/>
    <cellStyle name="Обычный 3 12 8 3 2 4" xfId="23715"/>
    <cellStyle name="Обычный 3 12 8 3 3" xfId="23716"/>
    <cellStyle name="Обычный 3 12 8 3 3 2" xfId="23717"/>
    <cellStyle name="Обычный 3 12 8 3 3 2 2" xfId="23718"/>
    <cellStyle name="Обычный 3 12 8 3 3 3" xfId="23719"/>
    <cellStyle name="Обычный 3 12 8 3 4" xfId="23720"/>
    <cellStyle name="Обычный 3 12 8 3 4 2" xfId="23721"/>
    <cellStyle name="Обычный 3 12 8 3 5" xfId="23722"/>
    <cellStyle name="Обычный 3 12 8 4" xfId="23723"/>
    <cellStyle name="Обычный 3 12 8 4 2" xfId="23724"/>
    <cellStyle name="Обычный 3 12 8 4 2 2" xfId="23725"/>
    <cellStyle name="Обычный 3 12 8 4 2 2 2" xfId="23726"/>
    <cellStyle name="Обычный 3 12 8 4 2 2 2 2" xfId="23727"/>
    <cellStyle name="Обычный 3 12 8 4 2 2 3" xfId="23728"/>
    <cellStyle name="Обычный 3 12 8 4 2 3" xfId="23729"/>
    <cellStyle name="Обычный 3 12 8 4 2 3 2" xfId="23730"/>
    <cellStyle name="Обычный 3 12 8 4 2 4" xfId="23731"/>
    <cellStyle name="Обычный 3 12 8 4 3" xfId="23732"/>
    <cellStyle name="Обычный 3 12 8 4 3 2" xfId="23733"/>
    <cellStyle name="Обычный 3 12 8 4 3 2 2" xfId="23734"/>
    <cellStyle name="Обычный 3 12 8 4 3 3" xfId="23735"/>
    <cellStyle name="Обычный 3 12 8 4 4" xfId="23736"/>
    <cellStyle name="Обычный 3 12 8 4 4 2" xfId="23737"/>
    <cellStyle name="Обычный 3 12 8 4 5" xfId="23738"/>
    <cellStyle name="Обычный 3 12 8 5" xfId="23739"/>
    <cellStyle name="Обычный 3 12 8 5 2" xfId="23740"/>
    <cellStyle name="Обычный 3 12 8 5 2 2" xfId="23741"/>
    <cellStyle name="Обычный 3 12 8 5 2 2 2" xfId="23742"/>
    <cellStyle name="Обычный 3 12 8 5 2 3" xfId="23743"/>
    <cellStyle name="Обычный 3 12 8 5 3" xfId="23744"/>
    <cellStyle name="Обычный 3 12 8 5 3 2" xfId="23745"/>
    <cellStyle name="Обычный 3 12 8 5 4" xfId="23746"/>
    <cellStyle name="Обычный 3 12 8 6" xfId="23747"/>
    <cellStyle name="Обычный 3 12 8 6 2" xfId="23748"/>
    <cellStyle name="Обычный 3 12 8 6 2 2" xfId="23749"/>
    <cellStyle name="Обычный 3 12 8 6 3" xfId="23750"/>
    <cellStyle name="Обычный 3 12 8 7" xfId="23751"/>
    <cellStyle name="Обычный 3 12 8 7 2" xfId="23752"/>
    <cellStyle name="Обычный 3 12 8 8" xfId="23753"/>
    <cellStyle name="Обычный 3 12 9" xfId="23754"/>
    <cellStyle name="Обычный 3 12 9 2" xfId="23755"/>
    <cellStyle name="Обычный 3 12 9 2 2" xfId="23756"/>
    <cellStyle name="Обычный 3 12 9 2 2 2" xfId="23757"/>
    <cellStyle name="Обычный 3 12 9 2 2 2 2" xfId="23758"/>
    <cellStyle name="Обычный 3 12 9 2 2 2 2 2" xfId="23759"/>
    <cellStyle name="Обычный 3 12 9 2 2 2 2 2 2" xfId="23760"/>
    <cellStyle name="Обычный 3 12 9 2 2 2 2 3" xfId="23761"/>
    <cellStyle name="Обычный 3 12 9 2 2 2 3" xfId="23762"/>
    <cellStyle name="Обычный 3 12 9 2 2 2 3 2" xfId="23763"/>
    <cellStyle name="Обычный 3 12 9 2 2 2 4" xfId="23764"/>
    <cellStyle name="Обычный 3 12 9 2 2 3" xfId="23765"/>
    <cellStyle name="Обычный 3 12 9 2 2 3 2" xfId="23766"/>
    <cellStyle name="Обычный 3 12 9 2 2 3 2 2" xfId="23767"/>
    <cellStyle name="Обычный 3 12 9 2 2 3 3" xfId="23768"/>
    <cellStyle name="Обычный 3 12 9 2 2 4" xfId="23769"/>
    <cellStyle name="Обычный 3 12 9 2 2 4 2" xfId="23770"/>
    <cellStyle name="Обычный 3 12 9 2 2 5" xfId="23771"/>
    <cellStyle name="Обычный 3 12 9 2 3" xfId="23772"/>
    <cellStyle name="Обычный 3 12 9 2 3 2" xfId="23773"/>
    <cellStyle name="Обычный 3 12 9 2 3 2 2" xfId="23774"/>
    <cellStyle name="Обычный 3 12 9 2 3 2 2 2" xfId="23775"/>
    <cellStyle name="Обычный 3 12 9 2 3 2 2 2 2" xfId="23776"/>
    <cellStyle name="Обычный 3 12 9 2 3 2 2 3" xfId="23777"/>
    <cellStyle name="Обычный 3 12 9 2 3 2 3" xfId="23778"/>
    <cellStyle name="Обычный 3 12 9 2 3 2 3 2" xfId="23779"/>
    <cellStyle name="Обычный 3 12 9 2 3 2 4" xfId="23780"/>
    <cellStyle name="Обычный 3 12 9 2 3 3" xfId="23781"/>
    <cellStyle name="Обычный 3 12 9 2 3 3 2" xfId="23782"/>
    <cellStyle name="Обычный 3 12 9 2 3 3 2 2" xfId="23783"/>
    <cellStyle name="Обычный 3 12 9 2 3 3 3" xfId="23784"/>
    <cellStyle name="Обычный 3 12 9 2 3 4" xfId="23785"/>
    <cellStyle name="Обычный 3 12 9 2 3 4 2" xfId="23786"/>
    <cellStyle name="Обычный 3 12 9 2 3 5" xfId="23787"/>
    <cellStyle name="Обычный 3 12 9 2 4" xfId="23788"/>
    <cellStyle name="Обычный 3 12 9 2 4 2" xfId="23789"/>
    <cellStyle name="Обычный 3 12 9 2 4 2 2" xfId="23790"/>
    <cellStyle name="Обычный 3 12 9 2 4 2 2 2" xfId="23791"/>
    <cellStyle name="Обычный 3 12 9 2 4 2 3" xfId="23792"/>
    <cellStyle name="Обычный 3 12 9 2 4 3" xfId="23793"/>
    <cellStyle name="Обычный 3 12 9 2 4 3 2" xfId="23794"/>
    <cellStyle name="Обычный 3 12 9 2 4 4" xfId="23795"/>
    <cellStyle name="Обычный 3 12 9 2 5" xfId="23796"/>
    <cellStyle name="Обычный 3 12 9 2 5 2" xfId="23797"/>
    <cellStyle name="Обычный 3 12 9 2 5 2 2" xfId="23798"/>
    <cellStyle name="Обычный 3 12 9 2 5 3" xfId="23799"/>
    <cellStyle name="Обычный 3 12 9 2 6" xfId="23800"/>
    <cellStyle name="Обычный 3 12 9 2 6 2" xfId="23801"/>
    <cellStyle name="Обычный 3 12 9 2 7" xfId="23802"/>
    <cellStyle name="Обычный 3 12 9 3" xfId="23803"/>
    <cellStyle name="Обычный 3 12 9 3 2" xfId="23804"/>
    <cellStyle name="Обычный 3 12 9 3 2 2" xfId="23805"/>
    <cellStyle name="Обычный 3 12 9 3 2 2 2" xfId="23806"/>
    <cellStyle name="Обычный 3 12 9 3 2 2 2 2" xfId="23807"/>
    <cellStyle name="Обычный 3 12 9 3 2 2 3" xfId="23808"/>
    <cellStyle name="Обычный 3 12 9 3 2 3" xfId="23809"/>
    <cellStyle name="Обычный 3 12 9 3 2 3 2" xfId="23810"/>
    <cellStyle name="Обычный 3 12 9 3 2 4" xfId="23811"/>
    <cellStyle name="Обычный 3 12 9 3 3" xfId="23812"/>
    <cellStyle name="Обычный 3 12 9 3 3 2" xfId="23813"/>
    <cellStyle name="Обычный 3 12 9 3 3 2 2" xfId="23814"/>
    <cellStyle name="Обычный 3 12 9 3 3 3" xfId="23815"/>
    <cellStyle name="Обычный 3 12 9 3 4" xfId="23816"/>
    <cellStyle name="Обычный 3 12 9 3 4 2" xfId="23817"/>
    <cellStyle name="Обычный 3 12 9 3 5" xfId="23818"/>
    <cellStyle name="Обычный 3 12 9 4" xfId="23819"/>
    <cellStyle name="Обычный 3 12 9 4 2" xfId="23820"/>
    <cellStyle name="Обычный 3 12 9 4 2 2" xfId="23821"/>
    <cellStyle name="Обычный 3 12 9 4 2 2 2" xfId="23822"/>
    <cellStyle name="Обычный 3 12 9 4 2 2 2 2" xfId="23823"/>
    <cellStyle name="Обычный 3 12 9 4 2 2 3" xfId="23824"/>
    <cellStyle name="Обычный 3 12 9 4 2 3" xfId="23825"/>
    <cellStyle name="Обычный 3 12 9 4 2 3 2" xfId="23826"/>
    <cellStyle name="Обычный 3 12 9 4 2 4" xfId="23827"/>
    <cellStyle name="Обычный 3 12 9 4 3" xfId="23828"/>
    <cellStyle name="Обычный 3 12 9 4 3 2" xfId="23829"/>
    <cellStyle name="Обычный 3 12 9 4 3 2 2" xfId="23830"/>
    <cellStyle name="Обычный 3 12 9 4 3 3" xfId="23831"/>
    <cellStyle name="Обычный 3 12 9 4 4" xfId="23832"/>
    <cellStyle name="Обычный 3 12 9 4 4 2" xfId="23833"/>
    <cellStyle name="Обычный 3 12 9 4 5" xfId="23834"/>
    <cellStyle name="Обычный 3 12 9 5" xfId="23835"/>
    <cellStyle name="Обычный 3 12 9 5 2" xfId="23836"/>
    <cellStyle name="Обычный 3 12 9 5 2 2" xfId="23837"/>
    <cellStyle name="Обычный 3 12 9 5 2 2 2" xfId="23838"/>
    <cellStyle name="Обычный 3 12 9 5 2 3" xfId="23839"/>
    <cellStyle name="Обычный 3 12 9 5 3" xfId="23840"/>
    <cellStyle name="Обычный 3 12 9 5 3 2" xfId="23841"/>
    <cellStyle name="Обычный 3 12 9 5 4" xfId="23842"/>
    <cellStyle name="Обычный 3 12 9 6" xfId="23843"/>
    <cellStyle name="Обычный 3 12 9 6 2" xfId="23844"/>
    <cellStyle name="Обычный 3 12 9 6 2 2" xfId="23845"/>
    <cellStyle name="Обычный 3 12 9 6 3" xfId="23846"/>
    <cellStyle name="Обычный 3 12 9 7" xfId="23847"/>
    <cellStyle name="Обычный 3 12 9 7 2" xfId="23848"/>
    <cellStyle name="Обычный 3 12 9 8" xfId="23849"/>
    <cellStyle name="Обычный 3 13" xfId="23850"/>
    <cellStyle name="Обычный 3 13 10" xfId="23851"/>
    <cellStyle name="Обычный 3 13 10 2" xfId="23852"/>
    <cellStyle name="Обычный 3 13 10 2 2" xfId="23853"/>
    <cellStyle name="Обычный 3 13 10 2 2 2" xfId="23854"/>
    <cellStyle name="Обычный 3 13 10 2 2 2 2" xfId="23855"/>
    <cellStyle name="Обычный 3 13 10 2 2 2 2 2" xfId="23856"/>
    <cellStyle name="Обычный 3 13 10 2 2 2 2 2 2" xfId="23857"/>
    <cellStyle name="Обычный 3 13 10 2 2 2 2 3" xfId="23858"/>
    <cellStyle name="Обычный 3 13 10 2 2 2 3" xfId="23859"/>
    <cellStyle name="Обычный 3 13 10 2 2 2 3 2" xfId="23860"/>
    <cellStyle name="Обычный 3 13 10 2 2 2 4" xfId="23861"/>
    <cellStyle name="Обычный 3 13 10 2 2 3" xfId="23862"/>
    <cellStyle name="Обычный 3 13 10 2 2 3 2" xfId="23863"/>
    <cellStyle name="Обычный 3 13 10 2 2 3 2 2" xfId="23864"/>
    <cellStyle name="Обычный 3 13 10 2 2 3 3" xfId="23865"/>
    <cellStyle name="Обычный 3 13 10 2 2 4" xfId="23866"/>
    <cellStyle name="Обычный 3 13 10 2 2 4 2" xfId="23867"/>
    <cellStyle name="Обычный 3 13 10 2 2 5" xfId="23868"/>
    <cellStyle name="Обычный 3 13 10 2 3" xfId="23869"/>
    <cellStyle name="Обычный 3 13 10 2 3 2" xfId="23870"/>
    <cellStyle name="Обычный 3 13 10 2 3 2 2" xfId="23871"/>
    <cellStyle name="Обычный 3 13 10 2 3 2 2 2" xfId="23872"/>
    <cellStyle name="Обычный 3 13 10 2 3 2 2 2 2" xfId="23873"/>
    <cellStyle name="Обычный 3 13 10 2 3 2 2 3" xfId="23874"/>
    <cellStyle name="Обычный 3 13 10 2 3 2 3" xfId="23875"/>
    <cellStyle name="Обычный 3 13 10 2 3 2 3 2" xfId="23876"/>
    <cellStyle name="Обычный 3 13 10 2 3 2 4" xfId="23877"/>
    <cellStyle name="Обычный 3 13 10 2 3 3" xfId="23878"/>
    <cellStyle name="Обычный 3 13 10 2 3 3 2" xfId="23879"/>
    <cellStyle name="Обычный 3 13 10 2 3 3 2 2" xfId="23880"/>
    <cellStyle name="Обычный 3 13 10 2 3 3 3" xfId="23881"/>
    <cellStyle name="Обычный 3 13 10 2 3 4" xfId="23882"/>
    <cellStyle name="Обычный 3 13 10 2 3 4 2" xfId="23883"/>
    <cellStyle name="Обычный 3 13 10 2 3 5" xfId="23884"/>
    <cellStyle name="Обычный 3 13 10 2 4" xfId="23885"/>
    <cellStyle name="Обычный 3 13 10 2 4 2" xfId="23886"/>
    <cellStyle name="Обычный 3 13 10 2 4 2 2" xfId="23887"/>
    <cellStyle name="Обычный 3 13 10 2 4 2 2 2" xfId="23888"/>
    <cellStyle name="Обычный 3 13 10 2 4 2 3" xfId="23889"/>
    <cellStyle name="Обычный 3 13 10 2 4 3" xfId="23890"/>
    <cellStyle name="Обычный 3 13 10 2 4 3 2" xfId="23891"/>
    <cellStyle name="Обычный 3 13 10 2 4 4" xfId="23892"/>
    <cellStyle name="Обычный 3 13 10 2 5" xfId="23893"/>
    <cellStyle name="Обычный 3 13 10 2 5 2" xfId="23894"/>
    <cellStyle name="Обычный 3 13 10 2 5 2 2" xfId="23895"/>
    <cellStyle name="Обычный 3 13 10 2 5 3" xfId="23896"/>
    <cellStyle name="Обычный 3 13 10 2 6" xfId="23897"/>
    <cellStyle name="Обычный 3 13 10 2 6 2" xfId="23898"/>
    <cellStyle name="Обычный 3 13 10 2 7" xfId="23899"/>
    <cellStyle name="Обычный 3 13 10 3" xfId="23900"/>
    <cellStyle name="Обычный 3 13 10 3 2" xfId="23901"/>
    <cellStyle name="Обычный 3 13 10 3 2 2" xfId="23902"/>
    <cellStyle name="Обычный 3 13 10 3 2 2 2" xfId="23903"/>
    <cellStyle name="Обычный 3 13 10 3 2 2 2 2" xfId="23904"/>
    <cellStyle name="Обычный 3 13 10 3 2 2 3" xfId="23905"/>
    <cellStyle name="Обычный 3 13 10 3 2 3" xfId="23906"/>
    <cellStyle name="Обычный 3 13 10 3 2 3 2" xfId="23907"/>
    <cellStyle name="Обычный 3 13 10 3 2 4" xfId="23908"/>
    <cellStyle name="Обычный 3 13 10 3 3" xfId="23909"/>
    <cellStyle name="Обычный 3 13 10 3 3 2" xfId="23910"/>
    <cellStyle name="Обычный 3 13 10 3 3 2 2" xfId="23911"/>
    <cellStyle name="Обычный 3 13 10 3 3 3" xfId="23912"/>
    <cellStyle name="Обычный 3 13 10 3 4" xfId="23913"/>
    <cellStyle name="Обычный 3 13 10 3 4 2" xfId="23914"/>
    <cellStyle name="Обычный 3 13 10 3 5" xfId="23915"/>
    <cellStyle name="Обычный 3 13 10 4" xfId="23916"/>
    <cellStyle name="Обычный 3 13 10 4 2" xfId="23917"/>
    <cellStyle name="Обычный 3 13 10 4 2 2" xfId="23918"/>
    <cellStyle name="Обычный 3 13 10 4 2 2 2" xfId="23919"/>
    <cellStyle name="Обычный 3 13 10 4 2 2 2 2" xfId="23920"/>
    <cellStyle name="Обычный 3 13 10 4 2 2 3" xfId="23921"/>
    <cellStyle name="Обычный 3 13 10 4 2 3" xfId="23922"/>
    <cellStyle name="Обычный 3 13 10 4 2 3 2" xfId="23923"/>
    <cellStyle name="Обычный 3 13 10 4 2 4" xfId="23924"/>
    <cellStyle name="Обычный 3 13 10 4 3" xfId="23925"/>
    <cellStyle name="Обычный 3 13 10 4 3 2" xfId="23926"/>
    <cellStyle name="Обычный 3 13 10 4 3 2 2" xfId="23927"/>
    <cellStyle name="Обычный 3 13 10 4 3 3" xfId="23928"/>
    <cellStyle name="Обычный 3 13 10 4 4" xfId="23929"/>
    <cellStyle name="Обычный 3 13 10 4 4 2" xfId="23930"/>
    <cellStyle name="Обычный 3 13 10 4 5" xfId="23931"/>
    <cellStyle name="Обычный 3 13 10 5" xfId="23932"/>
    <cellStyle name="Обычный 3 13 10 5 2" xfId="23933"/>
    <cellStyle name="Обычный 3 13 10 5 2 2" xfId="23934"/>
    <cellStyle name="Обычный 3 13 10 5 2 2 2" xfId="23935"/>
    <cellStyle name="Обычный 3 13 10 5 2 3" xfId="23936"/>
    <cellStyle name="Обычный 3 13 10 5 3" xfId="23937"/>
    <cellStyle name="Обычный 3 13 10 5 3 2" xfId="23938"/>
    <cellStyle name="Обычный 3 13 10 5 4" xfId="23939"/>
    <cellStyle name="Обычный 3 13 10 6" xfId="23940"/>
    <cellStyle name="Обычный 3 13 10 6 2" xfId="23941"/>
    <cellStyle name="Обычный 3 13 10 6 2 2" xfId="23942"/>
    <cellStyle name="Обычный 3 13 10 6 3" xfId="23943"/>
    <cellStyle name="Обычный 3 13 10 7" xfId="23944"/>
    <cellStyle name="Обычный 3 13 10 7 2" xfId="23945"/>
    <cellStyle name="Обычный 3 13 10 8" xfId="23946"/>
    <cellStyle name="Обычный 3 13 11" xfId="23947"/>
    <cellStyle name="Обычный 3 13 11 2" xfId="23948"/>
    <cellStyle name="Обычный 3 13 11 2 2" xfId="23949"/>
    <cellStyle name="Обычный 3 13 11 2 2 2" xfId="23950"/>
    <cellStyle name="Обычный 3 13 11 2 2 2 2" xfId="23951"/>
    <cellStyle name="Обычный 3 13 11 2 2 2 2 2" xfId="23952"/>
    <cellStyle name="Обычный 3 13 11 2 2 2 2 2 2" xfId="23953"/>
    <cellStyle name="Обычный 3 13 11 2 2 2 2 3" xfId="23954"/>
    <cellStyle name="Обычный 3 13 11 2 2 2 3" xfId="23955"/>
    <cellStyle name="Обычный 3 13 11 2 2 2 3 2" xfId="23956"/>
    <cellStyle name="Обычный 3 13 11 2 2 2 4" xfId="23957"/>
    <cellStyle name="Обычный 3 13 11 2 2 3" xfId="23958"/>
    <cellStyle name="Обычный 3 13 11 2 2 3 2" xfId="23959"/>
    <cellStyle name="Обычный 3 13 11 2 2 3 2 2" xfId="23960"/>
    <cellStyle name="Обычный 3 13 11 2 2 3 3" xfId="23961"/>
    <cellStyle name="Обычный 3 13 11 2 2 4" xfId="23962"/>
    <cellStyle name="Обычный 3 13 11 2 2 4 2" xfId="23963"/>
    <cellStyle name="Обычный 3 13 11 2 2 5" xfId="23964"/>
    <cellStyle name="Обычный 3 13 11 2 3" xfId="23965"/>
    <cellStyle name="Обычный 3 13 11 2 3 2" xfId="23966"/>
    <cellStyle name="Обычный 3 13 11 2 3 2 2" xfId="23967"/>
    <cellStyle name="Обычный 3 13 11 2 3 2 2 2" xfId="23968"/>
    <cellStyle name="Обычный 3 13 11 2 3 2 2 2 2" xfId="23969"/>
    <cellStyle name="Обычный 3 13 11 2 3 2 2 3" xfId="23970"/>
    <cellStyle name="Обычный 3 13 11 2 3 2 3" xfId="23971"/>
    <cellStyle name="Обычный 3 13 11 2 3 2 3 2" xfId="23972"/>
    <cellStyle name="Обычный 3 13 11 2 3 2 4" xfId="23973"/>
    <cellStyle name="Обычный 3 13 11 2 3 3" xfId="23974"/>
    <cellStyle name="Обычный 3 13 11 2 3 3 2" xfId="23975"/>
    <cellStyle name="Обычный 3 13 11 2 3 3 2 2" xfId="23976"/>
    <cellStyle name="Обычный 3 13 11 2 3 3 3" xfId="23977"/>
    <cellStyle name="Обычный 3 13 11 2 3 4" xfId="23978"/>
    <cellStyle name="Обычный 3 13 11 2 3 4 2" xfId="23979"/>
    <cellStyle name="Обычный 3 13 11 2 3 5" xfId="23980"/>
    <cellStyle name="Обычный 3 13 11 2 4" xfId="23981"/>
    <cellStyle name="Обычный 3 13 11 2 4 2" xfId="23982"/>
    <cellStyle name="Обычный 3 13 11 2 4 2 2" xfId="23983"/>
    <cellStyle name="Обычный 3 13 11 2 4 2 2 2" xfId="23984"/>
    <cellStyle name="Обычный 3 13 11 2 4 2 3" xfId="23985"/>
    <cellStyle name="Обычный 3 13 11 2 4 3" xfId="23986"/>
    <cellStyle name="Обычный 3 13 11 2 4 3 2" xfId="23987"/>
    <cellStyle name="Обычный 3 13 11 2 4 4" xfId="23988"/>
    <cellStyle name="Обычный 3 13 11 2 5" xfId="23989"/>
    <cellStyle name="Обычный 3 13 11 2 5 2" xfId="23990"/>
    <cellStyle name="Обычный 3 13 11 2 5 2 2" xfId="23991"/>
    <cellStyle name="Обычный 3 13 11 2 5 3" xfId="23992"/>
    <cellStyle name="Обычный 3 13 11 2 6" xfId="23993"/>
    <cellStyle name="Обычный 3 13 11 2 6 2" xfId="23994"/>
    <cellStyle name="Обычный 3 13 11 2 7" xfId="23995"/>
    <cellStyle name="Обычный 3 13 11 3" xfId="23996"/>
    <cellStyle name="Обычный 3 13 11 3 2" xfId="23997"/>
    <cellStyle name="Обычный 3 13 11 3 2 2" xfId="23998"/>
    <cellStyle name="Обычный 3 13 11 3 2 2 2" xfId="23999"/>
    <cellStyle name="Обычный 3 13 11 3 2 2 2 2" xfId="24000"/>
    <cellStyle name="Обычный 3 13 11 3 2 2 3" xfId="24001"/>
    <cellStyle name="Обычный 3 13 11 3 2 3" xfId="24002"/>
    <cellStyle name="Обычный 3 13 11 3 2 3 2" xfId="24003"/>
    <cellStyle name="Обычный 3 13 11 3 2 4" xfId="24004"/>
    <cellStyle name="Обычный 3 13 11 3 3" xfId="24005"/>
    <cellStyle name="Обычный 3 13 11 3 3 2" xfId="24006"/>
    <cellStyle name="Обычный 3 13 11 3 3 2 2" xfId="24007"/>
    <cellStyle name="Обычный 3 13 11 3 3 3" xfId="24008"/>
    <cellStyle name="Обычный 3 13 11 3 4" xfId="24009"/>
    <cellStyle name="Обычный 3 13 11 3 4 2" xfId="24010"/>
    <cellStyle name="Обычный 3 13 11 3 5" xfId="24011"/>
    <cellStyle name="Обычный 3 13 11 4" xfId="24012"/>
    <cellStyle name="Обычный 3 13 11 4 2" xfId="24013"/>
    <cellStyle name="Обычный 3 13 11 4 2 2" xfId="24014"/>
    <cellStyle name="Обычный 3 13 11 4 2 2 2" xfId="24015"/>
    <cellStyle name="Обычный 3 13 11 4 2 2 2 2" xfId="24016"/>
    <cellStyle name="Обычный 3 13 11 4 2 2 3" xfId="24017"/>
    <cellStyle name="Обычный 3 13 11 4 2 3" xfId="24018"/>
    <cellStyle name="Обычный 3 13 11 4 2 3 2" xfId="24019"/>
    <cellStyle name="Обычный 3 13 11 4 2 4" xfId="24020"/>
    <cellStyle name="Обычный 3 13 11 4 3" xfId="24021"/>
    <cellStyle name="Обычный 3 13 11 4 3 2" xfId="24022"/>
    <cellStyle name="Обычный 3 13 11 4 3 2 2" xfId="24023"/>
    <cellStyle name="Обычный 3 13 11 4 3 3" xfId="24024"/>
    <cellStyle name="Обычный 3 13 11 4 4" xfId="24025"/>
    <cellStyle name="Обычный 3 13 11 4 4 2" xfId="24026"/>
    <cellStyle name="Обычный 3 13 11 4 5" xfId="24027"/>
    <cellStyle name="Обычный 3 13 11 5" xfId="24028"/>
    <cellStyle name="Обычный 3 13 11 5 2" xfId="24029"/>
    <cellStyle name="Обычный 3 13 11 5 2 2" xfId="24030"/>
    <cellStyle name="Обычный 3 13 11 5 2 2 2" xfId="24031"/>
    <cellStyle name="Обычный 3 13 11 5 2 3" xfId="24032"/>
    <cellStyle name="Обычный 3 13 11 5 3" xfId="24033"/>
    <cellStyle name="Обычный 3 13 11 5 3 2" xfId="24034"/>
    <cellStyle name="Обычный 3 13 11 5 4" xfId="24035"/>
    <cellStyle name="Обычный 3 13 11 6" xfId="24036"/>
    <cellStyle name="Обычный 3 13 11 6 2" xfId="24037"/>
    <cellStyle name="Обычный 3 13 11 6 2 2" xfId="24038"/>
    <cellStyle name="Обычный 3 13 11 6 3" xfId="24039"/>
    <cellStyle name="Обычный 3 13 11 7" xfId="24040"/>
    <cellStyle name="Обычный 3 13 11 7 2" xfId="24041"/>
    <cellStyle name="Обычный 3 13 11 8" xfId="24042"/>
    <cellStyle name="Обычный 3 13 12" xfId="24043"/>
    <cellStyle name="Обычный 3 13 12 2" xfId="24044"/>
    <cellStyle name="Обычный 3 13 12 2 2" xfId="24045"/>
    <cellStyle name="Обычный 3 13 12 2 2 2" xfId="24046"/>
    <cellStyle name="Обычный 3 13 12 2 2 2 2" xfId="24047"/>
    <cellStyle name="Обычный 3 13 12 2 2 2 2 2" xfId="24048"/>
    <cellStyle name="Обычный 3 13 12 2 2 2 2 2 2" xfId="24049"/>
    <cellStyle name="Обычный 3 13 12 2 2 2 2 3" xfId="24050"/>
    <cellStyle name="Обычный 3 13 12 2 2 2 3" xfId="24051"/>
    <cellStyle name="Обычный 3 13 12 2 2 2 3 2" xfId="24052"/>
    <cellStyle name="Обычный 3 13 12 2 2 2 4" xfId="24053"/>
    <cellStyle name="Обычный 3 13 12 2 2 3" xfId="24054"/>
    <cellStyle name="Обычный 3 13 12 2 2 3 2" xfId="24055"/>
    <cellStyle name="Обычный 3 13 12 2 2 3 2 2" xfId="24056"/>
    <cellStyle name="Обычный 3 13 12 2 2 3 3" xfId="24057"/>
    <cellStyle name="Обычный 3 13 12 2 2 4" xfId="24058"/>
    <cellStyle name="Обычный 3 13 12 2 2 4 2" xfId="24059"/>
    <cellStyle name="Обычный 3 13 12 2 2 5" xfId="24060"/>
    <cellStyle name="Обычный 3 13 12 2 3" xfId="24061"/>
    <cellStyle name="Обычный 3 13 12 2 3 2" xfId="24062"/>
    <cellStyle name="Обычный 3 13 12 2 3 2 2" xfId="24063"/>
    <cellStyle name="Обычный 3 13 12 2 3 2 2 2" xfId="24064"/>
    <cellStyle name="Обычный 3 13 12 2 3 2 2 2 2" xfId="24065"/>
    <cellStyle name="Обычный 3 13 12 2 3 2 2 3" xfId="24066"/>
    <cellStyle name="Обычный 3 13 12 2 3 2 3" xfId="24067"/>
    <cellStyle name="Обычный 3 13 12 2 3 2 3 2" xfId="24068"/>
    <cellStyle name="Обычный 3 13 12 2 3 2 4" xfId="24069"/>
    <cellStyle name="Обычный 3 13 12 2 3 3" xfId="24070"/>
    <cellStyle name="Обычный 3 13 12 2 3 3 2" xfId="24071"/>
    <cellStyle name="Обычный 3 13 12 2 3 3 2 2" xfId="24072"/>
    <cellStyle name="Обычный 3 13 12 2 3 3 3" xfId="24073"/>
    <cellStyle name="Обычный 3 13 12 2 3 4" xfId="24074"/>
    <cellStyle name="Обычный 3 13 12 2 3 4 2" xfId="24075"/>
    <cellStyle name="Обычный 3 13 12 2 3 5" xfId="24076"/>
    <cellStyle name="Обычный 3 13 12 2 4" xfId="24077"/>
    <cellStyle name="Обычный 3 13 12 2 4 2" xfId="24078"/>
    <cellStyle name="Обычный 3 13 12 2 4 2 2" xfId="24079"/>
    <cellStyle name="Обычный 3 13 12 2 4 2 2 2" xfId="24080"/>
    <cellStyle name="Обычный 3 13 12 2 4 2 3" xfId="24081"/>
    <cellStyle name="Обычный 3 13 12 2 4 3" xfId="24082"/>
    <cellStyle name="Обычный 3 13 12 2 4 3 2" xfId="24083"/>
    <cellStyle name="Обычный 3 13 12 2 4 4" xfId="24084"/>
    <cellStyle name="Обычный 3 13 12 2 5" xfId="24085"/>
    <cellStyle name="Обычный 3 13 12 2 5 2" xfId="24086"/>
    <cellStyle name="Обычный 3 13 12 2 5 2 2" xfId="24087"/>
    <cellStyle name="Обычный 3 13 12 2 5 3" xfId="24088"/>
    <cellStyle name="Обычный 3 13 12 2 6" xfId="24089"/>
    <cellStyle name="Обычный 3 13 12 2 6 2" xfId="24090"/>
    <cellStyle name="Обычный 3 13 12 2 7" xfId="24091"/>
    <cellStyle name="Обычный 3 13 12 3" xfId="24092"/>
    <cellStyle name="Обычный 3 13 12 3 2" xfId="24093"/>
    <cellStyle name="Обычный 3 13 12 3 2 2" xfId="24094"/>
    <cellStyle name="Обычный 3 13 12 3 2 2 2" xfId="24095"/>
    <cellStyle name="Обычный 3 13 12 3 2 2 2 2" xfId="24096"/>
    <cellStyle name="Обычный 3 13 12 3 2 2 3" xfId="24097"/>
    <cellStyle name="Обычный 3 13 12 3 2 3" xfId="24098"/>
    <cellStyle name="Обычный 3 13 12 3 2 3 2" xfId="24099"/>
    <cellStyle name="Обычный 3 13 12 3 2 4" xfId="24100"/>
    <cellStyle name="Обычный 3 13 12 3 3" xfId="24101"/>
    <cellStyle name="Обычный 3 13 12 3 3 2" xfId="24102"/>
    <cellStyle name="Обычный 3 13 12 3 3 2 2" xfId="24103"/>
    <cellStyle name="Обычный 3 13 12 3 3 3" xfId="24104"/>
    <cellStyle name="Обычный 3 13 12 3 4" xfId="24105"/>
    <cellStyle name="Обычный 3 13 12 3 4 2" xfId="24106"/>
    <cellStyle name="Обычный 3 13 12 3 5" xfId="24107"/>
    <cellStyle name="Обычный 3 13 12 4" xfId="24108"/>
    <cellStyle name="Обычный 3 13 12 4 2" xfId="24109"/>
    <cellStyle name="Обычный 3 13 12 4 2 2" xfId="24110"/>
    <cellStyle name="Обычный 3 13 12 4 2 2 2" xfId="24111"/>
    <cellStyle name="Обычный 3 13 12 4 2 2 2 2" xfId="24112"/>
    <cellStyle name="Обычный 3 13 12 4 2 2 3" xfId="24113"/>
    <cellStyle name="Обычный 3 13 12 4 2 3" xfId="24114"/>
    <cellStyle name="Обычный 3 13 12 4 2 3 2" xfId="24115"/>
    <cellStyle name="Обычный 3 13 12 4 2 4" xfId="24116"/>
    <cellStyle name="Обычный 3 13 12 4 3" xfId="24117"/>
    <cellStyle name="Обычный 3 13 12 4 3 2" xfId="24118"/>
    <cellStyle name="Обычный 3 13 12 4 3 2 2" xfId="24119"/>
    <cellStyle name="Обычный 3 13 12 4 3 3" xfId="24120"/>
    <cellStyle name="Обычный 3 13 12 4 4" xfId="24121"/>
    <cellStyle name="Обычный 3 13 12 4 4 2" xfId="24122"/>
    <cellStyle name="Обычный 3 13 12 4 5" xfId="24123"/>
    <cellStyle name="Обычный 3 13 12 5" xfId="24124"/>
    <cellStyle name="Обычный 3 13 12 5 2" xfId="24125"/>
    <cellStyle name="Обычный 3 13 12 5 2 2" xfId="24126"/>
    <cellStyle name="Обычный 3 13 12 5 2 2 2" xfId="24127"/>
    <cellStyle name="Обычный 3 13 12 5 2 3" xfId="24128"/>
    <cellStyle name="Обычный 3 13 12 5 3" xfId="24129"/>
    <cellStyle name="Обычный 3 13 12 5 3 2" xfId="24130"/>
    <cellStyle name="Обычный 3 13 12 5 4" xfId="24131"/>
    <cellStyle name="Обычный 3 13 12 6" xfId="24132"/>
    <cellStyle name="Обычный 3 13 12 6 2" xfId="24133"/>
    <cellStyle name="Обычный 3 13 12 6 2 2" xfId="24134"/>
    <cellStyle name="Обычный 3 13 12 6 3" xfId="24135"/>
    <cellStyle name="Обычный 3 13 12 7" xfId="24136"/>
    <cellStyle name="Обычный 3 13 12 7 2" xfId="24137"/>
    <cellStyle name="Обычный 3 13 12 8" xfId="24138"/>
    <cellStyle name="Обычный 3 13 13" xfId="24139"/>
    <cellStyle name="Обычный 3 13 13 2" xfId="24140"/>
    <cellStyle name="Обычный 3 13 13 2 2" xfId="24141"/>
    <cellStyle name="Обычный 3 13 13 2 2 2" xfId="24142"/>
    <cellStyle name="Обычный 3 13 13 2 2 2 2" xfId="24143"/>
    <cellStyle name="Обычный 3 13 13 2 2 2 2 2" xfId="24144"/>
    <cellStyle name="Обычный 3 13 13 2 2 2 2 2 2" xfId="24145"/>
    <cellStyle name="Обычный 3 13 13 2 2 2 2 3" xfId="24146"/>
    <cellStyle name="Обычный 3 13 13 2 2 2 3" xfId="24147"/>
    <cellStyle name="Обычный 3 13 13 2 2 2 3 2" xfId="24148"/>
    <cellStyle name="Обычный 3 13 13 2 2 2 4" xfId="24149"/>
    <cellStyle name="Обычный 3 13 13 2 2 3" xfId="24150"/>
    <cellStyle name="Обычный 3 13 13 2 2 3 2" xfId="24151"/>
    <cellStyle name="Обычный 3 13 13 2 2 3 2 2" xfId="24152"/>
    <cellStyle name="Обычный 3 13 13 2 2 3 3" xfId="24153"/>
    <cellStyle name="Обычный 3 13 13 2 2 4" xfId="24154"/>
    <cellStyle name="Обычный 3 13 13 2 2 4 2" xfId="24155"/>
    <cellStyle name="Обычный 3 13 13 2 2 5" xfId="24156"/>
    <cellStyle name="Обычный 3 13 13 2 3" xfId="24157"/>
    <cellStyle name="Обычный 3 13 13 2 3 2" xfId="24158"/>
    <cellStyle name="Обычный 3 13 13 2 3 2 2" xfId="24159"/>
    <cellStyle name="Обычный 3 13 13 2 3 2 2 2" xfId="24160"/>
    <cellStyle name="Обычный 3 13 13 2 3 2 2 2 2" xfId="24161"/>
    <cellStyle name="Обычный 3 13 13 2 3 2 2 3" xfId="24162"/>
    <cellStyle name="Обычный 3 13 13 2 3 2 3" xfId="24163"/>
    <cellStyle name="Обычный 3 13 13 2 3 2 3 2" xfId="24164"/>
    <cellStyle name="Обычный 3 13 13 2 3 2 4" xfId="24165"/>
    <cellStyle name="Обычный 3 13 13 2 3 3" xfId="24166"/>
    <cellStyle name="Обычный 3 13 13 2 3 3 2" xfId="24167"/>
    <cellStyle name="Обычный 3 13 13 2 3 3 2 2" xfId="24168"/>
    <cellStyle name="Обычный 3 13 13 2 3 3 3" xfId="24169"/>
    <cellStyle name="Обычный 3 13 13 2 3 4" xfId="24170"/>
    <cellStyle name="Обычный 3 13 13 2 3 4 2" xfId="24171"/>
    <cellStyle name="Обычный 3 13 13 2 3 5" xfId="24172"/>
    <cellStyle name="Обычный 3 13 13 2 4" xfId="24173"/>
    <cellStyle name="Обычный 3 13 13 2 4 2" xfId="24174"/>
    <cellStyle name="Обычный 3 13 13 2 4 2 2" xfId="24175"/>
    <cellStyle name="Обычный 3 13 13 2 4 2 2 2" xfId="24176"/>
    <cellStyle name="Обычный 3 13 13 2 4 2 3" xfId="24177"/>
    <cellStyle name="Обычный 3 13 13 2 4 3" xfId="24178"/>
    <cellStyle name="Обычный 3 13 13 2 4 3 2" xfId="24179"/>
    <cellStyle name="Обычный 3 13 13 2 4 4" xfId="24180"/>
    <cellStyle name="Обычный 3 13 13 2 5" xfId="24181"/>
    <cellStyle name="Обычный 3 13 13 2 5 2" xfId="24182"/>
    <cellStyle name="Обычный 3 13 13 2 5 2 2" xfId="24183"/>
    <cellStyle name="Обычный 3 13 13 2 5 3" xfId="24184"/>
    <cellStyle name="Обычный 3 13 13 2 6" xfId="24185"/>
    <cellStyle name="Обычный 3 13 13 2 6 2" xfId="24186"/>
    <cellStyle name="Обычный 3 13 13 2 7" xfId="24187"/>
    <cellStyle name="Обычный 3 13 13 3" xfId="24188"/>
    <cellStyle name="Обычный 3 13 13 3 2" xfId="24189"/>
    <cellStyle name="Обычный 3 13 13 3 2 2" xfId="24190"/>
    <cellStyle name="Обычный 3 13 13 3 2 2 2" xfId="24191"/>
    <cellStyle name="Обычный 3 13 13 3 2 2 2 2" xfId="24192"/>
    <cellStyle name="Обычный 3 13 13 3 2 2 3" xfId="24193"/>
    <cellStyle name="Обычный 3 13 13 3 2 3" xfId="24194"/>
    <cellStyle name="Обычный 3 13 13 3 2 3 2" xfId="24195"/>
    <cellStyle name="Обычный 3 13 13 3 2 4" xfId="24196"/>
    <cellStyle name="Обычный 3 13 13 3 3" xfId="24197"/>
    <cellStyle name="Обычный 3 13 13 3 3 2" xfId="24198"/>
    <cellStyle name="Обычный 3 13 13 3 3 2 2" xfId="24199"/>
    <cellStyle name="Обычный 3 13 13 3 3 3" xfId="24200"/>
    <cellStyle name="Обычный 3 13 13 3 4" xfId="24201"/>
    <cellStyle name="Обычный 3 13 13 3 4 2" xfId="24202"/>
    <cellStyle name="Обычный 3 13 13 3 5" xfId="24203"/>
    <cellStyle name="Обычный 3 13 13 4" xfId="24204"/>
    <cellStyle name="Обычный 3 13 13 4 2" xfId="24205"/>
    <cellStyle name="Обычный 3 13 13 4 2 2" xfId="24206"/>
    <cellStyle name="Обычный 3 13 13 4 2 2 2" xfId="24207"/>
    <cellStyle name="Обычный 3 13 13 4 2 2 2 2" xfId="24208"/>
    <cellStyle name="Обычный 3 13 13 4 2 2 3" xfId="24209"/>
    <cellStyle name="Обычный 3 13 13 4 2 3" xfId="24210"/>
    <cellStyle name="Обычный 3 13 13 4 2 3 2" xfId="24211"/>
    <cellStyle name="Обычный 3 13 13 4 2 4" xfId="24212"/>
    <cellStyle name="Обычный 3 13 13 4 3" xfId="24213"/>
    <cellStyle name="Обычный 3 13 13 4 3 2" xfId="24214"/>
    <cellStyle name="Обычный 3 13 13 4 3 2 2" xfId="24215"/>
    <cellStyle name="Обычный 3 13 13 4 3 3" xfId="24216"/>
    <cellStyle name="Обычный 3 13 13 4 4" xfId="24217"/>
    <cellStyle name="Обычный 3 13 13 4 4 2" xfId="24218"/>
    <cellStyle name="Обычный 3 13 13 4 5" xfId="24219"/>
    <cellStyle name="Обычный 3 13 13 5" xfId="24220"/>
    <cellStyle name="Обычный 3 13 13 5 2" xfId="24221"/>
    <cellStyle name="Обычный 3 13 13 5 2 2" xfId="24222"/>
    <cellStyle name="Обычный 3 13 13 5 2 2 2" xfId="24223"/>
    <cellStyle name="Обычный 3 13 13 5 2 3" xfId="24224"/>
    <cellStyle name="Обычный 3 13 13 5 3" xfId="24225"/>
    <cellStyle name="Обычный 3 13 13 5 3 2" xfId="24226"/>
    <cellStyle name="Обычный 3 13 13 5 4" xfId="24227"/>
    <cellStyle name="Обычный 3 13 13 6" xfId="24228"/>
    <cellStyle name="Обычный 3 13 13 6 2" xfId="24229"/>
    <cellStyle name="Обычный 3 13 13 6 2 2" xfId="24230"/>
    <cellStyle name="Обычный 3 13 13 6 3" xfId="24231"/>
    <cellStyle name="Обычный 3 13 13 7" xfId="24232"/>
    <cellStyle name="Обычный 3 13 13 7 2" xfId="24233"/>
    <cellStyle name="Обычный 3 13 13 8" xfId="24234"/>
    <cellStyle name="Обычный 3 13 14" xfId="24235"/>
    <cellStyle name="Обычный 3 13 14 2" xfId="24236"/>
    <cellStyle name="Обычный 3 13 14 2 2" xfId="24237"/>
    <cellStyle name="Обычный 3 13 14 2 2 2" xfId="24238"/>
    <cellStyle name="Обычный 3 13 14 2 2 2 2" xfId="24239"/>
    <cellStyle name="Обычный 3 13 14 2 2 2 2 2" xfId="24240"/>
    <cellStyle name="Обычный 3 13 14 2 2 2 2 2 2" xfId="24241"/>
    <cellStyle name="Обычный 3 13 14 2 2 2 2 3" xfId="24242"/>
    <cellStyle name="Обычный 3 13 14 2 2 2 3" xfId="24243"/>
    <cellStyle name="Обычный 3 13 14 2 2 2 3 2" xfId="24244"/>
    <cellStyle name="Обычный 3 13 14 2 2 2 4" xfId="24245"/>
    <cellStyle name="Обычный 3 13 14 2 2 3" xfId="24246"/>
    <cellStyle name="Обычный 3 13 14 2 2 3 2" xfId="24247"/>
    <cellStyle name="Обычный 3 13 14 2 2 3 2 2" xfId="24248"/>
    <cellStyle name="Обычный 3 13 14 2 2 3 3" xfId="24249"/>
    <cellStyle name="Обычный 3 13 14 2 2 4" xfId="24250"/>
    <cellStyle name="Обычный 3 13 14 2 2 4 2" xfId="24251"/>
    <cellStyle name="Обычный 3 13 14 2 2 5" xfId="24252"/>
    <cellStyle name="Обычный 3 13 14 2 3" xfId="24253"/>
    <cellStyle name="Обычный 3 13 14 2 3 2" xfId="24254"/>
    <cellStyle name="Обычный 3 13 14 2 3 2 2" xfId="24255"/>
    <cellStyle name="Обычный 3 13 14 2 3 2 2 2" xfId="24256"/>
    <cellStyle name="Обычный 3 13 14 2 3 2 2 2 2" xfId="24257"/>
    <cellStyle name="Обычный 3 13 14 2 3 2 2 3" xfId="24258"/>
    <cellStyle name="Обычный 3 13 14 2 3 2 3" xfId="24259"/>
    <cellStyle name="Обычный 3 13 14 2 3 2 3 2" xfId="24260"/>
    <cellStyle name="Обычный 3 13 14 2 3 2 4" xfId="24261"/>
    <cellStyle name="Обычный 3 13 14 2 3 3" xfId="24262"/>
    <cellStyle name="Обычный 3 13 14 2 3 3 2" xfId="24263"/>
    <cellStyle name="Обычный 3 13 14 2 3 3 2 2" xfId="24264"/>
    <cellStyle name="Обычный 3 13 14 2 3 3 3" xfId="24265"/>
    <cellStyle name="Обычный 3 13 14 2 3 4" xfId="24266"/>
    <cellStyle name="Обычный 3 13 14 2 3 4 2" xfId="24267"/>
    <cellStyle name="Обычный 3 13 14 2 3 5" xfId="24268"/>
    <cellStyle name="Обычный 3 13 14 2 4" xfId="24269"/>
    <cellStyle name="Обычный 3 13 14 2 4 2" xfId="24270"/>
    <cellStyle name="Обычный 3 13 14 2 4 2 2" xfId="24271"/>
    <cellStyle name="Обычный 3 13 14 2 4 2 2 2" xfId="24272"/>
    <cellStyle name="Обычный 3 13 14 2 4 2 3" xfId="24273"/>
    <cellStyle name="Обычный 3 13 14 2 4 3" xfId="24274"/>
    <cellStyle name="Обычный 3 13 14 2 4 3 2" xfId="24275"/>
    <cellStyle name="Обычный 3 13 14 2 4 4" xfId="24276"/>
    <cellStyle name="Обычный 3 13 14 2 5" xfId="24277"/>
    <cellStyle name="Обычный 3 13 14 2 5 2" xfId="24278"/>
    <cellStyle name="Обычный 3 13 14 2 5 2 2" xfId="24279"/>
    <cellStyle name="Обычный 3 13 14 2 5 3" xfId="24280"/>
    <cellStyle name="Обычный 3 13 14 2 6" xfId="24281"/>
    <cellStyle name="Обычный 3 13 14 2 6 2" xfId="24282"/>
    <cellStyle name="Обычный 3 13 14 2 7" xfId="24283"/>
    <cellStyle name="Обычный 3 13 14 3" xfId="24284"/>
    <cellStyle name="Обычный 3 13 14 3 2" xfId="24285"/>
    <cellStyle name="Обычный 3 13 14 3 2 2" xfId="24286"/>
    <cellStyle name="Обычный 3 13 14 3 2 2 2" xfId="24287"/>
    <cellStyle name="Обычный 3 13 14 3 2 2 2 2" xfId="24288"/>
    <cellStyle name="Обычный 3 13 14 3 2 2 3" xfId="24289"/>
    <cellStyle name="Обычный 3 13 14 3 2 3" xfId="24290"/>
    <cellStyle name="Обычный 3 13 14 3 2 3 2" xfId="24291"/>
    <cellStyle name="Обычный 3 13 14 3 2 4" xfId="24292"/>
    <cellStyle name="Обычный 3 13 14 3 3" xfId="24293"/>
    <cellStyle name="Обычный 3 13 14 3 3 2" xfId="24294"/>
    <cellStyle name="Обычный 3 13 14 3 3 2 2" xfId="24295"/>
    <cellStyle name="Обычный 3 13 14 3 3 3" xfId="24296"/>
    <cellStyle name="Обычный 3 13 14 3 4" xfId="24297"/>
    <cellStyle name="Обычный 3 13 14 3 4 2" xfId="24298"/>
    <cellStyle name="Обычный 3 13 14 3 5" xfId="24299"/>
    <cellStyle name="Обычный 3 13 14 4" xfId="24300"/>
    <cellStyle name="Обычный 3 13 14 4 2" xfId="24301"/>
    <cellStyle name="Обычный 3 13 14 4 2 2" xfId="24302"/>
    <cellStyle name="Обычный 3 13 14 4 2 2 2" xfId="24303"/>
    <cellStyle name="Обычный 3 13 14 4 2 2 2 2" xfId="24304"/>
    <cellStyle name="Обычный 3 13 14 4 2 2 3" xfId="24305"/>
    <cellStyle name="Обычный 3 13 14 4 2 3" xfId="24306"/>
    <cellStyle name="Обычный 3 13 14 4 2 3 2" xfId="24307"/>
    <cellStyle name="Обычный 3 13 14 4 2 4" xfId="24308"/>
    <cellStyle name="Обычный 3 13 14 4 3" xfId="24309"/>
    <cellStyle name="Обычный 3 13 14 4 3 2" xfId="24310"/>
    <cellStyle name="Обычный 3 13 14 4 3 2 2" xfId="24311"/>
    <cellStyle name="Обычный 3 13 14 4 3 3" xfId="24312"/>
    <cellStyle name="Обычный 3 13 14 4 4" xfId="24313"/>
    <cellStyle name="Обычный 3 13 14 4 4 2" xfId="24314"/>
    <cellStyle name="Обычный 3 13 14 4 5" xfId="24315"/>
    <cellStyle name="Обычный 3 13 14 5" xfId="24316"/>
    <cellStyle name="Обычный 3 13 14 5 2" xfId="24317"/>
    <cellStyle name="Обычный 3 13 14 5 2 2" xfId="24318"/>
    <cellStyle name="Обычный 3 13 14 5 2 2 2" xfId="24319"/>
    <cellStyle name="Обычный 3 13 14 5 2 3" xfId="24320"/>
    <cellStyle name="Обычный 3 13 14 5 3" xfId="24321"/>
    <cellStyle name="Обычный 3 13 14 5 3 2" xfId="24322"/>
    <cellStyle name="Обычный 3 13 14 5 4" xfId="24323"/>
    <cellStyle name="Обычный 3 13 14 6" xfId="24324"/>
    <cellStyle name="Обычный 3 13 14 6 2" xfId="24325"/>
    <cellStyle name="Обычный 3 13 14 6 2 2" xfId="24326"/>
    <cellStyle name="Обычный 3 13 14 6 3" xfId="24327"/>
    <cellStyle name="Обычный 3 13 14 7" xfId="24328"/>
    <cellStyle name="Обычный 3 13 14 7 2" xfId="24329"/>
    <cellStyle name="Обычный 3 13 14 8" xfId="24330"/>
    <cellStyle name="Обычный 3 13 15" xfId="24331"/>
    <cellStyle name="Обычный 3 13 15 2" xfId="24332"/>
    <cellStyle name="Обычный 3 13 15 2 2" xfId="24333"/>
    <cellStyle name="Обычный 3 13 15 2 2 2" xfId="24334"/>
    <cellStyle name="Обычный 3 13 15 2 2 2 2" xfId="24335"/>
    <cellStyle name="Обычный 3 13 15 2 2 2 2 2" xfId="24336"/>
    <cellStyle name="Обычный 3 13 15 2 2 2 2 2 2" xfId="24337"/>
    <cellStyle name="Обычный 3 13 15 2 2 2 2 3" xfId="24338"/>
    <cellStyle name="Обычный 3 13 15 2 2 2 3" xfId="24339"/>
    <cellStyle name="Обычный 3 13 15 2 2 2 3 2" xfId="24340"/>
    <cellStyle name="Обычный 3 13 15 2 2 2 4" xfId="24341"/>
    <cellStyle name="Обычный 3 13 15 2 2 3" xfId="24342"/>
    <cellStyle name="Обычный 3 13 15 2 2 3 2" xfId="24343"/>
    <cellStyle name="Обычный 3 13 15 2 2 3 2 2" xfId="24344"/>
    <cellStyle name="Обычный 3 13 15 2 2 3 3" xfId="24345"/>
    <cellStyle name="Обычный 3 13 15 2 2 4" xfId="24346"/>
    <cellStyle name="Обычный 3 13 15 2 2 4 2" xfId="24347"/>
    <cellStyle name="Обычный 3 13 15 2 2 5" xfId="24348"/>
    <cellStyle name="Обычный 3 13 15 2 3" xfId="24349"/>
    <cellStyle name="Обычный 3 13 15 2 3 2" xfId="24350"/>
    <cellStyle name="Обычный 3 13 15 2 3 2 2" xfId="24351"/>
    <cellStyle name="Обычный 3 13 15 2 3 2 2 2" xfId="24352"/>
    <cellStyle name="Обычный 3 13 15 2 3 2 2 2 2" xfId="24353"/>
    <cellStyle name="Обычный 3 13 15 2 3 2 2 3" xfId="24354"/>
    <cellStyle name="Обычный 3 13 15 2 3 2 3" xfId="24355"/>
    <cellStyle name="Обычный 3 13 15 2 3 2 3 2" xfId="24356"/>
    <cellStyle name="Обычный 3 13 15 2 3 2 4" xfId="24357"/>
    <cellStyle name="Обычный 3 13 15 2 3 3" xfId="24358"/>
    <cellStyle name="Обычный 3 13 15 2 3 3 2" xfId="24359"/>
    <cellStyle name="Обычный 3 13 15 2 3 3 2 2" xfId="24360"/>
    <cellStyle name="Обычный 3 13 15 2 3 3 3" xfId="24361"/>
    <cellStyle name="Обычный 3 13 15 2 3 4" xfId="24362"/>
    <cellStyle name="Обычный 3 13 15 2 3 4 2" xfId="24363"/>
    <cellStyle name="Обычный 3 13 15 2 3 5" xfId="24364"/>
    <cellStyle name="Обычный 3 13 15 2 4" xfId="24365"/>
    <cellStyle name="Обычный 3 13 15 2 4 2" xfId="24366"/>
    <cellStyle name="Обычный 3 13 15 2 4 2 2" xfId="24367"/>
    <cellStyle name="Обычный 3 13 15 2 4 2 2 2" xfId="24368"/>
    <cellStyle name="Обычный 3 13 15 2 4 2 3" xfId="24369"/>
    <cellStyle name="Обычный 3 13 15 2 4 3" xfId="24370"/>
    <cellStyle name="Обычный 3 13 15 2 4 3 2" xfId="24371"/>
    <cellStyle name="Обычный 3 13 15 2 4 4" xfId="24372"/>
    <cellStyle name="Обычный 3 13 15 2 5" xfId="24373"/>
    <cellStyle name="Обычный 3 13 15 2 5 2" xfId="24374"/>
    <cellStyle name="Обычный 3 13 15 2 5 2 2" xfId="24375"/>
    <cellStyle name="Обычный 3 13 15 2 5 3" xfId="24376"/>
    <cellStyle name="Обычный 3 13 15 2 6" xfId="24377"/>
    <cellStyle name="Обычный 3 13 15 2 6 2" xfId="24378"/>
    <cellStyle name="Обычный 3 13 15 2 7" xfId="24379"/>
    <cellStyle name="Обычный 3 13 15 3" xfId="24380"/>
    <cellStyle name="Обычный 3 13 15 3 2" xfId="24381"/>
    <cellStyle name="Обычный 3 13 15 3 2 2" xfId="24382"/>
    <cellStyle name="Обычный 3 13 15 3 2 2 2" xfId="24383"/>
    <cellStyle name="Обычный 3 13 15 3 2 2 2 2" xfId="24384"/>
    <cellStyle name="Обычный 3 13 15 3 2 2 3" xfId="24385"/>
    <cellStyle name="Обычный 3 13 15 3 2 3" xfId="24386"/>
    <cellStyle name="Обычный 3 13 15 3 2 3 2" xfId="24387"/>
    <cellStyle name="Обычный 3 13 15 3 2 4" xfId="24388"/>
    <cellStyle name="Обычный 3 13 15 3 3" xfId="24389"/>
    <cellStyle name="Обычный 3 13 15 3 3 2" xfId="24390"/>
    <cellStyle name="Обычный 3 13 15 3 3 2 2" xfId="24391"/>
    <cellStyle name="Обычный 3 13 15 3 3 3" xfId="24392"/>
    <cellStyle name="Обычный 3 13 15 3 4" xfId="24393"/>
    <cellStyle name="Обычный 3 13 15 3 4 2" xfId="24394"/>
    <cellStyle name="Обычный 3 13 15 3 5" xfId="24395"/>
    <cellStyle name="Обычный 3 13 15 4" xfId="24396"/>
    <cellStyle name="Обычный 3 13 15 4 2" xfId="24397"/>
    <cellStyle name="Обычный 3 13 15 4 2 2" xfId="24398"/>
    <cellStyle name="Обычный 3 13 15 4 2 2 2" xfId="24399"/>
    <cellStyle name="Обычный 3 13 15 4 2 2 2 2" xfId="24400"/>
    <cellStyle name="Обычный 3 13 15 4 2 2 3" xfId="24401"/>
    <cellStyle name="Обычный 3 13 15 4 2 3" xfId="24402"/>
    <cellStyle name="Обычный 3 13 15 4 2 3 2" xfId="24403"/>
    <cellStyle name="Обычный 3 13 15 4 2 4" xfId="24404"/>
    <cellStyle name="Обычный 3 13 15 4 3" xfId="24405"/>
    <cellStyle name="Обычный 3 13 15 4 3 2" xfId="24406"/>
    <cellStyle name="Обычный 3 13 15 4 3 2 2" xfId="24407"/>
    <cellStyle name="Обычный 3 13 15 4 3 3" xfId="24408"/>
    <cellStyle name="Обычный 3 13 15 4 4" xfId="24409"/>
    <cellStyle name="Обычный 3 13 15 4 4 2" xfId="24410"/>
    <cellStyle name="Обычный 3 13 15 4 5" xfId="24411"/>
    <cellStyle name="Обычный 3 13 15 5" xfId="24412"/>
    <cellStyle name="Обычный 3 13 15 5 2" xfId="24413"/>
    <cellStyle name="Обычный 3 13 15 5 2 2" xfId="24414"/>
    <cellStyle name="Обычный 3 13 15 5 2 2 2" xfId="24415"/>
    <cellStyle name="Обычный 3 13 15 5 2 3" xfId="24416"/>
    <cellStyle name="Обычный 3 13 15 5 3" xfId="24417"/>
    <cellStyle name="Обычный 3 13 15 5 3 2" xfId="24418"/>
    <cellStyle name="Обычный 3 13 15 5 4" xfId="24419"/>
    <cellStyle name="Обычный 3 13 15 6" xfId="24420"/>
    <cellStyle name="Обычный 3 13 15 6 2" xfId="24421"/>
    <cellStyle name="Обычный 3 13 15 6 2 2" xfId="24422"/>
    <cellStyle name="Обычный 3 13 15 6 3" xfId="24423"/>
    <cellStyle name="Обычный 3 13 15 7" xfId="24424"/>
    <cellStyle name="Обычный 3 13 15 7 2" xfId="24425"/>
    <cellStyle name="Обычный 3 13 15 8" xfId="24426"/>
    <cellStyle name="Обычный 3 13 16" xfId="24427"/>
    <cellStyle name="Обычный 3 13 16 2" xfId="24428"/>
    <cellStyle name="Обычный 3 13 16 2 2" xfId="24429"/>
    <cellStyle name="Обычный 3 13 16 2 2 2" xfId="24430"/>
    <cellStyle name="Обычный 3 13 16 2 2 2 2" xfId="24431"/>
    <cellStyle name="Обычный 3 13 16 2 2 2 2 2" xfId="24432"/>
    <cellStyle name="Обычный 3 13 16 2 2 2 2 2 2" xfId="24433"/>
    <cellStyle name="Обычный 3 13 16 2 2 2 2 3" xfId="24434"/>
    <cellStyle name="Обычный 3 13 16 2 2 2 3" xfId="24435"/>
    <cellStyle name="Обычный 3 13 16 2 2 2 3 2" xfId="24436"/>
    <cellStyle name="Обычный 3 13 16 2 2 2 4" xfId="24437"/>
    <cellStyle name="Обычный 3 13 16 2 2 3" xfId="24438"/>
    <cellStyle name="Обычный 3 13 16 2 2 3 2" xfId="24439"/>
    <cellStyle name="Обычный 3 13 16 2 2 3 2 2" xfId="24440"/>
    <cellStyle name="Обычный 3 13 16 2 2 3 3" xfId="24441"/>
    <cellStyle name="Обычный 3 13 16 2 2 4" xfId="24442"/>
    <cellStyle name="Обычный 3 13 16 2 2 4 2" xfId="24443"/>
    <cellStyle name="Обычный 3 13 16 2 2 5" xfId="24444"/>
    <cellStyle name="Обычный 3 13 16 2 3" xfId="24445"/>
    <cellStyle name="Обычный 3 13 16 2 3 2" xfId="24446"/>
    <cellStyle name="Обычный 3 13 16 2 3 2 2" xfId="24447"/>
    <cellStyle name="Обычный 3 13 16 2 3 2 2 2" xfId="24448"/>
    <cellStyle name="Обычный 3 13 16 2 3 2 2 2 2" xfId="24449"/>
    <cellStyle name="Обычный 3 13 16 2 3 2 2 3" xfId="24450"/>
    <cellStyle name="Обычный 3 13 16 2 3 2 3" xfId="24451"/>
    <cellStyle name="Обычный 3 13 16 2 3 2 3 2" xfId="24452"/>
    <cellStyle name="Обычный 3 13 16 2 3 2 4" xfId="24453"/>
    <cellStyle name="Обычный 3 13 16 2 3 3" xfId="24454"/>
    <cellStyle name="Обычный 3 13 16 2 3 3 2" xfId="24455"/>
    <cellStyle name="Обычный 3 13 16 2 3 3 2 2" xfId="24456"/>
    <cellStyle name="Обычный 3 13 16 2 3 3 3" xfId="24457"/>
    <cellStyle name="Обычный 3 13 16 2 3 4" xfId="24458"/>
    <cellStyle name="Обычный 3 13 16 2 3 4 2" xfId="24459"/>
    <cellStyle name="Обычный 3 13 16 2 3 5" xfId="24460"/>
    <cellStyle name="Обычный 3 13 16 2 4" xfId="24461"/>
    <cellStyle name="Обычный 3 13 16 2 4 2" xfId="24462"/>
    <cellStyle name="Обычный 3 13 16 2 4 2 2" xfId="24463"/>
    <cellStyle name="Обычный 3 13 16 2 4 2 2 2" xfId="24464"/>
    <cellStyle name="Обычный 3 13 16 2 4 2 3" xfId="24465"/>
    <cellStyle name="Обычный 3 13 16 2 4 3" xfId="24466"/>
    <cellStyle name="Обычный 3 13 16 2 4 3 2" xfId="24467"/>
    <cellStyle name="Обычный 3 13 16 2 4 4" xfId="24468"/>
    <cellStyle name="Обычный 3 13 16 2 5" xfId="24469"/>
    <cellStyle name="Обычный 3 13 16 2 5 2" xfId="24470"/>
    <cellStyle name="Обычный 3 13 16 2 5 2 2" xfId="24471"/>
    <cellStyle name="Обычный 3 13 16 2 5 3" xfId="24472"/>
    <cellStyle name="Обычный 3 13 16 2 6" xfId="24473"/>
    <cellStyle name="Обычный 3 13 16 2 6 2" xfId="24474"/>
    <cellStyle name="Обычный 3 13 16 2 7" xfId="24475"/>
    <cellStyle name="Обычный 3 13 16 3" xfId="24476"/>
    <cellStyle name="Обычный 3 13 16 3 2" xfId="24477"/>
    <cellStyle name="Обычный 3 13 16 3 2 2" xfId="24478"/>
    <cellStyle name="Обычный 3 13 16 3 2 2 2" xfId="24479"/>
    <cellStyle name="Обычный 3 13 16 3 2 2 2 2" xfId="24480"/>
    <cellStyle name="Обычный 3 13 16 3 2 2 3" xfId="24481"/>
    <cellStyle name="Обычный 3 13 16 3 2 3" xfId="24482"/>
    <cellStyle name="Обычный 3 13 16 3 2 3 2" xfId="24483"/>
    <cellStyle name="Обычный 3 13 16 3 2 4" xfId="24484"/>
    <cellStyle name="Обычный 3 13 16 3 3" xfId="24485"/>
    <cellStyle name="Обычный 3 13 16 3 3 2" xfId="24486"/>
    <cellStyle name="Обычный 3 13 16 3 3 2 2" xfId="24487"/>
    <cellStyle name="Обычный 3 13 16 3 3 3" xfId="24488"/>
    <cellStyle name="Обычный 3 13 16 3 4" xfId="24489"/>
    <cellStyle name="Обычный 3 13 16 3 4 2" xfId="24490"/>
    <cellStyle name="Обычный 3 13 16 3 5" xfId="24491"/>
    <cellStyle name="Обычный 3 13 16 4" xfId="24492"/>
    <cellStyle name="Обычный 3 13 16 4 2" xfId="24493"/>
    <cellStyle name="Обычный 3 13 16 4 2 2" xfId="24494"/>
    <cellStyle name="Обычный 3 13 16 4 2 2 2" xfId="24495"/>
    <cellStyle name="Обычный 3 13 16 4 2 2 2 2" xfId="24496"/>
    <cellStyle name="Обычный 3 13 16 4 2 2 3" xfId="24497"/>
    <cellStyle name="Обычный 3 13 16 4 2 3" xfId="24498"/>
    <cellStyle name="Обычный 3 13 16 4 2 3 2" xfId="24499"/>
    <cellStyle name="Обычный 3 13 16 4 2 4" xfId="24500"/>
    <cellStyle name="Обычный 3 13 16 4 3" xfId="24501"/>
    <cellStyle name="Обычный 3 13 16 4 3 2" xfId="24502"/>
    <cellStyle name="Обычный 3 13 16 4 3 2 2" xfId="24503"/>
    <cellStyle name="Обычный 3 13 16 4 3 3" xfId="24504"/>
    <cellStyle name="Обычный 3 13 16 4 4" xfId="24505"/>
    <cellStyle name="Обычный 3 13 16 4 4 2" xfId="24506"/>
    <cellStyle name="Обычный 3 13 16 4 5" xfId="24507"/>
    <cellStyle name="Обычный 3 13 16 5" xfId="24508"/>
    <cellStyle name="Обычный 3 13 16 5 2" xfId="24509"/>
    <cellStyle name="Обычный 3 13 16 5 2 2" xfId="24510"/>
    <cellStyle name="Обычный 3 13 16 5 2 2 2" xfId="24511"/>
    <cellStyle name="Обычный 3 13 16 5 2 3" xfId="24512"/>
    <cellStyle name="Обычный 3 13 16 5 3" xfId="24513"/>
    <cellStyle name="Обычный 3 13 16 5 3 2" xfId="24514"/>
    <cellStyle name="Обычный 3 13 16 5 4" xfId="24515"/>
    <cellStyle name="Обычный 3 13 16 6" xfId="24516"/>
    <cellStyle name="Обычный 3 13 16 6 2" xfId="24517"/>
    <cellStyle name="Обычный 3 13 16 6 2 2" xfId="24518"/>
    <cellStyle name="Обычный 3 13 16 6 3" xfId="24519"/>
    <cellStyle name="Обычный 3 13 16 7" xfId="24520"/>
    <cellStyle name="Обычный 3 13 16 7 2" xfId="24521"/>
    <cellStyle name="Обычный 3 13 16 8" xfId="24522"/>
    <cellStyle name="Обычный 3 13 17" xfId="24523"/>
    <cellStyle name="Обычный 3 13 17 2" xfId="24524"/>
    <cellStyle name="Обычный 3 13 17 2 2" xfId="24525"/>
    <cellStyle name="Обычный 3 13 17 2 2 2" xfId="24526"/>
    <cellStyle name="Обычный 3 13 17 2 2 2 2" xfId="24527"/>
    <cellStyle name="Обычный 3 13 17 2 2 2 2 2" xfId="24528"/>
    <cellStyle name="Обычный 3 13 17 2 2 2 2 2 2" xfId="24529"/>
    <cellStyle name="Обычный 3 13 17 2 2 2 2 3" xfId="24530"/>
    <cellStyle name="Обычный 3 13 17 2 2 2 3" xfId="24531"/>
    <cellStyle name="Обычный 3 13 17 2 2 2 3 2" xfId="24532"/>
    <cellStyle name="Обычный 3 13 17 2 2 2 4" xfId="24533"/>
    <cellStyle name="Обычный 3 13 17 2 2 3" xfId="24534"/>
    <cellStyle name="Обычный 3 13 17 2 2 3 2" xfId="24535"/>
    <cellStyle name="Обычный 3 13 17 2 2 3 2 2" xfId="24536"/>
    <cellStyle name="Обычный 3 13 17 2 2 3 3" xfId="24537"/>
    <cellStyle name="Обычный 3 13 17 2 2 4" xfId="24538"/>
    <cellStyle name="Обычный 3 13 17 2 2 4 2" xfId="24539"/>
    <cellStyle name="Обычный 3 13 17 2 2 5" xfId="24540"/>
    <cellStyle name="Обычный 3 13 17 2 3" xfId="24541"/>
    <cellStyle name="Обычный 3 13 17 2 3 2" xfId="24542"/>
    <cellStyle name="Обычный 3 13 17 2 3 2 2" xfId="24543"/>
    <cellStyle name="Обычный 3 13 17 2 3 2 2 2" xfId="24544"/>
    <cellStyle name="Обычный 3 13 17 2 3 2 2 2 2" xfId="24545"/>
    <cellStyle name="Обычный 3 13 17 2 3 2 2 3" xfId="24546"/>
    <cellStyle name="Обычный 3 13 17 2 3 2 3" xfId="24547"/>
    <cellStyle name="Обычный 3 13 17 2 3 2 3 2" xfId="24548"/>
    <cellStyle name="Обычный 3 13 17 2 3 2 4" xfId="24549"/>
    <cellStyle name="Обычный 3 13 17 2 3 3" xfId="24550"/>
    <cellStyle name="Обычный 3 13 17 2 3 3 2" xfId="24551"/>
    <cellStyle name="Обычный 3 13 17 2 3 3 2 2" xfId="24552"/>
    <cellStyle name="Обычный 3 13 17 2 3 3 3" xfId="24553"/>
    <cellStyle name="Обычный 3 13 17 2 3 4" xfId="24554"/>
    <cellStyle name="Обычный 3 13 17 2 3 4 2" xfId="24555"/>
    <cellStyle name="Обычный 3 13 17 2 3 5" xfId="24556"/>
    <cellStyle name="Обычный 3 13 17 2 4" xfId="24557"/>
    <cellStyle name="Обычный 3 13 17 2 4 2" xfId="24558"/>
    <cellStyle name="Обычный 3 13 17 2 4 2 2" xfId="24559"/>
    <cellStyle name="Обычный 3 13 17 2 4 2 2 2" xfId="24560"/>
    <cellStyle name="Обычный 3 13 17 2 4 2 3" xfId="24561"/>
    <cellStyle name="Обычный 3 13 17 2 4 3" xfId="24562"/>
    <cellStyle name="Обычный 3 13 17 2 4 3 2" xfId="24563"/>
    <cellStyle name="Обычный 3 13 17 2 4 4" xfId="24564"/>
    <cellStyle name="Обычный 3 13 17 2 5" xfId="24565"/>
    <cellStyle name="Обычный 3 13 17 2 5 2" xfId="24566"/>
    <cellStyle name="Обычный 3 13 17 2 5 2 2" xfId="24567"/>
    <cellStyle name="Обычный 3 13 17 2 5 3" xfId="24568"/>
    <cellStyle name="Обычный 3 13 17 2 6" xfId="24569"/>
    <cellStyle name="Обычный 3 13 17 2 6 2" xfId="24570"/>
    <cellStyle name="Обычный 3 13 17 2 7" xfId="24571"/>
    <cellStyle name="Обычный 3 13 17 3" xfId="24572"/>
    <cellStyle name="Обычный 3 13 17 3 2" xfId="24573"/>
    <cellStyle name="Обычный 3 13 17 3 2 2" xfId="24574"/>
    <cellStyle name="Обычный 3 13 17 3 2 2 2" xfId="24575"/>
    <cellStyle name="Обычный 3 13 17 3 2 2 2 2" xfId="24576"/>
    <cellStyle name="Обычный 3 13 17 3 2 2 3" xfId="24577"/>
    <cellStyle name="Обычный 3 13 17 3 2 3" xfId="24578"/>
    <cellStyle name="Обычный 3 13 17 3 2 3 2" xfId="24579"/>
    <cellStyle name="Обычный 3 13 17 3 2 4" xfId="24580"/>
    <cellStyle name="Обычный 3 13 17 3 3" xfId="24581"/>
    <cellStyle name="Обычный 3 13 17 3 3 2" xfId="24582"/>
    <cellStyle name="Обычный 3 13 17 3 3 2 2" xfId="24583"/>
    <cellStyle name="Обычный 3 13 17 3 3 3" xfId="24584"/>
    <cellStyle name="Обычный 3 13 17 3 4" xfId="24585"/>
    <cellStyle name="Обычный 3 13 17 3 4 2" xfId="24586"/>
    <cellStyle name="Обычный 3 13 17 3 5" xfId="24587"/>
    <cellStyle name="Обычный 3 13 17 4" xfId="24588"/>
    <cellStyle name="Обычный 3 13 17 4 2" xfId="24589"/>
    <cellStyle name="Обычный 3 13 17 4 2 2" xfId="24590"/>
    <cellStyle name="Обычный 3 13 17 4 2 2 2" xfId="24591"/>
    <cellStyle name="Обычный 3 13 17 4 2 2 2 2" xfId="24592"/>
    <cellStyle name="Обычный 3 13 17 4 2 2 3" xfId="24593"/>
    <cellStyle name="Обычный 3 13 17 4 2 3" xfId="24594"/>
    <cellStyle name="Обычный 3 13 17 4 2 3 2" xfId="24595"/>
    <cellStyle name="Обычный 3 13 17 4 2 4" xfId="24596"/>
    <cellStyle name="Обычный 3 13 17 4 3" xfId="24597"/>
    <cellStyle name="Обычный 3 13 17 4 3 2" xfId="24598"/>
    <cellStyle name="Обычный 3 13 17 4 3 2 2" xfId="24599"/>
    <cellStyle name="Обычный 3 13 17 4 3 3" xfId="24600"/>
    <cellStyle name="Обычный 3 13 17 4 4" xfId="24601"/>
    <cellStyle name="Обычный 3 13 17 4 4 2" xfId="24602"/>
    <cellStyle name="Обычный 3 13 17 4 5" xfId="24603"/>
    <cellStyle name="Обычный 3 13 17 5" xfId="24604"/>
    <cellStyle name="Обычный 3 13 17 5 2" xfId="24605"/>
    <cellStyle name="Обычный 3 13 17 5 2 2" xfId="24606"/>
    <cellStyle name="Обычный 3 13 17 5 2 2 2" xfId="24607"/>
    <cellStyle name="Обычный 3 13 17 5 2 3" xfId="24608"/>
    <cellStyle name="Обычный 3 13 17 5 3" xfId="24609"/>
    <cellStyle name="Обычный 3 13 17 5 3 2" xfId="24610"/>
    <cellStyle name="Обычный 3 13 17 5 4" xfId="24611"/>
    <cellStyle name="Обычный 3 13 17 6" xfId="24612"/>
    <cellStyle name="Обычный 3 13 17 6 2" xfId="24613"/>
    <cellStyle name="Обычный 3 13 17 6 2 2" xfId="24614"/>
    <cellStyle name="Обычный 3 13 17 6 3" xfId="24615"/>
    <cellStyle name="Обычный 3 13 17 7" xfId="24616"/>
    <cellStyle name="Обычный 3 13 17 7 2" xfId="24617"/>
    <cellStyle name="Обычный 3 13 17 8" xfId="24618"/>
    <cellStyle name="Обычный 3 13 18" xfId="24619"/>
    <cellStyle name="Обычный 3 13 18 2" xfId="24620"/>
    <cellStyle name="Обычный 3 13 18 2 2" xfId="24621"/>
    <cellStyle name="Обычный 3 13 18 2 2 2" xfId="24622"/>
    <cellStyle name="Обычный 3 13 18 2 2 2 2" xfId="24623"/>
    <cellStyle name="Обычный 3 13 18 2 2 2 2 2" xfId="24624"/>
    <cellStyle name="Обычный 3 13 18 2 2 2 2 2 2" xfId="24625"/>
    <cellStyle name="Обычный 3 13 18 2 2 2 2 3" xfId="24626"/>
    <cellStyle name="Обычный 3 13 18 2 2 2 3" xfId="24627"/>
    <cellStyle name="Обычный 3 13 18 2 2 2 3 2" xfId="24628"/>
    <cellStyle name="Обычный 3 13 18 2 2 2 4" xfId="24629"/>
    <cellStyle name="Обычный 3 13 18 2 2 3" xfId="24630"/>
    <cellStyle name="Обычный 3 13 18 2 2 3 2" xfId="24631"/>
    <cellStyle name="Обычный 3 13 18 2 2 3 2 2" xfId="24632"/>
    <cellStyle name="Обычный 3 13 18 2 2 3 3" xfId="24633"/>
    <cellStyle name="Обычный 3 13 18 2 2 4" xfId="24634"/>
    <cellStyle name="Обычный 3 13 18 2 2 4 2" xfId="24635"/>
    <cellStyle name="Обычный 3 13 18 2 2 5" xfId="24636"/>
    <cellStyle name="Обычный 3 13 18 2 3" xfId="24637"/>
    <cellStyle name="Обычный 3 13 18 2 3 2" xfId="24638"/>
    <cellStyle name="Обычный 3 13 18 2 3 2 2" xfId="24639"/>
    <cellStyle name="Обычный 3 13 18 2 3 2 2 2" xfId="24640"/>
    <cellStyle name="Обычный 3 13 18 2 3 2 2 2 2" xfId="24641"/>
    <cellStyle name="Обычный 3 13 18 2 3 2 2 3" xfId="24642"/>
    <cellStyle name="Обычный 3 13 18 2 3 2 3" xfId="24643"/>
    <cellStyle name="Обычный 3 13 18 2 3 2 3 2" xfId="24644"/>
    <cellStyle name="Обычный 3 13 18 2 3 2 4" xfId="24645"/>
    <cellStyle name="Обычный 3 13 18 2 3 3" xfId="24646"/>
    <cellStyle name="Обычный 3 13 18 2 3 3 2" xfId="24647"/>
    <cellStyle name="Обычный 3 13 18 2 3 3 2 2" xfId="24648"/>
    <cellStyle name="Обычный 3 13 18 2 3 3 3" xfId="24649"/>
    <cellStyle name="Обычный 3 13 18 2 3 4" xfId="24650"/>
    <cellStyle name="Обычный 3 13 18 2 3 4 2" xfId="24651"/>
    <cellStyle name="Обычный 3 13 18 2 3 5" xfId="24652"/>
    <cellStyle name="Обычный 3 13 18 2 4" xfId="24653"/>
    <cellStyle name="Обычный 3 13 18 2 4 2" xfId="24654"/>
    <cellStyle name="Обычный 3 13 18 2 4 2 2" xfId="24655"/>
    <cellStyle name="Обычный 3 13 18 2 4 2 2 2" xfId="24656"/>
    <cellStyle name="Обычный 3 13 18 2 4 2 3" xfId="24657"/>
    <cellStyle name="Обычный 3 13 18 2 4 3" xfId="24658"/>
    <cellStyle name="Обычный 3 13 18 2 4 3 2" xfId="24659"/>
    <cellStyle name="Обычный 3 13 18 2 4 4" xfId="24660"/>
    <cellStyle name="Обычный 3 13 18 2 5" xfId="24661"/>
    <cellStyle name="Обычный 3 13 18 2 5 2" xfId="24662"/>
    <cellStyle name="Обычный 3 13 18 2 5 2 2" xfId="24663"/>
    <cellStyle name="Обычный 3 13 18 2 5 3" xfId="24664"/>
    <cellStyle name="Обычный 3 13 18 2 6" xfId="24665"/>
    <cellStyle name="Обычный 3 13 18 2 6 2" xfId="24666"/>
    <cellStyle name="Обычный 3 13 18 2 7" xfId="24667"/>
    <cellStyle name="Обычный 3 13 18 3" xfId="24668"/>
    <cellStyle name="Обычный 3 13 18 3 2" xfId="24669"/>
    <cellStyle name="Обычный 3 13 18 3 2 2" xfId="24670"/>
    <cellStyle name="Обычный 3 13 18 3 2 2 2" xfId="24671"/>
    <cellStyle name="Обычный 3 13 18 3 2 2 2 2" xfId="24672"/>
    <cellStyle name="Обычный 3 13 18 3 2 2 3" xfId="24673"/>
    <cellStyle name="Обычный 3 13 18 3 2 3" xfId="24674"/>
    <cellStyle name="Обычный 3 13 18 3 2 3 2" xfId="24675"/>
    <cellStyle name="Обычный 3 13 18 3 2 4" xfId="24676"/>
    <cellStyle name="Обычный 3 13 18 3 3" xfId="24677"/>
    <cellStyle name="Обычный 3 13 18 3 3 2" xfId="24678"/>
    <cellStyle name="Обычный 3 13 18 3 3 2 2" xfId="24679"/>
    <cellStyle name="Обычный 3 13 18 3 3 3" xfId="24680"/>
    <cellStyle name="Обычный 3 13 18 3 4" xfId="24681"/>
    <cellStyle name="Обычный 3 13 18 3 4 2" xfId="24682"/>
    <cellStyle name="Обычный 3 13 18 3 5" xfId="24683"/>
    <cellStyle name="Обычный 3 13 18 4" xfId="24684"/>
    <cellStyle name="Обычный 3 13 18 4 2" xfId="24685"/>
    <cellStyle name="Обычный 3 13 18 4 2 2" xfId="24686"/>
    <cellStyle name="Обычный 3 13 18 4 2 2 2" xfId="24687"/>
    <cellStyle name="Обычный 3 13 18 4 2 2 2 2" xfId="24688"/>
    <cellStyle name="Обычный 3 13 18 4 2 2 3" xfId="24689"/>
    <cellStyle name="Обычный 3 13 18 4 2 3" xfId="24690"/>
    <cellStyle name="Обычный 3 13 18 4 2 3 2" xfId="24691"/>
    <cellStyle name="Обычный 3 13 18 4 2 4" xfId="24692"/>
    <cellStyle name="Обычный 3 13 18 4 3" xfId="24693"/>
    <cellStyle name="Обычный 3 13 18 4 3 2" xfId="24694"/>
    <cellStyle name="Обычный 3 13 18 4 3 2 2" xfId="24695"/>
    <cellStyle name="Обычный 3 13 18 4 3 3" xfId="24696"/>
    <cellStyle name="Обычный 3 13 18 4 4" xfId="24697"/>
    <cellStyle name="Обычный 3 13 18 4 4 2" xfId="24698"/>
    <cellStyle name="Обычный 3 13 18 4 5" xfId="24699"/>
    <cellStyle name="Обычный 3 13 18 5" xfId="24700"/>
    <cellStyle name="Обычный 3 13 18 5 2" xfId="24701"/>
    <cellStyle name="Обычный 3 13 18 5 2 2" xfId="24702"/>
    <cellStyle name="Обычный 3 13 18 5 2 2 2" xfId="24703"/>
    <cellStyle name="Обычный 3 13 18 5 2 3" xfId="24704"/>
    <cellStyle name="Обычный 3 13 18 5 3" xfId="24705"/>
    <cellStyle name="Обычный 3 13 18 5 3 2" xfId="24706"/>
    <cellStyle name="Обычный 3 13 18 5 4" xfId="24707"/>
    <cellStyle name="Обычный 3 13 18 6" xfId="24708"/>
    <cellStyle name="Обычный 3 13 18 6 2" xfId="24709"/>
    <cellStyle name="Обычный 3 13 18 6 2 2" xfId="24710"/>
    <cellStyle name="Обычный 3 13 18 6 3" xfId="24711"/>
    <cellStyle name="Обычный 3 13 18 7" xfId="24712"/>
    <cellStyle name="Обычный 3 13 18 7 2" xfId="24713"/>
    <cellStyle name="Обычный 3 13 18 8" xfId="24714"/>
    <cellStyle name="Обычный 3 13 19" xfId="24715"/>
    <cellStyle name="Обычный 3 13 19 2" xfId="24716"/>
    <cellStyle name="Обычный 3 13 19 2 2" xfId="24717"/>
    <cellStyle name="Обычный 3 13 19 2 2 2" xfId="24718"/>
    <cellStyle name="Обычный 3 13 19 2 2 2 2" xfId="24719"/>
    <cellStyle name="Обычный 3 13 19 2 2 2 2 2" xfId="24720"/>
    <cellStyle name="Обычный 3 13 19 2 2 2 2 2 2" xfId="24721"/>
    <cellStyle name="Обычный 3 13 19 2 2 2 2 3" xfId="24722"/>
    <cellStyle name="Обычный 3 13 19 2 2 2 3" xfId="24723"/>
    <cellStyle name="Обычный 3 13 19 2 2 2 3 2" xfId="24724"/>
    <cellStyle name="Обычный 3 13 19 2 2 2 4" xfId="24725"/>
    <cellStyle name="Обычный 3 13 19 2 2 3" xfId="24726"/>
    <cellStyle name="Обычный 3 13 19 2 2 3 2" xfId="24727"/>
    <cellStyle name="Обычный 3 13 19 2 2 3 2 2" xfId="24728"/>
    <cellStyle name="Обычный 3 13 19 2 2 3 3" xfId="24729"/>
    <cellStyle name="Обычный 3 13 19 2 2 4" xfId="24730"/>
    <cellStyle name="Обычный 3 13 19 2 2 4 2" xfId="24731"/>
    <cellStyle name="Обычный 3 13 19 2 2 5" xfId="24732"/>
    <cellStyle name="Обычный 3 13 19 2 3" xfId="24733"/>
    <cellStyle name="Обычный 3 13 19 2 3 2" xfId="24734"/>
    <cellStyle name="Обычный 3 13 19 2 3 2 2" xfId="24735"/>
    <cellStyle name="Обычный 3 13 19 2 3 2 2 2" xfId="24736"/>
    <cellStyle name="Обычный 3 13 19 2 3 2 2 2 2" xfId="24737"/>
    <cellStyle name="Обычный 3 13 19 2 3 2 2 3" xfId="24738"/>
    <cellStyle name="Обычный 3 13 19 2 3 2 3" xfId="24739"/>
    <cellStyle name="Обычный 3 13 19 2 3 2 3 2" xfId="24740"/>
    <cellStyle name="Обычный 3 13 19 2 3 2 4" xfId="24741"/>
    <cellStyle name="Обычный 3 13 19 2 3 3" xfId="24742"/>
    <cellStyle name="Обычный 3 13 19 2 3 3 2" xfId="24743"/>
    <cellStyle name="Обычный 3 13 19 2 3 3 2 2" xfId="24744"/>
    <cellStyle name="Обычный 3 13 19 2 3 3 3" xfId="24745"/>
    <cellStyle name="Обычный 3 13 19 2 3 4" xfId="24746"/>
    <cellStyle name="Обычный 3 13 19 2 3 4 2" xfId="24747"/>
    <cellStyle name="Обычный 3 13 19 2 3 5" xfId="24748"/>
    <cellStyle name="Обычный 3 13 19 2 4" xfId="24749"/>
    <cellStyle name="Обычный 3 13 19 2 4 2" xfId="24750"/>
    <cellStyle name="Обычный 3 13 19 2 4 2 2" xfId="24751"/>
    <cellStyle name="Обычный 3 13 19 2 4 2 2 2" xfId="24752"/>
    <cellStyle name="Обычный 3 13 19 2 4 2 3" xfId="24753"/>
    <cellStyle name="Обычный 3 13 19 2 4 3" xfId="24754"/>
    <cellStyle name="Обычный 3 13 19 2 4 3 2" xfId="24755"/>
    <cellStyle name="Обычный 3 13 19 2 4 4" xfId="24756"/>
    <cellStyle name="Обычный 3 13 19 2 5" xfId="24757"/>
    <cellStyle name="Обычный 3 13 19 2 5 2" xfId="24758"/>
    <cellStyle name="Обычный 3 13 19 2 5 2 2" xfId="24759"/>
    <cellStyle name="Обычный 3 13 19 2 5 3" xfId="24760"/>
    <cellStyle name="Обычный 3 13 19 2 6" xfId="24761"/>
    <cellStyle name="Обычный 3 13 19 2 6 2" xfId="24762"/>
    <cellStyle name="Обычный 3 13 19 2 7" xfId="24763"/>
    <cellStyle name="Обычный 3 13 19 3" xfId="24764"/>
    <cellStyle name="Обычный 3 13 19 3 2" xfId="24765"/>
    <cellStyle name="Обычный 3 13 19 3 2 2" xfId="24766"/>
    <cellStyle name="Обычный 3 13 19 3 2 2 2" xfId="24767"/>
    <cellStyle name="Обычный 3 13 19 3 2 2 2 2" xfId="24768"/>
    <cellStyle name="Обычный 3 13 19 3 2 2 3" xfId="24769"/>
    <cellStyle name="Обычный 3 13 19 3 2 3" xfId="24770"/>
    <cellStyle name="Обычный 3 13 19 3 2 3 2" xfId="24771"/>
    <cellStyle name="Обычный 3 13 19 3 2 4" xfId="24772"/>
    <cellStyle name="Обычный 3 13 19 3 3" xfId="24773"/>
    <cellStyle name="Обычный 3 13 19 3 3 2" xfId="24774"/>
    <cellStyle name="Обычный 3 13 19 3 3 2 2" xfId="24775"/>
    <cellStyle name="Обычный 3 13 19 3 3 3" xfId="24776"/>
    <cellStyle name="Обычный 3 13 19 3 4" xfId="24777"/>
    <cellStyle name="Обычный 3 13 19 3 4 2" xfId="24778"/>
    <cellStyle name="Обычный 3 13 19 3 5" xfId="24779"/>
    <cellStyle name="Обычный 3 13 19 4" xfId="24780"/>
    <cellStyle name="Обычный 3 13 19 4 2" xfId="24781"/>
    <cellStyle name="Обычный 3 13 19 4 2 2" xfId="24782"/>
    <cellStyle name="Обычный 3 13 19 4 2 2 2" xfId="24783"/>
    <cellStyle name="Обычный 3 13 19 4 2 2 2 2" xfId="24784"/>
    <cellStyle name="Обычный 3 13 19 4 2 2 3" xfId="24785"/>
    <cellStyle name="Обычный 3 13 19 4 2 3" xfId="24786"/>
    <cellStyle name="Обычный 3 13 19 4 2 3 2" xfId="24787"/>
    <cellStyle name="Обычный 3 13 19 4 2 4" xfId="24788"/>
    <cellStyle name="Обычный 3 13 19 4 3" xfId="24789"/>
    <cellStyle name="Обычный 3 13 19 4 3 2" xfId="24790"/>
    <cellStyle name="Обычный 3 13 19 4 3 2 2" xfId="24791"/>
    <cellStyle name="Обычный 3 13 19 4 3 3" xfId="24792"/>
    <cellStyle name="Обычный 3 13 19 4 4" xfId="24793"/>
    <cellStyle name="Обычный 3 13 19 4 4 2" xfId="24794"/>
    <cellStyle name="Обычный 3 13 19 4 5" xfId="24795"/>
    <cellStyle name="Обычный 3 13 19 5" xfId="24796"/>
    <cellStyle name="Обычный 3 13 19 5 2" xfId="24797"/>
    <cellStyle name="Обычный 3 13 19 5 2 2" xfId="24798"/>
    <cellStyle name="Обычный 3 13 19 5 2 2 2" xfId="24799"/>
    <cellStyle name="Обычный 3 13 19 5 2 3" xfId="24800"/>
    <cellStyle name="Обычный 3 13 19 5 3" xfId="24801"/>
    <cellStyle name="Обычный 3 13 19 5 3 2" xfId="24802"/>
    <cellStyle name="Обычный 3 13 19 5 4" xfId="24803"/>
    <cellStyle name="Обычный 3 13 19 6" xfId="24804"/>
    <cellStyle name="Обычный 3 13 19 6 2" xfId="24805"/>
    <cellStyle name="Обычный 3 13 19 6 2 2" xfId="24806"/>
    <cellStyle name="Обычный 3 13 19 6 3" xfId="24807"/>
    <cellStyle name="Обычный 3 13 19 7" xfId="24808"/>
    <cellStyle name="Обычный 3 13 19 7 2" xfId="24809"/>
    <cellStyle name="Обычный 3 13 19 8" xfId="24810"/>
    <cellStyle name="Обычный 3 13 2" xfId="24811"/>
    <cellStyle name="Обычный 3 13 2 2" xfId="24812"/>
    <cellStyle name="Обычный 3 13 2 2 2" xfId="24813"/>
    <cellStyle name="Обычный 3 13 2 2 2 2" xfId="24814"/>
    <cellStyle name="Обычный 3 13 2 2 2 2 2" xfId="24815"/>
    <cellStyle name="Обычный 3 13 2 2 2 2 2 2" xfId="24816"/>
    <cellStyle name="Обычный 3 13 2 2 2 2 2 2 2" xfId="24817"/>
    <cellStyle name="Обычный 3 13 2 2 2 2 2 3" xfId="24818"/>
    <cellStyle name="Обычный 3 13 2 2 2 2 3" xfId="24819"/>
    <cellStyle name="Обычный 3 13 2 2 2 2 3 2" xfId="24820"/>
    <cellStyle name="Обычный 3 13 2 2 2 2 4" xfId="24821"/>
    <cellStyle name="Обычный 3 13 2 2 2 3" xfId="24822"/>
    <cellStyle name="Обычный 3 13 2 2 2 3 2" xfId="24823"/>
    <cellStyle name="Обычный 3 13 2 2 2 3 2 2" xfId="24824"/>
    <cellStyle name="Обычный 3 13 2 2 2 3 3" xfId="24825"/>
    <cellStyle name="Обычный 3 13 2 2 2 4" xfId="24826"/>
    <cellStyle name="Обычный 3 13 2 2 2 4 2" xfId="24827"/>
    <cellStyle name="Обычный 3 13 2 2 2 5" xfId="24828"/>
    <cellStyle name="Обычный 3 13 2 2 3" xfId="24829"/>
    <cellStyle name="Обычный 3 13 2 2 3 2" xfId="24830"/>
    <cellStyle name="Обычный 3 13 2 2 3 2 2" xfId="24831"/>
    <cellStyle name="Обычный 3 13 2 2 3 2 2 2" xfId="24832"/>
    <cellStyle name="Обычный 3 13 2 2 3 2 2 2 2" xfId="24833"/>
    <cellStyle name="Обычный 3 13 2 2 3 2 2 3" xfId="24834"/>
    <cellStyle name="Обычный 3 13 2 2 3 2 3" xfId="24835"/>
    <cellStyle name="Обычный 3 13 2 2 3 2 3 2" xfId="24836"/>
    <cellStyle name="Обычный 3 13 2 2 3 2 4" xfId="24837"/>
    <cellStyle name="Обычный 3 13 2 2 3 3" xfId="24838"/>
    <cellStyle name="Обычный 3 13 2 2 3 3 2" xfId="24839"/>
    <cellStyle name="Обычный 3 13 2 2 3 3 2 2" xfId="24840"/>
    <cellStyle name="Обычный 3 13 2 2 3 3 3" xfId="24841"/>
    <cellStyle name="Обычный 3 13 2 2 3 4" xfId="24842"/>
    <cellStyle name="Обычный 3 13 2 2 3 4 2" xfId="24843"/>
    <cellStyle name="Обычный 3 13 2 2 3 5" xfId="24844"/>
    <cellStyle name="Обычный 3 13 2 2 4" xfId="24845"/>
    <cellStyle name="Обычный 3 13 2 2 4 2" xfId="24846"/>
    <cellStyle name="Обычный 3 13 2 2 4 2 2" xfId="24847"/>
    <cellStyle name="Обычный 3 13 2 2 4 2 2 2" xfId="24848"/>
    <cellStyle name="Обычный 3 13 2 2 4 2 3" xfId="24849"/>
    <cellStyle name="Обычный 3 13 2 2 4 3" xfId="24850"/>
    <cellStyle name="Обычный 3 13 2 2 4 3 2" xfId="24851"/>
    <cellStyle name="Обычный 3 13 2 2 4 4" xfId="24852"/>
    <cellStyle name="Обычный 3 13 2 2 5" xfId="24853"/>
    <cellStyle name="Обычный 3 13 2 2 5 2" xfId="24854"/>
    <cellStyle name="Обычный 3 13 2 2 5 2 2" xfId="24855"/>
    <cellStyle name="Обычный 3 13 2 2 5 3" xfId="24856"/>
    <cellStyle name="Обычный 3 13 2 2 6" xfId="24857"/>
    <cellStyle name="Обычный 3 13 2 2 6 2" xfId="24858"/>
    <cellStyle name="Обычный 3 13 2 2 7" xfId="24859"/>
    <cellStyle name="Обычный 3 13 2 3" xfId="24860"/>
    <cellStyle name="Обычный 3 13 2 3 2" xfId="24861"/>
    <cellStyle name="Обычный 3 13 2 3 2 2" xfId="24862"/>
    <cellStyle name="Обычный 3 13 2 3 2 2 2" xfId="24863"/>
    <cellStyle name="Обычный 3 13 2 3 2 2 2 2" xfId="24864"/>
    <cellStyle name="Обычный 3 13 2 3 2 2 3" xfId="24865"/>
    <cellStyle name="Обычный 3 13 2 3 2 3" xfId="24866"/>
    <cellStyle name="Обычный 3 13 2 3 2 3 2" xfId="24867"/>
    <cellStyle name="Обычный 3 13 2 3 2 4" xfId="24868"/>
    <cellStyle name="Обычный 3 13 2 3 3" xfId="24869"/>
    <cellStyle name="Обычный 3 13 2 3 3 2" xfId="24870"/>
    <cellStyle name="Обычный 3 13 2 3 3 2 2" xfId="24871"/>
    <cellStyle name="Обычный 3 13 2 3 3 3" xfId="24872"/>
    <cellStyle name="Обычный 3 13 2 3 4" xfId="24873"/>
    <cellStyle name="Обычный 3 13 2 3 4 2" xfId="24874"/>
    <cellStyle name="Обычный 3 13 2 3 5" xfId="24875"/>
    <cellStyle name="Обычный 3 13 2 4" xfId="24876"/>
    <cellStyle name="Обычный 3 13 2 4 2" xfId="24877"/>
    <cellStyle name="Обычный 3 13 2 4 2 2" xfId="24878"/>
    <cellStyle name="Обычный 3 13 2 4 2 2 2" xfId="24879"/>
    <cellStyle name="Обычный 3 13 2 4 2 2 2 2" xfId="24880"/>
    <cellStyle name="Обычный 3 13 2 4 2 2 3" xfId="24881"/>
    <cellStyle name="Обычный 3 13 2 4 2 3" xfId="24882"/>
    <cellStyle name="Обычный 3 13 2 4 2 3 2" xfId="24883"/>
    <cellStyle name="Обычный 3 13 2 4 2 4" xfId="24884"/>
    <cellStyle name="Обычный 3 13 2 4 3" xfId="24885"/>
    <cellStyle name="Обычный 3 13 2 4 3 2" xfId="24886"/>
    <cellStyle name="Обычный 3 13 2 4 3 2 2" xfId="24887"/>
    <cellStyle name="Обычный 3 13 2 4 3 3" xfId="24888"/>
    <cellStyle name="Обычный 3 13 2 4 4" xfId="24889"/>
    <cellStyle name="Обычный 3 13 2 4 4 2" xfId="24890"/>
    <cellStyle name="Обычный 3 13 2 4 5" xfId="24891"/>
    <cellStyle name="Обычный 3 13 2 5" xfId="24892"/>
    <cellStyle name="Обычный 3 13 2 5 2" xfId="24893"/>
    <cellStyle name="Обычный 3 13 2 5 2 2" xfId="24894"/>
    <cellStyle name="Обычный 3 13 2 5 2 2 2" xfId="24895"/>
    <cellStyle name="Обычный 3 13 2 5 2 3" xfId="24896"/>
    <cellStyle name="Обычный 3 13 2 5 3" xfId="24897"/>
    <cellStyle name="Обычный 3 13 2 5 3 2" xfId="24898"/>
    <cellStyle name="Обычный 3 13 2 5 4" xfId="24899"/>
    <cellStyle name="Обычный 3 13 2 6" xfId="24900"/>
    <cellStyle name="Обычный 3 13 2 6 2" xfId="24901"/>
    <cellStyle name="Обычный 3 13 2 6 2 2" xfId="24902"/>
    <cellStyle name="Обычный 3 13 2 6 3" xfId="24903"/>
    <cellStyle name="Обычный 3 13 2 7" xfId="24904"/>
    <cellStyle name="Обычный 3 13 2 7 2" xfId="24905"/>
    <cellStyle name="Обычный 3 13 2 8" xfId="24906"/>
    <cellStyle name="Обычный 3 13 20" xfId="24907"/>
    <cellStyle name="Обычный 3 13 20 2" xfId="24908"/>
    <cellStyle name="Обычный 3 13 20 2 2" xfId="24909"/>
    <cellStyle name="Обычный 3 13 20 2 2 2" xfId="24910"/>
    <cellStyle name="Обычный 3 13 20 2 2 2 2" xfId="24911"/>
    <cellStyle name="Обычный 3 13 20 2 2 2 2 2" xfId="24912"/>
    <cellStyle name="Обычный 3 13 20 2 2 2 2 2 2" xfId="24913"/>
    <cellStyle name="Обычный 3 13 20 2 2 2 2 3" xfId="24914"/>
    <cellStyle name="Обычный 3 13 20 2 2 2 3" xfId="24915"/>
    <cellStyle name="Обычный 3 13 20 2 2 2 3 2" xfId="24916"/>
    <cellStyle name="Обычный 3 13 20 2 2 2 4" xfId="24917"/>
    <cellStyle name="Обычный 3 13 20 2 2 3" xfId="24918"/>
    <cellStyle name="Обычный 3 13 20 2 2 3 2" xfId="24919"/>
    <cellStyle name="Обычный 3 13 20 2 2 3 2 2" xfId="24920"/>
    <cellStyle name="Обычный 3 13 20 2 2 3 3" xfId="24921"/>
    <cellStyle name="Обычный 3 13 20 2 2 4" xfId="24922"/>
    <cellStyle name="Обычный 3 13 20 2 2 4 2" xfId="24923"/>
    <cellStyle name="Обычный 3 13 20 2 2 5" xfId="24924"/>
    <cellStyle name="Обычный 3 13 20 2 3" xfId="24925"/>
    <cellStyle name="Обычный 3 13 20 2 3 2" xfId="24926"/>
    <cellStyle name="Обычный 3 13 20 2 3 2 2" xfId="24927"/>
    <cellStyle name="Обычный 3 13 20 2 3 2 2 2" xfId="24928"/>
    <cellStyle name="Обычный 3 13 20 2 3 2 2 2 2" xfId="24929"/>
    <cellStyle name="Обычный 3 13 20 2 3 2 2 3" xfId="24930"/>
    <cellStyle name="Обычный 3 13 20 2 3 2 3" xfId="24931"/>
    <cellStyle name="Обычный 3 13 20 2 3 2 3 2" xfId="24932"/>
    <cellStyle name="Обычный 3 13 20 2 3 2 4" xfId="24933"/>
    <cellStyle name="Обычный 3 13 20 2 3 3" xfId="24934"/>
    <cellStyle name="Обычный 3 13 20 2 3 3 2" xfId="24935"/>
    <cellStyle name="Обычный 3 13 20 2 3 3 2 2" xfId="24936"/>
    <cellStyle name="Обычный 3 13 20 2 3 3 3" xfId="24937"/>
    <cellStyle name="Обычный 3 13 20 2 3 4" xfId="24938"/>
    <cellStyle name="Обычный 3 13 20 2 3 4 2" xfId="24939"/>
    <cellStyle name="Обычный 3 13 20 2 3 5" xfId="24940"/>
    <cellStyle name="Обычный 3 13 20 2 4" xfId="24941"/>
    <cellStyle name="Обычный 3 13 20 2 4 2" xfId="24942"/>
    <cellStyle name="Обычный 3 13 20 2 4 2 2" xfId="24943"/>
    <cellStyle name="Обычный 3 13 20 2 4 2 2 2" xfId="24944"/>
    <cellStyle name="Обычный 3 13 20 2 4 2 3" xfId="24945"/>
    <cellStyle name="Обычный 3 13 20 2 4 3" xfId="24946"/>
    <cellStyle name="Обычный 3 13 20 2 4 3 2" xfId="24947"/>
    <cellStyle name="Обычный 3 13 20 2 4 4" xfId="24948"/>
    <cellStyle name="Обычный 3 13 20 2 5" xfId="24949"/>
    <cellStyle name="Обычный 3 13 20 2 5 2" xfId="24950"/>
    <cellStyle name="Обычный 3 13 20 2 5 2 2" xfId="24951"/>
    <cellStyle name="Обычный 3 13 20 2 5 3" xfId="24952"/>
    <cellStyle name="Обычный 3 13 20 2 6" xfId="24953"/>
    <cellStyle name="Обычный 3 13 20 2 6 2" xfId="24954"/>
    <cellStyle name="Обычный 3 13 20 2 7" xfId="24955"/>
    <cellStyle name="Обычный 3 13 20 3" xfId="24956"/>
    <cellStyle name="Обычный 3 13 20 3 2" xfId="24957"/>
    <cellStyle name="Обычный 3 13 20 3 2 2" xfId="24958"/>
    <cellStyle name="Обычный 3 13 20 3 2 2 2" xfId="24959"/>
    <cellStyle name="Обычный 3 13 20 3 2 2 2 2" xfId="24960"/>
    <cellStyle name="Обычный 3 13 20 3 2 2 3" xfId="24961"/>
    <cellStyle name="Обычный 3 13 20 3 2 3" xfId="24962"/>
    <cellStyle name="Обычный 3 13 20 3 2 3 2" xfId="24963"/>
    <cellStyle name="Обычный 3 13 20 3 2 4" xfId="24964"/>
    <cellStyle name="Обычный 3 13 20 3 3" xfId="24965"/>
    <cellStyle name="Обычный 3 13 20 3 3 2" xfId="24966"/>
    <cellStyle name="Обычный 3 13 20 3 3 2 2" xfId="24967"/>
    <cellStyle name="Обычный 3 13 20 3 3 3" xfId="24968"/>
    <cellStyle name="Обычный 3 13 20 3 4" xfId="24969"/>
    <cellStyle name="Обычный 3 13 20 3 4 2" xfId="24970"/>
    <cellStyle name="Обычный 3 13 20 3 5" xfId="24971"/>
    <cellStyle name="Обычный 3 13 20 4" xfId="24972"/>
    <cellStyle name="Обычный 3 13 20 4 2" xfId="24973"/>
    <cellStyle name="Обычный 3 13 20 4 2 2" xfId="24974"/>
    <cellStyle name="Обычный 3 13 20 4 2 2 2" xfId="24975"/>
    <cellStyle name="Обычный 3 13 20 4 2 2 2 2" xfId="24976"/>
    <cellStyle name="Обычный 3 13 20 4 2 2 3" xfId="24977"/>
    <cellStyle name="Обычный 3 13 20 4 2 3" xfId="24978"/>
    <cellStyle name="Обычный 3 13 20 4 2 3 2" xfId="24979"/>
    <cellStyle name="Обычный 3 13 20 4 2 4" xfId="24980"/>
    <cellStyle name="Обычный 3 13 20 4 3" xfId="24981"/>
    <cellStyle name="Обычный 3 13 20 4 3 2" xfId="24982"/>
    <cellStyle name="Обычный 3 13 20 4 3 2 2" xfId="24983"/>
    <cellStyle name="Обычный 3 13 20 4 3 3" xfId="24984"/>
    <cellStyle name="Обычный 3 13 20 4 4" xfId="24985"/>
    <cellStyle name="Обычный 3 13 20 4 4 2" xfId="24986"/>
    <cellStyle name="Обычный 3 13 20 4 5" xfId="24987"/>
    <cellStyle name="Обычный 3 13 20 5" xfId="24988"/>
    <cellStyle name="Обычный 3 13 20 5 2" xfId="24989"/>
    <cellStyle name="Обычный 3 13 20 5 2 2" xfId="24990"/>
    <cellStyle name="Обычный 3 13 20 5 2 2 2" xfId="24991"/>
    <cellStyle name="Обычный 3 13 20 5 2 3" xfId="24992"/>
    <cellStyle name="Обычный 3 13 20 5 3" xfId="24993"/>
    <cellStyle name="Обычный 3 13 20 5 3 2" xfId="24994"/>
    <cellStyle name="Обычный 3 13 20 5 4" xfId="24995"/>
    <cellStyle name="Обычный 3 13 20 6" xfId="24996"/>
    <cellStyle name="Обычный 3 13 20 6 2" xfId="24997"/>
    <cellStyle name="Обычный 3 13 20 6 2 2" xfId="24998"/>
    <cellStyle name="Обычный 3 13 20 6 3" xfId="24999"/>
    <cellStyle name="Обычный 3 13 20 7" xfId="25000"/>
    <cellStyle name="Обычный 3 13 20 7 2" xfId="25001"/>
    <cellStyle name="Обычный 3 13 20 8" xfId="25002"/>
    <cellStyle name="Обычный 3 13 21" xfId="25003"/>
    <cellStyle name="Обычный 3 13 21 2" xfId="25004"/>
    <cellStyle name="Обычный 3 13 21 2 2" xfId="25005"/>
    <cellStyle name="Обычный 3 13 21 2 2 2" xfId="25006"/>
    <cellStyle name="Обычный 3 13 21 2 2 2 2" xfId="25007"/>
    <cellStyle name="Обычный 3 13 21 2 2 2 2 2" xfId="25008"/>
    <cellStyle name="Обычный 3 13 21 2 2 2 2 2 2" xfId="25009"/>
    <cellStyle name="Обычный 3 13 21 2 2 2 2 3" xfId="25010"/>
    <cellStyle name="Обычный 3 13 21 2 2 2 3" xfId="25011"/>
    <cellStyle name="Обычный 3 13 21 2 2 2 3 2" xfId="25012"/>
    <cellStyle name="Обычный 3 13 21 2 2 2 4" xfId="25013"/>
    <cellStyle name="Обычный 3 13 21 2 2 3" xfId="25014"/>
    <cellStyle name="Обычный 3 13 21 2 2 3 2" xfId="25015"/>
    <cellStyle name="Обычный 3 13 21 2 2 3 2 2" xfId="25016"/>
    <cellStyle name="Обычный 3 13 21 2 2 3 3" xfId="25017"/>
    <cellStyle name="Обычный 3 13 21 2 2 4" xfId="25018"/>
    <cellStyle name="Обычный 3 13 21 2 2 4 2" xfId="25019"/>
    <cellStyle name="Обычный 3 13 21 2 2 5" xfId="25020"/>
    <cellStyle name="Обычный 3 13 21 2 3" xfId="25021"/>
    <cellStyle name="Обычный 3 13 21 2 3 2" xfId="25022"/>
    <cellStyle name="Обычный 3 13 21 2 3 2 2" xfId="25023"/>
    <cellStyle name="Обычный 3 13 21 2 3 2 2 2" xfId="25024"/>
    <cellStyle name="Обычный 3 13 21 2 3 2 2 2 2" xfId="25025"/>
    <cellStyle name="Обычный 3 13 21 2 3 2 2 3" xfId="25026"/>
    <cellStyle name="Обычный 3 13 21 2 3 2 3" xfId="25027"/>
    <cellStyle name="Обычный 3 13 21 2 3 2 3 2" xfId="25028"/>
    <cellStyle name="Обычный 3 13 21 2 3 2 4" xfId="25029"/>
    <cellStyle name="Обычный 3 13 21 2 3 3" xfId="25030"/>
    <cellStyle name="Обычный 3 13 21 2 3 3 2" xfId="25031"/>
    <cellStyle name="Обычный 3 13 21 2 3 3 2 2" xfId="25032"/>
    <cellStyle name="Обычный 3 13 21 2 3 3 3" xfId="25033"/>
    <cellStyle name="Обычный 3 13 21 2 3 4" xfId="25034"/>
    <cellStyle name="Обычный 3 13 21 2 3 4 2" xfId="25035"/>
    <cellStyle name="Обычный 3 13 21 2 3 5" xfId="25036"/>
    <cellStyle name="Обычный 3 13 21 2 4" xfId="25037"/>
    <cellStyle name="Обычный 3 13 21 2 4 2" xfId="25038"/>
    <cellStyle name="Обычный 3 13 21 2 4 2 2" xfId="25039"/>
    <cellStyle name="Обычный 3 13 21 2 4 2 2 2" xfId="25040"/>
    <cellStyle name="Обычный 3 13 21 2 4 2 3" xfId="25041"/>
    <cellStyle name="Обычный 3 13 21 2 4 3" xfId="25042"/>
    <cellStyle name="Обычный 3 13 21 2 4 3 2" xfId="25043"/>
    <cellStyle name="Обычный 3 13 21 2 4 4" xfId="25044"/>
    <cellStyle name="Обычный 3 13 21 2 5" xfId="25045"/>
    <cellStyle name="Обычный 3 13 21 2 5 2" xfId="25046"/>
    <cellStyle name="Обычный 3 13 21 2 5 2 2" xfId="25047"/>
    <cellStyle name="Обычный 3 13 21 2 5 3" xfId="25048"/>
    <cellStyle name="Обычный 3 13 21 2 6" xfId="25049"/>
    <cellStyle name="Обычный 3 13 21 2 6 2" xfId="25050"/>
    <cellStyle name="Обычный 3 13 21 2 7" xfId="25051"/>
    <cellStyle name="Обычный 3 13 21 3" xfId="25052"/>
    <cellStyle name="Обычный 3 13 21 3 2" xfId="25053"/>
    <cellStyle name="Обычный 3 13 21 3 2 2" xfId="25054"/>
    <cellStyle name="Обычный 3 13 21 3 2 2 2" xfId="25055"/>
    <cellStyle name="Обычный 3 13 21 3 2 2 2 2" xfId="25056"/>
    <cellStyle name="Обычный 3 13 21 3 2 2 3" xfId="25057"/>
    <cellStyle name="Обычный 3 13 21 3 2 3" xfId="25058"/>
    <cellStyle name="Обычный 3 13 21 3 2 3 2" xfId="25059"/>
    <cellStyle name="Обычный 3 13 21 3 2 4" xfId="25060"/>
    <cellStyle name="Обычный 3 13 21 3 3" xfId="25061"/>
    <cellStyle name="Обычный 3 13 21 3 3 2" xfId="25062"/>
    <cellStyle name="Обычный 3 13 21 3 3 2 2" xfId="25063"/>
    <cellStyle name="Обычный 3 13 21 3 3 3" xfId="25064"/>
    <cellStyle name="Обычный 3 13 21 3 4" xfId="25065"/>
    <cellStyle name="Обычный 3 13 21 3 4 2" xfId="25066"/>
    <cellStyle name="Обычный 3 13 21 3 5" xfId="25067"/>
    <cellStyle name="Обычный 3 13 21 4" xfId="25068"/>
    <cellStyle name="Обычный 3 13 21 4 2" xfId="25069"/>
    <cellStyle name="Обычный 3 13 21 4 2 2" xfId="25070"/>
    <cellStyle name="Обычный 3 13 21 4 2 2 2" xfId="25071"/>
    <cellStyle name="Обычный 3 13 21 4 2 2 2 2" xfId="25072"/>
    <cellStyle name="Обычный 3 13 21 4 2 2 3" xfId="25073"/>
    <cellStyle name="Обычный 3 13 21 4 2 3" xfId="25074"/>
    <cellStyle name="Обычный 3 13 21 4 2 3 2" xfId="25075"/>
    <cellStyle name="Обычный 3 13 21 4 2 4" xfId="25076"/>
    <cellStyle name="Обычный 3 13 21 4 3" xfId="25077"/>
    <cellStyle name="Обычный 3 13 21 4 3 2" xfId="25078"/>
    <cellStyle name="Обычный 3 13 21 4 3 2 2" xfId="25079"/>
    <cellStyle name="Обычный 3 13 21 4 3 3" xfId="25080"/>
    <cellStyle name="Обычный 3 13 21 4 4" xfId="25081"/>
    <cellStyle name="Обычный 3 13 21 4 4 2" xfId="25082"/>
    <cellStyle name="Обычный 3 13 21 4 5" xfId="25083"/>
    <cellStyle name="Обычный 3 13 21 5" xfId="25084"/>
    <cellStyle name="Обычный 3 13 21 5 2" xfId="25085"/>
    <cellStyle name="Обычный 3 13 21 5 2 2" xfId="25086"/>
    <cellStyle name="Обычный 3 13 21 5 2 2 2" xfId="25087"/>
    <cellStyle name="Обычный 3 13 21 5 2 3" xfId="25088"/>
    <cellStyle name="Обычный 3 13 21 5 3" xfId="25089"/>
    <cellStyle name="Обычный 3 13 21 5 3 2" xfId="25090"/>
    <cellStyle name="Обычный 3 13 21 5 4" xfId="25091"/>
    <cellStyle name="Обычный 3 13 21 6" xfId="25092"/>
    <cellStyle name="Обычный 3 13 21 6 2" xfId="25093"/>
    <cellStyle name="Обычный 3 13 21 6 2 2" xfId="25094"/>
    <cellStyle name="Обычный 3 13 21 6 3" xfId="25095"/>
    <cellStyle name="Обычный 3 13 21 7" xfId="25096"/>
    <cellStyle name="Обычный 3 13 21 7 2" xfId="25097"/>
    <cellStyle name="Обычный 3 13 21 8" xfId="25098"/>
    <cellStyle name="Обычный 3 13 22" xfId="25099"/>
    <cellStyle name="Обычный 3 13 22 2" xfId="25100"/>
    <cellStyle name="Обычный 3 13 22 2 2" xfId="25101"/>
    <cellStyle name="Обычный 3 13 22 2 2 2" xfId="25102"/>
    <cellStyle name="Обычный 3 13 22 2 2 2 2" xfId="25103"/>
    <cellStyle name="Обычный 3 13 22 2 2 2 2 2" xfId="25104"/>
    <cellStyle name="Обычный 3 13 22 2 2 2 2 2 2" xfId="25105"/>
    <cellStyle name="Обычный 3 13 22 2 2 2 2 3" xfId="25106"/>
    <cellStyle name="Обычный 3 13 22 2 2 2 3" xfId="25107"/>
    <cellStyle name="Обычный 3 13 22 2 2 2 3 2" xfId="25108"/>
    <cellStyle name="Обычный 3 13 22 2 2 2 4" xfId="25109"/>
    <cellStyle name="Обычный 3 13 22 2 2 3" xfId="25110"/>
    <cellStyle name="Обычный 3 13 22 2 2 3 2" xfId="25111"/>
    <cellStyle name="Обычный 3 13 22 2 2 3 2 2" xfId="25112"/>
    <cellStyle name="Обычный 3 13 22 2 2 3 3" xfId="25113"/>
    <cellStyle name="Обычный 3 13 22 2 2 4" xfId="25114"/>
    <cellStyle name="Обычный 3 13 22 2 2 4 2" xfId="25115"/>
    <cellStyle name="Обычный 3 13 22 2 2 5" xfId="25116"/>
    <cellStyle name="Обычный 3 13 22 2 3" xfId="25117"/>
    <cellStyle name="Обычный 3 13 22 2 3 2" xfId="25118"/>
    <cellStyle name="Обычный 3 13 22 2 3 2 2" xfId="25119"/>
    <cellStyle name="Обычный 3 13 22 2 3 2 2 2" xfId="25120"/>
    <cellStyle name="Обычный 3 13 22 2 3 2 2 2 2" xfId="25121"/>
    <cellStyle name="Обычный 3 13 22 2 3 2 2 3" xfId="25122"/>
    <cellStyle name="Обычный 3 13 22 2 3 2 3" xfId="25123"/>
    <cellStyle name="Обычный 3 13 22 2 3 2 3 2" xfId="25124"/>
    <cellStyle name="Обычный 3 13 22 2 3 2 4" xfId="25125"/>
    <cellStyle name="Обычный 3 13 22 2 3 3" xfId="25126"/>
    <cellStyle name="Обычный 3 13 22 2 3 3 2" xfId="25127"/>
    <cellStyle name="Обычный 3 13 22 2 3 3 2 2" xfId="25128"/>
    <cellStyle name="Обычный 3 13 22 2 3 3 3" xfId="25129"/>
    <cellStyle name="Обычный 3 13 22 2 3 4" xfId="25130"/>
    <cellStyle name="Обычный 3 13 22 2 3 4 2" xfId="25131"/>
    <cellStyle name="Обычный 3 13 22 2 3 5" xfId="25132"/>
    <cellStyle name="Обычный 3 13 22 2 4" xfId="25133"/>
    <cellStyle name="Обычный 3 13 22 2 4 2" xfId="25134"/>
    <cellStyle name="Обычный 3 13 22 2 4 2 2" xfId="25135"/>
    <cellStyle name="Обычный 3 13 22 2 4 2 2 2" xfId="25136"/>
    <cellStyle name="Обычный 3 13 22 2 4 2 3" xfId="25137"/>
    <cellStyle name="Обычный 3 13 22 2 4 3" xfId="25138"/>
    <cellStyle name="Обычный 3 13 22 2 4 3 2" xfId="25139"/>
    <cellStyle name="Обычный 3 13 22 2 4 4" xfId="25140"/>
    <cellStyle name="Обычный 3 13 22 2 5" xfId="25141"/>
    <cellStyle name="Обычный 3 13 22 2 5 2" xfId="25142"/>
    <cellStyle name="Обычный 3 13 22 2 5 2 2" xfId="25143"/>
    <cellStyle name="Обычный 3 13 22 2 5 3" xfId="25144"/>
    <cellStyle name="Обычный 3 13 22 2 6" xfId="25145"/>
    <cellStyle name="Обычный 3 13 22 2 6 2" xfId="25146"/>
    <cellStyle name="Обычный 3 13 22 2 7" xfId="25147"/>
    <cellStyle name="Обычный 3 13 22 3" xfId="25148"/>
    <cellStyle name="Обычный 3 13 22 3 2" xfId="25149"/>
    <cellStyle name="Обычный 3 13 22 3 2 2" xfId="25150"/>
    <cellStyle name="Обычный 3 13 22 3 2 2 2" xfId="25151"/>
    <cellStyle name="Обычный 3 13 22 3 2 2 2 2" xfId="25152"/>
    <cellStyle name="Обычный 3 13 22 3 2 2 3" xfId="25153"/>
    <cellStyle name="Обычный 3 13 22 3 2 3" xfId="25154"/>
    <cellStyle name="Обычный 3 13 22 3 2 3 2" xfId="25155"/>
    <cellStyle name="Обычный 3 13 22 3 2 4" xfId="25156"/>
    <cellStyle name="Обычный 3 13 22 3 3" xfId="25157"/>
    <cellStyle name="Обычный 3 13 22 3 3 2" xfId="25158"/>
    <cellStyle name="Обычный 3 13 22 3 3 2 2" xfId="25159"/>
    <cellStyle name="Обычный 3 13 22 3 3 3" xfId="25160"/>
    <cellStyle name="Обычный 3 13 22 3 4" xfId="25161"/>
    <cellStyle name="Обычный 3 13 22 3 4 2" xfId="25162"/>
    <cellStyle name="Обычный 3 13 22 3 5" xfId="25163"/>
    <cellStyle name="Обычный 3 13 22 4" xfId="25164"/>
    <cellStyle name="Обычный 3 13 22 4 2" xfId="25165"/>
    <cellStyle name="Обычный 3 13 22 4 2 2" xfId="25166"/>
    <cellStyle name="Обычный 3 13 22 4 2 2 2" xfId="25167"/>
    <cellStyle name="Обычный 3 13 22 4 2 2 2 2" xfId="25168"/>
    <cellStyle name="Обычный 3 13 22 4 2 2 3" xfId="25169"/>
    <cellStyle name="Обычный 3 13 22 4 2 3" xfId="25170"/>
    <cellStyle name="Обычный 3 13 22 4 2 3 2" xfId="25171"/>
    <cellStyle name="Обычный 3 13 22 4 2 4" xfId="25172"/>
    <cellStyle name="Обычный 3 13 22 4 3" xfId="25173"/>
    <cellStyle name="Обычный 3 13 22 4 3 2" xfId="25174"/>
    <cellStyle name="Обычный 3 13 22 4 3 2 2" xfId="25175"/>
    <cellStyle name="Обычный 3 13 22 4 3 3" xfId="25176"/>
    <cellStyle name="Обычный 3 13 22 4 4" xfId="25177"/>
    <cellStyle name="Обычный 3 13 22 4 4 2" xfId="25178"/>
    <cellStyle name="Обычный 3 13 22 4 5" xfId="25179"/>
    <cellStyle name="Обычный 3 13 22 5" xfId="25180"/>
    <cellStyle name="Обычный 3 13 22 5 2" xfId="25181"/>
    <cellStyle name="Обычный 3 13 22 5 2 2" xfId="25182"/>
    <cellStyle name="Обычный 3 13 22 5 2 2 2" xfId="25183"/>
    <cellStyle name="Обычный 3 13 22 5 2 3" xfId="25184"/>
    <cellStyle name="Обычный 3 13 22 5 3" xfId="25185"/>
    <cellStyle name="Обычный 3 13 22 5 3 2" xfId="25186"/>
    <cellStyle name="Обычный 3 13 22 5 4" xfId="25187"/>
    <cellStyle name="Обычный 3 13 22 6" xfId="25188"/>
    <cellStyle name="Обычный 3 13 22 6 2" xfId="25189"/>
    <cellStyle name="Обычный 3 13 22 6 2 2" xfId="25190"/>
    <cellStyle name="Обычный 3 13 22 6 3" xfId="25191"/>
    <cellStyle name="Обычный 3 13 22 7" xfId="25192"/>
    <cellStyle name="Обычный 3 13 22 7 2" xfId="25193"/>
    <cellStyle name="Обычный 3 13 22 8" xfId="25194"/>
    <cellStyle name="Обычный 3 13 23" xfId="25195"/>
    <cellStyle name="Обычный 3 13 23 2" xfId="25196"/>
    <cellStyle name="Обычный 3 13 23 2 2" xfId="25197"/>
    <cellStyle name="Обычный 3 13 23 2 2 2" xfId="25198"/>
    <cellStyle name="Обычный 3 13 23 2 2 2 2" xfId="25199"/>
    <cellStyle name="Обычный 3 13 23 2 2 2 2 2" xfId="25200"/>
    <cellStyle name="Обычный 3 13 23 2 2 2 2 2 2" xfId="25201"/>
    <cellStyle name="Обычный 3 13 23 2 2 2 2 3" xfId="25202"/>
    <cellStyle name="Обычный 3 13 23 2 2 2 3" xfId="25203"/>
    <cellStyle name="Обычный 3 13 23 2 2 2 3 2" xfId="25204"/>
    <cellStyle name="Обычный 3 13 23 2 2 2 4" xfId="25205"/>
    <cellStyle name="Обычный 3 13 23 2 2 3" xfId="25206"/>
    <cellStyle name="Обычный 3 13 23 2 2 3 2" xfId="25207"/>
    <cellStyle name="Обычный 3 13 23 2 2 3 2 2" xfId="25208"/>
    <cellStyle name="Обычный 3 13 23 2 2 3 3" xfId="25209"/>
    <cellStyle name="Обычный 3 13 23 2 2 4" xfId="25210"/>
    <cellStyle name="Обычный 3 13 23 2 2 4 2" xfId="25211"/>
    <cellStyle name="Обычный 3 13 23 2 2 5" xfId="25212"/>
    <cellStyle name="Обычный 3 13 23 2 3" xfId="25213"/>
    <cellStyle name="Обычный 3 13 23 2 3 2" xfId="25214"/>
    <cellStyle name="Обычный 3 13 23 2 3 2 2" xfId="25215"/>
    <cellStyle name="Обычный 3 13 23 2 3 2 2 2" xfId="25216"/>
    <cellStyle name="Обычный 3 13 23 2 3 2 2 2 2" xfId="25217"/>
    <cellStyle name="Обычный 3 13 23 2 3 2 2 3" xfId="25218"/>
    <cellStyle name="Обычный 3 13 23 2 3 2 3" xfId="25219"/>
    <cellStyle name="Обычный 3 13 23 2 3 2 3 2" xfId="25220"/>
    <cellStyle name="Обычный 3 13 23 2 3 2 4" xfId="25221"/>
    <cellStyle name="Обычный 3 13 23 2 3 3" xfId="25222"/>
    <cellStyle name="Обычный 3 13 23 2 3 3 2" xfId="25223"/>
    <cellStyle name="Обычный 3 13 23 2 3 3 2 2" xfId="25224"/>
    <cellStyle name="Обычный 3 13 23 2 3 3 3" xfId="25225"/>
    <cellStyle name="Обычный 3 13 23 2 3 4" xfId="25226"/>
    <cellStyle name="Обычный 3 13 23 2 3 4 2" xfId="25227"/>
    <cellStyle name="Обычный 3 13 23 2 3 5" xfId="25228"/>
    <cellStyle name="Обычный 3 13 23 2 4" xfId="25229"/>
    <cellStyle name="Обычный 3 13 23 2 4 2" xfId="25230"/>
    <cellStyle name="Обычный 3 13 23 2 4 2 2" xfId="25231"/>
    <cellStyle name="Обычный 3 13 23 2 4 2 2 2" xfId="25232"/>
    <cellStyle name="Обычный 3 13 23 2 4 2 3" xfId="25233"/>
    <cellStyle name="Обычный 3 13 23 2 4 3" xfId="25234"/>
    <cellStyle name="Обычный 3 13 23 2 4 3 2" xfId="25235"/>
    <cellStyle name="Обычный 3 13 23 2 4 4" xfId="25236"/>
    <cellStyle name="Обычный 3 13 23 2 5" xfId="25237"/>
    <cellStyle name="Обычный 3 13 23 2 5 2" xfId="25238"/>
    <cellStyle name="Обычный 3 13 23 2 5 2 2" xfId="25239"/>
    <cellStyle name="Обычный 3 13 23 2 5 3" xfId="25240"/>
    <cellStyle name="Обычный 3 13 23 2 6" xfId="25241"/>
    <cellStyle name="Обычный 3 13 23 2 6 2" xfId="25242"/>
    <cellStyle name="Обычный 3 13 23 2 7" xfId="25243"/>
    <cellStyle name="Обычный 3 13 23 3" xfId="25244"/>
    <cellStyle name="Обычный 3 13 23 3 2" xfId="25245"/>
    <cellStyle name="Обычный 3 13 23 3 2 2" xfId="25246"/>
    <cellStyle name="Обычный 3 13 23 3 2 2 2" xfId="25247"/>
    <cellStyle name="Обычный 3 13 23 3 2 2 2 2" xfId="25248"/>
    <cellStyle name="Обычный 3 13 23 3 2 2 3" xfId="25249"/>
    <cellStyle name="Обычный 3 13 23 3 2 3" xfId="25250"/>
    <cellStyle name="Обычный 3 13 23 3 2 3 2" xfId="25251"/>
    <cellStyle name="Обычный 3 13 23 3 2 4" xfId="25252"/>
    <cellStyle name="Обычный 3 13 23 3 3" xfId="25253"/>
    <cellStyle name="Обычный 3 13 23 3 3 2" xfId="25254"/>
    <cellStyle name="Обычный 3 13 23 3 3 2 2" xfId="25255"/>
    <cellStyle name="Обычный 3 13 23 3 3 3" xfId="25256"/>
    <cellStyle name="Обычный 3 13 23 3 4" xfId="25257"/>
    <cellStyle name="Обычный 3 13 23 3 4 2" xfId="25258"/>
    <cellStyle name="Обычный 3 13 23 3 5" xfId="25259"/>
    <cellStyle name="Обычный 3 13 23 4" xfId="25260"/>
    <cellStyle name="Обычный 3 13 23 4 2" xfId="25261"/>
    <cellStyle name="Обычный 3 13 23 4 2 2" xfId="25262"/>
    <cellStyle name="Обычный 3 13 23 4 2 2 2" xfId="25263"/>
    <cellStyle name="Обычный 3 13 23 4 2 2 2 2" xfId="25264"/>
    <cellStyle name="Обычный 3 13 23 4 2 2 3" xfId="25265"/>
    <cellStyle name="Обычный 3 13 23 4 2 3" xfId="25266"/>
    <cellStyle name="Обычный 3 13 23 4 2 3 2" xfId="25267"/>
    <cellStyle name="Обычный 3 13 23 4 2 4" xfId="25268"/>
    <cellStyle name="Обычный 3 13 23 4 3" xfId="25269"/>
    <cellStyle name="Обычный 3 13 23 4 3 2" xfId="25270"/>
    <cellStyle name="Обычный 3 13 23 4 3 2 2" xfId="25271"/>
    <cellStyle name="Обычный 3 13 23 4 3 3" xfId="25272"/>
    <cellStyle name="Обычный 3 13 23 4 4" xfId="25273"/>
    <cellStyle name="Обычный 3 13 23 4 4 2" xfId="25274"/>
    <cellStyle name="Обычный 3 13 23 4 5" xfId="25275"/>
    <cellStyle name="Обычный 3 13 23 5" xfId="25276"/>
    <cellStyle name="Обычный 3 13 23 5 2" xfId="25277"/>
    <cellStyle name="Обычный 3 13 23 5 2 2" xfId="25278"/>
    <cellStyle name="Обычный 3 13 23 5 2 2 2" xfId="25279"/>
    <cellStyle name="Обычный 3 13 23 5 2 3" xfId="25280"/>
    <cellStyle name="Обычный 3 13 23 5 3" xfId="25281"/>
    <cellStyle name="Обычный 3 13 23 5 3 2" xfId="25282"/>
    <cellStyle name="Обычный 3 13 23 5 4" xfId="25283"/>
    <cellStyle name="Обычный 3 13 23 6" xfId="25284"/>
    <cellStyle name="Обычный 3 13 23 6 2" xfId="25285"/>
    <cellStyle name="Обычный 3 13 23 6 2 2" xfId="25286"/>
    <cellStyle name="Обычный 3 13 23 6 3" xfId="25287"/>
    <cellStyle name="Обычный 3 13 23 7" xfId="25288"/>
    <cellStyle name="Обычный 3 13 23 7 2" xfId="25289"/>
    <cellStyle name="Обычный 3 13 23 8" xfId="25290"/>
    <cellStyle name="Обычный 3 13 24" xfId="25291"/>
    <cellStyle name="Обычный 3 13 24 2" xfId="25292"/>
    <cellStyle name="Обычный 3 13 24 2 2" xfId="25293"/>
    <cellStyle name="Обычный 3 13 24 2 2 2" xfId="25294"/>
    <cellStyle name="Обычный 3 13 24 2 2 2 2" xfId="25295"/>
    <cellStyle name="Обычный 3 13 24 2 2 2 2 2" xfId="25296"/>
    <cellStyle name="Обычный 3 13 24 2 2 2 2 2 2" xfId="25297"/>
    <cellStyle name="Обычный 3 13 24 2 2 2 2 3" xfId="25298"/>
    <cellStyle name="Обычный 3 13 24 2 2 2 3" xfId="25299"/>
    <cellStyle name="Обычный 3 13 24 2 2 2 3 2" xfId="25300"/>
    <cellStyle name="Обычный 3 13 24 2 2 2 4" xfId="25301"/>
    <cellStyle name="Обычный 3 13 24 2 2 3" xfId="25302"/>
    <cellStyle name="Обычный 3 13 24 2 2 3 2" xfId="25303"/>
    <cellStyle name="Обычный 3 13 24 2 2 3 2 2" xfId="25304"/>
    <cellStyle name="Обычный 3 13 24 2 2 3 3" xfId="25305"/>
    <cellStyle name="Обычный 3 13 24 2 2 4" xfId="25306"/>
    <cellStyle name="Обычный 3 13 24 2 2 4 2" xfId="25307"/>
    <cellStyle name="Обычный 3 13 24 2 2 5" xfId="25308"/>
    <cellStyle name="Обычный 3 13 24 2 3" xfId="25309"/>
    <cellStyle name="Обычный 3 13 24 2 3 2" xfId="25310"/>
    <cellStyle name="Обычный 3 13 24 2 3 2 2" xfId="25311"/>
    <cellStyle name="Обычный 3 13 24 2 3 2 2 2" xfId="25312"/>
    <cellStyle name="Обычный 3 13 24 2 3 2 2 2 2" xfId="25313"/>
    <cellStyle name="Обычный 3 13 24 2 3 2 2 3" xfId="25314"/>
    <cellStyle name="Обычный 3 13 24 2 3 2 3" xfId="25315"/>
    <cellStyle name="Обычный 3 13 24 2 3 2 3 2" xfId="25316"/>
    <cellStyle name="Обычный 3 13 24 2 3 2 4" xfId="25317"/>
    <cellStyle name="Обычный 3 13 24 2 3 3" xfId="25318"/>
    <cellStyle name="Обычный 3 13 24 2 3 3 2" xfId="25319"/>
    <cellStyle name="Обычный 3 13 24 2 3 3 2 2" xfId="25320"/>
    <cellStyle name="Обычный 3 13 24 2 3 3 3" xfId="25321"/>
    <cellStyle name="Обычный 3 13 24 2 3 4" xfId="25322"/>
    <cellStyle name="Обычный 3 13 24 2 3 4 2" xfId="25323"/>
    <cellStyle name="Обычный 3 13 24 2 3 5" xfId="25324"/>
    <cellStyle name="Обычный 3 13 24 2 4" xfId="25325"/>
    <cellStyle name="Обычный 3 13 24 2 4 2" xfId="25326"/>
    <cellStyle name="Обычный 3 13 24 2 4 2 2" xfId="25327"/>
    <cellStyle name="Обычный 3 13 24 2 4 2 2 2" xfId="25328"/>
    <cellStyle name="Обычный 3 13 24 2 4 2 3" xfId="25329"/>
    <cellStyle name="Обычный 3 13 24 2 4 3" xfId="25330"/>
    <cellStyle name="Обычный 3 13 24 2 4 3 2" xfId="25331"/>
    <cellStyle name="Обычный 3 13 24 2 4 4" xfId="25332"/>
    <cellStyle name="Обычный 3 13 24 2 5" xfId="25333"/>
    <cellStyle name="Обычный 3 13 24 2 5 2" xfId="25334"/>
    <cellStyle name="Обычный 3 13 24 2 5 2 2" xfId="25335"/>
    <cellStyle name="Обычный 3 13 24 2 5 3" xfId="25336"/>
    <cellStyle name="Обычный 3 13 24 2 6" xfId="25337"/>
    <cellStyle name="Обычный 3 13 24 2 6 2" xfId="25338"/>
    <cellStyle name="Обычный 3 13 24 2 7" xfId="25339"/>
    <cellStyle name="Обычный 3 13 24 3" xfId="25340"/>
    <cellStyle name="Обычный 3 13 24 3 2" xfId="25341"/>
    <cellStyle name="Обычный 3 13 24 3 2 2" xfId="25342"/>
    <cellStyle name="Обычный 3 13 24 3 2 2 2" xfId="25343"/>
    <cellStyle name="Обычный 3 13 24 3 2 2 2 2" xfId="25344"/>
    <cellStyle name="Обычный 3 13 24 3 2 2 3" xfId="25345"/>
    <cellStyle name="Обычный 3 13 24 3 2 3" xfId="25346"/>
    <cellStyle name="Обычный 3 13 24 3 2 3 2" xfId="25347"/>
    <cellStyle name="Обычный 3 13 24 3 2 4" xfId="25348"/>
    <cellStyle name="Обычный 3 13 24 3 3" xfId="25349"/>
    <cellStyle name="Обычный 3 13 24 3 3 2" xfId="25350"/>
    <cellStyle name="Обычный 3 13 24 3 3 2 2" xfId="25351"/>
    <cellStyle name="Обычный 3 13 24 3 3 3" xfId="25352"/>
    <cellStyle name="Обычный 3 13 24 3 4" xfId="25353"/>
    <cellStyle name="Обычный 3 13 24 3 4 2" xfId="25354"/>
    <cellStyle name="Обычный 3 13 24 3 5" xfId="25355"/>
    <cellStyle name="Обычный 3 13 24 4" xfId="25356"/>
    <cellStyle name="Обычный 3 13 24 4 2" xfId="25357"/>
    <cellStyle name="Обычный 3 13 24 4 2 2" xfId="25358"/>
    <cellStyle name="Обычный 3 13 24 4 2 2 2" xfId="25359"/>
    <cellStyle name="Обычный 3 13 24 4 2 2 2 2" xfId="25360"/>
    <cellStyle name="Обычный 3 13 24 4 2 2 3" xfId="25361"/>
    <cellStyle name="Обычный 3 13 24 4 2 3" xfId="25362"/>
    <cellStyle name="Обычный 3 13 24 4 2 3 2" xfId="25363"/>
    <cellStyle name="Обычный 3 13 24 4 2 4" xfId="25364"/>
    <cellStyle name="Обычный 3 13 24 4 3" xfId="25365"/>
    <cellStyle name="Обычный 3 13 24 4 3 2" xfId="25366"/>
    <cellStyle name="Обычный 3 13 24 4 3 2 2" xfId="25367"/>
    <cellStyle name="Обычный 3 13 24 4 3 3" xfId="25368"/>
    <cellStyle name="Обычный 3 13 24 4 4" xfId="25369"/>
    <cellStyle name="Обычный 3 13 24 4 4 2" xfId="25370"/>
    <cellStyle name="Обычный 3 13 24 4 5" xfId="25371"/>
    <cellStyle name="Обычный 3 13 24 5" xfId="25372"/>
    <cellStyle name="Обычный 3 13 24 5 2" xfId="25373"/>
    <cellStyle name="Обычный 3 13 24 5 2 2" xfId="25374"/>
    <cellStyle name="Обычный 3 13 24 5 2 2 2" xfId="25375"/>
    <cellStyle name="Обычный 3 13 24 5 2 3" xfId="25376"/>
    <cellStyle name="Обычный 3 13 24 5 3" xfId="25377"/>
    <cellStyle name="Обычный 3 13 24 5 3 2" xfId="25378"/>
    <cellStyle name="Обычный 3 13 24 5 4" xfId="25379"/>
    <cellStyle name="Обычный 3 13 24 6" xfId="25380"/>
    <cellStyle name="Обычный 3 13 24 6 2" xfId="25381"/>
    <cellStyle name="Обычный 3 13 24 6 2 2" xfId="25382"/>
    <cellStyle name="Обычный 3 13 24 6 3" xfId="25383"/>
    <cellStyle name="Обычный 3 13 24 7" xfId="25384"/>
    <cellStyle name="Обычный 3 13 24 7 2" xfId="25385"/>
    <cellStyle name="Обычный 3 13 24 8" xfId="25386"/>
    <cellStyle name="Обычный 3 13 25" xfId="25387"/>
    <cellStyle name="Обычный 3 13 25 2" xfId="25388"/>
    <cellStyle name="Обычный 3 13 25 2 2" xfId="25389"/>
    <cellStyle name="Обычный 3 13 25 2 2 2" xfId="25390"/>
    <cellStyle name="Обычный 3 13 25 2 2 2 2" xfId="25391"/>
    <cellStyle name="Обычный 3 13 25 2 2 2 2 2" xfId="25392"/>
    <cellStyle name="Обычный 3 13 25 2 2 2 2 2 2" xfId="25393"/>
    <cellStyle name="Обычный 3 13 25 2 2 2 2 3" xfId="25394"/>
    <cellStyle name="Обычный 3 13 25 2 2 2 3" xfId="25395"/>
    <cellStyle name="Обычный 3 13 25 2 2 2 3 2" xfId="25396"/>
    <cellStyle name="Обычный 3 13 25 2 2 2 4" xfId="25397"/>
    <cellStyle name="Обычный 3 13 25 2 2 3" xfId="25398"/>
    <cellStyle name="Обычный 3 13 25 2 2 3 2" xfId="25399"/>
    <cellStyle name="Обычный 3 13 25 2 2 3 2 2" xfId="25400"/>
    <cellStyle name="Обычный 3 13 25 2 2 3 3" xfId="25401"/>
    <cellStyle name="Обычный 3 13 25 2 2 4" xfId="25402"/>
    <cellStyle name="Обычный 3 13 25 2 2 4 2" xfId="25403"/>
    <cellStyle name="Обычный 3 13 25 2 2 5" xfId="25404"/>
    <cellStyle name="Обычный 3 13 25 2 3" xfId="25405"/>
    <cellStyle name="Обычный 3 13 25 2 3 2" xfId="25406"/>
    <cellStyle name="Обычный 3 13 25 2 3 2 2" xfId="25407"/>
    <cellStyle name="Обычный 3 13 25 2 3 2 2 2" xfId="25408"/>
    <cellStyle name="Обычный 3 13 25 2 3 2 2 2 2" xfId="25409"/>
    <cellStyle name="Обычный 3 13 25 2 3 2 2 3" xfId="25410"/>
    <cellStyle name="Обычный 3 13 25 2 3 2 3" xfId="25411"/>
    <cellStyle name="Обычный 3 13 25 2 3 2 3 2" xfId="25412"/>
    <cellStyle name="Обычный 3 13 25 2 3 2 4" xfId="25413"/>
    <cellStyle name="Обычный 3 13 25 2 3 3" xfId="25414"/>
    <cellStyle name="Обычный 3 13 25 2 3 3 2" xfId="25415"/>
    <cellStyle name="Обычный 3 13 25 2 3 3 2 2" xfId="25416"/>
    <cellStyle name="Обычный 3 13 25 2 3 3 3" xfId="25417"/>
    <cellStyle name="Обычный 3 13 25 2 3 4" xfId="25418"/>
    <cellStyle name="Обычный 3 13 25 2 3 4 2" xfId="25419"/>
    <cellStyle name="Обычный 3 13 25 2 3 5" xfId="25420"/>
    <cellStyle name="Обычный 3 13 25 2 4" xfId="25421"/>
    <cellStyle name="Обычный 3 13 25 2 4 2" xfId="25422"/>
    <cellStyle name="Обычный 3 13 25 2 4 2 2" xfId="25423"/>
    <cellStyle name="Обычный 3 13 25 2 4 2 2 2" xfId="25424"/>
    <cellStyle name="Обычный 3 13 25 2 4 2 3" xfId="25425"/>
    <cellStyle name="Обычный 3 13 25 2 4 3" xfId="25426"/>
    <cellStyle name="Обычный 3 13 25 2 4 3 2" xfId="25427"/>
    <cellStyle name="Обычный 3 13 25 2 4 4" xfId="25428"/>
    <cellStyle name="Обычный 3 13 25 2 5" xfId="25429"/>
    <cellStyle name="Обычный 3 13 25 2 5 2" xfId="25430"/>
    <cellStyle name="Обычный 3 13 25 2 5 2 2" xfId="25431"/>
    <cellStyle name="Обычный 3 13 25 2 5 3" xfId="25432"/>
    <cellStyle name="Обычный 3 13 25 2 6" xfId="25433"/>
    <cellStyle name="Обычный 3 13 25 2 6 2" xfId="25434"/>
    <cellStyle name="Обычный 3 13 25 2 7" xfId="25435"/>
    <cellStyle name="Обычный 3 13 25 3" xfId="25436"/>
    <cellStyle name="Обычный 3 13 25 3 2" xfId="25437"/>
    <cellStyle name="Обычный 3 13 25 3 2 2" xfId="25438"/>
    <cellStyle name="Обычный 3 13 25 3 2 2 2" xfId="25439"/>
    <cellStyle name="Обычный 3 13 25 3 2 2 2 2" xfId="25440"/>
    <cellStyle name="Обычный 3 13 25 3 2 2 3" xfId="25441"/>
    <cellStyle name="Обычный 3 13 25 3 2 3" xfId="25442"/>
    <cellStyle name="Обычный 3 13 25 3 2 3 2" xfId="25443"/>
    <cellStyle name="Обычный 3 13 25 3 2 4" xfId="25444"/>
    <cellStyle name="Обычный 3 13 25 3 3" xfId="25445"/>
    <cellStyle name="Обычный 3 13 25 3 3 2" xfId="25446"/>
    <cellStyle name="Обычный 3 13 25 3 3 2 2" xfId="25447"/>
    <cellStyle name="Обычный 3 13 25 3 3 3" xfId="25448"/>
    <cellStyle name="Обычный 3 13 25 3 4" xfId="25449"/>
    <cellStyle name="Обычный 3 13 25 3 4 2" xfId="25450"/>
    <cellStyle name="Обычный 3 13 25 3 5" xfId="25451"/>
    <cellStyle name="Обычный 3 13 25 4" xfId="25452"/>
    <cellStyle name="Обычный 3 13 25 4 2" xfId="25453"/>
    <cellStyle name="Обычный 3 13 25 4 2 2" xfId="25454"/>
    <cellStyle name="Обычный 3 13 25 4 2 2 2" xfId="25455"/>
    <cellStyle name="Обычный 3 13 25 4 2 2 2 2" xfId="25456"/>
    <cellStyle name="Обычный 3 13 25 4 2 2 3" xfId="25457"/>
    <cellStyle name="Обычный 3 13 25 4 2 3" xfId="25458"/>
    <cellStyle name="Обычный 3 13 25 4 2 3 2" xfId="25459"/>
    <cellStyle name="Обычный 3 13 25 4 2 4" xfId="25460"/>
    <cellStyle name="Обычный 3 13 25 4 3" xfId="25461"/>
    <cellStyle name="Обычный 3 13 25 4 3 2" xfId="25462"/>
    <cellStyle name="Обычный 3 13 25 4 3 2 2" xfId="25463"/>
    <cellStyle name="Обычный 3 13 25 4 3 3" xfId="25464"/>
    <cellStyle name="Обычный 3 13 25 4 4" xfId="25465"/>
    <cellStyle name="Обычный 3 13 25 4 4 2" xfId="25466"/>
    <cellStyle name="Обычный 3 13 25 4 5" xfId="25467"/>
    <cellStyle name="Обычный 3 13 25 5" xfId="25468"/>
    <cellStyle name="Обычный 3 13 25 5 2" xfId="25469"/>
    <cellStyle name="Обычный 3 13 25 5 2 2" xfId="25470"/>
    <cellStyle name="Обычный 3 13 25 5 2 2 2" xfId="25471"/>
    <cellStyle name="Обычный 3 13 25 5 2 3" xfId="25472"/>
    <cellStyle name="Обычный 3 13 25 5 3" xfId="25473"/>
    <cellStyle name="Обычный 3 13 25 5 3 2" xfId="25474"/>
    <cellStyle name="Обычный 3 13 25 5 4" xfId="25475"/>
    <cellStyle name="Обычный 3 13 25 6" xfId="25476"/>
    <cellStyle name="Обычный 3 13 25 6 2" xfId="25477"/>
    <cellStyle name="Обычный 3 13 25 6 2 2" xfId="25478"/>
    <cellStyle name="Обычный 3 13 25 6 3" xfId="25479"/>
    <cellStyle name="Обычный 3 13 25 7" xfId="25480"/>
    <cellStyle name="Обычный 3 13 25 7 2" xfId="25481"/>
    <cellStyle name="Обычный 3 13 25 8" xfId="25482"/>
    <cellStyle name="Обычный 3 13 26" xfId="25483"/>
    <cellStyle name="Обычный 3 13 26 2" xfId="25484"/>
    <cellStyle name="Обычный 3 13 26 2 2" xfId="25485"/>
    <cellStyle name="Обычный 3 13 26 2 2 2" xfId="25486"/>
    <cellStyle name="Обычный 3 13 26 2 2 2 2" xfId="25487"/>
    <cellStyle name="Обычный 3 13 26 2 2 2 2 2" xfId="25488"/>
    <cellStyle name="Обычный 3 13 26 2 2 2 2 2 2" xfId="25489"/>
    <cellStyle name="Обычный 3 13 26 2 2 2 2 3" xfId="25490"/>
    <cellStyle name="Обычный 3 13 26 2 2 2 3" xfId="25491"/>
    <cellStyle name="Обычный 3 13 26 2 2 2 3 2" xfId="25492"/>
    <cellStyle name="Обычный 3 13 26 2 2 2 4" xfId="25493"/>
    <cellStyle name="Обычный 3 13 26 2 2 3" xfId="25494"/>
    <cellStyle name="Обычный 3 13 26 2 2 3 2" xfId="25495"/>
    <cellStyle name="Обычный 3 13 26 2 2 3 2 2" xfId="25496"/>
    <cellStyle name="Обычный 3 13 26 2 2 3 3" xfId="25497"/>
    <cellStyle name="Обычный 3 13 26 2 2 4" xfId="25498"/>
    <cellStyle name="Обычный 3 13 26 2 2 4 2" xfId="25499"/>
    <cellStyle name="Обычный 3 13 26 2 2 5" xfId="25500"/>
    <cellStyle name="Обычный 3 13 26 2 3" xfId="25501"/>
    <cellStyle name="Обычный 3 13 26 2 3 2" xfId="25502"/>
    <cellStyle name="Обычный 3 13 26 2 3 2 2" xfId="25503"/>
    <cellStyle name="Обычный 3 13 26 2 3 2 2 2" xfId="25504"/>
    <cellStyle name="Обычный 3 13 26 2 3 2 2 2 2" xfId="25505"/>
    <cellStyle name="Обычный 3 13 26 2 3 2 2 3" xfId="25506"/>
    <cellStyle name="Обычный 3 13 26 2 3 2 3" xfId="25507"/>
    <cellStyle name="Обычный 3 13 26 2 3 2 3 2" xfId="25508"/>
    <cellStyle name="Обычный 3 13 26 2 3 2 4" xfId="25509"/>
    <cellStyle name="Обычный 3 13 26 2 3 3" xfId="25510"/>
    <cellStyle name="Обычный 3 13 26 2 3 3 2" xfId="25511"/>
    <cellStyle name="Обычный 3 13 26 2 3 3 2 2" xfId="25512"/>
    <cellStyle name="Обычный 3 13 26 2 3 3 3" xfId="25513"/>
    <cellStyle name="Обычный 3 13 26 2 3 4" xfId="25514"/>
    <cellStyle name="Обычный 3 13 26 2 3 4 2" xfId="25515"/>
    <cellStyle name="Обычный 3 13 26 2 3 5" xfId="25516"/>
    <cellStyle name="Обычный 3 13 26 2 4" xfId="25517"/>
    <cellStyle name="Обычный 3 13 26 2 4 2" xfId="25518"/>
    <cellStyle name="Обычный 3 13 26 2 4 2 2" xfId="25519"/>
    <cellStyle name="Обычный 3 13 26 2 4 2 2 2" xfId="25520"/>
    <cellStyle name="Обычный 3 13 26 2 4 2 3" xfId="25521"/>
    <cellStyle name="Обычный 3 13 26 2 4 3" xfId="25522"/>
    <cellStyle name="Обычный 3 13 26 2 4 3 2" xfId="25523"/>
    <cellStyle name="Обычный 3 13 26 2 4 4" xfId="25524"/>
    <cellStyle name="Обычный 3 13 26 2 5" xfId="25525"/>
    <cellStyle name="Обычный 3 13 26 2 5 2" xfId="25526"/>
    <cellStyle name="Обычный 3 13 26 2 5 2 2" xfId="25527"/>
    <cellStyle name="Обычный 3 13 26 2 5 3" xfId="25528"/>
    <cellStyle name="Обычный 3 13 26 2 6" xfId="25529"/>
    <cellStyle name="Обычный 3 13 26 2 6 2" xfId="25530"/>
    <cellStyle name="Обычный 3 13 26 2 7" xfId="25531"/>
    <cellStyle name="Обычный 3 13 26 3" xfId="25532"/>
    <cellStyle name="Обычный 3 13 26 3 2" xfId="25533"/>
    <cellStyle name="Обычный 3 13 26 3 2 2" xfId="25534"/>
    <cellStyle name="Обычный 3 13 26 3 2 2 2" xfId="25535"/>
    <cellStyle name="Обычный 3 13 26 3 2 2 2 2" xfId="25536"/>
    <cellStyle name="Обычный 3 13 26 3 2 2 3" xfId="25537"/>
    <cellStyle name="Обычный 3 13 26 3 2 3" xfId="25538"/>
    <cellStyle name="Обычный 3 13 26 3 2 3 2" xfId="25539"/>
    <cellStyle name="Обычный 3 13 26 3 2 4" xfId="25540"/>
    <cellStyle name="Обычный 3 13 26 3 3" xfId="25541"/>
    <cellStyle name="Обычный 3 13 26 3 3 2" xfId="25542"/>
    <cellStyle name="Обычный 3 13 26 3 3 2 2" xfId="25543"/>
    <cellStyle name="Обычный 3 13 26 3 3 3" xfId="25544"/>
    <cellStyle name="Обычный 3 13 26 3 4" xfId="25545"/>
    <cellStyle name="Обычный 3 13 26 3 4 2" xfId="25546"/>
    <cellStyle name="Обычный 3 13 26 3 5" xfId="25547"/>
    <cellStyle name="Обычный 3 13 26 4" xfId="25548"/>
    <cellStyle name="Обычный 3 13 26 4 2" xfId="25549"/>
    <cellStyle name="Обычный 3 13 26 4 2 2" xfId="25550"/>
    <cellStyle name="Обычный 3 13 26 4 2 2 2" xfId="25551"/>
    <cellStyle name="Обычный 3 13 26 4 2 2 2 2" xfId="25552"/>
    <cellStyle name="Обычный 3 13 26 4 2 2 3" xfId="25553"/>
    <cellStyle name="Обычный 3 13 26 4 2 3" xfId="25554"/>
    <cellStyle name="Обычный 3 13 26 4 2 3 2" xfId="25555"/>
    <cellStyle name="Обычный 3 13 26 4 2 4" xfId="25556"/>
    <cellStyle name="Обычный 3 13 26 4 3" xfId="25557"/>
    <cellStyle name="Обычный 3 13 26 4 3 2" xfId="25558"/>
    <cellStyle name="Обычный 3 13 26 4 3 2 2" xfId="25559"/>
    <cellStyle name="Обычный 3 13 26 4 3 3" xfId="25560"/>
    <cellStyle name="Обычный 3 13 26 4 4" xfId="25561"/>
    <cellStyle name="Обычный 3 13 26 4 4 2" xfId="25562"/>
    <cellStyle name="Обычный 3 13 26 4 5" xfId="25563"/>
    <cellStyle name="Обычный 3 13 26 5" xfId="25564"/>
    <cellStyle name="Обычный 3 13 26 5 2" xfId="25565"/>
    <cellStyle name="Обычный 3 13 26 5 2 2" xfId="25566"/>
    <cellStyle name="Обычный 3 13 26 5 2 2 2" xfId="25567"/>
    <cellStyle name="Обычный 3 13 26 5 2 3" xfId="25568"/>
    <cellStyle name="Обычный 3 13 26 5 3" xfId="25569"/>
    <cellStyle name="Обычный 3 13 26 5 3 2" xfId="25570"/>
    <cellStyle name="Обычный 3 13 26 5 4" xfId="25571"/>
    <cellStyle name="Обычный 3 13 26 6" xfId="25572"/>
    <cellStyle name="Обычный 3 13 26 6 2" xfId="25573"/>
    <cellStyle name="Обычный 3 13 26 6 2 2" xfId="25574"/>
    <cellStyle name="Обычный 3 13 26 6 3" xfId="25575"/>
    <cellStyle name="Обычный 3 13 26 7" xfId="25576"/>
    <cellStyle name="Обычный 3 13 26 7 2" xfId="25577"/>
    <cellStyle name="Обычный 3 13 26 8" xfId="25578"/>
    <cellStyle name="Обычный 3 13 27" xfId="25579"/>
    <cellStyle name="Обычный 3 13 27 2" xfId="25580"/>
    <cellStyle name="Обычный 3 13 27 2 2" xfId="25581"/>
    <cellStyle name="Обычный 3 13 27 2 2 2" xfId="25582"/>
    <cellStyle name="Обычный 3 13 27 2 2 2 2" xfId="25583"/>
    <cellStyle name="Обычный 3 13 27 2 2 2 2 2" xfId="25584"/>
    <cellStyle name="Обычный 3 13 27 2 2 2 2 2 2" xfId="25585"/>
    <cellStyle name="Обычный 3 13 27 2 2 2 2 3" xfId="25586"/>
    <cellStyle name="Обычный 3 13 27 2 2 2 3" xfId="25587"/>
    <cellStyle name="Обычный 3 13 27 2 2 2 3 2" xfId="25588"/>
    <cellStyle name="Обычный 3 13 27 2 2 2 4" xfId="25589"/>
    <cellStyle name="Обычный 3 13 27 2 2 3" xfId="25590"/>
    <cellStyle name="Обычный 3 13 27 2 2 3 2" xfId="25591"/>
    <cellStyle name="Обычный 3 13 27 2 2 3 2 2" xfId="25592"/>
    <cellStyle name="Обычный 3 13 27 2 2 3 3" xfId="25593"/>
    <cellStyle name="Обычный 3 13 27 2 2 4" xfId="25594"/>
    <cellStyle name="Обычный 3 13 27 2 2 4 2" xfId="25595"/>
    <cellStyle name="Обычный 3 13 27 2 2 5" xfId="25596"/>
    <cellStyle name="Обычный 3 13 27 2 3" xfId="25597"/>
    <cellStyle name="Обычный 3 13 27 2 3 2" xfId="25598"/>
    <cellStyle name="Обычный 3 13 27 2 3 2 2" xfId="25599"/>
    <cellStyle name="Обычный 3 13 27 2 3 2 2 2" xfId="25600"/>
    <cellStyle name="Обычный 3 13 27 2 3 2 2 2 2" xfId="25601"/>
    <cellStyle name="Обычный 3 13 27 2 3 2 2 3" xfId="25602"/>
    <cellStyle name="Обычный 3 13 27 2 3 2 3" xfId="25603"/>
    <cellStyle name="Обычный 3 13 27 2 3 2 3 2" xfId="25604"/>
    <cellStyle name="Обычный 3 13 27 2 3 2 4" xfId="25605"/>
    <cellStyle name="Обычный 3 13 27 2 3 3" xfId="25606"/>
    <cellStyle name="Обычный 3 13 27 2 3 3 2" xfId="25607"/>
    <cellStyle name="Обычный 3 13 27 2 3 3 2 2" xfId="25608"/>
    <cellStyle name="Обычный 3 13 27 2 3 3 3" xfId="25609"/>
    <cellStyle name="Обычный 3 13 27 2 3 4" xfId="25610"/>
    <cellStyle name="Обычный 3 13 27 2 3 4 2" xfId="25611"/>
    <cellStyle name="Обычный 3 13 27 2 3 5" xfId="25612"/>
    <cellStyle name="Обычный 3 13 27 2 4" xfId="25613"/>
    <cellStyle name="Обычный 3 13 27 2 4 2" xfId="25614"/>
    <cellStyle name="Обычный 3 13 27 2 4 2 2" xfId="25615"/>
    <cellStyle name="Обычный 3 13 27 2 4 2 2 2" xfId="25616"/>
    <cellStyle name="Обычный 3 13 27 2 4 2 3" xfId="25617"/>
    <cellStyle name="Обычный 3 13 27 2 4 3" xfId="25618"/>
    <cellStyle name="Обычный 3 13 27 2 4 3 2" xfId="25619"/>
    <cellStyle name="Обычный 3 13 27 2 4 4" xfId="25620"/>
    <cellStyle name="Обычный 3 13 27 2 5" xfId="25621"/>
    <cellStyle name="Обычный 3 13 27 2 5 2" xfId="25622"/>
    <cellStyle name="Обычный 3 13 27 2 5 2 2" xfId="25623"/>
    <cellStyle name="Обычный 3 13 27 2 5 3" xfId="25624"/>
    <cellStyle name="Обычный 3 13 27 2 6" xfId="25625"/>
    <cellStyle name="Обычный 3 13 27 2 6 2" xfId="25626"/>
    <cellStyle name="Обычный 3 13 27 2 7" xfId="25627"/>
    <cellStyle name="Обычный 3 13 27 3" xfId="25628"/>
    <cellStyle name="Обычный 3 13 27 3 2" xfId="25629"/>
    <cellStyle name="Обычный 3 13 27 3 2 2" xfId="25630"/>
    <cellStyle name="Обычный 3 13 27 3 2 2 2" xfId="25631"/>
    <cellStyle name="Обычный 3 13 27 3 2 2 2 2" xfId="25632"/>
    <cellStyle name="Обычный 3 13 27 3 2 2 3" xfId="25633"/>
    <cellStyle name="Обычный 3 13 27 3 2 3" xfId="25634"/>
    <cellStyle name="Обычный 3 13 27 3 2 3 2" xfId="25635"/>
    <cellStyle name="Обычный 3 13 27 3 2 4" xfId="25636"/>
    <cellStyle name="Обычный 3 13 27 3 3" xfId="25637"/>
    <cellStyle name="Обычный 3 13 27 3 3 2" xfId="25638"/>
    <cellStyle name="Обычный 3 13 27 3 3 2 2" xfId="25639"/>
    <cellStyle name="Обычный 3 13 27 3 3 3" xfId="25640"/>
    <cellStyle name="Обычный 3 13 27 3 4" xfId="25641"/>
    <cellStyle name="Обычный 3 13 27 3 4 2" xfId="25642"/>
    <cellStyle name="Обычный 3 13 27 3 5" xfId="25643"/>
    <cellStyle name="Обычный 3 13 27 4" xfId="25644"/>
    <cellStyle name="Обычный 3 13 27 4 2" xfId="25645"/>
    <cellStyle name="Обычный 3 13 27 4 2 2" xfId="25646"/>
    <cellStyle name="Обычный 3 13 27 4 2 2 2" xfId="25647"/>
    <cellStyle name="Обычный 3 13 27 4 2 2 2 2" xfId="25648"/>
    <cellStyle name="Обычный 3 13 27 4 2 2 3" xfId="25649"/>
    <cellStyle name="Обычный 3 13 27 4 2 3" xfId="25650"/>
    <cellStyle name="Обычный 3 13 27 4 2 3 2" xfId="25651"/>
    <cellStyle name="Обычный 3 13 27 4 2 4" xfId="25652"/>
    <cellStyle name="Обычный 3 13 27 4 3" xfId="25653"/>
    <cellStyle name="Обычный 3 13 27 4 3 2" xfId="25654"/>
    <cellStyle name="Обычный 3 13 27 4 3 2 2" xfId="25655"/>
    <cellStyle name="Обычный 3 13 27 4 3 3" xfId="25656"/>
    <cellStyle name="Обычный 3 13 27 4 4" xfId="25657"/>
    <cellStyle name="Обычный 3 13 27 4 4 2" xfId="25658"/>
    <cellStyle name="Обычный 3 13 27 4 5" xfId="25659"/>
    <cellStyle name="Обычный 3 13 27 5" xfId="25660"/>
    <cellStyle name="Обычный 3 13 27 5 2" xfId="25661"/>
    <cellStyle name="Обычный 3 13 27 5 2 2" xfId="25662"/>
    <cellStyle name="Обычный 3 13 27 5 2 2 2" xfId="25663"/>
    <cellStyle name="Обычный 3 13 27 5 2 3" xfId="25664"/>
    <cellStyle name="Обычный 3 13 27 5 3" xfId="25665"/>
    <cellStyle name="Обычный 3 13 27 5 3 2" xfId="25666"/>
    <cellStyle name="Обычный 3 13 27 5 4" xfId="25667"/>
    <cellStyle name="Обычный 3 13 27 6" xfId="25668"/>
    <cellStyle name="Обычный 3 13 27 6 2" xfId="25669"/>
    <cellStyle name="Обычный 3 13 27 6 2 2" xfId="25670"/>
    <cellStyle name="Обычный 3 13 27 6 3" xfId="25671"/>
    <cellStyle name="Обычный 3 13 27 7" xfId="25672"/>
    <cellStyle name="Обычный 3 13 27 7 2" xfId="25673"/>
    <cellStyle name="Обычный 3 13 27 8" xfId="25674"/>
    <cellStyle name="Обычный 3 13 28" xfId="25675"/>
    <cellStyle name="Обычный 3 13 28 2" xfId="25676"/>
    <cellStyle name="Обычный 3 13 28 2 2" xfId="25677"/>
    <cellStyle name="Обычный 3 13 28 2 2 2" xfId="25678"/>
    <cellStyle name="Обычный 3 13 28 2 2 2 2" xfId="25679"/>
    <cellStyle name="Обычный 3 13 28 2 2 2 2 2" xfId="25680"/>
    <cellStyle name="Обычный 3 13 28 2 2 2 2 2 2" xfId="25681"/>
    <cellStyle name="Обычный 3 13 28 2 2 2 2 3" xfId="25682"/>
    <cellStyle name="Обычный 3 13 28 2 2 2 3" xfId="25683"/>
    <cellStyle name="Обычный 3 13 28 2 2 2 3 2" xfId="25684"/>
    <cellStyle name="Обычный 3 13 28 2 2 2 4" xfId="25685"/>
    <cellStyle name="Обычный 3 13 28 2 2 3" xfId="25686"/>
    <cellStyle name="Обычный 3 13 28 2 2 3 2" xfId="25687"/>
    <cellStyle name="Обычный 3 13 28 2 2 3 2 2" xfId="25688"/>
    <cellStyle name="Обычный 3 13 28 2 2 3 3" xfId="25689"/>
    <cellStyle name="Обычный 3 13 28 2 2 4" xfId="25690"/>
    <cellStyle name="Обычный 3 13 28 2 2 4 2" xfId="25691"/>
    <cellStyle name="Обычный 3 13 28 2 2 5" xfId="25692"/>
    <cellStyle name="Обычный 3 13 28 2 3" xfId="25693"/>
    <cellStyle name="Обычный 3 13 28 2 3 2" xfId="25694"/>
    <cellStyle name="Обычный 3 13 28 2 3 2 2" xfId="25695"/>
    <cellStyle name="Обычный 3 13 28 2 3 2 2 2" xfId="25696"/>
    <cellStyle name="Обычный 3 13 28 2 3 2 2 2 2" xfId="25697"/>
    <cellStyle name="Обычный 3 13 28 2 3 2 2 3" xfId="25698"/>
    <cellStyle name="Обычный 3 13 28 2 3 2 3" xfId="25699"/>
    <cellStyle name="Обычный 3 13 28 2 3 2 3 2" xfId="25700"/>
    <cellStyle name="Обычный 3 13 28 2 3 2 4" xfId="25701"/>
    <cellStyle name="Обычный 3 13 28 2 3 3" xfId="25702"/>
    <cellStyle name="Обычный 3 13 28 2 3 3 2" xfId="25703"/>
    <cellStyle name="Обычный 3 13 28 2 3 3 2 2" xfId="25704"/>
    <cellStyle name="Обычный 3 13 28 2 3 3 3" xfId="25705"/>
    <cellStyle name="Обычный 3 13 28 2 3 4" xfId="25706"/>
    <cellStyle name="Обычный 3 13 28 2 3 4 2" xfId="25707"/>
    <cellStyle name="Обычный 3 13 28 2 3 5" xfId="25708"/>
    <cellStyle name="Обычный 3 13 28 2 4" xfId="25709"/>
    <cellStyle name="Обычный 3 13 28 2 4 2" xfId="25710"/>
    <cellStyle name="Обычный 3 13 28 2 4 2 2" xfId="25711"/>
    <cellStyle name="Обычный 3 13 28 2 4 2 2 2" xfId="25712"/>
    <cellStyle name="Обычный 3 13 28 2 4 2 3" xfId="25713"/>
    <cellStyle name="Обычный 3 13 28 2 4 3" xfId="25714"/>
    <cellStyle name="Обычный 3 13 28 2 4 3 2" xfId="25715"/>
    <cellStyle name="Обычный 3 13 28 2 4 4" xfId="25716"/>
    <cellStyle name="Обычный 3 13 28 2 5" xfId="25717"/>
    <cellStyle name="Обычный 3 13 28 2 5 2" xfId="25718"/>
    <cellStyle name="Обычный 3 13 28 2 5 2 2" xfId="25719"/>
    <cellStyle name="Обычный 3 13 28 2 5 3" xfId="25720"/>
    <cellStyle name="Обычный 3 13 28 2 6" xfId="25721"/>
    <cellStyle name="Обычный 3 13 28 2 6 2" xfId="25722"/>
    <cellStyle name="Обычный 3 13 28 2 7" xfId="25723"/>
    <cellStyle name="Обычный 3 13 28 3" xfId="25724"/>
    <cellStyle name="Обычный 3 13 28 3 2" xfId="25725"/>
    <cellStyle name="Обычный 3 13 28 3 2 2" xfId="25726"/>
    <cellStyle name="Обычный 3 13 28 3 2 2 2" xfId="25727"/>
    <cellStyle name="Обычный 3 13 28 3 2 2 2 2" xfId="25728"/>
    <cellStyle name="Обычный 3 13 28 3 2 2 3" xfId="25729"/>
    <cellStyle name="Обычный 3 13 28 3 2 3" xfId="25730"/>
    <cellStyle name="Обычный 3 13 28 3 2 3 2" xfId="25731"/>
    <cellStyle name="Обычный 3 13 28 3 2 4" xfId="25732"/>
    <cellStyle name="Обычный 3 13 28 3 3" xfId="25733"/>
    <cellStyle name="Обычный 3 13 28 3 3 2" xfId="25734"/>
    <cellStyle name="Обычный 3 13 28 3 3 2 2" xfId="25735"/>
    <cellStyle name="Обычный 3 13 28 3 3 3" xfId="25736"/>
    <cellStyle name="Обычный 3 13 28 3 4" xfId="25737"/>
    <cellStyle name="Обычный 3 13 28 3 4 2" xfId="25738"/>
    <cellStyle name="Обычный 3 13 28 3 5" xfId="25739"/>
    <cellStyle name="Обычный 3 13 28 4" xfId="25740"/>
    <cellStyle name="Обычный 3 13 28 4 2" xfId="25741"/>
    <cellStyle name="Обычный 3 13 28 4 2 2" xfId="25742"/>
    <cellStyle name="Обычный 3 13 28 4 2 2 2" xfId="25743"/>
    <cellStyle name="Обычный 3 13 28 4 2 2 2 2" xfId="25744"/>
    <cellStyle name="Обычный 3 13 28 4 2 2 3" xfId="25745"/>
    <cellStyle name="Обычный 3 13 28 4 2 3" xfId="25746"/>
    <cellStyle name="Обычный 3 13 28 4 2 3 2" xfId="25747"/>
    <cellStyle name="Обычный 3 13 28 4 2 4" xfId="25748"/>
    <cellStyle name="Обычный 3 13 28 4 3" xfId="25749"/>
    <cellStyle name="Обычный 3 13 28 4 3 2" xfId="25750"/>
    <cellStyle name="Обычный 3 13 28 4 3 2 2" xfId="25751"/>
    <cellStyle name="Обычный 3 13 28 4 3 3" xfId="25752"/>
    <cellStyle name="Обычный 3 13 28 4 4" xfId="25753"/>
    <cellStyle name="Обычный 3 13 28 4 4 2" xfId="25754"/>
    <cellStyle name="Обычный 3 13 28 4 5" xfId="25755"/>
    <cellStyle name="Обычный 3 13 28 5" xfId="25756"/>
    <cellStyle name="Обычный 3 13 28 5 2" xfId="25757"/>
    <cellStyle name="Обычный 3 13 28 5 2 2" xfId="25758"/>
    <cellStyle name="Обычный 3 13 28 5 2 2 2" xfId="25759"/>
    <cellStyle name="Обычный 3 13 28 5 2 3" xfId="25760"/>
    <cellStyle name="Обычный 3 13 28 5 3" xfId="25761"/>
    <cellStyle name="Обычный 3 13 28 5 3 2" xfId="25762"/>
    <cellStyle name="Обычный 3 13 28 5 4" xfId="25763"/>
    <cellStyle name="Обычный 3 13 28 6" xfId="25764"/>
    <cellStyle name="Обычный 3 13 28 6 2" xfId="25765"/>
    <cellStyle name="Обычный 3 13 28 6 2 2" xfId="25766"/>
    <cellStyle name="Обычный 3 13 28 6 3" xfId="25767"/>
    <cellStyle name="Обычный 3 13 28 7" xfId="25768"/>
    <cellStyle name="Обычный 3 13 28 7 2" xfId="25769"/>
    <cellStyle name="Обычный 3 13 28 8" xfId="25770"/>
    <cellStyle name="Обычный 3 13 29" xfId="25771"/>
    <cellStyle name="Обычный 3 13 29 2" xfId="25772"/>
    <cellStyle name="Обычный 3 13 29 2 2" xfId="25773"/>
    <cellStyle name="Обычный 3 13 29 2 2 2" xfId="25774"/>
    <cellStyle name="Обычный 3 13 29 2 2 2 2" xfId="25775"/>
    <cellStyle name="Обычный 3 13 29 2 2 2 2 2" xfId="25776"/>
    <cellStyle name="Обычный 3 13 29 2 2 2 2 2 2" xfId="25777"/>
    <cellStyle name="Обычный 3 13 29 2 2 2 2 3" xfId="25778"/>
    <cellStyle name="Обычный 3 13 29 2 2 2 3" xfId="25779"/>
    <cellStyle name="Обычный 3 13 29 2 2 2 3 2" xfId="25780"/>
    <cellStyle name="Обычный 3 13 29 2 2 2 4" xfId="25781"/>
    <cellStyle name="Обычный 3 13 29 2 2 3" xfId="25782"/>
    <cellStyle name="Обычный 3 13 29 2 2 3 2" xfId="25783"/>
    <cellStyle name="Обычный 3 13 29 2 2 3 2 2" xfId="25784"/>
    <cellStyle name="Обычный 3 13 29 2 2 3 3" xfId="25785"/>
    <cellStyle name="Обычный 3 13 29 2 2 4" xfId="25786"/>
    <cellStyle name="Обычный 3 13 29 2 2 4 2" xfId="25787"/>
    <cellStyle name="Обычный 3 13 29 2 2 5" xfId="25788"/>
    <cellStyle name="Обычный 3 13 29 2 3" xfId="25789"/>
    <cellStyle name="Обычный 3 13 29 2 3 2" xfId="25790"/>
    <cellStyle name="Обычный 3 13 29 2 3 2 2" xfId="25791"/>
    <cellStyle name="Обычный 3 13 29 2 3 2 2 2" xfId="25792"/>
    <cellStyle name="Обычный 3 13 29 2 3 2 2 2 2" xfId="25793"/>
    <cellStyle name="Обычный 3 13 29 2 3 2 2 3" xfId="25794"/>
    <cellStyle name="Обычный 3 13 29 2 3 2 3" xfId="25795"/>
    <cellStyle name="Обычный 3 13 29 2 3 2 3 2" xfId="25796"/>
    <cellStyle name="Обычный 3 13 29 2 3 2 4" xfId="25797"/>
    <cellStyle name="Обычный 3 13 29 2 3 3" xfId="25798"/>
    <cellStyle name="Обычный 3 13 29 2 3 3 2" xfId="25799"/>
    <cellStyle name="Обычный 3 13 29 2 3 3 2 2" xfId="25800"/>
    <cellStyle name="Обычный 3 13 29 2 3 3 3" xfId="25801"/>
    <cellStyle name="Обычный 3 13 29 2 3 4" xfId="25802"/>
    <cellStyle name="Обычный 3 13 29 2 3 4 2" xfId="25803"/>
    <cellStyle name="Обычный 3 13 29 2 3 5" xfId="25804"/>
    <cellStyle name="Обычный 3 13 29 2 4" xfId="25805"/>
    <cellStyle name="Обычный 3 13 29 2 4 2" xfId="25806"/>
    <cellStyle name="Обычный 3 13 29 2 4 2 2" xfId="25807"/>
    <cellStyle name="Обычный 3 13 29 2 4 2 2 2" xfId="25808"/>
    <cellStyle name="Обычный 3 13 29 2 4 2 3" xfId="25809"/>
    <cellStyle name="Обычный 3 13 29 2 4 3" xfId="25810"/>
    <cellStyle name="Обычный 3 13 29 2 4 3 2" xfId="25811"/>
    <cellStyle name="Обычный 3 13 29 2 4 4" xfId="25812"/>
    <cellStyle name="Обычный 3 13 29 2 5" xfId="25813"/>
    <cellStyle name="Обычный 3 13 29 2 5 2" xfId="25814"/>
    <cellStyle name="Обычный 3 13 29 2 5 2 2" xfId="25815"/>
    <cellStyle name="Обычный 3 13 29 2 5 3" xfId="25816"/>
    <cellStyle name="Обычный 3 13 29 2 6" xfId="25817"/>
    <cellStyle name="Обычный 3 13 29 2 6 2" xfId="25818"/>
    <cellStyle name="Обычный 3 13 29 2 7" xfId="25819"/>
    <cellStyle name="Обычный 3 13 29 3" xfId="25820"/>
    <cellStyle name="Обычный 3 13 29 3 2" xfId="25821"/>
    <cellStyle name="Обычный 3 13 29 3 2 2" xfId="25822"/>
    <cellStyle name="Обычный 3 13 29 3 2 2 2" xfId="25823"/>
    <cellStyle name="Обычный 3 13 29 3 2 2 2 2" xfId="25824"/>
    <cellStyle name="Обычный 3 13 29 3 2 2 3" xfId="25825"/>
    <cellStyle name="Обычный 3 13 29 3 2 3" xfId="25826"/>
    <cellStyle name="Обычный 3 13 29 3 2 3 2" xfId="25827"/>
    <cellStyle name="Обычный 3 13 29 3 2 4" xfId="25828"/>
    <cellStyle name="Обычный 3 13 29 3 3" xfId="25829"/>
    <cellStyle name="Обычный 3 13 29 3 3 2" xfId="25830"/>
    <cellStyle name="Обычный 3 13 29 3 3 2 2" xfId="25831"/>
    <cellStyle name="Обычный 3 13 29 3 3 3" xfId="25832"/>
    <cellStyle name="Обычный 3 13 29 3 4" xfId="25833"/>
    <cellStyle name="Обычный 3 13 29 3 4 2" xfId="25834"/>
    <cellStyle name="Обычный 3 13 29 3 5" xfId="25835"/>
    <cellStyle name="Обычный 3 13 29 4" xfId="25836"/>
    <cellStyle name="Обычный 3 13 29 4 2" xfId="25837"/>
    <cellStyle name="Обычный 3 13 29 4 2 2" xfId="25838"/>
    <cellStyle name="Обычный 3 13 29 4 2 2 2" xfId="25839"/>
    <cellStyle name="Обычный 3 13 29 4 2 2 2 2" xfId="25840"/>
    <cellStyle name="Обычный 3 13 29 4 2 2 3" xfId="25841"/>
    <cellStyle name="Обычный 3 13 29 4 2 3" xfId="25842"/>
    <cellStyle name="Обычный 3 13 29 4 2 3 2" xfId="25843"/>
    <cellStyle name="Обычный 3 13 29 4 2 4" xfId="25844"/>
    <cellStyle name="Обычный 3 13 29 4 3" xfId="25845"/>
    <cellStyle name="Обычный 3 13 29 4 3 2" xfId="25846"/>
    <cellStyle name="Обычный 3 13 29 4 3 2 2" xfId="25847"/>
    <cellStyle name="Обычный 3 13 29 4 3 3" xfId="25848"/>
    <cellStyle name="Обычный 3 13 29 4 4" xfId="25849"/>
    <cellStyle name="Обычный 3 13 29 4 4 2" xfId="25850"/>
    <cellStyle name="Обычный 3 13 29 4 5" xfId="25851"/>
    <cellStyle name="Обычный 3 13 29 5" xfId="25852"/>
    <cellStyle name="Обычный 3 13 29 5 2" xfId="25853"/>
    <cellStyle name="Обычный 3 13 29 5 2 2" xfId="25854"/>
    <cellStyle name="Обычный 3 13 29 5 2 2 2" xfId="25855"/>
    <cellStyle name="Обычный 3 13 29 5 2 3" xfId="25856"/>
    <cellStyle name="Обычный 3 13 29 5 3" xfId="25857"/>
    <cellStyle name="Обычный 3 13 29 5 3 2" xfId="25858"/>
    <cellStyle name="Обычный 3 13 29 5 4" xfId="25859"/>
    <cellStyle name="Обычный 3 13 29 6" xfId="25860"/>
    <cellStyle name="Обычный 3 13 29 6 2" xfId="25861"/>
    <cellStyle name="Обычный 3 13 29 6 2 2" xfId="25862"/>
    <cellStyle name="Обычный 3 13 29 6 3" xfId="25863"/>
    <cellStyle name="Обычный 3 13 29 7" xfId="25864"/>
    <cellStyle name="Обычный 3 13 29 7 2" xfId="25865"/>
    <cellStyle name="Обычный 3 13 29 8" xfId="25866"/>
    <cellStyle name="Обычный 3 13 3" xfId="25867"/>
    <cellStyle name="Обычный 3 13 3 2" xfId="25868"/>
    <cellStyle name="Обычный 3 13 3 2 2" xfId="25869"/>
    <cellStyle name="Обычный 3 13 3 2 2 2" xfId="25870"/>
    <cellStyle name="Обычный 3 13 3 2 2 2 2" xfId="25871"/>
    <cellStyle name="Обычный 3 13 3 2 2 2 2 2" xfId="25872"/>
    <cellStyle name="Обычный 3 13 3 2 2 2 2 2 2" xfId="25873"/>
    <cellStyle name="Обычный 3 13 3 2 2 2 2 3" xfId="25874"/>
    <cellStyle name="Обычный 3 13 3 2 2 2 3" xfId="25875"/>
    <cellStyle name="Обычный 3 13 3 2 2 2 3 2" xfId="25876"/>
    <cellStyle name="Обычный 3 13 3 2 2 2 4" xfId="25877"/>
    <cellStyle name="Обычный 3 13 3 2 2 3" xfId="25878"/>
    <cellStyle name="Обычный 3 13 3 2 2 3 2" xfId="25879"/>
    <cellStyle name="Обычный 3 13 3 2 2 3 2 2" xfId="25880"/>
    <cellStyle name="Обычный 3 13 3 2 2 3 3" xfId="25881"/>
    <cellStyle name="Обычный 3 13 3 2 2 4" xfId="25882"/>
    <cellStyle name="Обычный 3 13 3 2 2 4 2" xfId="25883"/>
    <cellStyle name="Обычный 3 13 3 2 2 5" xfId="25884"/>
    <cellStyle name="Обычный 3 13 3 2 3" xfId="25885"/>
    <cellStyle name="Обычный 3 13 3 2 3 2" xfId="25886"/>
    <cellStyle name="Обычный 3 13 3 2 3 2 2" xfId="25887"/>
    <cellStyle name="Обычный 3 13 3 2 3 2 2 2" xfId="25888"/>
    <cellStyle name="Обычный 3 13 3 2 3 2 2 2 2" xfId="25889"/>
    <cellStyle name="Обычный 3 13 3 2 3 2 2 3" xfId="25890"/>
    <cellStyle name="Обычный 3 13 3 2 3 2 3" xfId="25891"/>
    <cellStyle name="Обычный 3 13 3 2 3 2 3 2" xfId="25892"/>
    <cellStyle name="Обычный 3 13 3 2 3 2 4" xfId="25893"/>
    <cellStyle name="Обычный 3 13 3 2 3 3" xfId="25894"/>
    <cellStyle name="Обычный 3 13 3 2 3 3 2" xfId="25895"/>
    <cellStyle name="Обычный 3 13 3 2 3 3 2 2" xfId="25896"/>
    <cellStyle name="Обычный 3 13 3 2 3 3 3" xfId="25897"/>
    <cellStyle name="Обычный 3 13 3 2 3 4" xfId="25898"/>
    <cellStyle name="Обычный 3 13 3 2 3 4 2" xfId="25899"/>
    <cellStyle name="Обычный 3 13 3 2 3 5" xfId="25900"/>
    <cellStyle name="Обычный 3 13 3 2 4" xfId="25901"/>
    <cellStyle name="Обычный 3 13 3 2 4 2" xfId="25902"/>
    <cellStyle name="Обычный 3 13 3 2 4 2 2" xfId="25903"/>
    <cellStyle name="Обычный 3 13 3 2 4 2 2 2" xfId="25904"/>
    <cellStyle name="Обычный 3 13 3 2 4 2 3" xfId="25905"/>
    <cellStyle name="Обычный 3 13 3 2 4 3" xfId="25906"/>
    <cellStyle name="Обычный 3 13 3 2 4 3 2" xfId="25907"/>
    <cellStyle name="Обычный 3 13 3 2 4 4" xfId="25908"/>
    <cellStyle name="Обычный 3 13 3 2 5" xfId="25909"/>
    <cellStyle name="Обычный 3 13 3 2 5 2" xfId="25910"/>
    <cellStyle name="Обычный 3 13 3 2 5 2 2" xfId="25911"/>
    <cellStyle name="Обычный 3 13 3 2 5 3" xfId="25912"/>
    <cellStyle name="Обычный 3 13 3 2 6" xfId="25913"/>
    <cellStyle name="Обычный 3 13 3 2 6 2" xfId="25914"/>
    <cellStyle name="Обычный 3 13 3 2 7" xfId="25915"/>
    <cellStyle name="Обычный 3 13 3 3" xfId="25916"/>
    <cellStyle name="Обычный 3 13 3 3 2" xfId="25917"/>
    <cellStyle name="Обычный 3 13 3 3 2 2" xfId="25918"/>
    <cellStyle name="Обычный 3 13 3 3 2 2 2" xfId="25919"/>
    <cellStyle name="Обычный 3 13 3 3 2 2 2 2" xfId="25920"/>
    <cellStyle name="Обычный 3 13 3 3 2 2 3" xfId="25921"/>
    <cellStyle name="Обычный 3 13 3 3 2 3" xfId="25922"/>
    <cellStyle name="Обычный 3 13 3 3 2 3 2" xfId="25923"/>
    <cellStyle name="Обычный 3 13 3 3 2 4" xfId="25924"/>
    <cellStyle name="Обычный 3 13 3 3 3" xfId="25925"/>
    <cellStyle name="Обычный 3 13 3 3 3 2" xfId="25926"/>
    <cellStyle name="Обычный 3 13 3 3 3 2 2" xfId="25927"/>
    <cellStyle name="Обычный 3 13 3 3 3 3" xfId="25928"/>
    <cellStyle name="Обычный 3 13 3 3 4" xfId="25929"/>
    <cellStyle name="Обычный 3 13 3 3 4 2" xfId="25930"/>
    <cellStyle name="Обычный 3 13 3 3 5" xfId="25931"/>
    <cellStyle name="Обычный 3 13 3 4" xfId="25932"/>
    <cellStyle name="Обычный 3 13 3 4 2" xfId="25933"/>
    <cellStyle name="Обычный 3 13 3 4 2 2" xfId="25934"/>
    <cellStyle name="Обычный 3 13 3 4 2 2 2" xfId="25935"/>
    <cellStyle name="Обычный 3 13 3 4 2 2 2 2" xfId="25936"/>
    <cellStyle name="Обычный 3 13 3 4 2 2 3" xfId="25937"/>
    <cellStyle name="Обычный 3 13 3 4 2 3" xfId="25938"/>
    <cellStyle name="Обычный 3 13 3 4 2 3 2" xfId="25939"/>
    <cellStyle name="Обычный 3 13 3 4 2 4" xfId="25940"/>
    <cellStyle name="Обычный 3 13 3 4 3" xfId="25941"/>
    <cellStyle name="Обычный 3 13 3 4 3 2" xfId="25942"/>
    <cellStyle name="Обычный 3 13 3 4 3 2 2" xfId="25943"/>
    <cellStyle name="Обычный 3 13 3 4 3 3" xfId="25944"/>
    <cellStyle name="Обычный 3 13 3 4 4" xfId="25945"/>
    <cellStyle name="Обычный 3 13 3 4 4 2" xfId="25946"/>
    <cellStyle name="Обычный 3 13 3 4 5" xfId="25947"/>
    <cellStyle name="Обычный 3 13 3 5" xfId="25948"/>
    <cellStyle name="Обычный 3 13 3 5 2" xfId="25949"/>
    <cellStyle name="Обычный 3 13 3 5 2 2" xfId="25950"/>
    <cellStyle name="Обычный 3 13 3 5 2 2 2" xfId="25951"/>
    <cellStyle name="Обычный 3 13 3 5 2 3" xfId="25952"/>
    <cellStyle name="Обычный 3 13 3 5 3" xfId="25953"/>
    <cellStyle name="Обычный 3 13 3 5 3 2" xfId="25954"/>
    <cellStyle name="Обычный 3 13 3 5 4" xfId="25955"/>
    <cellStyle name="Обычный 3 13 3 6" xfId="25956"/>
    <cellStyle name="Обычный 3 13 3 6 2" xfId="25957"/>
    <cellStyle name="Обычный 3 13 3 6 2 2" xfId="25958"/>
    <cellStyle name="Обычный 3 13 3 6 3" xfId="25959"/>
    <cellStyle name="Обычный 3 13 3 7" xfId="25960"/>
    <cellStyle name="Обычный 3 13 3 7 2" xfId="25961"/>
    <cellStyle name="Обычный 3 13 3 8" xfId="25962"/>
    <cellStyle name="Обычный 3 13 30" xfId="25963"/>
    <cellStyle name="Обычный 3 13 30 2" xfId="25964"/>
    <cellStyle name="Обычный 3 13 30 2 2" xfId="25965"/>
    <cellStyle name="Обычный 3 13 30 2 2 2" xfId="25966"/>
    <cellStyle name="Обычный 3 13 30 2 2 2 2" xfId="25967"/>
    <cellStyle name="Обычный 3 13 30 2 2 2 2 2" xfId="25968"/>
    <cellStyle name="Обычный 3 13 30 2 2 2 2 2 2" xfId="25969"/>
    <cellStyle name="Обычный 3 13 30 2 2 2 2 3" xfId="25970"/>
    <cellStyle name="Обычный 3 13 30 2 2 2 3" xfId="25971"/>
    <cellStyle name="Обычный 3 13 30 2 2 2 3 2" xfId="25972"/>
    <cellStyle name="Обычный 3 13 30 2 2 2 4" xfId="25973"/>
    <cellStyle name="Обычный 3 13 30 2 2 3" xfId="25974"/>
    <cellStyle name="Обычный 3 13 30 2 2 3 2" xfId="25975"/>
    <cellStyle name="Обычный 3 13 30 2 2 3 2 2" xfId="25976"/>
    <cellStyle name="Обычный 3 13 30 2 2 3 3" xfId="25977"/>
    <cellStyle name="Обычный 3 13 30 2 2 4" xfId="25978"/>
    <cellStyle name="Обычный 3 13 30 2 2 4 2" xfId="25979"/>
    <cellStyle name="Обычный 3 13 30 2 2 5" xfId="25980"/>
    <cellStyle name="Обычный 3 13 30 2 3" xfId="25981"/>
    <cellStyle name="Обычный 3 13 30 2 3 2" xfId="25982"/>
    <cellStyle name="Обычный 3 13 30 2 3 2 2" xfId="25983"/>
    <cellStyle name="Обычный 3 13 30 2 3 2 2 2" xfId="25984"/>
    <cellStyle name="Обычный 3 13 30 2 3 2 2 2 2" xfId="25985"/>
    <cellStyle name="Обычный 3 13 30 2 3 2 2 3" xfId="25986"/>
    <cellStyle name="Обычный 3 13 30 2 3 2 3" xfId="25987"/>
    <cellStyle name="Обычный 3 13 30 2 3 2 3 2" xfId="25988"/>
    <cellStyle name="Обычный 3 13 30 2 3 2 4" xfId="25989"/>
    <cellStyle name="Обычный 3 13 30 2 3 3" xfId="25990"/>
    <cellStyle name="Обычный 3 13 30 2 3 3 2" xfId="25991"/>
    <cellStyle name="Обычный 3 13 30 2 3 3 2 2" xfId="25992"/>
    <cellStyle name="Обычный 3 13 30 2 3 3 3" xfId="25993"/>
    <cellStyle name="Обычный 3 13 30 2 3 4" xfId="25994"/>
    <cellStyle name="Обычный 3 13 30 2 3 4 2" xfId="25995"/>
    <cellStyle name="Обычный 3 13 30 2 3 5" xfId="25996"/>
    <cellStyle name="Обычный 3 13 30 2 4" xfId="25997"/>
    <cellStyle name="Обычный 3 13 30 2 4 2" xfId="25998"/>
    <cellStyle name="Обычный 3 13 30 2 4 2 2" xfId="25999"/>
    <cellStyle name="Обычный 3 13 30 2 4 2 2 2" xfId="26000"/>
    <cellStyle name="Обычный 3 13 30 2 4 2 3" xfId="26001"/>
    <cellStyle name="Обычный 3 13 30 2 4 3" xfId="26002"/>
    <cellStyle name="Обычный 3 13 30 2 4 3 2" xfId="26003"/>
    <cellStyle name="Обычный 3 13 30 2 4 4" xfId="26004"/>
    <cellStyle name="Обычный 3 13 30 2 5" xfId="26005"/>
    <cellStyle name="Обычный 3 13 30 2 5 2" xfId="26006"/>
    <cellStyle name="Обычный 3 13 30 2 5 2 2" xfId="26007"/>
    <cellStyle name="Обычный 3 13 30 2 5 3" xfId="26008"/>
    <cellStyle name="Обычный 3 13 30 2 6" xfId="26009"/>
    <cellStyle name="Обычный 3 13 30 2 6 2" xfId="26010"/>
    <cellStyle name="Обычный 3 13 30 2 7" xfId="26011"/>
    <cellStyle name="Обычный 3 13 30 3" xfId="26012"/>
    <cellStyle name="Обычный 3 13 30 3 2" xfId="26013"/>
    <cellStyle name="Обычный 3 13 30 3 2 2" xfId="26014"/>
    <cellStyle name="Обычный 3 13 30 3 2 2 2" xfId="26015"/>
    <cellStyle name="Обычный 3 13 30 3 2 2 2 2" xfId="26016"/>
    <cellStyle name="Обычный 3 13 30 3 2 2 3" xfId="26017"/>
    <cellStyle name="Обычный 3 13 30 3 2 3" xfId="26018"/>
    <cellStyle name="Обычный 3 13 30 3 2 3 2" xfId="26019"/>
    <cellStyle name="Обычный 3 13 30 3 2 4" xfId="26020"/>
    <cellStyle name="Обычный 3 13 30 3 3" xfId="26021"/>
    <cellStyle name="Обычный 3 13 30 3 3 2" xfId="26022"/>
    <cellStyle name="Обычный 3 13 30 3 3 2 2" xfId="26023"/>
    <cellStyle name="Обычный 3 13 30 3 3 3" xfId="26024"/>
    <cellStyle name="Обычный 3 13 30 3 4" xfId="26025"/>
    <cellStyle name="Обычный 3 13 30 3 4 2" xfId="26026"/>
    <cellStyle name="Обычный 3 13 30 3 5" xfId="26027"/>
    <cellStyle name="Обычный 3 13 30 4" xfId="26028"/>
    <cellStyle name="Обычный 3 13 30 4 2" xfId="26029"/>
    <cellStyle name="Обычный 3 13 30 4 2 2" xfId="26030"/>
    <cellStyle name="Обычный 3 13 30 4 2 2 2" xfId="26031"/>
    <cellStyle name="Обычный 3 13 30 4 2 2 2 2" xfId="26032"/>
    <cellStyle name="Обычный 3 13 30 4 2 2 3" xfId="26033"/>
    <cellStyle name="Обычный 3 13 30 4 2 3" xfId="26034"/>
    <cellStyle name="Обычный 3 13 30 4 2 3 2" xfId="26035"/>
    <cellStyle name="Обычный 3 13 30 4 2 4" xfId="26036"/>
    <cellStyle name="Обычный 3 13 30 4 3" xfId="26037"/>
    <cellStyle name="Обычный 3 13 30 4 3 2" xfId="26038"/>
    <cellStyle name="Обычный 3 13 30 4 3 2 2" xfId="26039"/>
    <cellStyle name="Обычный 3 13 30 4 3 3" xfId="26040"/>
    <cellStyle name="Обычный 3 13 30 4 4" xfId="26041"/>
    <cellStyle name="Обычный 3 13 30 4 4 2" xfId="26042"/>
    <cellStyle name="Обычный 3 13 30 4 5" xfId="26043"/>
    <cellStyle name="Обычный 3 13 30 5" xfId="26044"/>
    <cellStyle name="Обычный 3 13 30 5 2" xfId="26045"/>
    <cellStyle name="Обычный 3 13 30 5 2 2" xfId="26046"/>
    <cellStyle name="Обычный 3 13 30 5 2 2 2" xfId="26047"/>
    <cellStyle name="Обычный 3 13 30 5 2 3" xfId="26048"/>
    <cellStyle name="Обычный 3 13 30 5 3" xfId="26049"/>
    <cellStyle name="Обычный 3 13 30 5 3 2" xfId="26050"/>
    <cellStyle name="Обычный 3 13 30 5 4" xfId="26051"/>
    <cellStyle name="Обычный 3 13 30 6" xfId="26052"/>
    <cellStyle name="Обычный 3 13 30 6 2" xfId="26053"/>
    <cellStyle name="Обычный 3 13 30 6 2 2" xfId="26054"/>
    <cellStyle name="Обычный 3 13 30 6 3" xfId="26055"/>
    <cellStyle name="Обычный 3 13 30 7" xfId="26056"/>
    <cellStyle name="Обычный 3 13 30 7 2" xfId="26057"/>
    <cellStyle name="Обычный 3 13 30 8" xfId="26058"/>
    <cellStyle name="Обычный 3 13 31" xfId="26059"/>
    <cellStyle name="Обычный 3 13 31 2" xfId="26060"/>
    <cellStyle name="Обычный 3 13 31 2 2" xfId="26061"/>
    <cellStyle name="Обычный 3 13 31 2 2 2" xfId="26062"/>
    <cellStyle name="Обычный 3 13 31 2 2 2 2" xfId="26063"/>
    <cellStyle name="Обычный 3 13 31 2 2 2 2 2" xfId="26064"/>
    <cellStyle name="Обычный 3 13 31 2 2 2 2 2 2" xfId="26065"/>
    <cellStyle name="Обычный 3 13 31 2 2 2 2 3" xfId="26066"/>
    <cellStyle name="Обычный 3 13 31 2 2 2 3" xfId="26067"/>
    <cellStyle name="Обычный 3 13 31 2 2 2 3 2" xfId="26068"/>
    <cellStyle name="Обычный 3 13 31 2 2 2 4" xfId="26069"/>
    <cellStyle name="Обычный 3 13 31 2 2 3" xfId="26070"/>
    <cellStyle name="Обычный 3 13 31 2 2 3 2" xfId="26071"/>
    <cellStyle name="Обычный 3 13 31 2 2 3 2 2" xfId="26072"/>
    <cellStyle name="Обычный 3 13 31 2 2 3 3" xfId="26073"/>
    <cellStyle name="Обычный 3 13 31 2 2 4" xfId="26074"/>
    <cellStyle name="Обычный 3 13 31 2 2 4 2" xfId="26075"/>
    <cellStyle name="Обычный 3 13 31 2 2 5" xfId="26076"/>
    <cellStyle name="Обычный 3 13 31 2 3" xfId="26077"/>
    <cellStyle name="Обычный 3 13 31 2 3 2" xfId="26078"/>
    <cellStyle name="Обычный 3 13 31 2 3 2 2" xfId="26079"/>
    <cellStyle name="Обычный 3 13 31 2 3 2 2 2" xfId="26080"/>
    <cellStyle name="Обычный 3 13 31 2 3 2 2 2 2" xfId="26081"/>
    <cellStyle name="Обычный 3 13 31 2 3 2 2 3" xfId="26082"/>
    <cellStyle name="Обычный 3 13 31 2 3 2 3" xfId="26083"/>
    <cellStyle name="Обычный 3 13 31 2 3 2 3 2" xfId="26084"/>
    <cellStyle name="Обычный 3 13 31 2 3 2 4" xfId="26085"/>
    <cellStyle name="Обычный 3 13 31 2 3 3" xfId="26086"/>
    <cellStyle name="Обычный 3 13 31 2 3 3 2" xfId="26087"/>
    <cellStyle name="Обычный 3 13 31 2 3 3 2 2" xfId="26088"/>
    <cellStyle name="Обычный 3 13 31 2 3 3 3" xfId="26089"/>
    <cellStyle name="Обычный 3 13 31 2 3 4" xfId="26090"/>
    <cellStyle name="Обычный 3 13 31 2 3 4 2" xfId="26091"/>
    <cellStyle name="Обычный 3 13 31 2 3 5" xfId="26092"/>
    <cellStyle name="Обычный 3 13 31 2 4" xfId="26093"/>
    <cellStyle name="Обычный 3 13 31 2 4 2" xfId="26094"/>
    <cellStyle name="Обычный 3 13 31 2 4 2 2" xfId="26095"/>
    <cellStyle name="Обычный 3 13 31 2 4 2 2 2" xfId="26096"/>
    <cellStyle name="Обычный 3 13 31 2 4 2 3" xfId="26097"/>
    <cellStyle name="Обычный 3 13 31 2 4 3" xfId="26098"/>
    <cellStyle name="Обычный 3 13 31 2 4 3 2" xfId="26099"/>
    <cellStyle name="Обычный 3 13 31 2 4 4" xfId="26100"/>
    <cellStyle name="Обычный 3 13 31 2 5" xfId="26101"/>
    <cellStyle name="Обычный 3 13 31 2 5 2" xfId="26102"/>
    <cellStyle name="Обычный 3 13 31 2 5 2 2" xfId="26103"/>
    <cellStyle name="Обычный 3 13 31 2 5 3" xfId="26104"/>
    <cellStyle name="Обычный 3 13 31 2 6" xfId="26105"/>
    <cellStyle name="Обычный 3 13 31 2 6 2" xfId="26106"/>
    <cellStyle name="Обычный 3 13 31 2 7" xfId="26107"/>
    <cellStyle name="Обычный 3 13 31 3" xfId="26108"/>
    <cellStyle name="Обычный 3 13 31 3 2" xfId="26109"/>
    <cellStyle name="Обычный 3 13 31 3 2 2" xfId="26110"/>
    <cellStyle name="Обычный 3 13 31 3 2 2 2" xfId="26111"/>
    <cellStyle name="Обычный 3 13 31 3 2 2 2 2" xfId="26112"/>
    <cellStyle name="Обычный 3 13 31 3 2 2 3" xfId="26113"/>
    <cellStyle name="Обычный 3 13 31 3 2 3" xfId="26114"/>
    <cellStyle name="Обычный 3 13 31 3 2 3 2" xfId="26115"/>
    <cellStyle name="Обычный 3 13 31 3 2 4" xfId="26116"/>
    <cellStyle name="Обычный 3 13 31 3 3" xfId="26117"/>
    <cellStyle name="Обычный 3 13 31 3 3 2" xfId="26118"/>
    <cellStyle name="Обычный 3 13 31 3 3 2 2" xfId="26119"/>
    <cellStyle name="Обычный 3 13 31 3 3 3" xfId="26120"/>
    <cellStyle name="Обычный 3 13 31 3 4" xfId="26121"/>
    <cellStyle name="Обычный 3 13 31 3 4 2" xfId="26122"/>
    <cellStyle name="Обычный 3 13 31 3 5" xfId="26123"/>
    <cellStyle name="Обычный 3 13 31 4" xfId="26124"/>
    <cellStyle name="Обычный 3 13 31 4 2" xfId="26125"/>
    <cellStyle name="Обычный 3 13 31 4 2 2" xfId="26126"/>
    <cellStyle name="Обычный 3 13 31 4 2 2 2" xfId="26127"/>
    <cellStyle name="Обычный 3 13 31 4 2 2 2 2" xfId="26128"/>
    <cellStyle name="Обычный 3 13 31 4 2 2 3" xfId="26129"/>
    <cellStyle name="Обычный 3 13 31 4 2 3" xfId="26130"/>
    <cellStyle name="Обычный 3 13 31 4 2 3 2" xfId="26131"/>
    <cellStyle name="Обычный 3 13 31 4 2 4" xfId="26132"/>
    <cellStyle name="Обычный 3 13 31 4 3" xfId="26133"/>
    <cellStyle name="Обычный 3 13 31 4 3 2" xfId="26134"/>
    <cellStyle name="Обычный 3 13 31 4 3 2 2" xfId="26135"/>
    <cellStyle name="Обычный 3 13 31 4 3 3" xfId="26136"/>
    <cellStyle name="Обычный 3 13 31 4 4" xfId="26137"/>
    <cellStyle name="Обычный 3 13 31 4 4 2" xfId="26138"/>
    <cellStyle name="Обычный 3 13 31 4 5" xfId="26139"/>
    <cellStyle name="Обычный 3 13 31 5" xfId="26140"/>
    <cellStyle name="Обычный 3 13 31 5 2" xfId="26141"/>
    <cellStyle name="Обычный 3 13 31 5 2 2" xfId="26142"/>
    <cellStyle name="Обычный 3 13 31 5 2 2 2" xfId="26143"/>
    <cellStyle name="Обычный 3 13 31 5 2 3" xfId="26144"/>
    <cellStyle name="Обычный 3 13 31 5 3" xfId="26145"/>
    <cellStyle name="Обычный 3 13 31 5 3 2" xfId="26146"/>
    <cellStyle name="Обычный 3 13 31 5 4" xfId="26147"/>
    <cellStyle name="Обычный 3 13 31 6" xfId="26148"/>
    <cellStyle name="Обычный 3 13 31 6 2" xfId="26149"/>
    <cellStyle name="Обычный 3 13 31 6 2 2" xfId="26150"/>
    <cellStyle name="Обычный 3 13 31 6 3" xfId="26151"/>
    <cellStyle name="Обычный 3 13 31 7" xfId="26152"/>
    <cellStyle name="Обычный 3 13 31 7 2" xfId="26153"/>
    <cellStyle name="Обычный 3 13 31 8" xfId="26154"/>
    <cellStyle name="Обычный 3 13 32" xfId="26155"/>
    <cellStyle name="Обычный 3 13 32 2" xfId="26156"/>
    <cellStyle name="Обычный 3 13 32 2 2" xfId="26157"/>
    <cellStyle name="Обычный 3 13 32 2 2 2" xfId="26158"/>
    <cellStyle name="Обычный 3 13 32 2 2 2 2" xfId="26159"/>
    <cellStyle name="Обычный 3 13 32 2 2 2 2 2" xfId="26160"/>
    <cellStyle name="Обычный 3 13 32 2 2 2 2 2 2" xfId="26161"/>
    <cellStyle name="Обычный 3 13 32 2 2 2 2 3" xfId="26162"/>
    <cellStyle name="Обычный 3 13 32 2 2 2 3" xfId="26163"/>
    <cellStyle name="Обычный 3 13 32 2 2 2 3 2" xfId="26164"/>
    <cellStyle name="Обычный 3 13 32 2 2 2 4" xfId="26165"/>
    <cellStyle name="Обычный 3 13 32 2 2 3" xfId="26166"/>
    <cellStyle name="Обычный 3 13 32 2 2 3 2" xfId="26167"/>
    <cellStyle name="Обычный 3 13 32 2 2 3 2 2" xfId="26168"/>
    <cellStyle name="Обычный 3 13 32 2 2 3 3" xfId="26169"/>
    <cellStyle name="Обычный 3 13 32 2 2 4" xfId="26170"/>
    <cellStyle name="Обычный 3 13 32 2 2 4 2" xfId="26171"/>
    <cellStyle name="Обычный 3 13 32 2 2 5" xfId="26172"/>
    <cellStyle name="Обычный 3 13 32 2 3" xfId="26173"/>
    <cellStyle name="Обычный 3 13 32 2 3 2" xfId="26174"/>
    <cellStyle name="Обычный 3 13 32 2 3 2 2" xfId="26175"/>
    <cellStyle name="Обычный 3 13 32 2 3 2 2 2" xfId="26176"/>
    <cellStyle name="Обычный 3 13 32 2 3 2 2 2 2" xfId="26177"/>
    <cellStyle name="Обычный 3 13 32 2 3 2 2 3" xfId="26178"/>
    <cellStyle name="Обычный 3 13 32 2 3 2 3" xfId="26179"/>
    <cellStyle name="Обычный 3 13 32 2 3 2 3 2" xfId="26180"/>
    <cellStyle name="Обычный 3 13 32 2 3 2 4" xfId="26181"/>
    <cellStyle name="Обычный 3 13 32 2 3 3" xfId="26182"/>
    <cellStyle name="Обычный 3 13 32 2 3 3 2" xfId="26183"/>
    <cellStyle name="Обычный 3 13 32 2 3 3 2 2" xfId="26184"/>
    <cellStyle name="Обычный 3 13 32 2 3 3 3" xfId="26185"/>
    <cellStyle name="Обычный 3 13 32 2 3 4" xfId="26186"/>
    <cellStyle name="Обычный 3 13 32 2 3 4 2" xfId="26187"/>
    <cellStyle name="Обычный 3 13 32 2 3 5" xfId="26188"/>
    <cellStyle name="Обычный 3 13 32 2 4" xfId="26189"/>
    <cellStyle name="Обычный 3 13 32 2 4 2" xfId="26190"/>
    <cellStyle name="Обычный 3 13 32 2 4 2 2" xfId="26191"/>
    <cellStyle name="Обычный 3 13 32 2 4 2 2 2" xfId="26192"/>
    <cellStyle name="Обычный 3 13 32 2 4 2 3" xfId="26193"/>
    <cellStyle name="Обычный 3 13 32 2 4 3" xfId="26194"/>
    <cellStyle name="Обычный 3 13 32 2 4 3 2" xfId="26195"/>
    <cellStyle name="Обычный 3 13 32 2 4 4" xfId="26196"/>
    <cellStyle name="Обычный 3 13 32 2 5" xfId="26197"/>
    <cellStyle name="Обычный 3 13 32 2 5 2" xfId="26198"/>
    <cellStyle name="Обычный 3 13 32 2 5 2 2" xfId="26199"/>
    <cellStyle name="Обычный 3 13 32 2 5 3" xfId="26200"/>
    <cellStyle name="Обычный 3 13 32 2 6" xfId="26201"/>
    <cellStyle name="Обычный 3 13 32 2 6 2" xfId="26202"/>
    <cellStyle name="Обычный 3 13 32 2 7" xfId="26203"/>
    <cellStyle name="Обычный 3 13 32 3" xfId="26204"/>
    <cellStyle name="Обычный 3 13 32 3 2" xfId="26205"/>
    <cellStyle name="Обычный 3 13 32 3 2 2" xfId="26206"/>
    <cellStyle name="Обычный 3 13 32 3 2 2 2" xfId="26207"/>
    <cellStyle name="Обычный 3 13 32 3 2 2 2 2" xfId="26208"/>
    <cellStyle name="Обычный 3 13 32 3 2 2 3" xfId="26209"/>
    <cellStyle name="Обычный 3 13 32 3 2 3" xfId="26210"/>
    <cellStyle name="Обычный 3 13 32 3 2 3 2" xfId="26211"/>
    <cellStyle name="Обычный 3 13 32 3 2 4" xfId="26212"/>
    <cellStyle name="Обычный 3 13 32 3 3" xfId="26213"/>
    <cellStyle name="Обычный 3 13 32 3 3 2" xfId="26214"/>
    <cellStyle name="Обычный 3 13 32 3 3 2 2" xfId="26215"/>
    <cellStyle name="Обычный 3 13 32 3 3 3" xfId="26216"/>
    <cellStyle name="Обычный 3 13 32 3 4" xfId="26217"/>
    <cellStyle name="Обычный 3 13 32 3 4 2" xfId="26218"/>
    <cellStyle name="Обычный 3 13 32 3 5" xfId="26219"/>
    <cellStyle name="Обычный 3 13 32 4" xfId="26220"/>
    <cellStyle name="Обычный 3 13 32 4 2" xfId="26221"/>
    <cellStyle name="Обычный 3 13 32 4 2 2" xfId="26222"/>
    <cellStyle name="Обычный 3 13 32 4 2 2 2" xfId="26223"/>
    <cellStyle name="Обычный 3 13 32 4 2 2 2 2" xfId="26224"/>
    <cellStyle name="Обычный 3 13 32 4 2 2 3" xfId="26225"/>
    <cellStyle name="Обычный 3 13 32 4 2 3" xfId="26226"/>
    <cellStyle name="Обычный 3 13 32 4 2 3 2" xfId="26227"/>
    <cellStyle name="Обычный 3 13 32 4 2 4" xfId="26228"/>
    <cellStyle name="Обычный 3 13 32 4 3" xfId="26229"/>
    <cellStyle name="Обычный 3 13 32 4 3 2" xfId="26230"/>
    <cellStyle name="Обычный 3 13 32 4 3 2 2" xfId="26231"/>
    <cellStyle name="Обычный 3 13 32 4 3 3" xfId="26232"/>
    <cellStyle name="Обычный 3 13 32 4 4" xfId="26233"/>
    <cellStyle name="Обычный 3 13 32 4 4 2" xfId="26234"/>
    <cellStyle name="Обычный 3 13 32 4 5" xfId="26235"/>
    <cellStyle name="Обычный 3 13 32 5" xfId="26236"/>
    <cellStyle name="Обычный 3 13 32 5 2" xfId="26237"/>
    <cellStyle name="Обычный 3 13 32 5 2 2" xfId="26238"/>
    <cellStyle name="Обычный 3 13 32 5 2 2 2" xfId="26239"/>
    <cellStyle name="Обычный 3 13 32 5 2 3" xfId="26240"/>
    <cellStyle name="Обычный 3 13 32 5 3" xfId="26241"/>
    <cellStyle name="Обычный 3 13 32 5 3 2" xfId="26242"/>
    <cellStyle name="Обычный 3 13 32 5 4" xfId="26243"/>
    <cellStyle name="Обычный 3 13 32 6" xfId="26244"/>
    <cellStyle name="Обычный 3 13 32 6 2" xfId="26245"/>
    <cellStyle name="Обычный 3 13 32 6 2 2" xfId="26246"/>
    <cellStyle name="Обычный 3 13 32 6 3" xfId="26247"/>
    <cellStyle name="Обычный 3 13 32 7" xfId="26248"/>
    <cellStyle name="Обычный 3 13 32 7 2" xfId="26249"/>
    <cellStyle name="Обычный 3 13 32 8" xfId="26250"/>
    <cellStyle name="Обычный 3 13 33" xfId="26251"/>
    <cellStyle name="Обычный 3 13 33 2" xfId="26252"/>
    <cellStyle name="Обычный 3 13 33 2 2" xfId="26253"/>
    <cellStyle name="Обычный 3 13 33 2 2 2" xfId="26254"/>
    <cellStyle name="Обычный 3 13 33 2 2 2 2" xfId="26255"/>
    <cellStyle name="Обычный 3 13 33 2 2 2 2 2" xfId="26256"/>
    <cellStyle name="Обычный 3 13 33 2 2 2 2 2 2" xfId="26257"/>
    <cellStyle name="Обычный 3 13 33 2 2 2 2 3" xfId="26258"/>
    <cellStyle name="Обычный 3 13 33 2 2 2 3" xfId="26259"/>
    <cellStyle name="Обычный 3 13 33 2 2 2 3 2" xfId="26260"/>
    <cellStyle name="Обычный 3 13 33 2 2 2 4" xfId="26261"/>
    <cellStyle name="Обычный 3 13 33 2 2 3" xfId="26262"/>
    <cellStyle name="Обычный 3 13 33 2 2 3 2" xfId="26263"/>
    <cellStyle name="Обычный 3 13 33 2 2 3 2 2" xfId="26264"/>
    <cellStyle name="Обычный 3 13 33 2 2 3 3" xfId="26265"/>
    <cellStyle name="Обычный 3 13 33 2 2 4" xfId="26266"/>
    <cellStyle name="Обычный 3 13 33 2 2 4 2" xfId="26267"/>
    <cellStyle name="Обычный 3 13 33 2 2 5" xfId="26268"/>
    <cellStyle name="Обычный 3 13 33 2 3" xfId="26269"/>
    <cellStyle name="Обычный 3 13 33 2 3 2" xfId="26270"/>
    <cellStyle name="Обычный 3 13 33 2 3 2 2" xfId="26271"/>
    <cellStyle name="Обычный 3 13 33 2 3 2 2 2" xfId="26272"/>
    <cellStyle name="Обычный 3 13 33 2 3 2 2 2 2" xfId="26273"/>
    <cellStyle name="Обычный 3 13 33 2 3 2 2 3" xfId="26274"/>
    <cellStyle name="Обычный 3 13 33 2 3 2 3" xfId="26275"/>
    <cellStyle name="Обычный 3 13 33 2 3 2 3 2" xfId="26276"/>
    <cellStyle name="Обычный 3 13 33 2 3 2 4" xfId="26277"/>
    <cellStyle name="Обычный 3 13 33 2 3 3" xfId="26278"/>
    <cellStyle name="Обычный 3 13 33 2 3 3 2" xfId="26279"/>
    <cellStyle name="Обычный 3 13 33 2 3 3 2 2" xfId="26280"/>
    <cellStyle name="Обычный 3 13 33 2 3 3 3" xfId="26281"/>
    <cellStyle name="Обычный 3 13 33 2 3 4" xfId="26282"/>
    <cellStyle name="Обычный 3 13 33 2 3 4 2" xfId="26283"/>
    <cellStyle name="Обычный 3 13 33 2 3 5" xfId="26284"/>
    <cellStyle name="Обычный 3 13 33 2 4" xfId="26285"/>
    <cellStyle name="Обычный 3 13 33 2 4 2" xfId="26286"/>
    <cellStyle name="Обычный 3 13 33 2 4 2 2" xfId="26287"/>
    <cellStyle name="Обычный 3 13 33 2 4 2 2 2" xfId="26288"/>
    <cellStyle name="Обычный 3 13 33 2 4 2 3" xfId="26289"/>
    <cellStyle name="Обычный 3 13 33 2 4 3" xfId="26290"/>
    <cellStyle name="Обычный 3 13 33 2 4 3 2" xfId="26291"/>
    <cellStyle name="Обычный 3 13 33 2 4 4" xfId="26292"/>
    <cellStyle name="Обычный 3 13 33 2 5" xfId="26293"/>
    <cellStyle name="Обычный 3 13 33 2 5 2" xfId="26294"/>
    <cellStyle name="Обычный 3 13 33 2 5 2 2" xfId="26295"/>
    <cellStyle name="Обычный 3 13 33 2 5 3" xfId="26296"/>
    <cellStyle name="Обычный 3 13 33 2 6" xfId="26297"/>
    <cellStyle name="Обычный 3 13 33 2 6 2" xfId="26298"/>
    <cellStyle name="Обычный 3 13 33 2 7" xfId="26299"/>
    <cellStyle name="Обычный 3 13 33 3" xfId="26300"/>
    <cellStyle name="Обычный 3 13 33 3 2" xfId="26301"/>
    <cellStyle name="Обычный 3 13 33 3 2 2" xfId="26302"/>
    <cellStyle name="Обычный 3 13 33 3 2 2 2" xfId="26303"/>
    <cellStyle name="Обычный 3 13 33 3 2 2 2 2" xfId="26304"/>
    <cellStyle name="Обычный 3 13 33 3 2 2 3" xfId="26305"/>
    <cellStyle name="Обычный 3 13 33 3 2 3" xfId="26306"/>
    <cellStyle name="Обычный 3 13 33 3 2 3 2" xfId="26307"/>
    <cellStyle name="Обычный 3 13 33 3 2 4" xfId="26308"/>
    <cellStyle name="Обычный 3 13 33 3 3" xfId="26309"/>
    <cellStyle name="Обычный 3 13 33 3 3 2" xfId="26310"/>
    <cellStyle name="Обычный 3 13 33 3 3 2 2" xfId="26311"/>
    <cellStyle name="Обычный 3 13 33 3 3 3" xfId="26312"/>
    <cellStyle name="Обычный 3 13 33 3 4" xfId="26313"/>
    <cellStyle name="Обычный 3 13 33 3 4 2" xfId="26314"/>
    <cellStyle name="Обычный 3 13 33 3 5" xfId="26315"/>
    <cellStyle name="Обычный 3 13 33 4" xfId="26316"/>
    <cellStyle name="Обычный 3 13 33 4 2" xfId="26317"/>
    <cellStyle name="Обычный 3 13 33 4 2 2" xfId="26318"/>
    <cellStyle name="Обычный 3 13 33 4 2 2 2" xfId="26319"/>
    <cellStyle name="Обычный 3 13 33 4 2 2 2 2" xfId="26320"/>
    <cellStyle name="Обычный 3 13 33 4 2 2 3" xfId="26321"/>
    <cellStyle name="Обычный 3 13 33 4 2 3" xfId="26322"/>
    <cellStyle name="Обычный 3 13 33 4 2 3 2" xfId="26323"/>
    <cellStyle name="Обычный 3 13 33 4 2 4" xfId="26324"/>
    <cellStyle name="Обычный 3 13 33 4 3" xfId="26325"/>
    <cellStyle name="Обычный 3 13 33 4 3 2" xfId="26326"/>
    <cellStyle name="Обычный 3 13 33 4 3 2 2" xfId="26327"/>
    <cellStyle name="Обычный 3 13 33 4 3 3" xfId="26328"/>
    <cellStyle name="Обычный 3 13 33 4 4" xfId="26329"/>
    <cellStyle name="Обычный 3 13 33 4 4 2" xfId="26330"/>
    <cellStyle name="Обычный 3 13 33 4 5" xfId="26331"/>
    <cellStyle name="Обычный 3 13 33 5" xfId="26332"/>
    <cellStyle name="Обычный 3 13 33 5 2" xfId="26333"/>
    <cellStyle name="Обычный 3 13 33 5 2 2" xfId="26334"/>
    <cellStyle name="Обычный 3 13 33 5 2 2 2" xfId="26335"/>
    <cellStyle name="Обычный 3 13 33 5 2 3" xfId="26336"/>
    <cellStyle name="Обычный 3 13 33 5 3" xfId="26337"/>
    <cellStyle name="Обычный 3 13 33 5 3 2" xfId="26338"/>
    <cellStyle name="Обычный 3 13 33 5 4" xfId="26339"/>
    <cellStyle name="Обычный 3 13 33 6" xfId="26340"/>
    <cellStyle name="Обычный 3 13 33 6 2" xfId="26341"/>
    <cellStyle name="Обычный 3 13 33 6 2 2" xfId="26342"/>
    <cellStyle name="Обычный 3 13 33 6 3" xfId="26343"/>
    <cellStyle name="Обычный 3 13 33 7" xfId="26344"/>
    <cellStyle name="Обычный 3 13 33 7 2" xfId="26345"/>
    <cellStyle name="Обычный 3 13 33 8" xfId="26346"/>
    <cellStyle name="Обычный 3 13 34" xfId="26347"/>
    <cellStyle name="Обычный 3 13 34 2" xfId="26348"/>
    <cellStyle name="Обычный 3 13 34 2 2" xfId="26349"/>
    <cellStyle name="Обычный 3 13 34 2 2 2" xfId="26350"/>
    <cellStyle name="Обычный 3 13 34 2 2 2 2" xfId="26351"/>
    <cellStyle name="Обычный 3 13 34 2 2 2 2 2" xfId="26352"/>
    <cellStyle name="Обычный 3 13 34 2 2 2 2 2 2" xfId="26353"/>
    <cellStyle name="Обычный 3 13 34 2 2 2 2 3" xfId="26354"/>
    <cellStyle name="Обычный 3 13 34 2 2 2 3" xfId="26355"/>
    <cellStyle name="Обычный 3 13 34 2 2 2 3 2" xfId="26356"/>
    <cellStyle name="Обычный 3 13 34 2 2 2 4" xfId="26357"/>
    <cellStyle name="Обычный 3 13 34 2 2 3" xfId="26358"/>
    <cellStyle name="Обычный 3 13 34 2 2 3 2" xfId="26359"/>
    <cellStyle name="Обычный 3 13 34 2 2 3 2 2" xfId="26360"/>
    <cellStyle name="Обычный 3 13 34 2 2 3 3" xfId="26361"/>
    <cellStyle name="Обычный 3 13 34 2 2 4" xfId="26362"/>
    <cellStyle name="Обычный 3 13 34 2 2 4 2" xfId="26363"/>
    <cellStyle name="Обычный 3 13 34 2 2 5" xfId="26364"/>
    <cellStyle name="Обычный 3 13 34 2 3" xfId="26365"/>
    <cellStyle name="Обычный 3 13 34 2 3 2" xfId="26366"/>
    <cellStyle name="Обычный 3 13 34 2 3 2 2" xfId="26367"/>
    <cellStyle name="Обычный 3 13 34 2 3 2 2 2" xfId="26368"/>
    <cellStyle name="Обычный 3 13 34 2 3 2 2 2 2" xfId="26369"/>
    <cellStyle name="Обычный 3 13 34 2 3 2 2 3" xfId="26370"/>
    <cellStyle name="Обычный 3 13 34 2 3 2 3" xfId="26371"/>
    <cellStyle name="Обычный 3 13 34 2 3 2 3 2" xfId="26372"/>
    <cellStyle name="Обычный 3 13 34 2 3 2 4" xfId="26373"/>
    <cellStyle name="Обычный 3 13 34 2 3 3" xfId="26374"/>
    <cellStyle name="Обычный 3 13 34 2 3 3 2" xfId="26375"/>
    <cellStyle name="Обычный 3 13 34 2 3 3 2 2" xfId="26376"/>
    <cellStyle name="Обычный 3 13 34 2 3 3 3" xfId="26377"/>
    <cellStyle name="Обычный 3 13 34 2 3 4" xfId="26378"/>
    <cellStyle name="Обычный 3 13 34 2 3 4 2" xfId="26379"/>
    <cellStyle name="Обычный 3 13 34 2 3 5" xfId="26380"/>
    <cellStyle name="Обычный 3 13 34 2 4" xfId="26381"/>
    <cellStyle name="Обычный 3 13 34 2 4 2" xfId="26382"/>
    <cellStyle name="Обычный 3 13 34 2 4 2 2" xfId="26383"/>
    <cellStyle name="Обычный 3 13 34 2 4 2 2 2" xfId="26384"/>
    <cellStyle name="Обычный 3 13 34 2 4 2 3" xfId="26385"/>
    <cellStyle name="Обычный 3 13 34 2 4 3" xfId="26386"/>
    <cellStyle name="Обычный 3 13 34 2 4 3 2" xfId="26387"/>
    <cellStyle name="Обычный 3 13 34 2 4 4" xfId="26388"/>
    <cellStyle name="Обычный 3 13 34 2 5" xfId="26389"/>
    <cellStyle name="Обычный 3 13 34 2 5 2" xfId="26390"/>
    <cellStyle name="Обычный 3 13 34 2 5 2 2" xfId="26391"/>
    <cellStyle name="Обычный 3 13 34 2 5 3" xfId="26392"/>
    <cellStyle name="Обычный 3 13 34 2 6" xfId="26393"/>
    <cellStyle name="Обычный 3 13 34 2 6 2" xfId="26394"/>
    <cellStyle name="Обычный 3 13 34 2 7" xfId="26395"/>
    <cellStyle name="Обычный 3 13 34 3" xfId="26396"/>
    <cellStyle name="Обычный 3 13 34 3 2" xfId="26397"/>
    <cellStyle name="Обычный 3 13 34 3 2 2" xfId="26398"/>
    <cellStyle name="Обычный 3 13 34 3 2 2 2" xfId="26399"/>
    <cellStyle name="Обычный 3 13 34 3 2 2 2 2" xfId="26400"/>
    <cellStyle name="Обычный 3 13 34 3 2 2 3" xfId="26401"/>
    <cellStyle name="Обычный 3 13 34 3 2 3" xfId="26402"/>
    <cellStyle name="Обычный 3 13 34 3 2 3 2" xfId="26403"/>
    <cellStyle name="Обычный 3 13 34 3 2 4" xfId="26404"/>
    <cellStyle name="Обычный 3 13 34 3 3" xfId="26405"/>
    <cellStyle name="Обычный 3 13 34 3 3 2" xfId="26406"/>
    <cellStyle name="Обычный 3 13 34 3 3 2 2" xfId="26407"/>
    <cellStyle name="Обычный 3 13 34 3 3 3" xfId="26408"/>
    <cellStyle name="Обычный 3 13 34 3 4" xfId="26409"/>
    <cellStyle name="Обычный 3 13 34 3 4 2" xfId="26410"/>
    <cellStyle name="Обычный 3 13 34 3 5" xfId="26411"/>
    <cellStyle name="Обычный 3 13 34 4" xfId="26412"/>
    <cellStyle name="Обычный 3 13 34 4 2" xfId="26413"/>
    <cellStyle name="Обычный 3 13 34 4 2 2" xfId="26414"/>
    <cellStyle name="Обычный 3 13 34 4 2 2 2" xfId="26415"/>
    <cellStyle name="Обычный 3 13 34 4 2 2 2 2" xfId="26416"/>
    <cellStyle name="Обычный 3 13 34 4 2 2 3" xfId="26417"/>
    <cellStyle name="Обычный 3 13 34 4 2 3" xfId="26418"/>
    <cellStyle name="Обычный 3 13 34 4 2 3 2" xfId="26419"/>
    <cellStyle name="Обычный 3 13 34 4 2 4" xfId="26420"/>
    <cellStyle name="Обычный 3 13 34 4 3" xfId="26421"/>
    <cellStyle name="Обычный 3 13 34 4 3 2" xfId="26422"/>
    <cellStyle name="Обычный 3 13 34 4 3 2 2" xfId="26423"/>
    <cellStyle name="Обычный 3 13 34 4 3 3" xfId="26424"/>
    <cellStyle name="Обычный 3 13 34 4 4" xfId="26425"/>
    <cellStyle name="Обычный 3 13 34 4 4 2" xfId="26426"/>
    <cellStyle name="Обычный 3 13 34 4 5" xfId="26427"/>
    <cellStyle name="Обычный 3 13 34 5" xfId="26428"/>
    <cellStyle name="Обычный 3 13 34 5 2" xfId="26429"/>
    <cellStyle name="Обычный 3 13 34 5 2 2" xfId="26430"/>
    <cellStyle name="Обычный 3 13 34 5 2 2 2" xfId="26431"/>
    <cellStyle name="Обычный 3 13 34 5 2 3" xfId="26432"/>
    <cellStyle name="Обычный 3 13 34 5 3" xfId="26433"/>
    <cellStyle name="Обычный 3 13 34 5 3 2" xfId="26434"/>
    <cellStyle name="Обычный 3 13 34 5 4" xfId="26435"/>
    <cellStyle name="Обычный 3 13 34 6" xfId="26436"/>
    <cellStyle name="Обычный 3 13 34 6 2" xfId="26437"/>
    <cellStyle name="Обычный 3 13 34 6 2 2" xfId="26438"/>
    <cellStyle name="Обычный 3 13 34 6 3" xfId="26439"/>
    <cellStyle name="Обычный 3 13 34 7" xfId="26440"/>
    <cellStyle name="Обычный 3 13 34 7 2" xfId="26441"/>
    <cellStyle name="Обычный 3 13 34 8" xfId="26442"/>
    <cellStyle name="Обычный 3 13 35" xfId="26443"/>
    <cellStyle name="Обычный 3 13 35 2" xfId="26444"/>
    <cellStyle name="Обычный 3 13 35 2 2" xfId="26445"/>
    <cellStyle name="Обычный 3 13 35 2 2 2" xfId="26446"/>
    <cellStyle name="Обычный 3 13 35 2 2 2 2" xfId="26447"/>
    <cellStyle name="Обычный 3 13 35 2 2 2 2 2" xfId="26448"/>
    <cellStyle name="Обычный 3 13 35 2 2 2 2 2 2" xfId="26449"/>
    <cellStyle name="Обычный 3 13 35 2 2 2 2 3" xfId="26450"/>
    <cellStyle name="Обычный 3 13 35 2 2 2 3" xfId="26451"/>
    <cellStyle name="Обычный 3 13 35 2 2 2 3 2" xfId="26452"/>
    <cellStyle name="Обычный 3 13 35 2 2 2 4" xfId="26453"/>
    <cellStyle name="Обычный 3 13 35 2 2 3" xfId="26454"/>
    <cellStyle name="Обычный 3 13 35 2 2 3 2" xfId="26455"/>
    <cellStyle name="Обычный 3 13 35 2 2 3 2 2" xfId="26456"/>
    <cellStyle name="Обычный 3 13 35 2 2 3 3" xfId="26457"/>
    <cellStyle name="Обычный 3 13 35 2 2 4" xfId="26458"/>
    <cellStyle name="Обычный 3 13 35 2 2 4 2" xfId="26459"/>
    <cellStyle name="Обычный 3 13 35 2 2 5" xfId="26460"/>
    <cellStyle name="Обычный 3 13 35 2 3" xfId="26461"/>
    <cellStyle name="Обычный 3 13 35 2 3 2" xfId="26462"/>
    <cellStyle name="Обычный 3 13 35 2 3 2 2" xfId="26463"/>
    <cellStyle name="Обычный 3 13 35 2 3 2 2 2" xfId="26464"/>
    <cellStyle name="Обычный 3 13 35 2 3 2 2 2 2" xfId="26465"/>
    <cellStyle name="Обычный 3 13 35 2 3 2 2 3" xfId="26466"/>
    <cellStyle name="Обычный 3 13 35 2 3 2 3" xfId="26467"/>
    <cellStyle name="Обычный 3 13 35 2 3 2 3 2" xfId="26468"/>
    <cellStyle name="Обычный 3 13 35 2 3 2 4" xfId="26469"/>
    <cellStyle name="Обычный 3 13 35 2 3 3" xfId="26470"/>
    <cellStyle name="Обычный 3 13 35 2 3 3 2" xfId="26471"/>
    <cellStyle name="Обычный 3 13 35 2 3 3 2 2" xfId="26472"/>
    <cellStyle name="Обычный 3 13 35 2 3 3 3" xfId="26473"/>
    <cellStyle name="Обычный 3 13 35 2 3 4" xfId="26474"/>
    <cellStyle name="Обычный 3 13 35 2 3 4 2" xfId="26475"/>
    <cellStyle name="Обычный 3 13 35 2 3 5" xfId="26476"/>
    <cellStyle name="Обычный 3 13 35 2 4" xfId="26477"/>
    <cellStyle name="Обычный 3 13 35 2 4 2" xfId="26478"/>
    <cellStyle name="Обычный 3 13 35 2 4 2 2" xfId="26479"/>
    <cellStyle name="Обычный 3 13 35 2 4 2 2 2" xfId="26480"/>
    <cellStyle name="Обычный 3 13 35 2 4 2 3" xfId="26481"/>
    <cellStyle name="Обычный 3 13 35 2 4 3" xfId="26482"/>
    <cellStyle name="Обычный 3 13 35 2 4 3 2" xfId="26483"/>
    <cellStyle name="Обычный 3 13 35 2 4 4" xfId="26484"/>
    <cellStyle name="Обычный 3 13 35 2 5" xfId="26485"/>
    <cellStyle name="Обычный 3 13 35 2 5 2" xfId="26486"/>
    <cellStyle name="Обычный 3 13 35 2 5 2 2" xfId="26487"/>
    <cellStyle name="Обычный 3 13 35 2 5 3" xfId="26488"/>
    <cellStyle name="Обычный 3 13 35 2 6" xfId="26489"/>
    <cellStyle name="Обычный 3 13 35 2 6 2" xfId="26490"/>
    <cellStyle name="Обычный 3 13 35 2 7" xfId="26491"/>
    <cellStyle name="Обычный 3 13 35 3" xfId="26492"/>
    <cellStyle name="Обычный 3 13 35 3 2" xfId="26493"/>
    <cellStyle name="Обычный 3 13 35 3 2 2" xfId="26494"/>
    <cellStyle name="Обычный 3 13 35 3 2 2 2" xfId="26495"/>
    <cellStyle name="Обычный 3 13 35 3 2 2 2 2" xfId="26496"/>
    <cellStyle name="Обычный 3 13 35 3 2 2 3" xfId="26497"/>
    <cellStyle name="Обычный 3 13 35 3 2 3" xfId="26498"/>
    <cellStyle name="Обычный 3 13 35 3 2 3 2" xfId="26499"/>
    <cellStyle name="Обычный 3 13 35 3 2 4" xfId="26500"/>
    <cellStyle name="Обычный 3 13 35 3 3" xfId="26501"/>
    <cellStyle name="Обычный 3 13 35 3 3 2" xfId="26502"/>
    <cellStyle name="Обычный 3 13 35 3 3 2 2" xfId="26503"/>
    <cellStyle name="Обычный 3 13 35 3 3 3" xfId="26504"/>
    <cellStyle name="Обычный 3 13 35 3 4" xfId="26505"/>
    <cellStyle name="Обычный 3 13 35 3 4 2" xfId="26506"/>
    <cellStyle name="Обычный 3 13 35 3 5" xfId="26507"/>
    <cellStyle name="Обычный 3 13 35 4" xfId="26508"/>
    <cellStyle name="Обычный 3 13 35 4 2" xfId="26509"/>
    <cellStyle name="Обычный 3 13 35 4 2 2" xfId="26510"/>
    <cellStyle name="Обычный 3 13 35 4 2 2 2" xfId="26511"/>
    <cellStyle name="Обычный 3 13 35 4 2 2 2 2" xfId="26512"/>
    <cellStyle name="Обычный 3 13 35 4 2 2 3" xfId="26513"/>
    <cellStyle name="Обычный 3 13 35 4 2 3" xfId="26514"/>
    <cellStyle name="Обычный 3 13 35 4 2 3 2" xfId="26515"/>
    <cellStyle name="Обычный 3 13 35 4 2 4" xfId="26516"/>
    <cellStyle name="Обычный 3 13 35 4 3" xfId="26517"/>
    <cellStyle name="Обычный 3 13 35 4 3 2" xfId="26518"/>
    <cellStyle name="Обычный 3 13 35 4 3 2 2" xfId="26519"/>
    <cellStyle name="Обычный 3 13 35 4 3 3" xfId="26520"/>
    <cellStyle name="Обычный 3 13 35 4 4" xfId="26521"/>
    <cellStyle name="Обычный 3 13 35 4 4 2" xfId="26522"/>
    <cellStyle name="Обычный 3 13 35 4 5" xfId="26523"/>
    <cellStyle name="Обычный 3 13 35 5" xfId="26524"/>
    <cellStyle name="Обычный 3 13 35 5 2" xfId="26525"/>
    <cellStyle name="Обычный 3 13 35 5 2 2" xfId="26526"/>
    <cellStyle name="Обычный 3 13 35 5 2 2 2" xfId="26527"/>
    <cellStyle name="Обычный 3 13 35 5 2 3" xfId="26528"/>
    <cellStyle name="Обычный 3 13 35 5 3" xfId="26529"/>
    <cellStyle name="Обычный 3 13 35 5 3 2" xfId="26530"/>
    <cellStyle name="Обычный 3 13 35 5 4" xfId="26531"/>
    <cellStyle name="Обычный 3 13 35 6" xfId="26532"/>
    <cellStyle name="Обычный 3 13 35 6 2" xfId="26533"/>
    <cellStyle name="Обычный 3 13 35 6 2 2" xfId="26534"/>
    <cellStyle name="Обычный 3 13 35 6 3" xfId="26535"/>
    <cellStyle name="Обычный 3 13 35 7" xfId="26536"/>
    <cellStyle name="Обычный 3 13 35 7 2" xfId="26537"/>
    <cellStyle name="Обычный 3 13 35 8" xfId="26538"/>
    <cellStyle name="Обычный 3 13 36" xfId="26539"/>
    <cellStyle name="Обычный 3 13 36 2" xfId="26540"/>
    <cellStyle name="Обычный 3 13 36 2 2" xfId="26541"/>
    <cellStyle name="Обычный 3 13 36 2 2 2" xfId="26542"/>
    <cellStyle name="Обычный 3 13 36 2 2 2 2" xfId="26543"/>
    <cellStyle name="Обычный 3 13 36 2 2 2 2 2" xfId="26544"/>
    <cellStyle name="Обычный 3 13 36 2 2 2 2 2 2" xfId="26545"/>
    <cellStyle name="Обычный 3 13 36 2 2 2 2 3" xfId="26546"/>
    <cellStyle name="Обычный 3 13 36 2 2 2 3" xfId="26547"/>
    <cellStyle name="Обычный 3 13 36 2 2 2 3 2" xfId="26548"/>
    <cellStyle name="Обычный 3 13 36 2 2 2 4" xfId="26549"/>
    <cellStyle name="Обычный 3 13 36 2 2 3" xfId="26550"/>
    <cellStyle name="Обычный 3 13 36 2 2 3 2" xfId="26551"/>
    <cellStyle name="Обычный 3 13 36 2 2 3 2 2" xfId="26552"/>
    <cellStyle name="Обычный 3 13 36 2 2 3 3" xfId="26553"/>
    <cellStyle name="Обычный 3 13 36 2 2 4" xfId="26554"/>
    <cellStyle name="Обычный 3 13 36 2 2 4 2" xfId="26555"/>
    <cellStyle name="Обычный 3 13 36 2 2 5" xfId="26556"/>
    <cellStyle name="Обычный 3 13 36 2 3" xfId="26557"/>
    <cellStyle name="Обычный 3 13 36 2 3 2" xfId="26558"/>
    <cellStyle name="Обычный 3 13 36 2 3 2 2" xfId="26559"/>
    <cellStyle name="Обычный 3 13 36 2 3 2 2 2" xfId="26560"/>
    <cellStyle name="Обычный 3 13 36 2 3 2 2 2 2" xfId="26561"/>
    <cellStyle name="Обычный 3 13 36 2 3 2 2 3" xfId="26562"/>
    <cellStyle name="Обычный 3 13 36 2 3 2 3" xfId="26563"/>
    <cellStyle name="Обычный 3 13 36 2 3 2 3 2" xfId="26564"/>
    <cellStyle name="Обычный 3 13 36 2 3 2 4" xfId="26565"/>
    <cellStyle name="Обычный 3 13 36 2 3 3" xfId="26566"/>
    <cellStyle name="Обычный 3 13 36 2 3 3 2" xfId="26567"/>
    <cellStyle name="Обычный 3 13 36 2 3 3 2 2" xfId="26568"/>
    <cellStyle name="Обычный 3 13 36 2 3 3 3" xfId="26569"/>
    <cellStyle name="Обычный 3 13 36 2 3 4" xfId="26570"/>
    <cellStyle name="Обычный 3 13 36 2 3 4 2" xfId="26571"/>
    <cellStyle name="Обычный 3 13 36 2 3 5" xfId="26572"/>
    <cellStyle name="Обычный 3 13 36 2 4" xfId="26573"/>
    <cellStyle name="Обычный 3 13 36 2 4 2" xfId="26574"/>
    <cellStyle name="Обычный 3 13 36 2 4 2 2" xfId="26575"/>
    <cellStyle name="Обычный 3 13 36 2 4 2 2 2" xfId="26576"/>
    <cellStyle name="Обычный 3 13 36 2 4 2 3" xfId="26577"/>
    <cellStyle name="Обычный 3 13 36 2 4 3" xfId="26578"/>
    <cellStyle name="Обычный 3 13 36 2 4 3 2" xfId="26579"/>
    <cellStyle name="Обычный 3 13 36 2 4 4" xfId="26580"/>
    <cellStyle name="Обычный 3 13 36 2 5" xfId="26581"/>
    <cellStyle name="Обычный 3 13 36 2 5 2" xfId="26582"/>
    <cellStyle name="Обычный 3 13 36 2 5 2 2" xfId="26583"/>
    <cellStyle name="Обычный 3 13 36 2 5 3" xfId="26584"/>
    <cellStyle name="Обычный 3 13 36 2 6" xfId="26585"/>
    <cellStyle name="Обычный 3 13 36 2 6 2" xfId="26586"/>
    <cellStyle name="Обычный 3 13 36 2 7" xfId="26587"/>
    <cellStyle name="Обычный 3 13 36 3" xfId="26588"/>
    <cellStyle name="Обычный 3 13 36 3 2" xfId="26589"/>
    <cellStyle name="Обычный 3 13 36 3 2 2" xfId="26590"/>
    <cellStyle name="Обычный 3 13 36 3 2 2 2" xfId="26591"/>
    <cellStyle name="Обычный 3 13 36 3 2 2 2 2" xfId="26592"/>
    <cellStyle name="Обычный 3 13 36 3 2 2 3" xfId="26593"/>
    <cellStyle name="Обычный 3 13 36 3 2 3" xfId="26594"/>
    <cellStyle name="Обычный 3 13 36 3 2 3 2" xfId="26595"/>
    <cellStyle name="Обычный 3 13 36 3 2 4" xfId="26596"/>
    <cellStyle name="Обычный 3 13 36 3 3" xfId="26597"/>
    <cellStyle name="Обычный 3 13 36 3 3 2" xfId="26598"/>
    <cellStyle name="Обычный 3 13 36 3 3 2 2" xfId="26599"/>
    <cellStyle name="Обычный 3 13 36 3 3 3" xfId="26600"/>
    <cellStyle name="Обычный 3 13 36 3 4" xfId="26601"/>
    <cellStyle name="Обычный 3 13 36 3 4 2" xfId="26602"/>
    <cellStyle name="Обычный 3 13 36 3 5" xfId="26603"/>
    <cellStyle name="Обычный 3 13 36 4" xfId="26604"/>
    <cellStyle name="Обычный 3 13 36 4 2" xfId="26605"/>
    <cellStyle name="Обычный 3 13 36 4 2 2" xfId="26606"/>
    <cellStyle name="Обычный 3 13 36 4 2 2 2" xfId="26607"/>
    <cellStyle name="Обычный 3 13 36 4 2 2 2 2" xfId="26608"/>
    <cellStyle name="Обычный 3 13 36 4 2 2 3" xfId="26609"/>
    <cellStyle name="Обычный 3 13 36 4 2 3" xfId="26610"/>
    <cellStyle name="Обычный 3 13 36 4 2 3 2" xfId="26611"/>
    <cellStyle name="Обычный 3 13 36 4 2 4" xfId="26612"/>
    <cellStyle name="Обычный 3 13 36 4 3" xfId="26613"/>
    <cellStyle name="Обычный 3 13 36 4 3 2" xfId="26614"/>
    <cellStyle name="Обычный 3 13 36 4 3 2 2" xfId="26615"/>
    <cellStyle name="Обычный 3 13 36 4 3 3" xfId="26616"/>
    <cellStyle name="Обычный 3 13 36 4 4" xfId="26617"/>
    <cellStyle name="Обычный 3 13 36 4 4 2" xfId="26618"/>
    <cellStyle name="Обычный 3 13 36 4 5" xfId="26619"/>
    <cellStyle name="Обычный 3 13 36 5" xfId="26620"/>
    <cellStyle name="Обычный 3 13 36 5 2" xfId="26621"/>
    <cellStyle name="Обычный 3 13 36 5 2 2" xfId="26622"/>
    <cellStyle name="Обычный 3 13 36 5 2 2 2" xfId="26623"/>
    <cellStyle name="Обычный 3 13 36 5 2 3" xfId="26624"/>
    <cellStyle name="Обычный 3 13 36 5 3" xfId="26625"/>
    <cellStyle name="Обычный 3 13 36 5 3 2" xfId="26626"/>
    <cellStyle name="Обычный 3 13 36 5 4" xfId="26627"/>
    <cellStyle name="Обычный 3 13 36 6" xfId="26628"/>
    <cellStyle name="Обычный 3 13 36 6 2" xfId="26629"/>
    <cellStyle name="Обычный 3 13 36 6 2 2" xfId="26630"/>
    <cellStyle name="Обычный 3 13 36 6 3" xfId="26631"/>
    <cellStyle name="Обычный 3 13 36 7" xfId="26632"/>
    <cellStyle name="Обычный 3 13 36 7 2" xfId="26633"/>
    <cellStyle name="Обычный 3 13 36 8" xfId="26634"/>
    <cellStyle name="Обычный 3 13 37" xfId="26635"/>
    <cellStyle name="Обычный 3 13 37 2" xfId="26636"/>
    <cellStyle name="Обычный 3 13 37 2 2" xfId="26637"/>
    <cellStyle name="Обычный 3 13 37 2 2 2" xfId="26638"/>
    <cellStyle name="Обычный 3 13 37 2 2 2 2" xfId="26639"/>
    <cellStyle name="Обычный 3 13 37 2 2 2 2 2" xfId="26640"/>
    <cellStyle name="Обычный 3 13 37 2 2 2 2 2 2" xfId="26641"/>
    <cellStyle name="Обычный 3 13 37 2 2 2 2 3" xfId="26642"/>
    <cellStyle name="Обычный 3 13 37 2 2 2 3" xfId="26643"/>
    <cellStyle name="Обычный 3 13 37 2 2 2 3 2" xfId="26644"/>
    <cellStyle name="Обычный 3 13 37 2 2 2 4" xfId="26645"/>
    <cellStyle name="Обычный 3 13 37 2 2 3" xfId="26646"/>
    <cellStyle name="Обычный 3 13 37 2 2 3 2" xfId="26647"/>
    <cellStyle name="Обычный 3 13 37 2 2 3 2 2" xfId="26648"/>
    <cellStyle name="Обычный 3 13 37 2 2 3 3" xfId="26649"/>
    <cellStyle name="Обычный 3 13 37 2 2 4" xfId="26650"/>
    <cellStyle name="Обычный 3 13 37 2 2 4 2" xfId="26651"/>
    <cellStyle name="Обычный 3 13 37 2 2 5" xfId="26652"/>
    <cellStyle name="Обычный 3 13 37 2 3" xfId="26653"/>
    <cellStyle name="Обычный 3 13 37 2 3 2" xfId="26654"/>
    <cellStyle name="Обычный 3 13 37 2 3 2 2" xfId="26655"/>
    <cellStyle name="Обычный 3 13 37 2 3 2 2 2" xfId="26656"/>
    <cellStyle name="Обычный 3 13 37 2 3 2 2 2 2" xfId="26657"/>
    <cellStyle name="Обычный 3 13 37 2 3 2 2 3" xfId="26658"/>
    <cellStyle name="Обычный 3 13 37 2 3 2 3" xfId="26659"/>
    <cellStyle name="Обычный 3 13 37 2 3 2 3 2" xfId="26660"/>
    <cellStyle name="Обычный 3 13 37 2 3 2 4" xfId="26661"/>
    <cellStyle name="Обычный 3 13 37 2 3 3" xfId="26662"/>
    <cellStyle name="Обычный 3 13 37 2 3 3 2" xfId="26663"/>
    <cellStyle name="Обычный 3 13 37 2 3 3 2 2" xfId="26664"/>
    <cellStyle name="Обычный 3 13 37 2 3 3 3" xfId="26665"/>
    <cellStyle name="Обычный 3 13 37 2 3 4" xfId="26666"/>
    <cellStyle name="Обычный 3 13 37 2 3 4 2" xfId="26667"/>
    <cellStyle name="Обычный 3 13 37 2 3 5" xfId="26668"/>
    <cellStyle name="Обычный 3 13 37 2 4" xfId="26669"/>
    <cellStyle name="Обычный 3 13 37 2 4 2" xfId="26670"/>
    <cellStyle name="Обычный 3 13 37 2 4 2 2" xfId="26671"/>
    <cellStyle name="Обычный 3 13 37 2 4 2 2 2" xfId="26672"/>
    <cellStyle name="Обычный 3 13 37 2 4 2 3" xfId="26673"/>
    <cellStyle name="Обычный 3 13 37 2 4 3" xfId="26674"/>
    <cellStyle name="Обычный 3 13 37 2 4 3 2" xfId="26675"/>
    <cellStyle name="Обычный 3 13 37 2 4 4" xfId="26676"/>
    <cellStyle name="Обычный 3 13 37 2 5" xfId="26677"/>
    <cellStyle name="Обычный 3 13 37 2 5 2" xfId="26678"/>
    <cellStyle name="Обычный 3 13 37 2 5 2 2" xfId="26679"/>
    <cellStyle name="Обычный 3 13 37 2 5 3" xfId="26680"/>
    <cellStyle name="Обычный 3 13 37 2 6" xfId="26681"/>
    <cellStyle name="Обычный 3 13 37 2 6 2" xfId="26682"/>
    <cellStyle name="Обычный 3 13 37 2 7" xfId="26683"/>
    <cellStyle name="Обычный 3 13 37 3" xfId="26684"/>
    <cellStyle name="Обычный 3 13 37 3 2" xfId="26685"/>
    <cellStyle name="Обычный 3 13 37 3 2 2" xfId="26686"/>
    <cellStyle name="Обычный 3 13 37 3 2 2 2" xfId="26687"/>
    <cellStyle name="Обычный 3 13 37 3 2 2 2 2" xfId="26688"/>
    <cellStyle name="Обычный 3 13 37 3 2 2 3" xfId="26689"/>
    <cellStyle name="Обычный 3 13 37 3 2 3" xfId="26690"/>
    <cellStyle name="Обычный 3 13 37 3 2 3 2" xfId="26691"/>
    <cellStyle name="Обычный 3 13 37 3 2 4" xfId="26692"/>
    <cellStyle name="Обычный 3 13 37 3 3" xfId="26693"/>
    <cellStyle name="Обычный 3 13 37 3 3 2" xfId="26694"/>
    <cellStyle name="Обычный 3 13 37 3 3 2 2" xfId="26695"/>
    <cellStyle name="Обычный 3 13 37 3 3 3" xfId="26696"/>
    <cellStyle name="Обычный 3 13 37 3 4" xfId="26697"/>
    <cellStyle name="Обычный 3 13 37 3 4 2" xfId="26698"/>
    <cellStyle name="Обычный 3 13 37 3 5" xfId="26699"/>
    <cellStyle name="Обычный 3 13 37 4" xfId="26700"/>
    <cellStyle name="Обычный 3 13 37 4 2" xfId="26701"/>
    <cellStyle name="Обычный 3 13 37 4 2 2" xfId="26702"/>
    <cellStyle name="Обычный 3 13 37 4 2 2 2" xfId="26703"/>
    <cellStyle name="Обычный 3 13 37 4 2 2 2 2" xfId="26704"/>
    <cellStyle name="Обычный 3 13 37 4 2 2 3" xfId="26705"/>
    <cellStyle name="Обычный 3 13 37 4 2 3" xfId="26706"/>
    <cellStyle name="Обычный 3 13 37 4 2 3 2" xfId="26707"/>
    <cellStyle name="Обычный 3 13 37 4 2 4" xfId="26708"/>
    <cellStyle name="Обычный 3 13 37 4 3" xfId="26709"/>
    <cellStyle name="Обычный 3 13 37 4 3 2" xfId="26710"/>
    <cellStyle name="Обычный 3 13 37 4 3 2 2" xfId="26711"/>
    <cellStyle name="Обычный 3 13 37 4 3 3" xfId="26712"/>
    <cellStyle name="Обычный 3 13 37 4 4" xfId="26713"/>
    <cellStyle name="Обычный 3 13 37 4 4 2" xfId="26714"/>
    <cellStyle name="Обычный 3 13 37 4 5" xfId="26715"/>
    <cellStyle name="Обычный 3 13 37 5" xfId="26716"/>
    <cellStyle name="Обычный 3 13 37 5 2" xfId="26717"/>
    <cellStyle name="Обычный 3 13 37 5 2 2" xfId="26718"/>
    <cellStyle name="Обычный 3 13 37 5 2 2 2" xfId="26719"/>
    <cellStyle name="Обычный 3 13 37 5 2 3" xfId="26720"/>
    <cellStyle name="Обычный 3 13 37 5 3" xfId="26721"/>
    <cellStyle name="Обычный 3 13 37 5 3 2" xfId="26722"/>
    <cellStyle name="Обычный 3 13 37 5 4" xfId="26723"/>
    <cellStyle name="Обычный 3 13 37 6" xfId="26724"/>
    <cellStyle name="Обычный 3 13 37 6 2" xfId="26725"/>
    <cellStyle name="Обычный 3 13 37 6 2 2" xfId="26726"/>
    <cellStyle name="Обычный 3 13 37 6 3" xfId="26727"/>
    <cellStyle name="Обычный 3 13 37 7" xfId="26728"/>
    <cellStyle name="Обычный 3 13 37 7 2" xfId="26729"/>
    <cellStyle name="Обычный 3 13 37 8" xfId="26730"/>
    <cellStyle name="Обычный 3 13 38" xfId="26731"/>
    <cellStyle name="Обычный 3 13 38 2" xfId="26732"/>
    <cellStyle name="Обычный 3 13 38 2 2" xfId="26733"/>
    <cellStyle name="Обычный 3 13 38 2 2 2" xfId="26734"/>
    <cellStyle name="Обычный 3 13 38 2 2 2 2" xfId="26735"/>
    <cellStyle name="Обычный 3 13 38 2 2 2 2 2" xfId="26736"/>
    <cellStyle name="Обычный 3 13 38 2 2 2 2 2 2" xfId="26737"/>
    <cellStyle name="Обычный 3 13 38 2 2 2 2 3" xfId="26738"/>
    <cellStyle name="Обычный 3 13 38 2 2 2 3" xfId="26739"/>
    <cellStyle name="Обычный 3 13 38 2 2 2 3 2" xfId="26740"/>
    <cellStyle name="Обычный 3 13 38 2 2 2 4" xfId="26741"/>
    <cellStyle name="Обычный 3 13 38 2 2 3" xfId="26742"/>
    <cellStyle name="Обычный 3 13 38 2 2 3 2" xfId="26743"/>
    <cellStyle name="Обычный 3 13 38 2 2 3 2 2" xfId="26744"/>
    <cellStyle name="Обычный 3 13 38 2 2 3 3" xfId="26745"/>
    <cellStyle name="Обычный 3 13 38 2 2 4" xfId="26746"/>
    <cellStyle name="Обычный 3 13 38 2 2 4 2" xfId="26747"/>
    <cellStyle name="Обычный 3 13 38 2 2 5" xfId="26748"/>
    <cellStyle name="Обычный 3 13 38 2 3" xfId="26749"/>
    <cellStyle name="Обычный 3 13 38 2 3 2" xfId="26750"/>
    <cellStyle name="Обычный 3 13 38 2 3 2 2" xfId="26751"/>
    <cellStyle name="Обычный 3 13 38 2 3 2 2 2" xfId="26752"/>
    <cellStyle name="Обычный 3 13 38 2 3 2 2 2 2" xfId="26753"/>
    <cellStyle name="Обычный 3 13 38 2 3 2 2 3" xfId="26754"/>
    <cellStyle name="Обычный 3 13 38 2 3 2 3" xfId="26755"/>
    <cellStyle name="Обычный 3 13 38 2 3 2 3 2" xfId="26756"/>
    <cellStyle name="Обычный 3 13 38 2 3 2 4" xfId="26757"/>
    <cellStyle name="Обычный 3 13 38 2 3 3" xfId="26758"/>
    <cellStyle name="Обычный 3 13 38 2 3 3 2" xfId="26759"/>
    <cellStyle name="Обычный 3 13 38 2 3 3 2 2" xfId="26760"/>
    <cellStyle name="Обычный 3 13 38 2 3 3 3" xfId="26761"/>
    <cellStyle name="Обычный 3 13 38 2 3 4" xfId="26762"/>
    <cellStyle name="Обычный 3 13 38 2 3 4 2" xfId="26763"/>
    <cellStyle name="Обычный 3 13 38 2 3 5" xfId="26764"/>
    <cellStyle name="Обычный 3 13 38 2 4" xfId="26765"/>
    <cellStyle name="Обычный 3 13 38 2 4 2" xfId="26766"/>
    <cellStyle name="Обычный 3 13 38 2 4 2 2" xfId="26767"/>
    <cellStyle name="Обычный 3 13 38 2 4 2 2 2" xfId="26768"/>
    <cellStyle name="Обычный 3 13 38 2 4 2 3" xfId="26769"/>
    <cellStyle name="Обычный 3 13 38 2 4 3" xfId="26770"/>
    <cellStyle name="Обычный 3 13 38 2 4 3 2" xfId="26771"/>
    <cellStyle name="Обычный 3 13 38 2 4 4" xfId="26772"/>
    <cellStyle name="Обычный 3 13 38 2 5" xfId="26773"/>
    <cellStyle name="Обычный 3 13 38 2 5 2" xfId="26774"/>
    <cellStyle name="Обычный 3 13 38 2 5 2 2" xfId="26775"/>
    <cellStyle name="Обычный 3 13 38 2 5 3" xfId="26776"/>
    <cellStyle name="Обычный 3 13 38 2 6" xfId="26777"/>
    <cellStyle name="Обычный 3 13 38 2 6 2" xfId="26778"/>
    <cellStyle name="Обычный 3 13 38 2 7" xfId="26779"/>
    <cellStyle name="Обычный 3 13 38 3" xfId="26780"/>
    <cellStyle name="Обычный 3 13 38 3 2" xfId="26781"/>
    <cellStyle name="Обычный 3 13 38 3 2 2" xfId="26782"/>
    <cellStyle name="Обычный 3 13 38 3 2 2 2" xfId="26783"/>
    <cellStyle name="Обычный 3 13 38 3 2 2 2 2" xfId="26784"/>
    <cellStyle name="Обычный 3 13 38 3 2 2 3" xfId="26785"/>
    <cellStyle name="Обычный 3 13 38 3 2 3" xfId="26786"/>
    <cellStyle name="Обычный 3 13 38 3 2 3 2" xfId="26787"/>
    <cellStyle name="Обычный 3 13 38 3 2 4" xfId="26788"/>
    <cellStyle name="Обычный 3 13 38 3 3" xfId="26789"/>
    <cellStyle name="Обычный 3 13 38 3 3 2" xfId="26790"/>
    <cellStyle name="Обычный 3 13 38 3 3 2 2" xfId="26791"/>
    <cellStyle name="Обычный 3 13 38 3 3 3" xfId="26792"/>
    <cellStyle name="Обычный 3 13 38 3 4" xfId="26793"/>
    <cellStyle name="Обычный 3 13 38 3 4 2" xfId="26794"/>
    <cellStyle name="Обычный 3 13 38 3 5" xfId="26795"/>
    <cellStyle name="Обычный 3 13 38 4" xfId="26796"/>
    <cellStyle name="Обычный 3 13 38 4 2" xfId="26797"/>
    <cellStyle name="Обычный 3 13 38 4 2 2" xfId="26798"/>
    <cellStyle name="Обычный 3 13 38 4 2 2 2" xfId="26799"/>
    <cellStyle name="Обычный 3 13 38 4 2 2 2 2" xfId="26800"/>
    <cellStyle name="Обычный 3 13 38 4 2 2 3" xfId="26801"/>
    <cellStyle name="Обычный 3 13 38 4 2 3" xfId="26802"/>
    <cellStyle name="Обычный 3 13 38 4 2 3 2" xfId="26803"/>
    <cellStyle name="Обычный 3 13 38 4 2 4" xfId="26804"/>
    <cellStyle name="Обычный 3 13 38 4 3" xfId="26805"/>
    <cellStyle name="Обычный 3 13 38 4 3 2" xfId="26806"/>
    <cellStyle name="Обычный 3 13 38 4 3 2 2" xfId="26807"/>
    <cellStyle name="Обычный 3 13 38 4 3 3" xfId="26808"/>
    <cellStyle name="Обычный 3 13 38 4 4" xfId="26809"/>
    <cellStyle name="Обычный 3 13 38 4 4 2" xfId="26810"/>
    <cellStyle name="Обычный 3 13 38 4 5" xfId="26811"/>
    <cellStyle name="Обычный 3 13 38 5" xfId="26812"/>
    <cellStyle name="Обычный 3 13 38 5 2" xfId="26813"/>
    <cellStyle name="Обычный 3 13 38 5 2 2" xfId="26814"/>
    <cellStyle name="Обычный 3 13 38 5 2 2 2" xfId="26815"/>
    <cellStyle name="Обычный 3 13 38 5 2 3" xfId="26816"/>
    <cellStyle name="Обычный 3 13 38 5 3" xfId="26817"/>
    <cellStyle name="Обычный 3 13 38 5 3 2" xfId="26818"/>
    <cellStyle name="Обычный 3 13 38 5 4" xfId="26819"/>
    <cellStyle name="Обычный 3 13 38 6" xfId="26820"/>
    <cellStyle name="Обычный 3 13 38 6 2" xfId="26821"/>
    <cellStyle name="Обычный 3 13 38 6 2 2" xfId="26822"/>
    <cellStyle name="Обычный 3 13 38 6 3" xfId="26823"/>
    <cellStyle name="Обычный 3 13 38 7" xfId="26824"/>
    <cellStyle name="Обычный 3 13 38 7 2" xfId="26825"/>
    <cellStyle name="Обычный 3 13 38 8" xfId="26826"/>
    <cellStyle name="Обычный 3 13 39" xfId="26827"/>
    <cellStyle name="Обычный 3 13 39 2" xfId="26828"/>
    <cellStyle name="Обычный 3 13 39 2 2" xfId="26829"/>
    <cellStyle name="Обычный 3 13 39 2 2 2" xfId="26830"/>
    <cellStyle name="Обычный 3 13 39 2 2 2 2" xfId="26831"/>
    <cellStyle name="Обычный 3 13 39 2 2 2 2 2" xfId="26832"/>
    <cellStyle name="Обычный 3 13 39 2 2 2 2 2 2" xfId="26833"/>
    <cellStyle name="Обычный 3 13 39 2 2 2 2 3" xfId="26834"/>
    <cellStyle name="Обычный 3 13 39 2 2 2 3" xfId="26835"/>
    <cellStyle name="Обычный 3 13 39 2 2 2 3 2" xfId="26836"/>
    <cellStyle name="Обычный 3 13 39 2 2 2 4" xfId="26837"/>
    <cellStyle name="Обычный 3 13 39 2 2 3" xfId="26838"/>
    <cellStyle name="Обычный 3 13 39 2 2 3 2" xfId="26839"/>
    <cellStyle name="Обычный 3 13 39 2 2 3 2 2" xfId="26840"/>
    <cellStyle name="Обычный 3 13 39 2 2 3 3" xfId="26841"/>
    <cellStyle name="Обычный 3 13 39 2 2 4" xfId="26842"/>
    <cellStyle name="Обычный 3 13 39 2 2 4 2" xfId="26843"/>
    <cellStyle name="Обычный 3 13 39 2 2 5" xfId="26844"/>
    <cellStyle name="Обычный 3 13 39 2 3" xfId="26845"/>
    <cellStyle name="Обычный 3 13 39 2 3 2" xfId="26846"/>
    <cellStyle name="Обычный 3 13 39 2 3 2 2" xfId="26847"/>
    <cellStyle name="Обычный 3 13 39 2 3 2 2 2" xfId="26848"/>
    <cellStyle name="Обычный 3 13 39 2 3 2 2 2 2" xfId="26849"/>
    <cellStyle name="Обычный 3 13 39 2 3 2 2 3" xfId="26850"/>
    <cellStyle name="Обычный 3 13 39 2 3 2 3" xfId="26851"/>
    <cellStyle name="Обычный 3 13 39 2 3 2 3 2" xfId="26852"/>
    <cellStyle name="Обычный 3 13 39 2 3 2 4" xfId="26853"/>
    <cellStyle name="Обычный 3 13 39 2 3 3" xfId="26854"/>
    <cellStyle name="Обычный 3 13 39 2 3 3 2" xfId="26855"/>
    <cellStyle name="Обычный 3 13 39 2 3 3 2 2" xfId="26856"/>
    <cellStyle name="Обычный 3 13 39 2 3 3 3" xfId="26857"/>
    <cellStyle name="Обычный 3 13 39 2 3 4" xfId="26858"/>
    <cellStyle name="Обычный 3 13 39 2 3 4 2" xfId="26859"/>
    <cellStyle name="Обычный 3 13 39 2 3 5" xfId="26860"/>
    <cellStyle name="Обычный 3 13 39 2 4" xfId="26861"/>
    <cellStyle name="Обычный 3 13 39 2 4 2" xfId="26862"/>
    <cellStyle name="Обычный 3 13 39 2 4 2 2" xfId="26863"/>
    <cellStyle name="Обычный 3 13 39 2 4 2 2 2" xfId="26864"/>
    <cellStyle name="Обычный 3 13 39 2 4 2 3" xfId="26865"/>
    <cellStyle name="Обычный 3 13 39 2 4 3" xfId="26866"/>
    <cellStyle name="Обычный 3 13 39 2 4 3 2" xfId="26867"/>
    <cellStyle name="Обычный 3 13 39 2 4 4" xfId="26868"/>
    <cellStyle name="Обычный 3 13 39 2 5" xfId="26869"/>
    <cellStyle name="Обычный 3 13 39 2 5 2" xfId="26870"/>
    <cellStyle name="Обычный 3 13 39 2 5 2 2" xfId="26871"/>
    <cellStyle name="Обычный 3 13 39 2 5 3" xfId="26872"/>
    <cellStyle name="Обычный 3 13 39 2 6" xfId="26873"/>
    <cellStyle name="Обычный 3 13 39 2 6 2" xfId="26874"/>
    <cellStyle name="Обычный 3 13 39 2 7" xfId="26875"/>
    <cellStyle name="Обычный 3 13 39 3" xfId="26876"/>
    <cellStyle name="Обычный 3 13 39 3 2" xfId="26877"/>
    <cellStyle name="Обычный 3 13 39 3 2 2" xfId="26878"/>
    <cellStyle name="Обычный 3 13 39 3 2 2 2" xfId="26879"/>
    <cellStyle name="Обычный 3 13 39 3 2 2 2 2" xfId="26880"/>
    <cellStyle name="Обычный 3 13 39 3 2 2 3" xfId="26881"/>
    <cellStyle name="Обычный 3 13 39 3 2 3" xfId="26882"/>
    <cellStyle name="Обычный 3 13 39 3 2 3 2" xfId="26883"/>
    <cellStyle name="Обычный 3 13 39 3 2 4" xfId="26884"/>
    <cellStyle name="Обычный 3 13 39 3 3" xfId="26885"/>
    <cellStyle name="Обычный 3 13 39 3 3 2" xfId="26886"/>
    <cellStyle name="Обычный 3 13 39 3 3 2 2" xfId="26887"/>
    <cellStyle name="Обычный 3 13 39 3 3 3" xfId="26888"/>
    <cellStyle name="Обычный 3 13 39 3 4" xfId="26889"/>
    <cellStyle name="Обычный 3 13 39 3 4 2" xfId="26890"/>
    <cellStyle name="Обычный 3 13 39 3 5" xfId="26891"/>
    <cellStyle name="Обычный 3 13 39 4" xfId="26892"/>
    <cellStyle name="Обычный 3 13 39 4 2" xfId="26893"/>
    <cellStyle name="Обычный 3 13 39 4 2 2" xfId="26894"/>
    <cellStyle name="Обычный 3 13 39 4 2 2 2" xfId="26895"/>
    <cellStyle name="Обычный 3 13 39 4 2 2 2 2" xfId="26896"/>
    <cellStyle name="Обычный 3 13 39 4 2 2 3" xfId="26897"/>
    <cellStyle name="Обычный 3 13 39 4 2 3" xfId="26898"/>
    <cellStyle name="Обычный 3 13 39 4 2 3 2" xfId="26899"/>
    <cellStyle name="Обычный 3 13 39 4 2 4" xfId="26900"/>
    <cellStyle name="Обычный 3 13 39 4 3" xfId="26901"/>
    <cellStyle name="Обычный 3 13 39 4 3 2" xfId="26902"/>
    <cellStyle name="Обычный 3 13 39 4 3 2 2" xfId="26903"/>
    <cellStyle name="Обычный 3 13 39 4 3 3" xfId="26904"/>
    <cellStyle name="Обычный 3 13 39 4 4" xfId="26905"/>
    <cellStyle name="Обычный 3 13 39 4 4 2" xfId="26906"/>
    <cellStyle name="Обычный 3 13 39 4 5" xfId="26907"/>
    <cellStyle name="Обычный 3 13 39 5" xfId="26908"/>
    <cellStyle name="Обычный 3 13 39 5 2" xfId="26909"/>
    <cellStyle name="Обычный 3 13 39 5 2 2" xfId="26910"/>
    <cellStyle name="Обычный 3 13 39 5 2 2 2" xfId="26911"/>
    <cellStyle name="Обычный 3 13 39 5 2 3" xfId="26912"/>
    <cellStyle name="Обычный 3 13 39 5 3" xfId="26913"/>
    <cellStyle name="Обычный 3 13 39 5 3 2" xfId="26914"/>
    <cellStyle name="Обычный 3 13 39 5 4" xfId="26915"/>
    <cellStyle name="Обычный 3 13 39 6" xfId="26916"/>
    <cellStyle name="Обычный 3 13 39 6 2" xfId="26917"/>
    <cellStyle name="Обычный 3 13 39 6 2 2" xfId="26918"/>
    <cellStyle name="Обычный 3 13 39 6 3" xfId="26919"/>
    <cellStyle name="Обычный 3 13 39 7" xfId="26920"/>
    <cellStyle name="Обычный 3 13 39 7 2" xfId="26921"/>
    <cellStyle name="Обычный 3 13 39 8" xfId="26922"/>
    <cellStyle name="Обычный 3 13 4" xfId="26923"/>
    <cellStyle name="Обычный 3 13 4 2" xfId="26924"/>
    <cellStyle name="Обычный 3 13 4 2 2" xfId="26925"/>
    <cellStyle name="Обычный 3 13 4 2 2 2" xfId="26926"/>
    <cellStyle name="Обычный 3 13 4 2 2 2 2" xfId="26927"/>
    <cellStyle name="Обычный 3 13 4 2 2 2 2 2" xfId="26928"/>
    <cellStyle name="Обычный 3 13 4 2 2 2 2 2 2" xfId="26929"/>
    <cellStyle name="Обычный 3 13 4 2 2 2 2 3" xfId="26930"/>
    <cellStyle name="Обычный 3 13 4 2 2 2 3" xfId="26931"/>
    <cellStyle name="Обычный 3 13 4 2 2 2 3 2" xfId="26932"/>
    <cellStyle name="Обычный 3 13 4 2 2 2 4" xfId="26933"/>
    <cellStyle name="Обычный 3 13 4 2 2 3" xfId="26934"/>
    <cellStyle name="Обычный 3 13 4 2 2 3 2" xfId="26935"/>
    <cellStyle name="Обычный 3 13 4 2 2 3 2 2" xfId="26936"/>
    <cellStyle name="Обычный 3 13 4 2 2 3 3" xfId="26937"/>
    <cellStyle name="Обычный 3 13 4 2 2 4" xfId="26938"/>
    <cellStyle name="Обычный 3 13 4 2 2 4 2" xfId="26939"/>
    <cellStyle name="Обычный 3 13 4 2 2 5" xfId="26940"/>
    <cellStyle name="Обычный 3 13 4 2 3" xfId="26941"/>
    <cellStyle name="Обычный 3 13 4 2 3 2" xfId="26942"/>
    <cellStyle name="Обычный 3 13 4 2 3 2 2" xfId="26943"/>
    <cellStyle name="Обычный 3 13 4 2 3 2 2 2" xfId="26944"/>
    <cellStyle name="Обычный 3 13 4 2 3 2 2 2 2" xfId="26945"/>
    <cellStyle name="Обычный 3 13 4 2 3 2 2 3" xfId="26946"/>
    <cellStyle name="Обычный 3 13 4 2 3 2 3" xfId="26947"/>
    <cellStyle name="Обычный 3 13 4 2 3 2 3 2" xfId="26948"/>
    <cellStyle name="Обычный 3 13 4 2 3 2 4" xfId="26949"/>
    <cellStyle name="Обычный 3 13 4 2 3 3" xfId="26950"/>
    <cellStyle name="Обычный 3 13 4 2 3 3 2" xfId="26951"/>
    <cellStyle name="Обычный 3 13 4 2 3 3 2 2" xfId="26952"/>
    <cellStyle name="Обычный 3 13 4 2 3 3 3" xfId="26953"/>
    <cellStyle name="Обычный 3 13 4 2 3 4" xfId="26954"/>
    <cellStyle name="Обычный 3 13 4 2 3 4 2" xfId="26955"/>
    <cellStyle name="Обычный 3 13 4 2 3 5" xfId="26956"/>
    <cellStyle name="Обычный 3 13 4 2 4" xfId="26957"/>
    <cellStyle name="Обычный 3 13 4 2 4 2" xfId="26958"/>
    <cellStyle name="Обычный 3 13 4 2 4 2 2" xfId="26959"/>
    <cellStyle name="Обычный 3 13 4 2 4 2 2 2" xfId="26960"/>
    <cellStyle name="Обычный 3 13 4 2 4 2 3" xfId="26961"/>
    <cellStyle name="Обычный 3 13 4 2 4 3" xfId="26962"/>
    <cellStyle name="Обычный 3 13 4 2 4 3 2" xfId="26963"/>
    <cellStyle name="Обычный 3 13 4 2 4 4" xfId="26964"/>
    <cellStyle name="Обычный 3 13 4 2 5" xfId="26965"/>
    <cellStyle name="Обычный 3 13 4 2 5 2" xfId="26966"/>
    <cellStyle name="Обычный 3 13 4 2 5 2 2" xfId="26967"/>
    <cellStyle name="Обычный 3 13 4 2 5 3" xfId="26968"/>
    <cellStyle name="Обычный 3 13 4 2 6" xfId="26969"/>
    <cellStyle name="Обычный 3 13 4 2 6 2" xfId="26970"/>
    <cellStyle name="Обычный 3 13 4 2 7" xfId="26971"/>
    <cellStyle name="Обычный 3 13 4 3" xfId="26972"/>
    <cellStyle name="Обычный 3 13 4 3 2" xfId="26973"/>
    <cellStyle name="Обычный 3 13 4 3 2 2" xfId="26974"/>
    <cellStyle name="Обычный 3 13 4 3 2 2 2" xfId="26975"/>
    <cellStyle name="Обычный 3 13 4 3 2 2 2 2" xfId="26976"/>
    <cellStyle name="Обычный 3 13 4 3 2 2 3" xfId="26977"/>
    <cellStyle name="Обычный 3 13 4 3 2 3" xfId="26978"/>
    <cellStyle name="Обычный 3 13 4 3 2 3 2" xfId="26979"/>
    <cellStyle name="Обычный 3 13 4 3 2 4" xfId="26980"/>
    <cellStyle name="Обычный 3 13 4 3 3" xfId="26981"/>
    <cellStyle name="Обычный 3 13 4 3 3 2" xfId="26982"/>
    <cellStyle name="Обычный 3 13 4 3 3 2 2" xfId="26983"/>
    <cellStyle name="Обычный 3 13 4 3 3 3" xfId="26984"/>
    <cellStyle name="Обычный 3 13 4 3 4" xfId="26985"/>
    <cellStyle name="Обычный 3 13 4 3 4 2" xfId="26986"/>
    <cellStyle name="Обычный 3 13 4 3 5" xfId="26987"/>
    <cellStyle name="Обычный 3 13 4 4" xfId="26988"/>
    <cellStyle name="Обычный 3 13 4 4 2" xfId="26989"/>
    <cellStyle name="Обычный 3 13 4 4 2 2" xfId="26990"/>
    <cellStyle name="Обычный 3 13 4 4 2 2 2" xfId="26991"/>
    <cellStyle name="Обычный 3 13 4 4 2 2 2 2" xfId="26992"/>
    <cellStyle name="Обычный 3 13 4 4 2 2 3" xfId="26993"/>
    <cellStyle name="Обычный 3 13 4 4 2 3" xfId="26994"/>
    <cellStyle name="Обычный 3 13 4 4 2 3 2" xfId="26995"/>
    <cellStyle name="Обычный 3 13 4 4 2 4" xfId="26996"/>
    <cellStyle name="Обычный 3 13 4 4 3" xfId="26997"/>
    <cellStyle name="Обычный 3 13 4 4 3 2" xfId="26998"/>
    <cellStyle name="Обычный 3 13 4 4 3 2 2" xfId="26999"/>
    <cellStyle name="Обычный 3 13 4 4 3 3" xfId="27000"/>
    <cellStyle name="Обычный 3 13 4 4 4" xfId="27001"/>
    <cellStyle name="Обычный 3 13 4 4 4 2" xfId="27002"/>
    <cellStyle name="Обычный 3 13 4 4 5" xfId="27003"/>
    <cellStyle name="Обычный 3 13 4 5" xfId="27004"/>
    <cellStyle name="Обычный 3 13 4 5 2" xfId="27005"/>
    <cellStyle name="Обычный 3 13 4 5 2 2" xfId="27006"/>
    <cellStyle name="Обычный 3 13 4 5 2 2 2" xfId="27007"/>
    <cellStyle name="Обычный 3 13 4 5 2 3" xfId="27008"/>
    <cellStyle name="Обычный 3 13 4 5 3" xfId="27009"/>
    <cellStyle name="Обычный 3 13 4 5 3 2" xfId="27010"/>
    <cellStyle name="Обычный 3 13 4 5 4" xfId="27011"/>
    <cellStyle name="Обычный 3 13 4 6" xfId="27012"/>
    <cellStyle name="Обычный 3 13 4 6 2" xfId="27013"/>
    <cellStyle name="Обычный 3 13 4 6 2 2" xfId="27014"/>
    <cellStyle name="Обычный 3 13 4 6 3" xfId="27015"/>
    <cellStyle name="Обычный 3 13 4 7" xfId="27016"/>
    <cellStyle name="Обычный 3 13 4 7 2" xfId="27017"/>
    <cellStyle name="Обычный 3 13 4 8" xfId="27018"/>
    <cellStyle name="Обычный 3 13 40" xfId="27019"/>
    <cellStyle name="Обычный 3 13 40 2" xfId="27020"/>
    <cellStyle name="Обычный 3 13 40 2 2" xfId="27021"/>
    <cellStyle name="Обычный 3 13 40 2 2 2" xfId="27022"/>
    <cellStyle name="Обычный 3 13 40 2 2 2 2" xfId="27023"/>
    <cellStyle name="Обычный 3 13 40 2 2 2 2 2" xfId="27024"/>
    <cellStyle name="Обычный 3 13 40 2 2 2 2 2 2" xfId="27025"/>
    <cellStyle name="Обычный 3 13 40 2 2 2 2 3" xfId="27026"/>
    <cellStyle name="Обычный 3 13 40 2 2 2 3" xfId="27027"/>
    <cellStyle name="Обычный 3 13 40 2 2 2 3 2" xfId="27028"/>
    <cellStyle name="Обычный 3 13 40 2 2 2 4" xfId="27029"/>
    <cellStyle name="Обычный 3 13 40 2 2 3" xfId="27030"/>
    <cellStyle name="Обычный 3 13 40 2 2 3 2" xfId="27031"/>
    <cellStyle name="Обычный 3 13 40 2 2 3 2 2" xfId="27032"/>
    <cellStyle name="Обычный 3 13 40 2 2 3 3" xfId="27033"/>
    <cellStyle name="Обычный 3 13 40 2 2 4" xfId="27034"/>
    <cellStyle name="Обычный 3 13 40 2 2 4 2" xfId="27035"/>
    <cellStyle name="Обычный 3 13 40 2 2 5" xfId="27036"/>
    <cellStyle name="Обычный 3 13 40 2 3" xfId="27037"/>
    <cellStyle name="Обычный 3 13 40 2 3 2" xfId="27038"/>
    <cellStyle name="Обычный 3 13 40 2 3 2 2" xfId="27039"/>
    <cellStyle name="Обычный 3 13 40 2 3 2 2 2" xfId="27040"/>
    <cellStyle name="Обычный 3 13 40 2 3 2 2 2 2" xfId="27041"/>
    <cellStyle name="Обычный 3 13 40 2 3 2 2 3" xfId="27042"/>
    <cellStyle name="Обычный 3 13 40 2 3 2 3" xfId="27043"/>
    <cellStyle name="Обычный 3 13 40 2 3 2 3 2" xfId="27044"/>
    <cellStyle name="Обычный 3 13 40 2 3 2 4" xfId="27045"/>
    <cellStyle name="Обычный 3 13 40 2 3 3" xfId="27046"/>
    <cellStyle name="Обычный 3 13 40 2 3 3 2" xfId="27047"/>
    <cellStyle name="Обычный 3 13 40 2 3 3 2 2" xfId="27048"/>
    <cellStyle name="Обычный 3 13 40 2 3 3 3" xfId="27049"/>
    <cellStyle name="Обычный 3 13 40 2 3 4" xfId="27050"/>
    <cellStyle name="Обычный 3 13 40 2 3 4 2" xfId="27051"/>
    <cellStyle name="Обычный 3 13 40 2 3 5" xfId="27052"/>
    <cellStyle name="Обычный 3 13 40 2 4" xfId="27053"/>
    <cellStyle name="Обычный 3 13 40 2 4 2" xfId="27054"/>
    <cellStyle name="Обычный 3 13 40 2 4 2 2" xfId="27055"/>
    <cellStyle name="Обычный 3 13 40 2 4 2 2 2" xfId="27056"/>
    <cellStyle name="Обычный 3 13 40 2 4 2 3" xfId="27057"/>
    <cellStyle name="Обычный 3 13 40 2 4 3" xfId="27058"/>
    <cellStyle name="Обычный 3 13 40 2 4 3 2" xfId="27059"/>
    <cellStyle name="Обычный 3 13 40 2 4 4" xfId="27060"/>
    <cellStyle name="Обычный 3 13 40 2 5" xfId="27061"/>
    <cellStyle name="Обычный 3 13 40 2 5 2" xfId="27062"/>
    <cellStyle name="Обычный 3 13 40 2 5 2 2" xfId="27063"/>
    <cellStyle name="Обычный 3 13 40 2 5 3" xfId="27064"/>
    <cellStyle name="Обычный 3 13 40 2 6" xfId="27065"/>
    <cellStyle name="Обычный 3 13 40 2 6 2" xfId="27066"/>
    <cellStyle name="Обычный 3 13 40 2 7" xfId="27067"/>
    <cellStyle name="Обычный 3 13 40 3" xfId="27068"/>
    <cellStyle name="Обычный 3 13 40 3 2" xfId="27069"/>
    <cellStyle name="Обычный 3 13 40 3 2 2" xfId="27070"/>
    <cellStyle name="Обычный 3 13 40 3 2 2 2" xfId="27071"/>
    <cellStyle name="Обычный 3 13 40 3 2 2 2 2" xfId="27072"/>
    <cellStyle name="Обычный 3 13 40 3 2 2 3" xfId="27073"/>
    <cellStyle name="Обычный 3 13 40 3 2 3" xfId="27074"/>
    <cellStyle name="Обычный 3 13 40 3 2 3 2" xfId="27075"/>
    <cellStyle name="Обычный 3 13 40 3 2 4" xfId="27076"/>
    <cellStyle name="Обычный 3 13 40 3 3" xfId="27077"/>
    <cellStyle name="Обычный 3 13 40 3 3 2" xfId="27078"/>
    <cellStyle name="Обычный 3 13 40 3 3 2 2" xfId="27079"/>
    <cellStyle name="Обычный 3 13 40 3 3 3" xfId="27080"/>
    <cellStyle name="Обычный 3 13 40 3 4" xfId="27081"/>
    <cellStyle name="Обычный 3 13 40 3 4 2" xfId="27082"/>
    <cellStyle name="Обычный 3 13 40 3 5" xfId="27083"/>
    <cellStyle name="Обычный 3 13 40 4" xfId="27084"/>
    <cellStyle name="Обычный 3 13 40 4 2" xfId="27085"/>
    <cellStyle name="Обычный 3 13 40 4 2 2" xfId="27086"/>
    <cellStyle name="Обычный 3 13 40 4 2 2 2" xfId="27087"/>
    <cellStyle name="Обычный 3 13 40 4 2 2 2 2" xfId="27088"/>
    <cellStyle name="Обычный 3 13 40 4 2 2 3" xfId="27089"/>
    <cellStyle name="Обычный 3 13 40 4 2 3" xfId="27090"/>
    <cellStyle name="Обычный 3 13 40 4 2 3 2" xfId="27091"/>
    <cellStyle name="Обычный 3 13 40 4 2 4" xfId="27092"/>
    <cellStyle name="Обычный 3 13 40 4 3" xfId="27093"/>
    <cellStyle name="Обычный 3 13 40 4 3 2" xfId="27094"/>
    <cellStyle name="Обычный 3 13 40 4 3 2 2" xfId="27095"/>
    <cellStyle name="Обычный 3 13 40 4 3 3" xfId="27096"/>
    <cellStyle name="Обычный 3 13 40 4 4" xfId="27097"/>
    <cellStyle name="Обычный 3 13 40 4 4 2" xfId="27098"/>
    <cellStyle name="Обычный 3 13 40 4 5" xfId="27099"/>
    <cellStyle name="Обычный 3 13 40 5" xfId="27100"/>
    <cellStyle name="Обычный 3 13 40 5 2" xfId="27101"/>
    <cellStyle name="Обычный 3 13 40 5 2 2" xfId="27102"/>
    <cellStyle name="Обычный 3 13 40 5 2 2 2" xfId="27103"/>
    <cellStyle name="Обычный 3 13 40 5 2 3" xfId="27104"/>
    <cellStyle name="Обычный 3 13 40 5 3" xfId="27105"/>
    <cellStyle name="Обычный 3 13 40 5 3 2" xfId="27106"/>
    <cellStyle name="Обычный 3 13 40 5 4" xfId="27107"/>
    <cellStyle name="Обычный 3 13 40 6" xfId="27108"/>
    <cellStyle name="Обычный 3 13 40 6 2" xfId="27109"/>
    <cellStyle name="Обычный 3 13 40 6 2 2" xfId="27110"/>
    <cellStyle name="Обычный 3 13 40 6 3" xfId="27111"/>
    <cellStyle name="Обычный 3 13 40 7" xfId="27112"/>
    <cellStyle name="Обычный 3 13 40 7 2" xfId="27113"/>
    <cellStyle name="Обычный 3 13 40 8" xfId="27114"/>
    <cellStyle name="Обычный 3 13 41" xfId="27115"/>
    <cellStyle name="Обычный 3 13 41 2" xfId="27116"/>
    <cellStyle name="Обычный 3 13 41 2 2" xfId="27117"/>
    <cellStyle name="Обычный 3 13 41 2 2 2" xfId="27118"/>
    <cellStyle name="Обычный 3 13 41 2 2 2 2" xfId="27119"/>
    <cellStyle name="Обычный 3 13 41 2 2 2 2 2" xfId="27120"/>
    <cellStyle name="Обычный 3 13 41 2 2 2 2 2 2" xfId="27121"/>
    <cellStyle name="Обычный 3 13 41 2 2 2 2 3" xfId="27122"/>
    <cellStyle name="Обычный 3 13 41 2 2 2 3" xfId="27123"/>
    <cellStyle name="Обычный 3 13 41 2 2 2 3 2" xfId="27124"/>
    <cellStyle name="Обычный 3 13 41 2 2 2 4" xfId="27125"/>
    <cellStyle name="Обычный 3 13 41 2 2 3" xfId="27126"/>
    <cellStyle name="Обычный 3 13 41 2 2 3 2" xfId="27127"/>
    <cellStyle name="Обычный 3 13 41 2 2 3 2 2" xfId="27128"/>
    <cellStyle name="Обычный 3 13 41 2 2 3 3" xfId="27129"/>
    <cellStyle name="Обычный 3 13 41 2 2 4" xfId="27130"/>
    <cellStyle name="Обычный 3 13 41 2 2 4 2" xfId="27131"/>
    <cellStyle name="Обычный 3 13 41 2 2 5" xfId="27132"/>
    <cellStyle name="Обычный 3 13 41 2 3" xfId="27133"/>
    <cellStyle name="Обычный 3 13 41 2 3 2" xfId="27134"/>
    <cellStyle name="Обычный 3 13 41 2 3 2 2" xfId="27135"/>
    <cellStyle name="Обычный 3 13 41 2 3 2 2 2" xfId="27136"/>
    <cellStyle name="Обычный 3 13 41 2 3 2 2 2 2" xfId="27137"/>
    <cellStyle name="Обычный 3 13 41 2 3 2 2 3" xfId="27138"/>
    <cellStyle name="Обычный 3 13 41 2 3 2 3" xfId="27139"/>
    <cellStyle name="Обычный 3 13 41 2 3 2 3 2" xfId="27140"/>
    <cellStyle name="Обычный 3 13 41 2 3 2 4" xfId="27141"/>
    <cellStyle name="Обычный 3 13 41 2 3 3" xfId="27142"/>
    <cellStyle name="Обычный 3 13 41 2 3 3 2" xfId="27143"/>
    <cellStyle name="Обычный 3 13 41 2 3 3 2 2" xfId="27144"/>
    <cellStyle name="Обычный 3 13 41 2 3 3 3" xfId="27145"/>
    <cellStyle name="Обычный 3 13 41 2 3 4" xfId="27146"/>
    <cellStyle name="Обычный 3 13 41 2 3 4 2" xfId="27147"/>
    <cellStyle name="Обычный 3 13 41 2 3 5" xfId="27148"/>
    <cellStyle name="Обычный 3 13 41 2 4" xfId="27149"/>
    <cellStyle name="Обычный 3 13 41 2 4 2" xfId="27150"/>
    <cellStyle name="Обычный 3 13 41 2 4 2 2" xfId="27151"/>
    <cellStyle name="Обычный 3 13 41 2 4 2 2 2" xfId="27152"/>
    <cellStyle name="Обычный 3 13 41 2 4 2 3" xfId="27153"/>
    <cellStyle name="Обычный 3 13 41 2 4 3" xfId="27154"/>
    <cellStyle name="Обычный 3 13 41 2 4 3 2" xfId="27155"/>
    <cellStyle name="Обычный 3 13 41 2 4 4" xfId="27156"/>
    <cellStyle name="Обычный 3 13 41 2 5" xfId="27157"/>
    <cellStyle name="Обычный 3 13 41 2 5 2" xfId="27158"/>
    <cellStyle name="Обычный 3 13 41 2 5 2 2" xfId="27159"/>
    <cellStyle name="Обычный 3 13 41 2 5 3" xfId="27160"/>
    <cellStyle name="Обычный 3 13 41 2 6" xfId="27161"/>
    <cellStyle name="Обычный 3 13 41 2 6 2" xfId="27162"/>
    <cellStyle name="Обычный 3 13 41 2 7" xfId="27163"/>
    <cellStyle name="Обычный 3 13 41 3" xfId="27164"/>
    <cellStyle name="Обычный 3 13 41 3 2" xfId="27165"/>
    <cellStyle name="Обычный 3 13 41 3 2 2" xfId="27166"/>
    <cellStyle name="Обычный 3 13 41 3 2 2 2" xfId="27167"/>
    <cellStyle name="Обычный 3 13 41 3 2 2 2 2" xfId="27168"/>
    <cellStyle name="Обычный 3 13 41 3 2 2 3" xfId="27169"/>
    <cellStyle name="Обычный 3 13 41 3 2 3" xfId="27170"/>
    <cellStyle name="Обычный 3 13 41 3 2 3 2" xfId="27171"/>
    <cellStyle name="Обычный 3 13 41 3 2 4" xfId="27172"/>
    <cellStyle name="Обычный 3 13 41 3 3" xfId="27173"/>
    <cellStyle name="Обычный 3 13 41 3 3 2" xfId="27174"/>
    <cellStyle name="Обычный 3 13 41 3 3 2 2" xfId="27175"/>
    <cellStyle name="Обычный 3 13 41 3 3 3" xfId="27176"/>
    <cellStyle name="Обычный 3 13 41 3 4" xfId="27177"/>
    <cellStyle name="Обычный 3 13 41 3 4 2" xfId="27178"/>
    <cellStyle name="Обычный 3 13 41 3 5" xfId="27179"/>
    <cellStyle name="Обычный 3 13 41 4" xfId="27180"/>
    <cellStyle name="Обычный 3 13 41 4 2" xfId="27181"/>
    <cellStyle name="Обычный 3 13 41 4 2 2" xfId="27182"/>
    <cellStyle name="Обычный 3 13 41 4 2 2 2" xfId="27183"/>
    <cellStyle name="Обычный 3 13 41 4 2 2 2 2" xfId="27184"/>
    <cellStyle name="Обычный 3 13 41 4 2 2 3" xfId="27185"/>
    <cellStyle name="Обычный 3 13 41 4 2 3" xfId="27186"/>
    <cellStyle name="Обычный 3 13 41 4 2 3 2" xfId="27187"/>
    <cellStyle name="Обычный 3 13 41 4 2 4" xfId="27188"/>
    <cellStyle name="Обычный 3 13 41 4 3" xfId="27189"/>
    <cellStyle name="Обычный 3 13 41 4 3 2" xfId="27190"/>
    <cellStyle name="Обычный 3 13 41 4 3 2 2" xfId="27191"/>
    <cellStyle name="Обычный 3 13 41 4 3 3" xfId="27192"/>
    <cellStyle name="Обычный 3 13 41 4 4" xfId="27193"/>
    <cellStyle name="Обычный 3 13 41 4 4 2" xfId="27194"/>
    <cellStyle name="Обычный 3 13 41 4 5" xfId="27195"/>
    <cellStyle name="Обычный 3 13 41 5" xfId="27196"/>
    <cellStyle name="Обычный 3 13 41 5 2" xfId="27197"/>
    <cellStyle name="Обычный 3 13 41 5 2 2" xfId="27198"/>
    <cellStyle name="Обычный 3 13 41 5 2 2 2" xfId="27199"/>
    <cellStyle name="Обычный 3 13 41 5 2 3" xfId="27200"/>
    <cellStyle name="Обычный 3 13 41 5 3" xfId="27201"/>
    <cellStyle name="Обычный 3 13 41 5 3 2" xfId="27202"/>
    <cellStyle name="Обычный 3 13 41 5 4" xfId="27203"/>
    <cellStyle name="Обычный 3 13 41 6" xfId="27204"/>
    <cellStyle name="Обычный 3 13 41 6 2" xfId="27205"/>
    <cellStyle name="Обычный 3 13 41 6 2 2" xfId="27206"/>
    <cellStyle name="Обычный 3 13 41 6 3" xfId="27207"/>
    <cellStyle name="Обычный 3 13 41 7" xfId="27208"/>
    <cellStyle name="Обычный 3 13 41 7 2" xfId="27209"/>
    <cellStyle name="Обычный 3 13 41 8" xfId="27210"/>
    <cellStyle name="Обычный 3 13 42" xfId="27211"/>
    <cellStyle name="Обычный 3 13 42 2" xfId="27212"/>
    <cellStyle name="Обычный 3 13 42 2 2" xfId="27213"/>
    <cellStyle name="Обычный 3 13 42 2 2 2" xfId="27214"/>
    <cellStyle name="Обычный 3 13 42 2 2 2 2" xfId="27215"/>
    <cellStyle name="Обычный 3 13 42 2 2 2 2 2" xfId="27216"/>
    <cellStyle name="Обычный 3 13 42 2 2 2 2 2 2" xfId="27217"/>
    <cellStyle name="Обычный 3 13 42 2 2 2 2 3" xfId="27218"/>
    <cellStyle name="Обычный 3 13 42 2 2 2 3" xfId="27219"/>
    <cellStyle name="Обычный 3 13 42 2 2 2 3 2" xfId="27220"/>
    <cellStyle name="Обычный 3 13 42 2 2 2 4" xfId="27221"/>
    <cellStyle name="Обычный 3 13 42 2 2 3" xfId="27222"/>
    <cellStyle name="Обычный 3 13 42 2 2 3 2" xfId="27223"/>
    <cellStyle name="Обычный 3 13 42 2 2 3 2 2" xfId="27224"/>
    <cellStyle name="Обычный 3 13 42 2 2 3 3" xfId="27225"/>
    <cellStyle name="Обычный 3 13 42 2 2 4" xfId="27226"/>
    <cellStyle name="Обычный 3 13 42 2 2 4 2" xfId="27227"/>
    <cellStyle name="Обычный 3 13 42 2 2 5" xfId="27228"/>
    <cellStyle name="Обычный 3 13 42 2 3" xfId="27229"/>
    <cellStyle name="Обычный 3 13 42 2 3 2" xfId="27230"/>
    <cellStyle name="Обычный 3 13 42 2 3 2 2" xfId="27231"/>
    <cellStyle name="Обычный 3 13 42 2 3 2 2 2" xfId="27232"/>
    <cellStyle name="Обычный 3 13 42 2 3 2 2 2 2" xfId="27233"/>
    <cellStyle name="Обычный 3 13 42 2 3 2 2 3" xfId="27234"/>
    <cellStyle name="Обычный 3 13 42 2 3 2 3" xfId="27235"/>
    <cellStyle name="Обычный 3 13 42 2 3 2 3 2" xfId="27236"/>
    <cellStyle name="Обычный 3 13 42 2 3 2 4" xfId="27237"/>
    <cellStyle name="Обычный 3 13 42 2 3 3" xfId="27238"/>
    <cellStyle name="Обычный 3 13 42 2 3 3 2" xfId="27239"/>
    <cellStyle name="Обычный 3 13 42 2 3 3 2 2" xfId="27240"/>
    <cellStyle name="Обычный 3 13 42 2 3 3 3" xfId="27241"/>
    <cellStyle name="Обычный 3 13 42 2 3 4" xfId="27242"/>
    <cellStyle name="Обычный 3 13 42 2 3 4 2" xfId="27243"/>
    <cellStyle name="Обычный 3 13 42 2 3 5" xfId="27244"/>
    <cellStyle name="Обычный 3 13 42 2 4" xfId="27245"/>
    <cellStyle name="Обычный 3 13 42 2 4 2" xfId="27246"/>
    <cellStyle name="Обычный 3 13 42 2 4 2 2" xfId="27247"/>
    <cellStyle name="Обычный 3 13 42 2 4 2 2 2" xfId="27248"/>
    <cellStyle name="Обычный 3 13 42 2 4 2 3" xfId="27249"/>
    <cellStyle name="Обычный 3 13 42 2 4 3" xfId="27250"/>
    <cellStyle name="Обычный 3 13 42 2 4 3 2" xfId="27251"/>
    <cellStyle name="Обычный 3 13 42 2 4 4" xfId="27252"/>
    <cellStyle name="Обычный 3 13 42 2 5" xfId="27253"/>
    <cellStyle name="Обычный 3 13 42 2 5 2" xfId="27254"/>
    <cellStyle name="Обычный 3 13 42 2 5 2 2" xfId="27255"/>
    <cellStyle name="Обычный 3 13 42 2 5 3" xfId="27256"/>
    <cellStyle name="Обычный 3 13 42 2 6" xfId="27257"/>
    <cellStyle name="Обычный 3 13 42 2 6 2" xfId="27258"/>
    <cellStyle name="Обычный 3 13 42 2 7" xfId="27259"/>
    <cellStyle name="Обычный 3 13 42 3" xfId="27260"/>
    <cellStyle name="Обычный 3 13 42 3 2" xfId="27261"/>
    <cellStyle name="Обычный 3 13 42 3 2 2" xfId="27262"/>
    <cellStyle name="Обычный 3 13 42 3 2 2 2" xfId="27263"/>
    <cellStyle name="Обычный 3 13 42 3 2 2 2 2" xfId="27264"/>
    <cellStyle name="Обычный 3 13 42 3 2 2 3" xfId="27265"/>
    <cellStyle name="Обычный 3 13 42 3 2 3" xfId="27266"/>
    <cellStyle name="Обычный 3 13 42 3 2 3 2" xfId="27267"/>
    <cellStyle name="Обычный 3 13 42 3 2 4" xfId="27268"/>
    <cellStyle name="Обычный 3 13 42 3 3" xfId="27269"/>
    <cellStyle name="Обычный 3 13 42 3 3 2" xfId="27270"/>
    <cellStyle name="Обычный 3 13 42 3 3 2 2" xfId="27271"/>
    <cellStyle name="Обычный 3 13 42 3 3 3" xfId="27272"/>
    <cellStyle name="Обычный 3 13 42 3 4" xfId="27273"/>
    <cellStyle name="Обычный 3 13 42 3 4 2" xfId="27274"/>
    <cellStyle name="Обычный 3 13 42 3 5" xfId="27275"/>
    <cellStyle name="Обычный 3 13 42 4" xfId="27276"/>
    <cellStyle name="Обычный 3 13 42 4 2" xfId="27277"/>
    <cellStyle name="Обычный 3 13 42 4 2 2" xfId="27278"/>
    <cellStyle name="Обычный 3 13 42 4 2 2 2" xfId="27279"/>
    <cellStyle name="Обычный 3 13 42 4 2 2 2 2" xfId="27280"/>
    <cellStyle name="Обычный 3 13 42 4 2 2 3" xfId="27281"/>
    <cellStyle name="Обычный 3 13 42 4 2 3" xfId="27282"/>
    <cellStyle name="Обычный 3 13 42 4 2 3 2" xfId="27283"/>
    <cellStyle name="Обычный 3 13 42 4 2 4" xfId="27284"/>
    <cellStyle name="Обычный 3 13 42 4 3" xfId="27285"/>
    <cellStyle name="Обычный 3 13 42 4 3 2" xfId="27286"/>
    <cellStyle name="Обычный 3 13 42 4 3 2 2" xfId="27287"/>
    <cellStyle name="Обычный 3 13 42 4 3 3" xfId="27288"/>
    <cellStyle name="Обычный 3 13 42 4 4" xfId="27289"/>
    <cellStyle name="Обычный 3 13 42 4 4 2" xfId="27290"/>
    <cellStyle name="Обычный 3 13 42 4 5" xfId="27291"/>
    <cellStyle name="Обычный 3 13 42 5" xfId="27292"/>
    <cellStyle name="Обычный 3 13 42 5 2" xfId="27293"/>
    <cellStyle name="Обычный 3 13 42 5 2 2" xfId="27294"/>
    <cellStyle name="Обычный 3 13 42 5 2 2 2" xfId="27295"/>
    <cellStyle name="Обычный 3 13 42 5 2 3" xfId="27296"/>
    <cellStyle name="Обычный 3 13 42 5 3" xfId="27297"/>
    <cellStyle name="Обычный 3 13 42 5 3 2" xfId="27298"/>
    <cellStyle name="Обычный 3 13 42 5 4" xfId="27299"/>
    <cellStyle name="Обычный 3 13 42 6" xfId="27300"/>
    <cellStyle name="Обычный 3 13 42 6 2" xfId="27301"/>
    <cellStyle name="Обычный 3 13 42 6 2 2" xfId="27302"/>
    <cellStyle name="Обычный 3 13 42 6 3" xfId="27303"/>
    <cellStyle name="Обычный 3 13 42 7" xfId="27304"/>
    <cellStyle name="Обычный 3 13 42 7 2" xfId="27305"/>
    <cellStyle name="Обычный 3 13 42 8" xfId="27306"/>
    <cellStyle name="Обычный 3 13 43" xfId="27307"/>
    <cellStyle name="Обычный 3 13 43 2" xfId="27308"/>
    <cellStyle name="Обычный 3 13 43 2 2" xfId="27309"/>
    <cellStyle name="Обычный 3 13 43 2 2 2" xfId="27310"/>
    <cellStyle name="Обычный 3 13 43 2 2 2 2" xfId="27311"/>
    <cellStyle name="Обычный 3 13 43 2 2 2 2 2" xfId="27312"/>
    <cellStyle name="Обычный 3 13 43 2 2 2 2 2 2" xfId="27313"/>
    <cellStyle name="Обычный 3 13 43 2 2 2 2 3" xfId="27314"/>
    <cellStyle name="Обычный 3 13 43 2 2 2 3" xfId="27315"/>
    <cellStyle name="Обычный 3 13 43 2 2 2 3 2" xfId="27316"/>
    <cellStyle name="Обычный 3 13 43 2 2 2 4" xfId="27317"/>
    <cellStyle name="Обычный 3 13 43 2 2 3" xfId="27318"/>
    <cellStyle name="Обычный 3 13 43 2 2 3 2" xfId="27319"/>
    <cellStyle name="Обычный 3 13 43 2 2 3 2 2" xfId="27320"/>
    <cellStyle name="Обычный 3 13 43 2 2 3 3" xfId="27321"/>
    <cellStyle name="Обычный 3 13 43 2 2 4" xfId="27322"/>
    <cellStyle name="Обычный 3 13 43 2 2 4 2" xfId="27323"/>
    <cellStyle name="Обычный 3 13 43 2 2 5" xfId="27324"/>
    <cellStyle name="Обычный 3 13 43 2 3" xfId="27325"/>
    <cellStyle name="Обычный 3 13 43 2 3 2" xfId="27326"/>
    <cellStyle name="Обычный 3 13 43 2 3 2 2" xfId="27327"/>
    <cellStyle name="Обычный 3 13 43 2 3 2 2 2" xfId="27328"/>
    <cellStyle name="Обычный 3 13 43 2 3 2 2 2 2" xfId="27329"/>
    <cellStyle name="Обычный 3 13 43 2 3 2 2 3" xfId="27330"/>
    <cellStyle name="Обычный 3 13 43 2 3 2 3" xfId="27331"/>
    <cellStyle name="Обычный 3 13 43 2 3 2 3 2" xfId="27332"/>
    <cellStyle name="Обычный 3 13 43 2 3 2 4" xfId="27333"/>
    <cellStyle name="Обычный 3 13 43 2 3 3" xfId="27334"/>
    <cellStyle name="Обычный 3 13 43 2 3 3 2" xfId="27335"/>
    <cellStyle name="Обычный 3 13 43 2 3 3 2 2" xfId="27336"/>
    <cellStyle name="Обычный 3 13 43 2 3 3 3" xfId="27337"/>
    <cellStyle name="Обычный 3 13 43 2 3 4" xfId="27338"/>
    <cellStyle name="Обычный 3 13 43 2 3 4 2" xfId="27339"/>
    <cellStyle name="Обычный 3 13 43 2 3 5" xfId="27340"/>
    <cellStyle name="Обычный 3 13 43 2 4" xfId="27341"/>
    <cellStyle name="Обычный 3 13 43 2 4 2" xfId="27342"/>
    <cellStyle name="Обычный 3 13 43 2 4 2 2" xfId="27343"/>
    <cellStyle name="Обычный 3 13 43 2 4 2 2 2" xfId="27344"/>
    <cellStyle name="Обычный 3 13 43 2 4 2 3" xfId="27345"/>
    <cellStyle name="Обычный 3 13 43 2 4 3" xfId="27346"/>
    <cellStyle name="Обычный 3 13 43 2 4 3 2" xfId="27347"/>
    <cellStyle name="Обычный 3 13 43 2 4 4" xfId="27348"/>
    <cellStyle name="Обычный 3 13 43 2 5" xfId="27349"/>
    <cellStyle name="Обычный 3 13 43 2 5 2" xfId="27350"/>
    <cellStyle name="Обычный 3 13 43 2 5 2 2" xfId="27351"/>
    <cellStyle name="Обычный 3 13 43 2 5 3" xfId="27352"/>
    <cellStyle name="Обычный 3 13 43 2 6" xfId="27353"/>
    <cellStyle name="Обычный 3 13 43 2 6 2" xfId="27354"/>
    <cellStyle name="Обычный 3 13 43 2 7" xfId="27355"/>
    <cellStyle name="Обычный 3 13 43 3" xfId="27356"/>
    <cellStyle name="Обычный 3 13 43 3 2" xfId="27357"/>
    <cellStyle name="Обычный 3 13 43 3 2 2" xfId="27358"/>
    <cellStyle name="Обычный 3 13 43 3 2 2 2" xfId="27359"/>
    <cellStyle name="Обычный 3 13 43 3 2 2 2 2" xfId="27360"/>
    <cellStyle name="Обычный 3 13 43 3 2 2 3" xfId="27361"/>
    <cellStyle name="Обычный 3 13 43 3 2 3" xfId="27362"/>
    <cellStyle name="Обычный 3 13 43 3 2 3 2" xfId="27363"/>
    <cellStyle name="Обычный 3 13 43 3 2 4" xfId="27364"/>
    <cellStyle name="Обычный 3 13 43 3 3" xfId="27365"/>
    <cellStyle name="Обычный 3 13 43 3 3 2" xfId="27366"/>
    <cellStyle name="Обычный 3 13 43 3 3 2 2" xfId="27367"/>
    <cellStyle name="Обычный 3 13 43 3 3 3" xfId="27368"/>
    <cellStyle name="Обычный 3 13 43 3 4" xfId="27369"/>
    <cellStyle name="Обычный 3 13 43 3 4 2" xfId="27370"/>
    <cellStyle name="Обычный 3 13 43 3 5" xfId="27371"/>
    <cellStyle name="Обычный 3 13 43 4" xfId="27372"/>
    <cellStyle name="Обычный 3 13 43 4 2" xfId="27373"/>
    <cellStyle name="Обычный 3 13 43 4 2 2" xfId="27374"/>
    <cellStyle name="Обычный 3 13 43 4 2 2 2" xfId="27375"/>
    <cellStyle name="Обычный 3 13 43 4 2 2 2 2" xfId="27376"/>
    <cellStyle name="Обычный 3 13 43 4 2 2 3" xfId="27377"/>
    <cellStyle name="Обычный 3 13 43 4 2 3" xfId="27378"/>
    <cellStyle name="Обычный 3 13 43 4 2 3 2" xfId="27379"/>
    <cellStyle name="Обычный 3 13 43 4 2 4" xfId="27380"/>
    <cellStyle name="Обычный 3 13 43 4 3" xfId="27381"/>
    <cellStyle name="Обычный 3 13 43 4 3 2" xfId="27382"/>
    <cellStyle name="Обычный 3 13 43 4 3 2 2" xfId="27383"/>
    <cellStyle name="Обычный 3 13 43 4 3 3" xfId="27384"/>
    <cellStyle name="Обычный 3 13 43 4 4" xfId="27385"/>
    <cellStyle name="Обычный 3 13 43 4 4 2" xfId="27386"/>
    <cellStyle name="Обычный 3 13 43 4 5" xfId="27387"/>
    <cellStyle name="Обычный 3 13 43 5" xfId="27388"/>
    <cellStyle name="Обычный 3 13 43 5 2" xfId="27389"/>
    <cellStyle name="Обычный 3 13 43 5 2 2" xfId="27390"/>
    <cellStyle name="Обычный 3 13 43 5 2 2 2" xfId="27391"/>
    <cellStyle name="Обычный 3 13 43 5 2 3" xfId="27392"/>
    <cellStyle name="Обычный 3 13 43 5 3" xfId="27393"/>
    <cellStyle name="Обычный 3 13 43 5 3 2" xfId="27394"/>
    <cellStyle name="Обычный 3 13 43 5 4" xfId="27395"/>
    <cellStyle name="Обычный 3 13 43 6" xfId="27396"/>
    <cellStyle name="Обычный 3 13 43 6 2" xfId="27397"/>
    <cellStyle name="Обычный 3 13 43 6 2 2" xfId="27398"/>
    <cellStyle name="Обычный 3 13 43 6 3" xfId="27399"/>
    <cellStyle name="Обычный 3 13 43 7" xfId="27400"/>
    <cellStyle name="Обычный 3 13 43 7 2" xfId="27401"/>
    <cellStyle name="Обычный 3 13 43 8" xfId="27402"/>
    <cellStyle name="Обычный 3 13 44" xfId="27403"/>
    <cellStyle name="Обычный 3 13 44 2" xfId="27404"/>
    <cellStyle name="Обычный 3 13 44 2 2" xfId="27405"/>
    <cellStyle name="Обычный 3 13 44 2 2 2" xfId="27406"/>
    <cellStyle name="Обычный 3 13 44 2 2 2 2" xfId="27407"/>
    <cellStyle name="Обычный 3 13 44 2 2 2 2 2" xfId="27408"/>
    <cellStyle name="Обычный 3 13 44 2 2 2 2 2 2" xfId="27409"/>
    <cellStyle name="Обычный 3 13 44 2 2 2 2 3" xfId="27410"/>
    <cellStyle name="Обычный 3 13 44 2 2 2 3" xfId="27411"/>
    <cellStyle name="Обычный 3 13 44 2 2 2 3 2" xfId="27412"/>
    <cellStyle name="Обычный 3 13 44 2 2 2 4" xfId="27413"/>
    <cellStyle name="Обычный 3 13 44 2 2 3" xfId="27414"/>
    <cellStyle name="Обычный 3 13 44 2 2 3 2" xfId="27415"/>
    <cellStyle name="Обычный 3 13 44 2 2 3 2 2" xfId="27416"/>
    <cellStyle name="Обычный 3 13 44 2 2 3 3" xfId="27417"/>
    <cellStyle name="Обычный 3 13 44 2 2 4" xfId="27418"/>
    <cellStyle name="Обычный 3 13 44 2 2 4 2" xfId="27419"/>
    <cellStyle name="Обычный 3 13 44 2 2 5" xfId="27420"/>
    <cellStyle name="Обычный 3 13 44 2 3" xfId="27421"/>
    <cellStyle name="Обычный 3 13 44 2 3 2" xfId="27422"/>
    <cellStyle name="Обычный 3 13 44 2 3 2 2" xfId="27423"/>
    <cellStyle name="Обычный 3 13 44 2 3 2 2 2" xfId="27424"/>
    <cellStyle name="Обычный 3 13 44 2 3 2 2 2 2" xfId="27425"/>
    <cellStyle name="Обычный 3 13 44 2 3 2 2 3" xfId="27426"/>
    <cellStyle name="Обычный 3 13 44 2 3 2 3" xfId="27427"/>
    <cellStyle name="Обычный 3 13 44 2 3 2 3 2" xfId="27428"/>
    <cellStyle name="Обычный 3 13 44 2 3 2 4" xfId="27429"/>
    <cellStyle name="Обычный 3 13 44 2 3 3" xfId="27430"/>
    <cellStyle name="Обычный 3 13 44 2 3 3 2" xfId="27431"/>
    <cellStyle name="Обычный 3 13 44 2 3 3 2 2" xfId="27432"/>
    <cellStyle name="Обычный 3 13 44 2 3 3 3" xfId="27433"/>
    <cellStyle name="Обычный 3 13 44 2 3 4" xfId="27434"/>
    <cellStyle name="Обычный 3 13 44 2 3 4 2" xfId="27435"/>
    <cellStyle name="Обычный 3 13 44 2 3 5" xfId="27436"/>
    <cellStyle name="Обычный 3 13 44 2 4" xfId="27437"/>
    <cellStyle name="Обычный 3 13 44 2 4 2" xfId="27438"/>
    <cellStyle name="Обычный 3 13 44 2 4 2 2" xfId="27439"/>
    <cellStyle name="Обычный 3 13 44 2 4 2 2 2" xfId="27440"/>
    <cellStyle name="Обычный 3 13 44 2 4 2 3" xfId="27441"/>
    <cellStyle name="Обычный 3 13 44 2 4 3" xfId="27442"/>
    <cellStyle name="Обычный 3 13 44 2 4 3 2" xfId="27443"/>
    <cellStyle name="Обычный 3 13 44 2 4 4" xfId="27444"/>
    <cellStyle name="Обычный 3 13 44 2 5" xfId="27445"/>
    <cellStyle name="Обычный 3 13 44 2 5 2" xfId="27446"/>
    <cellStyle name="Обычный 3 13 44 2 5 2 2" xfId="27447"/>
    <cellStyle name="Обычный 3 13 44 2 5 3" xfId="27448"/>
    <cellStyle name="Обычный 3 13 44 2 6" xfId="27449"/>
    <cellStyle name="Обычный 3 13 44 2 6 2" xfId="27450"/>
    <cellStyle name="Обычный 3 13 44 2 7" xfId="27451"/>
    <cellStyle name="Обычный 3 13 44 3" xfId="27452"/>
    <cellStyle name="Обычный 3 13 44 3 2" xfId="27453"/>
    <cellStyle name="Обычный 3 13 44 3 2 2" xfId="27454"/>
    <cellStyle name="Обычный 3 13 44 3 2 2 2" xfId="27455"/>
    <cellStyle name="Обычный 3 13 44 3 2 2 2 2" xfId="27456"/>
    <cellStyle name="Обычный 3 13 44 3 2 2 3" xfId="27457"/>
    <cellStyle name="Обычный 3 13 44 3 2 3" xfId="27458"/>
    <cellStyle name="Обычный 3 13 44 3 2 3 2" xfId="27459"/>
    <cellStyle name="Обычный 3 13 44 3 2 4" xfId="27460"/>
    <cellStyle name="Обычный 3 13 44 3 3" xfId="27461"/>
    <cellStyle name="Обычный 3 13 44 3 3 2" xfId="27462"/>
    <cellStyle name="Обычный 3 13 44 3 3 2 2" xfId="27463"/>
    <cellStyle name="Обычный 3 13 44 3 3 3" xfId="27464"/>
    <cellStyle name="Обычный 3 13 44 3 4" xfId="27465"/>
    <cellStyle name="Обычный 3 13 44 3 4 2" xfId="27466"/>
    <cellStyle name="Обычный 3 13 44 3 5" xfId="27467"/>
    <cellStyle name="Обычный 3 13 44 4" xfId="27468"/>
    <cellStyle name="Обычный 3 13 44 4 2" xfId="27469"/>
    <cellStyle name="Обычный 3 13 44 4 2 2" xfId="27470"/>
    <cellStyle name="Обычный 3 13 44 4 2 2 2" xfId="27471"/>
    <cellStyle name="Обычный 3 13 44 4 2 2 2 2" xfId="27472"/>
    <cellStyle name="Обычный 3 13 44 4 2 2 3" xfId="27473"/>
    <cellStyle name="Обычный 3 13 44 4 2 3" xfId="27474"/>
    <cellStyle name="Обычный 3 13 44 4 2 3 2" xfId="27475"/>
    <cellStyle name="Обычный 3 13 44 4 2 4" xfId="27476"/>
    <cellStyle name="Обычный 3 13 44 4 3" xfId="27477"/>
    <cellStyle name="Обычный 3 13 44 4 3 2" xfId="27478"/>
    <cellStyle name="Обычный 3 13 44 4 3 2 2" xfId="27479"/>
    <cellStyle name="Обычный 3 13 44 4 3 3" xfId="27480"/>
    <cellStyle name="Обычный 3 13 44 4 4" xfId="27481"/>
    <cellStyle name="Обычный 3 13 44 4 4 2" xfId="27482"/>
    <cellStyle name="Обычный 3 13 44 4 5" xfId="27483"/>
    <cellStyle name="Обычный 3 13 44 5" xfId="27484"/>
    <cellStyle name="Обычный 3 13 44 5 2" xfId="27485"/>
    <cellStyle name="Обычный 3 13 44 5 2 2" xfId="27486"/>
    <cellStyle name="Обычный 3 13 44 5 2 2 2" xfId="27487"/>
    <cellStyle name="Обычный 3 13 44 5 2 3" xfId="27488"/>
    <cellStyle name="Обычный 3 13 44 5 3" xfId="27489"/>
    <cellStyle name="Обычный 3 13 44 5 3 2" xfId="27490"/>
    <cellStyle name="Обычный 3 13 44 5 4" xfId="27491"/>
    <cellStyle name="Обычный 3 13 44 6" xfId="27492"/>
    <cellStyle name="Обычный 3 13 44 6 2" xfId="27493"/>
    <cellStyle name="Обычный 3 13 44 6 2 2" xfId="27494"/>
    <cellStyle name="Обычный 3 13 44 6 3" xfId="27495"/>
    <cellStyle name="Обычный 3 13 44 7" xfId="27496"/>
    <cellStyle name="Обычный 3 13 44 7 2" xfId="27497"/>
    <cellStyle name="Обычный 3 13 44 8" xfId="27498"/>
    <cellStyle name="Обычный 3 13 45" xfId="27499"/>
    <cellStyle name="Обычный 3 13 45 2" xfId="27500"/>
    <cellStyle name="Обычный 3 13 45 2 2" xfId="27501"/>
    <cellStyle name="Обычный 3 13 45 2 2 2" xfId="27502"/>
    <cellStyle name="Обычный 3 13 45 2 2 2 2" xfId="27503"/>
    <cellStyle name="Обычный 3 13 45 2 2 2 2 2" xfId="27504"/>
    <cellStyle name="Обычный 3 13 45 2 2 2 2 2 2" xfId="27505"/>
    <cellStyle name="Обычный 3 13 45 2 2 2 2 3" xfId="27506"/>
    <cellStyle name="Обычный 3 13 45 2 2 2 3" xfId="27507"/>
    <cellStyle name="Обычный 3 13 45 2 2 2 3 2" xfId="27508"/>
    <cellStyle name="Обычный 3 13 45 2 2 2 4" xfId="27509"/>
    <cellStyle name="Обычный 3 13 45 2 2 3" xfId="27510"/>
    <cellStyle name="Обычный 3 13 45 2 2 3 2" xfId="27511"/>
    <cellStyle name="Обычный 3 13 45 2 2 3 2 2" xfId="27512"/>
    <cellStyle name="Обычный 3 13 45 2 2 3 3" xfId="27513"/>
    <cellStyle name="Обычный 3 13 45 2 2 4" xfId="27514"/>
    <cellStyle name="Обычный 3 13 45 2 2 4 2" xfId="27515"/>
    <cellStyle name="Обычный 3 13 45 2 2 5" xfId="27516"/>
    <cellStyle name="Обычный 3 13 45 2 3" xfId="27517"/>
    <cellStyle name="Обычный 3 13 45 2 3 2" xfId="27518"/>
    <cellStyle name="Обычный 3 13 45 2 3 2 2" xfId="27519"/>
    <cellStyle name="Обычный 3 13 45 2 3 2 2 2" xfId="27520"/>
    <cellStyle name="Обычный 3 13 45 2 3 2 2 2 2" xfId="27521"/>
    <cellStyle name="Обычный 3 13 45 2 3 2 2 3" xfId="27522"/>
    <cellStyle name="Обычный 3 13 45 2 3 2 3" xfId="27523"/>
    <cellStyle name="Обычный 3 13 45 2 3 2 3 2" xfId="27524"/>
    <cellStyle name="Обычный 3 13 45 2 3 2 4" xfId="27525"/>
    <cellStyle name="Обычный 3 13 45 2 3 3" xfId="27526"/>
    <cellStyle name="Обычный 3 13 45 2 3 3 2" xfId="27527"/>
    <cellStyle name="Обычный 3 13 45 2 3 3 2 2" xfId="27528"/>
    <cellStyle name="Обычный 3 13 45 2 3 3 3" xfId="27529"/>
    <cellStyle name="Обычный 3 13 45 2 3 4" xfId="27530"/>
    <cellStyle name="Обычный 3 13 45 2 3 4 2" xfId="27531"/>
    <cellStyle name="Обычный 3 13 45 2 3 5" xfId="27532"/>
    <cellStyle name="Обычный 3 13 45 2 4" xfId="27533"/>
    <cellStyle name="Обычный 3 13 45 2 4 2" xfId="27534"/>
    <cellStyle name="Обычный 3 13 45 2 4 2 2" xfId="27535"/>
    <cellStyle name="Обычный 3 13 45 2 4 2 2 2" xfId="27536"/>
    <cellStyle name="Обычный 3 13 45 2 4 2 3" xfId="27537"/>
    <cellStyle name="Обычный 3 13 45 2 4 3" xfId="27538"/>
    <cellStyle name="Обычный 3 13 45 2 4 3 2" xfId="27539"/>
    <cellStyle name="Обычный 3 13 45 2 4 4" xfId="27540"/>
    <cellStyle name="Обычный 3 13 45 2 5" xfId="27541"/>
    <cellStyle name="Обычный 3 13 45 2 5 2" xfId="27542"/>
    <cellStyle name="Обычный 3 13 45 2 5 2 2" xfId="27543"/>
    <cellStyle name="Обычный 3 13 45 2 5 3" xfId="27544"/>
    <cellStyle name="Обычный 3 13 45 2 6" xfId="27545"/>
    <cellStyle name="Обычный 3 13 45 2 6 2" xfId="27546"/>
    <cellStyle name="Обычный 3 13 45 2 7" xfId="27547"/>
    <cellStyle name="Обычный 3 13 45 3" xfId="27548"/>
    <cellStyle name="Обычный 3 13 45 3 2" xfId="27549"/>
    <cellStyle name="Обычный 3 13 45 3 2 2" xfId="27550"/>
    <cellStyle name="Обычный 3 13 45 3 2 2 2" xfId="27551"/>
    <cellStyle name="Обычный 3 13 45 3 2 2 2 2" xfId="27552"/>
    <cellStyle name="Обычный 3 13 45 3 2 2 3" xfId="27553"/>
    <cellStyle name="Обычный 3 13 45 3 2 3" xfId="27554"/>
    <cellStyle name="Обычный 3 13 45 3 2 3 2" xfId="27555"/>
    <cellStyle name="Обычный 3 13 45 3 2 4" xfId="27556"/>
    <cellStyle name="Обычный 3 13 45 3 3" xfId="27557"/>
    <cellStyle name="Обычный 3 13 45 3 3 2" xfId="27558"/>
    <cellStyle name="Обычный 3 13 45 3 3 2 2" xfId="27559"/>
    <cellStyle name="Обычный 3 13 45 3 3 3" xfId="27560"/>
    <cellStyle name="Обычный 3 13 45 3 4" xfId="27561"/>
    <cellStyle name="Обычный 3 13 45 3 4 2" xfId="27562"/>
    <cellStyle name="Обычный 3 13 45 3 5" xfId="27563"/>
    <cellStyle name="Обычный 3 13 45 4" xfId="27564"/>
    <cellStyle name="Обычный 3 13 45 4 2" xfId="27565"/>
    <cellStyle name="Обычный 3 13 45 4 2 2" xfId="27566"/>
    <cellStyle name="Обычный 3 13 45 4 2 2 2" xfId="27567"/>
    <cellStyle name="Обычный 3 13 45 4 2 2 2 2" xfId="27568"/>
    <cellStyle name="Обычный 3 13 45 4 2 2 3" xfId="27569"/>
    <cellStyle name="Обычный 3 13 45 4 2 3" xfId="27570"/>
    <cellStyle name="Обычный 3 13 45 4 2 3 2" xfId="27571"/>
    <cellStyle name="Обычный 3 13 45 4 2 4" xfId="27572"/>
    <cellStyle name="Обычный 3 13 45 4 3" xfId="27573"/>
    <cellStyle name="Обычный 3 13 45 4 3 2" xfId="27574"/>
    <cellStyle name="Обычный 3 13 45 4 3 2 2" xfId="27575"/>
    <cellStyle name="Обычный 3 13 45 4 3 3" xfId="27576"/>
    <cellStyle name="Обычный 3 13 45 4 4" xfId="27577"/>
    <cellStyle name="Обычный 3 13 45 4 4 2" xfId="27578"/>
    <cellStyle name="Обычный 3 13 45 4 5" xfId="27579"/>
    <cellStyle name="Обычный 3 13 45 5" xfId="27580"/>
    <cellStyle name="Обычный 3 13 45 5 2" xfId="27581"/>
    <cellStyle name="Обычный 3 13 45 5 2 2" xfId="27582"/>
    <cellStyle name="Обычный 3 13 45 5 2 2 2" xfId="27583"/>
    <cellStyle name="Обычный 3 13 45 5 2 3" xfId="27584"/>
    <cellStyle name="Обычный 3 13 45 5 3" xfId="27585"/>
    <cellStyle name="Обычный 3 13 45 5 3 2" xfId="27586"/>
    <cellStyle name="Обычный 3 13 45 5 4" xfId="27587"/>
    <cellStyle name="Обычный 3 13 45 6" xfId="27588"/>
    <cellStyle name="Обычный 3 13 45 6 2" xfId="27589"/>
    <cellStyle name="Обычный 3 13 45 6 2 2" xfId="27590"/>
    <cellStyle name="Обычный 3 13 45 6 3" xfId="27591"/>
    <cellStyle name="Обычный 3 13 45 7" xfId="27592"/>
    <cellStyle name="Обычный 3 13 45 7 2" xfId="27593"/>
    <cellStyle name="Обычный 3 13 45 8" xfId="27594"/>
    <cellStyle name="Обычный 3 13 46" xfId="27595"/>
    <cellStyle name="Обычный 3 13 46 2" xfId="27596"/>
    <cellStyle name="Обычный 3 13 46 2 2" xfId="27597"/>
    <cellStyle name="Обычный 3 13 46 2 2 2" xfId="27598"/>
    <cellStyle name="Обычный 3 13 46 2 2 2 2" xfId="27599"/>
    <cellStyle name="Обычный 3 13 46 2 2 2 2 2" xfId="27600"/>
    <cellStyle name="Обычный 3 13 46 2 2 2 2 2 2" xfId="27601"/>
    <cellStyle name="Обычный 3 13 46 2 2 2 2 3" xfId="27602"/>
    <cellStyle name="Обычный 3 13 46 2 2 2 3" xfId="27603"/>
    <cellStyle name="Обычный 3 13 46 2 2 2 3 2" xfId="27604"/>
    <cellStyle name="Обычный 3 13 46 2 2 2 4" xfId="27605"/>
    <cellStyle name="Обычный 3 13 46 2 2 3" xfId="27606"/>
    <cellStyle name="Обычный 3 13 46 2 2 3 2" xfId="27607"/>
    <cellStyle name="Обычный 3 13 46 2 2 3 2 2" xfId="27608"/>
    <cellStyle name="Обычный 3 13 46 2 2 3 3" xfId="27609"/>
    <cellStyle name="Обычный 3 13 46 2 2 4" xfId="27610"/>
    <cellStyle name="Обычный 3 13 46 2 2 4 2" xfId="27611"/>
    <cellStyle name="Обычный 3 13 46 2 2 5" xfId="27612"/>
    <cellStyle name="Обычный 3 13 46 2 3" xfId="27613"/>
    <cellStyle name="Обычный 3 13 46 2 3 2" xfId="27614"/>
    <cellStyle name="Обычный 3 13 46 2 3 2 2" xfId="27615"/>
    <cellStyle name="Обычный 3 13 46 2 3 2 2 2" xfId="27616"/>
    <cellStyle name="Обычный 3 13 46 2 3 2 2 2 2" xfId="27617"/>
    <cellStyle name="Обычный 3 13 46 2 3 2 2 3" xfId="27618"/>
    <cellStyle name="Обычный 3 13 46 2 3 2 3" xfId="27619"/>
    <cellStyle name="Обычный 3 13 46 2 3 2 3 2" xfId="27620"/>
    <cellStyle name="Обычный 3 13 46 2 3 2 4" xfId="27621"/>
    <cellStyle name="Обычный 3 13 46 2 3 3" xfId="27622"/>
    <cellStyle name="Обычный 3 13 46 2 3 3 2" xfId="27623"/>
    <cellStyle name="Обычный 3 13 46 2 3 3 2 2" xfId="27624"/>
    <cellStyle name="Обычный 3 13 46 2 3 3 3" xfId="27625"/>
    <cellStyle name="Обычный 3 13 46 2 3 4" xfId="27626"/>
    <cellStyle name="Обычный 3 13 46 2 3 4 2" xfId="27627"/>
    <cellStyle name="Обычный 3 13 46 2 3 5" xfId="27628"/>
    <cellStyle name="Обычный 3 13 46 2 4" xfId="27629"/>
    <cellStyle name="Обычный 3 13 46 2 4 2" xfId="27630"/>
    <cellStyle name="Обычный 3 13 46 2 4 2 2" xfId="27631"/>
    <cellStyle name="Обычный 3 13 46 2 4 2 2 2" xfId="27632"/>
    <cellStyle name="Обычный 3 13 46 2 4 2 3" xfId="27633"/>
    <cellStyle name="Обычный 3 13 46 2 4 3" xfId="27634"/>
    <cellStyle name="Обычный 3 13 46 2 4 3 2" xfId="27635"/>
    <cellStyle name="Обычный 3 13 46 2 4 4" xfId="27636"/>
    <cellStyle name="Обычный 3 13 46 2 5" xfId="27637"/>
    <cellStyle name="Обычный 3 13 46 2 5 2" xfId="27638"/>
    <cellStyle name="Обычный 3 13 46 2 5 2 2" xfId="27639"/>
    <cellStyle name="Обычный 3 13 46 2 5 3" xfId="27640"/>
    <cellStyle name="Обычный 3 13 46 2 6" xfId="27641"/>
    <cellStyle name="Обычный 3 13 46 2 6 2" xfId="27642"/>
    <cellStyle name="Обычный 3 13 46 2 7" xfId="27643"/>
    <cellStyle name="Обычный 3 13 46 3" xfId="27644"/>
    <cellStyle name="Обычный 3 13 46 3 2" xfId="27645"/>
    <cellStyle name="Обычный 3 13 46 3 2 2" xfId="27646"/>
    <cellStyle name="Обычный 3 13 46 3 2 2 2" xfId="27647"/>
    <cellStyle name="Обычный 3 13 46 3 2 2 2 2" xfId="27648"/>
    <cellStyle name="Обычный 3 13 46 3 2 2 3" xfId="27649"/>
    <cellStyle name="Обычный 3 13 46 3 2 3" xfId="27650"/>
    <cellStyle name="Обычный 3 13 46 3 2 3 2" xfId="27651"/>
    <cellStyle name="Обычный 3 13 46 3 2 4" xfId="27652"/>
    <cellStyle name="Обычный 3 13 46 3 3" xfId="27653"/>
    <cellStyle name="Обычный 3 13 46 3 3 2" xfId="27654"/>
    <cellStyle name="Обычный 3 13 46 3 3 2 2" xfId="27655"/>
    <cellStyle name="Обычный 3 13 46 3 3 3" xfId="27656"/>
    <cellStyle name="Обычный 3 13 46 3 4" xfId="27657"/>
    <cellStyle name="Обычный 3 13 46 3 4 2" xfId="27658"/>
    <cellStyle name="Обычный 3 13 46 3 5" xfId="27659"/>
    <cellStyle name="Обычный 3 13 46 4" xfId="27660"/>
    <cellStyle name="Обычный 3 13 46 4 2" xfId="27661"/>
    <cellStyle name="Обычный 3 13 46 4 2 2" xfId="27662"/>
    <cellStyle name="Обычный 3 13 46 4 2 2 2" xfId="27663"/>
    <cellStyle name="Обычный 3 13 46 4 2 2 2 2" xfId="27664"/>
    <cellStyle name="Обычный 3 13 46 4 2 2 3" xfId="27665"/>
    <cellStyle name="Обычный 3 13 46 4 2 3" xfId="27666"/>
    <cellStyle name="Обычный 3 13 46 4 2 3 2" xfId="27667"/>
    <cellStyle name="Обычный 3 13 46 4 2 4" xfId="27668"/>
    <cellStyle name="Обычный 3 13 46 4 3" xfId="27669"/>
    <cellStyle name="Обычный 3 13 46 4 3 2" xfId="27670"/>
    <cellStyle name="Обычный 3 13 46 4 3 2 2" xfId="27671"/>
    <cellStyle name="Обычный 3 13 46 4 3 3" xfId="27672"/>
    <cellStyle name="Обычный 3 13 46 4 4" xfId="27673"/>
    <cellStyle name="Обычный 3 13 46 4 4 2" xfId="27674"/>
    <cellStyle name="Обычный 3 13 46 4 5" xfId="27675"/>
    <cellStyle name="Обычный 3 13 46 5" xfId="27676"/>
    <cellStyle name="Обычный 3 13 46 5 2" xfId="27677"/>
    <cellStyle name="Обычный 3 13 46 5 2 2" xfId="27678"/>
    <cellStyle name="Обычный 3 13 46 5 2 2 2" xfId="27679"/>
    <cellStyle name="Обычный 3 13 46 5 2 3" xfId="27680"/>
    <cellStyle name="Обычный 3 13 46 5 3" xfId="27681"/>
    <cellStyle name="Обычный 3 13 46 5 3 2" xfId="27682"/>
    <cellStyle name="Обычный 3 13 46 5 4" xfId="27683"/>
    <cellStyle name="Обычный 3 13 46 6" xfId="27684"/>
    <cellStyle name="Обычный 3 13 46 6 2" xfId="27685"/>
    <cellStyle name="Обычный 3 13 46 6 2 2" xfId="27686"/>
    <cellStyle name="Обычный 3 13 46 6 3" xfId="27687"/>
    <cellStyle name="Обычный 3 13 46 7" xfId="27688"/>
    <cellStyle name="Обычный 3 13 46 7 2" xfId="27689"/>
    <cellStyle name="Обычный 3 13 46 8" xfId="27690"/>
    <cellStyle name="Обычный 3 13 47" xfId="27691"/>
    <cellStyle name="Обычный 3 13 47 2" xfId="27692"/>
    <cellStyle name="Обычный 3 13 47 2 2" xfId="27693"/>
    <cellStyle name="Обычный 3 13 47 2 2 2" xfId="27694"/>
    <cellStyle name="Обычный 3 13 47 2 2 2 2" xfId="27695"/>
    <cellStyle name="Обычный 3 13 47 2 2 2 2 2" xfId="27696"/>
    <cellStyle name="Обычный 3 13 47 2 2 2 2 2 2" xfId="27697"/>
    <cellStyle name="Обычный 3 13 47 2 2 2 2 3" xfId="27698"/>
    <cellStyle name="Обычный 3 13 47 2 2 2 3" xfId="27699"/>
    <cellStyle name="Обычный 3 13 47 2 2 2 3 2" xfId="27700"/>
    <cellStyle name="Обычный 3 13 47 2 2 2 4" xfId="27701"/>
    <cellStyle name="Обычный 3 13 47 2 2 3" xfId="27702"/>
    <cellStyle name="Обычный 3 13 47 2 2 3 2" xfId="27703"/>
    <cellStyle name="Обычный 3 13 47 2 2 3 2 2" xfId="27704"/>
    <cellStyle name="Обычный 3 13 47 2 2 3 3" xfId="27705"/>
    <cellStyle name="Обычный 3 13 47 2 2 4" xfId="27706"/>
    <cellStyle name="Обычный 3 13 47 2 2 4 2" xfId="27707"/>
    <cellStyle name="Обычный 3 13 47 2 2 5" xfId="27708"/>
    <cellStyle name="Обычный 3 13 47 2 3" xfId="27709"/>
    <cellStyle name="Обычный 3 13 47 2 3 2" xfId="27710"/>
    <cellStyle name="Обычный 3 13 47 2 3 2 2" xfId="27711"/>
    <cellStyle name="Обычный 3 13 47 2 3 2 2 2" xfId="27712"/>
    <cellStyle name="Обычный 3 13 47 2 3 2 2 2 2" xfId="27713"/>
    <cellStyle name="Обычный 3 13 47 2 3 2 2 3" xfId="27714"/>
    <cellStyle name="Обычный 3 13 47 2 3 2 3" xfId="27715"/>
    <cellStyle name="Обычный 3 13 47 2 3 2 3 2" xfId="27716"/>
    <cellStyle name="Обычный 3 13 47 2 3 2 4" xfId="27717"/>
    <cellStyle name="Обычный 3 13 47 2 3 3" xfId="27718"/>
    <cellStyle name="Обычный 3 13 47 2 3 3 2" xfId="27719"/>
    <cellStyle name="Обычный 3 13 47 2 3 3 2 2" xfId="27720"/>
    <cellStyle name="Обычный 3 13 47 2 3 3 3" xfId="27721"/>
    <cellStyle name="Обычный 3 13 47 2 3 4" xfId="27722"/>
    <cellStyle name="Обычный 3 13 47 2 3 4 2" xfId="27723"/>
    <cellStyle name="Обычный 3 13 47 2 3 5" xfId="27724"/>
    <cellStyle name="Обычный 3 13 47 2 4" xfId="27725"/>
    <cellStyle name="Обычный 3 13 47 2 4 2" xfId="27726"/>
    <cellStyle name="Обычный 3 13 47 2 4 2 2" xfId="27727"/>
    <cellStyle name="Обычный 3 13 47 2 4 2 2 2" xfId="27728"/>
    <cellStyle name="Обычный 3 13 47 2 4 2 3" xfId="27729"/>
    <cellStyle name="Обычный 3 13 47 2 4 3" xfId="27730"/>
    <cellStyle name="Обычный 3 13 47 2 4 3 2" xfId="27731"/>
    <cellStyle name="Обычный 3 13 47 2 4 4" xfId="27732"/>
    <cellStyle name="Обычный 3 13 47 2 5" xfId="27733"/>
    <cellStyle name="Обычный 3 13 47 2 5 2" xfId="27734"/>
    <cellStyle name="Обычный 3 13 47 2 5 2 2" xfId="27735"/>
    <cellStyle name="Обычный 3 13 47 2 5 3" xfId="27736"/>
    <cellStyle name="Обычный 3 13 47 2 6" xfId="27737"/>
    <cellStyle name="Обычный 3 13 47 2 6 2" xfId="27738"/>
    <cellStyle name="Обычный 3 13 47 2 7" xfId="27739"/>
    <cellStyle name="Обычный 3 13 47 3" xfId="27740"/>
    <cellStyle name="Обычный 3 13 47 3 2" xfId="27741"/>
    <cellStyle name="Обычный 3 13 47 3 2 2" xfId="27742"/>
    <cellStyle name="Обычный 3 13 47 3 2 2 2" xfId="27743"/>
    <cellStyle name="Обычный 3 13 47 3 2 2 2 2" xfId="27744"/>
    <cellStyle name="Обычный 3 13 47 3 2 2 3" xfId="27745"/>
    <cellStyle name="Обычный 3 13 47 3 2 3" xfId="27746"/>
    <cellStyle name="Обычный 3 13 47 3 2 3 2" xfId="27747"/>
    <cellStyle name="Обычный 3 13 47 3 2 4" xfId="27748"/>
    <cellStyle name="Обычный 3 13 47 3 3" xfId="27749"/>
    <cellStyle name="Обычный 3 13 47 3 3 2" xfId="27750"/>
    <cellStyle name="Обычный 3 13 47 3 3 2 2" xfId="27751"/>
    <cellStyle name="Обычный 3 13 47 3 3 3" xfId="27752"/>
    <cellStyle name="Обычный 3 13 47 3 4" xfId="27753"/>
    <cellStyle name="Обычный 3 13 47 3 4 2" xfId="27754"/>
    <cellStyle name="Обычный 3 13 47 3 5" xfId="27755"/>
    <cellStyle name="Обычный 3 13 47 4" xfId="27756"/>
    <cellStyle name="Обычный 3 13 47 4 2" xfId="27757"/>
    <cellStyle name="Обычный 3 13 47 4 2 2" xfId="27758"/>
    <cellStyle name="Обычный 3 13 47 4 2 2 2" xfId="27759"/>
    <cellStyle name="Обычный 3 13 47 4 2 2 2 2" xfId="27760"/>
    <cellStyle name="Обычный 3 13 47 4 2 2 3" xfId="27761"/>
    <cellStyle name="Обычный 3 13 47 4 2 3" xfId="27762"/>
    <cellStyle name="Обычный 3 13 47 4 2 3 2" xfId="27763"/>
    <cellStyle name="Обычный 3 13 47 4 2 4" xfId="27764"/>
    <cellStyle name="Обычный 3 13 47 4 3" xfId="27765"/>
    <cellStyle name="Обычный 3 13 47 4 3 2" xfId="27766"/>
    <cellStyle name="Обычный 3 13 47 4 3 2 2" xfId="27767"/>
    <cellStyle name="Обычный 3 13 47 4 3 3" xfId="27768"/>
    <cellStyle name="Обычный 3 13 47 4 4" xfId="27769"/>
    <cellStyle name="Обычный 3 13 47 4 4 2" xfId="27770"/>
    <cellStyle name="Обычный 3 13 47 4 5" xfId="27771"/>
    <cellStyle name="Обычный 3 13 47 5" xfId="27772"/>
    <cellStyle name="Обычный 3 13 47 5 2" xfId="27773"/>
    <cellStyle name="Обычный 3 13 47 5 2 2" xfId="27774"/>
    <cellStyle name="Обычный 3 13 47 5 2 2 2" xfId="27775"/>
    <cellStyle name="Обычный 3 13 47 5 2 3" xfId="27776"/>
    <cellStyle name="Обычный 3 13 47 5 3" xfId="27777"/>
    <cellStyle name="Обычный 3 13 47 5 3 2" xfId="27778"/>
    <cellStyle name="Обычный 3 13 47 5 4" xfId="27779"/>
    <cellStyle name="Обычный 3 13 47 6" xfId="27780"/>
    <cellStyle name="Обычный 3 13 47 6 2" xfId="27781"/>
    <cellStyle name="Обычный 3 13 47 6 2 2" xfId="27782"/>
    <cellStyle name="Обычный 3 13 47 6 3" xfId="27783"/>
    <cellStyle name="Обычный 3 13 47 7" xfId="27784"/>
    <cellStyle name="Обычный 3 13 47 7 2" xfId="27785"/>
    <cellStyle name="Обычный 3 13 47 8" xfId="27786"/>
    <cellStyle name="Обычный 3 13 48" xfId="27787"/>
    <cellStyle name="Обычный 3 13 48 2" xfId="27788"/>
    <cellStyle name="Обычный 3 13 48 2 2" xfId="27789"/>
    <cellStyle name="Обычный 3 13 48 2 2 2" xfId="27790"/>
    <cellStyle name="Обычный 3 13 48 2 2 2 2" xfId="27791"/>
    <cellStyle name="Обычный 3 13 48 2 2 2 2 2" xfId="27792"/>
    <cellStyle name="Обычный 3 13 48 2 2 2 3" xfId="27793"/>
    <cellStyle name="Обычный 3 13 48 2 2 3" xfId="27794"/>
    <cellStyle name="Обычный 3 13 48 2 2 3 2" xfId="27795"/>
    <cellStyle name="Обычный 3 13 48 2 2 4" xfId="27796"/>
    <cellStyle name="Обычный 3 13 48 2 3" xfId="27797"/>
    <cellStyle name="Обычный 3 13 48 2 3 2" xfId="27798"/>
    <cellStyle name="Обычный 3 13 48 2 3 2 2" xfId="27799"/>
    <cellStyle name="Обычный 3 13 48 2 3 3" xfId="27800"/>
    <cellStyle name="Обычный 3 13 48 2 4" xfId="27801"/>
    <cellStyle name="Обычный 3 13 48 2 4 2" xfId="27802"/>
    <cellStyle name="Обычный 3 13 48 2 5" xfId="27803"/>
    <cellStyle name="Обычный 3 13 48 3" xfId="27804"/>
    <cellStyle name="Обычный 3 13 48 3 2" xfId="27805"/>
    <cellStyle name="Обычный 3 13 48 3 2 2" xfId="27806"/>
    <cellStyle name="Обычный 3 13 48 3 2 2 2" xfId="27807"/>
    <cellStyle name="Обычный 3 13 48 3 2 2 2 2" xfId="27808"/>
    <cellStyle name="Обычный 3 13 48 3 2 2 3" xfId="27809"/>
    <cellStyle name="Обычный 3 13 48 3 2 3" xfId="27810"/>
    <cellStyle name="Обычный 3 13 48 3 2 3 2" xfId="27811"/>
    <cellStyle name="Обычный 3 13 48 3 2 4" xfId="27812"/>
    <cellStyle name="Обычный 3 13 48 3 3" xfId="27813"/>
    <cellStyle name="Обычный 3 13 48 3 3 2" xfId="27814"/>
    <cellStyle name="Обычный 3 13 48 3 3 2 2" xfId="27815"/>
    <cellStyle name="Обычный 3 13 48 3 3 3" xfId="27816"/>
    <cellStyle name="Обычный 3 13 48 3 4" xfId="27817"/>
    <cellStyle name="Обычный 3 13 48 3 4 2" xfId="27818"/>
    <cellStyle name="Обычный 3 13 48 3 5" xfId="27819"/>
    <cellStyle name="Обычный 3 13 48 4" xfId="27820"/>
    <cellStyle name="Обычный 3 13 48 4 2" xfId="27821"/>
    <cellStyle name="Обычный 3 13 48 4 2 2" xfId="27822"/>
    <cellStyle name="Обычный 3 13 48 4 2 2 2" xfId="27823"/>
    <cellStyle name="Обычный 3 13 48 4 2 3" xfId="27824"/>
    <cellStyle name="Обычный 3 13 48 4 3" xfId="27825"/>
    <cellStyle name="Обычный 3 13 48 4 3 2" xfId="27826"/>
    <cellStyle name="Обычный 3 13 48 4 4" xfId="27827"/>
    <cellStyle name="Обычный 3 13 48 5" xfId="27828"/>
    <cellStyle name="Обычный 3 13 48 5 2" xfId="27829"/>
    <cellStyle name="Обычный 3 13 48 5 2 2" xfId="27830"/>
    <cellStyle name="Обычный 3 13 48 5 3" xfId="27831"/>
    <cellStyle name="Обычный 3 13 48 6" xfId="27832"/>
    <cellStyle name="Обычный 3 13 48 6 2" xfId="27833"/>
    <cellStyle name="Обычный 3 13 48 7" xfId="27834"/>
    <cellStyle name="Обычный 3 13 49" xfId="27835"/>
    <cellStyle name="Обычный 3 13 49 2" xfId="27836"/>
    <cellStyle name="Обычный 3 13 49 2 2" xfId="27837"/>
    <cellStyle name="Обычный 3 13 49 2 2 2" xfId="27838"/>
    <cellStyle name="Обычный 3 13 49 2 2 2 2" xfId="27839"/>
    <cellStyle name="Обычный 3 13 49 2 2 3" xfId="27840"/>
    <cellStyle name="Обычный 3 13 49 2 3" xfId="27841"/>
    <cellStyle name="Обычный 3 13 49 2 3 2" xfId="27842"/>
    <cellStyle name="Обычный 3 13 49 2 4" xfId="27843"/>
    <cellStyle name="Обычный 3 13 49 3" xfId="27844"/>
    <cellStyle name="Обычный 3 13 49 3 2" xfId="27845"/>
    <cellStyle name="Обычный 3 13 49 3 2 2" xfId="27846"/>
    <cellStyle name="Обычный 3 13 49 3 3" xfId="27847"/>
    <cellStyle name="Обычный 3 13 49 4" xfId="27848"/>
    <cellStyle name="Обычный 3 13 49 4 2" xfId="27849"/>
    <cellStyle name="Обычный 3 13 49 5" xfId="27850"/>
    <cellStyle name="Обычный 3 13 5" xfId="27851"/>
    <cellStyle name="Обычный 3 13 5 2" xfId="27852"/>
    <cellStyle name="Обычный 3 13 5 2 2" xfId="27853"/>
    <cellStyle name="Обычный 3 13 5 2 2 2" xfId="27854"/>
    <cellStyle name="Обычный 3 13 5 2 2 2 2" xfId="27855"/>
    <cellStyle name="Обычный 3 13 5 2 2 2 2 2" xfId="27856"/>
    <cellStyle name="Обычный 3 13 5 2 2 2 2 2 2" xfId="27857"/>
    <cellStyle name="Обычный 3 13 5 2 2 2 2 3" xfId="27858"/>
    <cellStyle name="Обычный 3 13 5 2 2 2 3" xfId="27859"/>
    <cellStyle name="Обычный 3 13 5 2 2 2 3 2" xfId="27860"/>
    <cellStyle name="Обычный 3 13 5 2 2 2 4" xfId="27861"/>
    <cellStyle name="Обычный 3 13 5 2 2 3" xfId="27862"/>
    <cellStyle name="Обычный 3 13 5 2 2 3 2" xfId="27863"/>
    <cellStyle name="Обычный 3 13 5 2 2 3 2 2" xfId="27864"/>
    <cellStyle name="Обычный 3 13 5 2 2 3 3" xfId="27865"/>
    <cellStyle name="Обычный 3 13 5 2 2 4" xfId="27866"/>
    <cellStyle name="Обычный 3 13 5 2 2 4 2" xfId="27867"/>
    <cellStyle name="Обычный 3 13 5 2 2 5" xfId="27868"/>
    <cellStyle name="Обычный 3 13 5 2 3" xfId="27869"/>
    <cellStyle name="Обычный 3 13 5 2 3 2" xfId="27870"/>
    <cellStyle name="Обычный 3 13 5 2 3 2 2" xfId="27871"/>
    <cellStyle name="Обычный 3 13 5 2 3 2 2 2" xfId="27872"/>
    <cellStyle name="Обычный 3 13 5 2 3 2 2 2 2" xfId="27873"/>
    <cellStyle name="Обычный 3 13 5 2 3 2 2 3" xfId="27874"/>
    <cellStyle name="Обычный 3 13 5 2 3 2 3" xfId="27875"/>
    <cellStyle name="Обычный 3 13 5 2 3 2 3 2" xfId="27876"/>
    <cellStyle name="Обычный 3 13 5 2 3 2 4" xfId="27877"/>
    <cellStyle name="Обычный 3 13 5 2 3 3" xfId="27878"/>
    <cellStyle name="Обычный 3 13 5 2 3 3 2" xfId="27879"/>
    <cellStyle name="Обычный 3 13 5 2 3 3 2 2" xfId="27880"/>
    <cellStyle name="Обычный 3 13 5 2 3 3 3" xfId="27881"/>
    <cellStyle name="Обычный 3 13 5 2 3 4" xfId="27882"/>
    <cellStyle name="Обычный 3 13 5 2 3 4 2" xfId="27883"/>
    <cellStyle name="Обычный 3 13 5 2 3 5" xfId="27884"/>
    <cellStyle name="Обычный 3 13 5 2 4" xfId="27885"/>
    <cellStyle name="Обычный 3 13 5 2 4 2" xfId="27886"/>
    <cellStyle name="Обычный 3 13 5 2 4 2 2" xfId="27887"/>
    <cellStyle name="Обычный 3 13 5 2 4 2 2 2" xfId="27888"/>
    <cellStyle name="Обычный 3 13 5 2 4 2 3" xfId="27889"/>
    <cellStyle name="Обычный 3 13 5 2 4 3" xfId="27890"/>
    <cellStyle name="Обычный 3 13 5 2 4 3 2" xfId="27891"/>
    <cellStyle name="Обычный 3 13 5 2 4 4" xfId="27892"/>
    <cellStyle name="Обычный 3 13 5 2 5" xfId="27893"/>
    <cellStyle name="Обычный 3 13 5 2 5 2" xfId="27894"/>
    <cellStyle name="Обычный 3 13 5 2 5 2 2" xfId="27895"/>
    <cellStyle name="Обычный 3 13 5 2 5 3" xfId="27896"/>
    <cellStyle name="Обычный 3 13 5 2 6" xfId="27897"/>
    <cellStyle name="Обычный 3 13 5 2 6 2" xfId="27898"/>
    <cellStyle name="Обычный 3 13 5 2 7" xfId="27899"/>
    <cellStyle name="Обычный 3 13 5 3" xfId="27900"/>
    <cellStyle name="Обычный 3 13 5 3 2" xfId="27901"/>
    <cellStyle name="Обычный 3 13 5 3 2 2" xfId="27902"/>
    <cellStyle name="Обычный 3 13 5 3 2 2 2" xfId="27903"/>
    <cellStyle name="Обычный 3 13 5 3 2 2 2 2" xfId="27904"/>
    <cellStyle name="Обычный 3 13 5 3 2 2 3" xfId="27905"/>
    <cellStyle name="Обычный 3 13 5 3 2 3" xfId="27906"/>
    <cellStyle name="Обычный 3 13 5 3 2 3 2" xfId="27907"/>
    <cellStyle name="Обычный 3 13 5 3 2 4" xfId="27908"/>
    <cellStyle name="Обычный 3 13 5 3 3" xfId="27909"/>
    <cellStyle name="Обычный 3 13 5 3 3 2" xfId="27910"/>
    <cellStyle name="Обычный 3 13 5 3 3 2 2" xfId="27911"/>
    <cellStyle name="Обычный 3 13 5 3 3 3" xfId="27912"/>
    <cellStyle name="Обычный 3 13 5 3 4" xfId="27913"/>
    <cellStyle name="Обычный 3 13 5 3 4 2" xfId="27914"/>
    <cellStyle name="Обычный 3 13 5 3 5" xfId="27915"/>
    <cellStyle name="Обычный 3 13 5 4" xfId="27916"/>
    <cellStyle name="Обычный 3 13 5 4 2" xfId="27917"/>
    <cellStyle name="Обычный 3 13 5 4 2 2" xfId="27918"/>
    <cellStyle name="Обычный 3 13 5 4 2 2 2" xfId="27919"/>
    <cellStyle name="Обычный 3 13 5 4 2 2 2 2" xfId="27920"/>
    <cellStyle name="Обычный 3 13 5 4 2 2 3" xfId="27921"/>
    <cellStyle name="Обычный 3 13 5 4 2 3" xfId="27922"/>
    <cellStyle name="Обычный 3 13 5 4 2 3 2" xfId="27923"/>
    <cellStyle name="Обычный 3 13 5 4 2 4" xfId="27924"/>
    <cellStyle name="Обычный 3 13 5 4 3" xfId="27925"/>
    <cellStyle name="Обычный 3 13 5 4 3 2" xfId="27926"/>
    <cellStyle name="Обычный 3 13 5 4 3 2 2" xfId="27927"/>
    <cellStyle name="Обычный 3 13 5 4 3 3" xfId="27928"/>
    <cellStyle name="Обычный 3 13 5 4 4" xfId="27929"/>
    <cellStyle name="Обычный 3 13 5 4 4 2" xfId="27930"/>
    <cellStyle name="Обычный 3 13 5 4 5" xfId="27931"/>
    <cellStyle name="Обычный 3 13 5 5" xfId="27932"/>
    <cellStyle name="Обычный 3 13 5 5 2" xfId="27933"/>
    <cellStyle name="Обычный 3 13 5 5 2 2" xfId="27934"/>
    <cellStyle name="Обычный 3 13 5 5 2 2 2" xfId="27935"/>
    <cellStyle name="Обычный 3 13 5 5 2 3" xfId="27936"/>
    <cellStyle name="Обычный 3 13 5 5 3" xfId="27937"/>
    <cellStyle name="Обычный 3 13 5 5 3 2" xfId="27938"/>
    <cellStyle name="Обычный 3 13 5 5 4" xfId="27939"/>
    <cellStyle name="Обычный 3 13 5 6" xfId="27940"/>
    <cellStyle name="Обычный 3 13 5 6 2" xfId="27941"/>
    <cellStyle name="Обычный 3 13 5 6 2 2" xfId="27942"/>
    <cellStyle name="Обычный 3 13 5 6 3" xfId="27943"/>
    <cellStyle name="Обычный 3 13 5 7" xfId="27944"/>
    <cellStyle name="Обычный 3 13 5 7 2" xfId="27945"/>
    <cellStyle name="Обычный 3 13 5 8" xfId="27946"/>
    <cellStyle name="Обычный 3 13 50" xfId="27947"/>
    <cellStyle name="Обычный 3 13 50 2" xfId="27948"/>
    <cellStyle name="Обычный 3 13 50 2 2" xfId="27949"/>
    <cellStyle name="Обычный 3 13 50 2 2 2" xfId="27950"/>
    <cellStyle name="Обычный 3 13 50 2 2 2 2" xfId="27951"/>
    <cellStyle name="Обычный 3 13 50 2 2 3" xfId="27952"/>
    <cellStyle name="Обычный 3 13 50 2 3" xfId="27953"/>
    <cellStyle name="Обычный 3 13 50 2 3 2" xfId="27954"/>
    <cellStyle name="Обычный 3 13 50 2 4" xfId="27955"/>
    <cellStyle name="Обычный 3 13 50 3" xfId="27956"/>
    <cellStyle name="Обычный 3 13 50 3 2" xfId="27957"/>
    <cellStyle name="Обычный 3 13 50 3 2 2" xfId="27958"/>
    <cellStyle name="Обычный 3 13 50 3 3" xfId="27959"/>
    <cellStyle name="Обычный 3 13 50 4" xfId="27960"/>
    <cellStyle name="Обычный 3 13 50 4 2" xfId="27961"/>
    <cellStyle name="Обычный 3 13 50 5" xfId="27962"/>
    <cellStyle name="Обычный 3 13 51" xfId="27963"/>
    <cellStyle name="Обычный 3 13 51 2" xfId="27964"/>
    <cellStyle name="Обычный 3 13 51 2 2" xfId="27965"/>
    <cellStyle name="Обычный 3 13 51 2 2 2" xfId="27966"/>
    <cellStyle name="Обычный 3 13 51 2 3" xfId="27967"/>
    <cellStyle name="Обычный 3 13 51 3" xfId="27968"/>
    <cellStyle name="Обычный 3 13 51 3 2" xfId="27969"/>
    <cellStyle name="Обычный 3 13 51 4" xfId="27970"/>
    <cellStyle name="Обычный 3 13 52" xfId="27971"/>
    <cellStyle name="Обычный 3 13 52 2" xfId="27972"/>
    <cellStyle name="Обычный 3 13 52 2 2" xfId="27973"/>
    <cellStyle name="Обычный 3 13 52 3" xfId="27974"/>
    <cellStyle name="Обычный 3 13 53" xfId="27975"/>
    <cellStyle name="Обычный 3 13 53 2" xfId="27976"/>
    <cellStyle name="Обычный 3 13 54" xfId="27977"/>
    <cellStyle name="Обычный 3 13 6" xfId="27978"/>
    <cellStyle name="Обычный 3 13 6 2" xfId="27979"/>
    <cellStyle name="Обычный 3 13 6 2 2" xfId="27980"/>
    <cellStyle name="Обычный 3 13 6 2 2 2" xfId="27981"/>
    <cellStyle name="Обычный 3 13 6 2 2 2 2" xfId="27982"/>
    <cellStyle name="Обычный 3 13 6 2 2 2 2 2" xfId="27983"/>
    <cellStyle name="Обычный 3 13 6 2 2 2 2 2 2" xfId="27984"/>
    <cellStyle name="Обычный 3 13 6 2 2 2 2 3" xfId="27985"/>
    <cellStyle name="Обычный 3 13 6 2 2 2 3" xfId="27986"/>
    <cellStyle name="Обычный 3 13 6 2 2 2 3 2" xfId="27987"/>
    <cellStyle name="Обычный 3 13 6 2 2 2 4" xfId="27988"/>
    <cellStyle name="Обычный 3 13 6 2 2 3" xfId="27989"/>
    <cellStyle name="Обычный 3 13 6 2 2 3 2" xfId="27990"/>
    <cellStyle name="Обычный 3 13 6 2 2 3 2 2" xfId="27991"/>
    <cellStyle name="Обычный 3 13 6 2 2 3 3" xfId="27992"/>
    <cellStyle name="Обычный 3 13 6 2 2 4" xfId="27993"/>
    <cellStyle name="Обычный 3 13 6 2 2 4 2" xfId="27994"/>
    <cellStyle name="Обычный 3 13 6 2 2 5" xfId="27995"/>
    <cellStyle name="Обычный 3 13 6 2 3" xfId="27996"/>
    <cellStyle name="Обычный 3 13 6 2 3 2" xfId="27997"/>
    <cellStyle name="Обычный 3 13 6 2 3 2 2" xfId="27998"/>
    <cellStyle name="Обычный 3 13 6 2 3 2 2 2" xfId="27999"/>
    <cellStyle name="Обычный 3 13 6 2 3 2 2 2 2" xfId="28000"/>
    <cellStyle name="Обычный 3 13 6 2 3 2 2 3" xfId="28001"/>
    <cellStyle name="Обычный 3 13 6 2 3 2 3" xfId="28002"/>
    <cellStyle name="Обычный 3 13 6 2 3 2 3 2" xfId="28003"/>
    <cellStyle name="Обычный 3 13 6 2 3 2 4" xfId="28004"/>
    <cellStyle name="Обычный 3 13 6 2 3 3" xfId="28005"/>
    <cellStyle name="Обычный 3 13 6 2 3 3 2" xfId="28006"/>
    <cellStyle name="Обычный 3 13 6 2 3 3 2 2" xfId="28007"/>
    <cellStyle name="Обычный 3 13 6 2 3 3 3" xfId="28008"/>
    <cellStyle name="Обычный 3 13 6 2 3 4" xfId="28009"/>
    <cellStyle name="Обычный 3 13 6 2 3 4 2" xfId="28010"/>
    <cellStyle name="Обычный 3 13 6 2 3 5" xfId="28011"/>
    <cellStyle name="Обычный 3 13 6 2 4" xfId="28012"/>
    <cellStyle name="Обычный 3 13 6 2 4 2" xfId="28013"/>
    <cellStyle name="Обычный 3 13 6 2 4 2 2" xfId="28014"/>
    <cellStyle name="Обычный 3 13 6 2 4 2 2 2" xfId="28015"/>
    <cellStyle name="Обычный 3 13 6 2 4 2 3" xfId="28016"/>
    <cellStyle name="Обычный 3 13 6 2 4 3" xfId="28017"/>
    <cellStyle name="Обычный 3 13 6 2 4 3 2" xfId="28018"/>
    <cellStyle name="Обычный 3 13 6 2 4 4" xfId="28019"/>
    <cellStyle name="Обычный 3 13 6 2 5" xfId="28020"/>
    <cellStyle name="Обычный 3 13 6 2 5 2" xfId="28021"/>
    <cellStyle name="Обычный 3 13 6 2 5 2 2" xfId="28022"/>
    <cellStyle name="Обычный 3 13 6 2 5 3" xfId="28023"/>
    <cellStyle name="Обычный 3 13 6 2 6" xfId="28024"/>
    <cellStyle name="Обычный 3 13 6 2 6 2" xfId="28025"/>
    <cellStyle name="Обычный 3 13 6 2 7" xfId="28026"/>
    <cellStyle name="Обычный 3 13 6 3" xfId="28027"/>
    <cellStyle name="Обычный 3 13 6 3 2" xfId="28028"/>
    <cellStyle name="Обычный 3 13 6 3 2 2" xfId="28029"/>
    <cellStyle name="Обычный 3 13 6 3 2 2 2" xfId="28030"/>
    <cellStyle name="Обычный 3 13 6 3 2 2 2 2" xfId="28031"/>
    <cellStyle name="Обычный 3 13 6 3 2 2 3" xfId="28032"/>
    <cellStyle name="Обычный 3 13 6 3 2 3" xfId="28033"/>
    <cellStyle name="Обычный 3 13 6 3 2 3 2" xfId="28034"/>
    <cellStyle name="Обычный 3 13 6 3 2 4" xfId="28035"/>
    <cellStyle name="Обычный 3 13 6 3 3" xfId="28036"/>
    <cellStyle name="Обычный 3 13 6 3 3 2" xfId="28037"/>
    <cellStyle name="Обычный 3 13 6 3 3 2 2" xfId="28038"/>
    <cellStyle name="Обычный 3 13 6 3 3 3" xfId="28039"/>
    <cellStyle name="Обычный 3 13 6 3 4" xfId="28040"/>
    <cellStyle name="Обычный 3 13 6 3 4 2" xfId="28041"/>
    <cellStyle name="Обычный 3 13 6 3 5" xfId="28042"/>
    <cellStyle name="Обычный 3 13 6 4" xfId="28043"/>
    <cellStyle name="Обычный 3 13 6 4 2" xfId="28044"/>
    <cellStyle name="Обычный 3 13 6 4 2 2" xfId="28045"/>
    <cellStyle name="Обычный 3 13 6 4 2 2 2" xfId="28046"/>
    <cellStyle name="Обычный 3 13 6 4 2 2 2 2" xfId="28047"/>
    <cellStyle name="Обычный 3 13 6 4 2 2 3" xfId="28048"/>
    <cellStyle name="Обычный 3 13 6 4 2 3" xfId="28049"/>
    <cellStyle name="Обычный 3 13 6 4 2 3 2" xfId="28050"/>
    <cellStyle name="Обычный 3 13 6 4 2 4" xfId="28051"/>
    <cellStyle name="Обычный 3 13 6 4 3" xfId="28052"/>
    <cellStyle name="Обычный 3 13 6 4 3 2" xfId="28053"/>
    <cellStyle name="Обычный 3 13 6 4 3 2 2" xfId="28054"/>
    <cellStyle name="Обычный 3 13 6 4 3 3" xfId="28055"/>
    <cellStyle name="Обычный 3 13 6 4 4" xfId="28056"/>
    <cellStyle name="Обычный 3 13 6 4 4 2" xfId="28057"/>
    <cellStyle name="Обычный 3 13 6 4 5" xfId="28058"/>
    <cellStyle name="Обычный 3 13 6 5" xfId="28059"/>
    <cellStyle name="Обычный 3 13 6 5 2" xfId="28060"/>
    <cellStyle name="Обычный 3 13 6 5 2 2" xfId="28061"/>
    <cellStyle name="Обычный 3 13 6 5 2 2 2" xfId="28062"/>
    <cellStyle name="Обычный 3 13 6 5 2 3" xfId="28063"/>
    <cellStyle name="Обычный 3 13 6 5 3" xfId="28064"/>
    <cellStyle name="Обычный 3 13 6 5 3 2" xfId="28065"/>
    <cellStyle name="Обычный 3 13 6 5 4" xfId="28066"/>
    <cellStyle name="Обычный 3 13 6 6" xfId="28067"/>
    <cellStyle name="Обычный 3 13 6 6 2" xfId="28068"/>
    <cellStyle name="Обычный 3 13 6 6 2 2" xfId="28069"/>
    <cellStyle name="Обычный 3 13 6 6 3" xfId="28070"/>
    <cellStyle name="Обычный 3 13 6 7" xfId="28071"/>
    <cellStyle name="Обычный 3 13 6 7 2" xfId="28072"/>
    <cellStyle name="Обычный 3 13 6 8" xfId="28073"/>
    <cellStyle name="Обычный 3 13 7" xfId="28074"/>
    <cellStyle name="Обычный 3 13 7 2" xfId="28075"/>
    <cellStyle name="Обычный 3 13 7 2 2" xfId="28076"/>
    <cellStyle name="Обычный 3 13 7 2 2 2" xfId="28077"/>
    <cellStyle name="Обычный 3 13 7 2 2 2 2" xfId="28078"/>
    <cellStyle name="Обычный 3 13 7 2 2 2 2 2" xfId="28079"/>
    <cellStyle name="Обычный 3 13 7 2 2 2 2 2 2" xfId="28080"/>
    <cellStyle name="Обычный 3 13 7 2 2 2 2 3" xfId="28081"/>
    <cellStyle name="Обычный 3 13 7 2 2 2 3" xfId="28082"/>
    <cellStyle name="Обычный 3 13 7 2 2 2 3 2" xfId="28083"/>
    <cellStyle name="Обычный 3 13 7 2 2 2 4" xfId="28084"/>
    <cellStyle name="Обычный 3 13 7 2 2 3" xfId="28085"/>
    <cellStyle name="Обычный 3 13 7 2 2 3 2" xfId="28086"/>
    <cellStyle name="Обычный 3 13 7 2 2 3 2 2" xfId="28087"/>
    <cellStyle name="Обычный 3 13 7 2 2 3 3" xfId="28088"/>
    <cellStyle name="Обычный 3 13 7 2 2 4" xfId="28089"/>
    <cellStyle name="Обычный 3 13 7 2 2 4 2" xfId="28090"/>
    <cellStyle name="Обычный 3 13 7 2 2 5" xfId="28091"/>
    <cellStyle name="Обычный 3 13 7 2 3" xfId="28092"/>
    <cellStyle name="Обычный 3 13 7 2 3 2" xfId="28093"/>
    <cellStyle name="Обычный 3 13 7 2 3 2 2" xfId="28094"/>
    <cellStyle name="Обычный 3 13 7 2 3 2 2 2" xfId="28095"/>
    <cellStyle name="Обычный 3 13 7 2 3 2 2 2 2" xfId="28096"/>
    <cellStyle name="Обычный 3 13 7 2 3 2 2 3" xfId="28097"/>
    <cellStyle name="Обычный 3 13 7 2 3 2 3" xfId="28098"/>
    <cellStyle name="Обычный 3 13 7 2 3 2 3 2" xfId="28099"/>
    <cellStyle name="Обычный 3 13 7 2 3 2 4" xfId="28100"/>
    <cellStyle name="Обычный 3 13 7 2 3 3" xfId="28101"/>
    <cellStyle name="Обычный 3 13 7 2 3 3 2" xfId="28102"/>
    <cellStyle name="Обычный 3 13 7 2 3 3 2 2" xfId="28103"/>
    <cellStyle name="Обычный 3 13 7 2 3 3 3" xfId="28104"/>
    <cellStyle name="Обычный 3 13 7 2 3 4" xfId="28105"/>
    <cellStyle name="Обычный 3 13 7 2 3 4 2" xfId="28106"/>
    <cellStyle name="Обычный 3 13 7 2 3 5" xfId="28107"/>
    <cellStyle name="Обычный 3 13 7 2 4" xfId="28108"/>
    <cellStyle name="Обычный 3 13 7 2 4 2" xfId="28109"/>
    <cellStyle name="Обычный 3 13 7 2 4 2 2" xfId="28110"/>
    <cellStyle name="Обычный 3 13 7 2 4 2 2 2" xfId="28111"/>
    <cellStyle name="Обычный 3 13 7 2 4 2 3" xfId="28112"/>
    <cellStyle name="Обычный 3 13 7 2 4 3" xfId="28113"/>
    <cellStyle name="Обычный 3 13 7 2 4 3 2" xfId="28114"/>
    <cellStyle name="Обычный 3 13 7 2 4 4" xfId="28115"/>
    <cellStyle name="Обычный 3 13 7 2 5" xfId="28116"/>
    <cellStyle name="Обычный 3 13 7 2 5 2" xfId="28117"/>
    <cellStyle name="Обычный 3 13 7 2 5 2 2" xfId="28118"/>
    <cellStyle name="Обычный 3 13 7 2 5 3" xfId="28119"/>
    <cellStyle name="Обычный 3 13 7 2 6" xfId="28120"/>
    <cellStyle name="Обычный 3 13 7 2 6 2" xfId="28121"/>
    <cellStyle name="Обычный 3 13 7 2 7" xfId="28122"/>
    <cellStyle name="Обычный 3 13 7 3" xfId="28123"/>
    <cellStyle name="Обычный 3 13 7 3 2" xfId="28124"/>
    <cellStyle name="Обычный 3 13 7 3 2 2" xfId="28125"/>
    <cellStyle name="Обычный 3 13 7 3 2 2 2" xfId="28126"/>
    <cellStyle name="Обычный 3 13 7 3 2 2 2 2" xfId="28127"/>
    <cellStyle name="Обычный 3 13 7 3 2 2 3" xfId="28128"/>
    <cellStyle name="Обычный 3 13 7 3 2 3" xfId="28129"/>
    <cellStyle name="Обычный 3 13 7 3 2 3 2" xfId="28130"/>
    <cellStyle name="Обычный 3 13 7 3 2 4" xfId="28131"/>
    <cellStyle name="Обычный 3 13 7 3 3" xfId="28132"/>
    <cellStyle name="Обычный 3 13 7 3 3 2" xfId="28133"/>
    <cellStyle name="Обычный 3 13 7 3 3 2 2" xfId="28134"/>
    <cellStyle name="Обычный 3 13 7 3 3 3" xfId="28135"/>
    <cellStyle name="Обычный 3 13 7 3 4" xfId="28136"/>
    <cellStyle name="Обычный 3 13 7 3 4 2" xfId="28137"/>
    <cellStyle name="Обычный 3 13 7 3 5" xfId="28138"/>
    <cellStyle name="Обычный 3 13 7 4" xfId="28139"/>
    <cellStyle name="Обычный 3 13 7 4 2" xfId="28140"/>
    <cellStyle name="Обычный 3 13 7 4 2 2" xfId="28141"/>
    <cellStyle name="Обычный 3 13 7 4 2 2 2" xfId="28142"/>
    <cellStyle name="Обычный 3 13 7 4 2 2 2 2" xfId="28143"/>
    <cellStyle name="Обычный 3 13 7 4 2 2 3" xfId="28144"/>
    <cellStyle name="Обычный 3 13 7 4 2 3" xfId="28145"/>
    <cellStyle name="Обычный 3 13 7 4 2 3 2" xfId="28146"/>
    <cellStyle name="Обычный 3 13 7 4 2 4" xfId="28147"/>
    <cellStyle name="Обычный 3 13 7 4 3" xfId="28148"/>
    <cellStyle name="Обычный 3 13 7 4 3 2" xfId="28149"/>
    <cellStyle name="Обычный 3 13 7 4 3 2 2" xfId="28150"/>
    <cellStyle name="Обычный 3 13 7 4 3 3" xfId="28151"/>
    <cellStyle name="Обычный 3 13 7 4 4" xfId="28152"/>
    <cellStyle name="Обычный 3 13 7 4 4 2" xfId="28153"/>
    <cellStyle name="Обычный 3 13 7 4 5" xfId="28154"/>
    <cellStyle name="Обычный 3 13 7 5" xfId="28155"/>
    <cellStyle name="Обычный 3 13 7 5 2" xfId="28156"/>
    <cellStyle name="Обычный 3 13 7 5 2 2" xfId="28157"/>
    <cellStyle name="Обычный 3 13 7 5 2 2 2" xfId="28158"/>
    <cellStyle name="Обычный 3 13 7 5 2 3" xfId="28159"/>
    <cellStyle name="Обычный 3 13 7 5 3" xfId="28160"/>
    <cellStyle name="Обычный 3 13 7 5 3 2" xfId="28161"/>
    <cellStyle name="Обычный 3 13 7 5 4" xfId="28162"/>
    <cellStyle name="Обычный 3 13 7 6" xfId="28163"/>
    <cellStyle name="Обычный 3 13 7 6 2" xfId="28164"/>
    <cellStyle name="Обычный 3 13 7 6 2 2" xfId="28165"/>
    <cellStyle name="Обычный 3 13 7 6 3" xfId="28166"/>
    <cellStyle name="Обычный 3 13 7 7" xfId="28167"/>
    <cellStyle name="Обычный 3 13 7 7 2" xfId="28168"/>
    <cellStyle name="Обычный 3 13 7 8" xfId="28169"/>
    <cellStyle name="Обычный 3 13 8" xfId="28170"/>
    <cellStyle name="Обычный 3 13 8 2" xfId="28171"/>
    <cellStyle name="Обычный 3 13 8 2 2" xfId="28172"/>
    <cellStyle name="Обычный 3 13 8 2 2 2" xfId="28173"/>
    <cellStyle name="Обычный 3 13 8 2 2 2 2" xfId="28174"/>
    <cellStyle name="Обычный 3 13 8 2 2 2 2 2" xfId="28175"/>
    <cellStyle name="Обычный 3 13 8 2 2 2 2 2 2" xfId="28176"/>
    <cellStyle name="Обычный 3 13 8 2 2 2 2 3" xfId="28177"/>
    <cellStyle name="Обычный 3 13 8 2 2 2 3" xfId="28178"/>
    <cellStyle name="Обычный 3 13 8 2 2 2 3 2" xfId="28179"/>
    <cellStyle name="Обычный 3 13 8 2 2 2 4" xfId="28180"/>
    <cellStyle name="Обычный 3 13 8 2 2 3" xfId="28181"/>
    <cellStyle name="Обычный 3 13 8 2 2 3 2" xfId="28182"/>
    <cellStyle name="Обычный 3 13 8 2 2 3 2 2" xfId="28183"/>
    <cellStyle name="Обычный 3 13 8 2 2 3 3" xfId="28184"/>
    <cellStyle name="Обычный 3 13 8 2 2 4" xfId="28185"/>
    <cellStyle name="Обычный 3 13 8 2 2 4 2" xfId="28186"/>
    <cellStyle name="Обычный 3 13 8 2 2 5" xfId="28187"/>
    <cellStyle name="Обычный 3 13 8 2 3" xfId="28188"/>
    <cellStyle name="Обычный 3 13 8 2 3 2" xfId="28189"/>
    <cellStyle name="Обычный 3 13 8 2 3 2 2" xfId="28190"/>
    <cellStyle name="Обычный 3 13 8 2 3 2 2 2" xfId="28191"/>
    <cellStyle name="Обычный 3 13 8 2 3 2 2 2 2" xfId="28192"/>
    <cellStyle name="Обычный 3 13 8 2 3 2 2 3" xfId="28193"/>
    <cellStyle name="Обычный 3 13 8 2 3 2 3" xfId="28194"/>
    <cellStyle name="Обычный 3 13 8 2 3 2 3 2" xfId="28195"/>
    <cellStyle name="Обычный 3 13 8 2 3 2 4" xfId="28196"/>
    <cellStyle name="Обычный 3 13 8 2 3 3" xfId="28197"/>
    <cellStyle name="Обычный 3 13 8 2 3 3 2" xfId="28198"/>
    <cellStyle name="Обычный 3 13 8 2 3 3 2 2" xfId="28199"/>
    <cellStyle name="Обычный 3 13 8 2 3 3 3" xfId="28200"/>
    <cellStyle name="Обычный 3 13 8 2 3 4" xfId="28201"/>
    <cellStyle name="Обычный 3 13 8 2 3 4 2" xfId="28202"/>
    <cellStyle name="Обычный 3 13 8 2 3 5" xfId="28203"/>
    <cellStyle name="Обычный 3 13 8 2 4" xfId="28204"/>
    <cellStyle name="Обычный 3 13 8 2 4 2" xfId="28205"/>
    <cellStyle name="Обычный 3 13 8 2 4 2 2" xfId="28206"/>
    <cellStyle name="Обычный 3 13 8 2 4 2 2 2" xfId="28207"/>
    <cellStyle name="Обычный 3 13 8 2 4 2 3" xfId="28208"/>
    <cellStyle name="Обычный 3 13 8 2 4 3" xfId="28209"/>
    <cellStyle name="Обычный 3 13 8 2 4 3 2" xfId="28210"/>
    <cellStyle name="Обычный 3 13 8 2 4 4" xfId="28211"/>
    <cellStyle name="Обычный 3 13 8 2 5" xfId="28212"/>
    <cellStyle name="Обычный 3 13 8 2 5 2" xfId="28213"/>
    <cellStyle name="Обычный 3 13 8 2 5 2 2" xfId="28214"/>
    <cellStyle name="Обычный 3 13 8 2 5 3" xfId="28215"/>
    <cellStyle name="Обычный 3 13 8 2 6" xfId="28216"/>
    <cellStyle name="Обычный 3 13 8 2 6 2" xfId="28217"/>
    <cellStyle name="Обычный 3 13 8 2 7" xfId="28218"/>
    <cellStyle name="Обычный 3 13 8 3" xfId="28219"/>
    <cellStyle name="Обычный 3 13 8 3 2" xfId="28220"/>
    <cellStyle name="Обычный 3 13 8 3 2 2" xfId="28221"/>
    <cellStyle name="Обычный 3 13 8 3 2 2 2" xfId="28222"/>
    <cellStyle name="Обычный 3 13 8 3 2 2 2 2" xfId="28223"/>
    <cellStyle name="Обычный 3 13 8 3 2 2 3" xfId="28224"/>
    <cellStyle name="Обычный 3 13 8 3 2 3" xfId="28225"/>
    <cellStyle name="Обычный 3 13 8 3 2 3 2" xfId="28226"/>
    <cellStyle name="Обычный 3 13 8 3 2 4" xfId="28227"/>
    <cellStyle name="Обычный 3 13 8 3 3" xfId="28228"/>
    <cellStyle name="Обычный 3 13 8 3 3 2" xfId="28229"/>
    <cellStyle name="Обычный 3 13 8 3 3 2 2" xfId="28230"/>
    <cellStyle name="Обычный 3 13 8 3 3 3" xfId="28231"/>
    <cellStyle name="Обычный 3 13 8 3 4" xfId="28232"/>
    <cellStyle name="Обычный 3 13 8 3 4 2" xfId="28233"/>
    <cellStyle name="Обычный 3 13 8 3 5" xfId="28234"/>
    <cellStyle name="Обычный 3 13 8 4" xfId="28235"/>
    <cellStyle name="Обычный 3 13 8 4 2" xfId="28236"/>
    <cellStyle name="Обычный 3 13 8 4 2 2" xfId="28237"/>
    <cellStyle name="Обычный 3 13 8 4 2 2 2" xfId="28238"/>
    <cellStyle name="Обычный 3 13 8 4 2 2 2 2" xfId="28239"/>
    <cellStyle name="Обычный 3 13 8 4 2 2 3" xfId="28240"/>
    <cellStyle name="Обычный 3 13 8 4 2 3" xfId="28241"/>
    <cellStyle name="Обычный 3 13 8 4 2 3 2" xfId="28242"/>
    <cellStyle name="Обычный 3 13 8 4 2 4" xfId="28243"/>
    <cellStyle name="Обычный 3 13 8 4 3" xfId="28244"/>
    <cellStyle name="Обычный 3 13 8 4 3 2" xfId="28245"/>
    <cellStyle name="Обычный 3 13 8 4 3 2 2" xfId="28246"/>
    <cellStyle name="Обычный 3 13 8 4 3 3" xfId="28247"/>
    <cellStyle name="Обычный 3 13 8 4 4" xfId="28248"/>
    <cellStyle name="Обычный 3 13 8 4 4 2" xfId="28249"/>
    <cellStyle name="Обычный 3 13 8 4 5" xfId="28250"/>
    <cellStyle name="Обычный 3 13 8 5" xfId="28251"/>
    <cellStyle name="Обычный 3 13 8 5 2" xfId="28252"/>
    <cellStyle name="Обычный 3 13 8 5 2 2" xfId="28253"/>
    <cellStyle name="Обычный 3 13 8 5 2 2 2" xfId="28254"/>
    <cellStyle name="Обычный 3 13 8 5 2 3" xfId="28255"/>
    <cellStyle name="Обычный 3 13 8 5 3" xfId="28256"/>
    <cellStyle name="Обычный 3 13 8 5 3 2" xfId="28257"/>
    <cellStyle name="Обычный 3 13 8 5 4" xfId="28258"/>
    <cellStyle name="Обычный 3 13 8 6" xfId="28259"/>
    <cellStyle name="Обычный 3 13 8 6 2" xfId="28260"/>
    <cellStyle name="Обычный 3 13 8 6 2 2" xfId="28261"/>
    <cellStyle name="Обычный 3 13 8 6 3" xfId="28262"/>
    <cellStyle name="Обычный 3 13 8 7" xfId="28263"/>
    <cellStyle name="Обычный 3 13 8 7 2" xfId="28264"/>
    <cellStyle name="Обычный 3 13 8 8" xfId="28265"/>
    <cellStyle name="Обычный 3 13 9" xfId="28266"/>
    <cellStyle name="Обычный 3 13 9 2" xfId="28267"/>
    <cellStyle name="Обычный 3 13 9 2 2" xfId="28268"/>
    <cellStyle name="Обычный 3 13 9 2 2 2" xfId="28269"/>
    <cellStyle name="Обычный 3 13 9 2 2 2 2" xfId="28270"/>
    <cellStyle name="Обычный 3 13 9 2 2 2 2 2" xfId="28271"/>
    <cellStyle name="Обычный 3 13 9 2 2 2 2 2 2" xfId="28272"/>
    <cellStyle name="Обычный 3 13 9 2 2 2 2 3" xfId="28273"/>
    <cellStyle name="Обычный 3 13 9 2 2 2 3" xfId="28274"/>
    <cellStyle name="Обычный 3 13 9 2 2 2 3 2" xfId="28275"/>
    <cellStyle name="Обычный 3 13 9 2 2 2 4" xfId="28276"/>
    <cellStyle name="Обычный 3 13 9 2 2 3" xfId="28277"/>
    <cellStyle name="Обычный 3 13 9 2 2 3 2" xfId="28278"/>
    <cellStyle name="Обычный 3 13 9 2 2 3 2 2" xfId="28279"/>
    <cellStyle name="Обычный 3 13 9 2 2 3 3" xfId="28280"/>
    <cellStyle name="Обычный 3 13 9 2 2 4" xfId="28281"/>
    <cellStyle name="Обычный 3 13 9 2 2 4 2" xfId="28282"/>
    <cellStyle name="Обычный 3 13 9 2 2 5" xfId="28283"/>
    <cellStyle name="Обычный 3 13 9 2 3" xfId="28284"/>
    <cellStyle name="Обычный 3 13 9 2 3 2" xfId="28285"/>
    <cellStyle name="Обычный 3 13 9 2 3 2 2" xfId="28286"/>
    <cellStyle name="Обычный 3 13 9 2 3 2 2 2" xfId="28287"/>
    <cellStyle name="Обычный 3 13 9 2 3 2 2 2 2" xfId="28288"/>
    <cellStyle name="Обычный 3 13 9 2 3 2 2 3" xfId="28289"/>
    <cellStyle name="Обычный 3 13 9 2 3 2 3" xfId="28290"/>
    <cellStyle name="Обычный 3 13 9 2 3 2 3 2" xfId="28291"/>
    <cellStyle name="Обычный 3 13 9 2 3 2 4" xfId="28292"/>
    <cellStyle name="Обычный 3 13 9 2 3 3" xfId="28293"/>
    <cellStyle name="Обычный 3 13 9 2 3 3 2" xfId="28294"/>
    <cellStyle name="Обычный 3 13 9 2 3 3 2 2" xfId="28295"/>
    <cellStyle name="Обычный 3 13 9 2 3 3 3" xfId="28296"/>
    <cellStyle name="Обычный 3 13 9 2 3 4" xfId="28297"/>
    <cellStyle name="Обычный 3 13 9 2 3 4 2" xfId="28298"/>
    <cellStyle name="Обычный 3 13 9 2 3 5" xfId="28299"/>
    <cellStyle name="Обычный 3 13 9 2 4" xfId="28300"/>
    <cellStyle name="Обычный 3 13 9 2 4 2" xfId="28301"/>
    <cellStyle name="Обычный 3 13 9 2 4 2 2" xfId="28302"/>
    <cellStyle name="Обычный 3 13 9 2 4 2 2 2" xfId="28303"/>
    <cellStyle name="Обычный 3 13 9 2 4 2 3" xfId="28304"/>
    <cellStyle name="Обычный 3 13 9 2 4 3" xfId="28305"/>
    <cellStyle name="Обычный 3 13 9 2 4 3 2" xfId="28306"/>
    <cellStyle name="Обычный 3 13 9 2 4 4" xfId="28307"/>
    <cellStyle name="Обычный 3 13 9 2 5" xfId="28308"/>
    <cellStyle name="Обычный 3 13 9 2 5 2" xfId="28309"/>
    <cellStyle name="Обычный 3 13 9 2 5 2 2" xfId="28310"/>
    <cellStyle name="Обычный 3 13 9 2 5 3" xfId="28311"/>
    <cellStyle name="Обычный 3 13 9 2 6" xfId="28312"/>
    <cellStyle name="Обычный 3 13 9 2 6 2" xfId="28313"/>
    <cellStyle name="Обычный 3 13 9 2 7" xfId="28314"/>
    <cellStyle name="Обычный 3 13 9 3" xfId="28315"/>
    <cellStyle name="Обычный 3 13 9 3 2" xfId="28316"/>
    <cellStyle name="Обычный 3 13 9 3 2 2" xfId="28317"/>
    <cellStyle name="Обычный 3 13 9 3 2 2 2" xfId="28318"/>
    <cellStyle name="Обычный 3 13 9 3 2 2 2 2" xfId="28319"/>
    <cellStyle name="Обычный 3 13 9 3 2 2 3" xfId="28320"/>
    <cellStyle name="Обычный 3 13 9 3 2 3" xfId="28321"/>
    <cellStyle name="Обычный 3 13 9 3 2 3 2" xfId="28322"/>
    <cellStyle name="Обычный 3 13 9 3 2 4" xfId="28323"/>
    <cellStyle name="Обычный 3 13 9 3 3" xfId="28324"/>
    <cellStyle name="Обычный 3 13 9 3 3 2" xfId="28325"/>
    <cellStyle name="Обычный 3 13 9 3 3 2 2" xfId="28326"/>
    <cellStyle name="Обычный 3 13 9 3 3 3" xfId="28327"/>
    <cellStyle name="Обычный 3 13 9 3 4" xfId="28328"/>
    <cellStyle name="Обычный 3 13 9 3 4 2" xfId="28329"/>
    <cellStyle name="Обычный 3 13 9 3 5" xfId="28330"/>
    <cellStyle name="Обычный 3 13 9 4" xfId="28331"/>
    <cellStyle name="Обычный 3 13 9 4 2" xfId="28332"/>
    <cellStyle name="Обычный 3 13 9 4 2 2" xfId="28333"/>
    <cellStyle name="Обычный 3 13 9 4 2 2 2" xfId="28334"/>
    <cellStyle name="Обычный 3 13 9 4 2 2 2 2" xfId="28335"/>
    <cellStyle name="Обычный 3 13 9 4 2 2 3" xfId="28336"/>
    <cellStyle name="Обычный 3 13 9 4 2 3" xfId="28337"/>
    <cellStyle name="Обычный 3 13 9 4 2 3 2" xfId="28338"/>
    <cellStyle name="Обычный 3 13 9 4 2 4" xfId="28339"/>
    <cellStyle name="Обычный 3 13 9 4 3" xfId="28340"/>
    <cellStyle name="Обычный 3 13 9 4 3 2" xfId="28341"/>
    <cellStyle name="Обычный 3 13 9 4 3 2 2" xfId="28342"/>
    <cellStyle name="Обычный 3 13 9 4 3 3" xfId="28343"/>
    <cellStyle name="Обычный 3 13 9 4 4" xfId="28344"/>
    <cellStyle name="Обычный 3 13 9 4 4 2" xfId="28345"/>
    <cellStyle name="Обычный 3 13 9 4 5" xfId="28346"/>
    <cellStyle name="Обычный 3 13 9 5" xfId="28347"/>
    <cellStyle name="Обычный 3 13 9 5 2" xfId="28348"/>
    <cellStyle name="Обычный 3 13 9 5 2 2" xfId="28349"/>
    <cellStyle name="Обычный 3 13 9 5 2 2 2" xfId="28350"/>
    <cellStyle name="Обычный 3 13 9 5 2 3" xfId="28351"/>
    <cellStyle name="Обычный 3 13 9 5 3" xfId="28352"/>
    <cellStyle name="Обычный 3 13 9 5 3 2" xfId="28353"/>
    <cellStyle name="Обычный 3 13 9 5 4" xfId="28354"/>
    <cellStyle name="Обычный 3 13 9 6" xfId="28355"/>
    <cellStyle name="Обычный 3 13 9 6 2" xfId="28356"/>
    <cellStyle name="Обычный 3 13 9 6 2 2" xfId="28357"/>
    <cellStyle name="Обычный 3 13 9 6 3" xfId="28358"/>
    <cellStyle name="Обычный 3 13 9 7" xfId="28359"/>
    <cellStyle name="Обычный 3 13 9 7 2" xfId="28360"/>
    <cellStyle name="Обычный 3 13 9 8" xfId="28361"/>
    <cellStyle name="Обычный 3 14" xfId="28362"/>
    <cellStyle name="Обычный 3 14 10" xfId="28363"/>
    <cellStyle name="Обычный 3 14 10 2" xfId="28364"/>
    <cellStyle name="Обычный 3 14 10 2 2" xfId="28365"/>
    <cellStyle name="Обычный 3 14 10 2 2 2" xfId="28366"/>
    <cellStyle name="Обычный 3 14 10 2 2 2 2" xfId="28367"/>
    <cellStyle name="Обычный 3 14 10 2 2 2 2 2" xfId="28368"/>
    <cellStyle name="Обычный 3 14 10 2 2 2 2 2 2" xfId="28369"/>
    <cellStyle name="Обычный 3 14 10 2 2 2 2 3" xfId="28370"/>
    <cellStyle name="Обычный 3 14 10 2 2 2 3" xfId="28371"/>
    <cellStyle name="Обычный 3 14 10 2 2 2 3 2" xfId="28372"/>
    <cellStyle name="Обычный 3 14 10 2 2 2 4" xfId="28373"/>
    <cellStyle name="Обычный 3 14 10 2 2 3" xfId="28374"/>
    <cellStyle name="Обычный 3 14 10 2 2 3 2" xfId="28375"/>
    <cellStyle name="Обычный 3 14 10 2 2 3 2 2" xfId="28376"/>
    <cellStyle name="Обычный 3 14 10 2 2 3 3" xfId="28377"/>
    <cellStyle name="Обычный 3 14 10 2 2 4" xfId="28378"/>
    <cellStyle name="Обычный 3 14 10 2 2 4 2" xfId="28379"/>
    <cellStyle name="Обычный 3 14 10 2 2 5" xfId="28380"/>
    <cellStyle name="Обычный 3 14 10 2 3" xfId="28381"/>
    <cellStyle name="Обычный 3 14 10 2 3 2" xfId="28382"/>
    <cellStyle name="Обычный 3 14 10 2 3 2 2" xfId="28383"/>
    <cellStyle name="Обычный 3 14 10 2 3 2 2 2" xfId="28384"/>
    <cellStyle name="Обычный 3 14 10 2 3 2 2 2 2" xfId="28385"/>
    <cellStyle name="Обычный 3 14 10 2 3 2 2 3" xfId="28386"/>
    <cellStyle name="Обычный 3 14 10 2 3 2 3" xfId="28387"/>
    <cellStyle name="Обычный 3 14 10 2 3 2 3 2" xfId="28388"/>
    <cellStyle name="Обычный 3 14 10 2 3 2 4" xfId="28389"/>
    <cellStyle name="Обычный 3 14 10 2 3 3" xfId="28390"/>
    <cellStyle name="Обычный 3 14 10 2 3 3 2" xfId="28391"/>
    <cellStyle name="Обычный 3 14 10 2 3 3 2 2" xfId="28392"/>
    <cellStyle name="Обычный 3 14 10 2 3 3 3" xfId="28393"/>
    <cellStyle name="Обычный 3 14 10 2 3 4" xfId="28394"/>
    <cellStyle name="Обычный 3 14 10 2 3 4 2" xfId="28395"/>
    <cellStyle name="Обычный 3 14 10 2 3 5" xfId="28396"/>
    <cellStyle name="Обычный 3 14 10 2 4" xfId="28397"/>
    <cellStyle name="Обычный 3 14 10 2 4 2" xfId="28398"/>
    <cellStyle name="Обычный 3 14 10 2 4 2 2" xfId="28399"/>
    <cellStyle name="Обычный 3 14 10 2 4 2 2 2" xfId="28400"/>
    <cellStyle name="Обычный 3 14 10 2 4 2 3" xfId="28401"/>
    <cellStyle name="Обычный 3 14 10 2 4 3" xfId="28402"/>
    <cellStyle name="Обычный 3 14 10 2 4 3 2" xfId="28403"/>
    <cellStyle name="Обычный 3 14 10 2 4 4" xfId="28404"/>
    <cellStyle name="Обычный 3 14 10 2 5" xfId="28405"/>
    <cellStyle name="Обычный 3 14 10 2 5 2" xfId="28406"/>
    <cellStyle name="Обычный 3 14 10 2 5 2 2" xfId="28407"/>
    <cellStyle name="Обычный 3 14 10 2 5 3" xfId="28408"/>
    <cellStyle name="Обычный 3 14 10 2 6" xfId="28409"/>
    <cellStyle name="Обычный 3 14 10 2 6 2" xfId="28410"/>
    <cellStyle name="Обычный 3 14 10 2 7" xfId="28411"/>
    <cellStyle name="Обычный 3 14 10 3" xfId="28412"/>
    <cellStyle name="Обычный 3 14 10 3 2" xfId="28413"/>
    <cellStyle name="Обычный 3 14 10 3 2 2" xfId="28414"/>
    <cellStyle name="Обычный 3 14 10 3 2 2 2" xfId="28415"/>
    <cellStyle name="Обычный 3 14 10 3 2 2 2 2" xfId="28416"/>
    <cellStyle name="Обычный 3 14 10 3 2 2 3" xfId="28417"/>
    <cellStyle name="Обычный 3 14 10 3 2 3" xfId="28418"/>
    <cellStyle name="Обычный 3 14 10 3 2 3 2" xfId="28419"/>
    <cellStyle name="Обычный 3 14 10 3 2 4" xfId="28420"/>
    <cellStyle name="Обычный 3 14 10 3 3" xfId="28421"/>
    <cellStyle name="Обычный 3 14 10 3 3 2" xfId="28422"/>
    <cellStyle name="Обычный 3 14 10 3 3 2 2" xfId="28423"/>
    <cellStyle name="Обычный 3 14 10 3 3 3" xfId="28424"/>
    <cellStyle name="Обычный 3 14 10 3 4" xfId="28425"/>
    <cellStyle name="Обычный 3 14 10 3 4 2" xfId="28426"/>
    <cellStyle name="Обычный 3 14 10 3 5" xfId="28427"/>
    <cellStyle name="Обычный 3 14 10 4" xfId="28428"/>
    <cellStyle name="Обычный 3 14 10 4 2" xfId="28429"/>
    <cellStyle name="Обычный 3 14 10 4 2 2" xfId="28430"/>
    <cellStyle name="Обычный 3 14 10 4 2 2 2" xfId="28431"/>
    <cellStyle name="Обычный 3 14 10 4 2 2 2 2" xfId="28432"/>
    <cellStyle name="Обычный 3 14 10 4 2 2 3" xfId="28433"/>
    <cellStyle name="Обычный 3 14 10 4 2 3" xfId="28434"/>
    <cellStyle name="Обычный 3 14 10 4 2 3 2" xfId="28435"/>
    <cellStyle name="Обычный 3 14 10 4 2 4" xfId="28436"/>
    <cellStyle name="Обычный 3 14 10 4 3" xfId="28437"/>
    <cellStyle name="Обычный 3 14 10 4 3 2" xfId="28438"/>
    <cellStyle name="Обычный 3 14 10 4 3 2 2" xfId="28439"/>
    <cellStyle name="Обычный 3 14 10 4 3 3" xfId="28440"/>
    <cellStyle name="Обычный 3 14 10 4 4" xfId="28441"/>
    <cellStyle name="Обычный 3 14 10 4 4 2" xfId="28442"/>
    <cellStyle name="Обычный 3 14 10 4 5" xfId="28443"/>
    <cellStyle name="Обычный 3 14 10 5" xfId="28444"/>
    <cellStyle name="Обычный 3 14 10 5 2" xfId="28445"/>
    <cellStyle name="Обычный 3 14 10 5 2 2" xfId="28446"/>
    <cellStyle name="Обычный 3 14 10 5 2 2 2" xfId="28447"/>
    <cellStyle name="Обычный 3 14 10 5 2 3" xfId="28448"/>
    <cellStyle name="Обычный 3 14 10 5 3" xfId="28449"/>
    <cellStyle name="Обычный 3 14 10 5 3 2" xfId="28450"/>
    <cellStyle name="Обычный 3 14 10 5 4" xfId="28451"/>
    <cellStyle name="Обычный 3 14 10 6" xfId="28452"/>
    <cellStyle name="Обычный 3 14 10 6 2" xfId="28453"/>
    <cellStyle name="Обычный 3 14 10 6 2 2" xfId="28454"/>
    <cellStyle name="Обычный 3 14 10 6 3" xfId="28455"/>
    <cellStyle name="Обычный 3 14 10 7" xfId="28456"/>
    <cellStyle name="Обычный 3 14 10 7 2" xfId="28457"/>
    <cellStyle name="Обычный 3 14 10 8" xfId="28458"/>
    <cellStyle name="Обычный 3 14 11" xfId="28459"/>
    <cellStyle name="Обычный 3 14 11 2" xfId="28460"/>
    <cellStyle name="Обычный 3 14 11 2 2" xfId="28461"/>
    <cellStyle name="Обычный 3 14 11 2 2 2" xfId="28462"/>
    <cellStyle name="Обычный 3 14 11 2 2 2 2" xfId="28463"/>
    <cellStyle name="Обычный 3 14 11 2 2 2 2 2" xfId="28464"/>
    <cellStyle name="Обычный 3 14 11 2 2 2 2 2 2" xfId="28465"/>
    <cellStyle name="Обычный 3 14 11 2 2 2 2 3" xfId="28466"/>
    <cellStyle name="Обычный 3 14 11 2 2 2 3" xfId="28467"/>
    <cellStyle name="Обычный 3 14 11 2 2 2 3 2" xfId="28468"/>
    <cellStyle name="Обычный 3 14 11 2 2 2 4" xfId="28469"/>
    <cellStyle name="Обычный 3 14 11 2 2 3" xfId="28470"/>
    <cellStyle name="Обычный 3 14 11 2 2 3 2" xfId="28471"/>
    <cellStyle name="Обычный 3 14 11 2 2 3 2 2" xfId="28472"/>
    <cellStyle name="Обычный 3 14 11 2 2 3 3" xfId="28473"/>
    <cellStyle name="Обычный 3 14 11 2 2 4" xfId="28474"/>
    <cellStyle name="Обычный 3 14 11 2 2 4 2" xfId="28475"/>
    <cellStyle name="Обычный 3 14 11 2 2 5" xfId="28476"/>
    <cellStyle name="Обычный 3 14 11 2 3" xfId="28477"/>
    <cellStyle name="Обычный 3 14 11 2 3 2" xfId="28478"/>
    <cellStyle name="Обычный 3 14 11 2 3 2 2" xfId="28479"/>
    <cellStyle name="Обычный 3 14 11 2 3 2 2 2" xfId="28480"/>
    <cellStyle name="Обычный 3 14 11 2 3 2 2 2 2" xfId="28481"/>
    <cellStyle name="Обычный 3 14 11 2 3 2 2 3" xfId="28482"/>
    <cellStyle name="Обычный 3 14 11 2 3 2 3" xfId="28483"/>
    <cellStyle name="Обычный 3 14 11 2 3 2 3 2" xfId="28484"/>
    <cellStyle name="Обычный 3 14 11 2 3 2 4" xfId="28485"/>
    <cellStyle name="Обычный 3 14 11 2 3 3" xfId="28486"/>
    <cellStyle name="Обычный 3 14 11 2 3 3 2" xfId="28487"/>
    <cellStyle name="Обычный 3 14 11 2 3 3 2 2" xfId="28488"/>
    <cellStyle name="Обычный 3 14 11 2 3 3 3" xfId="28489"/>
    <cellStyle name="Обычный 3 14 11 2 3 4" xfId="28490"/>
    <cellStyle name="Обычный 3 14 11 2 3 4 2" xfId="28491"/>
    <cellStyle name="Обычный 3 14 11 2 3 5" xfId="28492"/>
    <cellStyle name="Обычный 3 14 11 2 4" xfId="28493"/>
    <cellStyle name="Обычный 3 14 11 2 4 2" xfId="28494"/>
    <cellStyle name="Обычный 3 14 11 2 4 2 2" xfId="28495"/>
    <cellStyle name="Обычный 3 14 11 2 4 2 2 2" xfId="28496"/>
    <cellStyle name="Обычный 3 14 11 2 4 2 3" xfId="28497"/>
    <cellStyle name="Обычный 3 14 11 2 4 3" xfId="28498"/>
    <cellStyle name="Обычный 3 14 11 2 4 3 2" xfId="28499"/>
    <cellStyle name="Обычный 3 14 11 2 4 4" xfId="28500"/>
    <cellStyle name="Обычный 3 14 11 2 5" xfId="28501"/>
    <cellStyle name="Обычный 3 14 11 2 5 2" xfId="28502"/>
    <cellStyle name="Обычный 3 14 11 2 5 2 2" xfId="28503"/>
    <cellStyle name="Обычный 3 14 11 2 5 3" xfId="28504"/>
    <cellStyle name="Обычный 3 14 11 2 6" xfId="28505"/>
    <cellStyle name="Обычный 3 14 11 2 6 2" xfId="28506"/>
    <cellStyle name="Обычный 3 14 11 2 7" xfId="28507"/>
    <cellStyle name="Обычный 3 14 11 3" xfId="28508"/>
    <cellStyle name="Обычный 3 14 11 3 2" xfId="28509"/>
    <cellStyle name="Обычный 3 14 11 3 2 2" xfId="28510"/>
    <cellStyle name="Обычный 3 14 11 3 2 2 2" xfId="28511"/>
    <cellStyle name="Обычный 3 14 11 3 2 2 2 2" xfId="28512"/>
    <cellStyle name="Обычный 3 14 11 3 2 2 3" xfId="28513"/>
    <cellStyle name="Обычный 3 14 11 3 2 3" xfId="28514"/>
    <cellStyle name="Обычный 3 14 11 3 2 3 2" xfId="28515"/>
    <cellStyle name="Обычный 3 14 11 3 2 4" xfId="28516"/>
    <cellStyle name="Обычный 3 14 11 3 3" xfId="28517"/>
    <cellStyle name="Обычный 3 14 11 3 3 2" xfId="28518"/>
    <cellStyle name="Обычный 3 14 11 3 3 2 2" xfId="28519"/>
    <cellStyle name="Обычный 3 14 11 3 3 3" xfId="28520"/>
    <cellStyle name="Обычный 3 14 11 3 4" xfId="28521"/>
    <cellStyle name="Обычный 3 14 11 3 4 2" xfId="28522"/>
    <cellStyle name="Обычный 3 14 11 3 5" xfId="28523"/>
    <cellStyle name="Обычный 3 14 11 4" xfId="28524"/>
    <cellStyle name="Обычный 3 14 11 4 2" xfId="28525"/>
    <cellStyle name="Обычный 3 14 11 4 2 2" xfId="28526"/>
    <cellStyle name="Обычный 3 14 11 4 2 2 2" xfId="28527"/>
    <cellStyle name="Обычный 3 14 11 4 2 2 2 2" xfId="28528"/>
    <cellStyle name="Обычный 3 14 11 4 2 2 3" xfId="28529"/>
    <cellStyle name="Обычный 3 14 11 4 2 3" xfId="28530"/>
    <cellStyle name="Обычный 3 14 11 4 2 3 2" xfId="28531"/>
    <cellStyle name="Обычный 3 14 11 4 2 4" xfId="28532"/>
    <cellStyle name="Обычный 3 14 11 4 3" xfId="28533"/>
    <cellStyle name="Обычный 3 14 11 4 3 2" xfId="28534"/>
    <cellStyle name="Обычный 3 14 11 4 3 2 2" xfId="28535"/>
    <cellStyle name="Обычный 3 14 11 4 3 3" xfId="28536"/>
    <cellStyle name="Обычный 3 14 11 4 4" xfId="28537"/>
    <cellStyle name="Обычный 3 14 11 4 4 2" xfId="28538"/>
    <cellStyle name="Обычный 3 14 11 4 5" xfId="28539"/>
    <cellStyle name="Обычный 3 14 11 5" xfId="28540"/>
    <cellStyle name="Обычный 3 14 11 5 2" xfId="28541"/>
    <cellStyle name="Обычный 3 14 11 5 2 2" xfId="28542"/>
    <cellStyle name="Обычный 3 14 11 5 2 2 2" xfId="28543"/>
    <cellStyle name="Обычный 3 14 11 5 2 3" xfId="28544"/>
    <cellStyle name="Обычный 3 14 11 5 3" xfId="28545"/>
    <cellStyle name="Обычный 3 14 11 5 3 2" xfId="28546"/>
    <cellStyle name="Обычный 3 14 11 5 4" xfId="28547"/>
    <cellStyle name="Обычный 3 14 11 6" xfId="28548"/>
    <cellStyle name="Обычный 3 14 11 6 2" xfId="28549"/>
    <cellStyle name="Обычный 3 14 11 6 2 2" xfId="28550"/>
    <cellStyle name="Обычный 3 14 11 6 3" xfId="28551"/>
    <cellStyle name="Обычный 3 14 11 7" xfId="28552"/>
    <cellStyle name="Обычный 3 14 11 7 2" xfId="28553"/>
    <cellStyle name="Обычный 3 14 11 8" xfId="28554"/>
    <cellStyle name="Обычный 3 14 12" xfId="28555"/>
    <cellStyle name="Обычный 3 14 12 2" xfId="28556"/>
    <cellStyle name="Обычный 3 14 12 2 2" xfId="28557"/>
    <cellStyle name="Обычный 3 14 12 2 2 2" xfId="28558"/>
    <cellStyle name="Обычный 3 14 12 2 2 2 2" xfId="28559"/>
    <cellStyle name="Обычный 3 14 12 2 2 2 2 2" xfId="28560"/>
    <cellStyle name="Обычный 3 14 12 2 2 2 2 2 2" xfId="28561"/>
    <cellStyle name="Обычный 3 14 12 2 2 2 2 3" xfId="28562"/>
    <cellStyle name="Обычный 3 14 12 2 2 2 3" xfId="28563"/>
    <cellStyle name="Обычный 3 14 12 2 2 2 3 2" xfId="28564"/>
    <cellStyle name="Обычный 3 14 12 2 2 2 4" xfId="28565"/>
    <cellStyle name="Обычный 3 14 12 2 2 3" xfId="28566"/>
    <cellStyle name="Обычный 3 14 12 2 2 3 2" xfId="28567"/>
    <cellStyle name="Обычный 3 14 12 2 2 3 2 2" xfId="28568"/>
    <cellStyle name="Обычный 3 14 12 2 2 3 3" xfId="28569"/>
    <cellStyle name="Обычный 3 14 12 2 2 4" xfId="28570"/>
    <cellStyle name="Обычный 3 14 12 2 2 4 2" xfId="28571"/>
    <cellStyle name="Обычный 3 14 12 2 2 5" xfId="28572"/>
    <cellStyle name="Обычный 3 14 12 2 3" xfId="28573"/>
    <cellStyle name="Обычный 3 14 12 2 3 2" xfId="28574"/>
    <cellStyle name="Обычный 3 14 12 2 3 2 2" xfId="28575"/>
    <cellStyle name="Обычный 3 14 12 2 3 2 2 2" xfId="28576"/>
    <cellStyle name="Обычный 3 14 12 2 3 2 2 2 2" xfId="28577"/>
    <cellStyle name="Обычный 3 14 12 2 3 2 2 3" xfId="28578"/>
    <cellStyle name="Обычный 3 14 12 2 3 2 3" xfId="28579"/>
    <cellStyle name="Обычный 3 14 12 2 3 2 3 2" xfId="28580"/>
    <cellStyle name="Обычный 3 14 12 2 3 2 4" xfId="28581"/>
    <cellStyle name="Обычный 3 14 12 2 3 3" xfId="28582"/>
    <cellStyle name="Обычный 3 14 12 2 3 3 2" xfId="28583"/>
    <cellStyle name="Обычный 3 14 12 2 3 3 2 2" xfId="28584"/>
    <cellStyle name="Обычный 3 14 12 2 3 3 3" xfId="28585"/>
    <cellStyle name="Обычный 3 14 12 2 3 4" xfId="28586"/>
    <cellStyle name="Обычный 3 14 12 2 3 4 2" xfId="28587"/>
    <cellStyle name="Обычный 3 14 12 2 3 5" xfId="28588"/>
    <cellStyle name="Обычный 3 14 12 2 4" xfId="28589"/>
    <cellStyle name="Обычный 3 14 12 2 4 2" xfId="28590"/>
    <cellStyle name="Обычный 3 14 12 2 4 2 2" xfId="28591"/>
    <cellStyle name="Обычный 3 14 12 2 4 2 2 2" xfId="28592"/>
    <cellStyle name="Обычный 3 14 12 2 4 2 3" xfId="28593"/>
    <cellStyle name="Обычный 3 14 12 2 4 3" xfId="28594"/>
    <cellStyle name="Обычный 3 14 12 2 4 3 2" xfId="28595"/>
    <cellStyle name="Обычный 3 14 12 2 4 4" xfId="28596"/>
    <cellStyle name="Обычный 3 14 12 2 5" xfId="28597"/>
    <cellStyle name="Обычный 3 14 12 2 5 2" xfId="28598"/>
    <cellStyle name="Обычный 3 14 12 2 5 2 2" xfId="28599"/>
    <cellStyle name="Обычный 3 14 12 2 5 3" xfId="28600"/>
    <cellStyle name="Обычный 3 14 12 2 6" xfId="28601"/>
    <cellStyle name="Обычный 3 14 12 2 6 2" xfId="28602"/>
    <cellStyle name="Обычный 3 14 12 2 7" xfId="28603"/>
    <cellStyle name="Обычный 3 14 12 3" xfId="28604"/>
    <cellStyle name="Обычный 3 14 12 3 2" xfId="28605"/>
    <cellStyle name="Обычный 3 14 12 3 2 2" xfId="28606"/>
    <cellStyle name="Обычный 3 14 12 3 2 2 2" xfId="28607"/>
    <cellStyle name="Обычный 3 14 12 3 2 2 2 2" xfId="28608"/>
    <cellStyle name="Обычный 3 14 12 3 2 2 3" xfId="28609"/>
    <cellStyle name="Обычный 3 14 12 3 2 3" xfId="28610"/>
    <cellStyle name="Обычный 3 14 12 3 2 3 2" xfId="28611"/>
    <cellStyle name="Обычный 3 14 12 3 2 4" xfId="28612"/>
    <cellStyle name="Обычный 3 14 12 3 3" xfId="28613"/>
    <cellStyle name="Обычный 3 14 12 3 3 2" xfId="28614"/>
    <cellStyle name="Обычный 3 14 12 3 3 2 2" xfId="28615"/>
    <cellStyle name="Обычный 3 14 12 3 3 3" xfId="28616"/>
    <cellStyle name="Обычный 3 14 12 3 4" xfId="28617"/>
    <cellStyle name="Обычный 3 14 12 3 4 2" xfId="28618"/>
    <cellStyle name="Обычный 3 14 12 3 5" xfId="28619"/>
    <cellStyle name="Обычный 3 14 12 4" xfId="28620"/>
    <cellStyle name="Обычный 3 14 12 4 2" xfId="28621"/>
    <cellStyle name="Обычный 3 14 12 4 2 2" xfId="28622"/>
    <cellStyle name="Обычный 3 14 12 4 2 2 2" xfId="28623"/>
    <cellStyle name="Обычный 3 14 12 4 2 2 2 2" xfId="28624"/>
    <cellStyle name="Обычный 3 14 12 4 2 2 3" xfId="28625"/>
    <cellStyle name="Обычный 3 14 12 4 2 3" xfId="28626"/>
    <cellStyle name="Обычный 3 14 12 4 2 3 2" xfId="28627"/>
    <cellStyle name="Обычный 3 14 12 4 2 4" xfId="28628"/>
    <cellStyle name="Обычный 3 14 12 4 3" xfId="28629"/>
    <cellStyle name="Обычный 3 14 12 4 3 2" xfId="28630"/>
    <cellStyle name="Обычный 3 14 12 4 3 2 2" xfId="28631"/>
    <cellStyle name="Обычный 3 14 12 4 3 3" xfId="28632"/>
    <cellStyle name="Обычный 3 14 12 4 4" xfId="28633"/>
    <cellStyle name="Обычный 3 14 12 4 4 2" xfId="28634"/>
    <cellStyle name="Обычный 3 14 12 4 5" xfId="28635"/>
    <cellStyle name="Обычный 3 14 12 5" xfId="28636"/>
    <cellStyle name="Обычный 3 14 12 5 2" xfId="28637"/>
    <cellStyle name="Обычный 3 14 12 5 2 2" xfId="28638"/>
    <cellStyle name="Обычный 3 14 12 5 2 2 2" xfId="28639"/>
    <cellStyle name="Обычный 3 14 12 5 2 3" xfId="28640"/>
    <cellStyle name="Обычный 3 14 12 5 3" xfId="28641"/>
    <cellStyle name="Обычный 3 14 12 5 3 2" xfId="28642"/>
    <cellStyle name="Обычный 3 14 12 5 4" xfId="28643"/>
    <cellStyle name="Обычный 3 14 12 6" xfId="28644"/>
    <cellStyle name="Обычный 3 14 12 6 2" xfId="28645"/>
    <cellStyle name="Обычный 3 14 12 6 2 2" xfId="28646"/>
    <cellStyle name="Обычный 3 14 12 6 3" xfId="28647"/>
    <cellStyle name="Обычный 3 14 12 7" xfId="28648"/>
    <cellStyle name="Обычный 3 14 12 7 2" xfId="28649"/>
    <cellStyle name="Обычный 3 14 12 8" xfId="28650"/>
    <cellStyle name="Обычный 3 14 13" xfId="28651"/>
    <cellStyle name="Обычный 3 14 13 2" xfId="28652"/>
    <cellStyle name="Обычный 3 14 13 2 2" xfId="28653"/>
    <cellStyle name="Обычный 3 14 13 2 2 2" xfId="28654"/>
    <cellStyle name="Обычный 3 14 13 2 2 2 2" xfId="28655"/>
    <cellStyle name="Обычный 3 14 13 2 2 2 2 2" xfId="28656"/>
    <cellStyle name="Обычный 3 14 13 2 2 2 2 2 2" xfId="28657"/>
    <cellStyle name="Обычный 3 14 13 2 2 2 2 3" xfId="28658"/>
    <cellStyle name="Обычный 3 14 13 2 2 2 3" xfId="28659"/>
    <cellStyle name="Обычный 3 14 13 2 2 2 3 2" xfId="28660"/>
    <cellStyle name="Обычный 3 14 13 2 2 2 4" xfId="28661"/>
    <cellStyle name="Обычный 3 14 13 2 2 3" xfId="28662"/>
    <cellStyle name="Обычный 3 14 13 2 2 3 2" xfId="28663"/>
    <cellStyle name="Обычный 3 14 13 2 2 3 2 2" xfId="28664"/>
    <cellStyle name="Обычный 3 14 13 2 2 3 3" xfId="28665"/>
    <cellStyle name="Обычный 3 14 13 2 2 4" xfId="28666"/>
    <cellStyle name="Обычный 3 14 13 2 2 4 2" xfId="28667"/>
    <cellStyle name="Обычный 3 14 13 2 2 5" xfId="28668"/>
    <cellStyle name="Обычный 3 14 13 2 3" xfId="28669"/>
    <cellStyle name="Обычный 3 14 13 2 3 2" xfId="28670"/>
    <cellStyle name="Обычный 3 14 13 2 3 2 2" xfId="28671"/>
    <cellStyle name="Обычный 3 14 13 2 3 2 2 2" xfId="28672"/>
    <cellStyle name="Обычный 3 14 13 2 3 2 2 2 2" xfId="28673"/>
    <cellStyle name="Обычный 3 14 13 2 3 2 2 3" xfId="28674"/>
    <cellStyle name="Обычный 3 14 13 2 3 2 3" xfId="28675"/>
    <cellStyle name="Обычный 3 14 13 2 3 2 3 2" xfId="28676"/>
    <cellStyle name="Обычный 3 14 13 2 3 2 4" xfId="28677"/>
    <cellStyle name="Обычный 3 14 13 2 3 3" xfId="28678"/>
    <cellStyle name="Обычный 3 14 13 2 3 3 2" xfId="28679"/>
    <cellStyle name="Обычный 3 14 13 2 3 3 2 2" xfId="28680"/>
    <cellStyle name="Обычный 3 14 13 2 3 3 3" xfId="28681"/>
    <cellStyle name="Обычный 3 14 13 2 3 4" xfId="28682"/>
    <cellStyle name="Обычный 3 14 13 2 3 4 2" xfId="28683"/>
    <cellStyle name="Обычный 3 14 13 2 3 5" xfId="28684"/>
    <cellStyle name="Обычный 3 14 13 2 4" xfId="28685"/>
    <cellStyle name="Обычный 3 14 13 2 4 2" xfId="28686"/>
    <cellStyle name="Обычный 3 14 13 2 4 2 2" xfId="28687"/>
    <cellStyle name="Обычный 3 14 13 2 4 2 2 2" xfId="28688"/>
    <cellStyle name="Обычный 3 14 13 2 4 2 3" xfId="28689"/>
    <cellStyle name="Обычный 3 14 13 2 4 3" xfId="28690"/>
    <cellStyle name="Обычный 3 14 13 2 4 3 2" xfId="28691"/>
    <cellStyle name="Обычный 3 14 13 2 4 4" xfId="28692"/>
    <cellStyle name="Обычный 3 14 13 2 5" xfId="28693"/>
    <cellStyle name="Обычный 3 14 13 2 5 2" xfId="28694"/>
    <cellStyle name="Обычный 3 14 13 2 5 2 2" xfId="28695"/>
    <cellStyle name="Обычный 3 14 13 2 5 3" xfId="28696"/>
    <cellStyle name="Обычный 3 14 13 2 6" xfId="28697"/>
    <cellStyle name="Обычный 3 14 13 2 6 2" xfId="28698"/>
    <cellStyle name="Обычный 3 14 13 2 7" xfId="28699"/>
    <cellStyle name="Обычный 3 14 13 3" xfId="28700"/>
    <cellStyle name="Обычный 3 14 13 3 2" xfId="28701"/>
    <cellStyle name="Обычный 3 14 13 3 2 2" xfId="28702"/>
    <cellStyle name="Обычный 3 14 13 3 2 2 2" xfId="28703"/>
    <cellStyle name="Обычный 3 14 13 3 2 2 2 2" xfId="28704"/>
    <cellStyle name="Обычный 3 14 13 3 2 2 3" xfId="28705"/>
    <cellStyle name="Обычный 3 14 13 3 2 3" xfId="28706"/>
    <cellStyle name="Обычный 3 14 13 3 2 3 2" xfId="28707"/>
    <cellStyle name="Обычный 3 14 13 3 2 4" xfId="28708"/>
    <cellStyle name="Обычный 3 14 13 3 3" xfId="28709"/>
    <cellStyle name="Обычный 3 14 13 3 3 2" xfId="28710"/>
    <cellStyle name="Обычный 3 14 13 3 3 2 2" xfId="28711"/>
    <cellStyle name="Обычный 3 14 13 3 3 3" xfId="28712"/>
    <cellStyle name="Обычный 3 14 13 3 4" xfId="28713"/>
    <cellStyle name="Обычный 3 14 13 3 4 2" xfId="28714"/>
    <cellStyle name="Обычный 3 14 13 3 5" xfId="28715"/>
    <cellStyle name="Обычный 3 14 13 4" xfId="28716"/>
    <cellStyle name="Обычный 3 14 13 4 2" xfId="28717"/>
    <cellStyle name="Обычный 3 14 13 4 2 2" xfId="28718"/>
    <cellStyle name="Обычный 3 14 13 4 2 2 2" xfId="28719"/>
    <cellStyle name="Обычный 3 14 13 4 2 2 2 2" xfId="28720"/>
    <cellStyle name="Обычный 3 14 13 4 2 2 3" xfId="28721"/>
    <cellStyle name="Обычный 3 14 13 4 2 3" xfId="28722"/>
    <cellStyle name="Обычный 3 14 13 4 2 3 2" xfId="28723"/>
    <cellStyle name="Обычный 3 14 13 4 2 4" xfId="28724"/>
    <cellStyle name="Обычный 3 14 13 4 3" xfId="28725"/>
    <cellStyle name="Обычный 3 14 13 4 3 2" xfId="28726"/>
    <cellStyle name="Обычный 3 14 13 4 3 2 2" xfId="28727"/>
    <cellStyle name="Обычный 3 14 13 4 3 3" xfId="28728"/>
    <cellStyle name="Обычный 3 14 13 4 4" xfId="28729"/>
    <cellStyle name="Обычный 3 14 13 4 4 2" xfId="28730"/>
    <cellStyle name="Обычный 3 14 13 4 5" xfId="28731"/>
    <cellStyle name="Обычный 3 14 13 5" xfId="28732"/>
    <cellStyle name="Обычный 3 14 13 5 2" xfId="28733"/>
    <cellStyle name="Обычный 3 14 13 5 2 2" xfId="28734"/>
    <cellStyle name="Обычный 3 14 13 5 2 2 2" xfId="28735"/>
    <cellStyle name="Обычный 3 14 13 5 2 3" xfId="28736"/>
    <cellStyle name="Обычный 3 14 13 5 3" xfId="28737"/>
    <cellStyle name="Обычный 3 14 13 5 3 2" xfId="28738"/>
    <cellStyle name="Обычный 3 14 13 5 4" xfId="28739"/>
    <cellStyle name="Обычный 3 14 13 6" xfId="28740"/>
    <cellStyle name="Обычный 3 14 13 6 2" xfId="28741"/>
    <cellStyle name="Обычный 3 14 13 6 2 2" xfId="28742"/>
    <cellStyle name="Обычный 3 14 13 6 3" xfId="28743"/>
    <cellStyle name="Обычный 3 14 13 7" xfId="28744"/>
    <cellStyle name="Обычный 3 14 13 7 2" xfId="28745"/>
    <cellStyle name="Обычный 3 14 13 8" xfId="28746"/>
    <cellStyle name="Обычный 3 14 14" xfId="28747"/>
    <cellStyle name="Обычный 3 14 14 2" xfId="28748"/>
    <cellStyle name="Обычный 3 14 14 2 2" xfId="28749"/>
    <cellStyle name="Обычный 3 14 14 2 2 2" xfId="28750"/>
    <cellStyle name="Обычный 3 14 14 2 2 2 2" xfId="28751"/>
    <cellStyle name="Обычный 3 14 14 2 2 2 2 2" xfId="28752"/>
    <cellStyle name="Обычный 3 14 14 2 2 2 2 2 2" xfId="28753"/>
    <cellStyle name="Обычный 3 14 14 2 2 2 2 3" xfId="28754"/>
    <cellStyle name="Обычный 3 14 14 2 2 2 3" xfId="28755"/>
    <cellStyle name="Обычный 3 14 14 2 2 2 3 2" xfId="28756"/>
    <cellStyle name="Обычный 3 14 14 2 2 2 4" xfId="28757"/>
    <cellStyle name="Обычный 3 14 14 2 2 3" xfId="28758"/>
    <cellStyle name="Обычный 3 14 14 2 2 3 2" xfId="28759"/>
    <cellStyle name="Обычный 3 14 14 2 2 3 2 2" xfId="28760"/>
    <cellStyle name="Обычный 3 14 14 2 2 3 3" xfId="28761"/>
    <cellStyle name="Обычный 3 14 14 2 2 4" xfId="28762"/>
    <cellStyle name="Обычный 3 14 14 2 2 4 2" xfId="28763"/>
    <cellStyle name="Обычный 3 14 14 2 2 5" xfId="28764"/>
    <cellStyle name="Обычный 3 14 14 2 3" xfId="28765"/>
    <cellStyle name="Обычный 3 14 14 2 3 2" xfId="28766"/>
    <cellStyle name="Обычный 3 14 14 2 3 2 2" xfId="28767"/>
    <cellStyle name="Обычный 3 14 14 2 3 2 2 2" xfId="28768"/>
    <cellStyle name="Обычный 3 14 14 2 3 2 2 2 2" xfId="28769"/>
    <cellStyle name="Обычный 3 14 14 2 3 2 2 3" xfId="28770"/>
    <cellStyle name="Обычный 3 14 14 2 3 2 3" xfId="28771"/>
    <cellStyle name="Обычный 3 14 14 2 3 2 3 2" xfId="28772"/>
    <cellStyle name="Обычный 3 14 14 2 3 2 4" xfId="28773"/>
    <cellStyle name="Обычный 3 14 14 2 3 3" xfId="28774"/>
    <cellStyle name="Обычный 3 14 14 2 3 3 2" xfId="28775"/>
    <cellStyle name="Обычный 3 14 14 2 3 3 2 2" xfId="28776"/>
    <cellStyle name="Обычный 3 14 14 2 3 3 3" xfId="28777"/>
    <cellStyle name="Обычный 3 14 14 2 3 4" xfId="28778"/>
    <cellStyle name="Обычный 3 14 14 2 3 4 2" xfId="28779"/>
    <cellStyle name="Обычный 3 14 14 2 3 5" xfId="28780"/>
    <cellStyle name="Обычный 3 14 14 2 4" xfId="28781"/>
    <cellStyle name="Обычный 3 14 14 2 4 2" xfId="28782"/>
    <cellStyle name="Обычный 3 14 14 2 4 2 2" xfId="28783"/>
    <cellStyle name="Обычный 3 14 14 2 4 2 2 2" xfId="28784"/>
    <cellStyle name="Обычный 3 14 14 2 4 2 3" xfId="28785"/>
    <cellStyle name="Обычный 3 14 14 2 4 3" xfId="28786"/>
    <cellStyle name="Обычный 3 14 14 2 4 3 2" xfId="28787"/>
    <cellStyle name="Обычный 3 14 14 2 4 4" xfId="28788"/>
    <cellStyle name="Обычный 3 14 14 2 5" xfId="28789"/>
    <cellStyle name="Обычный 3 14 14 2 5 2" xfId="28790"/>
    <cellStyle name="Обычный 3 14 14 2 5 2 2" xfId="28791"/>
    <cellStyle name="Обычный 3 14 14 2 5 3" xfId="28792"/>
    <cellStyle name="Обычный 3 14 14 2 6" xfId="28793"/>
    <cellStyle name="Обычный 3 14 14 2 6 2" xfId="28794"/>
    <cellStyle name="Обычный 3 14 14 2 7" xfId="28795"/>
    <cellStyle name="Обычный 3 14 14 3" xfId="28796"/>
    <cellStyle name="Обычный 3 14 14 3 2" xfId="28797"/>
    <cellStyle name="Обычный 3 14 14 3 2 2" xfId="28798"/>
    <cellStyle name="Обычный 3 14 14 3 2 2 2" xfId="28799"/>
    <cellStyle name="Обычный 3 14 14 3 2 2 2 2" xfId="28800"/>
    <cellStyle name="Обычный 3 14 14 3 2 2 3" xfId="28801"/>
    <cellStyle name="Обычный 3 14 14 3 2 3" xfId="28802"/>
    <cellStyle name="Обычный 3 14 14 3 2 3 2" xfId="28803"/>
    <cellStyle name="Обычный 3 14 14 3 2 4" xfId="28804"/>
    <cellStyle name="Обычный 3 14 14 3 3" xfId="28805"/>
    <cellStyle name="Обычный 3 14 14 3 3 2" xfId="28806"/>
    <cellStyle name="Обычный 3 14 14 3 3 2 2" xfId="28807"/>
    <cellStyle name="Обычный 3 14 14 3 3 3" xfId="28808"/>
    <cellStyle name="Обычный 3 14 14 3 4" xfId="28809"/>
    <cellStyle name="Обычный 3 14 14 3 4 2" xfId="28810"/>
    <cellStyle name="Обычный 3 14 14 3 5" xfId="28811"/>
    <cellStyle name="Обычный 3 14 14 4" xfId="28812"/>
    <cellStyle name="Обычный 3 14 14 4 2" xfId="28813"/>
    <cellStyle name="Обычный 3 14 14 4 2 2" xfId="28814"/>
    <cellStyle name="Обычный 3 14 14 4 2 2 2" xfId="28815"/>
    <cellStyle name="Обычный 3 14 14 4 2 2 2 2" xfId="28816"/>
    <cellStyle name="Обычный 3 14 14 4 2 2 3" xfId="28817"/>
    <cellStyle name="Обычный 3 14 14 4 2 3" xfId="28818"/>
    <cellStyle name="Обычный 3 14 14 4 2 3 2" xfId="28819"/>
    <cellStyle name="Обычный 3 14 14 4 2 4" xfId="28820"/>
    <cellStyle name="Обычный 3 14 14 4 3" xfId="28821"/>
    <cellStyle name="Обычный 3 14 14 4 3 2" xfId="28822"/>
    <cellStyle name="Обычный 3 14 14 4 3 2 2" xfId="28823"/>
    <cellStyle name="Обычный 3 14 14 4 3 3" xfId="28824"/>
    <cellStyle name="Обычный 3 14 14 4 4" xfId="28825"/>
    <cellStyle name="Обычный 3 14 14 4 4 2" xfId="28826"/>
    <cellStyle name="Обычный 3 14 14 4 5" xfId="28827"/>
    <cellStyle name="Обычный 3 14 14 5" xfId="28828"/>
    <cellStyle name="Обычный 3 14 14 5 2" xfId="28829"/>
    <cellStyle name="Обычный 3 14 14 5 2 2" xfId="28830"/>
    <cellStyle name="Обычный 3 14 14 5 2 2 2" xfId="28831"/>
    <cellStyle name="Обычный 3 14 14 5 2 3" xfId="28832"/>
    <cellStyle name="Обычный 3 14 14 5 3" xfId="28833"/>
    <cellStyle name="Обычный 3 14 14 5 3 2" xfId="28834"/>
    <cellStyle name="Обычный 3 14 14 5 4" xfId="28835"/>
    <cellStyle name="Обычный 3 14 14 6" xfId="28836"/>
    <cellStyle name="Обычный 3 14 14 6 2" xfId="28837"/>
    <cellStyle name="Обычный 3 14 14 6 2 2" xfId="28838"/>
    <cellStyle name="Обычный 3 14 14 6 3" xfId="28839"/>
    <cellStyle name="Обычный 3 14 14 7" xfId="28840"/>
    <cellStyle name="Обычный 3 14 14 7 2" xfId="28841"/>
    <cellStyle name="Обычный 3 14 14 8" xfId="28842"/>
    <cellStyle name="Обычный 3 14 15" xfId="28843"/>
    <cellStyle name="Обычный 3 14 15 2" xfId="28844"/>
    <cellStyle name="Обычный 3 14 15 2 2" xfId="28845"/>
    <cellStyle name="Обычный 3 14 15 2 2 2" xfId="28846"/>
    <cellStyle name="Обычный 3 14 15 2 2 2 2" xfId="28847"/>
    <cellStyle name="Обычный 3 14 15 2 2 2 2 2" xfId="28848"/>
    <cellStyle name="Обычный 3 14 15 2 2 2 2 2 2" xfId="28849"/>
    <cellStyle name="Обычный 3 14 15 2 2 2 2 3" xfId="28850"/>
    <cellStyle name="Обычный 3 14 15 2 2 2 3" xfId="28851"/>
    <cellStyle name="Обычный 3 14 15 2 2 2 3 2" xfId="28852"/>
    <cellStyle name="Обычный 3 14 15 2 2 2 4" xfId="28853"/>
    <cellStyle name="Обычный 3 14 15 2 2 3" xfId="28854"/>
    <cellStyle name="Обычный 3 14 15 2 2 3 2" xfId="28855"/>
    <cellStyle name="Обычный 3 14 15 2 2 3 2 2" xfId="28856"/>
    <cellStyle name="Обычный 3 14 15 2 2 3 3" xfId="28857"/>
    <cellStyle name="Обычный 3 14 15 2 2 4" xfId="28858"/>
    <cellStyle name="Обычный 3 14 15 2 2 4 2" xfId="28859"/>
    <cellStyle name="Обычный 3 14 15 2 2 5" xfId="28860"/>
    <cellStyle name="Обычный 3 14 15 2 3" xfId="28861"/>
    <cellStyle name="Обычный 3 14 15 2 3 2" xfId="28862"/>
    <cellStyle name="Обычный 3 14 15 2 3 2 2" xfId="28863"/>
    <cellStyle name="Обычный 3 14 15 2 3 2 2 2" xfId="28864"/>
    <cellStyle name="Обычный 3 14 15 2 3 2 2 2 2" xfId="28865"/>
    <cellStyle name="Обычный 3 14 15 2 3 2 2 3" xfId="28866"/>
    <cellStyle name="Обычный 3 14 15 2 3 2 3" xfId="28867"/>
    <cellStyle name="Обычный 3 14 15 2 3 2 3 2" xfId="28868"/>
    <cellStyle name="Обычный 3 14 15 2 3 2 4" xfId="28869"/>
    <cellStyle name="Обычный 3 14 15 2 3 3" xfId="28870"/>
    <cellStyle name="Обычный 3 14 15 2 3 3 2" xfId="28871"/>
    <cellStyle name="Обычный 3 14 15 2 3 3 2 2" xfId="28872"/>
    <cellStyle name="Обычный 3 14 15 2 3 3 3" xfId="28873"/>
    <cellStyle name="Обычный 3 14 15 2 3 4" xfId="28874"/>
    <cellStyle name="Обычный 3 14 15 2 3 4 2" xfId="28875"/>
    <cellStyle name="Обычный 3 14 15 2 3 5" xfId="28876"/>
    <cellStyle name="Обычный 3 14 15 2 4" xfId="28877"/>
    <cellStyle name="Обычный 3 14 15 2 4 2" xfId="28878"/>
    <cellStyle name="Обычный 3 14 15 2 4 2 2" xfId="28879"/>
    <cellStyle name="Обычный 3 14 15 2 4 2 2 2" xfId="28880"/>
    <cellStyle name="Обычный 3 14 15 2 4 2 3" xfId="28881"/>
    <cellStyle name="Обычный 3 14 15 2 4 3" xfId="28882"/>
    <cellStyle name="Обычный 3 14 15 2 4 3 2" xfId="28883"/>
    <cellStyle name="Обычный 3 14 15 2 4 4" xfId="28884"/>
    <cellStyle name="Обычный 3 14 15 2 5" xfId="28885"/>
    <cellStyle name="Обычный 3 14 15 2 5 2" xfId="28886"/>
    <cellStyle name="Обычный 3 14 15 2 5 2 2" xfId="28887"/>
    <cellStyle name="Обычный 3 14 15 2 5 3" xfId="28888"/>
    <cellStyle name="Обычный 3 14 15 2 6" xfId="28889"/>
    <cellStyle name="Обычный 3 14 15 2 6 2" xfId="28890"/>
    <cellStyle name="Обычный 3 14 15 2 7" xfId="28891"/>
    <cellStyle name="Обычный 3 14 15 3" xfId="28892"/>
    <cellStyle name="Обычный 3 14 15 3 2" xfId="28893"/>
    <cellStyle name="Обычный 3 14 15 3 2 2" xfId="28894"/>
    <cellStyle name="Обычный 3 14 15 3 2 2 2" xfId="28895"/>
    <cellStyle name="Обычный 3 14 15 3 2 2 2 2" xfId="28896"/>
    <cellStyle name="Обычный 3 14 15 3 2 2 3" xfId="28897"/>
    <cellStyle name="Обычный 3 14 15 3 2 3" xfId="28898"/>
    <cellStyle name="Обычный 3 14 15 3 2 3 2" xfId="28899"/>
    <cellStyle name="Обычный 3 14 15 3 2 4" xfId="28900"/>
    <cellStyle name="Обычный 3 14 15 3 3" xfId="28901"/>
    <cellStyle name="Обычный 3 14 15 3 3 2" xfId="28902"/>
    <cellStyle name="Обычный 3 14 15 3 3 2 2" xfId="28903"/>
    <cellStyle name="Обычный 3 14 15 3 3 3" xfId="28904"/>
    <cellStyle name="Обычный 3 14 15 3 4" xfId="28905"/>
    <cellStyle name="Обычный 3 14 15 3 4 2" xfId="28906"/>
    <cellStyle name="Обычный 3 14 15 3 5" xfId="28907"/>
    <cellStyle name="Обычный 3 14 15 4" xfId="28908"/>
    <cellStyle name="Обычный 3 14 15 4 2" xfId="28909"/>
    <cellStyle name="Обычный 3 14 15 4 2 2" xfId="28910"/>
    <cellStyle name="Обычный 3 14 15 4 2 2 2" xfId="28911"/>
    <cellStyle name="Обычный 3 14 15 4 2 2 2 2" xfId="28912"/>
    <cellStyle name="Обычный 3 14 15 4 2 2 3" xfId="28913"/>
    <cellStyle name="Обычный 3 14 15 4 2 3" xfId="28914"/>
    <cellStyle name="Обычный 3 14 15 4 2 3 2" xfId="28915"/>
    <cellStyle name="Обычный 3 14 15 4 2 4" xfId="28916"/>
    <cellStyle name="Обычный 3 14 15 4 3" xfId="28917"/>
    <cellStyle name="Обычный 3 14 15 4 3 2" xfId="28918"/>
    <cellStyle name="Обычный 3 14 15 4 3 2 2" xfId="28919"/>
    <cellStyle name="Обычный 3 14 15 4 3 3" xfId="28920"/>
    <cellStyle name="Обычный 3 14 15 4 4" xfId="28921"/>
    <cellStyle name="Обычный 3 14 15 4 4 2" xfId="28922"/>
    <cellStyle name="Обычный 3 14 15 4 5" xfId="28923"/>
    <cellStyle name="Обычный 3 14 15 5" xfId="28924"/>
    <cellStyle name="Обычный 3 14 15 5 2" xfId="28925"/>
    <cellStyle name="Обычный 3 14 15 5 2 2" xfId="28926"/>
    <cellStyle name="Обычный 3 14 15 5 2 2 2" xfId="28927"/>
    <cellStyle name="Обычный 3 14 15 5 2 3" xfId="28928"/>
    <cellStyle name="Обычный 3 14 15 5 3" xfId="28929"/>
    <cellStyle name="Обычный 3 14 15 5 3 2" xfId="28930"/>
    <cellStyle name="Обычный 3 14 15 5 4" xfId="28931"/>
    <cellStyle name="Обычный 3 14 15 6" xfId="28932"/>
    <cellStyle name="Обычный 3 14 15 6 2" xfId="28933"/>
    <cellStyle name="Обычный 3 14 15 6 2 2" xfId="28934"/>
    <cellStyle name="Обычный 3 14 15 6 3" xfId="28935"/>
    <cellStyle name="Обычный 3 14 15 7" xfId="28936"/>
    <cellStyle name="Обычный 3 14 15 7 2" xfId="28937"/>
    <cellStyle name="Обычный 3 14 15 8" xfId="28938"/>
    <cellStyle name="Обычный 3 14 16" xfId="28939"/>
    <cellStyle name="Обычный 3 14 16 2" xfId="28940"/>
    <cellStyle name="Обычный 3 14 16 2 2" xfId="28941"/>
    <cellStyle name="Обычный 3 14 16 2 2 2" xfId="28942"/>
    <cellStyle name="Обычный 3 14 16 2 2 2 2" xfId="28943"/>
    <cellStyle name="Обычный 3 14 16 2 2 2 2 2" xfId="28944"/>
    <cellStyle name="Обычный 3 14 16 2 2 2 2 2 2" xfId="28945"/>
    <cellStyle name="Обычный 3 14 16 2 2 2 2 3" xfId="28946"/>
    <cellStyle name="Обычный 3 14 16 2 2 2 3" xfId="28947"/>
    <cellStyle name="Обычный 3 14 16 2 2 2 3 2" xfId="28948"/>
    <cellStyle name="Обычный 3 14 16 2 2 2 4" xfId="28949"/>
    <cellStyle name="Обычный 3 14 16 2 2 3" xfId="28950"/>
    <cellStyle name="Обычный 3 14 16 2 2 3 2" xfId="28951"/>
    <cellStyle name="Обычный 3 14 16 2 2 3 2 2" xfId="28952"/>
    <cellStyle name="Обычный 3 14 16 2 2 3 3" xfId="28953"/>
    <cellStyle name="Обычный 3 14 16 2 2 4" xfId="28954"/>
    <cellStyle name="Обычный 3 14 16 2 2 4 2" xfId="28955"/>
    <cellStyle name="Обычный 3 14 16 2 2 5" xfId="28956"/>
    <cellStyle name="Обычный 3 14 16 2 3" xfId="28957"/>
    <cellStyle name="Обычный 3 14 16 2 3 2" xfId="28958"/>
    <cellStyle name="Обычный 3 14 16 2 3 2 2" xfId="28959"/>
    <cellStyle name="Обычный 3 14 16 2 3 2 2 2" xfId="28960"/>
    <cellStyle name="Обычный 3 14 16 2 3 2 2 2 2" xfId="28961"/>
    <cellStyle name="Обычный 3 14 16 2 3 2 2 3" xfId="28962"/>
    <cellStyle name="Обычный 3 14 16 2 3 2 3" xfId="28963"/>
    <cellStyle name="Обычный 3 14 16 2 3 2 3 2" xfId="28964"/>
    <cellStyle name="Обычный 3 14 16 2 3 2 4" xfId="28965"/>
    <cellStyle name="Обычный 3 14 16 2 3 3" xfId="28966"/>
    <cellStyle name="Обычный 3 14 16 2 3 3 2" xfId="28967"/>
    <cellStyle name="Обычный 3 14 16 2 3 3 2 2" xfId="28968"/>
    <cellStyle name="Обычный 3 14 16 2 3 3 3" xfId="28969"/>
    <cellStyle name="Обычный 3 14 16 2 3 4" xfId="28970"/>
    <cellStyle name="Обычный 3 14 16 2 3 4 2" xfId="28971"/>
    <cellStyle name="Обычный 3 14 16 2 3 5" xfId="28972"/>
    <cellStyle name="Обычный 3 14 16 2 4" xfId="28973"/>
    <cellStyle name="Обычный 3 14 16 2 4 2" xfId="28974"/>
    <cellStyle name="Обычный 3 14 16 2 4 2 2" xfId="28975"/>
    <cellStyle name="Обычный 3 14 16 2 4 2 2 2" xfId="28976"/>
    <cellStyle name="Обычный 3 14 16 2 4 2 3" xfId="28977"/>
    <cellStyle name="Обычный 3 14 16 2 4 3" xfId="28978"/>
    <cellStyle name="Обычный 3 14 16 2 4 3 2" xfId="28979"/>
    <cellStyle name="Обычный 3 14 16 2 4 4" xfId="28980"/>
    <cellStyle name="Обычный 3 14 16 2 5" xfId="28981"/>
    <cellStyle name="Обычный 3 14 16 2 5 2" xfId="28982"/>
    <cellStyle name="Обычный 3 14 16 2 5 2 2" xfId="28983"/>
    <cellStyle name="Обычный 3 14 16 2 5 3" xfId="28984"/>
    <cellStyle name="Обычный 3 14 16 2 6" xfId="28985"/>
    <cellStyle name="Обычный 3 14 16 2 6 2" xfId="28986"/>
    <cellStyle name="Обычный 3 14 16 2 7" xfId="28987"/>
    <cellStyle name="Обычный 3 14 16 3" xfId="28988"/>
    <cellStyle name="Обычный 3 14 16 3 2" xfId="28989"/>
    <cellStyle name="Обычный 3 14 16 3 2 2" xfId="28990"/>
    <cellStyle name="Обычный 3 14 16 3 2 2 2" xfId="28991"/>
    <cellStyle name="Обычный 3 14 16 3 2 2 2 2" xfId="28992"/>
    <cellStyle name="Обычный 3 14 16 3 2 2 3" xfId="28993"/>
    <cellStyle name="Обычный 3 14 16 3 2 3" xfId="28994"/>
    <cellStyle name="Обычный 3 14 16 3 2 3 2" xfId="28995"/>
    <cellStyle name="Обычный 3 14 16 3 2 4" xfId="28996"/>
    <cellStyle name="Обычный 3 14 16 3 3" xfId="28997"/>
    <cellStyle name="Обычный 3 14 16 3 3 2" xfId="28998"/>
    <cellStyle name="Обычный 3 14 16 3 3 2 2" xfId="28999"/>
    <cellStyle name="Обычный 3 14 16 3 3 3" xfId="29000"/>
    <cellStyle name="Обычный 3 14 16 3 4" xfId="29001"/>
    <cellStyle name="Обычный 3 14 16 3 4 2" xfId="29002"/>
    <cellStyle name="Обычный 3 14 16 3 5" xfId="29003"/>
    <cellStyle name="Обычный 3 14 16 4" xfId="29004"/>
    <cellStyle name="Обычный 3 14 16 4 2" xfId="29005"/>
    <cellStyle name="Обычный 3 14 16 4 2 2" xfId="29006"/>
    <cellStyle name="Обычный 3 14 16 4 2 2 2" xfId="29007"/>
    <cellStyle name="Обычный 3 14 16 4 2 2 2 2" xfId="29008"/>
    <cellStyle name="Обычный 3 14 16 4 2 2 3" xfId="29009"/>
    <cellStyle name="Обычный 3 14 16 4 2 3" xfId="29010"/>
    <cellStyle name="Обычный 3 14 16 4 2 3 2" xfId="29011"/>
    <cellStyle name="Обычный 3 14 16 4 2 4" xfId="29012"/>
    <cellStyle name="Обычный 3 14 16 4 3" xfId="29013"/>
    <cellStyle name="Обычный 3 14 16 4 3 2" xfId="29014"/>
    <cellStyle name="Обычный 3 14 16 4 3 2 2" xfId="29015"/>
    <cellStyle name="Обычный 3 14 16 4 3 3" xfId="29016"/>
    <cellStyle name="Обычный 3 14 16 4 4" xfId="29017"/>
    <cellStyle name="Обычный 3 14 16 4 4 2" xfId="29018"/>
    <cellStyle name="Обычный 3 14 16 4 5" xfId="29019"/>
    <cellStyle name="Обычный 3 14 16 5" xfId="29020"/>
    <cellStyle name="Обычный 3 14 16 5 2" xfId="29021"/>
    <cellStyle name="Обычный 3 14 16 5 2 2" xfId="29022"/>
    <cellStyle name="Обычный 3 14 16 5 2 2 2" xfId="29023"/>
    <cellStyle name="Обычный 3 14 16 5 2 3" xfId="29024"/>
    <cellStyle name="Обычный 3 14 16 5 3" xfId="29025"/>
    <cellStyle name="Обычный 3 14 16 5 3 2" xfId="29026"/>
    <cellStyle name="Обычный 3 14 16 5 4" xfId="29027"/>
    <cellStyle name="Обычный 3 14 16 6" xfId="29028"/>
    <cellStyle name="Обычный 3 14 16 6 2" xfId="29029"/>
    <cellStyle name="Обычный 3 14 16 6 2 2" xfId="29030"/>
    <cellStyle name="Обычный 3 14 16 6 3" xfId="29031"/>
    <cellStyle name="Обычный 3 14 16 7" xfId="29032"/>
    <cellStyle name="Обычный 3 14 16 7 2" xfId="29033"/>
    <cellStyle name="Обычный 3 14 16 8" xfId="29034"/>
    <cellStyle name="Обычный 3 14 17" xfId="29035"/>
    <cellStyle name="Обычный 3 14 17 2" xfId="29036"/>
    <cellStyle name="Обычный 3 14 17 2 2" xfId="29037"/>
    <cellStyle name="Обычный 3 14 17 2 2 2" xfId="29038"/>
    <cellStyle name="Обычный 3 14 17 2 2 2 2" xfId="29039"/>
    <cellStyle name="Обычный 3 14 17 2 2 2 2 2" xfId="29040"/>
    <cellStyle name="Обычный 3 14 17 2 2 2 2 2 2" xfId="29041"/>
    <cellStyle name="Обычный 3 14 17 2 2 2 2 3" xfId="29042"/>
    <cellStyle name="Обычный 3 14 17 2 2 2 3" xfId="29043"/>
    <cellStyle name="Обычный 3 14 17 2 2 2 3 2" xfId="29044"/>
    <cellStyle name="Обычный 3 14 17 2 2 2 4" xfId="29045"/>
    <cellStyle name="Обычный 3 14 17 2 2 3" xfId="29046"/>
    <cellStyle name="Обычный 3 14 17 2 2 3 2" xfId="29047"/>
    <cellStyle name="Обычный 3 14 17 2 2 3 2 2" xfId="29048"/>
    <cellStyle name="Обычный 3 14 17 2 2 3 3" xfId="29049"/>
    <cellStyle name="Обычный 3 14 17 2 2 4" xfId="29050"/>
    <cellStyle name="Обычный 3 14 17 2 2 4 2" xfId="29051"/>
    <cellStyle name="Обычный 3 14 17 2 2 5" xfId="29052"/>
    <cellStyle name="Обычный 3 14 17 2 3" xfId="29053"/>
    <cellStyle name="Обычный 3 14 17 2 3 2" xfId="29054"/>
    <cellStyle name="Обычный 3 14 17 2 3 2 2" xfId="29055"/>
    <cellStyle name="Обычный 3 14 17 2 3 2 2 2" xfId="29056"/>
    <cellStyle name="Обычный 3 14 17 2 3 2 2 2 2" xfId="29057"/>
    <cellStyle name="Обычный 3 14 17 2 3 2 2 3" xfId="29058"/>
    <cellStyle name="Обычный 3 14 17 2 3 2 3" xfId="29059"/>
    <cellStyle name="Обычный 3 14 17 2 3 2 3 2" xfId="29060"/>
    <cellStyle name="Обычный 3 14 17 2 3 2 4" xfId="29061"/>
    <cellStyle name="Обычный 3 14 17 2 3 3" xfId="29062"/>
    <cellStyle name="Обычный 3 14 17 2 3 3 2" xfId="29063"/>
    <cellStyle name="Обычный 3 14 17 2 3 3 2 2" xfId="29064"/>
    <cellStyle name="Обычный 3 14 17 2 3 3 3" xfId="29065"/>
    <cellStyle name="Обычный 3 14 17 2 3 4" xfId="29066"/>
    <cellStyle name="Обычный 3 14 17 2 3 4 2" xfId="29067"/>
    <cellStyle name="Обычный 3 14 17 2 3 5" xfId="29068"/>
    <cellStyle name="Обычный 3 14 17 2 4" xfId="29069"/>
    <cellStyle name="Обычный 3 14 17 2 4 2" xfId="29070"/>
    <cellStyle name="Обычный 3 14 17 2 4 2 2" xfId="29071"/>
    <cellStyle name="Обычный 3 14 17 2 4 2 2 2" xfId="29072"/>
    <cellStyle name="Обычный 3 14 17 2 4 2 3" xfId="29073"/>
    <cellStyle name="Обычный 3 14 17 2 4 3" xfId="29074"/>
    <cellStyle name="Обычный 3 14 17 2 4 3 2" xfId="29075"/>
    <cellStyle name="Обычный 3 14 17 2 4 4" xfId="29076"/>
    <cellStyle name="Обычный 3 14 17 2 5" xfId="29077"/>
    <cellStyle name="Обычный 3 14 17 2 5 2" xfId="29078"/>
    <cellStyle name="Обычный 3 14 17 2 5 2 2" xfId="29079"/>
    <cellStyle name="Обычный 3 14 17 2 5 3" xfId="29080"/>
    <cellStyle name="Обычный 3 14 17 2 6" xfId="29081"/>
    <cellStyle name="Обычный 3 14 17 2 6 2" xfId="29082"/>
    <cellStyle name="Обычный 3 14 17 2 7" xfId="29083"/>
    <cellStyle name="Обычный 3 14 17 3" xfId="29084"/>
    <cellStyle name="Обычный 3 14 17 3 2" xfId="29085"/>
    <cellStyle name="Обычный 3 14 17 3 2 2" xfId="29086"/>
    <cellStyle name="Обычный 3 14 17 3 2 2 2" xfId="29087"/>
    <cellStyle name="Обычный 3 14 17 3 2 2 2 2" xfId="29088"/>
    <cellStyle name="Обычный 3 14 17 3 2 2 3" xfId="29089"/>
    <cellStyle name="Обычный 3 14 17 3 2 3" xfId="29090"/>
    <cellStyle name="Обычный 3 14 17 3 2 3 2" xfId="29091"/>
    <cellStyle name="Обычный 3 14 17 3 2 4" xfId="29092"/>
    <cellStyle name="Обычный 3 14 17 3 3" xfId="29093"/>
    <cellStyle name="Обычный 3 14 17 3 3 2" xfId="29094"/>
    <cellStyle name="Обычный 3 14 17 3 3 2 2" xfId="29095"/>
    <cellStyle name="Обычный 3 14 17 3 3 3" xfId="29096"/>
    <cellStyle name="Обычный 3 14 17 3 4" xfId="29097"/>
    <cellStyle name="Обычный 3 14 17 3 4 2" xfId="29098"/>
    <cellStyle name="Обычный 3 14 17 3 5" xfId="29099"/>
    <cellStyle name="Обычный 3 14 17 4" xfId="29100"/>
    <cellStyle name="Обычный 3 14 17 4 2" xfId="29101"/>
    <cellStyle name="Обычный 3 14 17 4 2 2" xfId="29102"/>
    <cellStyle name="Обычный 3 14 17 4 2 2 2" xfId="29103"/>
    <cellStyle name="Обычный 3 14 17 4 2 2 2 2" xfId="29104"/>
    <cellStyle name="Обычный 3 14 17 4 2 2 3" xfId="29105"/>
    <cellStyle name="Обычный 3 14 17 4 2 3" xfId="29106"/>
    <cellStyle name="Обычный 3 14 17 4 2 3 2" xfId="29107"/>
    <cellStyle name="Обычный 3 14 17 4 2 4" xfId="29108"/>
    <cellStyle name="Обычный 3 14 17 4 3" xfId="29109"/>
    <cellStyle name="Обычный 3 14 17 4 3 2" xfId="29110"/>
    <cellStyle name="Обычный 3 14 17 4 3 2 2" xfId="29111"/>
    <cellStyle name="Обычный 3 14 17 4 3 3" xfId="29112"/>
    <cellStyle name="Обычный 3 14 17 4 4" xfId="29113"/>
    <cellStyle name="Обычный 3 14 17 4 4 2" xfId="29114"/>
    <cellStyle name="Обычный 3 14 17 4 5" xfId="29115"/>
    <cellStyle name="Обычный 3 14 17 5" xfId="29116"/>
    <cellStyle name="Обычный 3 14 17 5 2" xfId="29117"/>
    <cellStyle name="Обычный 3 14 17 5 2 2" xfId="29118"/>
    <cellStyle name="Обычный 3 14 17 5 2 2 2" xfId="29119"/>
    <cellStyle name="Обычный 3 14 17 5 2 3" xfId="29120"/>
    <cellStyle name="Обычный 3 14 17 5 3" xfId="29121"/>
    <cellStyle name="Обычный 3 14 17 5 3 2" xfId="29122"/>
    <cellStyle name="Обычный 3 14 17 5 4" xfId="29123"/>
    <cellStyle name="Обычный 3 14 17 6" xfId="29124"/>
    <cellStyle name="Обычный 3 14 17 6 2" xfId="29125"/>
    <cellStyle name="Обычный 3 14 17 6 2 2" xfId="29126"/>
    <cellStyle name="Обычный 3 14 17 6 3" xfId="29127"/>
    <cellStyle name="Обычный 3 14 17 7" xfId="29128"/>
    <cellStyle name="Обычный 3 14 17 7 2" xfId="29129"/>
    <cellStyle name="Обычный 3 14 17 8" xfId="29130"/>
    <cellStyle name="Обычный 3 14 18" xfId="29131"/>
    <cellStyle name="Обычный 3 14 18 2" xfId="29132"/>
    <cellStyle name="Обычный 3 14 18 2 2" xfId="29133"/>
    <cellStyle name="Обычный 3 14 18 2 2 2" xfId="29134"/>
    <cellStyle name="Обычный 3 14 18 2 2 2 2" xfId="29135"/>
    <cellStyle name="Обычный 3 14 18 2 2 2 2 2" xfId="29136"/>
    <cellStyle name="Обычный 3 14 18 2 2 2 2 2 2" xfId="29137"/>
    <cellStyle name="Обычный 3 14 18 2 2 2 2 3" xfId="29138"/>
    <cellStyle name="Обычный 3 14 18 2 2 2 3" xfId="29139"/>
    <cellStyle name="Обычный 3 14 18 2 2 2 3 2" xfId="29140"/>
    <cellStyle name="Обычный 3 14 18 2 2 2 4" xfId="29141"/>
    <cellStyle name="Обычный 3 14 18 2 2 3" xfId="29142"/>
    <cellStyle name="Обычный 3 14 18 2 2 3 2" xfId="29143"/>
    <cellStyle name="Обычный 3 14 18 2 2 3 2 2" xfId="29144"/>
    <cellStyle name="Обычный 3 14 18 2 2 3 3" xfId="29145"/>
    <cellStyle name="Обычный 3 14 18 2 2 4" xfId="29146"/>
    <cellStyle name="Обычный 3 14 18 2 2 4 2" xfId="29147"/>
    <cellStyle name="Обычный 3 14 18 2 2 5" xfId="29148"/>
    <cellStyle name="Обычный 3 14 18 2 3" xfId="29149"/>
    <cellStyle name="Обычный 3 14 18 2 3 2" xfId="29150"/>
    <cellStyle name="Обычный 3 14 18 2 3 2 2" xfId="29151"/>
    <cellStyle name="Обычный 3 14 18 2 3 2 2 2" xfId="29152"/>
    <cellStyle name="Обычный 3 14 18 2 3 2 2 2 2" xfId="29153"/>
    <cellStyle name="Обычный 3 14 18 2 3 2 2 3" xfId="29154"/>
    <cellStyle name="Обычный 3 14 18 2 3 2 3" xfId="29155"/>
    <cellStyle name="Обычный 3 14 18 2 3 2 3 2" xfId="29156"/>
    <cellStyle name="Обычный 3 14 18 2 3 2 4" xfId="29157"/>
    <cellStyle name="Обычный 3 14 18 2 3 3" xfId="29158"/>
    <cellStyle name="Обычный 3 14 18 2 3 3 2" xfId="29159"/>
    <cellStyle name="Обычный 3 14 18 2 3 3 2 2" xfId="29160"/>
    <cellStyle name="Обычный 3 14 18 2 3 3 3" xfId="29161"/>
    <cellStyle name="Обычный 3 14 18 2 3 4" xfId="29162"/>
    <cellStyle name="Обычный 3 14 18 2 3 4 2" xfId="29163"/>
    <cellStyle name="Обычный 3 14 18 2 3 5" xfId="29164"/>
    <cellStyle name="Обычный 3 14 18 2 4" xfId="29165"/>
    <cellStyle name="Обычный 3 14 18 2 4 2" xfId="29166"/>
    <cellStyle name="Обычный 3 14 18 2 4 2 2" xfId="29167"/>
    <cellStyle name="Обычный 3 14 18 2 4 2 2 2" xfId="29168"/>
    <cellStyle name="Обычный 3 14 18 2 4 2 3" xfId="29169"/>
    <cellStyle name="Обычный 3 14 18 2 4 3" xfId="29170"/>
    <cellStyle name="Обычный 3 14 18 2 4 3 2" xfId="29171"/>
    <cellStyle name="Обычный 3 14 18 2 4 4" xfId="29172"/>
    <cellStyle name="Обычный 3 14 18 2 5" xfId="29173"/>
    <cellStyle name="Обычный 3 14 18 2 5 2" xfId="29174"/>
    <cellStyle name="Обычный 3 14 18 2 5 2 2" xfId="29175"/>
    <cellStyle name="Обычный 3 14 18 2 5 3" xfId="29176"/>
    <cellStyle name="Обычный 3 14 18 2 6" xfId="29177"/>
    <cellStyle name="Обычный 3 14 18 2 6 2" xfId="29178"/>
    <cellStyle name="Обычный 3 14 18 2 7" xfId="29179"/>
    <cellStyle name="Обычный 3 14 18 3" xfId="29180"/>
    <cellStyle name="Обычный 3 14 18 3 2" xfId="29181"/>
    <cellStyle name="Обычный 3 14 18 3 2 2" xfId="29182"/>
    <cellStyle name="Обычный 3 14 18 3 2 2 2" xfId="29183"/>
    <cellStyle name="Обычный 3 14 18 3 2 2 2 2" xfId="29184"/>
    <cellStyle name="Обычный 3 14 18 3 2 2 3" xfId="29185"/>
    <cellStyle name="Обычный 3 14 18 3 2 3" xfId="29186"/>
    <cellStyle name="Обычный 3 14 18 3 2 3 2" xfId="29187"/>
    <cellStyle name="Обычный 3 14 18 3 2 4" xfId="29188"/>
    <cellStyle name="Обычный 3 14 18 3 3" xfId="29189"/>
    <cellStyle name="Обычный 3 14 18 3 3 2" xfId="29190"/>
    <cellStyle name="Обычный 3 14 18 3 3 2 2" xfId="29191"/>
    <cellStyle name="Обычный 3 14 18 3 3 3" xfId="29192"/>
    <cellStyle name="Обычный 3 14 18 3 4" xfId="29193"/>
    <cellStyle name="Обычный 3 14 18 3 4 2" xfId="29194"/>
    <cellStyle name="Обычный 3 14 18 3 5" xfId="29195"/>
    <cellStyle name="Обычный 3 14 18 4" xfId="29196"/>
    <cellStyle name="Обычный 3 14 18 4 2" xfId="29197"/>
    <cellStyle name="Обычный 3 14 18 4 2 2" xfId="29198"/>
    <cellStyle name="Обычный 3 14 18 4 2 2 2" xfId="29199"/>
    <cellStyle name="Обычный 3 14 18 4 2 2 2 2" xfId="29200"/>
    <cellStyle name="Обычный 3 14 18 4 2 2 3" xfId="29201"/>
    <cellStyle name="Обычный 3 14 18 4 2 3" xfId="29202"/>
    <cellStyle name="Обычный 3 14 18 4 2 3 2" xfId="29203"/>
    <cellStyle name="Обычный 3 14 18 4 2 4" xfId="29204"/>
    <cellStyle name="Обычный 3 14 18 4 3" xfId="29205"/>
    <cellStyle name="Обычный 3 14 18 4 3 2" xfId="29206"/>
    <cellStyle name="Обычный 3 14 18 4 3 2 2" xfId="29207"/>
    <cellStyle name="Обычный 3 14 18 4 3 3" xfId="29208"/>
    <cellStyle name="Обычный 3 14 18 4 4" xfId="29209"/>
    <cellStyle name="Обычный 3 14 18 4 4 2" xfId="29210"/>
    <cellStyle name="Обычный 3 14 18 4 5" xfId="29211"/>
    <cellStyle name="Обычный 3 14 18 5" xfId="29212"/>
    <cellStyle name="Обычный 3 14 18 5 2" xfId="29213"/>
    <cellStyle name="Обычный 3 14 18 5 2 2" xfId="29214"/>
    <cellStyle name="Обычный 3 14 18 5 2 2 2" xfId="29215"/>
    <cellStyle name="Обычный 3 14 18 5 2 3" xfId="29216"/>
    <cellStyle name="Обычный 3 14 18 5 3" xfId="29217"/>
    <cellStyle name="Обычный 3 14 18 5 3 2" xfId="29218"/>
    <cellStyle name="Обычный 3 14 18 5 4" xfId="29219"/>
    <cellStyle name="Обычный 3 14 18 6" xfId="29220"/>
    <cellStyle name="Обычный 3 14 18 6 2" xfId="29221"/>
    <cellStyle name="Обычный 3 14 18 6 2 2" xfId="29222"/>
    <cellStyle name="Обычный 3 14 18 6 3" xfId="29223"/>
    <cellStyle name="Обычный 3 14 18 7" xfId="29224"/>
    <cellStyle name="Обычный 3 14 18 7 2" xfId="29225"/>
    <cellStyle name="Обычный 3 14 18 8" xfId="29226"/>
    <cellStyle name="Обычный 3 14 19" xfId="29227"/>
    <cellStyle name="Обычный 3 14 19 2" xfId="29228"/>
    <cellStyle name="Обычный 3 14 19 2 2" xfId="29229"/>
    <cellStyle name="Обычный 3 14 19 2 2 2" xfId="29230"/>
    <cellStyle name="Обычный 3 14 19 2 2 2 2" xfId="29231"/>
    <cellStyle name="Обычный 3 14 19 2 2 2 2 2" xfId="29232"/>
    <cellStyle name="Обычный 3 14 19 2 2 2 2 2 2" xfId="29233"/>
    <cellStyle name="Обычный 3 14 19 2 2 2 2 3" xfId="29234"/>
    <cellStyle name="Обычный 3 14 19 2 2 2 3" xfId="29235"/>
    <cellStyle name="Обычный 3 14 19 2 2 2 3 2" xfId="29236"/>
    <cellStyle name="Обычный 3 14 19 2 2 2 4" xfId="29237"/>
    <cellStyle name="Обычный 3 14 19 2 2 3" xfId="29238"/>
    <cellStyle name="Обычный 3 14 19 2 2 3 2" xfId="29239"/>
    <cellStyle name="Обычный 3 14 19 2 2 3 2 2" xfId="29240"/>
    <cellStyle name="Обычный 3 14 19 2 2 3 3" xfId="29241"/>
    <cellStyle name="Обычный 3 14 19 2 2 4" xfId="29242"/>
    <cellStyle name="Обычный 3 14 19 2 2 4 2" xfId="29243"/>
    <cellStyle name="Обычный 3 14 19 2 2 5" xfId="29244"/>
    <cellStyle name="Обычный 3 14 19 2 3" xfId="29245"/>
    <cellStyle name="Обычный 3 14 19 2 3 2" xfId="29246"/>
    <cellStyle name="Обычный 3 14 19 2 3 2 2" xfId="29247"/>
    <cellStyle name="Обычный 3 14 19 2 3 2 2 2" xfId="29248"/>
    <cellStyle name="Обычный 3 14 19 2 3 2 2 2 2" xfId="29249"/>
    <cellStyle name="Обычный 3 14 19 2 3 2 2 3" xfId="29250"/>
    <cellStyle name="Обычный 3 14 19 2 3 2 3" xfId="29251"/>
    <cellStyle name="Обычный 3 14 19 2 3 2 3 2" xfId="29252"/>
    <cellStyle name="Обычный 3 14 19 2 3 2 4" xfId="29253"/>
    <cellStyle name="Обычный 3 14 19 2 3 3" xfId="29254"/>
    <cellStyle name="Обычный 3 14 19 2 3 3 2" xfId="29255"/>
    <cellStyle name="Обычный 3 14 19 2 3 3 2 2" xfId="29256"/>
    <cellStyle name="Обычный 3 14 19 2 3 3 3" xfId="29257"/>
    <cellStyle name="Обычный 3 14 19 2 3 4" xfId="29258"/>
    <cellStyle name="Обычный 3 14 19 2 3 4 2" xfId="29259"/>
    <cellStyle name="Обычный 3 14 19 2 3 5" xfId="29260"/>
    <cellStyle name="Обычный 3 14 19 2 4" xfId="29261"/>
    <cellStyle name="Обычный 3 14 19 2 4 2" xfId="29262"/>
    <cellStyle name="Обычный 3 14 19 2 4 2 2" xfId="29263"/>
    <cellStyle name="Обычный 3 14 19 2 4 2 2 2" xfId="29264"/>
    <cellStyle name="Обычный 3 14 19 2 4 2 3" xfId="29265"/>
    <cellStyle name="Обычный 3 14 19 2 4 3" xfId="29266"/>
    <cellStyle name="Обычный 3 14 19 2 4 3 2" xfId="29267"/>
    <cellStyle name="Обычный 3 14 19 2 4 4" xfId="29268"/>
    <cellStyle name="Обычный 3 14 19 2 5" xfId="29269"/>
    <cellStyle name="Обычный 3 14 19 2 5 2" xfId="29270"/>
    <cellStyle name="Обычный 3 14 19 2 5 2 2" xfId="29271"/>
    <cellStyle name="Обычный 3 14 19 2 5 3" xfId="29272"/>
    <cellStyle name="Обычный 3 14 19 2 6" xfId="29273"/>
    <cellStyle name="Обычный 3 14 19 2 6 2" xfId="29274"/>
    <cellStyle name="Обычный 3 14 19 2 7" xfId="29275"/>
    <cellStyle name="Обычный 3 14 19 3" xfId="29276"/>
    <cellStyle name="Обычный 3 14 19 3 2" xfId="29277"/>
    <cellStyle name="Обычный 3 14 19 3 2 2" xfId="29278"/>
    <cellStyle name="Обычный 3 14 19 3 2 2 2" xfId="29279"/>
    <cellStyle name="Обычный 3 14 19 3 2 2 2 2" xfId="29280"/>
    <cellStyle name="Обычный 3 14 19 3 2 2 3" xfId="29281"/>
    <cellStyle name="Обычный 3 14 19 3 2 3" xfId="29282"/>
    <cellStyle name="Обычный 3 14 19 3 2 3 2" xfId="29283"/>
    <cellStyle name="Обычный 3 14 19 3 2 4" xfId="29284"/>
    <cellStyle name="Обычный 3 14 19 3 3" xfId="29285"/>
    <cellStyle name="Обычный 3 14 19 3 3 2" xfId="29286"/>
    <cellStyle name="Обычный 3 14 19 3 3 2 2" xfId="29287"/>
    <cellStyle name="Обычный 3 14 19 3 3 3" xfId="29288"/>
    <cellStyle name="Обычный 3 14 19 3 4" xfId="29289"/>
    <cellStyle name="Обычный 3 14 19 3 4 2" xfId="29290"/>
    <cellStyle name="Обычный 3 14 19 3 5" xfId="29291"/>
    <cellStyle name="Обычный 3 14 19 4" xfId="29292"/>
    <cellStyle name="Обычный 3 14 19 4 2" xfId="29293"/>
    <cellStyle name="Обычный 3 14 19 4 2 2" xfId="29294"/>
    <cellStyle name="Обычный 3 14 19 4 2 2 2" xfId="29295"/>
    <cellStyle name="Обычный 3 14 19 4 2 2 2 2" xfId="29296"/>
    <cellStyle name="Обычный 3 14 19 4 2 2 3" xfId="29297"/>
    <cellStyle name="Обычный 3 14 19 4 2 3" xfId="29298"/>
    <cellStyle name="Обычный 3 14 19 4 2 3 2" xfId="29299"/>
    <cellStyle name="Обычный 3 14 19 4 2 4" xfId="29300"/>
    <cellStyle name="Обычный 3 14 19 4 3" xfId="29301"/>
    <cellStyle name="Обычный 3 14 19 4 3 2" xfId="29302"/>
    <cellStyle name="Обычный 3 14 19 4 3 2 2" xfId="29303"/>
    <cellStyle name="Обычный 3 14 19 4 3 3" xfId="29304"/>
    <cellStyle name="Обычный 3 14 19 4 4" xfId="29305"/>
    <cellStyle name="Обычный 3 14 19 4 4 2" xfId="29306"/>
    <cellStyle name="Обычный 3 14 19 4 5" xfId="29307"/>
    <cellStyle name="Обычный 3 14 19 5" xfId="29308"/>
    <cellStyle name="Обычный 3 14 19 5 2" xfId="29309"/>
    <cellStyle name="Обычный 3 14 19 5 2 2" xfId="29310"/>
    <cellStyle name="Обычный 3 14 19 5 2 2 2" xfId="29311"/>
    <cellStyle name="Обычный 3 14 19 5 2 3" xfId="29312"/>
    <cellStyle name="Обычный 3 14 19 5 3" xfId="29313"/>
    <cellStyle name="Обычный 3 14 19 5 3 2" xfId="29314"/>
    <cellStyle name="Обычный 3 14 19 5 4" xfId="29315"/>
    <cellStyle name="Обычный 3 14 19 6" xfId="29316"/>
    <cellStyle name="Обычный 3 14 19 6 2" xfId="29317"/>
    <cellStyle name="Обычный 3 14 19 6 2 2" xfId="29318"/>
    <cellStyle name="Обычный 3 14 19 6 3" xfId="29319"/>
    <cellStyle name="Обычный 3 14 19 7" xfId="29320"/>
    <cellStyle name="Обычный 3 14 19 7 2" xfId="29321"/>
    <cellStyle name="Обычный 3 14 19 8" xfId="29322"/>
    <cellStyle name="Обычный 3 14 2" xfId="29323"/>
    <cellStyle name="Обычный 3 14 2 2" xfId="29324"/>
    <cellStyle name="Обычный 3 14 2 2 2" xfId="29325"/>
    <cellStyle name="Обычный 3 14 2 2 2 2" xfId="29326"/>
    <cellStyle name="Обычный 3 14 2 2 2 2 2" xfId="29327"/>
    <cellStyle name="Обычный 3 14 2 2 2 2 2 2" xfId="29328"/>
    <cellStyle name="Обычный 3 14 2 2 2 2 2 2 2" xfId="29329"/>
    <cellStyle name="Обычный 3 14 2 2 2 2 2 3" xfId="29330"/>
    <cellStyle name="Обычный 3 14 2 2 2 2 3" xfId="29331"/>
    <cellStyle name="Обычный 3 14 2 2 2 2 3 2" xfId="29332"/>
    <cellStyle name="Обычный 3 14 2 2 2 2 4" xfId="29333"/>
    <cellStyle name="Обычный 3 14 2 2 2 3" xfId="29334"/>
    <cellStyle name="Обычный 3 14 2 2 2 3 2" xfId="29335"/>
    <cellStyle name="Обычный 3 14 2 2 2 3 2 2" xfId="29336"/>
    <cellStyle name="Обычный 3 14 2 2 2 3 3" xfId="29337"/>
    <cellStyle name="Обычный 3 14 2 2 2 4" xfId="29338"/>
    <cellStyle name="Обычный 3 14 2 2 2 4 2" xfId="29339"/>
    <cellStyle name="Обычный 3 14 2 2 2 5" xfId="29340"/>
    <cellStyle name="Обычный 3 14 2 2 3" xfId="29341"/>
    <cellStyle name="Обычный 3 14 2 2 3 2" xfId="29342"/>
    <cellStyle name="Обычный 3 14 2 2 3 2 2" xfId="29343"/>
    <cellStyle name="Обычный 3 14 2 2 3 2 2 2" xfId="29344"/>
    <cellStyle name="Обычный 3 14 2 2 3 2 2 2 2" xfId="29345"/>
    <cellStyle name="Обычный 3 14 2 2 3 2 2 3" xfId="29346"/>
    <cellStyle name="Обычный 3 14 2 2 3 2 3" xfId="29347"/>
    <cellStyle name="Обычный 3 14 2 2 3 2 3 2" xfId="29348"/>
    <cellStyle name="Обычный 3 14 2 2 3 2 4" xfId="29349"/>
    <cellStyle name="Обычный 3 14 2 2 3 3" xfId="29350"/>
    <cellStyle name="Обычный 3 14 2 2 3 3 2" xfId="29351"/>
    <cellStyle name="Обычный 3 14 2 2 3 3 2 2" xfId="29352"/>
    <cellStyle name="Обычный 3 14 2 2 3 3 3" xfId="29353"/>
    <cellStyle name="Обычный 3 14 2 2 3 4" xfId="29354"/>
    <cellStyle name="Обычный 3 14 2 2 3 4 2" xfId="29355"/>
    <cellStyle name="Обычный 3 14 2 2 3 5" xfId="29356"/>
    <cellStyle name="Обычный 3 14 2 2 4" xfId="29357"/>
    <cellStyle name="Обычный 3 14 2 2 4 2" xfId="29358"/>
    <cellStyle name="Обычный 3 14 2 2 4 2 2" xfId="29359"/>
    <cellStyle name="Обычный 3 14 2 2 4 2 2 2" xfId="29360"/>
    <cellStyle name="Обычный 3 14 2 2 4 2 3" xfId="29361"/>
    <cellStyle name="Обычный 3 14 2 2 4 3" xfId="29362"/>
    <cellStyle name="Обычный 3 14 2 2 4 3 2" xfId="29363"/>
    <cellStyle name="Обычный 3 14 2 2 4 4" xfId="29364"/>
    <cellStyle name="Обычный 3 14 2 2 5" xfId="29365"/>
    <cellStyle name="Обычный 3 14 2 2 5 2" xfId="29366"/>
    <cellStyle name="Обычный 3 14 2 2 5 2 2" xfId="29367"/>
    <cellStyle name="Обычный 3 14 2 2 5 3" xfId="29368"/>
    <cellStyle name="Обычный 3 14 2 2 6" xfId="29369"/>
    <cellStyle name="Обычный 3 14 2 2 6 2" xfId="29370"/>
    <cellStyle name="Обычный 3 14 2 2 7" xfId="29371"/>
    <cellStyle name="Обычный 3 14 2 3" xfId="29372"/>
    <cellStyle name="Обычный 3 14 2 3 2" xfId="29373"/>
    <cellStyle name="Обычный 3 14 2 3 2 2" xfId="29374"/>
    <cellStyle name="Обычный 3 14 2 3 2 2 2" xfId="29375"/>
    <cellStyle name="Обычный 3 14 2 3 2 2 2 2" xfId="29376"/>
    <cellStyle name="Обычный 3 14 2 3 2 2 3" xfId="29377"/>
    <cellStyle name="Обычный 3 14 2 3 2 3" xfId="29378"/>
    <cellStyle name="Обычный 3 14 2 3 2 3 2" xfId="29379"/>
    <cellStyle name="Обычный 3 14 2 3 2 4" xfId="29380"/>
    <cellStyle name="Обычный 3 14 2 3 3" xfId="29381"/>
    <cellStyle name="Обычный 3 14 2 3 3 2" xfId="29382"/>
    <cellStyle name="Обычный 3 14 2 3 3 2 2" xfId="29383"/>
    <cellStyle name="Обычный 3 14 2 3 3 3" xfId="29384"/>
    <cellStyle name="Обычный 3 14 2 3 4" xfId="29385"/>
    <cellStyle name="Обычный 3 14 2 3 4 2" xfId="29386"/>
    <cellStyle name="Обычный 3 14 2 3 5" xfId="29387"/>
    <cellStyle name="Обычный 3 14 2 4" xfId="29388"/>
    <cellStyle name="Обычный 3 14 2 4 2" xfId="29389"/>
    <cellStyle name="Обычный 3 14 2 4 2 2" xfId="29390"/>
    <cellStyle name="Обычный 3 14 2 4 2 2 2" xfId="29391"/>
    <cellStyle name="Обычный 3 14 2 4 2 2 2 2" xfId="29392"/>
    <cellStyle name="Обычный 3 14 2 4 2 2 3" xfId="29393"/>
    <cellStyle name="Обычный 3 14 2 4 2 3" xfId="29394"/>
    <cellStyle name="Обычный 3 14 2 4 2 3 2" xfId="29395"/>
    <cellStyle name="Обычный 3 14 2 4 2 4" xfId="29396"/>
    <cellStyle name="Обычный 3 14 2 4 3" xfId="29397"/>
    <cellStyle name="Обычный 3 14 2 4 3 2" xfId="29398"/>
    <cellStyle name="Обычный 3 14 2 4 3 2 2" xfId="29399"/>
    <cellStyle name="Обычный 3 14 2 4 3 3" xfId="29400"/>
    <cellStyle name="Обычный 3 14 2 4 4" xfId="29401"/>
    <cellStyle name="Обычный 3 14 2 4 4 2" xfId="29402"/>
    <cellStyle name="Обычный 3 14 2 4 5" xfId="29403"/>
    <cellStyle name="Обычный 3 14 2 5" xfId="29404"/>
    <cellStyle name="Обычный 3 14 2 5 2" xfId="29405"/>
    <cellStyle name="Обычный 3 14 2 5 2 2" xfId="29406"/>
    <cellStyle name="Обычный 3 14 2 5 2 2 2" xfId="29407"/>
    <cellStyle name="Обычный 3 14 2 5 2 3" xfId="29408"/>
    <cellStyle name="Обычный 3 14 2 5 3" xfId="29409"/>
    <cellStyle name="Обычный 3 14 2 5 3 2" xfId="29410"/>
    <cellStyle name="Обычный 3 14 2 5 4" xfId="29411"/>
    <cellStyle name="Обычный 3 14 2 6" xfId="29412"/>
    <cellStyle name="Обычный 3 14 2 6 2" xfId="29413"/>
    <cellStyle name="Обычный 3 14 2 6 2 2" xfId="29414"/>
    <cellStyle name="Обычный 3 14 2 6 3" xfId="29415"/>
    <cellStyle name="Обычный 3 14 2 7" xfId="29416"/>
    <cellStyle name="Обычный 3 14 2 7 2" xfId="29417"/>
    <cellStyle name="Обычный 3 14 2 8" xfId="29418"/>
    <cellStyle name="Обычный 3 14 20" xfId="29419"/>
    <cellStyle name="Обычный 3 14 20 2" xfId="29420"/>
    <cellStyle name="Обычный 3 14 20 2 2" xfId="29421"/>
    <cellStyle name="Обычный 3 14 20 2 2 2" xfId="29422"/>
    <cellStyle name="Обычный 3 14 20 2 2 2 2" xfId="29423"/>
    <cellStyle name="Обычный 3 14 20 2 2 2 2 2" xfId="29424"/>
    <cellStyle name="Обычный 3 14 20 2 2 2 2 2 2" xfId="29425"/>
    <cellStyle name="Обычный 3 14 20 2 2 2 2 3" xfId="29426"/>
    <cellStyle name="Обычный 3 14 20 2 2 2 3" xfId="29427"/>
    <cellStyle name="Обычный 3 14 20 2 2 2 3 2" xfId="29428"/>
    <cellStyle name="Обычный 3 14 20 2 2 2 4" xfId="29429"/>
    <cellStyle name="Обычный 3 14 20 2 2 3" xfId="29430"/>
    <cellStyle name="Обычный 3 14 20 2 2 3 2" xfId="29431"/>
    <cellStyle name="Обычный 3 14 20 2 2 3 2 2" xfId="29432"/>
    <cellStyle name="Обычный 3 14 20 2 2 3 3" xfId="29433"/>
    <cellStyle name="Обычный 3 14 20 2 2 4" xfId="29434"/>
    <cellStyle name="Обычный 3 14 20 2 2 4 2" xfId="29435"/>
    <cellStyle name="Обычный 3 14 20 2 2 5" xfId="29436"/>
    <cellStyle name="Обычный 3 14 20 2 3" xfId="29437"/>
    <cellStyle name="Обычный 3 14 20 2 3 2" xfId="29438"/>
    <cellStyle name="Обычный 3 14 20 2 3 2 2" xfId="29439"/>
    <cellStyle name="Обычный 3 14 20 2 3 2 2 2" xfId="29440"/>
    <cellStyle name="Обычный 3 14 20 2 3 2 2 2 2" xfId="29441"/>
    <cellStyle name="Обычный 3 14 20 2 3 2 2 3" xfId="29442"/>
    <cellStyle name="Обычный 3 14 20 2 3 2 3" xfId="29443"/>
    <cellStyle name="Обычный 3 14 20 2 3 2 3 2" xfId="29444"/>
    <cellStyle name="Обычный 3 14 20 2 3 2 4" xfId="29445"/>
    <cellStyle name="Обычный 3 14 20 2 3 3" xfId="29446"/>
    <cellStyle name="Обычный 3 14 20 2 3 3 2" xfId="29447"/>
    <cellStyle name="Обычный 3 14 20 2 3 3 2 2" xfId="29448"/>
    <cellStyle name="Обычный 3 14 20 2 3 3 3" xfId="29449"/>
    <cellStyle name="Обычный 3 14 20 2 3 4" xfId="29450"/>
    <cellStyle name="Обычный 3 14 20 2 3 4 2" xfId="29451"/>
    <cellStyle name="Обычный 3 14 20 2 3 5" xfId="29452"/>
    <cellStyle name="Обычный 3 14 20 2 4" xfId="29453"/>
    <cellStyle name="Обычный 3 14 20 2 4 2" xfId="29454"/>
    <cellStyle name="Обычный 3 14 20 2 4 2 2" xfId="29455"/>
    <cellStyle name="Обычный 3 14 20 2 4 2 2 2" xfId="29456"/>
    <cellStyle name="Обычный 3 14 20 2 4 2 3" xfId="29457"/>
    <cellStyle name="Обычный 3 14 20 2 4 3" xfId="29458"/>
    <cellStyle name="Обычный 3 14 20 2 4 3 2" xfId="29459"/>
    <cellStyle name="Обычный 3 14 20 2 4 4" xfId="29460"/>
    <cellStyle name="Обычный 3 14 20 2 5" xfId="29461"/>
    <cellStyle name="Обычный 3 14 20 2 5 2" xfId="29462"/>
    <cellStyle name="Обычный 3 14 20 2 5 2 2" xfId="29463"/>
    <cellStyle name="Обычный 3 14 20 2 5 3" xfId="29464"/>
    <cellStyle name="Обычный 3 14 20 2 6" xfId="29465"/>
    <cellStyle name="Обычный 3 14 20 2 6 2" xfId="29466"/>
    <cellStyle name="Обычный 3 14 20 2 7" xfId="29467"/>
    <cellStyle name="Обычный 3 14 20 3" xfId="29468"/>
    <cellStyle name="Обычный 3 14 20 3 2" xfId="29469"/>
    <cellStyle name="Обычный 3 14 20 3 2 2" xfId="29470"/>
    <cellStyle name="Обычный 3 14 20 3 2 2 2" xfId="29471"/>
    <cellStyle name="Обычный 3 14 20 3 2 2 2 2" xfId="29472"/>
    <cellStyle name="Обычный 3 14 20 3 2 2 3" xfId="29473"/>
    <cellStyle name="Обычный 3 14 20 3 2 3" xfId="29474"/>
    <cellStyle name="Обычный 3 14 20 3 2 3 2" xfId="29475"/>
    <cellStyle name="Обычный 3 14 20 3 2 4" xfId="29476"/>
    <cellStyle name="Обычный 3 14 20 3 3" xfId="29477"/>
    <cellStyle name="Обычный 3 14 20 3 3 2" xfId="29478"/>
    <cellStyle name="Обычный 3 14 20 3 3 2 2" xfId="29479"/>
    <cellStyle name="Обычный 3 14 20 3 3 3" xfId="29480"/>
    <cellStyle name="Обычный 3 14 20 3 4" xfId="29481"/>
    <cellStyle name="Обычный 3 14 20 3 4 2" xfId="29482"/>
    <cellStyle name="Обычный 3 14 20 3 5" xfId="29483"/>
    <cellStyle name="Обычный 3 14 20 4" xfId="29484"/>
    <cellStyle name="Обычный 3 14 20 4 2" xfId="29485"/>
    <cellStyle name="Обычный 3 14 20 4 2 2" xfId="29486"/>
    <cellStyle name="Обычный 3 14 20 4 2 2 2" xfId="29487"/>
    <cellStyle name="Обычный 3 14 20 4 2 2 2 2" xfId="29488"/>
    <cellStyle name="Обычный 3 14 20 4 2 2 3" xfId="29489"/>
    <cellStyle name="Обычный 3 14 20 4 2 3" xfId="29490"/>
    <cellStyle name="Обычный 3 14 20 4 2 3 2" xfId="29491"/>
    <cellStyle name="Обычный 3 14 20 4 2 4" xfId="29492"/>
    <cellStyle name="Обычный 3 14 20 4 3" xfId="29493"/>
    <cellStyle name="Обычный 3 14 20 4 3 2" xfId="29494"/>
    <cellStyle name="Обычный 3 14 20 4 3 2 2" xfId="29495"/>
    <cellStyle name="Обычный 3 14 20 4 3 3" xfId="29496"/>
    <cellStyle name="Обычный 3 14 20 4 4" xfId="29497"/>
    <cellStyle name="Обычный 3 14 20 4 4 2" xfId="29498"/>
    <cellStyle name="Обычный 3 14 20 4 5" xfId="29499"/>
    <cellStyle name="Обычный 3 14 20 5" xfId="29500"/>
    <cellStyle name="Обычный 3 14 20 5 2" xfId="29501"/>
    <cellStyle name="Обычный 3 14 20 5 2 2" xfId="29502"/>
    <cellStyle name="Обычный 3 14 20 5 2 2 2" xfId="29503"/>
    <cellStyle name="Обычный 3 14 20 5 2 3" xfId="29504"/>
    <cellStyle name="Обычный 3 14 20 5 3" xfId="29505"/>
    <cellStyle name="Обычный 3 14 20 5 3 2" xfId="29506"/>
    <cellStyle name="Обычный 3 14 20 5 4" xfId="29507"/>
    <cellStyle name="Обычный 3 14 20 6" xfId="29508"/>
    <cellStyle name="Обычный 3 14 20 6 2" xfId="29509"/>
    <cellStyle name="Обычный 3 14 20 6 2 2" xfId="29510"/>
    <cellStyle name="Обычный 3 14 20 6 3" xfId="29511"/>
    <cellStyle name="Обычный 3 14 20 7" xfId="29512"/>
    <cellStyle name="Обычный 3 14 20 7 2" xfId="29513"/>
    <cellStyle name="Обычный 3 14 20 8" xfId="29514"/>
    <cellStyle name="Обычный 3 14 21" xfId="29515"/>
    <cellStyle name="Обычный 3 14 21 2" xfId="29516"/>
    <cellStyle name="Обычный 3 14 21 2 2" xfId="29517"/>
    <cellStyle name="Обычный 3 14 21 2 2 2" xfId="29518"/>
    <cellStyle name="Обычный 3 14 21 2 2 2 2" xfId="29519"/>
    <cellStyle name="Обычный 3 14 21 2 2 2 2 2" xfId="29520"/>
    <cellStyle name="Обычный 3 14 21 2 2 2 2 2 2" xfId="29521"/>
    <cellStyle name="Обычный 3 14 21 2 2 2 2 3" xfId="29522"/>
    <cellStyle name="Обычный 3 14 21 2 2 2 3" xfId="29523"/>
    <cellStyle name="Обычный 3 14 21 2 2 2 3 2" xfId="29524"/>
    <cellStyle name="Обычный 3 14 21 2 2 2 4" xfId="29525"/>
    <cellStyle name="Обычный 3 14 21 2 2 3" xfId="29526"/>
    <cellStyle name="Обычный 3 14 21 2 2 3 2" xfId="29527"/>
    <cellStyle name="Обычный 3 14 21 2 2 3 2 2" xfId="29528"/>
    <cellStyle name="Обычный 3 14 21 2 2 3 3" xfId="29529"/>
    <cellStyle name="Обычный 3 14 21 2 2 4" xfId="29530"/>
    <cellStyle name="Обычный 3 14 21 2 2 4 2" xfId="29531"/>
    <cellStyle name="Обычный 3 14 21 2 2 5" xfId="29532"/>
    <cellStyle name="Обычный 3 14 21 2 3" xfId="29533"/>
    <cellStyle name="Обычный 3 14 21 2 3 2" xfId="29534"/>
    <cellStyle name="Обычный 3 14 21 2 3 2 2" xfId="29535"/>
    <cellStyle name="Обычный 3 14 21 2 3 2 2 2" xfId="29536"/>
    <cellStyle name="Обычный 3 14 21 2 3 2 2 2 2" xfId="29537"/>
    <cellStyle name="Обычный 3 14 21 2 3 2 2 3" xfId="29538"/>
    <cellStyle name="Обычный 3 14 21 2 3 2 3" xfId="29539"/>
    <cellStyle name="Обычный 3 14 21 2 3 2 3 2" xfId="29540"/>
    <cellStyle name="Обычный 3 14 21 2 3 2 4" xfId="29541"/>
    <cellStyle name="Обычный 3 14 21 2 3 3" xfId="29542"/>
    <cellStyle name="Обычный 3 14 21 2 3 3 2" xfId="29543"/>
    <cellStyle name="Обычный 3 14 21 2 3 3 2 2" xfId="29544"/>
    <cellStyle name="Обычный 3 14 21 2 3 3 3" xfId="29545"/>
    <cellStyle name="Обычный 3 14 21 2 3 4" xfId="29546"/>
    <cellStyle name="Обычный 3 14 21 2 3 4 2" xfId="29547"/>
    <cellStyle name="Обычный 3 14 21 2 3 5" xfId="29548"/>
    <cellStyle name="Обычный 3 14 21 2 4" xfId="29549"/>
    <cellStyle name="Обычный 3 14 21 2 4 2" xfId="29550"/>
    <cellStyle name="Обычный 3 14 21 2 4 2 2" xfId="29551"/>
    <cellStyle name="Обычный 3 14 21 2 4 2 2 2" xfId="29552"/>
    <cellStyle name="Обычный 3 14 21 2 4 2 3" xfId="29553"/>
    <cellStyle name="Обычный 3 14 21 2 4 3" xfId="29554"/>
    <cellStyle name="Обычный 3 14 21 2 4 3 2" xfId="29555"/>
    <cellStyle name="Обычный 3 14 21 2 4 4" xfId="29556"/>
    <cellStyle name="Обычный 3 14 21 2 5" xfId="29557"/>
    <cellStyle name="Обычный 3 14 21 2 5 2" xfId="29558"/>
    <cellStyle name="Обычный 3 14 21 2 5 2 2" xfId="29559"/>
    <cellStyle name="Обычный 3 14 21 2 5 3" xfId="29560"/>
    <cellStyle name="Обычный 3 14 21 2 6" xfId="29561"/>
    <cellStyle name="Обычный 3 14 21 2 6 2" xfId="29562"/>
    <cellStyle name="Обычный 3 14 21 2 7" xfId="29563"/>
    <cellStyle name="Обычный 3 14 21 3" xfId="29564"/>
    <cellStyle name="Обычный 3 14 21 3 2" xfId="29565"/>
    <cellStyle name="Обычный 3 14 21 3 2 2" xfId="29566"/>
    <cellStyle name="Обычный 3 14 21 3 2 2 2" xfId="29567"/>
    <cellStyle name="Обычный 3 14 21 3 2 2 2 2" xfId="29568"/>
    <cellStyle name="Обычный 3 14 21 3 2 2 3" xfId="29569"/>
    <cellStyle name="Обычный 3 14 21 3 2 3" xfId="29570"/>
    <cellStyle name="Обычный 3 14 21 3 2 3 2" xfId="29571"/>
    <cellStyle name="Обычный 3 14 21 3 2 4" xfId="29572"/>
    <cellStyle name="Обычный 3 14 21 3 3" xfId="29573"/>
    <cellStyle name="Обычный 3 14 21 3 3 2" xfId="29574"/>
    <cellStyle name="Обычный 3 14 21 3 3 2 2" xfId="29575"/>
    <cellStyle name="Обычный 3 14 21 3 3 3" xfId="29576"/>
    <cellStyle name="Обычный 3 14 21 3 4" xfId="29577"/>
    <cellStyle name="Обычный 3 14 21 3 4 2" xfId="29578"/>
    <cellStyle name="Обычный 3 14 21 3 5" xfId="29579"/>
    <cellStyle name="Обычный 3 14 21 4" xfId="29580"/>
    <cellStyle name="Обычный 3 14 21 4 2" xfId="29581"/>
    <cellStyle name="Обычный 3 14 21 4 2 2" xfId="29582"/>
    <cellStyle name="Обычный 3 14 21 4 2 2 2" xfId="29583"/>
    <cellStyle name="Обычный 3 14 21 4 2 2 2 2" xfId="29584"/>
    <cellStyle name="Обычный 3 14 21 4 2 2 3" xfId="29585"/>
    <cellStyle name="Обычный 3 14 21 4 2 3" xfId="29586"/>
    <cellStyle name="Обычный 3 14 21 4 2 3 2" xfId="29587"/>
    <cellStyle name="Обычный 3 14 21 4 2 4" xfId="29588"/>
    <cellStyle name="Обычный 3 14 21 4 3" xfId="29589"/>
    <cellStyle name="Обычный 3 14 21 4 3 2" xfId="29590"/>
    <cellStyle name="Обычный 3 14 21 4 3 2 2" xfId="29591"/>
    <cellStyle name="Обычный 3 14 21 4 3 3" xfId="29592"/>
    <cellStyle name="Обычный 3 14 21 4 4" xfId="29593"/>
    <cellStyle name="Обычный 3 14 21 4 4 2" xfId="29594"/>
    <cellStyle name="Обычный 3 14 21 4 5" xfId="29595"/>
    <cellStyle name="Обычный 3 14 21 5" xfId="29596"/>
    <cellStyle name="Обычный 3 14 21 5 2" xfId="29597"/>
    <cellStyle name="Обычный 3 14 21 5 2 2" xfId="29598"/>
    <cellStyle name="Обычный 3 14 21 5 2 2 2" xfId="29599"/>
    <cellStyle name="Обычный 3 14 21 5 2 3" xfId="29600"/>
    <cellStyle name="Обычный 3 14 21 5 3" xfId="29601"/>
    <cellStyle name="Обычный 3 14 21 5 3 2" xfId="29602"/>
    <cellStyle name="Обычный 3 14 21 5 4" xfId="29603"/>
    <cellStyle name="Обычный 3 14 21 6" xfId="29604"/>
    <cellStyle name="Обычный 3 14 21 6 2" xfId="29605"/>
    <cellStyle name="Обычный 3 14 21 6 2 2" xfId="29606"/>
    <cellStyle name="Обычный 3 14 21 6 3" xfId="29607"/>
    <cellStyle name="Обычный 3 14 21 7" xfId="29608"/>
    <cellStyle name="Обычный 3 14 21 7 2" xfId="29609"/>
    <cellStyle name="Обычный 3 14 21 8" xfId="29610"/>
    <cellStyle name="Обычный 3 14 22" xfId="29611"/>
    <cellStyle name="Обычный 3 14 22 2" xfId="29612"/>
    <cellStyle name="Обычный 3 14 22 2 2" xfId="29613"/>
    <cellStyle name="Обычный 3 14 22 2 2 2" xfId="29614"/>
    <cellStyle name="Обычный 3 14 22 2 2 2 2" xfId="29615"/>
    <cellStyle name="Обычный 3 14 22 2 2 2 2 2" xfId="29616"/>
    <cellStyle name="Обычный 3 14 22 2 2 2 2 2 2" xfId="29617"/>
    <cellStyle name="Обычный 3 14 22 2 2 2 2 3" xfId="29618"/>
    <cellStyle name="Обычный 3 14 22 2 2 2 3" xfId="29619"/>
    <cellStyle name="Обычный 3 14 22 2 2 2 3 2" xfId="29620"/>
    <cellStyle name="Обычный 3 14 22 2 2 2 4" xfId="29621"/>
    <cellStyle name="Обычный 3 14 22 2 2 3" xfId="29622"/>
    <cellStyle name="Обычный 3 14 22 2 2 3 2" xfId="29623"/>
    <cellStyle name="Обычный 3 14 22 2 2 3 2 2" xfId="29624"/>
    <cellStyle name="Обычный 3 14 22 2 2 3 3" xfId="29625"/>
    <cellStyle name="Обычный 3 14 22 2 2 4" xfId="29626"/>
    <cellStyle name="Обычный 3 14 22 2 2 4 2" xfId="29627"/>
    <cellStyle name="Обычный 3 14 22 2 2 5" xfId="29628"/>
    <cellStyle name="Обычный 3 14 22 2 3" xfId="29629"/>
    <cellStyle name="Обычный 3 14 22 2 3 2" xfId="29630"/>
    <cellStyle name="Обычный 3 14 22 2 3 2 2" xfId="29631"/>
    <cellStyle name="Обычный 3 14 22 2 3 2 2 2" xfId="29632"/>
    <cellStyle name="Обычный 3 14 22 2 3 2 2 2 2" xfId="29633"/>
    <cellStyle name="Обычный 3 14 22 2 3 2 2 3" xfId="29634"/>
    <cellStyle name="Обычный 3 14 22 2 3 2 3" xfId="29635"/>
    <cellStyle name="Обычный 3 14 22 2 3 2 3 2" xfId="29636"/>
    <cellStyle name="Обычный 3 14 22 2 3 2 4" xfId="29637"/>
    <cellStyle name="Обычный 3 14 22 2 3 3" xfId="29638"/>
    <cellStyle name="Обычный 3 14 22 2 3 3 2" xfId="29639"/>
    <cellStyle name="Обычный 3 14 22 2 3 3 2 2" xfId="29640"/>
    <cellStyle name="Обычный 3 14 22 2 3 3 3" xfId="29641"/>
    <cellStyle name="Обычный 3 14 22 2 3 4" xfId="29642"/>
    <cellStyle name="Обычный 3 14 22 2 3 4 2" xfId="29643"/>
    <cellStyle name="Обычный 3 14 22 2 3 5" xfId="29644"/>
    <cellStyle name="Обычный 3 14 22 2 4" xfId="29645"/>
    <cellStyle name="Обычный 3 14 22 2 4 2" xfId="29646"/>
    <cellStyle name="Обычный 3 14 22 2 4 2 2" xfId="29647"/>
    <cellStyle name="Обычный 3 14 22 2 4 2 2 2" xfId="29648"/>
    <cellStyle name="Обычный 3 14 22 2 4 2 3" xfId="29649"/>
    <cellStyle name="Обычный 3 14 22 2 4 3" xfId="29650"/>
    <cellStyle name="Обычный 3 14 22 2 4 3 2" xfId="29651"/>
    <cellStyle name="Обычный 3 14 22 2 4 4" xfId="29652"/>
    <cellStyle name="Обычный 3 14 22 2 5" xfId="29653"/>
    <cellStyle name="Обычный 3 14 22 2 5 2" xfId="29654"/>
    <cellStyle name="Обычный 3 14 22 2 5 2 2" xfId="29655"/>
    <cellStyle name="Обычный 3 14 22 2 5 3" xfId="29656"/>
    <cellStyle name="Обычный 3 14 22 2 6" xfId="29657"/>
    <cellStyle name="Обычный 3 14 22 2 6 2" xfId="29658"/>
    <cellStyle name="Обычный 3 14 22 2 7" xfId="29659"/>
    <cellStyle name="Обычный 3 14 22 3" xfId="29660"/>
    <cellStyle name="Обычный 3 14 22 3 2" xfId="29661"/>
    <cellStyle name="Обычный 3 14 22 3 2 2" xfId="29662"/>
    <cellStyle name="Обычный 3 14 22 3 2 2 2" xfId="29663"/>
    <cellStyle name="Обычный 3 14 22 3 2 2 2 2" xfId="29664"/>
    <cellStyle name="Обычный 3 14 22 3 2 2 3" xfId="29665"/>
    <cellStyle name="Обычный 3 14 22 3 2 3" xfId="29666"/>
    <cellStyle name="Обычный 3 14 22 3 2 3 2" xfId="29667"/>
    <cellStyle name="Обычный 3 14 22 3 2 4" xfId="29668"/>
    <cellStyle name="Обычный 3 14 22 3 3" xfId="29669"/>
    <cellStyle name="Обычный 3 14 22 3 3 2" xfId="29670"/>
    <cellStyle name="Обычный 3 14 22 3 3 2 2" xfId="29671"/>
    <cellStyle name="Обычный 3 14 22 3 3 3" xfId="29672"/>
    <cellStyle name="Обычный 3 14 22 3 4" xfId="29673"/>
    <cellStyle name="Обычный 3 14 22 3 4 2" xfId="29674"/>
    <cellStyle name="Обычный 3 14 22 3 5" xfId="29675"/>
    <cellStyle name="Обычный 3 14 22 4" xfId="29676"/>
    <cellStyle name="Обычный 3 14 22 4 2" xfId="29677"/>
    <cellStyle name="Обычный 3 14 22 4 2 2" xfId="29678"/>
    <cellStyle name="Обычный 3 14 22 4 2 2 2" xfId="29679"/>
    <cellStyle name="Обычный 3 14 22 4 2 2 2 2" xfId="29680"/>
    <cellStyle name="Обычный 3 14 22 4 2 2 3" xfId="29681"/>
    <cellStyle name="Обычный 3 14 22 4 2 3" xfId="29682"/>
    <cellStyle name="Обычный 3 14 22 4 2 3 2" xfId="29683"/>
    <cellStyle name="Обычный 3 14 22 4 2 4" xfId="29684"/>
    <cellStyle name="Обычный 3 14 22 4 3" xfId="29685"/>
    <cellStyle name="Обычный 3 14 22 4 3 2" xfId="29686"/>
    <cellStyle name="Обычный 3 14 22 4 3 2 2" xfId="29687"/>
    <cellStyle name="Обычный 3 14 22 4 3 3" xfId="29688"/>
    <cellStyle name="Обычный 3 14 22 4 4" xfId="29689"/>
    <cellStyle name="Обычный 3 14 22 4 4 2" xfId="29690"/>
    <cellStyle name="Обычный 3 14 22 4 5" xfId="29691"/>
    <cellStyle name="Обычный 3 14 22 5" xfId="29692"/>
    <cellStyle name="Обычный 3 14 22 5 2" xfId="29693"/>
    <cellStyle name="Обычный 3 14 22 5 2 2" xfId="29694"/>
    <cellStyle name="Обычный 3 14 22 5 2 2 2" xfId="29695"/>
    <cellStyle name="Обычный 3 14 22 5 2 3" xfId="29696"/>
    <cellStyle name="Обычный 3 14 22 5 3" xfId="29697"/>
    <cellStyle name="Обычный 3 14 22 5 3 2" xfId="29698"/>
    <cellStyle name="Обычный 3 14 22 5 4" xfId="29699"/>
    <cellStyle name="Обычный 3 14 22 6" xfId="29700"/>
    <cellStyle name="Обычный 3 14 22 6 2" xfId="29701"/>
    <cellStyle name="Обычный 3 14 22 6 2 2" xfId="29702"/>
    <cellStyle name="Обычный 3 14 22 6 3" xfId="29703"/>
    <cellStyle name="Обычный 3 14 22 7" xfId="29704"/>
    <cellStyle name="Обычный 3 14 22 7 2" xfId="29705"/>
    <cellStyle name="Обычный 3 14 22 8" xfId="29706"/>
    <cellStyle name="Обычный 3 14 23" xfId="29707"/>
    <cellStyle name="Обычный 3 14 23 2" xfId="29708"/>
    <cellStyle name="Обычный 3 14 23 2 2" xfId="29709"/>
    <cellStyle name="Обычный 3 14 23 2 2 2" xfId="29710"/>
    <cellStyle name="Обычный 3 14 23 2 2 2 2" xfId="29711"/>
    <cellStyle name="Обычный 3 14 23 2 2 2 2 2" xfId="29712"/>
    <cellStyle name="Обычный 3 14 23 2 2 2 2 2 2" xfId="29713"/>
    <cellStyle name="Обычный 3 14 23 2 2 2 2 3" xfId="29714"/>
    <cellStyle name="Обычный 3 14 23 2 2 2 3" xfId="29715"/>
    <cellStyle name="Обычный 3 14 23 2 2 2 3 2" xfId="29716"/>
    <cellStyle name="Обычный 3 14 23 2 2 2 4" xfId="29717"/>
    <cellStyle name="Обычный 3 14 23 2 2 3" xfId="29718"/>
    <cellStyle name="Обычный 3 14 23 2 2 3 2" xfId="29719"/>
    <cellStyle name="Обычный 3 14 23 2 2 3 2 2" xfId="29720"/>
    <cellStyle name="Обычный 3 14 23 2 2 3 3" xfId="29721"/>
    <cellStyle name="Обычный 3 14 23 2 2 4" xfId="29722"/>
    <cellStyle name="Обычный 3 14 23 2 2 4 2" xfId="29723"/>
    <cellStyle name="Обычный 3 14 23 2 2 5" xfId="29724"/>
    <cellStyle name="Обычный 3 14 23 2 3" xfId="29725"/>
    <cellStyle name="Обычный 3 14 23 2 3 2" xfId="29726"/>
    <cellStyle name="Обычный 3 14 23 2 3 2 2" xfId="29727"/>
    <cellStyle name="Обычный 3 14 23 2 3 2 2 2" xfId="29728"/>
    <cellStyle name="Обычный 3 14 23 2 3 2 2 2 2" xfId="29729"/>
    <cellStyle name="Обычный 3 14 23 2 3 2 2 3" xfId="29730"/>
    <cellStyle name="Обычный 3 14 23 2 3 2 3" xfId="29731"/>
    <cellStyle name="Обычный 3 14 23 2 3 2 3 2" xfId="29732"/>
    <cellStyle name="Обычный 3 14 23 2 3 2 4" xfId="29733"/>
    <cellStyle name="Обычный 3 14 23 2 3 3" xfId="29734"/>
    <cellStyle name="Обычный 3 14 23 2 3 3 2" xfId="29735"/>
    <cellStyle name="Обычный 3 14 23 2 3 3 2 2" xfId="29736"/>
    <cellStyle name="Обычный 3 14 23 2 3 3 3" xfId="29737"/>
    <cellStyle name="Обычный 3 14 23 2 3 4" xfId="29738"/>
    <cellStyle name="Обычный 3 14 23 2 3 4 2" xfId="29739"/>
    <cellStyle name="Обычный 3 14 23 2 3 5" xfId="29740"/>
    <cellStyle name="Обычный 3 14 23 2 4" xfId="29741"/>
    <cellStyle name="Обычный 3 14 23 2 4 2" xfId="29742"/>
    <cellStyle name="Обычный 3 14 23 2 4 2 2" xfId="29743"/>
    <cellStyle name="Обычный 3 14 23 2 4 2 2 2" xfId="29744"/>
    <cellStyle name="Обычный 3 14 23 2 4 2 3" xfId="29745"/>
    <cellStyle name="Обычный 3 14 23 2 4 3" xfId="29746"/>
    <cellStyle name="Обычный 3 14 23 2 4 3 2" xfId="29747"/>
    <cellStyle name="Обычный 3 14 23 2 4 4" xfId="29748"/>
    <cellStyle name="Обычный 3 14 23 2 5" xfId="29749"/>
    <cellStyle name="Обычный 3 14 23 2 5 2" xfId="29750"/>
    <cellStyle name="Обычный 3 14 23 2 5 2 2" xfId="29751"/>
    <cellStyle name="Обычный 3 14 23 2 5 3" xfId="29752"/>
    <cellStyle name="Обычный 3 14 23 2 6" xfId="29753"/>
    <cellStyle name="Обычный 3 14 23 2 6 2" xfId="29754"/>
    <cellStyle name="Обычный 3 14 23 2 7" xfId="29755"/>
    <cellStyle name="Обычный 3 14 23 3" xfId="29756"/>
    <cellStyle name="Обычный 3 14 23 3 2" xfId="29757"/>
    <cellStyle name="Обычный 3 14 23 3 2 2" xfId="29758"/>
    <cellStyle name="Обычный 3 14 23 3 2 2 2" xfId="29759"/>
    <cellStyle name="Обычный 3 14 23 3 2 2 2 2" xfId="29760"/>
    <cellStyle name="Обычный 3 14 23 3 2 2 3" xfId="29761"/>
    <cellStyle name="Обычный 3 14 23 3 2 3" xfId="29762"/>
    <cellStyle name="Обычный 3 14 23 3 2 3 2" xfId="29763"/>
    <cellStyle name="Обычный 3 14 23 3 2 4" xfId="29764"/>
    <cellStyle name="Обычный 3 14 23 3 3" xfId="29765"/>
    <cellStyle name="Обычный 3 14 23 3 3 2" xfId="29766"/>
    <cellStyle name="Обычный 3 14 23 3 3 2 2" xfId="29767"/>
    <cellStyle name="Обычный 3 14 23 3 3 3" xfId="29768"/>
    <cellStyle name="Обычный 3 14 23 3 4" xfId="29769"/>
    <cellStyle name="Обычный 3 14 23 3 4 2" xfId="29770"/>
    <cellStyle name="Обычный 3 14 23 3 5" xfId="29771"/>
    <cellStyle name="Обычный 3 14 23 4" xfId="29772"/>
    <cellStyle name="Обычный 3 14 23 4 2" xfId="29773"/>
    <cellStyle name="Обычный 3 14 23 4 2 2" xfId="29774"/>
    <cellStyle name="Обычный 3 14 23 4 2 2 2" xfId="29775"/>
    <cellStyle name="Обычный 3 14 23 4 2 2 2 2" xfId="29776"/>
    <cellStyle name="Обычный 3 14 23 4 2 2 3" xfId="29777"/>
    <cellStyle name="Обычный 3 14 23 4 2 3" xfId="29778"/>
    <cellStyle name="Обычный 3 14 23 4 2 3 2" xfId="29779"/>
    <cellStyle name="Обычный 3 14 23 4 2 4" xfId="29780"/>
    <cellStyle name="Обычный 3 14 23 4 3" xfId="29781"/>
    <cellStyle name="Обычный 3 14 23 4 3 2" xfId="29782"/>
    <cellStyle name="Обычный 3 14 23 4 3 2 2" xfId="29783"/>
    <cellStyle name="Обычный 3 14 23 4 3 3" xfId="29784"/>
    <cellStyle name="Обычный 3 14 23 4 4" xfId="29785"/>
    <cellStyle name="Обычный 3 14 23 4 4 2" xfId="29786"/>
    <cellStyle name="Обычный 3 14 23 4 5" xfId="29787"/>
    <cellStyle name="Обычный 3 14 23 5" xfId="29788"/>
    <cellStyle name="Обычный 3 14 23 5 2" xfId="29789"/>
    <cellStyle name="Обычный 3 14 23 5 2 2" xfId="29790"/>
    <cellStyle name="Обычный 3 14 23 5 2 2 2" xfId="29791"/>
    <cellStyle name="Обычный 3 14 23 5 2 3" xfId="29792"/>
    <cellStyle name="Обычный 3 14 23 5 3" xfId="29793"/>
    <cellStyle name="Обычный 3 14 23 5 3 2" xfId="29794"/>
    <cellStyle name="Обычный 3 14 23 5 4" xfId="29795"/>
    <cellStyle name="Обычный 3 14 23 6" xfId="29796"/>
    <cellStyle name="Обычный 3 14 23 6 2" xfId="29797"/>
    <cellStyle name="Обычный 3 14 23 6 2 2" xfId="29798"/>
    <cellStyle name="Обычный 3 14 23 6 3" xfId="29799"/>
    <cellStyle name="Обычный 3 14 23 7" xfId="29800"/>
    <cellStyle name="Обычный 3 14 23 7 2" xfId="29801"/>
    <cellStyle name="Обычный 3 14 23 8" xfId="29802"/>
    <cellStyle name="Обычный 3 14 24" xfId="29803"/>
    <cellStyle name="Обычный 3 14 24 2" xfId="29804"/>
    <cellStyle name="Обычный 3 14 24 2 2" xfId="29805"/>
    <cellStyle name="Обычный 3 14 24 2 2 2" xfId="29806"/>
    <cellStyle name="Обычный 3 14 24 2 2 2 2" xfId="29807"/>
    <cellStyle name="Обычный 3 14 24 2 2 2 2 2" xfId="29808"/>
    <cellStyle name="Обычный 3 14 24 2 2 2 2 2 2" xfId="29809"/>
    <cellStyle name="Обычный 3 14 24 2 2 2 2 3" xfId="29810"/>
    <cellStyle name="Обычный 3 14 24 2 2 2 3" xfId="29811"/>
    <cellStyle name="Обычный 3 14 24 2 2 2 3 2" xfId="29812"/>
    <cellStyle name="Обычный 3 14 24 2 2 2 4" xfId="29813"/>
    <cellStyle name="Обычный 3 14 24 2 2 3" xfId="29814"/>
    <cellStyle name="Обычный 3 14 24 2 2 3 2" xfId="29815"/>
    <cellStyle name="Обычный 3 14 24 2 2 3 2 2" xfId="29816"/>
    <cellStyle name="Обычный 3 14 24 2 2 3 3" xfId="29817"/>
    <cellStyle name="Обычный 3 14 24 2 2 4" xfId="29818"/>
    <cellStyle name="Обычный 3 14 24 2 2 4 2" xfId="29819"/>
    <cellStyle name="Обычный 3 14 24 2 2 5" xfId="29820"/>
    <cellStyle name="Обычный 3 14 24 2 3" xfId="29821"/>
    <cellStyle name="Обычный 3 14 24 2 3 2" xfId="29822"/>
    <cellStyle name="Обычный 3 14 24 2 3 2 2" xfId="29823"/>
    <cellStyle name="Обычный 3 14 24 2 3 2 2 2" xfId="29824"/>
    <cellStyle name="Обычный 3 14 24 2 3 2 2 2 2" xfId="29825"/>
    <cellStyle name="Обычный 3 14 24 2 3 2 2 3" xfId="29826"/>
    <cellStyle name="Обычный 3 14 24 2 3 2 3" xfId="29827"/>
    <cellStyle name="Обычный 3 14 24 2 3 2 3 2" xfId="29828"/>
    <cellStyle name="Обычный 3 14 24 2 3 2 4" xfId="29829"/>
    <cellStyle name="Обычный 3 14 24 2 3 3" xfId="29830"/>
    <cellStyle name="Обычный 3 14 24 2 3 3 2" xfId="29831"/>
    <cellStyle name="Обычный 3 14 24 2 3 3 2 2" xfId="29832"/>
    <cellStyle name="Обычный 3 14 24 2 3 3 3" xfId="29833"/>
    <cellStyle name="Обычный 3 14 24 2 3 4" xfId="29834"/>
    <cellStyle name="Обычный 3 14 24 2 3 4 2" xfId="29835"/>
    <cellStyle name="Обычный 3 14 24 2 3 5" xfId="29836"/>
    <cellStyle name="Обычный 3 14 24 2 4" xfId="29837"/>
    <cellStyle name="Обычный 3 14 24 2 4 2" xfId="29838"/>
    <cellStyle name="Обычный 3 14 24 2 4 2 2" xfId="29839"/>
    <cellStyle name="Обычный 3 14 24 2 4 2 2 2" xfId="29840"/>
    <cellStyle name="Обычный 3 14 24 2 4 2 3" xfId="29841"/>
    <cellStyle name="Обычный 3 14 24 2 4 3" xfId="29842"/>
    <cellStyle name="Обычный 3 14 24 2 4 3 2" xfId="29843"/>
    <cellStyle name="Обычный 3 14 24 2 4 4" xfId="29844"/>
    <cellStyle name="Обычный 3 14 24 2 5" xfId="29845"/>
    <cellStyle name="Обычный 3 14 24 2 5 2" xfId="29846"/>
    <cellStyle name="Обычный 3 14 24 2 5 2 2" xfId="29847"/>
    <cellStyle name="Обычный 3 14 24 2 5 3" xfId="29848"/>
    <cellStyle name="Обычный 3 14 24 2 6" xfId="29849"/>
    <cellStyle name="Обычный 3 14 24 2 6 2" xfId="29850"/>
    <cellStyle name="Обычный 3 14 24 2 7" xfId="29851"/>
    <cellStyle name="Обычный 3 14 24 3" xfId="29852"/>
    <cellStyle name="Обычный 3 14 24 3 2" xfId="29853"/>
    <cellStyle name="Обычный 3 14 24 3 2 2" xfId="29854"/>
    <cellStyle name="Обычный 3 14 24 3 2 2 2" xfId="29855"/>
    <cellStyle name="Обычный 3 14 24 3 2 2 2 2" xfId="29856"/>
    <cellStyle name="Обычный 3 14 24 3 2 2 3" xfId="29857"/>
    <cellStyle name="Обычный 3 14 24 3 2 3" xfId="29858"/>
    <cellStyle name="Обычный 3 14 24 3 2 3 2" xfId="29859"/>
    <cellStyle name="Обычный 3 14 24 3 2 4" xfId="29860"/>
    <cellStyle name="Обычный 3 14 24 3 3" xfId="29861"/>
    <cellStyle name="Обычный 3 14 24 3 3 2" xfId="29862"/>
    <cellStyle name="Обычный 3 14 24 3 3 2 2" xfId="29863"/>
    <cellStyle name="Обычный 3 14 24 3 3 3" xfId="29864"/>
    <cellStyle name="Обычный 3 14 24 3 4" xfId="29865"/>
    <cellStyle name="Обычный 3 14 24 3 4 2" xfId="29866"/>
    <cellStyle name="Обычный 3 14 24 3 5" xfId="29867"/>
    <cellStyle name="Обычный 3 14 24 4" xfId="29868"/>
    <cellStyle name="Обычный 3 14 24 4 2" xfId="29869"/>
    <cellStyle name="Обычный 3 14 24 4 2 2" xfId="29870"/>
    <cellStyle name="Обычный 3 14 24 4 2 2 2" xfId="29871"/>
    <cellStyle name="Обычный 3 14 24 4 2 2 2 2" xfId="29872"/>
    <cellStyle name="Обычный 3 14 24 4 2 2 3" xfId="29873"/>
    <cellStyle name="Обычный 3 14 24 4 2 3" xfId="29874"/>
    <cellStyle name="Обычный 3 14 24 4 2 3 2" xfId="29875"/>
    <cellStyle name="Обычный 3 14 24 4 2 4" xfId="29876"/>
    <cellStyle name="Обычный 3 14 24 4 3" xfId="29877"/>
    <cellStyle name="Обычный 3 14 24 4 3 2" xfId="29878"/>
    <cellStyle name="Обычный 3 14 24 4 3 2 2" xfId="29879"/>
    <cellStyle name="Обычный 3 14 24 4 3 3" xfId="29880"/>
    <cellStyle name="Обычный 3 14 24 4 4" xfId="29881"/>
    <cellStyle name="Обычный 3 14 24 4 4 2" xfId="29882"/>
    <cellStyle name="Обычный 3 14 24 4 5" xfId="29883"/>
    <cellStyle name="Обычный 3 14 24 5" xfId="29884"/>
    <cellStyle name="Обычный 3 14 24 5 2" xfId="29885"/>
    <cellStyle name="Обычный 3 14 24 5 2 2" xfId="29886"/>
    <cellStyle name="Обычный 3 14 24 5 2 2 2" xfId="29887"/>
    <cellStyle name="Обычный 3 14 24 5 2 3" xfId="29888"/>
    <cellStyle name="Обычный 3 14 24 5 3" xfId="29889"/>
    <cellStyle name="Обычный 3 14 24 5 3 2" xfId="29890"/>
    <cellStyle name="Обычный 3 14 24 5 4" xfId="29891"/>
    <cellStyle name="Обычный 3 14 24 6" xfId="29892"/>
    <cellStyle name="Обычный 3 14 24 6 2" xfId="29893"/>
    <cellStyle name="Обычный 3 14 24 6 2 2" xfId="29894"/>
    <cellStyle name="Обычный 3 14 24 6 3" xfId="29895"/>
    <cellStyle name="Обычный 3 14 24 7" xfId="29896"/>
    <cellStyle name="Обычный 3 14 24 7 2" xfId="29897"/>
    <cellStyle name="Обычный 3 14 24 8" xfId="29898"/>
    <cellStyle name="Обычный 3 14 25" xfId="29899"/>
    <cellStyle name="Обычный 3 14 25 2" xfId="29900"/>
    <cellStyle name="Обычный 3 14 25 2 2" xfId="29901"/>
    <cellStyle name="Обычный 3 14 25 2 2 2" xfId="29902"/>
    <cellStyle name="Обычный 3 14 25 2 2 2 2" xfId="29903"/>
    <cellStyle name="Обычный 3 14 25 2 2 2 2 2" xfId="29904"/>
    <cellStyle name="Обычный 3 14 25 2 2 2 2 2 2" xfId="29905"/>
    <cellStyle name="Обычный 3 14 25 2 2 2 2 3" xfId="29906"/>
    <cellStyle name="Обычный 3 14 25 2 2 2 3" xfId="29907"/>
    <cellStyle name="Обычный 3 14 25 2 2 2 3 2" xfId="29908"/>
    <cellStyle name="Обычный 3 14 25 2 2 2 4" xfId="29909"/>
    <cellStyle name="Обычный 3 14 25 2 2 3" xfId="29910"/>
    <cellStyle name="Обычный 3 14 25 2 2 3 2" xfId="29911"/>
    <cellStyle name="Обычный 3 14 25 2 2 3 2 2" xfId="29912"/>
    <cellStyle name="Обычный 3 14 25 2 2 3 3" xfId="29913"/>
    <cellStyle name="Обычный 3 14 25 2 2 4" xfId="29914"/>
    <cellStyle name="Обычный 3 14 25 2 2 4 2" xfId="29915"/>
    <cellStyle name="Обычный 3 14 25 2 2 5" xfId="29916"/>
    <cellStyle name="Обычный 3 14 25 2 3" xfId="29917"/>
    <cellStyle name="Обычный 3 14 25 2 3 2" xfId="29918"/>
    <cellStyle name="Обычный 3 14 25 2 3 2 2" xfId="29919"/>
    <cellStyle name="Обычный 3 14 25 2 3 2 2 2" xfId="29920"/>
    <cellStyle name="Обычный 3 14 25 2 3 2 2 2 2" xfId="29921"/>
    <cellStyle name="Обычный 3 14 25 2 3 2 2 3" xfId="29922"/>
    <cellStyle name="Обычный 3 14 25 2 3 2 3" xfId="29923"/>
    <cellStyle name="Обычный 3 14 25 2 3 2 3 2" xfId="29924"/>
    <cellStyle name="Обычный 3 14 25 2 3 2 4" xfId="29925"/>
    <cellStyle name="Обычный 3 14 25 2 3 3" xfId="29926"/>
    <cellStyle name="Обычный 3 14 25 2 3 3 2" xfId="29927"/>
    <cellStyle name="Обычный 3 14 25 2 3 3 2 2" xfId="29928"/>
    <cellStyle name="Обычный 3 14 25 2 3 3 3" xfId="29929"/>
    <cellStyle name="Обычный 3 14 25 2 3 4" xfId="29930"/>
    <cellStyle name="Обычный 3 14 25 2 3 4 2" xfId="29931"/>
    <cellStyle name="Обычный 3 14 25 2 3 5" xfId="29932"/>
    <cellStyle name="Обычный 3 14 25 2 4" xfId="29933"/>
    <cellStyle name="Обычный 3 14 25 2 4 2" xfId="29934"/>
    <cellStyle name="Обычный 3 14 25 2 4 2 2" xfId="29935"/>
    <cellStyle name="Обычный 3 14 25 2 4 2 2 2" xfId="29936"/>
    <cellStyle name="Обычный 3 14 25 2 4 2 3" xfId="29937"/>
    <cellStyle name="Обычный 3 14 25 2 4 3" xfId="29938"/>
    <cellStyle name="Обычный 3 14 25 2 4 3 2" xfId="29939"/>
    <cellStyle name="Обычный 3 14 25 2 4 4" xfId="29940"/>
    <cellStyle name="Обычный 3 14 25 2 5" xfId="29941"/>
    <cellStyle name="Обычный 3 14 25 2 5 2" xfId="29942"/>
    <cellStyle name="Обычный 3 14 25 2 5 2 2" xfId="29943"/>
    <cellStyle name="Обычный 3 14 25 2 5 3" xfId="29944"/>
    <cellStyle name="Обычный 3 14 25 2 6" xfId="29945"/>
    <cellStyle name="Обычный 3 14 25 2 6 2" xfId="29946"/>
    <cellStyle name="Обычный 3 14 25 2 7" xfId="29947"/>
    <cellStyle name="Обычный 3 14 25 3" xfId="29948"/>
    <cellStyle name="Обычный 3 14 25 3 2" xfId="29949"/>
    <cellStyle name="Обычный 3 14 25 3 2 2" xfId="29950"/>
    <cellStyle name="Обычный 3 14 25 3 2 2 2" xfId="29951"/>
    <cellStyle name="Обычный 3 14 25 3 2 2 2 2" xfId="29952"/>
    <cellStyle name="Обычный 3 14 25 3 2 2 3" xfId="29953"/>
    <cellStyle name="Обычный 3 14 25 3 2 3" xfId="29954"/>
    <cellStyle name="Обычный 3 14 25 3 2 3 2" xfId="29955"/>
    <cellStyle name="Обычный 3 14 25 3 2 4" xfId="29956"/>
    <cellStyle name="Обычный 3 14 25 3 3" xfId="29957"/>
    <cellStyle name="Обычный 3 14 25 3 3 2" xfId="29958"/>
    <cellStyle name="Обычный 3 14 25 3 3 2 2" xfId="29959"/>
    <cellStyle name="Обычный 3 14 25 3 3 3" xfId="29960"/>
    <cellStyle name="Обычный 3 14 25 3 4" xfId="29961"/>
    <cellStyle name="Обычный 3 14 25 3 4 2" xfId="29962"/>
    <cellStyle name="Обычный 3 14 25 3 5" xfId="29963"/>
    <cellStyle name="Обычный 3 14 25 4" xfId="29964"/>
    <cellStyle name="Обычный 3 14 25 4 2" xfId="29965"/>
    <cellStyle name="Обычный 3 14 25 4 2 2" xfId="29966"/>
    <cellStyle name="Обычный 3 14 25 4 2 2 2" xfId="29967"/>
    <cellStyle name="Обычный 3 14 25 4 2 2 2 2" xfId="29968"/>
    <cellStyle name="Обычный 3 14 25 4 2 2 3" xfId="29969"/>
    <cellStyle name="Обычный 3 14 25 4 2 3" xfId="29970"/>
    <cellStyle name="Обычный 3 14 25 4 2 3 2" xfId="29971"/>
    <cellStyle name="Обычный 3 14 25 4 2 4" xfId="29972"/>
    <cellStyle name="Обычный 3 14 25 4 3" xfId="29973"/>
    <cellStyle name="Обычный 3 14 25 4 3 2" xfId="29974"/>
    <cellStyle name="Обычный 3 14 25 4 3 2 2" xfId="29975"/>
    <cellStyle name="Обычный 3 14 25 4 3 3" xfId="29976"/>
    <cellStyle name="Обычный 3 14 25 4 4" xfId="29977"/>
    <cellStyle name="Обычный 3 14 25 4 4 2" xfId="29978"/>
    <cellStyle name="Обычный 3 14 25 4 5" xfId="29979"/>
    <cellStyle name="Обычный 3 14 25 5" xfId="29980"/>
    <cellStyle name="Обычный 3 14 25 5 2" xfId="29981"/>
    <cellStyle name="Обычный 3 14 25 5 2 2" xfId="29982"/>
    <cellStyle name="Обычный 3 14 25 5 2 2 2" xfId="29983"/>
    <cellStyle name="Обычный 3 14 25 5 2 3" xfId="29984"/>
    <cellStyle name="Обычный 3 14 25 5 3" xfId="29985"/>
    <cellStyle name="Обычный 3 14 25 5 3 2" xfId="29986"/>
    <cellStyle name="Обычный 3 14 25 5 4" xfId="29987"/>
    <cellStyle name="Обычный 3 14 25 6" xfId="29988"/>
    <cellStyle name="Обычный 3 14 25 6 2" xfId="29989"/>
    <cellStyle name="Обычный 3 14 25 6 2 2" xfId="29990"/>
    <cellStyle name="Обычный 3 14 25 6 3" xfId="29991"/>
    <cellStyle name="Обычный 3 14 25 7" xfId="29992"/>
    <cellStyle name="Обычный 3 14 25 7 2" xfId="29993"/>
    <cellStyle name="Обычный 3 14 25 8" xfId="29994"/>
    <cellStyle name="Обычный 3 14 26" xfId="29995"/>
    <cellStyle name="Обычный 3 14 26 2" xfId="29996"/>
    <cellStyle name="Обычный 3 14 26 2 2" xfId="29997"/>
    <cellStyle name="Обычный 3 14 26 2 2 2" xfId="29998"/>
    <cellStyle name="Обычный 3 14 26 2 2 2 2" xfId="29999"/>
    <cellStyle name="Обычный 3 14 26 2 2 2 2 2" xfId="30000"/>
    <cellStyle name="Обычный 3 14 26 2 2 2 2 2 2" xfId="30001"/>
    <cellStyle name="Обычный 3 14 26 2 2 2 2 3" xfId="30002"/>
    <cellStyle name="Обычный 3 14 26 2 2 2 3" xfId="30003"/>
    <cellStyle name="Обычный 3 14 26 2 2 2 3 2" xfId="30004"/>
    <cellStyle name="Обычный 3 14 26 2 2 2 4" xfId="30005"/>
    <cellStyle name="Обычный 3 14 26 2 2 3" xfId="30006"/>
    <cellStyle name="Обычный 3 14 26 2 2 3 2" xfId="30007"/>
    <cellStyle name="Обычный 3 14 26 2 2 3 2 2" xfId="30008"/>
    <cellStyle name="Обычный 3 14 26 2 2 3 3" xfId="30009"/>
    <cellStyle name="Обычный 3 14 26 2 2 4" xfId="30010"/>
    <cellStyle name="Обычный 3 14 26 2 2 4 2" xfId="30011"/>
    <cellStyle name="Обычный 3 14 26 2 2 5" xfId="30012"/>
    <cellStyle name="Обычный 3 14 26 2 3" xfId="30013"/>
    <cellStyle name="Обычный 3 14 26 2 3 2" xfId="30014"/>
    <cellStyle name="Обычный 3 14 26 2 3 2 2" xfId="30015"/>
    <cellStyle name="Обычный 3 14 26 2 3 2 2 2" xfId="30016"/>
    <cellStyle name="Обычный 3 14 26 2 3 2 2 2 2" xfId="30017"/>
    <cellStyle name="Обычный 3 14 26 2 3 2 2 3" xfId="30018"/>
    <cellStyle name="Обычный 3 14 26 2 3 2 3" xfId="30019"/>
    <cellStyle name="Обычный 3 14 26 2 3 2 3 2" xfId="30020"/>
    <cellStyle name="Обычный 3 14 26 2 3 2 4" xfId="30021"/>
    <cellStyle name="Обычный 3 14 26 2 3 3" xfId="30022"/>
    <cellStyle name="Обычный 3 14 26 2 3 3 2" xfId="30023"/>
    <cellStyle name="Обычный 3 14 26 2 3 3 2 2" xfId="30024"/>
    <cellStyle name="Обычный 3 14 26 2 3 3 3" xfId="30025"/>
    <cellStyle name="Обычный 3 14 26 2 3 4" xfId="30026"/>
    <cellStyle name="Обычный 3 14 26 2 3 4 2" xfId="30027"/>
    <cellStyle name="Обычный 3 14 26 2 3 5" xfId="30028"/>
    <cellStyle name="Обычный 3 14 26 2 4" xfId="30029"/>
    <cellStyle name="Обычный 3 14 26 2 4 2" xfId="30030"/>
    <cellStyle name="Обычный 3 14 26 2 4 2 2" xfId="30031"/>
    <cellStyle name="Обычный 3 14 26 2 4 2 2 2" xfId="30032"/>
    <cellStyle name="Обычный 3 14 26 2 4 2 3" xfId="30033"/>
    <cellStyle name="Обычный 3 14 26 2 4 3" xfId="30034"/>
    <cellStyle name="Обычный 3 14 26 2 4 3 2" xfId="30035"/>
    <cellStyle name="Обычный 3 14 26 2 4 4" xfId="30036"/>
    <cellStyle name="Обычный 3 14 26 2 5" xfId="30037"/>
    <cellStyle name="Обычный 3 14 26 2 5 2" xfId="30038"/>
    <cellStyle name="Обычный 3 14 26 2 5 2 2" xfId="30039"/>
    <cellStyle name="Обычный 3 14 26 2 5 3" xfId="30040"/>
    <cellStyle name="Обычный 3 14 26 2 6" xfId="30041"/>
    <cellStyle name="Обычный 3 14 26 2 6 2" xfId="30042"/>
    <cellStyle name="Обычный 3 14 26 2 7" xfId="30043"/>
    <cellStyle name="Обычный 3 14 26 3" xfId="30044"/>
    <cellStyle name="Обычный 3 14 26 3 2" xfId="30045"/>
    <cellStyle name="Обычный 3 14 26 3 2 2" xfId="30046"/>
    <cellStyle name="Обычный 3 14 26 3 2 2 2" xfId="30047"/>
    <cellStyle name="Обычный 3 14 26 3 2 2 2 2" xfId="30048"/>
    <cellStyle name="Обычный 3 14 26 3 2 2 3" xfId="30049"/>
    <cellStyle name="Обычный 3 14 26 3 2 3" xfId="30050"/>
    <cellStyle name="Обычный 3 14 26 3 2 3 2" xfId="30051"/>
    <cellStyle name="Обычный 3 14 26 3 2 4" xfId="30052"/>
    <cellStyle name="Обычный 3 14 26 3 3" xfId="30053"/>
    <cellStyle name="Обычный 3 14 26 3 3 2" xfId="30054"/>
    <cellStyle name="Обычный 3 14 26 3 3 2 2" xfId="30055"/>
    <cellStyle name="Обычный 3 14 26 3 3 3" xfId="30056"/>
    <cellStyle name="Обычный 3 14 26 3 4" xfId="30057"/>
    <cellStyle name="Обычный 3 14 26 3 4 2" xfId="30058"/>
    <cellStyle name="Обычный 3 14 26 3 5" xfId="30059"/>
    <cellStyle name="Обычный 3 14 26 4" xfId="30060"/>
    <cellStyle name="Обычный 3 14 26 4 2" xfId="30061"/>
    <cellStyle name="Обычный 3 14 26 4 2 2" xfId="30062"/>
    <cellStyle name="Обычный 3 14 26 4 2 2 2" xfId="30063"/>
    <cellStyle name="Обычный 3 14 26 4 2 2 2 2" xfId="30064"/>
    <cellStyle name="Обычный 3 14 26 4 2 2 3" xfId="30065"/>
    <cellStyle name="Обычный 3 14 26 4 2 3" xfId="30066"/>
    <cellStyle name="Обычный 3 14 26 4 2 3 2" xfId="30067"/>
    <cellStyle name="Обычный 3 14 26 4 2 4" xfId="30068"/>
    <cellStyle name="Обычный 3 14 26 4 3" xfId="30069"/>
    <cellStyle name="Обычный 3 14 26 4 3 2" xfId="30070"/>
    <cellStyle name="Обычный 3 14 26 4 3 2 2" xfId="30071"/>
    <cellStyle name="Обычный 3 14 26 4 3 3" xfId="30072"/>
    <cellStyle name="Обычный 3 14 26 4 4" xfId="30073"/>
    <cellStyle name="Обычный 3 14 26 4 4 2" xfId="30074"/>
    <cellStyle name="Обычный 3 14 26 4 5" xfId="30075"/>
    <cellStyle name="Обычный 3 14 26 5" xfId="30076"/>
    <cellStyle name="Обычный 3 14 26 5 2" xfId="30077"/>
    <cellStyle name="Обычный 3 14 26 5 2 2" xfId="30078"/>
    <cellStyle name="Обычный 3 14 26 5 2 2 2" xfId="30079"/>
    <cellStyle name="Обычный 3 14 26 5 2 3" xfId="30080"/>
    <cellStyle name="Обычный 3 14 26 5 3" xfId="30081"/>
    <cellStyle name="Обычный 3 14 26 5 3 2" xfId="30082"/>
    <cellStyle name="Обычный 3 14 26 5 4" xfId="30083"/>
    <cellStyle name="Обычный 3 14 26 6" xfId="30084"/>
    <cellStyle name="Обычный 3 14 26 6 2" xfId="30085"/>
    <cellStyle name="Обычный 3 14 26 6 2 2" xfId="30086"/>
    <cellStyle name="Обычный 3 14 26 6 3" xfId="30087"/>
    <cellStyle name="Обычный 3 14 26 7" xfId="30088"/>
    <cellStyle name="Обычный 3 14 26 7 2" xfId="30089"/>
    <cellStyle name="Обычный 3 14 26 8" xfId="30090"/>
    <cellStyle name="Обычный 3 14 27" xfId="30091"/>
    <cellStyle name="Обычный 3 14 27 2" xfId="30092"/>
    <cellStyle name="Обычный 3 14 27 2 2" xfId="30093"/>
    <cellStyle name="Обычный 3 14 27 2 2 2" xfId="30094"/>
    <cellStyle name="Обычный 3 14 27 2 2 2 2" xfId="30095"/>
    <cellStyle name="Обычный 3 14 27 2 2 2 2 2" xfId="30096"/>
    <cellStyle name="Обычный 3 14 27 2 2 2 2 2 2" xfId="30097"/>
    <cellStyle name="Обычный 3 14 27 2 2 2 2 3" xfId="30098"/>
    <cellStyle name="Обычный 3 14 27 2 2 2 3" xfId="30099"/>
    <cellStyle name="Обычный 3 14 27 2 2 2 3 2" xfId="30100"/>
    <cellStyle name="Обычный 3 14 27 2 2 2 4" xfId="30101"/>
    <cellStyle name="Обычный 3 14 27 2 2 3" xfId="30102"/>
    <cellStyle name="Обычный 3 14 27 2 2 3 2" xfId="30103"/>
    <cellStyle name="Обычный 3 14 27 2 2 3 2 2" xfId="30104"/>
    <cellStyle name="Обычный 3 14 27 2 2 3 3" xfId="30105"/>
    <cellStyle name="Обычный 3 14 27 2 2 4" xfId="30106"/>
    <cellStyle name="Обычный 3 14 27 2 2 4 2" xfId="30107"/>
    <cellStyle name="Обычный 3 14 27 2 2 5" xfId="30108"/>
    <cellStyle name="Обычный 3 14 27 2 3" xfId="30109"/>
    <cellStyle name="Обычный 3 14 27 2 3 2" xfId="30110"/>
    <cellStyle name="Обычный 3 14 27 2 3 2 2" xfId="30111"/>
    <cellStyle name="Обычный 3 14 27 2 3 2 2 2" xfId="30112"/>
    <cellStyle name="Обычный 3 14 27 2 3 2 2 2 2" xfId="30113"/>
    <cellStyle name="Обычный 3 14 27 2 3 2 2 3" xfId="30114"/>
    <cellStyle name="Обычный 3 14 27 2 3 2 3" xfId="30115"/>
    <cellStyle name="Обычный 3 14 27 2 3 2 3 2" xfId="30116"/>
    <cellStyle name="Обычный 3 14 27 2 3 2 4" xfId="30117"/>
    <cellStyle name="Обычный 3 14 27 2 3 3" xfId="30118"/>
    <cellStyle name="Обычный 3 14 27 2 3 3 2" xfId="30119"/>
    <cellStyle name="Обычный 3 14 27 2 3 3 2 2" xfId="30120"/>
    <cellStyle name="Обычный 3 14 27 2 3 3 3" xfId="30121"/>
    <cellStyle name="Обычный 3 14 27 2 3 4" xfId="30122"/>
    <cellStyle name="Обычный 3 14 27 2 3 4 2" xfId="30123"/>
    <cellStyle name="Обычный 3 14 27 2 3 5" xfId="30124"/>
    <cellStyle name="Обычный 3 14 27 2 4" xfId="30125"/>
    <cellStyle name="Обычный 3 14 27 2 4 2" xfId="30126"/>
    <cellStyle name="Обычный 3 14 27 2 4 2 2" xfId="30127"/>
    <cellStyle name="Обычный 3 14 27 2 4 2 2 2" xfId="30128"/>
    <cellStyle name="Обычный 3 14 27 2 4 2 3" xfId="30129"/>
    <cellStyle name="Обычный 3 14 27 2 4 3" xfId="30130"/>
    <cellStyle name="Обычный 3 14 27 2 4 3 2" xfId="30131"/>
    <cellStyle name="Обычный 3 14 27 2 4 4" xfId="30132"/>
    <cellStyle name="Обычный 3 14 27 2 5" xfId="30133"/>
    <cellStyle name="Обычный 3 14 27 2 5 2" xfId="30134"/>
    <cellStyle name="Обычный 3 14 27 2 5 2 2" xfId="30135"/>
    <cellStyle name="Обычный 3 14 27 2 5 3" xfId="30136"/>
    <cellStyle name="Обычный 3 14 27 2 6" xfId="30137"/>
    <cellStyle name="Обычный 3 14 27 2 6 2" xfId="30138"/>
    <cellStyle name="Обычный 3 14 27 2 7" xfId="30139"/>
    <cellStyle name="Обычный 3 14 27 3" xfId="30140"/>
    <cellStyle name="Обычный 3 14 27 3 2" xfId="30141"/>
    <cellStyle name="Обычный 3 14 27 3 2 2" xfId="30142"/>
    <cellStyle name="Обычный 3 14 27 3 2 2 2" xfId="30143"/>
    <cellStyle name="Обычный 3 14 27 3 2 2 2 2" xfId="30144"/>
    <cellStyle name="Обычный 3 14 27 3 2 2 3" xfId="30145"/>
    <cellStyle name="Обычный 3 14 27 3 2 3" xfId="30146"/>
    <cellStyle name="Обычный 3 14 27 3 2 3 2" xfId="30147"/>
    <cellStyle name="Обычный 3 14 27 3 2 4" xfId="30148"/>
    <cellStyle name="Обычный 3 14 27 3 3" xfId="30149"/>
    <cellStyle name="Обычный 3 14 27 3 3 2" xfId="30150"/>
    <cellStyle name="Обычный 3 14 27 3 3 2 2" xfId="30151"/>
    <cellStyle name="Обычный 3 14 27 3 3 3" xfId="30152"/>
    <cellStyle name="Обычный 3 14 27 3 4" xfId="30153"/>
    <cellStyle name="Обычный 3 14 27 3 4 2" xfId="30154"/>
    <cellStyle name="Обычный 3 14 27 3 5" xfId="30155"/>
    <cellStyle name="Обычный 3 14 27 4" xfId="30156"/>
    <cellStyle name="Обычный 3 14 27 4 2" xfId="30157"/>
    <cellStyle name="Обычный 3 14 27 4 2 2" xfId="30158"/>
    <cellStyle name="Обычный 3 14 27 4 2 2 2" xfId="30159"/>
    <cellStyle name="Обычный 3 14 27 4 2 2 2 2" xfId="30160"/>
    <cellStyle name="Обычный 3 14 27 4 2 2 3" xfId="30161"/>
    <cellStyle name="Обычный 3 14 27 4 2 3" xfId="30162"/>
    <cellStyle name="Обычный 3 14 27 4 2 3 2" xfId="30163"/>
    <cellStyle name="Обычный 3 14 27 4 2 4" xfId="30164"/>
    <cellStyle name="Обычный 3 14 27 4 3" xfId="30165"/>
    <cellStyle name="Обычный 3 14 27 4 3 2" xfId="30166"/>
    <cellStyle name="Обычный 3 14 27 4 3 2 2" xfId="30167"/>
    <cellStyle name="Обычный 3 14 27 4 3 3" xfId="30168"/>
    <cellStyle name="Обычный 3 14 27 4 4" xfId="30169"/>
    <cellStyle name="Обычный 3 14 27 4 4 2" xfId="30170"/>
    <cellStyle name="Обычный 3 14 27 4 5" xfId="30171"/>
    <cellStyle name="Обычный 3 14 27 5" xfId="30172"/>
    <cellStyle name="Обычный 3 14 27 5 2" xfId="30173"/>
    <cellStyle name="Обычный 3 14 27 5 2 2" xfId="30174"/>
    <cellStyle name="Обычный 3 14 27 5 2 2 2" xfId="30175"/>
    <cellStyle name="Обычный 3 14 27 5 2 3" xfId="30176"/>
    <cellStyle name="Обычный 3 14 27 5 3" xfId="30177"/>
    <cellStyle name="Обычный 3 14 27 5 3 2" xfId="30178"/>
    <cellStyle name="Обычный 3 14 27 5 4" xfId="30179"/>
    <cellStyle name="Обычный 3 14 27 6" xfId="30180"/>
    <cellStyle name="Обычный 3 14 27 6 2" xfId="30181"/>
    <cellStyle name="Обычный 3 14 27 6 2 2" xfId="30182"/>
    <cellStyle name="Обычный 3 14 27 6 3" xfId="30183"/>
    <cellStyle name="Обычный 3 14 27 7" xfId="30184"/>
    <cellStyle name="Обычный 3 14 27 7 2" xfId="30185"/>
    <cellStyle name="Обычный 3 14 27 8" xfId="30186"/>
    <cellStyle name="Обычный 3 14 28" xfId="30187"/>
    <cellStyle name="Обычный 3 14 28 2" xfId="30188"/>
    <cellStyle name="Обычный 3 14 28 2 2" xfId="30189"/>
    <cellStyle name="Обычный 3 14 28 2 2 2" xfId="30190"/>
    <cellStyle name="Обычный 3 14 28 2 2 2 2" xfId="30191"/>
    <cellStyle name="Обычный 3 14 28 2 2 2 2 2" xfId="30192"/>
    <cellStyle name="Обычный 3 14 28 2 2 2 2 2 2" xfId="30193"/>
    <cellStyle name="Обычный 3 14 28 2 2 2 2 3" xfId="30194"/>
    <cellStyle name="Обычный 3 14 28 2 2 2 3" xfId="30195"/>
    <cellStyle name="Обычный 3 14 28 2 2 2 3 2" xfId="30196"/>
    <cellStyle name="Обычный 3 14 28 2 2 2 4" xfId="30197"/>
    <cellStyle name="Обычный 3 14 28 2 2 3" xfId="30198"/>
    <cellStyle name="Обычный 3 14 28 2 2 3 2" xfId="30199"/>
    <cellStyle name="Обычный 3 14 28 2 2 3 2 2" xfId="30200"/>
    <cellStyle name="Обычный 3 14 28 2 2 3 3" xfId="30201"/>
    <cellStyle name="Обычный 3 14 28 2 2 4" xfId="30202"/>
    <cellStyle name="Обычный 3 14 28 2 2 4 2" xfId="30203"/>
    <cellStyle name="Обычный 3 14 28 2 2 5" xfId="30204"/>
    <cellStyle name="Обычный 3 14 28 2 3" xfId="30205"/>
    <cellStyle name="Обычный 3 14 28 2 3 2" xfId="30206"/>
    <cellStyle name="Обычный 3 14 28 2 3 2 2" xfId="30207"/>
    <cellStyle name="Обычный 3 14 28 2 3 2 2 2" xfId="30208"/>
    <cellStyle name="Обычный 3 14 28 2 3 2 2 2 2" xfId="30209"/>
    <cellStyle name="Обычный 3 14 28 2 3 2 2 3" xfId="30210"/>
    <cellStyle name="Обычный 3 14 28 2 3 2 3" xfId="30211"/>
    <cellStyle name="Обычный 3 14 28 2 3 2 3 2" xfId="30212"/>
    <cellStyle name="Обычный 3 14 28 2 3 2 4" xfId="30213"/>
    <cellStyle name="Обычный 3 14 28 2 3 3" xfId="30214"/>
    <cellStyle name="Обычный 3 14 28 2 3 3 2" xfId="30215"/>
    <cellStyle name="Обычный 3 14 28 2 3 3 2 2" xfId="30216"/>
    <cellStyle name="Обычный 3 14 28 2 3 3 3" xfId="30217"/>
    <cellStyle name="Обычный 3 14 28 2 3 4" xfId="30218"/>
    <cellStyle name="Обычный 3 14 28 2 3 4 2" xfId="30219"/>
    <cellStyle name="Обычный 3 14 28 2 3 5" xfId="30220"/>
    <cellStyle name="Обычный 3 14 28 2 4" xfId="30221"/>
    <cellStyle name="Обычный 3 14 28 2 4 2" xfId="30222"/>
    <cellStyle name="Обычный 3 14 28 2 4 2 2" xfId="30223"/>
    <cellStyle name="Обычный 3 14 28 2 4 2 2 2" xfId="30224"/>
    <cellStyle name="Обычный 3 14 28 2 4 2 3" xfId="30225"/>
    <cellStyle name="Обычный 3 14 28 2 4 3" xfId="30226"/>
    <cellStyle name="Обычный 3 14 28 2 4 3 2" xfId="30227"/>
    <cellStyle name="Обычный 3 14 28 2 4 4" xfId="30228"/>
    <cellStyle name="Обычный 3 14 28 2 5" xfId="30229"/>
    <cellStyle name="Обычный 3 14 28 2 5 2" xfId="30230"/>
    <cellStyle name="Обычный 3 14 28 2 5 2 2" xfId="30231"/>
    <cellStyle name="Обычный 3 14 28 2 5 3" xfId="30232"/>
    <cellStyle name="Обычный 3 14 28 2 6" xfId="30233"/>
    <cellStyle name="Обычный 3 14 28 2 6 2" xfId="30234"/>
    <cellStyle name="Обычный 3 14 28 2 7" xfId="30235"/>
    <cellStyle name="Обычный 3 14 28 3" xfId="30236"/>
    <cellStyle name="Обычный 3 14 28 3 2" xfId="30237"/>
    <cellStyle name="Обычный 3 14 28 3 2 2" xfId="30238"/>
    <cellStyle name="Обычный 3 14 28 3 2 2 2" xfId="30239"/>
    <cellStyle name="Обычный 3 14 28 3 2 2 2 2" xfId="30240"/>
    <cellStyle name="Обычный 3 14 28 3 2 2 3" xfId="30241"/>
    <cellStyle name="Обычный 3 14 28 3 2 3" xfId="30242"/>
    <cellStyle name="Обычный 3 14 28 3 2 3 2" xfId="30243"/>
    <cellStyle name="Обычный 3 14 28 3 2 4" xfId="30244"/>
    <cellStyle name="Обычный 3 14 28 3 3" xfId="30245"/>
    <cellStyle name="Обычный 3 14 28 3 3 2" xfId="30246"/>
    <cellStyle name="Обычный 3 14 28 3 3 2 2" xfId="30247"/>
    <cellStyle name="Обычный 3 14 28 3 3 3" xfId="30248"/>
    <cellStyle name="Обычный 3 14 28 3 4" xfId="30249"/>
    <cellStyle name="Обычный 3 14 28 3 4 2" xfId="30250"/>
    <cellStyle name="Обычный 3 14 28 3 5" xfId="30251"/>
    <cellStyle name="Обычный 3 14 28 4" xfId="30252"/>
    <cellStyle name="Обычный 3 14 28 4 2" xfId="30253"/>
    <cellStyle name="Обычный 3 14 28 4 2 2" xfId="30254"/>
    <cellStyle name="Обычный 3 14 28 4 2 2 2" xfId="30255"/>
    <cellStyle name="Обычный 3 14 28 4 2 2 2 2" xfId="30256"/>
    <cellStyle name="Обычный 3 14 28 4 2 2 3" xfId="30257"/>
    <cellStyle name="Обычный 3 14 28 4 2 3" xfId="30258"/>
    <cellStyle name="Обычный 3 14 28 4 2 3 2" xfId="30259"/>
    <cellStyle name="Обычный 3 14 28 4 2 4" xfId="30260"/>
    <cellStyle name="Обычный 3 14 28 4 3" xfId="30261"/>
    <cellStyle name="Обычный 3 14 28 4 3 2" xfId="30262"/>
    <cellStyle name="Обычный 3 14 28 4 3 2 2" xfId="30263"/>
    <cellStyle name="Обычный 3 14 28 4 3 3" xfId="30264"/>
    <cellStyle name="Обычный 3 14 28 4 4" xfId="30265"/>
    <cellStyle name="Обычный 3 14 28 4 4 2" xfId="30266"/>
    <cellStyle name="Обычный 3 14 28 4 5" xfId="30267"/>
    <cellStyle name="Обычный 3 14 28 5" xfId="30268"/>
    <cellStyle name="Обычный 3 14 28 5 2" xfId="30269"/>
    <cellStyle name="Обычный 3 14 28 5 2 2" xfId="30270"/>
    <cellStyle name="Обычный 3 14 28 5 2 2 2" xfId="30271"/>
    <cellStyle name="Обычный 3 14 28 5 2 3" xfId="30272"/>
    <cellStyle name="Обычный 3 14 28 5 3" xfId="30273"/>
    <cellStyle name="Обычный 3 14 28 5 3 2" xfId="30274"/>
    <cellStyle name="Обычный 3 14 28 5 4" xfId="30275"/>
    <cellStyle name="Обычный 3 14 28 6" xfId="30276"/>
    <cellStyle name="Обычный 3 14 28 6 2" xfId="30277"/>
    <cellStyle name="Обычный 3 14 28 6 2 2" xfId="30278"/>
    <cellStyle name="Обычный 3 14 28 6 3" xfId="30279"/>
    <cellStyle name="Обычный 3 14 28 7" xfId="30280"/>
    <cellStyle name="Обычный 3 14 28 7 2" xfId="30281"/>
    <cellStyle name="Обычный 3 14 28 8" xfId="30282"/>
    <cellStyle name="Обычный 3 14 29" xfId="30283"/>
    <cellStyle name="Обычный 3 14 29 2" xfId="30284"/>
    <cellStyle name="Обычный 3 14 29 2 2" xfId="30285"/>
    <cellStyle name="Обычный 3 14 29 2 2 2" xfId="30286"/>
    <cellStyle name="Обычный 3 14 29 2 2 2 2" xfId="30287"/>
    <cellStyle name="Обычный 3 14 29 2 2 2 2 2" xfId="30288"/>
    <cellStyle name="Обычный 3 14 29 2 2 2 2 2 2" xfId="30289"/>
    <cellStyle name="Обычный 3 14 29 2 2 2 2 3" xfId="30290"/>
    <cellStyle name="Обычный 3 14 29 2 2 2 3" xfId="30291"/>
    <cellStyle name="Обычный 3 14 29 2 2 2 3 2" xfId="30292"/>
    <cellStyle name="Обычный 3 14 29 2 2 2 4" xfId="30293"/>
    <cellStyle name="Обычный 3 14 29 2 2 3" xfId="30294"/>
    <cellStyle name="Обычный 3 14 29 2 2 3 2" xfId="30295"/>
    <cellStyle name="Обычный 3 14 29 2 2 3 2 2" xfId="30296"/>
    <cellStyle name="Обычный 3 14 29 2 2 3 3" xfId="30297"/>
    <cellStyle name="Обычный 3 14 29 2 2 4" xfId="30298"/>
    <cellStyle name="Обычный 3 14 29 2 2 4 2" xfId="30299"/>
    <cellStyle name="Обычный 3 14 29 2 2 5" xfId="30300"/>
    <cellStyle name="Обычный 3 14 29 2 3" xfId="30301"/>
    <cellStyle name="Обычный 3 14 29 2 3 2" xfId="30302"/>
    <cellStyle name="Обычный 3 14 29 2 3 2 2" xfId="30303"/>
    <cellStyle name="Обычный 3 14 29 2 3 2 2 2" xfId="30304"/>
    <cellStyle name="Обычный 3 14 29 2 3 2 2 2 2" xfId="30305"/>
    <cellStyle name="Обычный 3 14 29 2 3 2 2 3" xfId="30306"/>
    <cellStyle name="Обычный 3 14 29 2 3 2 3" xfId="30307"/>
    <cellStyle name="Обычный 3 14 29 2 3 2 3 2" xfId="30308"/>
    <cellStyle name="Обычный 3 14 29 2 3 2 4" xfId="30309"/>
    <cellStyle name="Обычный 3 14 29 2 3 3" xfId="30310"/>
    <cellStyle name="Обычный 3 14 29 2 3 3 2" xfId="30311"/>
    <cellStyle name="Обычный 3 14 29 2 3 3 2 2" xfId="30312"/>
    <cellStyle name="Обычный 3 14 29 2 3 3 3" xfId="30313"/>
    <cellStyle name="Обычный 3 14 29 2 3 4" xfId="30314"/>
    <cellStyle name="Обычный 3 14 29 2 3 4 2" xfId="30315"/>
    <cellStyle name="Обычный 3 14 29 2 3 5" xfId="30316"/>
    <cellStyle name="Обычный 3 14 29 2 4" xfId="30317"/>
    <cellStyle name="Обычный 3 14 29 2 4 2" xfId="30318"/>
    <cellStyle name="Обычный 3 14 29 2 4 2 2" xfId="30319"/>
    <cellStyle name="Обычный 3 14 29 2 4 2 2 2" xfId="30320"/>
    <cellStyle name="Обычный 3 14 29 2 4 2 3" xfId="30321"/>
    <cellStyle name="Обычный 3 14 29 2 4 3" xfId="30322"/>
    <cellStyle name="Обычный 3 14 29 2 4 3 2" xfId="30323"/>
    <cellStyle name="Обычный 3 14 29 2 4 4" xfId="30324"/>
    <cellStyle name="Обычный 3 14 29 2 5" xfId="30325"/>
    <cellStyle name="Обычный 3 14 29 2 5 2" xfId="30326"/>
    <cellStyle name="Обычный 3 14 29 2 5 2 2" xfId="30327"/>
    <cellStyle name="Обычный 3 14 29 2 5 3" xfId="30328"/>
    <cellStyle name="Обычный 3 14 29 2 6" xfId="30329"/>
    <cellStyle name="Обычный 3 14 29 2 6 2" xfId="30330"/>
    <cellStyle name="Обычный 3 14 29 2 7" xfId="30331"/>
    <cellStyle name="Обычный 3 14 29 3" xfId="30332"/>
    <cellStyle name="Обычный 3 14 29 3 2" xfId="30333"/>
    <cellStyle name="Обычный 3 14 29 3 2 2" xfId="30334"/>
    <cellStyle name="Обычный 3 14 29 3 2 2 2" xfId="30335"/>
    <cellStyle name="Обычный 3 14 29 3 2 2 2 2" xfId="30336"/>
    <cellStyle name="Обычный 3 14 29 3 2 2 3" xfId="30337"/>
    <cellStyle name="Обычный 3 14 29 3 2 3" xfId="30338"/>
    <cellStyle name="Обычный 3 14 29 3 2 3 2" xfId="30339"/>
    <cellStyle name="Обычный 3 14 29 3 2 4" xfId="30340"/>
    <cellStyle name="Обычный 3 14 29 3 3" xfId="30341"/>
    <cellStyle name="Обычный 3 14 29 3 3 2" xfId="30342"/>
    <cellStyle name="Обычный 3 14 29 3 3 2 2" xfId="30343"/>
    <cellStyle name="Обычный 3 14 29 3 3 3" xfId="30344"/>
    <cellStyle name="Обычный 3 14 29 3 4" xfId="30345"/>
    <cellStyle name="Обычный 3 14 29 3 4 2" xfId="30346"/>
    <cellStyle name="Обычный 3 14 29 3 5" xfId="30347"/>
    <cellStyle name="Обычный 3 14 29 4" xfId="30348"/>
    <cellStyle name="Обычный 3 14 29 4 2" xfId="30349"/>
    <cellStyle name="Обычный 3 14 29 4 2 2" xfId="30350"/>
    <cellStyle name="Обычный 3 14 29 4 2 2 2" xfId="30351"/>
    <cellStyle name="Обычный 3 14 29 4 2 2 2 2" xfId="30352"/>
    <cellStyle name="Обычный 3 14 29 4 2 2 3" xfId="30353"/>
    <cellStyle name="Обычный 3 14 29 4 2 3" xfId="30354"/>
    <cellStyle name="Обычный 3 14 29 4 2 3 2" xfId="30355"/>
    <cellStyle name="Обычный 3 14 29 4 2 4" xfId="30356"/>
    <cellStyle name="Обычный 3 14 29 4 3" xfId="30357"/>
    <cellStyle name="Обычный 3 14 29 4 3 2" xfId="30358"/>
    <cellStyle name="Обычный 3 14 29 4 3 2 2" xfId="30359"/>
    <cellStyle name="Обычный 3 14 29 4 3 3" xfId="30360"/>
    <cellStyle name="Обычный 3 14 29 4 4" xfId="30361"/>
    <cellStyle name="Обычный 3 14 29 4 4 2" xfId="30362"/>
    <cellStyle name="Обычный 3 14 29 4 5" xfId="30363"/>
    <cellStyle name="Обычный 3 14 29 5" xfId="30364"/>
    <cellStyle name="Обычный 3 14 29 5 2" xfId="30365"/>
    <cellStyle name="Обычный 3 14 29 5 2 2" xfId="30366"/>
    <cellStyle name="Обычный 3 14 29 5 2 2 2" xfId="30367"/>
    <cellStyle name="Обычный 3 14 29 5 2 3" xfId="30368"/>
    <cellStyle name="Обычный 3 14 29 5 3" xfId="30369"/>
    <cellStyle name="Обычный 3 14 29 5 3 2" xfId="30370"/>
    <cellStyle name="Обычный 3 14 29 5 4" xfId="30371"/>
    <cellStyle name="Обычный 3 14 29 6" xfId="30372"/>
    <cellStyle name="Обычный 3 14 29 6 2" xfId="30373"/>
    <cellStyle name="Обычный 3 14 29 6 2 2" xfId="30374"/>
    <cellStyle name="Обычный 3 14 29 6 3" xfId="30375"/>
    <cellStyle name="Обычный 3 14 29 7" xfId="30376"/>
    <cellStyle name="Обычный 3 14 29 7 2" xfId="30377"/>
    <cellStyle name="Обычный 3 14 29 8" xfId="30378"/>
    <cellStyle name="Обычный 3 14 3" xfId="30379"/>
    <cellStyle name="Обычный 3 14 3 2" xfId="30380"/>
    <cellStyle name="Обычный 3 14 3 2 2" xfId="30381"/>
    <cellStyle name="Обычный 3 14 3 2 2 2" xfId="30382"/>
    <cellStyle name="Обычный 3 14 3 2 2 2 2" xfId="30383"/>
    <cellStyle name="Обычный 3 14 3 2 2 2 2 2" xfId="30384"/>
    <cellStyle name="Обычный 3 14 3 2 2 2 2 2 2" xfId="30385"/>
    <cellStyle name="Обычный 3 14 3 2 2 2 2 3" xfId="30386"/>
    <cellStyle name="Обычный 3 14 3 2 2 2 3" xfId="30387"/>
    <cellStyle name="Обычный 3 14 3 2 2 2 3 2" xfId="30388"/>
    <cellStyle name="Обычный 3 14 3 2 2 2 4" xfId="30389"/>
    <cellStyle name="Обычный 3 14 3 2 2 3" xfId="30390"/>
    <cellStyle name="Обычный 3 14 3 2 2 3 2" xfId="30391"/>
    <cellStyle name="Обычный 3 14 3 2 2 3 2 2" xfId="30392"/>
    <cellStyle name="Обычный 3 14 3 2 2 3 3" xfId="30393"/>
    <cellStyle name="Обычный 3 14 3 2 2 4" xfId="30394"/>
    <cellStyle name="Обычный 3 14 3 2 2 4 2" xfId="30395"/>
    <cellStyle name="Обычный 3 14 3 2 2 5" xfId="30396"/>
    <cellStyle name="Обычный 3 14 3 2 3" xfId="30397"/>
    <cellStyle name="Обычный 3 14 3 2 3 2" xfId="30398"/>
    <cellStyle name="Обычный 3 14 3 2 3 2 2" xfId="30399"/>
    <cellStyle name="Обычный 3 14 3 2 3 2 2 2" xfId="30400"/>
    <cellStyle name="Обычный 3 14 3 2 3 2 2 2 2" xfId="30401"/>
    <cellStyle name="Обычный 3 14 3 2 3 2 2 3" xfId="30402"/>
    <cellStyle name="Обычный 3 14 3 2 3 2 3" xfId="30403"/>
    <cellStyle name="Обычный 3 14 3 2 3 2 3 2" xfId="30404"/>
    <cellStyle name="Обычный 3 14 3 2 3 2 4" xfId="30405"/>
    <cellStyle name="Обычный 3 14 3 2 3 3" xfId="30406"/>
    <cellStyle name="Обычный 3 14 3 2 3 3 2" xfId="30407"/>
    <cellStyle name="Обычный 3 14 3 2 3 3 2 2" xfId="30408"/>
    <cellStyle name="Обычный 3 14 3 2 3 3 3" xfId="30409"/>
    <cellStyle name="Обычный 3 14 3 2 3 4" xfId="30410"/>
    <cellStyle name="Обычный 3 14 3 2 3 4 2" xfId="30411"/>
    <cellStyle name="Обычный 3 14 3 2 3 5" xfId="30412"/>
    <cellStyle name="Обычный 3 14 3 2 4" xfId="30413"/>
    <cellStyle name="Обычный 3 14 3 2 4 2" xfId="30414"/>
    <cellStyle name="Обычный 3 14 3 2 4 2 2" xfId="30415"/>
    <cellStyle name="Обычный 3 14 3 2 4 2 2 2" xfId="30416"/>
    <cellStyle name="Обычный 3 14 3 2 4 2 3" xfId="30417"/>
    <cellStyle name="Обычный 3 14 3 2 4 3" xfId="30418"/>
    <cellStyle name="Обычный 3 14 3 2 4 3 2" xfId="30419"/>
    <cellStyle name="Обычный 3 14 3 2 4 4" xfId="30420"/>
    <cellStyle name="Обычный 3 14 3 2 5" xfId="30421"/>
    <cellStyle name="Обычный 3 14 3 2 5 2" xfId="30422"/>
    <cellStyle name="Обычный 3 14 3 2 5 2 2" xfId="30423"/>
    <cellStyle name="Обычный 3 14 3 2 5 3" xfId="30424"/>
    <cellStyle name="Обычный 3 14 3 2 6" xfId="30425"/>
    <cellStyle name="Обычный 3 14 3 2 6 2" xfId="30426"/>
    <cellStyle name="Обычный 3 14 3 2 7" xfId="30427"/>
    <cellStyle name="Обычный 3 14 3 3" xfId="30428"/>
    <cellStyle name="Обычный 3 14 3 3 2" xfId="30429"/>
    <cellStyle name="Обычный 3 14 3 3 2 2" xfId="30430"/>
    <cellStyle name="Обычный 3 14 3 3 2 2 2" xfId="30431"/>
    <cellStyle name="Обычный 3 14 3 3 2 2 2 2" xfId="30432"/>
    <cellStyle name="Обычный 3 14 3 3 2 2 3" xfId="30433"/>
    <cellStyle name="Обычный 3 14 3 3 2 3" xfId="30434"/>
    <cellStyle name="Обычный 3 14 3 3 2 3 2" xfId="30435"/>
    <cellStyle name="Обычный 3 14 3 3 2 4" xfId="30436"/>
    <cellStyle name="Обычный 3 14 3 3 3" xfId="30437"/>
    <cellStyle name="Обычный 3 14 3 3 3 2" xfId="30438"/>
    <cellStyle name="Обычный 3 14 3 3 3 2 2" xfId="30439"/>
    <cellStyle name="Обычный 3 14 3 3 3 3" xfId="30440"/>
    <cellStyle name="Обычный 3 14 3 3 4" xfId="30441"/>
    <cellStyle name="Обычный 3 14 3 3 4 2" xfId="30442"/>
    <cellStyle name="Обычный 3 14 3 3 5" xfId="30443"/>
    <cellStyle name="Обычный 3 14 3 4" xfId="30444"/>
    <cellStyle name="Обычный 3 14 3 4 2" xfId="30445"/>
    <cellStyle name="Обычный 3 14 3 4 2 2" xfId="30446"/>
    <cellStyle name="Обычный 3 14 3 4 2 2 2" xfId="30447"/>
    <cellStyle name="Обычный 3 14 3 4 2 2 2 2" xfId="30448"/>
    <cellStyle name="Обычный 3 14 3 4 2 2 3" xfId="30449"/>
    <cellStyle name="Обычный 3 14 3 4 2 3" xfId="30450"/>
    <cellStyle name="Обычный 3 14 3 4 2 3 2" xfId="30451"/>
    <cellStyle name="Обычный 3 14 3 4 2 4" xfId="30452"/>
    <cellStyle name="Обычный 3 14 3 4 3" xfId="30453"/>
    <cellStyle name="Обычный 3 14 3 4 3 2" xfId="30454"/>
    <cellStyle name="Обычный 3 14 3 4 3 2 2" xfId="30455"/>
    <cellStyle name="Обычный 3 14 3 4 3 3" xfId="30456"/>
    <cellStyle name="Обычный 3 14 3 4 4" xfId="30457"/>
    <cellStyle name="Обычный 3 14 3 4 4 2" xfId="30458"/>
    <cellStyle name="Обычный 3 14 3 4 5" xfId="30459"/>
    <cellStyle name="Обычный 3 14 3 5" xfId="30460"/>
    <cellStyle name="Обычный 3 14 3 5 2" xfId="30461"/>
    <cellStyle name="Обычный 3 14 3 5 2 2" xfId="30462"/>
    <cellStyle name="Обычный 3 14 3 5 2 2 2" xfId="30463"/>
    <cellStyle name="Обычный 3 14 3 5 2 3" xfId="30464"/>
    <cellStyle name="Обычный 3 14 3 5 3" xfId="30465"/>
    <cellStyle name="Обычный 3 14 3 5 3 2" xfId="30466"/>
    <cellStyle name="Обычный 3 14 3 5 4" xfId="30467"/>
    <cellStyle name="Обычный 3 14 3 6" xfId="30468"/>
    <cellStyle name="Обычный 3 14 3 6 2" xfId="30469"/>
    <cellStyle name="Обычный 3 14 3 6 2 2" xfId="30470"/>
    <cellStyle name="Обычный 3 14 3 6 3" xfId="30471"/>
    <cellStyle name="Обычный 3 14 3 7" xfId="30472"/>
    <cellStyle name="Обычный 3 14 3 7 2" xfId="30473"/>
    <cellStyle name="Обычный 3 14 3 8" xfId="30474"/>
    <cellStyle name="Обычный 3 14 30" xfId="30475"/>
    <cellStyle name="Обычный 3 14 30 2" xfId="30476"/>
    <cellStyle name="Обычный 3 14 30 2 2" xfId="30477"/>
    <cellStyle name="Обычный 3 14 30 2 2 2" xfId="30478"/>
    <cellStyle name="Обычный 3 14 30 2 2 2 2" xfId="30479"/>
    <cellStyle name="Обычный 3 14 30 2 2 2 2 2" xfId="30480"/>
    <cellStyle name="Обычный 3 14 30 2 2 2 2 2 2" xfId="30481"/>
    <cellStyle name="Обычный 3 14 30 2 2 2 2 3" xfId="30482"/>
    <cellStyle name="Обычный 3 14 30 2 2 2 3" xfId="30483"/>
    <cellStyle name="Обычный 3 14 30 2 2 2 3 2" xfId="30484"/>
    <cellStyle name="Обычный 3 14 30 2 2 2 4" xfId="30485"/>
    <cellStyle name="Обычный 3 14 30 2 2 3" xfId="30486"/>
    <cellStyle name="Обычный 3 14 30 2 2 3 2" xfId="30487"/>
    <cellStyle name="Обычный 3 14 30 2 2 3 2 2" xfId="30488"/>
    <cellStyle name="Обычный 3 14 30 2 2 3 3" xfId="30489"/>
    <cellStyle name="Обычный 3 14 30 2 2 4" xfId="30490"/>
    <cellStyle name="Обычный 3 14 30 2 2 4 2" xfId="30491"/>
    <cellStyle name="Обычный 3 14 30 2 2 5" xfId="30492"/>
    <cellStyle name="Обычный 3 14 30 2 3" xfId="30493"/>
    <cellStyle name="Обычный 3 14 30 2 3 2" xfId="30494"/>
    <cellStyle name="Обычный 3 14 30 2 3 2 2" xfId="30495"/>
    <cellStyle name="Обычный 3 14 30 2 3 2 2 2" xfId="30496"/>
    <cellStyle name="Обычный 3 14 30 2 3 2 2 2 2" xfId="30497"/>
    <cellStyle name="Обычный 3 14 30 2 3 2 2 3" xfId="30498"/>
    <cellStyle name="Обычный 3 14 30 2 3 2 3" xfId="30499"/>
    <cellStyle name="Обычный 3 14 30 2 3 2 3 2" xfId="30500"/>
    <cellStyle name="Обычный 3 14 30 2 3 2 4" xfId="30501"/>
    <cellStyle name="Обычный 3 14 30 2 3 3" xfId="30502"/>
    <cellStyle name="Обычный 3 14 30 2 3 3 2" xfId="30503"/>
    <cellStyle name="Обычный 3 14 30 2 3 3 2 2" xfId="30504"/>
    <cellStyle name="Обычный 3 14 30 2 3 3 3" xfId="30505"/>
    <cellStyle name="Обычный 3 14 30 2 3 4" xfId="30506"/>
    <cellStyle name="Обычный 3 14 30 2 3 4 2" xfId="30507"/>
    <cellStyle name="Обычный 3 14 30 2 3 5" xfId="30508"/>
    <cellStyle name="Обычный 3 14 30 2 4" xfId="30509"/>
    <cellStyle name="Обычный 3 14 30 2 4 2" xfId="30510"/>
    <cellStyle name="Обычный 3 14 30 2 4 2 2" xfId="30511"/>
    <cellStyle name="Обычный 3 14 30 2 4 2 2 2" xfId="30512"/>
    <cellStyle name="Обычный 3 14 30 2 4 2 3" xfId="30513"/>
    <cellStyle name="Обычный 3 14 30 2 4 3" xfId="30514"/>
    <cellStyle name="Обычный 3 14 30 2 4 3 2" xfId="30515"/>
    <cellStyle name="Обычный 3 14 30 2 4 4" xfId="30516"/>
    <cellStyle name="Обычный 3 14 30 2 5" xfId="30517"/>
    <cellStyle name="Обычный 3 14 30 2 5 2" xfId="30518"/>
    <cellStyle name="Обычный 3 14 30 2 5 2 2" xfId="30519"/>
    <cellStyle name="Обычный 3 14 30 2 5 3" xfId="30520"/>
    <cellStyle name="Обычный 3 14 30 2 6" xfId="30521"/>
    <cellStyle name="Обычный 3 14 30 2 6 2" xfId="30522"/>
    <cellStyle name="Обычный 3 14 30 2 7" xfId="30523"/>
    <cellStyle name="Обычный 3 14 30 3" xfId="30524"/>
    <cellStyle name="Обычный 3 14 30 3 2" xfId="30525"/>
    <cellStyle name="Обычный 3 14 30 3 2 2" xfId="30526"/>
    <cellStyle name="Обычный 3 14 30 3 2 2 2" xfId="30527"/>
    <cellStyle name="Обычный 3 14 30 3 2 2 2 2" xfId="30528"/>
    <cellStyle name="Обычный 3 14 30 3 2 2 3" xfId="30529"/>
    <cellStyle name="Обычный 3 14 30 3 2 3" xfId="30530"/>
    <cellStyle name="Обычный 3 14 30 3 2 3 2" xfId="30531"/>
    <cellStyle name="Обычный 3 14 30 3 2 4" xfId="30532"/>
    <cellStyle name="Обычный 3 14 30 3 3" xfId="30533"/>
    <cellStyle name="Обычный 3 14 30 3 3 2" xfId="30534"/>
    <cellStyle name="Обычный 3 14 30 3 3 2 2" xfId="30535"/>
    <cellStyle name="Обычный 3 14 30 3 3 3" xfId="30536"/>
    <cellStyle name="Обычный 3 14 30 3 4" xfId="30537"/>
    <cellStyle name="Обычный 3 14 30 3 4 2" xfId="30538"/>
    <cellStyle name="Обычный 3 14 30 3 5" xfId="30539"/>
    <cellStyle name="Обычный 3 14 30 4" xfId="30540"/>
    <cellStyle name="Обычный 3 14 30 4 2" xfId="30541"/>
    <cellStyle name="Обычный 3 14 30 4 2 2" xfId="30542"/>
    <cellStyle name="Обычный 3 14 30 4 2 2 2" xfId="30543"/>
    <cellStyle name="Обычный 3 14 30 4 2 2 2 2" xfId="30544"/>
    <cellStyle name="Обычный 3 14 30 4 2 2 3" xfId="30545"/>
    <cellStyle name="Обычный 3 14 30 4 2 3" xfId="30546"/>
    <cellStyle name="Обычный 3 14 30 4 2 3 2" xfId="30547"/>
    <cellStyle name="Обычный 3 14 30 4 2 4" xfId="30548"/>
    <cellStyle name="Обычный 3 14 30 4 3" xfId="30549"/>
    <cellStyle name="Обычный 3 14 30 4 3 2" xfId="30550"/>
    <cellStyle name="Обычный 3 14 30 4 3 2 2" xfId="30551"/>
    <cellStyle name="Обычный 3 14 30 4 3 3" xfId="30552"/>
    <cellStyle name="Обычный 3 14 30 4 4" xfId="30553"/>
    <cellStyle name="Обычный 3 14 30 4 4 2" xfId="30554"/>
    <cellStyle name="Обычный 3 14 30 4 5" xfId="30555"/>
    <cellStyle name="Обычный 3 14 30 5" xfId="30556"/>
    <cellStyle name="Обычный 3 14 30 5 2" xfId="30557"/>
    <cellStyle name="Обычный 3 14 30 5 2 2" xfId="30558"/>
    <cellStyle name="Обычный 3 14 30 5 2 2 2" xfId="30559"/>
    <cellStyle name="Обычный 3 14 30 5 2 3" xfId="30560"/>
    <cellStyle name="Обычный 3 14 30 5 3" xfId="30561"/>
    <cellStyle name="Обычный 3 14 30 5 3 2" xfId="30562"/>
    <cellStyle name="Обычный 3 14 30 5 4" xfId="30563"/>
    <cellStyle name="Обычный 3 14 30 6" xfId="30564"/>
    <cellStyle name="Обычный 3 14 30 6 2" xfId="30565"/>
    <cellStyle name="Обычный 3 14 30 6 2 2" xfId="30566"/>
    <cellStyle name="Обычный 3 14 30 6 3" xfId="30567"/>
    <cellStyle name="Обычный 3 14 30 7" xfId="30568"/>
    <cellStyle name="Обычный 3 14 30 7 2" xfId="30569"/>
    <cellStyle name="Обычный 3 14 30 8" xfId="30570"/>
    <cellStyle name="Обычный 3 14 31" xfId="30571"/>
    <cellStyle name="Обычный 3 14 31 2" xfId="30572"/>
    <cellStyle name="Обычный 3 14 31 2 2" xfId="30573"/>
    <cellStyle name="Обычный 3 14 31 2 2 2" xfId="30574"/>
    <cellStyle name="Обычный 3 14 31 2 2 2 2" xfId="30575"/>
    <cellStyle name="Обычный 3 14 31 2 2 2 2 2" xfId="30576"/>
    <cellStyle name="Обычный 3 14 31 2 2 2 2 2 2" xfId="30577"/>
    <cellStyle name="Обычный 3 14 31 2 2 2 2 3" xfId="30578"/>
    <cellStyle name="Обычный 3 14 31 2 2 2 3" xfId="30579"/>
    <cellStyle name="Обычный 3 14 31 2 2 2 3 2" xfId="30580"/>
    <cellStyle name="Обычный 3 14 31 2 2 2 4" xfId="30581"/>
    <cellStyle name="Обычный 3 14 31 2 2 3" xfId="30582"/>
    <cellStyle name="Обычный 3 14 31 2 2 3 2" xfId="30583"/>
    <cellStyle name="Обычный 3 14 31 2 2 3 2 2" xfId="30584"/>
    <cellStyle name="Обычный 3 14 31 2 2 3 3" xfId="30585"/>
    <cellStyle name="Обычный 3 14 31 2 2 4" xfId="30586"/>
    <cellStyle name="Обычный 3 14 31 2 2 4 2" xfId="30587"/>
    <cellStyle name="Обычный 3 14 31 2 2 5" xfId="30588"/>
    <cellStyle name="Обычный 3 14 31 2 3" xfId="30589"/>
    <cellStyle name="Обычный 3 14 31 2 3 2" xfId="30590"/>
    <cellStyle name="Обычный 3 14 31 2 3 2 2" xfId="30591"/>
    <cellStyle name="Обычный 3 14 31 2 3 2 2 2" xfId="30592"/>
    <cellStyle name="Обычный 3 14 31 2 3 2 2 2 2" xfId="30593"/>
    <cellStyle name="Обычный 3 14 31 2 3 2 2 3" xfId="30594"/>
    <cellStyle name="Обычный 3 14 31 2 3 2 3" xfId="30595"/>
    <cellStyle name="Обычный 3 14 31 2 3 2 3 2" xfId="30596"/>
    <cellStyle name="Обычный 3 14 31 2 3 2 4" xfId="30597"/>
    <cellStyle name="Обычный 3 14 31 2 3 3" xfId="30598"/>
    <cellStyle name="Обычный 3 14 31 2 3 3 2" xfId="30599"/>
    <cellStyle name="Обычный 3 14 31 2 3 3 2 2" xfId="30600"/>
    <cellStyle name="Обычный 3 14 31 2 3 3 3" xfId="30601"/>
    <cellStyle name="Обычный 3 14 31 2 3 4" xfId="30602"/>
    <cellStyle name="Обычный 3 14 31 2 3 4 2" xfId="30603"/>
    <cellStyle name="Обычный 3 14 31 2 3 5" xfId="30604"/>
    <cellStyle name="Обычный 3 14 31 2 4" xfId="30605"/>
    <cellStyle name="Обычный 3 14 31 2 4 2" xfId="30606"/>
    <cellStyle name="Обычный 3 14 31 2 4 2 2" xfId="30607"/>
    <cellStyle name="Обычный 3 14 31 2 4 2 2 2" xfId="30608"/>
    <cellStyle name="Обычный 3 14 31 2 4 2 3" xfId="30609"/>
    <cellStyle name="Обычный 3 14 31 2 4 3" xfId="30610"/>
    <cellStyle name="Обычный 3 14 31 2 4 3 2" xfId="30611"/>
    <cellStyle name="Обычный 3 14 31 2 4 4" xfId="30612"/>
    <cellStyle name="Обычный 3 14 31 2 5" xfId="30613"/>
    <cellStyle name="Обычный 3 14 31 2 5 2" xfId="30614"/>
    <cellStyle name="Обычный 3 14 31 2 5 2 2" xfId="30615"/>
    <cellStyle name="Обычный 3 14 31 2 5 3" xfId="30616"/>
    <cellStyle name="Обычный 3 14 31 2 6" xfId="30617"/>
    <cellStyle name="Обычный 3 14 31 2 6 2" xfId="30618"/>
    <cellStyle name="Обычный 3 14 31 2 7" xfId="30619"/>
    <cellStyle name="Обычный 3 14 31 3" xfId="30620"/>
    <cellStyle name="Обычный 3 14 31 3 2" xfId="30621"/>
    <cellStyle name="Обычный 3 14 31 3 2 2" xfId="30622"/>
    <cellStyle name="Обычный 3 14 31 3 2 2 2" xfId="30623"/>
    <cellStyle name="Обычный 3 14 31 3 2 2 2 2" xfId="30624"/>
    <cellStyle name="Обычный 3 14 31 3 2 2 3" xfId="30625"/>
    <cellStyle name="Обычный 3 14 31 3 2 3" xfId="30626"/>
    <cellStyle name="Обычный 3 14 31 3 2 3 2" xfId="30627"/>
    <cellStyle name="Обычный 3 14 31 3 2 4" xfId="30628"/>
    <cellStyle name="Обычный 3 14 31 3 3" xfId="30629"/>
    <cellStyle name="Обычный 3 14 31 3 3 2" xfId="30630"/>
    <cellStyle name="Обычный 3 14 31 3 3 2 2" xfId="30631"/>
    <cellStyle name="Обычный 3 14 31 3 3 3" xfId="30632"/>
    <cellStyle name="Обычный 3 14 31 3 4" xfId="30633"/>
    <cellStyle name="Обычный 3 14 31 3 4 2" xfId="30634"/>
    <cellStyle name="Обычный 3 14 31 3 5" xfId="30635"/>
    <cellStyle name="Обычный 3 14 31 4" xfId="30636"/>
    <cellStyle name="Обычный 3 14 31 4 2" xfId="30637"/>
    <cellStyle name="Обычный 3 14 31 4 2 2" xfId="30638"/>
    <cellStyle name="Обычный 3 14 31 4 2 2 2" xfId="30639"/>
    <cellStyle name="Обычный 3 14 31 4 2 2 2 2" xfId="30640"/>
    <cellStyle name="Обычный 3 14 31 4 2 2 3" xfId="30641"/>
    <cellStyle name="Обычный 3 14 31 4 2 3" xfId="30642"/>
    <cellStyle name="Обычный 3 14 31 4 2 3 2" xfId="30643"/>
    <cellStyle name="Обычный 3 14 31 4 2 4" xfId="30644"/>
    <cellStyle name="Обычный 3 14 31 4 3" xfId="30645"/>
    <cellStyle name="Обычный 3 14 31 4 3 2" xfId="30646"/>
    <cellStyle name="Обычный 3 14 31 4 3 2 2" xfId="30647"/>
    <cellStyle name="Обычный 3 14 31 4 3 3" xfId="30648"/>
    <cellStyle name="Обычный 3 14 31 4 4" xfId="30649"/>
    <cellStyle name="Обычный 3 14 31 4 4 2" xfId="30650"/>
    <cellStyle name="Обычный 3 14 31 4 5" xfId="30651"/>
    <cellStyle name="Обычный 3 14 31 5" xfId="30652"/>
    <cellStyle name="Обычный 3 14 31 5 2" xfId="30653"/>
    <cellStyle name="Обычный 3 14 31 5 2 2" xfId="30654"/>
    <cellStyle name="Обычный 3 14 31 5 2 2 2" xfId="30655"/>
    <cellStyle name="Обычный 3 14 31 5 2 3" xfId="30656"/>
    <cellStyle name="Обычный 3 14 31 5 3" xfId="30657"/>
    <cellStyle name="Обычный 3 14 31 5 3 2" xfId="30658"/>
    <cellStyle name="Обычный 3 14 31 5 4" xfId="30659"/>
    <cellStyle name="Обычный 3 14 31 6" xfId="30660"/>
    <cellStyle name="Обычный 3 14 31 6 2" xfId="30661"/>
    <cellStyle name="Обычный 3 14 31 6 2 2" xfId="30662"/>
    <cellStyle name="Обычный 3 14 31 6 3" xfId="30663"/>
    <cellStyle name="Обычный 3 14 31 7" xfId="30664"/>
    <cellStyle name="Обычный 3 14 31 7 2" xfId="30665"/>
    <cellStyle name="Обычный 3 14 31 8" xfId="30666"/>
    <cellStyle name="Обычный 3 14 32" xfId="30667"/>
    <cellStyle name="Обычный 3 14 32 2" xfId="30668"/>
    <cellStyle name="Обычный 3 14 32 2 2" xfId="30669"/>
    <cellStyle name="Обычный 3 14 32 2 2 2" xfId="30670"/>
    <cellStyle name="Обычный 3 14 32 2 2 2 2" xfId="30671"/>
    <cellStyle name="Обычный 3 14 32 2 2 2 2 2" xfId="30672"/>
    <cellStyle name="Обычный 3 14 32 2 2 2 2 2 2" xfId="30673"/>
    <cellStyle name="Обычный 3 14 32 2 2 2 2 3" xfId="30674"/>
    <cellStyle name="Обычный 3 14 32 2 2 2 3" xfId="30675"/>
    <cellStyle name="Обычный 3 14 32 2 2 2 3 2" xfId="30676"/>
    <cellStyle name="Обычный 3 14 32 2 2 2 4" xfId="30677"/>
    <cellStyle name="Обычный 3 14 32 2 2 3" xfId="30678"/>
    <cellStyle name="Обычный 3 14 32 2 2 3 2" xfId="30679"/>
    <cellStyle name="Обычный 3 14 32 2 2 3 2 2" xfId="30680"/>
    <cellStyle name="Обычный 3 14 32 2 2 3 3" xfId="30681"/>
    <cellStyle name="Обычный 3 14 32 2 2 4" xfId="30682"/>
    <cellStyle name="Обычный 3 14 32 2 2 4 2" xfId="30683"/>
    <cellStyle name="Обычный 3 14 32 2 2 5" xfId="30684"/>
    <cellStyle name="Обычный 3 14 32 2 3" xfId="30685"/>
    <cellStyle name="Обычный 3 14 32 2 3 2" xfId="30686"/>
    <cellStyle name="Обычный 3 14 32 2 3 2 2" xfId="30687"/>
    <cellStyle name="Обычный 3 14 32 2 3 2 2 2" xfId="30688"/>
    <cellStyle name="Обычный 3 14 32 2 3 2 2 2 2" xfId="30689"/>
    <cellStyle name="Обычный 3 14 32 2 3 2 2 3" xfId="30690"/>
    <cellStyle name="Обычный 3 14 32 2 3 2 3" xfId="30691"/>
    <cellStyle name="Обычный 3 14 32 2 3 2 3 2" xfId="30692"/>
    <cellStyle name="Обычный 3 14 32 2 3 2 4" xfId="30693"/>
    <cellStyle name="Обычный 3 14 32 2 3 3" xfId="30694"/>
    <cellStyle name="Обычный 3 14 32 2 3 3 2" xfId="30695"/>
    <cellStyle name="Обычный 3 14 32 2 3 3 2 2" xfId="30696"/>
    <cellStyle name="Обычный 3 14 32 2 3 3 3" xfId="30697"/>
    <cellStyle name="Обычный 3 14 32 2 3 4" xfId="30698"/>
    <cellStyle name="Обычный 3 14 32 2 3 4 2" xfId="30699"/>
    <cellStyle name="Обычный 3 14 32 2 3 5" xfId="30700"/>
    <cellStyle name="Обычный 3 14 32 2 4" xfId="30701"/>
    <cellStyle name="Обычный 3 14 32 2 4 2" xfId="30702"/>
    <cellStyle name="Обычный 3 14 32 2 4 2 2" xfId="30703"/>
    <cellStyle name="Обычный 3 14 32 2 4 2 2 2" xfId="30704"/>
    <cellStyle name="Обычный 3 14 32 2 4 2 3" xfId="30705"/>
    <cellStyle name="Обычный 3 14 32 2 4 3" xfId="30706"/>
    <cellStyle name="Обычный 3 14 32 2 4 3 2" xfId="30707"/>
    <cellStyle name="Обычный 3 14 32 2 4 4" xfId="30708"/>
    <cellStyle name="Обычный 3 14 32 2 5" xfId="30709"/>
    <cellStyle name="Обычный 3 14 32 2 5 2" xfId="30710"/>
    <cellStyle name="Обычный 3 14 32 2 5 2 2" xfId="30711"/>
    <cellStyle name="Обычный 3 14 32 2 5 3" xfId="30712"/>
    <cellStyle name="Обычный 3 14 32 2 6" xfId="30713"/>
    <cellStyle name="Обычный 3 14 32 2 6 2" xfId="30714"/>
    <cellStyle name="Обычный 3 14 32 2 7" xfId="30715"/>
    <cellStyle name="Обычный 3 14 32 3" xfId="30716"/>
    <cellStyle name="Обычный 3 14 32 3 2" xfId="30717"/>
    <cellStyle name="Обычный 3 14 32 3 2 2" xfId="30718"/>
    <cellStyle name="Обычный 3 14 32 3 2 2 2" xfId="30719"/>
    <cellStyle name="Обычный 3 14 32 3 2 2 2 2" xfId="30720"/>
    <cellStyle name="Обычный 3 14 32 3 2 2 3" xfId="30721"/>
    <cellStyle name="Обычный 3 14 32 3 2 3" xfId="30722"/>
    <cellStyle name="Обычный 3 14 32 3 2 3 2" xfId="30723"/>
    <cellStyle name="Обычный 3 14 32 3 2 4" xfId="30724"/>
    <cellStyle name="Обычный 3 14 32 3 3" xfId="30725"/>
    <cellStyle name="Обычный 3 14 32 3 3 2" xfId="30726"/>
    <cellStyle name="Обычный 3 14 32 3 3 2 2" xfId="30727"/>
    <cellStyle name="Обычный 3 14 32 3 3 3" xfId="30728"/>
    <cellStyle name="Обычный 3 14 32 3 4" xfId="30729"/>
    <cellStyle name="Обычный 3 14 32 3 4 2" xfId="30730"/>
    <cellStyle name="Обычный 3 14 32 3 5" xfId="30731"/>
    <cellStyle name="Обычный 3 14 32 4" xfId="30732"/>
    <cellStyle name="Обычный 3 14 32 4 2" xfId="30733"/>
    <cellStyle name="Обычный 3 14 32 4 2 2" xfId="30734"/>
    <cellStyle name="Обычный 3 14 32 4 2 2 2" xfId="30735"/>
    <cellStyle name="Обычный 3 14 32 4 2 2 2 2" xfId="30736"/>
    <cellStyle name="Обычный 3 14 32 4 2 2 3" xfId="30737"/>
    <cellStyle name="Обычный 3 14 32 4 2 3" xfId="30738"/>
    <cellStyle name="Обычный 3 14 32 4 2 3 2" xfId="30739"/>
    <cellStyle name="Обычный 3 14 32 4 2 4" xfId="30740"/>
    <cellStyle name="Обычный 3 14 32 4 3" xfId="30741"/>
    <cellStyle name="Обычный 3 14 32 4 3 2" xfId="30742"/>
    <cellStyle name="Обычный 3 14 32 4 3 2 2" xfId="30743"/>
    <cellStyle name="Обычный 3 14 32 4 3 3" xfId="30744"/>
    <cellStyle name="Обычный 3 14 32 4 4" xfId="30745"/>
    <cellStyle name="Обычный 3 14 32 4 4 2" xfId="30746"/>
    <cellStyle name="Обычный 3 14 32 4 5" xfId="30747"/>
    <cellStyle name="Обычный 3 14 32 5" xfId="30748"/>
    <cellStyle name="Обычный 3 14 32 5 2" xfId="30749"/>
    <cellStyle name="Обычный 3 14 32 5 2 2" xfId="30750"/>
    <cellStyle name="Обычный 3 14 32 5 2 2 2" xfId="30751"/>
    <cellStyle name="Обычный 3 14 32 5 2 3" xfId="30752"/>
    <cellStyle name="Обычный 3 14 32 5 3" xfId="30753"/>
    <cellStyle name="Обычный 3 14 32 5 3 2" xfId="30754"/>
    <cellStyle name="Обычный 3 14 32 5 4" xfId="30755"/>
    <cellStyle name="Обычный 3 14 32 6" xfId="30756"/>
    <cellStyle name="Обычный 3 14 32 6 2" xfId="30757"/>
    <cellStyle name="Обычный 3 14 32 6 2 2" xfId="30758"/>
    <cellStyle name="Обычный 3 14 32 6 3" xfId="30759"/>
    <cellStyle name="Обычный 3 14 32 7" xfId="30760"/>
    <cellStyle name="Обычный 3 14 32 7 2" xfId="30761"/>
    <cellStyle name="Обычный 3 14 32 8" xfId="30762"/>
    <cellStyle name="Обычный 3 14 33" xfId="30763"/>
    <cellStyle name="Обычный 3 14 33 2" xfId="30764"/>
    <cellStyle name="Обычный 3 14 33 2 2" xfId="30765"/>
    <cellStyle name="Обычный 3 14 33 2 2 2" xfId="30766"/>
    <cellStyle name="Обычный 3 14 33 2 2 2 2" xfId="30767"/>
    <cellStyle name="Обычный 3 14 33 2 2 2 2 2" xfId="30768"/>
    <cellStyle name="Обычный 3 14 33 2 2 2 2 2 2" xfId="30769"/>
    <cellStyle name="Обычный 3 14 33 2 2 2 2 3" xfId="30770"/>
    <cellStyle name="Обычный 3 14 33 2 2 2 3" xfId="30771"/>
    <cellStyle name="Обычный 3 14 33 2 2 2 3 2" xfId="30772"/>
    <cellStyle name="Обычный 3 14 33 2 2 2 4" xfId="30773"/>
    <cellStyle name="Обычный 3 14 33 2 2 3" xfId="30774"/>
    <cellStyle name="Обычный 3 14 33 2 2 3 2" xfId="30775"/>
    <cellStyle name="Обычный 3 14 33 2 2 3 2 2" xfId="30776"/>
    <cellStyle name="Обычный 3 14 33 2 2 3 3" xfId="30777"/>
    <cellStyle name="Обычный 3 14 33 2 2 4" xfId="30778"/>
    <cellStyle name="Обычный 3 14 33 2 2 4 2" xfId="30779"/>
    <cellStyle name="Обычный 3 14 33 2 2 5" xfId="30780"/>
    <cellStyle name="Обычный 3 14 33 2 3" xfId="30781"/>
    <cellStyle name="Обычный 3 14 33 2 3 2" xfId="30782"/>
    <cellStyle name="Обычный 3 14 33 2 3 2 2" xfId="30783"/>
    <cellStyle name="Обычный 3 14 33 2 3 2 2 2" xfId="30784"/>
    <cellStyle name="Обычный 3 14 33 2 3 2 2 2 2" xfId="30785"/>
    <cellStyle name="Обычный 3 14 33 2 3 2 2 3" xfId="30786"/>
    <cellStyle name="Обычный 3 14 33 2 3 2 3" xfId="30787"/>
    <cellStyle name="Обычный 3 14 33 2 3 2 3 2" xfId="30788"/>
    <cellStyle name="Обычный 3 14 33 2 3 2 4" xfId="30789"/>
    <cellStyle name="Обычный 3 14 33 2 3 3" xfId="30790"/>
    <cellStyle name="Обычный 3 14 33 2 3 3 2" xfId="30791"/>
    <cellStyle name="Обычный 3 14 33 2 3 3 2 2" xfId="30792"/>
    <cellStyle name="Обычный 3 14 33 2 3 3 3" xfId="30793"/>
    <cellStyle name="Обычный 3 14 33 2 3 4" xfId="30794"/>
    <cellStyle name="Обычный 3 14 33 2 3 4 2" xfId="30795"/>
    <cellStyle name="Обычный 3 14 33 2 3 5" xfId="30796"/>
    <cellStyle name="Обычный 3 14 33 2 4" xfId="30797"/>
    <cellStyle name="Обычный 3 14 33 2 4 2" xfId="30798"/>
    <cellStyle name="Обычный 3 14 33 2 4 2 2" xfId="30799"/>
    <cellStyle name="Обычный 3 14 33 2 4 2 2 2" xfId="30800"/>
    <cellStyle name="Обычный 3 14 33 2 4 2 3" xfId="30801"/>
    <cellStyle name="Обычный 3 14 33 2 4 3" xfId="30802"/>
    <cellStyle name="Обычный 3 14 33 2 4 3 2" xfId="30803"/>
    <cellStyle name="Обычный 3 14 33 2 4 4" xfId="30804"/>
    <cellStyle name="Обычный 3 14 33 2 5" xfId="30805"/>
    <cellStyle name="Обычный 3 14 33 2 5 2" xfId="30806"/>
    <cellStyle name="Обычный 3 14 33 2 5 2 2" xfId="30807"/>
    <cellStyle name="Обычный 3 14 33 2 5 3" xfId="30808"/>
    <cellStyle name="Обычный 3 14 33 2 6" xfId="30809"/>
    <cellStyle name="Обычный 3 14 33 2 6 2" xfId="30810"/>
    <cellStyle name="Обычный 3 14 33 2 7" xfId="30811"/>
    <cellStyle name="Обычный 3 14 33 3" xfId="30812"/>
    <cellStyle name="Обычный 3 14 33 3 2" xfId="30813"/>
    <cellStyle name="Обычный 3 14 33 3 2 2" xfId="30814"/>
    <cellStyle name="Обычный 3 14 33 3 2 2 2" xfId="30815"/>
    <cellStyle name="Обычный 3 14 33 3 2 2 2 2" xfId="30816"/>
    <cellStyle name="Обычный 3 14 33 3 2 2 3" xfId="30817"/>
    <cellStyle name="Обычный 3 14 33 3 2 3" xfId="30818"/>
    <cellStyle name="Обычный 3 14 33 3 2 3 2" xfId="30819"/>
    <cellStyle name="Обычный 3 14 33 3 2 4" xfId="30820"/>
    <cellStyle name="Обычный 3 14 33 3 3" xfId="30821"/>
    <cellStyle name="Обычный 3 14 33 3 3 2" xfId="30822"/>
    <cellStyle name="Обычный 3 14 33 3 3 2 2" xfId="30823"/>
    <cellStyle name="Обычный 3 14 33 3 3 3" xfId="30824"/>
    <cellStyle name="Обычный 3 14 33 3 4" xfId="30825"/>
    <cellStyle name="Обычный 3 14 33 3 4 2" xfId="30826"/>
    <cellStyle name="Обычный 3 14 33 3 5" xfId="30827"/>
    <cellStyle name="Обычный 3 14 33 4" xfId="30828"/>
    <cellStyle name="Обычный 3 14 33 4 2" xfId="30829"/>
    <cellStyle name="Обычный 3 14 33 4 2 2" xfId="30830"/>
    <cellStyle name="Обычный 3 14 33 4 2 2 2" xfId="30831"/>
    <cellStyle name="Обычный 3 14 33 4 2 2 2 2" xfId="30832"/>
    <cellStyle name="Обычный 3 14 33 4 2 2 3" xfId="30833"/>
    <cellStyle name="Обычный 3 14 33 4 2 3" xfId="30834"/>
    <cellStyle name="Обычный 3 14 33 4 2 3 2" xfId="30835"/>
    <cellStyle name="Обычный 3 14 33 4 2 4" xfId="30836"/>
    <cellStyle name="Обычный 3 14 33 4 3" xfId="30837"/>
    <cellStyle name="Обычный 3 14 33 4 3 2" xfId="30838"/>
    <cellStyle name="Обычный 3 14 33 4 3 2 2" xfId="30839"/>
    <cellStyle name="Обычный 3 14 33 4 3 3" xfId="30840"/>
    <cellStyle name="Обычный 3 14 33 4 4" xfId="30841"/>
    <cellStyle name="Обычный 3 14 33 4 4 2" xfId="30842"/>
    <cellStyle name="Обычный 3 14 33 4 5" xfId="30843"/>
    <cellStyle name="Обычный 3 14 33 5" xfId="30844"/>
    <cellStyle name="Обычный 3 14 33 5 2" xfId="30845"/>
    <cellStyle name="Обычный 3 14 33 5 2 2" xfId="30846"/>
    <cellStyle name="Обычный 3 14 33 5 2 2 2" xfId="30847"/>
    <cellStyle name="Обычный 3 14 33 5 2 3" xfId="30848"/>
    <cellStyle name="Обычный 3 14 33 5 3" xfId="30849"/>
    <cellStyle name="Обычный 3 14 33 5 3 2" xfId="30850"/>
    <cellStyle name="Обычный 3 14 33 5 4" xfId="30851"/>
    <cellStyle name="Обычный 3 14 33 6" xfId="30852"/>
    <cellStyle name="Обычный 3 14 33 6 2" xfId="30853"/>
    <cellStyle name="Обычный 3 14 33 6 2 2" xfId="30854"/>
    <cellStyle name="Обычный 3 14 33 6 3" xfId="30855"/>
    <cellStyle name="Обычный 3 14 33 7" xfId="30856"/>
    <cellStyle name="Обычный 3 14 33 7 2" xfId="30857"/>
    <cellStyle name="Обычный 3 14 33 8" xfId="30858"/>
    <cellStyle name="Обычный 3 14 34" xfId="30859"/>
    <cellStyle name="Обычный 3 14 34 2" xfId="30860"/>
    <cellStyle name="Обычный 3 14 34 2 2" xfId="30861"/>
    <cellStyle name="Обычный 3 14 34 2 2 2" xfId="30862"/>
    <cellStyle name="Обычный 3 14 34 2 2 2 2" xfId="30863"/>
    <cellStyle name="Обычный 3 14 34 2 2 2 2 2" xfId="30864"/>
    <cellStyle name="Обычный 3 14 34 2 2 2 2 2 2" xfId="30865"/>
    <cellStyle name="Обычный 3 14 34 2 2 2 2 3" xfId="30866"/>
    <cellStyle name="Обычный 3 14 34 2 2 2 3" xfId="30867"/>
    <cellStyle name="Обычный 3 14 34 2 2 2 3 2" xfId="30868"/>
    <cellStyle name="Обычный 3 14 34 2 2 2 4" xfId="30869"/>
    <cellStyle name="Обычный 3 14 34 2 2 3" xfId="30870"/>
    <cellStyle name="Обычный 3 14 34 2 2 3 2" xfId="30871"/>
    <cellStyle name="Обычный 3 14 34 2 2 3 2 2" xfId="30872"/>
    <cellStyle name="Обычный 3 14 34 2 2 3 3" xfId="30873"/>
    <cellStyle name="Обычный 3 14 34 2 2 4" xfId="30874"/>
    <cellStyle name="Обычный 3 14 34 2 2 4 2" xfId="30875"/>
    <cellStyle name="Обычный 3 14 34 2 2 5" xfId="30876"/>
    <cellStyle name="Обычный 3 14 34 2 3" xfId="30877"/>
    <cellStyle name="Обычный 3 14 34 2 3 2" xfId="30878"/>
    <cellStyle name="Обычный 3 14 34 2 3 2 2" xfId="30879"/>
    <cellStyle name="Обычный 3 14 34 2 3 2 2 2" xfId="30880"/>
    <cellStyle name="Обычный 3 14 34 2 3 2 2 2 2" xfId="30881"/>
    <cellStyle name="Обычный 3 14 34 2 3 2 2 3" xfId="30882"/>
    <cellStyle name="Обычный 3 14 34 2 3 2 3" xfId="30883"/>
    <cellStyle name="Обычный 3 14 34 2 3 2 3 2" xfId="30884"/>
    <cellStyle name="Обычный 3 14 34 2 3 2 4" xfId="30885"/>
    <cellStyle name="Обычный 3 14 34 2 3 3" xfId="30886"/>
    <cellStyle name="Обычный 3 14 34 2 3 3 2" xfId="30887"/>
    <cellStyle name="Обычный 3 14 34 2 3 3 2 2" xfId="30888"/>
    <cellStyle name="Обычный 3 14 34 2 3 3 3" xfId="30889"/>
    <cellStyle name="Обычный 3 14 34 2 3 4" xfId="30890"/>
    <cellStyle name="Обычный 3 14 34 2 3 4 2" xfId="30891"/>
    <cellStyle name="Обычный 3 14 34 2 3 5" xfId="30892"/>
    <cellStyle name="Обычный 3 14 34 2 4" xfId="30893"/>
    <cellStyle name="Обычный 3 14 34 2 4 2" xfId="30894"/>
    <cellStyle name="Обычный 3 14 34 2 4 2 2" xfId="30895"/>
    <cellStyle name="Обычный 3 14 34 2 4 2 2 2" xfId="30896"/>
    <cellStyle name="Обычный 3 14 34 2 4 2 3" xfId="30897"/>
    <cellStyle name="Обычный 3 14 34 2 4 3" xfId="30898"/>
    <cellStyle name="Обычный 3 14 34 2 4 3 2" xfId="30899"/>
    <cellStyle name="Обычный 3 14 34 2 4 4" xfId="30900"/>
    <cellStyle name="Обычный 3 14 34 2 5" xfId="30901"/>
    <cellStyle name="Обычный 3 14 34 2 5 2" xfId="30902"/>
    <cellStyle name="Обычный 3 14 34 2 5 2 2" xfId="30903"/>
    <cellStyle name="Обычный 3 14 34 2 5 3" xfId="30904"/>
    <cellStyle name="Обычный 3 14 34 2 6" xfId="30905"/>
    <cellStyle name="Обычный 3 14 34 2 6 2" xfId="30906"/>
    <cellStyle name="Обычный 3 14 34 2 7" xfId="30907"/>
    <cellStyle name="Обычный 3 14 34 3" xfId="30908"/>
    <cellStyle name="Обычный 3 14 34 3 2" xfId="30909"/>
    <cellStyle name="Обычный 3 14 34 3 2 2" xfId="30910"/>
    <cellStyle name="Обычный 3 14 34 3 2 2 2" xfId="30911"/>
    <cellStyle name="Обычный 3 14 34 3 2 2 2 2" xfId="30912"/>
    <cellStyle name="Обычный 3 14 34 3 2 2 3" xfId="30913"/>
    <cellStyle name="Обычный 3 14 34 3 2 3" xfId="30914"/>
    <cellStyle name="Обычный 3 14 34 3 2 3 2" xfId="30915"/>
    <cellStyle name="Обычный 3 14 34 3 2 4" xfId="30916"/>
    <cellStyle name="Обычный 3 14 34 3 3" xfId="30917"/>
    <cellStyle name="Обычный 3 14 34 3 3 2" xfId="30918"/>
    <cellStyle name="Обычный 3 14 34 3 3 2 2" xfId="30919"/>
    <cellStyle name="Обычный 3 14 34 3 3 3" xfId="30920"/>
    <cellStyle name="Обычный 3 14 34 3 4" xfId="30921"/>
    <cellStyle name="Обычный 3 14 34 3 4 2" xfId="30922"/>
    <cellStyle name="Обычный 3 14 34 3 5" xfId="30923"/>
    <cellStyle name="Обычный 3 14 34 4" xfId="30924"/>
    <cellStyle name="Обычный 3 14 34 4 2" xfId="30925"/>
    <cellStyle name="Обычный 3 14 34 4 2 2" xfId="30926"/>
    <cellStyle name="Обычный 3 14 34 4 2 2 2" xfId="30927"/>
    <cellStyle name="Обычный 3 14 34 4 2 2 2 2" xfId="30928"/>
    <cellStyle name="Обычный 3 14 34 4 2 2 3" xfId="30929"/>
    <cellStyle name="Обычный 3 14 34 4 2 3" xfId="30930"/>
    <cellStyle name="Обычный 3 14 34 4 2 3 2" xfId="30931"/>
    <cellStyle name="Обычный 3 14 34 4 2 4" xfId="30932"/>
    <cellStyle name="Обычный 3 14 34 4 3" xfId="30933"/>
    <cellStyle name="Обычный 3 14 34 4 3 2" xfId="30934"/>
    <cellStyle name="Обычный 3 14 34 4 3 2 2" xfId="30935"/>
    <cellStyle name="Обычный 3 14 34 4 3 3" xfId="30936"/>
    <cellStyle name="Обычный 3 14 34 4 4" xfId="30937"/>
    <cellStyle name="Обычный 3 14 34 4 4 2" xfId="30938"/>
    <cellStyle name="Обычный 3 14 34 4 5" xfId="30939"/>
    <cellStyle name="Обычный 3 14 34 5" xfId="30940"/>
    <cellStyle name="Обычный 3 14 34 5 2" xfId="30941"/>
    <cellStyle name="Обычный 3 14 34 5 2 2" xfId="30942"/>
    <cellStyle name="Обычный 3 14 34 5 2 2 2" xfId="30943"/>
    <cellStyle name="Обычный 3 14 34 5 2 3" xfId="30944"/>
    <cellStyle name="Обычный 3 14 34 5 3" xfId="30945"/>
    <cellStyle name="Обычный 3 14 34 5 3 2" xfId="30946"/>
    <cellStyle name="Обычный 3 14 34 5 4" xfId="30947"/>
    <cellStyle name="Обычный 3 14 34 6" xfId="30948"/>
    <cellStyle name="Обычный 3 14 34 6 2" xfId="30949"/>
    <cellStyle name="Обычный 3 14 34 6 2 2" xfId="30950"/>
    <cellStyle name="Обычный 3 14 34 6 3" xfId="30951"/>
    <cellStyle name="Обычный 3 14 34 7" xfId="30952"/>
    <cellStyle name="Обычный 3 14 34 7 2" xfId="30953"/>
    <cellStyle name="Обычный 3 14 34 8" xfId="30954"/>
    <cellStyle name="Обычный 3 14 35" xfId="30955"/>
    <cellStyle name="Обычный 3 14 35 2" xfId="30956"/>
    <cellStyle name="Обычный 3 14 35 2 2" xfId="30957"/>
    <cellStyle name="Обычный 3 14 35 2 2 2" xfId="30958"/>
    <cellStyle name="Обычный 3 14 35 2 2 2 2" xfId="30959"/>
    <cellStyle name="Обычный 3 14 35 2 2 2 2 2" xfId="30960"/>
    <cellStyle name="Обычный 3 14 35 2 2 2 2 2 2" xfId="30961"/>
    <cellStyle name="Обычный 3 14 35 2 2 2 2 3" xfId="30962"/>
    <cellStyle name="Обычный 3 14 35 2 2 2 3" xfId="30963"/>
    <cellStyle name="Обычный 3 14 35 2 2 2 3 2" xfId="30964"/>
    <cellStyle name="Обычный 3 14 35 2 2 2 4" xfId="30965"/>
    <cellStyle name="Обычный 3 14 35 2 2 3" xfId="30966"/>
    <cellStyle name="Обычный 3 14 35 2 2 3 2" xfId="30967"/>
    <cellStyle name="Обычный 3 14 35 2 2 3 2 2" xfId="30968"/>
    <cellStyle name="Обычный 3 14 35 2 2 3 3" xfId="30969"/>
    <cellStyle name="Обычный 3 14 35 2 2 4" xfId="30970"/>
    <cellStyle name="Обычный 3 14 35 2 2 4 2" xfId="30971"/>
    <cellStyle name="Обычный 3 14 35 2 2 5" xfId="30972"/>
    <cellStyle name="Обычный 3 14 35 2 3" xfId="30973"/>
    <cellStyle name="Обычный 3 14 35 2 3 2" xfId="30974"/>
    <cellStyle name="Обычный 3 14 35 2 3 2 2" xfId="30975"/>
    <cellStyle name="Обычный 3 14 35 2 3 2 2 2" xfId="30976"/>
    <cellStyle name="Обычный 3 14 35 2 3 2 2 2 2" xfId="30977"/>
    <cellStyle name="Обычный 3 14 35 2 3 2 2 3" xfId="30978"/>
    <cellStyle name="Обычный 3 14 35 2 3 2 3" xfId="30979"/>
    <cellStyle name="Обычный 3 14 35 2 3 2 3 2" xfId="30980"/>
    <cellStyle name="Обычный 3 14 35 2 3 2 4" xfId="30981"/>
    <cellStyle name="Обычный 3 14 35 2 3 3" xfId="30982"/>
    <cellStyle name="Обычный 3 14 35 2 3 3 2" xfId="30983"/>
    <cellStyle name="Обычный 3 14 35 2 3 3 2 2" xfId="30984"/>
    <cellStyle name="Обычный 3 14 35 2 3 3 3" xfId="30985"/>
    <cellStyle name="Обычный 3 14 35 2 3 4" xfId="30986"/>
    <cellStyle name="Обычный 3 14 35 2 3 4 2" xfId="30987"/>
    <cellStyle name="Обычный 3 14 35 2 3 5" xfId="30988"/>
    <cellStyle name="Обычный 3 14 35 2 4" xfId="30989"/>
    <cellStyle name="Обычный 3 14 35 2 4 2" xfId="30990"/>
    <cellStyle name="Обычный 3 14 35 2 4 2 2" xfId="30991"/>
    <cellStyle name="Обычный 3 14 35 2 4 2 2 2" xfId="30992"/>
    <cellStyle name="Обычный 3 14 35 2 4 2 3" xfId="30993"/>
    <cellStyle name="Обычный 3 14 35 2 4 3" xfId="30994"/>
    <cellStyle name="Обычный 3 14 35 2 4 3 2" xfId="30995"/>
    <cellStyle name="Обычный 3 14 35 2 4 4" xfId="30996"/>
    <cellStyle name="Обычный 3 14 35 2 5" xfId="30997"/>
    <cellStyle name="Обычный 3 14 35 2 5 2" xfId="30998"/>
    <cellStyle name="Обычный 3 14 35 2 5 2 2" xfId="30999"/>
    <cellStyle name="Обычный 3 14 35 2 5 3" xfId="31000"/>
    <cellStyle name="Обычный 3 14 35 2 6" xfId="31001"/>
    <cellStyle name="Обычный 3 14 35 2 6 2" xfId="31002"/>
    <cellStyle name="Обычный 3 14 35 2 7" xfId="31003"/>
    <cellStyle name="Обычный 3 14 35 3" xfId="31004"/>
    <cellStyle name="Обычный 3 14 35 3 2" xfId="31005"/>
    <cellStyle name="Обычный 3 14 35 3 2 2" xfId="31006"/>
    <cellStyle name="Обычный 3 14 35 3 2 2 2" xfId="31007"/>
    <cellStyle name="Обычный 3 14 35 3 2 2 2 2" xfId="31008"/>
    <cellStyle name="Обычный 3 14 35 3 2 2 3" xfId="31009"/>
    <cellStyle name="Обычный 3 14 35 3 2 3" xfId="31010"/>
    <cellStyle name="Обычный 3 14 35 3 2 3 2" xfId="31011"/>
    <cellStyle name="Обычный 3 14 35 3 2 4" xfId="31012"/>
    <cellStyle name="Обычный 3 14 35 3 3" xfId="31013"/>
    <cellStyle name="Обычный 3 14 35 3 3 2" xfId="31014"/>
    <cellStyle name="Обычный 3 14 35 3 3 2 2" xfId="31015"/>
    <cellStyle name="Обычный 3 14 35 3 3 3" xfId="31016"/>
    <cellStyle name="Обычный 3 14 35 3 4" xfId="31017"/>
    <cellStyle name="Обычный 3 14 35 3 4 2" xfId="31018"/>
    <cellStyle name="Обычный 3 14 35 3 5" xfId="31019"/>
    <cellStyle name="Обычный 3 14 35 4" xfId="31020"/>
    <cellStyle name="Обычный 3 14 35 4 2" xfId="31021"/>
    <cellStyle name="Обычный 3 14 35 4 2 2" xfId="31022"/>
    <cellStyle name="Обычный 3 14 35 4 2 2 2" xfId="31023"/>
    <cellStyle name="Обычный 3 14 35 4 2 2 2 2" xfId="31024"/>
    <cellStyle name="Обычный 3 14 35 4 2 2 3" xfId="31025"/>
    <cellStyle name="Обычный 3 14 35 4 2 3" xfId="31026"/>
    <cellStyle name="Обычный 3 14 35 4 2 3 2" xfId="31027"/>
    <cellStyle name="Обычный 3 14 35 4 2 4" xfId="31028"/>
    <cellStyle name="Обычный 3 14 35 4 3" xfId="31029"/>
    <cellStyle name="Обычный 3 14 35 4 3 2" xfId="31030"/>
    <cellStyle name="Обычный 3 14 35 4 3 2 2" xfId="31031"/>
    <cellStyle name="Обычный 3 14 35 4 3 3" xfId="31032"/>
    <cellStyle name="Обычный 3 14 35 4 4" xfId="31033"/>
    <cellStyle name="Обычный 3 14 35 4 4 2" xfId="31034"/>
    <cellStyle name="Обычный 3 14 35 4 5" xfId="31035"/>
    <cellStyle name="Обычный 3 14 35 5" xfId="31036"/>
    <cellStyle name="Обычный 3 14 35 5 2" xfId="31037"/>
    <cellStyle name="Обычный 3 14 35 5 2 2" xfId="31038"/>
    <cellStyle name="Обычный 3 14 35 5 2 2 2" xfId="31039"/>
    <cellStyle name="Обычный 3 14 35 5 2 3" xfId="31040"/>
    <cellStyle name="Обычный 3 14 35 5 3" xfId="31041"/>
    <cellStyle name="Обычный 3 14 35 5 3 2" xfId="31042"/>
    <cellStyle name="Обычный 3 14 35 5 4" xfId="31043"/>
    <cellStyle name="Обычный 3 14 35 6" xfId="31044"/>
    <cellStyle name="Обычный 3 14 35 6 2" xfId="31045"/>
    <cellStyle name="Обычный 3 14 35 6 2 2" xfId="31046"/>
    <cellStyle name="Обычный 3 14 35 6 3" xfId="31047"/>
    <cellStyle name="Обычный 3 14 35 7" xfId="31048"/>
    <cellStyle name="Обычный 3 14 35 7 2" xfId="31049"/>
    <cellStyle name="Обычный 3 14 35 8" xfId="31050"/>
    <cellStyle name="Обычный 3 14 36" xfId="31051"/>
    <cellStyle name="Обычный 3 14 36 2" xfId="31052"/>
    <cellStyle name="Обычный 3 14 36 2 2" xfId="31053"/>
    <cellStyle name="Обычный 3 14 36 2 2 2" xfId="31054"/>
    <cellStyle name="Обычный 3 14 36 2 2 2 2" xfId="31055"/>
    <cellStyle name="Обычный 3 14 36 2 2 2 2 2" xfId="31056"/>
    <cellStyle name="Обычный 3 14 36 2 2 2 2 2 2" xfId="31057"/>
    <cellStyle name="Обычный 3 14 36 2 2 2 2 3" xfId="31058"/>
    <cellStyle name="Обычный 3 14 36 2 2 2 3" xfId="31059"/>
    <cellStyle name="Обычный 3 14 36 2 2 2 3 2" xfId="31060"/>
    <cellStyle name="Обычный 3 14 36 2 2 2 4" xfId="31061"/>
    <cellStyle name="Обычный 3 14 36 2 2 3" xfId="31062"/>
    <cellStyle name="Обычный 3 14 36 2 2 3 2" xfId="31063"/>
    <cellStyle name="Обычный 3 14 36 2 2 3 2 2" xfId="31064"/>
    <cellStyle name="Обычный 3 14 36 2 2 3 3" xfId="31065"/>
    <cellStyle name="Обычный 3 14 36 2 2 4" xfId="31066"/>
    <cellStyle name="Обычный 3 14 36 2 2 4 2" xfId="31067"/>
    <cellStyle name="Обычный 3 14 36 2 2 5" xfId="31068"/>
    <cellStyle name="Обычный 3 14 36 2 3" xfId="31069"/>
    <cellStyle name="Обычный 3 14 36 2 3 2" xfId="31070"/>
    <cellStyle name="Обычный 3 14 36 2 3 2 2" xfId="31071"/>
    <cellStyle name="Обычный 3 14 36 2 3 2 2 2" xfId="31072"/>
    <cellStyle name="Обычный 3 14 36 2 3 2 2 2 2" xfId="31073"/>
    <cellStyle name="Обычный 3 14 36 2 3 2 2 3" xfId="31074"/>
    <cellStyle name="Обычный 3 14 36 2 3 2 3" xfId="31075"/>
    <cellStyle name="Обычный 3 14 36 2 3 2 3 2" xfId="31076"/>
    <cellStyle name="Обычный 3 14 36 2 3 2 4" xfId="31077"/>
    <cellStyle name="Обычный 3 14 36 2 3 3" xfId="31078"/>
    <cellStyle name="Обычный 3 14 36 2 3 3 2" xfId="31079"/>
    <cellStyle name="Обычный 3 14 36 2 3 3 2 2" xfId="31080"/>
    <cellStyle name="Обычный 3 14 36 2 3 3 3" xfId="31081"/>
    <cellStyle name="Обычный 3 14 36 2 3 4" xfId="31082"/>
    <cellStyle name="Обычный 3 14 36 2 3 4 2" xfId="31083"/>
    <cellStyle name="Обычный 3 14 36 2 3 5" xfId="31084"/>
    <cellStyle name="Обычный 3 14 36 2 4" xfId="31085"/>
    <cellStyle name="Обычный 3 14 36 2 4 2" xfId="31086"/>
    <cellStyle name="Обычный 3 14 36 2 4 2 2" xfId="31087"/>
    <cellStyle name="Обычный 3 14 36 2 4 2 2 2" xfId="31088"/>
    <cellStyle name="Обычный 3 14 36 2 4 2 3" xfId="31089"/>
    <cellStyle name="Обычный 3 14 36 2 4 3" xfId="31090"/>
    <cellStyle name="Обычный 3 14 36 2 4 3 2" xfId="31091"/>
    <cellStyle name="Обычный 3 14 36 2 4 4" xfId="31092"/>
    <cellStyle name="Обычный 3 14 36 2 5" xfId="31093"/>
    <cellStyle name="Обычный 3 14 36 2 5 2" xfId="31094"/>
    <cellStyle name="Обычный 3 14 36 2 5 2 2" xfId="31095"/>
    <cellStyle name="Обычный 3 14 36 2 5 3" xfId="31096"/>
    <cellStyle name="Обычный 3 14 36 2 6" xfId="31097"/>
    <cellStyle name="Обычный 3 14 36 2 6 2" xfId="31098"/>
    <cellStyle name="Обычный 3 14 36 2 7" xfId="31099"/>
    <cellStyle name="Обычный 3 14 36 3" xfId="31100"/>
    <cellStyle name="Обычный 3 14 36 3 2" xfId="31101"/>
    <cellStyle name="Обычный 3 14 36 3 2 2" xfId="31102"/>
    <cellStyle name="Обычный 3 14 36 3 2 2 2" xfId="31103"/>
    <cellStyle name="Обычный 3 14 36 3 2 2 2 2" xfId="31104"/>
    <cellStyle name="Обычный 3 14 36 3 2 2 3" xfId="31105"/>
    <cellStyle name="Обычный 3 14 36 3 2 3" xfId="31106"/>
    <cellStyle name="Обычный 3 14 36 3 2 3 2" xfId="31107"/>
    <cellStyle name="Обычный 3 14 36 3 2 4" xfId="31108"/>
    <cellStyle name="Обычный 3 14 36 3 3" xfId="31109"/>
    <cellStyle name="Обычный 3 14 36 3 3 2" xfId="31110"/>
    <cellStyle name="Обычный 3 14 36 3 3 2 2" xfId="31111"/>
    <cellStyle name="Обычный 3 14 36 3 3 3" xfId="31112"/>
    <cellStyle name="Обычный 3 14 36 3 4" xfId="31113"/>
    <cellStyle name="Обычный 3 14 36 3 4 2" xfId="31114"/>
    <cellStyle name="Обычный 3 14 36 3 5" xfId="31115"/>
    <cellStyle name="Обычный 3 14 36 4" xfId="31116"/>
    <cellStyle name="Обычный 3 14 36 4 2" xfId="31117"/>
    <cellStyle name="Обычный 3 14 36 4 2 2" xfId="31118"/>
    <cellStyle name="Обычный 3 14 36 4 2 2 2" xfId="31119"/>
    <cellStyle name="Обычный 3 14 36 4 2 2 2 2" xfId="31120"/>
    <cellStyle name="Обычный 3 14 36 4 2 2 3" xfId="31121"/>
    <cellStyle name="Обычный 3 14 36 4 2 3" xfId="31122"/>
    <cellStyle name="Обычный 3 14 36 4 2 3 2" xfId="31123"/>
    <cellStyle name="Обычный 3 14 36 4 2 4" xfId="31124"/>
    <cellStyle name="Обычный 3 14 36 4 3" xfId="31125"/>
    <cellStyle name="Обычный 3 14 36 4 3 2" xfId="31126"/>
    <cellStyle name="Обычный 3 14 36 4 3 2 2" xfId="31127"/>
    <cellStyle name="Обычный 3 14 36 4 3 3" xfId="31128"/>
    <cellStyle name="Обычный 3 14 36 4 4" xfId="31129"/>
    <cellStyle name="Обычный 3 14 36 4 4 2" xfId="31130"/>
    <cellStyle name="Обычный 3 14 36 4 5" xfId="31131"/>
    <cellStyle name="Обычный 3 14 36 5" xfId="31132"/>
    <cellStyle name="Обычный 3 14 36 5 2" xfId="31133"/>
    <cellStyle name="Обычный 3 14 36 5 2 2" xfId="31134"/>
    <cellStyle name="Обычный 3 14 36 5 2 2 2" xfId="31135"/>
    <cellStyle name="Обычный 3 14 36 5 2 3" xfId="31136"/>
    <cellStyle name="Обычный 3 14 36 5 3" xfId="31137"/>
    <cellStyle name="Обычный 3 14 36 5 3 2" xfId="31138"/>
    <cellStyle name="Обычный 3 14 36 5 4" xfId="31139"/>
    <cellStyle name="Обычный 3 14 36 6" xfId="31140"/>
    <cellStyle name="Обычный 3 14 36 6 2" xfId="31141"/>
    <cellStyle name="Обычный 3 14 36 6 2 2" xfId="31142"/>
    <cellStyle name="Обычный 3 14 36 6 3" xfId="31143"/>
    <cellStyle name="Обычный 3 14 36 7" xfId="31144"/>
    <cellStyle name="Обычный 3 14 36 7 2" xfId="31145"/>
    <cellStyle name="Обычный 3 14 36 8" xfId="31146"/>
    <cellStyle name="Обычный 3 14 37" xfId="31147"/>
    <cellStyle name="Обычный 3 14 37 2" xfId="31148"/>
    <cellStyle name="Обычный 3 14 37 2 2" xfId="31149"/>
    <cellStyle name="Обычный 3 14 37 2 2 2" xfId="31150"/>
    <cellStyle name="Обычный 3 14 37 2 2 2 2" xfId="31151"/>
    <cellStyle name="Обычный 3 14 37 2 2 2 2 2" xfId="31152"/>
    <cellStyle name="Обычный 3 14 37 2 2 2 2 2 2" xfId="31153"/>
    <cellStyle name="Обычный 3 14 37 2 2 2 2 3" xfId="31154"/>
    <cellStyle name="Обычный 3 14 37 2 2 2 3" xfId="31155"/>
    <cellStyle name="Обычный 3 14 37 2 2 2 3 2" xfId="31156"/>
    <cellStyle name="Обычный 3 14 37 2 2 2 4" xfId="31157"/>
    <cellStyle name="Обычный 3 14 37 2 2 3" xfId="31158"/>
    <cellStyle name="Обычный 3 14 37 2 2 3 2" xfId="31159"/>
    <cellStyle name="Обычный 3 14 37 2 2 3 2 2" xfId="31160"/>
    <cellStyle name="Обычный 3 14 37 2 2 3 3" xfId="31161"/>
    <cellStyle name="Обычный 3 14 37 2 2 4" xfId="31162"/>
    <cellStyle name="Обычный 3 14 37 2 2 4 2" xfId="31163"/>
    <cellStyle name="Обычный 3 14 37 2 2 5" xfId="31164"/>
    <cellStyle name="Обычный 3 14 37 2 3" xfId="31165"/>
    <cellStyle name="Обычный 3 14 37 2 3 2" xfId="31166"/>
    <cellStyle name="Обычный 3 14 37 2 3 2 2" xfId="31167"/>
    <cellStyle name="Обычный 3 14 37 2 3 2 2 2" xfId="31168"/>
    <cellStyle name="Обычный 3 14 37 2 3 2 2 2 2" xfId="31169"/>
    <cellStyle name="Обычный 3 14 37 2 3 2 2 3" xfId="31170"/>
    <cellStyle name="Обычный 3 14 37 2 3 2 3" xfId="31171"/>
    <cellStyle name="Обычный 3 14 37 2 3 2 3 2" xfId="31172"/>
    <cellStyle name="Обычный 3 14 37 2 3 2 4" xfId="31173"/>
    <cellStyle name="Обычный 3 14 37 2 3 3" xfId="31174"/>
    <cellStyle name="Обычный 3 14 37 2 3 3 2" xfId="31175"/>
    <cellStyle name="Обычный 3 14 37 2 3 3 2 2" xfId="31176"/>
    <cellStyle name="Обычный 3 14 37 2 3 3 3" xfId="31177"/>
    <cellStyle name="Обычный 3 14 37 2 3 4" xfId="31178"/>
    <cellStyle name="Обычный 3 14 37 2 3 4 2" xfId="31179"/>
    <cellStyle name="Обычный 3 14 37 2 3 5" xfId="31180"/>
    <cellStyle name="Обычный 3 14 37 2 4" xfId="31181"/>
    <cellStyle name="Обычный 3 14 37 2 4 2" xfId="31182"/>
    <cellStyle name="Обычный 3 14 37 2 4 2 2" xfId="31183"/>
    <cellStyle name="Обычный 3 14 37 2 4 2 2 2" xfId="31184"/>
    <cellStyle name="Обычный 3 14 37 2 4 2 3" xfId="31185"/>
    <cellStyle name="Обычный 3 14 37 2 4 3" xfId="31186"/>
    <cellStyle name="Обычный 3 14 37 2 4 3 2" xfId="31187"/>
    <cellStyle name="Обычный 3 14 37 2 4 4" xfId="31188"/>
    <cellStyle name="Обычный 3 14 37 2 5" xfId="31189"/>
    <cellStyle name="Обычный 3 14 37 2 5 2" xfId="31190"/>
    <cellStyle name="Обычный 3 14 37 2 5 2 2" xfId="31191"/>
    <cellStyle name="Обычный 3 14 37 2 5 3" xfId="31192"/>
    <cellStyle name="Обычный 3 14 37 2 6" xfId="31193"/>
    <cellStyle name="Обычный 3 14 37 2 6 2" xfId="31194"/>
    <cellStyle name="Обычный 3 14 37 2 7" xfId="31195"/>
    <cellStyle name="Обычный 3 14 37 3" xfId="31196"/>
    <cellStyle name="Обычный 3 14 37 3 2" xfId="31197"/>
    <cellStyle name="Обычный 3 14 37 3 2 2" xfId="31198"/>
    <cellStyle name="Обычный 3 14 37 3 2 2 2" xfId="31199"/>
    <cellStyle name="Обычный 3 14 37 3 2 2 2 2" xfId="31200"/>
    <cellStyle name="Обычный 3 14 37 3 2 2 3" xfId="31201"/>
    <cellStyle name="Обычный 3 14 37 3 2 3" xfId="31202"/>
    <cellStyle name="Обычный 3 14 37 3 2 3 2" xfId="31203"/>
    <cellStyle name="Обычный 3 14 37 3 2 4" xfId="31204"/>
    <cellStyle name="Обычный 3 14 37 3 3" xfId="31205"/>
    <cellStyle name="Обычный 3 14 37 3 3 2" xfId="31206"/>
    <cellStyle name="Обычный 3 14 37 3 3 2 2" xfId="31207"/>
    <cellStyle name="Обычный 3 14 37 3 3 3" xfId="31208"/>
    <cellStyle name="Обычный 3 14 37 3 4" xfId="31209"/>
    <cellStyle name="Обычный 3 14 37 3 4 2" xfId="31210"/>
    <cellStyle name="Обычный 3 14 37 3 5" xfId="31211"/>
    <cellStyle name="Обычный 3 14 37 4" xfId="31212"/>
    <cellStyle name="Обычный 3 14 37 4 2" xfId="31213"/>
    <cellStyle name="Обычный 3 14 37 4 2 2" xfId="31214"/>
    <cellStyle name="Обычный 3 14 37 4 2 2 2" xfId="31215"/>
    <cellStyle name="Обычный 3 14 37 4 2 2 2 2" xfId="31216"/>
    <cellStyle name="Обычный 3 14 37 4 2 2 3" xfId="31217"/>
    <cellStyle name="Обычный 3 14 37 4 2 3" xfId="31218"/>
    <cellStyle name="Обычный 3 14 37 4 2 3 2" xfId="31219"/>
    <cellStyle name="Обычный 3 14 37 4 2 4" xfId="31220"/>
    <cellStyle name="Обычный 3 14 37 4 3" xfId="31221"/>
    <cellStyle name="Обычный 3 14 37 4 3 2" xfId="31222"/>
    <cellStyle name="Обычный 3 14 37 4 3 2 2" xfId="31223"/>
    <cellStyle name="Обычный 3 14 37 4 3 3" xfId="31224"/>
    <cellStyle name="Обычный 3 14 37 4 4" xfId="31225"/>
    <cellStyle name="Обычный 3 14 37 4 4 2" xfId="31226"/>
    <cellStyle name="Обычный 3 14 37 4 5" xfId="31227"/>
    <cellStyle name="Обычный 3 14 37 5" xfId="31228"/>
    <cellStyle name="Обычный 3 14 37 5 2" xfId="31229"/>
    <cellStyle name="Обычный 3 14 37 5 2 2" xfId="31230"/>
    <cellStyle name="Обычный 3 14 37 5 2 2 2" xfId="31231"/>
    <cellStyle name="Обычный 3 14 37 5 2 3" xfId="31232"/>
    <cellStyle name="Обычный 3 14 37 5 3" xfId="31233"/>
    <cellStyle name="Обычный 3 14 37 5 3 2" xfId="31234"/>
    <cellStyle name="Обычный 3 14 37 5 4" xfId="31235"/>
    <cellStyle name="Обычный 3 14 37 6" xfId="31236"/>
    <cellStyle name="Обычный 3 14 37 6 2" xfId="31237"/>
    <cellStyle name="Обычный 3 14 37 6 2 2" xfId="31238"/>
    <cellStyle name="Обычный 3 14 37 6 3" xfId="31239"/>
    <cellStyle name="Обычный 3 14 37 7" xfId="31240"/>
    <cellStyle name="Обычный 3 14 37 7 2" xfId="31241"/>
    <cellStyle name="Обычный 3 14 37 8" xfId="31242"/>
    <cellStyle name="Обычный 3 14 38" xfId="31243"/>
    <cellStyle name="Обычный 3 14 38 2" xfId="31244"/>
    <cellStyle name="Обычный 3 14 38 2 2" xfId="31245"/>
    <cellStyle name="Обычный 3 14 38 2 2 2" xfId="31246"/>
    <cellStyle name="Обычный 3 14 38 2 2 2 2" xfId="31247"/>
    <cellStyle name="Обычный 3 14 38 2 2 2 2 2" xfId="31248"/>
    <cellStyle name="Обычный 3 14 38 2 2 2 2 2 2" xfId="31249"/>
    <cellStyle name="Обычный 3 14 38 2 2 2 2 3" xfId="31250"/>
    <cellStyle name="Обычный 3 14 38 2 2 2 3" xfId="31251"/>
    <cellStyle name="Обычный 3 14 38 2 2 2 3 2" xfId="31252"/>
    <cellStyle name="Обычный 3 14 38 2 2 2 4" xfId="31253"/>
    <cellStyle name="Обычный 3 14 38 2 2 3" xfId="31254"/>
    <cellStyle name="Обычный 3 14 38 2 2 3 2" xfId="31255"/>
    <cellStyle name="Обычный 3 14 38 2 2 3 2 2" xfId="31256"/>
    <cellStyle name="Обычный 3 14 38 2 2 3 3" xfId="31257"/>
    <cellStyle name="Обычный 3 14 38 2 2 4" xfId="31258"/>
    <cellStyle name="Обычный 3 14 38 2 2 4 2" xfId="31259"/>
    <cellStyle name="Обычный 3 14 38 2 2 5" xfId="31260"/>
    <cellStyle name="Обычный 3 14 38 2 3" xfId="31261"/>
    <cellStyle name="Обычный 3 14 38 2 3 2" xfId="31262"/>
    <cellStyle name="Обычный 3 14 38 2 3 2 2" xfId="31263"/>
    <cellStyle name="Обычный 3 14 38 2 3 2 2 2" xfId="31264"/>
    <cellStyle name="Обычный 3 14 38 2 3 2 2 2 2" xfId="31265"/>
    <cellStyle name="Обычный 3 14 38 2 3 2 2 3" xfId="31266"/>
    <cellStyle name="Обычный 3 14 38 2 3 2 3" xfId="31267"/>
    <cellStyle name="Обычный 3 14 38 2 3 2 3 2" xfId="31268"/>
    <cellStyle name="Обычный 3 14 38 2 3 2 4" xfId="31269"/>
    <cellStyle name="Обычный 3 14 38 2 3 3" xfId="31270"/>
    <cellStyle name="Обычный 3 14 38 2 3 3 2" xfId="31271"/>
    <cellStyle name="Обычный 3 14 38 2 3 3 2 2" xfId="31272"/>
    <cellStyle name="Обычный 3 14 38 2 3 3 3" xfId="31273"/>
    <cellStyle name="Обычный 3 14 38 2 3 4" xfId="31274"/>
    <cellStyle name="Обычный 3 14 38 2 3 4 2" xfId="31275"/>
    <cellStyle name="Обычный 3 14 38 2 3 5" xfId="31276"/>
    <cellStyle name="Обычный 3 14 38 2 4" xfId="31277"/>
    <cellStyle name="Обычный 3 14 38 2 4 2" xfId="31278"/>
    <cellStyle name="Обычный 3 14 38 2 4 2 2" xfId="31279"/>
    <cellStyle name="Обычный 3 14 38 2 4 2 2 2" xfId="31280"/>
    <cellStyle name="Обычный 3 14 38 2 4 2 3" xfId="31281"/>
    <cellStyle name="Обычный 3 14 38 2 4 3" xfId="31282"/>
    <cellStyle name="Обычный 3 14 38 2 4 3 2" xfId="31283"/>
    <cellStyle name="Обычный 3 14 38 2 4 4" xfId="31284"/>
    <cellStyle name="Обычный 3 14 38 2 5" xfId="31285"/>
    <cellStyle name="Обычный 3 14 38 2 5 2" xfId="31286"/>
    <cellStyle name="Обычный 3 14 38 2 5 2 2" xfId="31287"/>
    <cellStyle name="Обычный 3 14 38 2 5 3" xfId="31288"/>
    <cellStyle name="Обычный 3 14 38 2 6" xfId="31289"/>
    <cellStyle name="Обычный 3 14 38 2 6 2" xfId="31290"/>
    <cellStyle name="Обычный 3 14 38 2 7" xfId="31291"/>
    <cellStyle name="Обычный 3 14 38 3" xfId="31292"/>
    <cellStyle name="Обычный 3 14 38 3 2" xfId="31293"/>
    <cellStyle name="Обычный 3 14 38 3 2 2" xfId="31294"/>
    <cellStyle name="Обычный 3 14 38 3 2 2 2" xfId="31295"/>
    <cellStyle name="Обычный 3 14 38 3 2 2 2 2" xfId="31296"/>
    <cellStyle name="Обычный 3 14 38 3 2 2 3" xfId="31297"/>
    <cellStyle name="Обычный 3 14 38 3 2 3" xfId="31298"/>
    <cellStyle name="Обычный 3 14 38 3 2 3 2" xfId="31299"/>
    <cellStyle name="Обычный 3 14 38 3 2 4" xfId="31300"/>
    <cellStyle name="Обычный 3 14 38 3 3" xfId="31301"/>
    <cellStyle name="Обычный 3 14 38 3 3 2" xfId="31302"/>
    <cellStyle name="Обычный 3 14 38 3 3 2 2" xfId="31303"/>
    <cellStyle name="Обычный 3 14 38 3 3 3" xfId="31304"/>
    <cellStyle name="Обычный 3 14 38 3 4" xfId="31305"/>
    <cellStyle name="Обычный 3 14 38 3 4 2" xfId="31306"/>
    <cellStyle name="Обычный 3 14 38 3 5" xfId="31307"/>
    <cellStyle name="Обычный 3 14 38 4" xfId="31308"/>
    <cellStyle name="Обычный 3 14 38 4 2" xfId="31309"/>
    <cellStyle name="Обычный 3 14 38 4 2 2" xfId="31310"/>
    <cellStyle name="Обычный 3 14 38 4 2 2 2" xfId="31311"/>
    <cellStyle name="Обычный 3 14 38 4 2 2 2 2" xfId="31312"/>
    <cellStyle name="Обычный 3 14 38 4 2 2 3" xfId="31313"/>
    <cellStyle name="Обычный 3 14 38 4 2 3" xfId="31314"/>
    <cellStyle name="Обычный 3 14 38 4 2 3 2" xfId="31315"/>
    <cellStyle name="Обычный 3 14 38 4 2 4" xfId="31316"/>
    <cellStyle name="Обычный 3 14 38 4 3" xfId="31317"/>
    <cellStyle name="Обычный 3 14 38 4 3 2" xfId="31318"/>
    <cellStyle name="Обычный 3 14 38 4 3 2 2" xfId="31319"/>
    <cellStyle name="Обычный 3 14 38 4 3 3" xfId="31320"/>
    <cellStyle name="Обычный 3 14 38 4 4" xfId="31321"/>
    <cellStyle name="Обычный 3 14 38 4 4 2" xfId="31322"/>
    <cellStyle name="Обычный 3 14 38 4 5" xfId="31323"/>
    <cellStyle name="Обычный 3 14 38 5" xfId="31324"/>
    <cellStyle name="Обычный 3 14 38 5 2" xfId="31325"/>
    <cellStyle name="Обычный 3 14 38 5 2 2" xfId="31326"/>
    <cellStyle name="Обычный 3 14 38 5 2 2 2" xfId="31327"/>
    <cellStyle name="Обычный 3 14 38 5 2 3" xfId="31328"/>
    <cellStyle name="Обычный 3 14 38 5 3" xfId="31329"/>
    <cellStyle name="Обычный 3 14 38 5 3 2" xfId="31330"/>
    <cellStyle name="Обычный 3 14 38 5 4" xfId="31331"/>
    <cellStyle name="Обычный 3 14 38 6" xfId="31332"/>
    <cellStyle name="Обычный 3 14 38 6 2" xfId="31333"/>
    <cellStyle name="Обычный 3 14 38 6 2 2" xfId="31334"/>
    <cellStyle name="Обычный 3 14 38 6 3" xfId="31335"/>
    <cellStyle name="Обычный 3 14 38 7" xfId="31336"/>
    <cellStyle name="Обычный 3 14 38 7 2" xfId="31337"/>
    <cellStyle name="Обычный 3 14 38 8" xfId="31338"/>
    <cellStyle name="Обычный 3 14 39" xfId="31339"/>
    <cellStyle name="Обычный 3 14 39 2" xfId="31340"/>
    <cellStyle name="Обычный 3 14 39 2 2" xfId="31341"/>
    <cellStyle name="Обычный 3 14 39 2 2 2" xfId="31342"/>
    <cellStyle name="Обычный 3 14 39 2 2 2 2" xfId="31343"/>
    <cellStyle name="Обычный 3 14 39 2 2 2 2 2" xfId="31344"/>
    <cellStyle name="Обычный 3 14 39 2 2 2 2 2 2" xfId="31345"/>
    <cellStyle name="Обычный 3 14 39 2 2 2 2 3" xfId="31346"/>
    <cellStyle name="Обычный 3 14 39 2 2 2 3" xfId="31347"/>
    <cellStyle name="Обычный 3 14 39 2 2 2 3 2" xfId="31348"/>
    <cellStyle name="Обычный 3 14 39 2 2 2 4" xfId="31349"/>
    <cellStyle name="Обычный 3 14 39 2 2 3" xfId="31350"/>
    <cellStyle name="Обычный 3 14 39 2 2 3 2" xfId="31351"/>
    <cellStyle name="Обычный 3 14 39 2 2 3 2 2" xfId="31352"/>
    <cellStyle name="Обычный 3 14 39 2 2 3 3" xfId="31353"/>
    <cellStyle name="Обычный 3 14 39 2 2 4" xfId="31354"/>
    <cellStyle name="Обычный 3 14 39 2 2 4 2" xfId="31355"/>
    <cellStyle name="Обычный 3 14 39 2 2 5" xfId="31356"/>
    <cellStyle name="Обычный 3 14 39 2 3" xfId="31357"/>
    <cellStyle name="Обычный 3 14 39 2 3 2" xfId="31358"/>
    <cellStyle name="Обычный 3 14 39 2 3 2 2" xfId="31359"/>
    <cellStyle name="Обычный 3 14 39 2 3 2 2 2" xfId="31360"/>
    <cellStyle name="Обычный 3 14 39 2 3 2 2 2 2" xfId="31361"/>
    <cellStyle name="Обычный 3 14 39 2 3 2 2 3" xfId="31362"/>
    <cellStyle name="Обычный 3 14 39 2 3 2 3" xfId="31363"/>
    <cellStyle name="Обычный 3 14 39 2 3 2 3 2" xfId="31364"/>
    <cellStyle name="Обычный 3 14 39 2 3 2 4" xfId="31365"/>
    <cellStyle name="Обычный 3 14 39 2 3 3" xfId="31366"/>
    <cellStyle name="Обычный 3 14 39 2 3 3 2" xfId="31367"/>
    <cellStyle name="Обычный 3 14 39 2 3 3 2 2" xfId="31368"/>
    <cellStyle name="Обычный 3 14 39 2 3 3 3" xfId="31369"/>
    <cellStyle name="Обычный 3 14 39 2 3 4" xfId="31370"/>
    <cellStyle name="Обычный 3 14 39 2 3 4 2" xfId="31371"/>
    <cellStyle name="Обычный 3 14 39 2 3 5" xfId="31372"/>
    <cellStyle name="Обычный 3 14 39 2 4" xfId="31373"/>
    <cellStyle name="Обычный 3 14 39 2 4 2" xfId="31374"/>
    <cellStyle name="Обычный 3 14 39 2 4 2 2" xfId="31375"/>
    <cellStyle name="Обычный 3 14 39 2 4 2 2 2" xfId="31376"/>
    <cellStyle name="Обычный 3 14 39 2 4 2 3" xfId="31377"/>
    <cellStyle name="Обычный 3 14 39 2 4 3" xfId="31378"/>
    <cellStyle name="Обычный 3 14 39 2 4 3 2" xfId="31379"/>
    <cellStyle name="Обычный 3 14 39 2 4 4" xfId="31380"/>
    <cellStyle name="Обычный 3 14 39 2 5" xfId="31381"/>
    <cellStyle name="Обычный 3 14 39 2 5 2" xfId="31382"/>
    <cellStyle name="Обычный 3 14 39 2 5 2 2" xfId="31383"/>
    <cellStyle name="Обычный 3 14 39 2 5 3" xfId="31384"/>
    <cellStyle name="Обычный 3 14 39 2 6" xfId="31385"/>
    <cellStyle name="Обычный 3 14 39 2 6 2" xfId="31386"/>
    <cellStyle name="Обычный 3 14 39 2 7" xfId="31387"/>
    <cellStyle name="Обычный 3 14 39 3" xfId="31388"/>
    <cellStyle name="Обычный 3 14 39 3 2" xfId="31389"/>
    <cellStyle name="Обычный 3 14 39 3 2 2" xfId="31390"/>
    <cellStyle name="Обычный 3 14 39 3 2 2 2" xfId="31391"/>
    <cellStyle name="Обычный 3 14 39 3 2 2 2 2" xfId="31392"/>
    <cellStyle name="Обычный 3 14 39 3 2 2 3" xfId="31393"/>
    <cellStyle name="Обычный 3 14 39 3 2 3" xfId="31394"/>
    <cellStyle name="Обычный 3 14 39 3 2 3 2" xfId="31395"/>
    <cellStyle name="Обычный 3 14 39 3 2 4" xfId="31396"/>
    <cellStyle name="Обычный 3 14 39 3 3" xfId="31397"/>
    <cellStyle name="Обычный 3 14 39 3 3 2" xfId="31398"/>
    <cellStyle name="Обычный 3 14 39 3 3 2 2" xfId="31399"/>
    <cellStyle name="Обычный 3 14 39 3 3 3" xfId="31400"/>
    <cellStyle name="Обычный 3 14 39 3 4" xfId="31401"/>
    <cellStyle name="Обычный 3 14 39 3 4 2" xfId="31402"/>
    <cellStyle name="Обычный 3 14 39 3 5" xfId="31403"/>
    <cellStyle name="Обычный 3 14 39 4" xfId="31404"/>
    <cellStyle name="Обычный 3 14 39 4 2" xfId="31405"/>
    <cellStyle name="Обычный 3 14 39 4 2 2" xfId="31406"/>
    <cellStyle name="Обычный 3 14 39 4 2 2 2" xfId="31407"/>
    <cellStyle name="Обычный 3 14 39 4 2 2 2 2" xfId="31408"/>
    <cellStyle name="Обычный 3 14 39 4 2 2 3" xfId="31409"/>
    <cellStyle name="Обычный 3 14 39 4 2 3" xfId="31410"/>
    <cellStyle name="Обычный 3 14 39 4 2 3 2" xfId="31411"/>
    <cellStyle name="Обычный 3 14 39 4 2 4" xfId="31412"/>
    <cellStyle name="Обычный 3 14 39 4 3" xfId="31413"/>
    <cellStyle name="Обычный 3 14 39 4 3 2" xfId="31414"/>
    <cellStyle name="Обычный 3 14 39 4 3 2 2" xfId="31415"/>
    <cellStyle name="Обычный 3 14 39 4 3 3" xfId="31416"/>
    <cellStyle name="Обычный 3 14 39 4 4" xfId="31417"/>
    <cellStyle name="Обычный 3 14 39 4 4 2" xfId="31418"/>
    <cellStyle name="Обычный 3 14 39 4 5" xfId="31419"/>
    <cellStyle name="Обычный 3 14 39 5" xfId="31420"/>
    <cellStyle name="Обычный 3 14 39 5 2" xfId="31421"/>
    <cellStyle name="Обычный 3 14 39 5 2 2" xfId="31422"/>
    <cellStyle name="Обычный 3 14 39 5 2 2 2" xfId="31423"/>
    <cellStyle name="Обычный 3 14 39 5 2 3" xfId="31424"/>
    <cellStyle name="Обычный 3 14 39 5 3" xfId="31425"/>
    <cellStyle name="Обычный 3 14 39 5 3 2" xfId="31426"/>
    <cellStyle name="Обычный 3 14 39 5 4" xfId="31427"/>
    <cellStyle name="Обычный 3 14 39 6" xfId="31428"/>
    <cellStyle name="Обычный 3 14 39 6 2" xfId="31429"/>
    <cellStyle name="Обычный 3 14 39 6 2 2" xfId="31430"/>
    <cellStyle name="Обычный 3 14 39 6 3" xfId="31431"/>
    <cellStyle name="Обычный 3 14 39 7" xfId="31432"/>
    <cellStyle name="Обычный 3 14 39 7 2" xfId="31433"/>
    <cellStyle name="Обычный 3 14 39 8" xfId="31434"/>
    <cellStyle name="Обычный 3 14 4" xfId="31435"/>
    <cellStyle name="Обычный 3 14 4 2" xfId="31436"/>
    <cellStyle name="Обычный 3 14 4 2 2" xfId="31437"/>
    <cellStyle name="Обычный 3 14 4 2 2 2" xfId="31438"/>
    <cellStyle name="Обычный 3 14 4 2 2 2 2" xfId="31439"/>
    <cellStyle name="Обычный 3 14 4 2 2 2 2 2" xfId="31440"/>
    <cellStyle name="Обычный 3 14 4 2 2 2 2 2 2" xfId="31441"/>
    <cellStyle name="Обычный 3 14 4 2 2 2 2 3" xfId="31442"/>
    <cellStyle name="Обычный 3 14 4 2 2 2 3" xfId="31443"/>
    <cellStyle name="Обычный 3 14 4 2 2 2 3 2" xfId="31444"/>
    <cellStyle name="Обычный 3 14 4 2 2 2 4" xfId="31445"/>
    <cellStyle name="Обычный 3 14 4 2 2 3" xfId="31446"/>
    <cellStyle name="Обычный 3 14 4 2 2 3 2" xfId="31447"/>
    <cellStyle name="Обычный 3 14 4 2 2 3 2 2" xfId="31448"/>
    <cellStyle name="Обычный 3 14 4 2 2 3 3" xfId="31449"/>
    <cellStyle name="Обычный 3 14 4 2 2 4" xfId="31450"/>
    <cellStyle name="Обычный 3 14 4 2 2 4 2" xfId="31451"/>
    <cellStyle name="Обычный 3 14 4 2 2 5" xfId="31452"/>
    <cellStyle name="Обычный 3 14 4 2 3" xfId="31453"/>
    <cellStyle name="Обычный 3 14 4 2 3 2" xfId="31454"/>
    <cellStyle name="Обычный 3 14 4 2 3 2 2" xfId="31455"/>
    <cellStyle name="Обычный 3 14 4 2 3 2 2 2" xfId="31456"/>
    <cellStyle name="Обычный 3 14 4 2 3 2 2 2 2" xfId="31457"/>
    <cellStyle name="Обычный 3 14 4 2 3 2 2 3" xfId="31458"/>
    <cellStyle name="Обычный 3 14 4 2 3 2 3" xfId="31459"/>
    <cellStyle name="Обычный 3 14 4 2 3 2 3 2" xfId="31460"/>
    <cellStyle name="Обычный 3 14 4 2 3 2 4" xfId="31461"/>
    <cellStyle name="Обычный 3 14 4 2 3 3" xfId="31462"/>
    <cellStyle name="Обычный 3 14 4 2 3 3 2" xfId="31463"/>
    <cellStyle name="Обычный 3 14 4 2 3 3 2 2" xfId="31464"/>
    <cellStyle name="Обычный 3 14 4 2 3 3 3" xfId="31465"/>
    <cellStyle name="Обычный 3 14 4 2 3 4" xfId="31466"/>
    <cellStyle name="Обычный 3 14 4 2 3 4 2" xfId="31467"/>
    <cellStyle name="Обычный 3 14 4 2 3 5" xfId="31468"/>
    <cellStyle name="Обычный 3 14 4 2 4" xfId="31469"/>
    <cellStyle name="Обычный 3 14 4 2 4 2" xfId="31470"/>
    <cellStyle name="Обычный 3 14 4 2 4 2 2" xfId="31471"/>
    <cellStyle name="Обычный 3 14 4 2 4 2 2 2" xfId="31472"/>
    <cellStyle name="Обычный 3 14 4 2 4 2 3" xfId="31473"/>
    <cellStyle name="Обычный 3 14 4 2 4 3" xfId="31474"/>
    <cellStyle name="Обычный 3 14 4 2 4 3 2" xfId="31475"/>
    <cellStyle name="Обычный 3 14 4 2 4 4" xfId="31476"/>
    <cellStyle name="Обычный 3 14 4 2 5" xfId="31477"/>
    <cellStyle name="Обычный 3 14 4 2 5 2" xfId="31478"/>
    <cellStyle name="Обычный 3 14 4 2 5 2 2" xfId="31479"/>
    <cellStyle name="Обычный 3 14 4 2 5 3" xfId="31480"/>
    <cellStyle name="Обычный 3 14 4 2 6" xfId="31481"/>
    <cellStyle name="Обычный 3 14 4 2 6 2" xfId="31482"/>
    <cellStyle name="Обычный 3 14 4 2 7" xfId="31483"/>
    <cellStyle name="Обычный 3 14 4 3" xfId="31484"/>
    <cellStyle name="Обычный 3 14 4 3 2" xfId="31485"/>
    <cellStyle name="Обычный 3 14 4 3 2 2" xfId="31486"/>
    <cellStyle name="Обычный 3 14 4 3 2 2 2" xfId="31487"/>
    <cellStyle name="Обычный 3 14 4 3 2 2 2 2" xfId="31488"/>
    <cellStyle name="Обычный 3 14 4 3 2 2 3" xfId="31489"/>
    <cellStyle name="Обычный 3 14 4 3 2 3" xfId="31490"/>
    <cellStyle name="Обычный 3 14 4 3 2 3 2" xfId="31491"/>
    <cellStyle name="Обычный 3 14 4 3 2 4" xfId="31492"/>
    <cellStyle name="Обычный 3 14 4 3 3" xfId="31493"/>
    <cellStyle name="Обычный 3 14 4 3 3 2" xfId="31494"/>
    <cellStyle name="Обычный 3 14 4 3 3 2 2" xfId="31495"/>
    <cellStyle name="Обычный 3 14 4 3 3 3" xfId="31496"/>
    <cellStyle name="Обычный 3 14 4 3 4" xfId="31497"/>
    <cellStyle name="Обычный 3 14 4 3 4 2" xfId="31498"/>
    <cellStyle name="Обычный 3 14 4 3 5" xfId="31499"/>
    <cellStyle name="Обычный 3 14 4 4" xfId="31500"/>
    <cellStyle name="Обычный 3 14 4 4 2" xfId="31501"/>
    <cellStyle name="Обычный 3 14 4 4 2 2" xfId="31502"/>
    <cellStyle name="Обычный 3 14 4 4 2 2 2" xfId="31503"/>
    <cellStyle name="Обычный 3 14 4 4 2 2 2 2" xfId="31504"/>
    <cellStyle name="Обычный 3 14 4 4 2 2 3" xfId="31505"/>
    <cellStyle name="Обычный 3 14 4 4 2 3" xfId="31506"/>
    <cellStyle name="Обычный 3 14 4 4 2 3 2" xfId="31507"/>
    <cellStyle name="Обычный 3 14 4 4 2 4" xfId="31508"/>
    <cellStyle name="Обычный 3 14 4 4 3" xfId="31509"/>
    <cellStyle name="Обычный 3 14 4 4 3 2" xfId="31510"/>
    <cellStyle name="Обычный 3 14 4 4 3 2 2" xfId="31511"/>
    <cellStyle name="Обычный 3 14 4 4 3 3" xfId="31512"/>
    <cellStyle name="Обычный 3 14 4 4 4" xfId="31513"/>
    <cellStyle name="Обычный 3 14 4 4 4 2" xfId="31514"/>
    <cellStyle name="Обычный 3 14 4 4 5" xfId="31515"/>
    <cellStyle name="Обычный 3 14 4 5" xfId="31516"/>
    <cellStyle name="Обычный 3 14 4 5 2" xfId="31517"/>
    <cellStyle name="Обычный 3 14 4 5 2 2" xfId="31518"/>
    <cellStyle name="Обычный 3 14 4 5 2 2 2" xfId="31519"/>
    <cellStyle name="Обычный 3 14 4 5 2 3" xfId="31520"/>
    <cellStyle name="Обычный 3 14 4 5 3" xfId="31521"/>
    <cellStyle name="Обычный 3 14 4 5 3 2" xfId="31522"/>
    <cellStyle name="Обычный 3 14 4 5 4" xfId="31523"/>
    <cellStyle name="Обычный 3 14 4 6" xfId="31524"/>
    <cellStyle name="Обычный 3 14 4 6 2" xfId="31525"/>
    <cellStyle name="Обычный 3 14 4 6 2 2" xfId="31526"/>
    <cellStyle name="Обычный 3 14 4 6 3" xfId="31527"/>
    <cellStyle name="Обычный 3 14 4 7" xfId="31528"/>
    <cellStyle name="Обычный 3 14 4 7 2" xfId="31529"/>
    <cellStyle name="Обычный 3 14 4 8" xfId="31530"/>
    <cellStyle name="Обычный 3 14 40" xfId="31531"/>
    <cellStyle name="Обычный 3 14 40 2" xfId="31532"/>
    <cellStyle name="Обычный 3 14 40 2 2" xfId="31533"/>
    <cellStyle name="Обычный 3 14 40 2 2 2" xfId="31534"/>
    <cellStyle name="Обычный 3 14 40 2 2 2 2" xfId="31535"/>
    <cellStyle name="Обычный 3 14 40 2 2 2 2 2" xfId="31536"/>
    <cellStyle name="Обычный 3 14 40 2 2 2 2 2 2" xfId="31537"/>
    <cellStyle name="Обычный 3 14 40 2 2 2 2 3" xfId="31538"/>
    <cellStyle name="Обычный 3 14 40 2 2 2 3" xfId="31539"/>
    <cellStyle name="Обычный 3 14 40 2 2 2 3 2" xfId="31540"/>
    <cellStyle name="Обычный 3 14 40 2 2 2 4" xfId="31541"/>
    <cellStyle name="Обычный 3 14 40 2 2 3" xfId="31542"/>
    <cellStyle name="Обычный 3 14 40 2 2 3 2" xfId="31543"/>
    <cellStyle name="Обычный 3 14 40 2 2 3 2 2" xfId="31544"/>
    <cellStyle name="Обычный 3 14 40 2 2 3 3" xfId="31545"/>
    <cellStyle name="Обычный 3 14 40 2 2 4" xfId="31546"/>
    <cellStyle name="Обычный 3 14 40 2 2 4 2" xfId="31547"/>
    <cellStyle name="Обычный 3 14 40 2 2 5" xfId="31548"/>
    <cellStyle name="Обычный 3 14 40 2 3" xfId="31549"/>
    <cellStyle name="Обычный 3 14 40 2 3 2" xfId="31550"/>
    <cellStyle name="Обычный 3 14 40 2 3 2 2" xfId="31551"/>
    <cellStyle name="Обычный 3 14 40 2 3 2 2 2" xfId="31552"/>
    <cellStyle name="Обычный 3 14 40 2 3 2 2 2 2" xfId="31553"/>
    <cellStyle name="Обычный 3 14 40 2 3 2 2 3" xfId="31554"/>
    <cellStyle name="Обычный 3 14 40 2 3 2 3" xfId="31555"/>
    <cellStyle name="Обычный 3 14 40 2 3 2 3 2" xfId="31556"/>
    <cellStyle name="Обычный 3 14 40 2 3 2 4" xfId="31557"/>
    <cellStyle name="Обычный 3 14 40 2 3 3" xfId="31558"/>
    <cellStyle name="Обычный 3 14 40 2 3 3 2" xfId="31559"/>
    <cellStyle name="Обычный 3 14 40 2 3 3 2 2" xfId="31560"/>
    <cellStyle name="Обычный 3 14 40 2 3 3 3" xfId="31561"/>
    <cellStyle name="Обычный 3 14 40 2 3 4" xfId="31562"/>
    <cellStyle name="Обычный 3 14 40 2 3 4 2" xfId="31563"/>
    <cellStyle name="Обычный 3 14 40 2 3 5" xfId="31564"/>
    <cellStyle name="Обычный 3 14 40 2 4" xfId="31565"/>
    <cellStyle name="Обычный 3 14 40 2 4 2" xfId="31566"/>
    <cellStyle name="Обычный 3 14 40 2 4 2 2" xfId="31567"/>
    <cellStyle name="Обычный 3 14 40 2 4 2 2 2" xfId="31568"/>
    <cellStyle name="Обычный 3 14 40 2 4 2 3" xfId="31569"/>
    <cellStyle name="Обычный 3 14 40 2 4 3" xfId="31570"/>
    <cellStyle name="Обычный 3 14 40 2 4 3 2" xfId="31571"/>
    <cellStyle name="Обычный 3 14 40 2 4 4" xfId="31572"/>
    <cellStyle name="Обычный 3 14 40 2 5" xfId="31573"/>
    <cellStyle name="Обычный 3 14 40 2 5 2" xfId="31574"/>
    <cellStyle name="Обычный 3 14 40 2 5 2 2" xfId="31575"/>
    <cellStyle name="Обычный 3 14 40 2 5 3" xfId="31576"/>
    <cellStyle name="Обычный 3 14 40 2 6" xfId="31577"/>
    <cellStyle name="Обычный 3 14 40 2 6 2" xfId="31578"/>
    <cellStyle name="Обычный 3 14 40 2 7" xfId="31579"/>
    <cellStyle name="Обычный 3 14 40 3" xfId="31580"/>
    <cellStyle name="Обычный 3 14 40 3 2" xfId="31581"/>
    <cellStyle name="Обычный 3 14 40 3 2 2" xfId="31582"/>
    <cellStyle name="Обычный 3 14 40 3 2 2 2" xfId="31583"/>
    <cellStyle name="Обычный 3 14 40 3 2 2 2 2" xfId="31584"/>
    <cellStyle name="Обычный 3 14 40 3 2 2 3" xfId="31585"/>
    <cellStyle name="Обычный 3 14 40 3 2 3" xfId="31586"/>
    <cellStyle name="Обычный 3 14 40 3 2 3 2" xfId="31587"/>
    <cellStyle name="Обычный 3 14 40 3 2 4" xfId="31588"/>
    <cellStyle name="Обычный 3 14 40 3 3" xfId="31589"/>
    <cellStyle name="Обычный 3 14 40 3 3 2" xfId="31590"/>
    <cellStyle name="Обычный 3 14 40 3 3 2 2" xfId="31591"/>
    <cellStyle name="Обычный 3 14 40 3 3 3" xfId="31592"/>
    <cellStyle name="Обычный 3 14 40 3 4" xfId="31593"/>
    <cellStyle name="Обычный 3 14 40 3 4 2" xfId="31594"/>
    <cellStyle name="Обычный 3 14 40 3 5" xfId="31595"/>
    <cellStyle name="Обычный 3 14 40 4" xfId="31596"/>
    <cellStyle name="Обычный 3 14 40 4 2" xfId="31597"/>
    <cellStyle name="Обычный 3 14 40 4 2 2" xfId="31598"/>
    <cellStyle name="Обычный 3 14 40 4 2 2 2" xfId="31599"/>
    <cellStyle name="Обычный 3 14 40 4 2 2 2 2" xfId="31600"/>
    <cellStyle name="Обычный 3 14 40 4 2 2 3" xfId="31601"/>
    <cellStyle name="Обычный 3 14 40 4 2 3" xfId="31602"/>
    <cellStyle name="Обычный 3 14 40 4 2 3 2" xfId="31603"/>
    <cellStyle name="Обычный 3 14 40 4 2 4" xfId="31604"/>
    <cellStyle name="Обычный 3 14 40 4 3" xfId="31605"/>
    <cellStyle name="Обычный 3 14 40 4 3 2" xfId="31606"/>
    <cellStyle name="Обычный 3 14 40 4 3 2 2" xfId="31607"/>
    <cellStyle name="Обычный 3 14 40 4 3 3" xfId="31608"/>
    <cellStyle name="Обычный 3 14 40 4 4" xfId="31609"/>
    <cellStyle name="Обычный 3 14 40 4 4 2" xfId="31610"/>
    <cellStyle name="Обычный 3 14 40 4 5" xfId="31611"/>
    <cellStyle name="Обычный 3 14 40 5" xfId="31612"/>
    <cellStyle name="Обычный 3 14 40 5 2" xfId="31613"/>
    <cellStyle name="Обычный 3 14 40 5 2 2" xfId="31614"/>
    <cellStyle name="Обычный 3 14 40 5 2 2 2" xfId="31615"/>
    <cellStyle name="Обычный 3 14 40 5 2 3" xfId="31616"/>
    <cellStyle name="Обычный 3 14 40 5 3" xfId="31617"/>
    <cellStyle name="Обычный 3 14 40 5 3 2" xfId="31618"/>
    <cellStyle name="Обычный 3 14 40 5 4" xfId="31619"/>
    <cellStyle name="Обычный 3 14 40 6" xfId="31620"/>
    <cellStyle name="Обычный 3 14 40 6 2" xfId="31621"/>
    <cellStyle name="Обычный 3 14 40 6 2 2" xfId="31622"/>
    <cellStyle name="Обычный 3 14 40 6 3" xfId="31623"/>
    <cellStyle name="Обычный 3 14 40 7" xfId="31624"/>
    <cellStyle name="Обычный 3 14 40 7 2" xfId="31625"/>
    <cellStyle name="Обычный 3 14 40 8" xfId="31626"/>
    <cellStyle name="Обычный 3 14 41" xfId="31627"/>
    <cellStyle name="Обычный 3 14 41 2" xfId="31628"/>
    <cellStyle name="Обычный 3 14 41 2 2" xfId="31629"/>
    <cellStyle name="Обычный 3 14 41 2 2 2" xfId="31630"/>
    <cellStyle name="Обычный 3 14 41 2 2 2 2" xfId="31631"/>
    <cellStyle name="Обычный 3 14 41 2 2 2 2 2" xfId="31632"/>
    <cellStyle name="Обычный 3 14 41 2 2 2 2 2 2" xfId="31633"/>
    <cellStyle name="Обычный 3 14 41 2 2 2 2 3" xfId="31634"/>
    <cellStyle name="Обычный 3 14 41 2 2 2 3" xfId="31635"/>
    <cellStyle name="Обычный 3 14 41 2 2 2 3 2" xfId="31636"/>
    <cellStyle name="Обычный 3 14 41 2 2 2 4" xfId="31637"/>
    <cellStyle name="Обычный 3 14 41 2 2 3" xfId="31638"/>
    <cellStyle name="Обычный 3 14 41 2 2 3 2" xfId="31639"/>
    <cellStyle name="Обычный 3 14 41 2 2 3 2 2" xfId="31640"/>
    <cellStyle name="Обычный 3 14 41 2 2 3 3" xfId="31641"/>
    <cellStyle name="Обычный 3 14 41 2 2 4" xfId="31642"/>
    <cellStyle name="Обычный 3 14 41 2 2 4 2" xfId="31643"/>
    <cellStyle name="Обычный 3 14 41 2 2 5" xfId="31644"/>
    <cellStyle name="Обычный 3 14 41 2 3" xfId="31645"/>
    <cellStyle name="Обычный 3 14 41 2 3 2" xfId="31646"/>
    <cellStyle name="Обычный 3 14 41 2 3 2 2" xfId="31647"/>
    <cellStyle name="Обычный 3 14 41 2 3 2 2 2" xfId="31648"/>
    <cellStyle name="Обычный 3 14 41 2 3 2 2 2 2" xfId="31649"/>
    <cellStyle name="Обычный 3 14 41 2 3 2 2 3" xfId="31650"/>
    <cellStyle name="Обычный 3 14 41 2 3 2 3" xfId="31651"/>
    <cellStyle name="Обычный 3 14 41 2 3 2 3 2" xfId="31652"/>
    <cellStyle name="Обычный 3 14 41 2 3 2 4" xfId="31653"/>
    <cellStyle name="Обычный 3 14 41 2 3 3" xfId="31654"/>
    <cellStyle name="Обычный 3 14 41 2 3 3 2" xfId="31655"/>
    <cellStyle name="Обычный 3 14 41 2 3 3 2 2" xfId="31656"/>
    <cellStyle name="Обычный 3 14 41 2 3 3 3" xfId="31657"/>
    <cellStyle name="Обычный 3 14 41 2 3 4" xfId="31658"/>
    <cellStyle name="Обычный 3 14 41 2 3 4 2" xfId="31659"/>
    <cellStyle name="Обычный 3 14 41 2 3 5" xfId="31660"/>
    <cellStyle name="Обычный 3 14 41 2 4" xfId="31661"/>
    <cellStyle name="Обычный 3 14 41 2 4 2" xfId="31662"/>
    <cellStyle name="Обычный 3 14 41 2 4 2 2" xfId="31663"/>
    <cellStyle name="Обычный 3 14 41 2 4 2 2 2" xfId="31664"/>
    <cellStyle name="Обычный 3 14 41 2 4 2 3" xfId="31665"/>
    <cellStyle name="Обычный 3 14 41 2 4 3" xfId="31666"/>
    <cellStyle name="Обычный 3 14 41 2 4 3 2" xfId="31667"/>
    <cellStyle name="Обычный 3 14 41 2 4 4" xfId="31668"/>
    <cellStyle name="Обычный 3 14 41 2 5" xfId="31669"/>
    <cellStyle name="Обычный 3 14 41 2 5 2" xfId="31670"/>
    <cellStyle name="Обычный 3 14 41 2 5 2 2" xfId="31671"/>
    <cellStyle name="Обычный 3 14 41 2 5 3" xfId="31672"/>
    <cellStyle name="Обычный 3 14 41 2 6" xfId="31673"/>
    <cellStyle name="Обычный 3 14 41 2 6 2" xfId="31674"/>
    <cellStyle name="Обычный 3 14 41 2 7" xfId="31675"/>
    <cellStyle name="Обычный 3 14 41 3" xfId="31676"/>
    <cellStyle name="Обычный 3 14 41 3 2" xfId="31677"/>
    <cellStyle name="Обычный 3 14 41 3 2 2" xfId="31678"/>
    <cellStyle name="Обычный 3 14 41 3 2 2 2" xfId="31679"/>
    <cellStyle name="Обычный 3 14 41 3 2 2 2 2" xfId="31680"/>
    <cellStyle name="Обычный 3 14 41 3 2 2 3" xfId="31681"/>
    <cellStyle name="Обычный 3 14 41 3 2 3" xfId="31682"/>
    <cellStyle name="Обычный 3 14 41 3 2 3 2" xfId="31683"/>
    <cellStyle name="Обычный 3 14 41 3 2 4" xfId="31684"/>
    <cellStyle name="Обычный 3 14 41 3 3" xfId="31685"/>
    <cellStyle name="Обычный 3 14 41 3 3 2" xfId="31686"/>
    <cellStyle name="Обычный 3 14 41 3 3 2 2" xfId="31687"/>
    <cellStyle name="Обычный 3 14 41 3 3 3" xfId="31688"/>
    <cellStyle name="Обычный 3 14 41 3 4" xfId="31689"/>
    <cellStyle name="Обычный 3 14 41 3 4 2" xfId="31690"/>
    <cellStyle name="Обычный 3 14 41 3 5" xfId="31691"/>
    <cellStyle name="Обычный 3 14 41 4" xfId="31692"/>
    <cellStyle name="Обычный 3 14 41 4 2" xfId="31693"/>
    <cellStyle name="Обычный 3 14 41 4 2 2" xfId="31694"/>
    <cellStyle name="Обычный 3 14 41 4 2 2 2" xfId="31695"/>
    <cellStyle name="Обычный 3 14 41 4 2 2 2 2" xfId="31696"/>
    <cellStyle name="Обычный 3 14 41 4 2 2 3" xfId="31697"/>
    <cellStyle name="Обычный 3 14 41 4 2 3" xfId="31698"/>
    <cellStyle name="Обычный 3 14 41 4 2 3 2" xfId="31699"/>
    <cellStyle name="Обычный 3 14 41 4 2 4" xfId="31700"/>
    <cellStyle name="Обычный 3 14 41 4 3" xfId="31701"/>
    <cellStyle name="Обычный 3 14 41 4 3 2" xfId="31702"/>
    <cellStyle name="Обычный 3 14 41 4 3 2 2" xfId="31703"/>
    <cellStyle name="Обычный 3 14 41 4 3 3" xfId="31704"/>
    <cellStyle name="Обычный 3 14 41 4 4" xfId="31705"/>
    <cellStyle name="Обычный 3 14 41 4 4 2" xfId="31706"/>
    <cellStyle name="Обычный 3 14 41 4 5" xfId="31707"/>
    <cellStyle name="Обычный 3 14 41 5" xfId="31708"/>
    <cellStyle name="Обычный 3 14 41 5 2" xfId="31709"/>
    <cellStyle name="Обычный 3 14 41 5 2 2" xfId="31710"/>
    <cellStyle name="Обычный 3 14 41 5 2 2 2" xfId="31711"/>
    <cellStyle name="Обычный 3 14 41 5 2 3" xfId="31712"/>
    <cellStyle name="Обычный 3 14 41 5 3" xfId="31713"/>
    <cellStyle name="Обычный 3 14 41 5 3 2" xfId="31714"/>
    <cellStyle name="Обычный 3 14 41 5 4" xfId="31715"/>
    <cellStyle name="Обычный 3 14 41 6" xfId="31716"/>
    <cellStyle name="Обычный 3 14 41 6 2" xfId="31717"/>
    <cellStyle name="Обычный 3 14 41 6 2 2" xfId="31718"/>
    <cellStyle name="Обычный 3 14 41 6 3" xfId="31719"/>
    <cellStyle name="Обычный 3 14 41 7" xfId="31720"/>
    <cellStyle name="Обычный 3 14 41 7 2" xfId="31721"/>
    <cellStyle name="Обычный 3 14 41 8" xfId="31722"/>
    <cellStyle name="Обычный 3 14 42" xfId="31723"/>
    <cellStyle name="Обычный 3 14 42 2" xfId="31724"/>
    <cellStyle name="Обычный 3 14 42 2 2" xfId="31725"/>
    <cellStyle name="Обычный 3 14 42 2 2 2" xfId="31726"/>
    <cellStyle name="Обычный 3 14 42 2 2 2 2" xfId="31727"/>
    <cellStyle name="Обычный 3 14 42 2 2 2 2 2" xfId="31728"/>
    <cellStyle name="Обычный 3 14 42 2 2 2 2 2 2" xfId="31729"/>
    <cellStyle name="Обычный 3 14 42 2 2 2 2 3" xfId="31730"/>
    <cellStyle name="Обычный 3 14 42 2 2 2 3" xfId="31731"/>
    <cellStyle name="Обычный 3 14 42 2 2 2 3 2" xfId="31732"/>
    <cellStyle name="Обычный 3 14 42 2 2 2 4" xfId="31733"/>
    <cellStyle name="Обычный 3 14 42 2 2 3" xfId="31734"/>
    <cellStyle name="Обычный 3 14 42 2 2 3 2" xfId="31735"/>
    <cellStyle name="Обычный 3 14 42 2 2 3 2 2" xfId="31736"/>
    <cellStyle name="Обычный 3 14 42 2 2 3 3" xfId="31737"/>
    <cellStyle name="Обычный 3 14 42 2 2 4" xfId="31738"/>
    <cellStyle name="Обычный 3 14 42 2 2 4 2" xfId="31739"/>
    <cellStyle name="Обычный 3 14 42 2 2 5" xfId="31740"/>
    <cellStyle name="Обычный 3 14 42 2 3" xfId="31741"/>
    <cellStyle name="Обычный 3 14 42 2 3 2" xfId="31742"/>
    <cellStyle name="Обычный 3 14 42 2 3 2 2" xfId="31743"/>
    <cellStyle name="Обычный 3 14 42 2 3 2 2 2" xfId="31744"/>
    <cellStyle name="Обычный 3 14 42 2 3 2 2 2 2" xfId="31745"/>
    <cellStyle name="Обычный 3 14 42 2 3 2 2 3" xfId="31746"/>
    <cellStyle name="Обычный 3 14 42 2 3 2 3" xfId="31747"/>
    <cellStyle name="Обычный 3 14 42 2 3 2 3 2" xfId="31748"/>
    <cellStyle name="Обычный 3 14 42 2 3 2 4" xfId="31749"/>
    <cellStyle name="Обычный 3 14 42 2 3 3" xfId="31750"/>
    <cellStyle name="Обычный 3 14 42 2 3 3 2" xfId="31751"/>
    <cellStyle name="Обычный 3 14 42 2 3 3 2 2" xfId="31752"/>
    <cellStyle name="Обычный 3 14 42 2 3 3 3" xfId="31753"/>
    <cellStyle name="Обычный 3 14 42 2 3 4" xfId="31754"/>
    <cellStyle name="Обычный 3 14 42 2 3 4 2" xfId="31755"/>
    <cellStyle name="Обычный 3 14 42 2 3 5" xfId="31756"/>
    <cellStyle name="Обычный 3 14 42 2 4" xfId="31757"/>
    <cellStyle name="Обычный 3 14 42 2 4 2" xfId="31758"/>
    <cellStyle name="Обычный 3 14 42 2 4 2 2" xfId="31759"/>
    <cellStyle name="Обычный 3 14 42 2 4 2 2 2" xfId="31760"/>
    <cellStyle name="Обычный 3 14 42 2 4 2 3" xfId="31761"/>
    <cellStyle name="Обычный 3 14 42 2 4 3" xfId="31762"/>
    <cellStyle name="Обычный 3 14 42 2 4 3 2" xfId="31763"/>
    <cellStyle name="Обычный 3 14 42 2 4 4" xfId="31764"/>
    <cellStyle name="Обычный 3 14 42 2 5" xfId="31765"/>
    <cellStyle name="Обычный 3 14 42 2 5 2" xfId="31766"/>
    <cellStyle name="Обычный 3 14 42 2 5 2 2" xfId="31767"/>
    <cellStyle name="Обычный 3 14 42 2 5 3" xfId="31768"/>
    <cellStyle name="Обычный 3 14 42 2 6" xfId="31769"/>
    <cellStyle name="Обычный 3 14 42 2 6 2" xfId="31770"/>
    <cellStyle name="Обычный 3 14 42 2 7" xfId="31771"/>
    <cellStyle name="Обычный 3 14 42 3" xfId="31772"/>
    <cellStyle name="Обычный 3 14 42 3 2" xfId="31773"/>
    <cellStyle name="Обычный 3 14 42 3 2 2" xfId="31774"/>
    <cellStyle name="Обычный 3 14 42 3 2 2 2" xfId="31775"/>
    <cellStyle name="Обычный 3 14 42 3 2 2 2 2" xfId="31776"/>
    <cellStyle name="Обычный 3 14 42 3 2 2 3" xfId="31777"/>
    <cellStyle name="Обычный 3 14 42 3 2 3" xfId="31778"/>
    <cellStyle name="Обычный 3 14 42 3 2 3 2" xfId="31779"/>
    <cellStyle name="Обычный 3 14 42 3 2 4" xfId="31780"/>
    <cellStyle name="Обычный 3 14 42 3 3" xfId="31781"/>
    <cellStyle name="Обычный 3 14 42 3 3 2" xfId="31782"/>
    <cellStyle name="Обычный 3 14 42 3 3 2 2" xfId="31783"/>
    <cellStyle name="Обычный 3 14 42 3 3 3" xfId="31784"/>
    <cellStyle name="Обычный 3 14 42 3 4" xfId="31785"/>
    <cellStyle name="Обычный 3 14 42 3 4 2" xfId="31786"/>
    <cellStyle name="Обычный 3 14 42 3 5" xfId="31787"/>
    <cellStyle name="Обычный 3 14 42 4" xfId="31788"/>
    <cellStyle name="Обычный 3 14 42 4 2" xfId="31789"/>
    <cellStyle name="Обычный 3 14 42 4 2 2" xfId="31790"/>
    <cellStyle name="Обычный 3 14 42 4 2 2 2" xfId="31791"/>
    <cellStyle name="Обычный 3 14 42 4 2 2 2 2" xfId="31792"/>
    <cellStyle name="Обычный 3 14 42 4 2 2 3" xfId="31793"/>
    <cellStyle name="Обычный 3 14 42 4 2 3" xfId="31794"/>
    <cellStyle name="Обычный 3 14 42 4 2 3 2" xfId="31795"/>
    <cellStyle name="Обычный 3 14 42 4 2 4" xfId="31796"/>
    <cellStyle name="Обычный 3 14 42 4 3" xfId="31797"/>
    <cellStyle name="Обычный 3 14 42 4 3 2" xfId="31798"/>
    <cellStyle name="Обычный 3 14 42 4 3 2 2" xfId="31799"/>
    <cellStyle name="Обычный 3 14 42 4 3 3" xfId="31800"/>
    <cellStyle name="Обычный 3 14 42 4 4" xfId="31801"/>
    <cellStyle name="Обычный 3 14 42 4 4 2" xfId="31802"/>
    <cellStyle name="Обычный 3 14 42 4 5" xfId="31803"/>
    <cellStyle name="Обычный 3 14 42 5" xfId="31804"/>
    <cellStyle name="Обычный 3 14 42 5 2" xfId="31805"/>
    <cellStyle name="Обычный 3 14 42 5 2 2" xfId="31806"/>
    <cellStyle name="Обычный 3 14 42 5 2 2 2" xfId="31807"/>
    <cellStyle name="Обычный 3 14 42 5 2 3" xfId="31808"/>
    <cellStyle name="Обычный 3 14 42 5 3" xfId="31809"/>
    <cellStyle name="Обычный 3 14 42 5 3 2" xfId="31810"/>
    <cellStyle name="Обычный 3 14 42 5 4" xfId="31811"/>
    <cellStyle name="Обычный 3 14 42 6" xfId="31812"/>
    <cellStyle name="Обычный 3 14 42 6 2" xfId="31813"/>
    <cellStyle name="Обычный 3 14 42 6 2 2" xfId="31814"/>
    <cellStyle name="Обычный 3 14 42 6 3" xfId="31815"/>
    <cellStyle name="Обычный 3 14 42 7" xfId="31816"/>
    <cellStyle name="Обычный 3 14 42 7 2" xfId="31817"/>
    <cellStyle name="Обычный 3 14 42 8" xfId="31818"/>
    <cellStyle name="Обычный 3 14 43" xfId="31819"/>
    <cellStyle name="Обычный 3 14 43 2" xfId="31820"/>
    <cellStyle name="Обычный 3 14 43 2 2" xfId="31821"/>
    <cellStyle name="Обычный 3 14 43 2 2 2" xfId="31822"/>
    <cellStyle name="Обычный 3 14 43 2 2 2 2" xfId="31823"/>
    <cellStyle name="Обычный 3 14 43 2 2 2 2 2" xfId="31824"/>
    <cellStyle name="Обычный 3 14 43 2 2 2 2 2 2" xfId="31825"/>
    <cellStyle name="Обычный 3 14 43 2 2 2 2 3" xfId="31826"/>
    <cellStyle name="Обычный 3 14 43 2 2 2 3" xfId="31827"/>
    <cellStyle name="Обычный 3 14 43 2 2 2 3 2" xfId="31828"/>
    <cellStyle name="Обычный 3 14 43 2 2 2 4" xfId="31829"/>
    <cellStyle name="Обычный 3 14 43 2 2 3" xfId="31830"/>
    <cellStyle name="Обычный 3 14 43 2 2 3 2" xfId="31831"/>
    <cellStyle name="Обычный 3 14 43 2 2 3 2 2" xfId="31832"/>
    <cellStyle name="Обычный 3 14 43 2 2 3 3" xfId="31833"/>
    <cellStyle name="Обычный 3 14 43 2 2 4" xfId="31834"/>
    <cellStyle name="Обычный 3 14 43 2 2 4 2" xfId="31835"/>
    <cellStyle name="Обычный 3 14 43 2 2 5" xfId="31836"/>
    <cellStyle name="Обычный 3 14 43 2 3" xfId="31837"/>
    <cellStyle name="Обычный 3 14 43 2 3 2" xfId="31838"/>
    <cellStyle name="Обычный 3 14 43 2 3 2 2" xfId="31839"/>
    <cellStyle name="Обычный 3 14 43 2 3 2 2 2" xfId="31840"/>
    <cellStyle name="Обычный 3 14 43 2 3 2 2 2 2" xfId="31841"/>
    <cellStyle name="Обычный 3 14 43 2 3 2 2 3" xfId="31842"/>
    <cellStyle name="Обычный 3 14 43 2 3 2 3" xfId="31843"/>
    <cellStyle name="Обычный 3 14 43 2 3 2 3 2" xfId="31844"/>
    <cellStyle name="Обычный 3 14 43 2 3 2 4" xfId="31845"/>
    <cellStyle name="Обычный 3 14 43 2 3 3" xfId="31846"/>
    <cellStyle name="Обычный 3 14 43 2 3 3 2" xfId="31847"/>
    <cellStyle name="Обычный 3 14 43 2 3 3 2 2" xfId="31848"/>
    <cellStyle name="Обычный 3 14 43 2 3 3 3" xfId="31849"/>
    <cellStyle name="Обычный 3 14 43 2 3 4" xfId="31850"/>
    <cellStyle name="Обычный 3 14 43 2 3 4 2" xfId="31851"/>
    <cellStyle name="Обычный 3 14 43 2 3 5" xfId="31852"/>
    <cellStyle name="Обычный 3 14 43 2 4" xfId="31853"/>
    <cellStyle name="Обычный 3 14 43 2 4 2" xfId="31854"/>
    <cellStyle name="Обычный 3 14 43 2 4 2 2" xfId="31855"/>
    <cellStyle name="Обычный 3 14 43 2 4 2 2 2" xfId="31856"/>
    <cellStyle name="Обычный 3 14 43 2 4 2 3" xfId="31857"/>
    <cellStyle name="Обычный 3 14 43 2 4 3" xfId="31858"/>
    <cellStyle name="Обычный 3 14 43 2 4 3 2" xfId="31859"/>
    <cellStyle name="Обычный 3 14 43 2 4 4" xfId="31860"/>
    <cellStyle name="Обычный 3 14 43 2 5" xfId="31861"/>
    <cellStyle name="Обычный 3 14 43 2 5 2" xfId="31862"/>
    <cellStyle name="Обычный 3 14 43 2 5 2 2" xfId="31863"/>
    <cellStyle name="Обычный 3 14 43 2 5 3" xfId="31864"/>
    <cellStyle name="Обычный 3 14 43 2 6" xfId="31865"/>
    <cellStyle name="Обычный 3 14 43 2 6 2" xfId="31866"/>
    <cellStyle name="Обычный 3 14 43 2 7" xfId="31867"/>
    <cellStyle name="Обычный 3 14 43 3" xfId="31868"/>
    <cellStyle name="Обычный 3 14 43 3 2" xfId="31869"/>
    <cellStyle name="Обычный 3 14 43 3 2 2" xfId="31870"/>
    <cellStyle name="Обычный 3 14 43 3 2 2 2" xfId="31871"/>
    <cellStyle name="Обычный 3 14 43 3 2 2 2 2" xfId="31872"/>
    <cellStyle name="Обычный 3 14 43 3 2 2 3" xfId="31873"/>
    <cellStyle name="Обычный 3 14 43 3 2 3" xfId="31874"/>
    <cellStyle name="Обычный 3 14 43 3 2 3 2" xfId="31875"/>
    <cellStyle name="Обычный 3 14 43 3 2 4" xfId="31876"/>
    <cellStyle name="Обычный 3 14 43 3 3" xfId="31877"/>
    <cellStyle name="Обычный 3 14 43 3 3 2" xfId="31878"/>
    <cellStyle name="Обычный 3 14 43 3 3 2 2" xfId="31879"/>
    <cellStyle name="Обычный 3 14 43 3 3 3" xfId="31880"/>
    <cellStyle name="Обычный 3 14 43 3 4" xfId="31881"/>
    <cellStyle name="Обычный 3 14 43 3 4 2" xfId="31882"/>
    <cellStyle name="Обычный 3 14 43 3 5" xfId="31883"/>
    <cellStyle name="Обычный 3 14 43 4" xfId="31884"/>
    <cellStyle name="Обычный 3 14 43 4 2" xfId="31885"/>
    <cellStyle name="Обычный 3 14 43 4 2 2" xfId="31886"/>
    <cellStyle name="Обычный 3 14 43 4 2 2 2" xfId="31887"/>
    <cellStyle name="Обычный 3 14 43 4 2 2 2 2" xfId="31888"/>
    <cellStyle name="Обычный 3 14 43 4 2 2 3" xfId="31889"/>
    <cellStyle name="Обычный 3 14 43 4 2 3" xfId="31890"/>
    <cellStyle name="Обычный 3 14 43 4 2 3 2" xfId="31891"/>
    <cellStyle name="Обычный 3 14 43 4 2 4" xfId="31892"/>
    <cellStyle name="Обычный 3 14 43 4 3" xfId="31893"/>
    <cellStyle name="Обычный 3 14 43 4 3 2" xfId="31894"/>
    <cellStyle name="Обычный 3 14 43 4 3 2 2" xfId="31895"/>
    <cellStyle name="Обычный 3 14 43 4 3 3" xfId="31896"/>
    <cellStyle name="Обычный 3 14 43 4 4" xfId="31897"/>
    <cellStyle name="Обычный 3 14 43 4 4 2" xfId="31898"/>
    <cellStyle name="Обычный 3 14 43 4 5" xfId="31899"/>
    <cellStyle name="Обычный 3 14 43 5" xfId="31900"/>
    <cellStyle name="Обычный 3 14 43 5 2" xfId="31901"/>
    <cellStyle name="Обычный 3 14 43 5 2 2" xfId="31902"/>
    <cellStyle name="Обычный 3 14 43 5 2 2 2" xfId="31903"/>
    <cellStyle name="Обычный 3 14 43 5 2 3" xfId="31904"/>
    <cellStyle name="Обычный 3 14 43 5 3" xfId="31905"/>
    <cellStyle name="Обычный 3 14 43 5 3 2" xfId="31906"/>
    <cellStyle name="Обычный 3 14 43 5 4" xfId="31907"/>
    <cellStyle name="Обычный 3 14 43 6" xfId="31908"/>
    <cellStyle name="Обычный 3 14 43 6 2" xfId="31909"/>
    <cellStyle name="Обычный 3 14 43 6 2 2" xfId="31910"/>
    <cellStyle name="Обычный 3 14 43 6 3" xfId="31911"/>
    <cellStyle name="Обычный 3 14 43 7" xfId="31912"/>
    <cellStyle name="Обычный 3 14 43 7 2" xfId="31913"/>
    <cellStyle name="Обычный 3 14 43 8" xfId="31914"/>
    <cellStyle name="Обычный 3 14 44" xfId="31915"/>
    <cellStyle name="Обычный 3 14 44 2" xfId="31916"/>
    <cellStyle name="Обычный 3 14 44 2 2" xfId="31917"/>
    <cellStyle name="Обычный 3 14 44 2 2 2" xfId="31918"/>
    <cellStyle name="Обычный 3 14 44 2 2 2 2" xfId="31919"/>
    <cellStyle name="Обычный 3 14 44 2 2 2 2 2" xfId="31920"/>
    <cellStyle name="Обычный 3 14 44 2 2 2 2 2 2" xfId="31921"/>
    <cellStyle name="Обычный 3 14 44 2 2 2 2 3" xfId="31922"/>
    <cellStyle name="Обычный 3 14 44 2 2 2 3" xfId="31923"/>
    <cellStyle name="Обычный 3 14 44 2 2 2 3 2" xfId="31924"/>
    <cellStyle name="Обычный 3 14 44 2 2 2 4" xfId="31925"/>
    <cellStyle name="Обычный 3 14 44 2 2 3" xfId="31926"/>
    <cellStyle name="Обычный 3 14 44 2 2 3 2" xfId="31927"/>
    <cellStyle name="Обычный 3 14 44 2 2 3 2 2" xfId="31928"/>
    <cellStyle name="Обычный 3 14 44 2 2 3 3" xfId="31929"/>
    <cellStyle name="Обычный 3 14 44 2 2 4" xfId="31930"/>
    <cellStyle name="Обычный 3 14 44 2 2 4 2" xfId="31931"/>
    <cellStyle name="Обычный 3 14 44 2 2 5" xfId="31932"/>
    <cellStyle name="Обычный 3 14 44 2 3" xfId="31933"/>
    <cellStyle name="Обычный 3 14 44 2 3 2" xfId="31934"/>
    <cellStyle name="Обычный 3 14 44 2 3 2 2" xfId="31935"/>
    <cellStyle name="Обычный 3 14 44 2 3 2 2 2" xfId="31936"/>
    <cellStyle name="Обычный 3 14 44 2 3 2 2 2 2" xfId="31937"/>
    <cellStyle name="Обычный 3 14 44 2 3 2 2 3" xfId="31938"/>
    <cellStyle name="Обычный 3 14 44 2 3 2 3" xfId="31939"/>
    <cellStyle name="Обычный 3 14 44 2 3 2 3 2" xfId="31940"/>
    <cellStyle name="Обычный 3 14 44 2 3 2 4" xfId="31941"/>
    <cellStyle name="Обычный 3 14 44 2 3 3" xfId="31942"/>
    <cellStyle name="Обычный 3 14 44 2 3 3 2" xfId="31943"/>
    <cellStyle name="Обычный 3 14 44 2 3 3 2 2" xfId="31944"/>
    <cellStyle name="Обычный 3 14 44 2 3 3 3" xfId="31945"/>
    <cellStyle name="Обычный 3 14 44 2 3 4" xfId="31946"/>
    <cellStyle name="Обычный 3 14 44 2 3 4 2" xfId="31947"/>
    <cellStyle name="Обычный 3 14 44 2 3 5" xfId="31948"/>
    <cellStyle name="Обычный 3 14 44 2 4" xfId="31949"/>
    <cellStyle name="Обычный 3 14 44 2 4 2" xfId="31950"/>
    <cellStyle name="Обычный 3 14 44 2 4 2 2" xfId="31951"/>
    <cellStyle name="Обычный 3 14 44 2 4 2 2 2" xfId="31952"/>
    <cellStyle name="Обычный 3 14 44 2 4 2 3" xfId="31953"/>
    <cellStyle name="Обычный 3 14 44 2 4 3" xfId="31954"/>
    <cellStyle name="Обычный 3 14 44 2 4 3 2" xfId="31955"/>
    <cellStyle name="Обычный 3 14 44 2 4 4" xfId="31956"/>
    <cellStyle name="Обычный 3 14 44 2 5" xfId="31957"/>
    <cellStyle name="Обычный 3 14 44 2 5 2" xfId="31958"/>
    <cellStyle name="Обычный 3 14 44 2 5 2 2" xfId="31959"/>
    <cellStyle name="Обычный 3 14 44 2 5 3" xfId="31960"/>
    <cellStyle name="Обычный 3 14 44 2 6" xfId="31961"/>
    <cellStyle name="Обычный 3 14 44 2 6 2" xfId="31962"/>
    <cellStyle name="Обычный 3 14 44 2 7" xfId="31963"/>
    <cellStyle name="Обычный 3 14 44 3" xfId="31964"/>
    <cellStyle name="Обычный 3 14 44 3 2" xfId="31965"/>
    <cellStyle name="Обычный 3 14 44 3 2 2" xfId="31966"/>
    <cellStyle name="Обычный 3 14 44 3 2 2 2" xfId="31967"/>
    <cellStyle name="Обычный 3 14 44 3 2 2 2 2" xfId="31968"/>
    <cellStyle name="Обычный 3 14 44 3 2 2 3" xfId="31969"/>
    <cellStyle name="Обычный 3 14 44 3 2 3" xfId="31970"/>
    <cellStyle name="Обычный 3 14 44 3 2 3 2" xfId="31971"/>
    <cellStyle name="Обычный 3 14 44 3 2 4" xfId="31972"/>
    <cellStyle name="Обычный 3 14 44 3 3" xfId="31973"/>
    <cellStyle name="Обычный 3 14 44 3 3 2" xfId="31974"/>
    <cellStyle name="Обычный 3 14 44 3 3 2 2" xfId="31975"/>
    <cellStyle name="Обычный 3 14 44 3 3 3" xfId="31976"/>
    <cellStyle name="Обычный 3 14 44 3 4" xfId="31977"/>
    <cellStyle name="Обычный 3 14 44 3 4 2" xfId="31978"/>
    <cellStyle name="Обычный 3 14 44 3 5" xfId="31979"/>
    <cellStyle name="Обычный 3 14 44 4" xfId="31980"/>
    <cellStyle name="Обычный 3 14 44 4 2" xfId="31981"/>
    <cellStyle name="Обычный 3 14 44 4 2 2" xfId="31982"/>
    <cellStyle name="Обычный 3 14 44 4 2 2 2" xfId="31983"/>
    <cellStyle name="Обычный 3 14 44 4 2 2 2 2" xfId="31984"/>
    <cellStyle name="Обычный 3 14 44 4 2 2 3" xfId="31985"/>
    <cellStyle name="Обычный 3 14 44 4 2 3" xfId="31986"/>
    <cellStyle name="Обычный 3 14 44 4 2 3 2" xfId="31987"/>
    <cellStyle name="Обычный 3 14 44 4 2 4" xfId="31988"/>
    <cellStyle name="Обычный 3 14 44 4 3" xfId="31989"/>
    <cellStyle name="Обычный 3 14 44 4 3 2" xfId="31990"/>
    <cellStyle name="Обычный 3 14 44 4 3 2 2" xfId="31991"/>
    <cellStyle name="Обычный 3 14 44 4 3 3" xfId="31992"/>
    <cellStyle name="Обычный 3 14 44 4 4" xfId="31993"/>
    <cellStyle name="Обычный 3 14 44 4 4 2" xfId="31994"/>
    <cellStyle name="Обычный 3 14 44 4 5" xfId="31995"/>
    <cellStyle name="Обычный 3 14 44 5" xfId="31996"/>
    <cellStyle name="Обычный 3 14 44 5 2" xfId="31997"/>
    <cellStyle name="Обычный 3 14 44 5 2 2" xfId="31998"/>
    <cellStyle name="Обычный 3 14 44 5 2 2 2" xfId="31999"/>
    <cellStyle name="Обычный 3 14 44 5 2 3" xfId="32000"/>
    <cellStyle name="Обычный 3 14 44 5 3" xfId="32001"/>
    <cellStyle name="Обычный 3 14 44 5 3 2" xfId="32002"/>
    <cellStyle name="Обычный 3 14 44 5 4" xfId="32003"/>
    <cellStyle name="Обычный 3 14 44 6" xfId="32004"/>
    <cellStyle name="Обычный 3 14 44 6 2" xfId="32005"/>
    <cellStyle name="Обычный 3 14 44 6 2 2" xfId="32006"/>
    <cellStyle name="Обычный 3 14 44 6 3" xfId="32007"/>
    <cellStyle name="Обычный 3 14 44 7" xfId="32008"/>
    <cellStyle name="Обычный 3 14 44 7 2" xfId="32009"/>
    <cellStyle name="Обычный 3 14 44 8" xfId="32010"/>
    <cellStyle name="Обычный 3 14 45" xfId="32011"/>
    <cellStyle name="Обычный 3 14 45 2" xfId="32012"/>
    <cellStyle name="Обычный 3 14 45 2 2" xfId="32013"/>
    <cellStyle name="Обычный 3 14 45 2 2 2" xfId="32014"/>
    <cellStyle name="Обычный 3 14 45 2 2 2 2" xfId="32015"/>
    <cellStyle name="Обычный 3 14 45 2 2 2 2 2" xfId="32016"/>
    <cellStyle name="Обычный 3 14 45 2 2 2 2 2 2" xfId="32017"/>
    <cellStyle name="Обычный 3 14 45 2 2 2 2 3" xfId="32018"/>
    <cellStyle name="Обычный 3 14 45 2 2 2 3" xfId="32019"/>
    <cellStyle name="Обычный 3 14 45 2 2 2 3 2" xfId="32020"/>
    <cellStyle name="Обычный 3 14 45 2 2 2 4" xfId="32021"/>
    <cellStyle name="Обычный 3 14 45 2 2 3" xfId="32022"/>
    <cellStyle name="Обычный 3 14 45 2 2 3 2" xfId="32023"/>
    <cellStyle name="Обычный 3 14 45 2 2 3 2 2" xfId="32024"/>
    <cellStyle name="Обычный 3 14 45 2 2 3 3" xfId="32025"/>
    <cellStyle name="Обычный 3 14 45 2 2 4" xfId="32026"/>
    <cellStyle name="Обычный 3 14 45 2 2 4 2" xfId="32027"/>
    <cellStyle name="Обычный 3 14 45 2 2 5" xfId="32028"/>
    <cellStyle name="Обычный 3 14 45 2 3" xfId="32029"/>
    <cellStyle name="Обычный 3 14 45 2 3 2" xfId="32030"/>
    <cellStyle name="Обычный 3 14 45 2 3 2 2" xfId="32031"/>
    <cellStyle name="Обычный 3 14 45 2 3 2 2 2" xfId="32032"/>
    <cellStyle name="Обычный 3 14 45 2 3 2 2 2 2" xfId="32033"/>
    <cellStyle name="Обычный 3 14 45 2 3 2 2 3" xfId="32034"/>
    <cellStyle name="Обычный 3 14 45 2 3 2 3" xfId="32035"/>
    <cellStyle name="Обычный 3 14 45 2 3 2 3 2" xfId="32036"/>
    <cellStyle name="Обычный 3 14 45 2 3 2 4" xfId="32037"/>
    <cellStyle name="Обычный 3 14 45 2 3 3" xfId="32038"/>
    <cellStyle name="Обычный 3 14 45 2 3 3 2" xfId="32039"/>
    <cellStyle name="Обычный 3 14 45 2 3 3 2 2" xfId="32040"/>
    <cellStyle name="Обычный 3 14 45 2 3 3 3" xfId="32041"/>
    <cellStyle name="Обычный 3 14 45 2 3 4" xfId="32042"/>
    <cellStyle name="Обычный 3 14 45 2 3 4 2" xfId="32043"/>
    <cellStyle name="Обычный 3 14 45 2 3 5" xfId="32044"/>
    <cellStyle name="Обычный 3 14 45 2 4" xfId="32045"/>
    <cellStyle name="Обычный 3 14 45 2 4 2" xfId="32046"/>
    <cellStyle name="Обычный 3 14 45 2 4 2 2" xfId="32047"/>
    <cellStyle name="Обычный 3 14 45 2 4 2 2 2" xfId="32048"/>
    <cellStyle name="Обычный 3 14 45 2 4 2 3" xfId="32049"/>
    <cellStyle name="Обычный 3 14 45 2 4 3" xfId="32050"/>
    <cellStyle name="Обычный 3 14 45 2 4 3 2" xfId="32051"/>
    <cellStyle name="Обычный 3 14 45 2 4 4" xfId="32052"/>
    <cellStyle name="Обычный 3 14 45 2 5" xfId="32053"/>
    <cellStyle name="Обычный 3 14 45 2 5 2" xfId="32054"/>
    <cellStyle name="Обычный 3 14 45 2 5 2 2" xfId="32055"/>
    <cellStyle name="Обычный 3 14 45 2 5 3" xfId="32056"/>
    <cellStyle name="Обычный 3 14 45 2 6" xfId="32057"/>
    <cellStyle name="Обычный 3 14 45 2 6 2" xfId="32058"/>
    <cellStyle name="Обычный 3 14 45 2 7" xfId="32059"/>
    <cellStyle name="Обычный 3 14 45 3" xfId="32060"/>
    <cellStyle name="Обычный 3 14 45 3 2" xfId="32061"/>
    <cellStyle name="Обычный 3 14 45 3 2 2" xfId="32062"/>
    <cellStyle name="Обычный 3 14 45 3 2 2 2" xfId="32063"/>
    <cellStyle name="Обычный 3 14 45 3 2 2 2 2" xfId="32064"/>
    <cellStyle name="Обычный 3 14 45 3 2 2 3" xfId="32065"/>
    <cellStyle name="Обычный 3 14 45 3 2 3" xfId="32066"/>
    <cellStyle name="Обычный 3 14 45 3 2 3 2" xfId="32067"/>
    <cellStyle name="Обычный 3 14 45 3 2 4" xfId="32068"/>
    <cellStyle name="Обычный 3 14 45 3 3" xfId="32069"/>
    <cellStyle name="Обычный 3 14 45 3 3 2" xfId="32070"/>
    <cellStyle name="Обычный 3 14 45 3 3 2 2" xfId="32071"/>
    <cellStyle name="Обычный 3 14 45 3 3 3" xfId="32072"/>
    <cellStyle name="Обычный 3 14 45 3 4" xfId="32073"/>
    <cellStyle name="Обычный 3 14 45 3 4 2" xfId="32074"/>
    <cellStyle name="Обычный 3 14 45 3 5" xfId="32075"/>
    <cellStyle name="Обычный 3 14 45 4" xfId="32076"/>
    <cellStyle name="Обычный 3 14 45 4 2" xfId="32077"/>
    <cellStyle name="Обычный 3 14 45 4 2 2" xfId="32078"/>
    <cellStyle name="Обычный 3 14 45 4 2 2 2" xfId="32079"/>
    <cellStyle name="Обычный 3 14 45 4 2 2 2 2" xfId="32080"/>
    <cellStyle name="Обычный 3 14 45 4 2 2 3" xfId="32081"/>
    <cellStyle name="Обычный 3 14 45 4 2 3" xfId="32082"/>
    <cellStyle name="Обычный 3 14 45 4 2 3 2" xfId="32083"/>
    <cellStyle name="Обычный 3 14 45 4 2 4" xfId="32084"/>
    <cellStyle name="Обычный 3 14 45 4 3" xfId="32085"/>
    <cellStyle name="Обычный 3 14 45 4 3 2" xfId="32086"/>
    <cellStyle name="Обычный 3 14 45 4 3 2 2" xfId="32087"/>
    <cellStyle name="Обычный 3 14 45 4 3 3" xfId="32088"/>
    <cellStyle name="Обычный 3 14 45 4 4" xfId="32089"/>
    <cellStyle name="Обычный 3 14 45 4 4 2" xfId="32090"/>
    <cellStyle name="Обычный 3 14 45 4 5" xfId="32091"/>
    <cellStyle name="Обычный 3 14 45 5" xfId="32092"/>
    <cellStyle name="Обычный 3 14 45 5 2" xfId="32093"/>
    <cellStyle name="Обычный 3 14 45 5 2 2" xfId="32094"/>
    <cellStyle name="Обычный 3 14 45 5 2 2 2" xfId="32095"/>
    <cellStyle name="Обычный 3 14 45 5 2 3" xfId="32096"/>
    <cellStyle name="Обычный 3 14 45 5 3" xfId="32097"/>
    <cellStyle name="Обычный 3 14 45 5 3 2" xfId="32098"/>
    <cellStyle name="Обычный 3 14 45 5 4" xfId="32099"/>
    <cellStyle name="Обычный 3 14 45 6" xfId="32100"/>
    <cellStyle name="Обычный 3 14 45 6 2" xfId="32101"/>
    <cellStyle name="Обычный 3 14 45 6 2 2" xfId="32102"/>
    <cellStyle name="Обычный 3 14 45 6 3" xfId="32103"/>
    <cellStyle name="Обычный 3 14 45 7" xfId="32104"/>
    <cellStyle name="Обычный 3 14 45 7 2" xfId="32105"/>
    <cellStyle name="Обычный 3 14 45 8" xfId="32106"/>
    <cellStyle name="Обычный 3 14 46" xfId="32107"/>
    <cellStyle name="Обычный 3 14 46 2" xfId="32108"/>
    <cellStyle name="Обычный 3 14 46 2 2" xfId="32109"/>
    <cellStyle name="Обычный 3 14 46 2 2 2" xfId="32110"/>
    <cellStyle name="Обычный 3 14 46 2 2 2 2" xfId="32111"/>
    <cellStyle name="Обычный 3 14 46 2 2 2 2 2" xfId="32112"/>
    <cellStyle name="Обычный 3 14 46 2 2 2 2 2 2" xfId="32113"/>
    <cellStyle name="Обычный 3 14 46 2 2 2 2 3" xfId="32114"/>
    <cellStyle name="Обычный 3 14 46 2 2 2 3" xfId="32115"/>
    <cellStyle name="Обычный 3 14 46 2 2 2 3 2" xfId="32116"/>
    <cellStyle name="Обычный 3 14 46 2 2 2 4" xfId="32117"/>
    <cellStyle name="Обычный 3 14 46 2 2 3" xfId="32118"/>
    <cellStyle name="Обычный 3 14 46 2 2 3 2" xfId="32119"/>
    <cellStyle name="Обычный 3 14 46 2 2 3 2 2" xfId="32120"/>
    <cellStyle name="Обычный 3 14 46 2 2 3 3" xfId="32121"/>
    <cellStyle name="Обычный 3 14 46 2 2 4" xfId="32122"/>
    <cellStyle name="Обычный 3 14 46 2 2 4 2" xfId="32123"/>
    <cellStyle name="Обычный 3 14 46 2 2 5" xfId="32124"/>
    <cellStyle name="Обычный 3 14 46 2 3" xfId="32125"/>
    <cellStyle name="Обычный 3 14 46 2 3 2" xfId="32126"/>
    <cellStyle name="Обычный 3 14 46 2 3 2 2" xfId="32127"/>
    <cellStyle name="Обычный 3 14 46 2 3 2 2 2" xfId="32128"/>
    <cellStyle name="Обычный 3 14 46 2 3 2 2 2 2" xfId="32129"/>
    <cellStyle name="Обычный 3 14 46 2 3 2 2 3" xfId="32130"/>
    <cellStyle name="Обычный 3 14 46 2 3 2 3" xfId="32131"/>
    <cellStyle name="Обычный 3 14 46 2 3 2 3 2" xfId="32132"/>
    <cellStyle name="Обычный 3 14 46 2 3 2 4" xfId="32133"/>
    <cellStyle name="Обычный 3 14 46 2 3 3" xfId="32134"/>
    <cellStyle name="Обычный 3 14 46 2 3 3 2" xfId="32135"/>
    <cellStyle name="Обычный 3 14 46 2 3 3 2 2" xfId="32136"/>
    <cellStyle name="Обычный 3 14 46 2 3 3 3" xfId="32137"/>
    <cellStyle name="Обычный 3 14 46 2 3 4" xfId="32138"/>
    <cellStyle name="Обычный 3 14 46 2 3 4 2" xfId="32139"/>
    <cellStyle name="Обычный 3 14 46 2 3 5" xfId="32140"/>
    <cellStyle name="Обычный 3 14 46 2 4" xfId="32141"/>
    <cellStyle name="Обычный 3 14 46 2 4 2" xfId="32142"/>
    <cellStyle name="Обычный 3 14 46 2 4 2 2" xfId="32143"/>
    <cellStyle name="Обычный 3 14 46 2 4 2 2 2" xfId="32144"/>
    <cellStyle name="Обычный 3 14 46 2 4 2 3" xfId="32145"/>
    <cellStyle name="Обычный 3 14 46 2 4 3" xfId="32146"/>
    <cellStyle name="Обычный 3 14 46 2 4 3 2" xfId="32147"/>
    <cellStyle name="Обычный 3 14 46 2 4 4" xfId="32148"/>
    <cellStyle name="Обычный 3 14 46 2 5" xfId="32149"/>
    <cellStyle name="Обычный 3 14 46 2 5 2" xfId="32150"/>
    <cellStyle name="Обычный 3 14 46 2 5 2 2" xfId="32151"/>
    <cellStyle name="Обычный 3 14 46 2 5 3" xfId="32152"/>
    <cellStyle name="Обычный 3 14 46 2 6" xfId="32153"/>
    <cellStyle name="Обычный 3 14 46 2 6 2" xfId="32154"/>
    <cellStyle name="Обычный 3 14 46 2 7" xfId="32155"/>
    <cellStyle name="Обычный 3 14 46 3" xfId="32156"/>
    <cellStyle name="Обычный 3 14 46 3 2" xfId="32157"/>
    <cellStyle name="Обычный 3 14 46 3 2 2" xfId="32158"/>
    <cellStyle name="Обычный 3 14 46 3 2 2 2" xfId="32159"/>
    <cellStyle name="Обычный 3 14 46 3 2 2 2 2" xfId="32160"/>
    <cellStyle name="Обычный 3 14 46 3 2 2 3" xfId="32161"/>
    <cellStyle name="Обычный 3 14 46 3 2 3" xfId="32162"/>
    <cellStyle name="Обычный 3 14 46 3 2 3 2" xfId="32163"/>
    <cellStyle name="Обычный 3 14 46 3 2 4" xfId="32164"/>
    <cellStyle name="Обычный 3 14 46 3 3" xfId="32165"/>
    <cellStyle name="Обычный 3 14 46 3 3 2" xfId="32166"/>
    <cellStyle name="Обычный 3 14 46 3 3 2 2" xfId="32167"/>
    <cellStyle name="Обычный 3 14 46 3 3 3" xfId="32168"/>
    <cellStyle name="Обычный 3 14 46 3 4" xfId="32169"/>
    <cellStyle name="Обычный 3 14 46 3 4 2" xfId="32170"/>
    <cellStyle name="Обычный 3 14 46 3 5" xfId="32171"/>
    <cellStyle name="Обычный 3 14 46 4" xfId="32172"/>
    <cellStyle name="Обычный 3 14 46 4 2" xfId="32173"/>
    <cellStyle name="Обычный 3 14 46 4 2 2" xfId="32174"/>
    <cellStyle name="Обычный 3 14 46 4 2 2 2" xfId="32175"/>
    <cellStyle name="Обычный 3 14 46 4 2 2 2 2" xfId="32176"/>
    <cellStyle name="Обычный 3 14 46 4 2 2 3" xfId="32177"/>
    <cellStyle name="Обычный 3 14 46 4 2 3" xfId="32178"/>
    <cellStyle name="Обычный 3 14 46 4 2 3 2" xfId="32179"/>
    <cellStyle name="Обычный 3 14 46 4 2 4" xfId="32180"/>
    <cellStyle name="Обычный 3 14 46 4 3" xfId="32181"/>
    <cellStyle name="Обычный 3 14 46 4 3 2" xfId="32182"/>
    <cellStyle name="Обычный 3 14 46 4 3 2 2" xfId="32183"/>
    <cellStyle name="Обычный 3 14 46 4 3 3" xfId="32184"/>
    <cellStyle name="Обычный 3 14 46 4 4" xfId="32185"/>
    <cellStyle name="Обычный 3 14 46 4 4 2" xfId="32186"/>
    <cellStyle name="Обычный 3 14 46 4 5" xfId="32187"/>
    <cellStyle name="Обычный 3 14 46 5" xfId="32188"/>
    <cellStyle name="Обычный 3 14 46 5 2" xfId="32189"/>
    <cellStyle name="Обычный 3 14 46 5 2 2" xfId="32190"/>
    <cellStyle name="Обычный 3 14 46 5 2 2 2" xfId="32191"/>
    <cellStyle name="Обычный 3 14 46 5 2 3" xfId="32192"/>
    <cellStyle name="Обычный 3 14 46 5 3" xfId="32193"/>
    <cellStyle name="Обычный 3 14 46 5 3 2" xfId="32194"/>
    <cellStyle name="Обычный 3 14 46 5 4" xfId="32195"/>
    <cellStyle name="Обычный 3 14 46 6" xfId="32196"/>
    <cellStyle name="Обычный 3 14 46 6 2" xfId="32197"/>
    <cellStyle name="Обычный 3 14 46 6 2 2" xfId="32198"/>
    <cellStyle name="Обычный 3 14 46 6 3" xfId="32199"/>
    <cellStyle name="Обычный 3 14 46 7" xfId="32200"/>
    <cellStyle name="Обычный 3 14 46 7 2" xfId="32201"/>
    <cellStyle name="Обычный 3 14 46 8" xfId="32202"/>
    <cellStyle name="Обычный 3 14 47" xfId="32203"/>
    <cellStyle name="Обычный 3 14 47 2" xfId="32204"/>
    <cellStyle name="Обычный 3 14 47 2 2" xfId="32205"/>
    <cellStyle name="Обычный 3 14 47 2 2 2" xfId="32206"/>
    <cellStyle name="Обычный 3 14 47 2 2 2 2" xfId="32207"/>
    <cellStyle name="Обычный 3 14 47 2 2 2 2 2" xfId="32208"/>
    <cellStyle name="Обычный 3 14 47 2 2 2 2 2 2" xfId="32209"/>
    <cellStyle name="Обычный 3 14 47 2 2 2 2 3" xfId="32210"/>
    <cellStyle name="Обычный 3 14 47 2 2 2 3" xfId="32211"/>
    <cellStyle name="Обычный 3 14 47 2 2 2 3 2" xfId="32212"/>
    <cellStyle name="Обычный 3 14 47 2 2 2 4" xfId="32213"/>
    <cellStyle name="Обычный 3 14 47 2 2 3" xfId="32214"/>
    <cellStyle name="Обычный 3 14 47 2 2 3 2" xfId="32215"/>
    <cellStyle name="Обычный 3 14 47 2 2 3 2 2" xfId="32216"/>
    <cellStyle name="Обычный 3 14 47 2 2 3 3" xfId="32217"/>
    <cellStyle name="Обычный 3 14 47 2 2 4" xfId="32218"/>
    <cellStyle name="Обычный 3 14 47 2 2 4 2" xfId="32219"/>
    <cellStyle name="Обычный 3 14 47 2 2 5" xfId="32220"/>
    <cellStyle name="Обычный 3 14 47 2 3" xfId="32221"/>
    <cellStyle name="Обычный 3 14 47 2 3 2" xfId="32222"/>
    <cellStyle name="Обычный 3 14 47 2 3 2 2" xfId="32223"/>
    <cellStyle name="Обычный 3 14 47 2 3 2 2 2" xfId="32224"/>
    <cellStyle name="Обычный 3 14 47 2 3 2 2 2 2" xfId="32225"/>
    <cellStyle name="Обычный 3 14 47 2 3 2 2 3" xfId="32226"/>
    <cellStyle name="Обычный 3 14 47 2 3 2 3" xfId="32227"/>
    <cellStyle name="Обычный 3 14 47 2 3 2 3 2" xfId="32228"/>
    <cellStyle name="Обычный 3 14 47 2 3 2 4" xfId="32229"/>
    <cellStyle name="Обычный 3 14 47 2 3 3" xfId="32230"/>
    <cellStyle name="Обычный 3 14 47 2 3 3 2" xfId="32231"/>
    <cellStyle name="Обычный 3 14 47 2 3 3 2 2" xfId="32232"/>
    <cellStyle name="Обычный 3 14 47 2 3 3 3" xfId="32233"/>
    <cellStyle name="Обычный 3 14 47 2 3 4" xfId="32234"/>
    <cellStyle name="Обычный 3 14 47 2 3 4 2" xfId="32235"/>
    <cellStyle name="Обычный 3 14 47 2 3 5" xfId="32236"/>
    <cellStyle name="Обычный 3 14 47 2 4" xfId="32237"/>
    <cellStyle name="Обычный 3 14 47 2 4 2" xfId="32238"/>
    <cellStyle name="Обычный 3 14 47 2 4 2 2" xfId="32239"/>
    <cellStyle name="Обычный 3 14 47 2 4 2 2 2" xfId="32240"/>
    <cellStyle name="Обычный 3 14 47 2 4 2 3" xfId="32241"/>
    <cellStyle name="Обычный 3 14 47 2 4 3" xfId="32242"/>
    <cellStyle name="Обычный 3 14 47 2 4 3 2" xfId="32243"/>
    <cellStyle name="Обычный 3 14 47 2 4 4" xfId="32244"/>
    <cellStyle name="Обычный 3 14 47 2 5" xfId="32245"/>
    <cellStyle name="Обычный 3 14 47 2 5 2" xfId="32246"/>
    <cellStyle name="Обычный 3 14 47 2 5 2 2" xfId="32247"/>
    <cellStyle name="Обычный 3 14 47 2 5 3" xfId="32248"/>
    <cellStyle name="Обычный 3 14 47 2 6" xfId="32249"/>
    <cellStyle name="Обычный 3 14 47 2 6 2" xfId="32250"/>
    <cellStyle name="Обычный 3 14 47 2 7" xfId="32251"/>
    <cellStyle name="Обычный 3 14 47 3" xfId="32252"/>
    <cellStyle name="Обычный 3 14 47 3 2" xfId="32253"/>
    <cellStyle name="Обычный 3 14 47 3 2 2" xfId="32254"/>
    <cellStyle name="Обычный 3 14 47 3 2 2 2" xfId="32255"/>
    <cellStyle name="Обычный 3 14 47 3 2 2 2 2" xfId="32256"/>
    <cellStyle name="Обычный 3 14 47 3 2 2 3" xfId="32257"/>
    <cellStyle name="Обычный 3 14 47 3 2 3" xfId="32258"/>
    <cellStyle name="Обычный 3 14 47 3 2 3 2" xfId="32259"/>
    <cellStyle name="Обычный 3 14 47 3 2 4" xfId="32260"/>
    <cellStyle name="Обычный 3 14 47 3 3" xfId="32261"/>
    <cellStyle name="Обычный 3 14 47 3 3 2" xfId="32262"/>
    <cellStyle name="Обычный 3 14 47 3 3 2 2" xfId="32263"/>
    <cellStyle name="Обычный 3 14 47 3 3 3" xfId="32264"/>
    <cellStyle name="Обычный 3 14 47 3 4" xfId="32265"/>
    <cellStyle name="Обычный 3 14 47 3 4 2" xfId="32266"/>
    <cellStyle name="Обычный 3 14 47 3 5" xfId="32267"/>
    <cellStyle name="Обычный 3 14 47 4" xfId="32268"/>
    <cellStyle name="Обычный 3 14 47 4 2" xfId="32269"/>
    <cellStyle name="Обычный 3 14 47 4 2 2" xfId="32270"/>
    <cellStyle name="Обычный 3 14 47 4 2 2 2" xfId="32271"/>
    <cellStyle name="Обычный 3 14 47 4 2 2 2 2" xfId="32272"/>
    <cellStyle name="Обычный 3 14 47 4 2 2 3" xfId="32273"/>
    <cellStyle name="Обычный 3 14 47 4 2 3" xfId="32274"/>
    <cellStyle name="Обычный 3 14 47 4 2 3 2" xfId="32275"/>
    <cellStyle name="Обычный 3 14 47 4 2 4" xfId="32276"/>
    <cellStyle name="Обычный 3 14 47 4 3" xfId="32277"/>
    <cellStyle name="Обычный 3 14 47 4 3 2" xfId="32278"/>
    <cellStyle name="Обычный 3 14 47 4 3 2 2" xfId="32279"/>
    <cellStyle name="Обычный 3 14 47 4 3 3" xfId="32280"/>
    <cellStyle name="Обычный 3 14 47 4 4" xfId="32281"/>
    <cellStyle name="Обычный 3 14 47 4 4 2" xfId="32282"/>
    <cellStyle name="Обычный 3 14 47 4 5" xfId="32283"/>
    <cellStyle name="Обычный 3 14 47 5" xfId="32284"/>
    <cellStyle name="Обычный 3 14 47 5 2" xfId="32285"/>
    <cellStyle name="Обычный 3 14 47 5 2 2" xfId="32286"/>
    <cellStyle name="Обычный 3 14 47 5 2 2 2" xfId="32287"/>
    <cellStyle name="Обычный 3 14 47 5 2 3" xfId="32288"/>
    <cellStyle name="Обычный 3 14 47 5 3" xfId="32289"/>
    <cellStyle name="Обычный 3 14 47 5 3 2" xfId="32290"/>
    <cellStyle name="Обычный 3 14 47 5 4" xfId="32291"/>
    <cellStyle name="Обычный 3 14 47 6" xfId="32292"/>
    <cellStyle name="Обычный 3 14 47 6 2" xfId="32293"/>
    <cellStyle name="Обычный 3 14 47 6 2 2" xfId="32294"/>
    <cellStyle name="Обычный 3 14 47 6 3" xfId="32295"/>
    <cellStyle name="Обычный 3 14 47 7" xfId="32296"/>
    <cellStyle name="Обычный 3 14 47 7 2" xfId="32297"/>
    <cellStyle name="Обычный 3 14 47 8" xfId="32298"/>
    <cellStyle name="Обычный 3 14 48" xfId="32299"/>
    <cellStyle name="Обычный 3 14 48 2" xfId="32300"/>
    <cellStyle name="Обычный 3 14 48 2 2" xfId="32301"/>
    <cellStyle name="Обычный 3 14 48 2 2 2" xfId="32302"/>
    <cellStyle name="Обычный 3 14 48 2 2 2 2" xfId="32303"/>
    <cellStyle name="Обычный 3 14 48 2 2 2 2 2" xfId="32304"/>
    <cellStyle name="Обычный 3 14 48 2 2 2 3" xfId="32305"/>
    <cellStyle name="Обычный 3 14 48 2 2 3" xfId="32306"/>
    <cellStyle name="Обычный 3 14 48 2 2 3 2" xfId="32307"/>
    <cellStyle name="Обычный 3 14 48 2 2 4" xfId="32308"/>
    <cellStyle name="Обычный 3 14 48 2 3" xfId="32309"/>
    <cellStyle name="Обычный 3 14 48 2 3 2" xfId="32310"/>
    <cellStyle name="Обычный 3 14 48 2 3 2 2" xfId="32311"/>
    <cellStyle name="Обычный 3 14 48 2 3 3" xfId="32312"/>
    <cellStyle name="Обычный 3 14 48 2 4" xfId="32313"/>
    <cellStyle name="Обычный 3 14 48 2 4 2" xfId="32314"/>
    <cellStyle name="Обычный 3 14 48 2 5" xfId="32315"/>
    <cellStyle name="Обычный 3 14 48 3" xfId="32316"/>
    <cellStyle name="Обычный 3 14 48 3 2" xfId="32317"/>
    <cellStyle name="Обычный 3 14 48 3 2 2" xfId="32318"/>
    <cellStyle name="Обычный 3 14 48 3 2 2 2" xfId="32319"/>
    <cellStyle name="Обычный 3 14 48 3 2 2 2 2" xfId="32320"/>
    <cellStyle name="Обычный 3 14 48 3 2 2 3" xfId="32321"/>
    <cellStyle name="Обычный 3 14 48 3 2 3" xfId="32322"/>
    <cellStyle name="Обычный 3 14 48 3 2 3 2" xfId="32323"/>
    <cellStyle name="Обычный 3 14 48 3 2 4" xfId="32324"/>
    <cellStyle name="Обычный 3 14 48 3 3" xfId="32325"/>
    <cellStyle name="Обычный 3 14 48 3 3 2" xfId="32326"/>
    <cellStyle name="Обычный 3 14 48 3 3 2 2" xfId="32327"/>
    <cellStyle name="Обычный 3 14 48 3 3 3" xfId="32328"/>
    <cellStyle name="Обычный 3 14 48 3 4" xfId="32329"/>
    <cellStyle name="Обычный 3 14 48 3 4 2" xfId="32330"/>
    <cellStyle name="Обычный 3 14 48 3 5" xfId="32331"/>
    <cellStyle name="Обычный 3 14 48 4" xfId="32332"/>
    <cellStyle name="Обычный 3 14 48 4 2" xfId="32333"/>
    <cellStyle name="Обычный 3 14 48 4 2 2" xfId="32334"/>
    <cellStyle name="Обычный 3 14 48 4 2 2 2" xfId="32335"/>
    <cellStyle name="Обычный 3 14 48 4 2 3" xfId="32336"/>
    <cellStyle name="Обычный 3 14 48 4 3" xfId="32337"/>
    <cellStyle name="Обычный 3 14 48 4 3 2" xfId="32338"/>
    <cellStyle name="Обычный 3 14 48 4 4" xfId="32339"/>
    <cellStyle name="Обычный 3 14 48 5" xfId="32340"/>
    <cellStyle name="Обычный 3 14 48 5 2" xfId="32341"/>
    <cellStyle name="Обычный 3 14 48 5 2 2" xfId="32342"/>
    <cellStyle name="Обычный 3 14 48 5 3" xfId="32343"/>
    <cellStyle name="Обычный 3 14 48 6" xfId="32344"/>
    <cellStyle name="Обычный 3 14 48 6 2" xfId="32345"/>
    <cellStyle name="Обычный 3 14 48 7" xfId="32346"/>
    <cellStyle name="Обычный 3 14 49" xfId="32347"/>
    <cellStyle name="Обычный 3 14 49 2" xfId="32348"/>
    <cellStyle name="Обычный 3 14 49 2 2" xfId="32349"/>
    <cellStyle name="Обычный 3 14 49 2 2 2" xfId="32350"/>
    <cellStyle name="Обычный 3 14 49 2 2 2 2" xfId="32351"/>
    <cellStyle name="Обычный 3 14 49 2 2 3" xfId="32352"/>
    <cellStyle name="Обычный 3 14 49 2 3" xfId="32353"/>
    <cellStyle name="Обычный 3 14 49 2 3 2" xfId="32354"/>
    <cellStyle name="Обычный 3 14 49 2 4" xfId="32355"/>
    <cellStyle name="Обычный 3 14 49 3" xfId="32356"/>
    <cellStyle name="Обычный 3 14 49 3 2" xfId="32357"/>
    <cellStyle name="Обычный 3 14 49 3 2 2" xfId="32358"/>
    <cellStyle name="Обычный 3 14 49 3 3" xfId="32359"/>
    <cellStyle name="Обычный 3 14 49 4" xfId="32360"/>
    <cellStyle name="Обычный 3 14 49 4 2" xfId="32361"/>
    <cellStyle name="Обычный 3 14 49 5" xfId="32362"/>
    <cellStyle name="Обычный 3 14 5" xfId="32363"/>
    <cellStyle name="Обычный 3 14 5 2" xfId="32364"/>
    <cellStyle name="Обычный 3 14 5 2 2" xfId="32365"/>
    <cellStyle name="Обычный 3 14 5 2 2 2" xfId="32366"/>
    <cellStyle name="Обычный 3 14 5 2 2 2 2" xfId="32367"/>
    <cellStyle name="Обычный 3 14 5 2 2 2 2 2" xfId="32368"/>
    <cellStyle name="Обычный 3 14 5 2 2 2 2 2 2" xfId="32369"/>
    <cellStyle name="Обычный 3 14 5 2 2 2 2 3" xfId="32370"/>
    <cellStyle name="Обычный 3 14 5 2 2 2 3" xfId="32371"/>
    <cellStyle name="Обычный 3 14 5 2 2 2 3 2" xfId="32372"/>
    <cellStyle name="Обычный 3 14 5 2 2 2 4" xfId="32373"/>
    <cellStyle name="Обычный 3 14 5 2 2 3" xfId="32374"/>
    <cellStyle name="Обычный 3 14 5 2 2 3 2" xfId="32375"/>
    <cellStyle name="Обычный 3 14 5 2 2 3 2 2" xfId="32376"/>
    <cellStyle name="Обычный 3 14 5 2 2 3 3" xfId="32377"/>
    <cellStyle name="Обычный 3 14 5 2 2 4" xfId="32378"/>
    <cellStyle name="Обычный 3 14 5 2 2 4 2" xfId="32379"/>
    <cellStyle name="Обычный 3 14 5 2 2 5" xfId="32380"/>
    <cellStyle name="Обычный 3 14 5 2 3" xfId="32381"/>
    <cellStyle name="Обычный 3 14 5 2 3 2" xfId="32382"/>
    <cellStyle name="Обычный 3 14 5 2 3 2 2" xfId="32383"/>
    <cellStyle name="Обычный 3 14 5 2 3 2 2 2" xfId="32384"/>
    <cellStyle name="Обычный 3 14 5 2 3 2 2 2 2" xfId="32385"/>
    <cellStyle name="Обычный 3 14 5 2 3 2 2 3" xfId="32386"/>
    <cellStyle name="Обычный 3 14 5 2 3 2 3" xfId="32387"/>
    <cellStyle name="Обычный 3 14 5 2 3 2 3 2" xfId="32388"/>
    <cellStyle name="Обычный 3 14 5 2 3 2 4" xfId="32389"/>
    <cellStyle name="Обычный 3 14 5 2 3 3" xfId="32390"/>
    <cellStyle name="Обычный 3 14 5 2 3 3 2" xfId="32391"/>
    <cellStyle name="Обычный 3 14 5 2 3 3 2 2" xfId="32392"/>
    <cellStyle name="Обычный 3 14 5 2 3 3 3" xfId="32393"/>
    <cellStyle name="Обычный 3 14 5 2 3 4" xfId="32394"/>
    <cellStyle name="Обычный 3 14 5 2 3 4 2" xfId="32395"/>
    <cellStyle name="Обычный 3 14 5 2 3 5" xfId="32396"/>
    <cellStyle name="Обычный 3 14 5 2 4" xfId="32397"/>
    <cellStyle name="Обычный 3 14 5 2 4 2" xfId="32398"/>
    <cellStyle name="Обычный 3 14 5 2 4 2 2" xfId="32399"/>
    <cellStyle name="Обычный 3 14 5 2 4 2 2 2" xfId="32400"/>
    <cellStyle name="Обычный 3 14 5 2 4 2 3" xfId="32401"/>
    <cellStyle name="Обычный 3 14 5 2 4 3" xfId="32402"/>
    <cellStyle name="Обычный 3 14 5 2 4 3 2" xfId="32403"/>
    <cellStyle name="Обычный 3 14 5 2 4 4" xfId="32404"/>
    <cellStyle name="Обычный 3 14 5 2 5" xfId="32405"/>
    <cellStyle name="Обычный 3 14 5 2 5 2" xfId="32406"/>
    <cellStyle name="Обычный 3 14 5 2 5 2 2" xfId="32407"/>
    <cellStyle name="Обычный 3 14 5 2 5 3" xfId="32408"/>
    <cellStyle name="Обычный 3 14 5 2 6" xfId="32409"/>
    <cellStyle name="Обычный 3 14 5 2 6 2" xfId="32410"/>
    <cellStyle name="Обычный 3 14 5 2 7" xfId="32411"/>
    <cellStyle name="Обычный 3 14 5 3" xfId="32412"/>
    <cellStyle name="Обычный 3 14 5 3 2" xfId="32413"/>
    <cellStyle name="Обычный 3 14 5 3 2 2" xfId="32414"/>
    <cellStyle name="Обычный 3 14 5 3 2 2 2" xfId="32415"/>
    <cellStyle name="Обычный 3 14 5 3 2 2 2 2" xfId="32416"/>
    <cellStyle name="Обычный 3 14 5 3 2 2 3" xfId="32417"/>
    <cellStyle name="Обычный 3 14 5 3 2 3" xfId="32418"/>
    <cellStyle name="Обычный 3 14 5 3 2 3 2" xfId="32419"/>
    <cellStyle name="Обычный 3 14 5 3 2 4" xfId="32420"/>
    <cellStyle name="Обычный 3 14 5 3 3" xfId="32421"/>
    <cellStyle name="Обычный 3 14 5 3 3 2" xfId="32422"/>
    <cellStyle name="Обычный 3 14 5 3 3 2 2" xfId="32423"/>
    <cellStyle name="Обычный 3 14 5 3 3 3" xfId="32424"/>
    <cellStyle name="Обычный 3 14 5 3 4" xfId="32425"/>
    <cellStyle name="Обычный 3 14 5 3 4 2" xfId="32426"/>
    <cellStyle name="Обычный 3 14 5 3 5" xfId="32427"/>
    <cellStyle name="Обычный 3 14 5 4" xfId="32428"/>
    <cellStyle name="Обычный 3 14 5 4 2" xfId="32429"/>
    <cellStyle name="Обычный 3 14 5 4 2 2" xfId="32430"/>
    <cellStyle name="Обычный 3 14 5 4 2 2 2" xfId="32431"/>
    <cellStyle name="Обычный 3 14 5 4 2 2 2 2" xfId="32432"/>
    <cellStyle name="Обычный 3 14 5 4 2 2 3" xfId="32433"/>
    <cellStyle name="Обычный 3 14 5 4 2 3" xfId="32434"/>
    <cellStyle name="Обычный 3 14 5 4 2 3 2" xfId="32435"/>
    <cellStyle name="Обычный 3 14 5 4 2 4" xfId="32436"/>
    <cellStyle name="Обычный 3 14 5 4 3" xfId="32437"/>
    <cellStyle name="Обычный 3 14 5 4 3 2" xfId="32438"/>
    <cellStyle name="Обычный 3 14 5 4 3 2 2" xfId="32439"/>
    <cellStyle name="Обычный 3 14 5 4 3 3" xfId="32440"/>
    <cellStyle name="Обычный 3 14 5 4 4" xfId="32441"/>
    <cellStyle name="Обычный 3 14 5 4 4 2" xfId="32442"/>
    <cellStyle name="Обычный 3 14 5 4 5" xfId="32443"/>
    <cellStyle name="Обычный 3 14 5 5" xfId="32444"/>
    <cellStyle name="Обычный 3 14 5 5 2" xfId="32445"/>
    <cellStyle name="Обычный 3 14 5 5 2 2" xfId="32446"/>
    <cellStyle name="Обычный 3 14 5 5 2 2 2" xfId="32447"/>
    <cellStyle name="Обычный 3 14 5 5 2 3" xfId="32448"/>
    <cellStyle name="Обычный 3 14 5 5 3" xfId="32449"/>
    <cellStyle name="Обычный 3 14 5 5 3 2" xfId="32450"/>
    <cellStyle name="Обычный 3 14 5 5 4" xfId="32451"/>
    <cellStyle name="Обычный 3 14 5 6" xfId="32452"/>
    <cellStyle name="Обычный 3 14 5 6 2" xfId="32453"/>
    <cellStyle name="Обычный 3 14 5 6 2 2" xfId="32454"/>
    <cellStyle name="Обычный 3 14 5 6 3" xfId="32455"/>
    <cellStyle name="Обычный 3 14 5 7" xfId="32456"/>
    <cellStyle name="Обычный 3 14 5 7 2" xfId="32457"/>
    <cellStyle name="Обычный 3 14 5 8" xfId="32458"/>
    <cellStyle name="Обычный 3 14 50" xfId="32459"/>
    <cellStyle name="Обычный 3 14 50 2" xfId="32460"/>
    <cellStyle name="Обычный 3 14 50 2 2" xfId="32461"/>
    <cellStyle name="Обычный 3 14 50 2 2 2" xfId="32462"/>
    <cellStyle name="Обычный 3 14 50 2 2 2 2" xfId="32463"/>
    <cellStyle name="Обычный 3 14 50 2 2 3" xfId="32464"/>
    <cellStyle name="Обычный 3 14 50 2 3" xfId="32465"/>
    <cellStyle name="Обычный 3 14 50 2 3 2" xfId="32466"/>
    <cellStyle name="Обычный 3 14 50 2 4" xfId="32467"/>
    <cellStyle name="Обычный 3 14 50 3" xfId="32468"/>
    <cellStyle name="Обычный 3 14 50 3 2" xfId="32469"/>
    <cellStyle name="Обычный 3 14 50 3 2 2" xfId="32470"/>
    <cellStyle name="Обычный 3 14 50 3 3" xfId="32471"/>
    <cellStyle name="Обычный 3 14 50 4" xfId="32472"/>
    <cellStyle name="Обычный 3 14 50 4 2" xfId="32473"/>
    <cellStyle name="Обычный 3 14 50 5" xfId="32474"/>
    <cellStyle name="Обычный 3 14 51" xfId="32475"/>
    <cellStyle name="Обычный 3 14 51 2" xfId="32476"/>
    <cellStyle name="Обычный 3 14 51 2 2" xfId="32477"/>
    <cellStyle name="Обычный 3 14 51 2 2 2" xfId="32478"/>
    <cellStyle name="Обычный 3 14 51 2 3" xfId="32479"/>
    <cellStyle name="Обычный 3 14 51 3" xfId="32480"/>
    <cellStyle name="Обычный 3 14 51 3 2" xfId="32481"/>
    <cellStyle name="Обычный 3 14 51 4" xfId="32482"/>
    <cellStyle name="Обычный 3 14 52" xfId="32483"/>
    <cellStyle name="Обычный 3 14 52 2" xfId="32484"/>
    <cellStyle name="Обычный 3 14 52 2 2" xfId="32485"/>
    <cellStyle name="Обычный 3 14 52 3" xfId="32486"/>
    <cellStyle name="Обычный 3 14 53" xfId="32487"/>
    <cellStyle name="Обычный 3 14 53 2" xfId="32488"/>
    <cellStyle name="Обычный 3 14 54" xfId="32489"/>
    <cellStyle name="Обычный 3 14 6" xfId="32490"/>
    <cellStyle name="Обычный 3 14 6 2" xfId="32491"/>
    <cellStyle name="Обычный 3 14 6 2 2" xfId="32492"/>
    <cellStyle name="Обычный 3 14 6 2 2 2" xfId="32493"/>
    <cellStyle name="Обычный 3 14 6 2 2 2 2" xfId="32494"/>
    <cellStyle name="Обычный 3 14 6 2 2 2 2 2" xfId="32495"/>
    <cellStyle name="Обычный 3 14 6 2 2 2 2 2 2" xfId="32496"/>
    <cellStyle name="Обычный 3 14 6 2 2 2 2 3" xfId="32497"/>
    <cellStyle name="Обычный 3 14 6 2 2 2 3" xfId="32498"/>
    <cellStyle name="Обычный 3 14 6 2 2 2 3 2" xfId="32499"/>
    <cellStyle name="Обычный 3 14 6 2 2 2 4" xfId="32500"/>
    <cellStyle name="Обычный 3 14 6 2 2 3" xfId="32501"/>
    <cellStyle name="Обычный 3 14 6 2 2 3 2" xfId="32502"/>
    <cellStyle name="Обычный 3 14 6 2 2 3 2 2" xfId="32503"/>
    <cellStyle name="Обычный 3 14 6 2 2 3 3" xfId="32504"/>
    <cellStyle name="Обычный 3 14 6 2 2 4" xfId="32505"/>
    <cellStyle name="Обычный 3 14 6 2 2 4 2" xfId="32506"/>
    <cellStyle name="Обычный 3 14 6 2 2 5" xfId="32507"/>
    <cellStyle name="Обычный 3 14 6 2 3" xfId="32508"/>
    <cellStyle name="Обычный 3 14 6 2 3 2" xfId="32509"/>
    <cellStyle name="Обычный 3 14 6 2 3 2 2" xfId="32510"/>
    <cellStyle name="Обычный 3 14 6 2 3 2 2 2" xfId="32511"/>
    <cellStyle name="Обычный 3 14 6 2 3 2 2 2 2" xfId="32512"/>
    <cellStyle name="Обычный 3 14 6 2 3 2 2 3" xfId="32513"/>
    <cellStyle name="Обычный 3 14 6 2 3 2 3" xfId="32514"/>
    <cellStyle name="Обычный 3 14 6 2 3 2 3 2" xfId="32515"/>
    <cellStyle name="Обычный 3 14 6 2 3 2 4" xfId="32516"/>
    <cellStyle name="Обычный 3 14 6 2 3 3" xfId="32517"/>
    <cellStyle name="Обычный 3 14 6 2 3 3 2" xfId="32518"/>
    <cellStyle name="Обычный 3 14 6 2 3 3 2 2" xfId="32519"/>
    <cellStyle name="Обычный 3 14 6 2 3 3 3" xfId="32520"/>
    <cellStyle name="Обычный 3 14 6 2 3 4" xfId="32521"/>
    <cellStyle name="Обычный 3 14 6 2 3 4 2" xfId="32522"/>
    <cellStyle name="Обычный 3 14 6 2 3 5" xfId="32523"/>
    <cellStyle name="Обычный 3 14 6 2 4" xfId="32524"/>
    <cellStyle name="Обычный 3 14 6 2 4 2" xfId="32525"/>
    <cellStyle name="Обычный 3 14 6 2 4 2 2" xfId="32526"/>
    <cellStyle name="Обычный 3 14 6 2 4 2 2 2" xfId="32527"/>
    <cellStyle name="Обычный 3 14 6 2 4 2 3" xfId="32528"/>
    <cellStyle name="Обычный 3 14 6 2 4 3" xfId="32529"/>
    <cellStyle name="Обычный 3 14 6 2 4 3 2" xfId="32530"/>
    <cellStyle name="Обычный 3 14 6 2 4 4" xfId="32531"/>
    <cellStyle name="Обычный 3 14 6 2 5" xfId="32532"/>
    <cellStyle name="Обычный 3 14 6 2 5 2" xfId="32533"/>
    <cellStyle name="Обычный 3 14 6 2 5 2 2" xfId="32534"/>
    <cellStyle name="Обычный 3 14 6 2 5 3" xfId="32535"/>
    <cellStyle name="Обычный 3 14 6 2 6" xfId="32536"/>
    <cellStyle name="Обычный 3 14 6 2 6 2" xfId="32537"/>
    <cellStyle name="Обычный 3 14 6 2 7" xfId="32538"/>
    <cellStyle name="Обычный 3 14 6 3" xfId="32539"/>
    <cellStyle name="Обычный 3 14 6 3 2" xfId="32540"/>
    <cellStyle name="Обычный 3 14 6 3 2 2" xfId="32541"/>
    <cellStyle name="Обычный 3 14 6 3 2 2 2" xfId="32542"/>
    <cellStyle name="Обычный 3 14 6 3 2 2 2 2" xfId="32543"/>
    <cellStyle name="Обычный 3 14 6 3 2 2 3" xfId="32544"/>
    <cellStyle name="Обычный 3 14 6 3 2 3" xfId="32545"/>
    <cellStyle name="Обычный 3 14 6 3 2 3 2" xfId="32546"/>
    <cellStyle name="Обычный 3 14 6 3 2 4" xfId="32547"/>
    <cellStyle name="Обычный 3 14 6 3 3" xfId="32548"/>
    <cellStyle name="Обычный 3 14 6 3 3 2" xfId="32549"/>
    <cellStyle name="Обычный 3 14 6 3 3 2 2" xfId="32550"/>
    <cellStyle name="Обычный 3 14 6 3 3 3" xfId="32551"/>
    <cellStyle name="Обычный 3 14 6 3 4" xfId="32552"/>
    <cellStyle name="Обычный 3 14 6 3 4 2" xfId="32553"/>
    <cellStyle name="Обычный 3 14 6 3 5" xfId="32554"/>
    <cellStyle name="Обычный 3 14 6 4" xfId="32555"/>
    <cellStyle name="Обычный 3 14 6 4 2" xfId="32556"/>
    <cellStyle name="Обычный 3 14 6 4 2 2" xfId="32557"/>
    <cellStyle name="Обычный 3 14 6 4 2 2 2" xfId="32558"/>
    <cellStyle name="Обычный 3 14 6 4 2 2 2 2" xfId="32559"/>
    <cellStyle name="Обычный 3 14 6 4 2 2 3" xfId="32560"/>
    <cellStyle name="Обычный 3 14 6 4 2 3" xfId="32561"/>
    <cellStyle name="Обычный 3 14 6 4 2 3 2" xfId="32562"/>
    <cellStyle name="Обычный 3 14 6 4 2 4" xfId="32563"/>
    <cellStyle name="Обычный 3 14 6 4 3" xfId="32564"/>
    <cellStyle name="Обычный 3 14 6 4 3 2" xfId="32565"/>
    <cellStyle name="Обычный 3 14 6 4 3 2 2" xfId="32566"/>
    <cellStyle name="Обычный 3 14 6 4 3 3" xfId="32567"/>
    <cellStyle name="Обычный 3 14 6 4 4" xfId="32568"/>
    <cellStyle name="Обычный 3 14 6 4 4 2" xfId="32569"/>
    <cellStyle name="Обычный 3 14 6 4 5" xfId="32570"/>
    <cellStyle name="Обычный 3 14 6 5" xfId="32571"/>
    <cellStyle name="Обычный 3 14 6 5 2" xfId="32572"/>
    <cellStyle name="Обычный 3 14 6 5 2 2" xfId="32573"/>
    <cellStyle name="Обычный 3 14 6 5 2 2 2" xfId="32574"/>
    <cellStyle name="Обычный 3 14 6 5 2 3" xfId="32575"/>
    <cellStyle name="Обычный 3 14 6 5 3" xfId="32576"/>
    <cellStyle name="Обычный 3 14 6 5 3 2" xfId="32577"/>
    <cellStyle name="Обычный 3 14 6 5 4" xfId="32578"/>
    <cellStyle name="Обычный 3 14 6 6" xfId="32579"/>
    <cellStyle name="Обычный 3 14 6 6 2" xfId="32580"/>
    <cellStyle name="Обычный 3 14 6 6 2 2" xfId="32581"/>
    <cellStyle name="Обычный 3 14 6 6 3" xfId="32582"/>
    <cellStyle name="Обычный 3 14 6 7" xfId="32583"/>
    <cellStyle name="Обычный 3 14 6 7 2" xfId="32584"/>
    <cellStyle name="Обычный 3 14 6 8" xfId="32585"/>
    <cellStyle name="Обычный 3 14 7" xfId="32586"/>
    <cellStyle name="Обычный 3 14 7 2" xfId="32587"/>
    <cellStyle name="Обычный 3 14 7 2 2" xfId="32588"/>
    <cellStyle name="Обычный 3 14 7 2 2 2" xfId="32589"/>
    <cellStyle name="Обычный 3 14 7 2 2 2 2" xfId="32590"/>
    <cellStyle name="Обычный 3 14 7 2 2 2 2 2" xfId="32591"/>
    <cellStyle name="Обычный 3 14 7 2 2 2 2 2 2" xfId="32592"/>
    <cellStyle name="Обычный 3 14 7 2 2 2 2 3" xfId="32593"/>
    <cellStyle name="Обычный 3 14 7 2 2 2 3" xfId="32594"/>
    <cellStyle name="Обычный 3 14 7 2 2 2 3 2" xfId="32595"/>
    <cellStyle name="Обычный 3 14 7 2 2 2 4" xfId="32596"/>
    <cellStyle name="Обычный 3 14 7 2 2 3" xfId="32597"/>
    <cellStyle name="Обычный 3 14 7 2 2 3 2" xfId="32598"/>
    <cellStyle name="Обычный 3 14 7 2 2 3 2 2" xfId="32599"/>
    <cellStyle name="Обычный 3 14 7 2 2 3 3" xfId="32600"/>
    <cellStyle name="Обычный 3 14 7 2 2 4" xfId="32601"/>
    <cellStyle name="Обычный 3 14 7 2 2 4 2" xfId="32602"/>
    <cellStyle name="Обычный 3 14 7 2 2 5" xfId="32603"/>
    <cellStyle name="Обычный 3 14 7 2 3" xfId="32604"/>
    <cellStyle name="Обычный 3 14 7 2 3 2" xfId="32605"/>
    <cellStyle name="Обычный 3 14 7 2 3 2 2" xfId="32606"/>
    <cellStyle name="Обычный 3 14 7 2 3 2 2 2" xfId="32607"/>
    <cellStyle name="Обычный 3 14 7 2 3 2 2 2 2" xfId="32608"/>
    <cellStyle name="Обычный 3 14 7 2 3 2 2 3" xfId="32609"/>
    <cellStyle name="Обычный 3 14 7 2 3 2 3" xfId="32610"/>
    <cellStyle name="Обычный 3 14 7 2 3 2 3 2" xfId="32611"/>
    <cellStyle name="Обычный 3 14 7 2 3 2 4" xfId="32612"/>
    <cellStyle name="Обычный 3 14 7 2 3 3" xfId="32613"/>
    <cellStyle name="Обычный 3 14 7 2 3 3 2" xfId="32614"/>
    <cellStyle name="Обычный 3 14 7 2 3 3 2 2" xfId="32615"/>
    <cellStyle name="Обычный 3 14 7 2 3 3 3" xfId="32616"/>
    <cellStyle name="Обычный 3 14 7 2 3 4" xfId="32617"/>
    <cellStyle name="Обычный 3 14 7 2 3 4 2" xfId="32618"/>
    <cellStyle name="Обычный 3 14 7 2 3 5" xfId="32619"/>
    <cellStyle name="Обычный 3 14 7 2 4" xfId="32620"/>
    <cellStyle name="Обычный 3 14 7 2 4 2" xfId="32621"/>
    <cellStyle name="Обычный 3 14 7 2 4 2 2" xfId="32622"/>
    <cellStyle name="Обычный 3 14 7 2 4 2 2 2" xfId="32623"/>
    <cellStyle name="Обычный 3 14 7 2 4 2 3" xfId="32624"/>
    <cellStyle name="Обычный 3 14 7 2 4 3" xfId="32625"/>
    <cellStyle name="Обычный 3 14 7 2 4 3 2" xfId="32626"/>
    <cellStyle name="Обычный 3 14 7 2 4 4" xfId="32627"/>
    <cellStyle name="Обычный 3 14 7 2 5" xfId="32628"/>
    <cellStyle name="Обычный 3 14 7 2 5 2" xfId="32629"/>
    <cellStyle name="Обычный 3 14 7 2 5 2 2" xfId="32630"/>
    <cellStyle name="Обычный 3 14 7 2 5 3" xfId="32631"/>
    <cellStyle name="Обычный 3 14 7 2 6" xfId="32632"/>
    <cellStyle name="Обычный 3 14 7 2 6 2" xfId="32633"/>
    <cellStyle name="Обычный 3 14 7 2 7" xfId="32634"/>
    <cellStyle name="Обычный 3 14 7 3" xfId="32635"/>
    <cellStyle name="Обычный 3 14 7 3 2" xfId="32636"/>
    <cellStyle name="Обычный 3 14 7 3 2 2" xfId="32637"/>
    <cellStyle name="Обычный 3 14 7 3 2 2 2" xfId="32638"/>
    <cellStyle name="Обычный 3 14 7 3 2 2 2 2" xfId="32639"/>
    <cellStyle name="Обычный 3 14 7 3 2 2 3" xfId="32640"/>
    <cellStyle name="Обычный 3 14 7 3 2 3" xfId="32641"/>
    <cellStyle name="Обычный 3 14 7 3 2 3 2" xfId="32642"/>
    <cellStyle name="Обычный 3 14 7 3 2 4" xfId="32643"/>
    <cellStyle name="Обычный 3 14 7 3 3" xfId="32644"/>
    <cellStyle name="Обычный 3 14 7 3 3 2" xfId="32645"/>
    <cellStyle name="Обычный 3 14 7 3 3 2 2" xfId="32646"/>
    <cellStyle name="Обычный 3 14 7 3 3 3" xfId="32647"/>
    <cellStyle name="Обычный 3 14 7 3 4" xfId="32648"/>
    <cellStyle name="Обычный 3 14 7 3 4 2" xfId="32649"/>
    <cellStyle name="Обычный 3 14 7 3 5" xfId="32650"/>
    <cellStyle name="Обычный 3 14 7 4" xfId="32651"/>
    <cellStyle name="Обычный 3 14 7 4 2" xfId="32652"/>
    <cellStyle name="Обычный 3 14 7 4 2 2" xfId="32653"/>
    <cellStyle name="Обычный 3 14 7 4 2 2 2" xfId="32654"/>
    <cellStyle name="Обычный 3 14 7 4 2 2 2 2" xfId="32655"/>
    <cellStyle name="Обычный 3 14 7 4 2 2 3" xfId="32656"/>
    <cellStyle name="Обычный 3 14 7 4 2 3" xfId="32657"/>
    <cellStyle name="Обычный 3 14 7 4 2 3 2" xfId="32658"/>
    <cellStyle name="Обычный 3 14 7 4 2 4" xfId="32659"/>
    <cellStyle name="Обычный 3 14 7 4 3" xfId="32660"/>
    <cellStyle name="Обычный 3 14 7 4 3 2" xfId="32661"/>
    <cellStyle name="Обычный 3 14 7 4 3 2 2" xfId="32662"/>
    <cellStyle name="Обычный 3 14 7 4 3 3" xfId="32663"/>
    <cellStyle name="Обычный 3 14 7 4 4" xfId="32664"/>
    <cellStyle name="Обычный 3 14 7 4 4 2" xfId="32665"/>
    <cellStyle name="Обычный 3 14 7 4 5" xfId="32666"/>
    <cellStyle name="Обычный 3 14 7 5" xfId="32667"/>
    <cellStyle name="Обычный 3 14 7 5 2" xfId="32668"/>
    <cellStyle name="Обычный 3 14 7 5 2 2" xfId="32669"/>
    <cellStyle name="Обычный 3 14 7 5 2 2 2" xfId="32670"/>
    <cellStyle name="Обычный 3 14 7 5 2 3" xfId="32671"/>
    <cellStyle name="Обычный 3 14 7 5 3" xfId="32672"/>
    <cellStyle name="Обычный 3 14 7 5 3 2" xfId="32673"/>
    <cellStyle name="Обычный 3 14 7 5 4" xfId="32674"/>
    <cellStyle name="Обычный 3 14 7 6" xfId="32675"/>
    <cellStyle name="Обычный 3 14 7 6 2" xfId="32676"/>
    <cellStyle name="Обычный 3 14 7 6 2 2" xfId="32677"/>
    <cellStyle name="Обычный 3 14 7 6 3" xfId="32678"/>
    <cellStyle name="Обычный 3 14 7 7" xfId="32679"/>
    <cellStyle name="Обычный 3 14 7 7 2" xfId="32680"/>
    <cellStyle name="Обычный 3 14 7 8" xfId="32681"/>
    <cellStyle name="Обычный 3 14 8" xfId="32682"/>
    <cellStyle name="Обычный 3 14 8 2" xfId="32683"/>
    <cellStyle name="Обычный 3 14 8 2 2" xfId="32684"/>
    <cellStyle name="Обычный 3 14 8 2 2 2" xfId="32685"/>
    <cellStyle name="Обычный 3 14 8 2 2 2 2" xfId="32686"/>
    <cellStyle name="Обычный 3 14 8 2 2 2 2 2" xfId="32687"/>
    <cellStyle name="Обычный 3 14 8 2 2 2 2 2 2" xfId="32688"/>
    <cellStyle name="Обычный 3 14 8 2 2 2 2 3" xfId="32689"/>
    <cellStyle name="Обычный 3 14 8 2 2 2 3" xfId="32690"/>
    <cellStyle name="Обычный 3 14 8 2 2 2 3 2" xfId="32691"/>
    <cellStyle name="Обычный 3 14 8 2 2 2 4" xfId="32692"/>
    <cellStyle name="Обычный 3 14 8 2 2 3" xfId="32693"/>
    <cellStyle name="Обычный 3 14 8 2 2 3 2" xfId="32694"/>
    <cellStyle name="Обычный 3 14 8 2 2 3 2 2" xfId="32695"/>
    <cellStyle name="Обычный 3 14 8 2 2 3 3" xfId="32696"/>
    <cellStyle name="Обычный 3 14 8 2 2 4" xfId="32697"/>
    <cellStyle name="Обычный 3 14 8 2 2 4 2" xfId="32698"/>
    <cellStyle name="Обычный 3 14 8 2 2 5" xfId="32699"/>
    <cellStyle name="Обычный 3 14 8 2 3" xfId="32700"/>
    <cellStyle name="Обычный 3 14 8 2 3 2" xfId="32701"/>
    <cellStyle name="Обычный 3 14 8 2 3 2 2" xfId="32702"/>
    <cellStyle name="Обычный 3 14 8 2 3 2 2 2" xfId="32703"/>
    <cellStyle name="Обычный 3 14 8 2 3 2 2 2 2" xfId="32704"/>
    <cellStyle name="Обычный 3 14 8 2 3 2 2 3" xfId="32705"/>
    <cellStyle name="Обычный 3 14 8 2 3 2 3" xfId="32706"/>
    <cellStyle name="Обычный 3 14 8 2 3 2 3 2" xfId="32707"/>
    <cellStyle name="Обычный 3 14 8 2 3 2 4" xfId="32708"/>
    <cellStyle name="Обычный 3 14 8 2 3 3" xfId="32709"/>
    <cellStyle name="Обычный 3 14 8 2 3 3 2" xfId="32710"/>
    <cellStyle name="Обычный 3 14 8 2 3 3 2 2" xfId="32711"/>
    <cellStyle name="Обычный 3 14 8 2 3 3 3" xfId="32712"/>
    <cellStyle name="Обычный 3 14 8 2 3 4" xfId="32713"/>
    <cellStyle name="Обычный 3 14 8 2 3 4 2" xfId="32714"/>
    <cellStyle name="Обычный 3 14 8 2 3 5" xfId="32715"/>
    <cellStyle name="Обычный 3 14 8 2 4" xfId="32716"/>
    <cellStyle name="Обычный 3 14 8 2 4 2" xfId="32717"/>
    <cellStyle name="Обычный 3 14 8 2 4 2 2" xfId="32718"/>
    <cellStyle name="Обычный 3 14 8 2 4 2 2 2" xfId="32719"/>
    <cellStyle name="Обычный 3 14 8 2 4 2 3" xfId="32720"/>
    <cellStyle name="Обычный 3 14 8 2 4 3" xfId="32721"/>
    <cellStyle name="Обычный 3 14 8 2 4 3 2" xfId="32722"/>
    <cellStyle name="Обычный 3 14 8 2 4 4" xfId="32723"/>
    <cellStyle name="Обычный 3 14 8 2 5" xfId="32724"/>
    <cellStyle name="Обычный 3 14 8 2 5 2" xfId="32725"/>
    <cellStyle name="Обычный 3 14 8 2 5 2 2" xfId="32726"/>
    <cellStyle name="Обычный 3 14 8 2 5 3" xfId="32727"/>
    <cellStyle name="Обычный 3 14 8 2 6" xfId="32728"/>
    <cellStyle name="Обычный 3 14 8 2 6 2" xfId="32729"/>
    <cellStyle name="Обычный 3 14 8 2 7" xfId="32730"/>
    <cellStyle name="Обычный 3 14 8 3" xfId="32731"/>
    <cellStyle name="Обычный 3 14 8 3 2" xfId="32732"/>
    <cellStyle name="Обычный 3 14 8 3 2 2" xfId="32733"/>
    <cellStyle name="Обычный 3 14 8 3 2 2 2" xfId="32734"/>
    <cellStyle name="Обычный 3 14 8 3 2 2 2 2" xfId="32735"/>
    <cellStyle name="Обычный 3 14 8 3 2 2 3" xfId="32736"/>
    <cellStyle name="Обычный 3 14 8 3 2 3" xfId="32737"/>
    <cellStyle name="Обычный 3 14 8 3 2 3 2" xfId="32738"/>
    <cellStyle name="Обычный 3 14 8 3 2 4" xfId="32739"/>
    <cellStyle name="Обычный 3 14 8 3 3" xfId="32740"/>
    <cellStyle name="Обычный 3 14 8 3 3 2" xfId="32741"/>
    <cellStyle name="Обычный 3 14 8 3 3 2 2" xfId="32742"/>
    <cellStyle name="Обычный 3 14 8 3 3 3" xfId="32743"/>
    <cellStyle name="Обычный 3 14 8 3 4" xfId="32744"/>
    <cellStyle name="Обычный 3 14 8 3 4 2" xfId="32745"/>
    <cellStyle name="Обычный 3 14 8 3 5" xfId="32746"/>
    <cellStyle name="Обычный 3 14 8 4" xfId="32747"/>
    <cellStyle name="Обычный 3 14 8 4 2" xfId="32748"/>
    <cellStyle name="Обычный 3 14 8 4 2 2" xfId="32749"/>
    <cellStyle name="Обычный 3 14 8 4 2 2 2" xfId="32750"/>
    <cellStyle name="Обычный 3 14 8 4 2 2 2 2" xfId="32751"/>
    <cellStyle name="Обычный 3 14 8 4 2 2 3" xfId="32752"/>
    <cellStyle name="Обычный 3 14 8 4 2 3" xfId="32753"/>
    <cellStyle name="Обычный 3 14 8 4 2 3 2" xfId="32754"/>
    <cellStyle name="Обычный 3 14 8 4 2 4" xfId="32755"/>
    <cellStyle name="Обычный 3 14 8 4 3" xfId="32756"/>
    <cellStyle name="Обычный 3 14 8 4 3 2" xfId="32757"/>
    <cellStyle name="Обычный 3 14 8 4 3 2 2" xfId="32758"/>
    <cellStyle name="Обычный 3 14 8 4 3 3" xfId="32759"/>
    <cellStyle name="Обычный 3 14 8 4 4" xfId="32760"/>
    <cellStyle name="Обычный 3 14 8 4 4 2" xfId="32761"/>
    <cellStyle name="Обычный 3 14 8 4 5" xfId="32762"/>
    <cellStyle name="Обычный 3 14 8 5" xfId="32763"/>
    <cellStyle name="Обычный 3 14 8 5 2" xfId="32764"/>
    <cellStyle name="Обычный 3 14 8 5 2 2" xfId="32765"/>
    <cellStyle name="Обычный 3 14 8 5 2 2 2" xfId="32766"/>
    <cellStyle name="Обычный 3 14 8 5 2 3" xfId="32767"/>
    <cellStyle name="Обычный 3 14 8 5 3" xfId="32768"/>
    <cellStyle name="Обычный 3 14 8 5 3 2" xfId="32769"/>
    <cellStyle name="Обычный 3 14 8 5 4" xfId="32770"/>
    <cellStyle name="Обычный 3 14 8 6" xfId="32771"/>
    <cellStyle name="Обычный 3 14 8 6 2" xfId="32772"/>
    <cellStyle name="Обычный 3 14 8 6 2 2" xfId="32773"/>
    <cellStyle name="Обычный 3 14 8 6 3" xfId="32774"/>
    <cellStyle name="Обычный 3 14 8 7" xfId="32775"/>
    <cellStyle name="Обычный 3 14 8 7 2" xfId="32776"/>
    <cellStyle name="Обычный 3 14 8 8" xfId="32777"/>
    <cellStyle name="Обычный 3 14 9" xfId="32778"/>
    <cellStyle name="Обычный 3 14 9 2" xfId="32779"/>
    <cellStyle name="Обычный 3 14 9 2 2" xfId="32780"/>
    <cellStyle name="Обычный 3 14 9 2 2 2" xfId="32781"/>
    <cellStyle name="Обычный 3 14 9 2 2 2 2" xfId="32782"/>
    <cellStyle name="Обычный 3 14 9 2 2 2 2 2" xfId="32783"/>
    <cellStyle name="Обычный 3 14 9 2 2 2 2 2 2" xfId="32784"/>
    <cellStyle name="Обычный 3 14 9 2 2 2 2 3" xfId="32785"/>
    <cellStyle name="Обычный 3 14 9 2 2 2 3" xfId="32786"/>
    <cellStyle name="Обычный 3 14 9 2 2 2 3 2" xfId="32787"/>
    <cellStyle name="Обычный 3 14 9 2 2 2 4" xfId="32788"/>
    <cellStyle name="Обычный 3 14 9 2 2 3" xfId="32789"/>
    <cellStyle name="Обычный 3 14 9 2 2 3 2" xfId="32790"/>
    <cellStyle name="Обычный 3 14 9 2 2 3 2 2" xfId="32791"/>
    <cellStyle name="Обычный 3 14 9 2 2 3 3" xfId="32792"/>
    <cellStyle name="Обычный 3 14 9 2 2 4" xfId="32793"/>
    <cellStyle name="Обычный 3 14 9 2 2 4 2" xfId="32794"/>
    <cellStyle name="Обычный 3 14 9 2 2 5" xfId="32795"/>
    <cellStyle name="Обычный 3 14 9 2 3" xfId="32796"/>
    <cellStyle name="Обычный 3 14 9 2 3 2" xfId="32797"/>
    <cellStyle name="Обычный 3 14 9 2 3 2 2" xfId="32798"/>
    <cellStyle name="Обычный 3 14 9 2 3 2 2 2" xfId="32799"/>
    <cellStyle name="Обычный 3 14 9 2 3 2 2 2 2" xfId="32800"/>
    <cellStyle name="Обычный 3 14 9 2 3 2 2 3" xfId="32801"/>
    <cellStyle name="Обычный 3 14 9 2 3 2 3" xfId="32802"/>
    <cellStyle name="Обычный 3 14 9 2 3 2 3 2" xfId="32803"/>
    <cellStyle name="Обычный 3 14 9 2 3 2 4" xfId="32804"/>
    <cellStyle name="Обычный 3 14 9 2 3 3" xfId="32805"/>
    <cellStyle name="Обычный 3 14 9 2 3 3 2" xfId="32806"/>
    <cellStyle name="Обычный 3 14 9 2 3 3 2 2" xfId="32807"/>
    <cellStyle name="Обычный 3 14 9 2 3 3 3" xfId="32808"/>
    <cellStyle name="Обычный 3 14 9 2 3 4" xfId="32809"/>
    <cellStyle name="Обычный 3 14 9 2 3 4 2" xfId="32810"/>
    <cellStyle name="Обычный 3 14 9 2 3 5" xfId="32811"/>
    <cellStyle name="Обычный 3 14 9 2 4" xfId="32812"/>
    <cellStyle name="Обычный 3 14 9 2 4 2" xfId="32813"/>
    <cellStyle name="Обычный 3 14 9 2 4 2 2" xfId="32814"/>
    <cellStyle name="Обычный 3 14 9 2 4 2 2 2" xfId="32815"/>
    <cellStyle name="Обычный 3 14 9 2 4 2 3" xfId="32816"/>
    <cellStyle name="Обычный 3 14 9 2 4 3" xfId="32817"/>
    <cellStyle name="Обычный 3 14 9 2 4 3 2" xfId="32818"/>
    <cellStyle name="Обычный 3 14 9 2 4 4" xfId="32819"/>
    <cellStyle name="Обычный 3 14 9 2 5" xfId="32820"/>
    <cellStyle name="Обычный 3 14 9 2 5 2" xfId="32821"/>
    <cellStyle name="Обычный 3 14 9 2 5 2 2" xfId="32822"/>
    <cellStyle name="Обычный 3 14 9 2 5 3" xfId="32823"/>
    <cellStyle name="Обычный 3 14 9 2 6" xfId="32824"/>
    <cellStyle name="Обычный 3 14 9 2 6 2" xfId="32825"/>
    <cellStyle name="Обычный 3 14 9 2 7" xfId="32826"/>
    <cellStyle name="Обычный 3 14 9 3" xfId="32827"/>
    <cellStyle name="Обычный 3 14 9 3 2" xfId="32828"/>
    <cellStyle name="Обычный 3 14 9 3 2 2" xfId="32829"/>
    <cellStyle name="Обычный 3 14 9 3 2 2 2" xfId="32830"/>
    <cellStyle name="Обычный 3 14 9 3 2 2 2 2" xfId="32831"/>
    <cellStyle name="Обычный 3 14 9 3 2 2 3" xfId="32832"/>
    <cellStyle name="Обычный 3 14 9 3 2 3" xfId="32833"/>
    <cellStyle name="Обычный 3 14 9 3 2 3 2" xfId="32834"/>
    <cellStyle name="Обычный 3 14 9 3 2 4" xfId="32835"/>
    <cellStyle name="Обычный 3 14 9 3 3" xfId="32836"/>
    <cellStyle name="Обычный 3 14 9 3 3 2" xfId="32837"/>
    <cellStyle name="Обычный 3 14 9 3 3 2 2" xfId="32838"/>
    <cellStyle name="Обычный 3 14 9 3 3 3" xfId="32839"/>
    <cellStyle name="Обычный 3 14 9 3 4" xfId="32840"/>
    <cellStyle name="Обычный 3 14 9 3 4 2" xfId="32841"/>
    <cellStyle name="Обычный 3 14 9 3 5" xfId="32842"/>
    <cellStyle name="Обычный 3 14 9 4" xfId="32843"/>
    <cellStyle name="Обычный 3 14 9 4 2" xfId="32844"/>
    <cellStyle name="Обычный 3 14 9 4 2 2" xfId="32845"/>
    <cellStyle name="Обычный 3 14 9 4 2 2 2" xfId="32846"/>
    <cellStyle name="Обычный 3 14 9 4 2 2 2 2" xfId="32847"/>
    <cellStyle name="Обычный 3 14 9 4 2 2 3" xfId="32848"/>
    <cellStyle name="Обычный 3 14 9 4 2 3" xfId="32849"/>
    <cellStyle name="Обычный 3 14 9 4 2 3 2" xfId="32850"/>
    <cellStyle name="Обычный 3 14 9 4 2 4" xfId="32851"/>
    <cellStyle name="Обычный 3 14 9 4 3" xfId="32852"/>
    <cellStyle name="Обычный 3 14 9 4 3 2" xfId="32853"/>
    <cellStyle name="Обычный 3 14 9 4 3 2 2" xfId="32854"/>
    <cellStyle name="Обычный 3 14 9 4 3 3" xfId="32855"/>
    <cellStyle name="Обычный 3 14 9 4 4" xfId="32856"/>
    <cellStyle name="Обычный 3 14 9 4 4 2" xfId="32857"/>
    <cellStyle name="Обычный 3 14 9 4 5" xfId="32858"/>
    <cellStyle name="Обычный 3 14 9 5" xfId="32859"/>
    <cellStyle name="Обычный 3 14 9 5 2" xfId="32860"/>
    <cellStyle name="Обычный 3 14 9 5 2 2" xfId="32861"/>
    <cellStyle name="Обычный 3 14 9 5 2 2 2" xfId="32862"/>
    <cellStyle name="Обычный 3 14 9 5 2 3" xfId="32863"/>
    <cellStyle name="Обычный 3 14 9 5 3" xfId="32864"/>
    <cellStyle name="Обычный 3 14 9 5 3 2" xfId="32865"/>
    <cellStyle name="Обычный 3 14 9 5 4" xfId="32866"/>
    <cellStyle name="Обычный 3 14 9 6" xfId="32867"/>
    <cellStyle name="Обычный 3 14 9 6 2" xfId="32868"/>
    <cellStyle name="Обычный 3 14 9 6 2 2" xfId="32869"/>
    <cellStyle name="Обычный 3 14 9 6 3" xfId="32870"/>
    <cellStyle name="Обычный 3 14 9 7" xfId="32871"/>
    <cellStyle name="Обычный 3 14 9 7 2" xfId="32872"/>
    <cellStyle name="Обычный 3 14 9 8" xfId="32873"/>
    <cellStyle name="Обычный 3 15" xfId="32874"/>
    <cellStyle name="Обычный 3 15 10" xfId="32875"/>
    <cellStyle name="Обычный 3 15 10 2" xfId="32876"/>
    <cellStyle name="Обычный 3 15 10 2 2" xfId="32877"/>
    <cellStyle name="Обычный 3 15 10 2 2 2" xfId="32878"/>
    <cellStyle name="Обычный 3 15 10 2 2 2 2" xfId="32879"/>
    <cellStyle name="Обычный 3 15 10 2 2 2 2 2" xfId="32880"/>
    <cellStyle name="Обычный 3 15 10 2 2 2 2 2 2" xfId="32881"/>
    <cellStyle name="Обычный 3 15 10 2 2 2 2 3" xfId="32882"/>
    <cellStyle name="Обычный 3 15 10 2 2 2 3" xfId="32883"/>
    <cellStyle name="Обычный 3 15 10 2 2 2 3 2" xfId="32884"/>
    <cellStyle name="Обычный 3 15 10 2 2 2 4" xfId="32885"/>
    <cellStyle name="Обычный 3 15 10 2 2 3" xfId="32886"/>
    <cellStyle name="Обычный 3 15 10 2 2 3 2" xfId="32887"/>
    <cellStyle name="Обычный 3 15 10 2 2 3 2 2" xfId="32888"/>
    <cellStyle name="Обычный 3 15 10 2 2 3 3" xfId="32889"/>
    <cellStyle name="Обычный 3 15 10 2 2 4" xfId="32890"/>
    <cellStyle name="Обычный 3 15 10 2 2 4 2" xfId="32891"/>
    <cellStyle name="Обычный 3 15 10 2 2 5" xfId="32892"/>
    <cellStyle name="Обычный 3 15 10 2 3" xfId="32893"/>
    <cellStyle name="Обычный 3 15 10 2 3 2" xfId="32894"/>
    <cellStyle name="Обычный 3 15 10 2 3 2 2" xfId="32895"/>
    <cellStyle name="Обычный 3 15 10 2 3 2 2 2" xfId="32896"/>
    <cellStyle name="Обычный 3 15 10 2 3 2 2 2 2" xfId="32897"/>
    <cellStyle name="Обычный 3 15 10 2 3 2 2 3" xfId="32898"/>
    <cellStyle name="Обычный 3 15 10 2 3 2 3" xfId="32899"/>
    <cellStyle name="Обычный 3 15 10 2 3 2 3 2" xfId="32900"/>
    <cellStyle name="Обычный 3 15 10 2 3 2 4" xfId="32901"/>
    <cellStyle name="Обычный 3 15 10 2 3 3" xfId="32902"/>
    <cellStyle name="Обычный 3 15 10 2 3 3 2" xfId="32903"/>
    <cellStyle name="Обычный 3 15 10 2 3 3 2 2" xfId="32904"/>
    <cellStyle name="Обычный 3 15 10 2 3 3 3" xfId="32905"/>
    <cellStyle name="Обычный 3 15 10 2 3 4" xfId="32906"/>
    <cellStyle name="Обычный 3 15 10 2 3 4 2" xfId="32907"/>
    <cellStyle name="Обычный 3 15 10 2 3 5" xfId="32908"/>
    <cellStyle name="Обычный 3 15 10 2 4" xfId="32909"/>
    <cellStyle name="Обычный 3 15 10 2 4 2" xfId="32910"/>
    <cellStyle name="Обычный 3 15 10 2 4 2 2" xfId="32911"/>
    <cellStyle name="Обычный 3 15 10 2 4 2 2 2" xfId="32912"/>
    <cellStyle name="Обычный 3 15 10 2 4 2 3" xfId="32913"/>
    <cellStyle name="Обычный 3 15 10 2 4 3" xfId="32914"/>
    <cellStyle name="Обычный 3 15 10 2 4 3 2" xfId="32915"/>
    <cellStyle name="Обычный 3 15 10 2 4 4" xfId="32916"/>
    <cellStyle name="Обычный 3 15 10 2 5" xfId="32917"/>
    <cellStyle name="Обычный 3 15 10 2 5 2" xfId="32918"/>
    <cellStyle name="Обычный 3 15 10 2 5 2 2" xfId="32919"/>
    <cellStyle name="Обычный 3 15 10 2 5 3" xfId="32920"/>
    <cellStyle name="Обычный 3 15 10 2 6" xfId="32921"/>
    <cellStyle name="Обычный 3 15 10 2 6 2" xfId="32922"/>
    <cellStyle name="Обычный 3 15 10 2 7" xfId="32923"/>
    <cellStyle name="Обычный 3 15 10 3" xfId="32924"/>
    <cellStyle name="Обычный 3 15 10 3 2" xfId="32925"/>
    <cellStyle name="Обычный 3 15 10 3 2 2" xfId="32926"/>
    <cellStyle name="Обычный 3 15 10 3 2 2 2" xfId="32927"/>
    <cellStyle name="Обычный 3 15 10 3 2 2 2 2" xfId="32928"/>
    <cellStyle name="Обычный 3 15 10 3 2 2 3" xfId="32929"/>
    <cellStyle name="Обычный 3 15 10 3 2 3" xfId="32930"/>
    <cellStyle name="Обычный 3 15 10 3 2 3 2" xfId="32931"/>
    <cellStyle name="Обычный 3 15 10 3 2 4" xfId="32932"/>
    <cellStyle name="Обычный 3 15 10 3 3" xfId="32933"/>
    <cellStyle name="Обычный 3 15 10 3 3 2" xfId="32934"/>
    <cellStyle name="Обычный 3 15 10 3 3 2 2" xfId="32935"/>
    <cellStyle name="Обычный 3 15 10 3 3 3" xfId="32936"/>
    <cellStyle name="Обычный 3 15 10 3 4" xfId="32937"/>
    <cellStyle name="Обычный 3 15 10 3 4 2" xfId="32938"/>
    <cellStyle name="Обычный 3 15 10 3 5" xfId="32939"/>
    <cellStyle name="Обычный 3 15 10 4" xfId="32940"/>
    <cellStyle name="Обычный 3 15 10 4 2" xfId="32941"/>
    <cellStyle name="Обычный 3 15 10 4 2 2" xfId="32942"/>
    <cellStyle name="Обычный 3 15 10 4 2 2 2" xfId="32943"/>
    <cellStyle name="Обычный 3 15 10 4 2 2 2 2" xfId="32944"/>
    <cellStyle name="Обычный 3 15 10 4 2 2 3" xfId="32945"/>
    <cellStyle name="Обычный 3 15 10 4 2 3" xfId="32946"/>
    <cellStyle name="Обычный 3 15 10 4 2 3 2" xfId="32947"/>
    <cellStyle name="Обычный 3 15 10 4 2 4" xfId="32948"/>
    <cellStyle name="Обычный 3 15 10 4 3" xfId="32949"/>
    <cellStyle name="Обычный 3 15 10 4 3 2" xfId="32950"/>
    <cellStyle name="Обычный 3 15 10 4 3 2 2" xfId="32951"/>
    <cellStyle name="Обычный 3 15 10 4 3 3" xfId="32952"/>
    <cellStyle name="Обычный 3 15 10 4 4" xfId="32953"/>
    <cellStyle name="Обычный 3 15 10 4 4 2" xfId="32954"/>
    <cellStyle name="Обычный 3 15 10 4 5" xfId="32955"/>
    <cellStyle name="Обычный 3 15 10 5" xfId="32956"/>
    <cellStyle name="Обычный 3 15 10 5 2" xfId="32957"/>
    <cellStyle name="Обычный 3 15 10 5 2 2" xfId="32958"/>
    <cellStyle name="Обычный 3 15 10 5 2 2 2" xfId="32959"/>
    <cellStyle name="Обычный 3 15 10 5 2 3" xfId="32960"/>
    <cellStyle name="Обычный 3 15 10 5 3" xfId="32961"/>
    <cellStyle name="Обычный 3 15 10 5 3 2" xfId="32962"/>
    <cellStyle name="Обычный 3 15 10 5 4" xfId="32963"/>
    <cellStyle name="Обычный 3 15 10 6" xfId="32964"/>
    <cellStyle name="Обычный 3 15 10 6 2" xfId="32965"/>
    <cellStyle name="Обычный 3 15 10 6 2 2" xfId="32966"/>
    <cellStyle name="Обычный 3 15 10 6 3" xfId="32967"/>
    <cellStyle name="Обычный 3 15 10 7" xfId="32968"/>
    <cellStyle name="Обычный 3 15 10 7 2" xfId="32969"/>
    <cellStyle name="Обычный 3 15 10 8" xfId="32970"/>
    <cellStyle name="Обычный 3 15 11" xfId="32971"/>
    <cellStyle name="Обычный 3 15 11 2" xfId="32972"/>
    <cellStyle name="Обычный 3 15 11 2 2" xfId="32973"/>
    <cellStyle name="Обычный 3 15 11 2 2 2" xfId="32974"/>
    <cellStyle name="Обычный 3 15 11 2 2 2 2" xfId="32975"/>
    <cellStyle name="Обычный 3 15 11 2 2 2 2 2" xfId="32976"/>
    <cellStyle name="Обычный 3 15 11 2 2 2 2 2 2" xfId="32977"/>
    <cellStyle name="Обычный 3 15 11 2 2 2 2 3" xfId="32978"/>
    <cellStyle name="Обычный 3 15 11 2 2 2 3" xfId="32979"/>
    <cellStyle name="Обычный 3 15 11 2 2 2 3 2" xfId="32980"/>
    <cellStyle name="Обычный 3 15 11 2 2 2 4" xfId="32981"/>
    <cellStyle name="Обычный 3 15 11 2 2 3" xfId="32982"/>
    <cellStyle name="Обычный 3 15 11 2 2 3 2" xfId="32983"/>
    <cellStyle name="Обычный 3 15 11 2 2 3 2 2" xfId="32984"/>
    <cellStyle name="Обычный 3 15 11 2 2 3 3" xfId="32985"/>
    <cellStyle name="Обычный 3 15 11 2 2 4" xfId="32986"/>
    <cellStyle name="Обычный 3 15 11 2 2 4 2" xfId="32987"/>
    <cellStyle name="Обычный 3 15 11 2 2 5" xfId="32988"/>
    <cellStyle name="Обычный 3 15 11 2 3" xfId="32989"/>
    <cellStyle name="Обычный 3 15 11 2 3 2" xfId="32990"/>
    <cellStyle name="Обычный 3 15 11 2 3 2 2" xfId="32991"/>
    <cellStyle name="Обычный 3 15 11 2 3 2 2 2" xfId="32992"/>
    <cellStyle name="Обычный 3 15 11 2 3 2 2 2 2" xfId="32993"/>
    <cellStyle name="Обычный 3 15 11 2 3 2 2 3" xfId="32994"/>
    <cellStyle name="Обычный 3 15 11 2 3 2 3" xfId="32995"/>
    <cellStyle name="Обычный 3 15 11 2 3 2 3 2" xfId="32996"/>
    <cellStyle name="Обычный 3 15 11 2 3 2 4" xfId="32997"/>
    <cellStyle name="Обычный 3 15 11 2 3 3" xfId="32998"/>
    <cellStyle name="Обычный 3 15 11 2 3 3 2" xfId="32999"/>
    <cellStyle name="Обычный 3 15 11 2 3 3 2 2" xfId="33000"/>
    <cellStyle name="Обычный 3 15 11 2 3 3 3" xfId="33001"/>
    <cellStyle name="Обычный 3 15 11 2 3 4" xfId="33002"/>
    <cellStyle name="Обычный 3 15 11 2 3 4 2" xfId="33003"/>
    <cellStyle name="Обычный 3 15 11 2 3 5" xfId="33004"/>
    <cellStyle name="Обычный 3 15 11 2 4" xfId="33005"/>
    <cellStyle name="Обычный 3 15 11 2 4 2" xfId="33006"/>
    <cellStyle name="Обычный 3 15 11 2 4 2 2" xfId="33007"/>
    <cellStyle name="Обычный 3 15 11 2 4 2 2 2" xfId="33008"/>
    <cellStyle name="Обычный 3 15 11 2 4 2 3" xfId="33009"/>
    <cellStyle name="Обычный 3 15 11 2 4 3" xfId="33010"/>
    <cellStyle name="Обычный 3 15 11 2 4 3 2" xfId="33011"/>
    <cellStyle name="Обычный 3 15 11 2 4 4" xfId="33012"/>
    <cellStyle name="Обычный 3 15 11 2 5" xfId="33013"/>
    <cellStyle name="Обычный 3 15 11 2 5 2" xfId="33014"/>
    <cellStyle name="Обычный 3 15 11 2 5 2 2" xfId="33015"/>
    <cellStyle name="Обычный 3 15 11 2 5 3" xfId="33016"/>
    <cellStyle name="Обычный 3 15 11 2 6" xfId="33017"/>
    <cellStyle name="Обычный 3 15 11 2 6 2" xfId="33018"/>
    <cellStyle name="Обычный 3 15 11 2 7" xfId="33019"/>
    <cellStyle name="Обычный 3 15 11 3" xfId="33020"/>
    <cellStyle name="Обычный 3 15 11 3 2" xfId="33021"/>
    <cellStyle name="Обычный 3 15 11 3 2 2" xfId="33022"/>
    <cellStyle name="Обычный 3 15 11 3 2 2 2" xfId="33023"/>
    <cellStyle name="Обычный 3 15 11 3 2 2 2 2" xfId="33024"/>
    <cellStyle name="Обычный 3 15 11 3 2 2 3" xfId="33025"/>
    <cellStyle name="Обычный 3 15 11 3 2 3" xfId="33026"/>
    <cellStyle name="Обычный 3 15 11 3 2 3 2" xfId="33027"/>
    <cellStyle name="Обычный 3 15 11 3 2 4" xfId="33028"/>
    <cellStyle name="Обычный 3 15 11 3 3" xfId="33029"/>
    <cellStyle name="Обычный 3 15 11 3 3 2" xfId="33030"/>
    <cellStyle name="Обычный 3 15 11 3 3 2 2" xfId="33031"/>
    <cellStyle name="Обычный 3 15 11 3 3 3" xfId="33032"/>
    <cellStyle name="Обычный 3 15 11 3 4" xfId="33033"/>
    <cellStyle name="Обычный 3 15 11 3 4 2" xfId="33034"/>
    <cellStyle name="Обычный 3 15 11 3 5" xfId="33035"/>
    <cellStyle name="Обычный 3 15 11 4" xfId="33036"/>
    <cellStyle name="Обычный 3 15 11 4 2" xfId="33037"/>
    <cellStyle name="Обычный 3 15 11 4 2 2" xfId="33038"/>
    <cellStyle name="Обычный 3 15 11 4 2 2 2" xfId="33039"/>
    <cellStyle name="Обычный 3 15 11 4 2 2 2 2" xfId="33040"/>
    <cellStyle name="Обычный 3 15 11 4 2 2 3" xfId="33041"/>
    <cellStyle name="Обычный 3 15 11 4 2 3" xfId="33042"/>
    <cellStyle name="Обычный 3 15 11 4 2 3 2" xfId="33043"/>
    <cellStyle name="Обычный 3 15 11 4 2 4" xfId="33044"/>
    <cellStyle name="Обычный 3 15 11 4 3" xfId="33045"/>
    <cellStyle name="Обычный 3 15 11 4 3 2" xfId="33046"/>
    <cellStyle name="Обычный 3 15 11 4 3 2 2" xfId="33047"/>
    <cellStyle name="Обычный 3 15 11 4 3 3" xfId="33048"/>
    <cellStyle name="Обычный 3 15 11 4 4" xfId="33049"/>
    <cellStyle name="Обычный 3 15 11 4 4 2" xfId="33050"/>
    <cellStyle name="Обычный 3 15 11 4 5" xfId="33051"/>
    <cellStyle name="Обычный 3 15 11 5" xfId="33052"/>
    <cellStyle name="Обычный 3 15 11 5 2" xfId="33053"/>
    <cellStyle name="Обычный 3 15 11 5 2 2" xfId="33054"/>
    <cellStyle name="Обычный 3 15 11 5 2 2 2" xfId="33055"/>
    <cellStyle name="Обычный 3 15 11 5 2 3" xfId="33056"/>
    <cellStyle name="Обычный 3 15 11 5 3" xfId="33057"/>
    <cellStyle name="Обычный 3 15 11 5 3 2" xfId="33058"/>
    <cellStyle name="Обычный 3 15 11 5 4" xfId="33059"/>
    <cellStyle name="Обычный 3 15 11 6" xfId="33060"/>
    <cellStyle name="Обычный 3 15 11 6 2" xfId="33061"/>
    <cellStyle name="Обычный 3 15 11 6 2 2" xfId="33062"/>
    <cellStyle name="Обычный 3 15 11 6 3" xfId="33063"/>
    <cellStyle name="Обычный 3 15 11 7" xfId="33064"/>
    <cellStyle name="Обычный 3 15 11 7 2" xfId="33065"/>
    <cellStyle name="Обычный 3 15 11 8" xfId="33066"/>
    <cellStyle name="Обычный 3 15 12" xfId="33067"/>
    <cellStyle name="Обычный 3 15 12 2" xfId="33068"/>
    <cellStyle name="Обычный 3 15 12 2 2" xfId="33069"/>
    <cellStyle name="Обычный 3 15 12 2 2 2" xfId="33070"/>
    <cellStyle name="Обычный 3 15 12 2 2 2 2" xfId="33071"/>
    <cellStyle name="Обычный 3 15 12 2 2 2 2 2" xfId="33072"/>
    <cellStyle name="Обычный 3 15 12 2 2 2 2 2 2" xfId="33073"/>
    <cellStyle name="Обычный 3 15 12 2 2 2 2 3" xfId="33074"/>
    <cellStyle name="Обычный 3 15 12 2 2 2 3" xfId="33075"/>
    <cellStyle name="Обычный 3 15 12 2 2 2 3 2" xfId="33076"/>
    <cellStyle name="Обычный 3 15 12 2 2 2 4" xfId="33077"/>
    <cellStyle name="Обычный 3 15 12 2 2 3" xfId="33078"/>
    <cellStyle name="Обычный 3 15 12 2 2 3 2" xfId="33079"/>
    <cellStyle name="Обычный 3 15 12 2 2 3 2 2" xfId="33080"/>
    <cellStyle name="Обычный 3 15 12 2 2 3 3" xfId="33081"/>
    <cellStyle name="Обычный 3 15 12 2 2 4" xfId="33082"/>
    <cellStyle name="Обычный 3 15 12 2 2 4 2" xfId="33083"/>
    <cellStyle name="Обычный 3 15 12 2 2 5" xfId="33084"/>
    <cellStyle name="Обычный 3 15 12 2 3" xfId="33085"/>
    <cellStyle name="Обычный 3 15 12 2 3 2" xfId="33086"/>
    <cellStyle name="Обычный 3 15 12 2 3 2 2" xfId="33087"/>
    <cellStyle name="Обычный 3 15 12 2 3 2 2 2" xfId="33088"/>
    <cellStyle name="Обычный 3 15 12 2 3 2 2 2 2" xfId="33089"/>
    <cellStyle name="Обычный 3 15 12 2 3 2 2 3" xfId="33090"/>
    <cellStyle name="Обычный 3 15 12 2 3 2 3" xfId="33091"/>
    <cellStyle name="Обычный 3 15 12 2 3 2 3 2" xfId="33092"/>
    <cellStyle name="Обычный 3 15 12 2 3 2 4" xfId="33093"/>
    <cellStyle name="Обычный 3 15 12 2 3 3" xfId="33094"/>
    <cellStyle name="Обычный 3 15 12 2 3 3 2" xfId="33095"/>
    <cellStyle name="Обычный 3 15 12 2 3 3 2 2" xfId="33096"/>
    <cellStyle name="Обычный 3 15 12 2 3 3 3" xfId="33097"/>
    <cellStyle name="Обычный 3 15 12 2 3 4" xfId="33098"/>
    <cellStyle name="Обычный 3 15 12 2 3 4 2" xfId="33099"/>
    <cellStyle name="Обычный 3 15 12 2 3 5" xfId="33100"/>
    <cellStyle name="Обычный 3 15 12 2 4" xfId="33101"/>
    <cellStyle name="Обычный 3 15 12 2 4 2" xfId="33102"/>
    <cellStyle name="Обычный 3 15 12 2 4 2 2" xfId="33103"/>
    <cellStyle name="Обычный 3 15 12 2 4 2 2 2" xfId="33104"/>
    <cellStyle name="Обычный 3 15 12 2 4 2 3" xfId="33105"/>
    <cellStyle name="Обычный 3 15 12 2 4 3" xfId="33106"/>
    <cellStyle name="Обычный 3 15 12 2 4 3 2" xfId="33107"/>
    <cellStyle name="Обычный 3 15 12 2 4 4" xfId="33108"/>
    <cellStyle name="Обычный 3 15 12 2 5" xfId="33109"/>
    <cellStyle name="Обычный 3 15 12 2 5 2" xfId="33110"/>
    <cellStyle name="Обычный 3 15 12 2 5 2 2" xfId="33111"/>
    <cellStyle name="Обычный 3 15 12 2 5 3" xfId="33112"/>
    <cellStyle name="Обычный 3 15 12 2 6" xfId="33113"/>
    <cellStyle name="Обычный 3 15 12 2 6 2" xfId="33114"/>
    <cellStyle name="Обычный 3 15 12 2 7" xfId="33115"/>
    <cellStyle name="Обычный 3 15 12 3" xfId="33116"/>
    <cellStyle name="Обычный 3 15 12 3 2" xfId="33117"/>
    <cellStyle name="Обычный 3 15 12 3 2 2" xfId="33118"/>
    <cellStyle name="Обычный 3 15 12 3 2 2 2" xfId="33119"/>
    <cellStyle name="Обычный 3 15 12 3 2 2 2 2" xfId="33120"/>
    <cellStyle name="Обычный 3 15 12 3 2 2 3" xfId="33121"/>
    <cellStyle name="Обычный 3 15 12 3 2 3" xfId="33122"/>
    <cellStyle name="Обычный 3 15 12 3 2 3 2" xfId="33123"/>
    <cellStyle name="Обычный 3 15 12 3 2 4" xfId="33124"/>
    <cellStyle name="Обычный 3 15 12 3 3" xfId="33125"/>
    <cellStyle name="Обычный 3 15 12 3 3 2" xfId="33126"/>
    <cellStyle name="Обычный 3 15 12 3 3 2 2" xfId="33127"/>
    <cellStyle name="Обычный 3 15 12 3 3 3" xfId="33128"/>
    <cellStyle name="Обычный 3 15 12 3 4" xfId="33129"/>
    <cellStyle name="Обычный 3 15 12 3 4 2" xfId="33130"/>
    <cellStyle name="Обычный 3 15 12 3 5" xfId="33131"/>
    <cellStyle name="Обычный 3 15 12 4" xfId="33132"/>
    <cellStyle name="Обычный 3 15 12 4 2" xfId="33133"/>
    <cellStyle name="Обычный 3 15 12 4 2 2" xfId="33134"/>
    <cellStyle name="Обычный 3 15 12 4 2 2 2" xfId="33135"/>
    <cellStyle name="Обычный 3 15 12 4 2 2 2 2" xfId="33136"/>
    <cellStyle name="Обычный 3 15 12 4 2 2 3" xfId="33137"/>
    <cellStyle name="Обычный 3 15 12 4 2 3" xfId="33138"/>
    <cellStyle name="Обычный 3 15 12 4 2 3 2" xfId="33139"/>
    <cellStyle name="Обычный 3 15 12 4 2 4" xfId="33140"/>
    <cellStyle name="Обычный 3 15 12 4 3" xfId="33141"/>
    <cellStyle name="Обычный 3 15 12 4 3 2" xfId="33142"/>
    <cellStyle name="Обычный 3 15 12 4 3 2 2" xfId="33143"/>
    <cellStyle name="Обычный 3 15 12 4 3 3" xfId="33144"/>
    <cellStyle name="Обычный 3 15 12 4 4" xfId="33145"/>
    <cellStyle name="Обычный 3 15 12 4 4 2" xfId="33146"/>
    <cellStyle name="Обычный 3 15 12 4 5" xfId="33147"/>
    <cellStyle name="Обычный 3 15 12 5" xfId="33148"/>
    <cellStyle name="Обычный 3 15 12 5 2" xfId="33149"/>
    <cellStyle name="Обычный 3 15 12 5 2 2" xfId="33150"/>
    <cellStyle name="Обычный 3 15 12 5 2 2 2" xfId="33151"/>
    <cellStyle name="Обычный 3 15 12 5 2 3" xfId="33152"/>
    <cellStyle name="Обычный 3 15 12 5 3" xfId="33153"/>
    <cellStyle name="Обычный 3 15 12 5 3 2" xfId="33154"/>
    <cellStyle name="Обычный 3 15 12 5 4" xfId="33155"/>
    <cellStyle name="Обычный 3 15 12 6" xfId="33156"/>
    <cellStyle name="Обычный 3 15 12 6 2" xfId="33157"/>
    <cellStyle name="Обычный 3 15 12 6 2 2" xfId="33158"/>
    <cellStyle name="Обычный 3 15 12 6 3" xfId="33159"/>
    <cellStyle name="Обычный 3 15 12 7" xfId="33160"/>
    <cellStyle name="Обычный 3 15 12 7 2" xfId="33161"/>
    <cellStyle name="Обычный 3 15 12 8" xfId="33162"/>
    <cellStyle name="Обычный 3 15 13" xfId="33163"/>
    <cellStyle name="Обычный 3 15 13 2" xfId="33164"/>
    <cellStyle name="Обычный 3 15 13 2 2" xfId="33165"/>
    <cellStyle name="Обычный 3 15 13 2 2 2" xfId="33166"/>
    <cellStyle name="Обычный 3 15 13 2 2 2 2" xfId="33167"/>
    <cellStyle name="Обычный 3 15 13 2 2 2 2 2" xfId="33168"/>
    <cellStyle name="Обычный 3 15 13 2 2 2 2 2 2" xfId="33169"/>
    <cellStyle name="Обычный 3 15 13 2 2 2 2 3" xfId="33170"/>
    <cellStyle name="Обычный 3 15 13 2 2 2 3" xfId="33171"/>
    <cellStyle name="Обычный 3 15 13 2 2 2 3 2" xfId="33172"/>
    <cellStyle name="Обычный 3 15 13 2 2 2 4" xfId="33173"/>
    <cellStyle name="Обычный 3 15 13 2 2 3" xfId="33174"/>
    <cellStyle name="Обычный 3 15 13 2 2 3 2" xfId="33175"/>
    <cellStyle name="Обычный 3 15 13 2 2 3 2 2" xfId="33176"/>
    <cellStyle name="Обычный 3 15 13 2 2 3 3" xfId="33177"/>
    <cellStyle name="Обычный 3 15 13 2 2 4" xfId="33178"/>
    <cellStyle name="Обычный 3 15 13 2 2 4 2" xfId="33179"/>
    <cellStyle name="Обычный 3 15 13 2 2 5" xfId="33180"/>
    <cellStyle name="Обычный 3 15 13 2 3" xfId="33181"/>
    <cellStyle name="Обычный 3 15 13 2 3 2" xfId="33182"/>
    <cellStyle name="Обычный 3 15 13 2 3 2 2" xfId="33183"/>
    <cellStyle name="Обычный 3 15 13 2 3 2 2 2" xfId="33184"/>
    <cellStyle name="Обычный 3 15 13 2 3 2 2 2 2" xfId="33185"/>
    <cellStyle name="Обычный 3 15 13 2 3 2 2 3" xfId="33186"/>
    <cellStyle name="Обычный 3 15 13 2 3 2 3" xfId="33187"/>
    <cellStyle name="Обычный 3 15 13 2 3 2 3 2" xfId="33188"/>
    <cellStyle name="Обычный 3 15 13 2 3 2 4" xfId="33189"/>
    <cellStyle name="Обычный 3 15 13 2 3 3" xfId="33190"/>
    <cellStyle name="Обычный 3 15 13 2 3 3 2" xfId="33191"/>
    <cellStyle name="Обычный 3 15 13 2 3 3 2 2" xfId="33192"/>
    <cellStyle name="Обычный 3 15 13 2 3 3 3" xfId="33193"/>
    <cellStyle name="Обычный 3 15 13 2 3 4" xfId="33194"/>
    <cellStyle name="Обычный 3 15 13 2 3 4 2" xfId="33195"/>
    <cellStyle name="Обычный 3 15 13 2 3 5" xfId="33196"/>
    <cellStyle name="Обычный 3 15 13 2 4" xfId="33197"/>
    <cellStyle name="Обычный 3 15 13 2 4 2" xfId="33198"/>
    <cellStyle name="Обычный 3 15 13 2 4 2 2" xfId="33199"/>
    <cellStyle name="Обычный 3 15 13 2 4 2 2 2" xfId="33200"/>
    <cellStyle name="Обычный 3 15 13 2 4 2 3" xfId="33201"/>
    <cellStyle name="Обычный 3 15 13 2 4 3" xfId="33202"/>
    <cellStyle name="Обычный 3 15 13 2 4 3 2" xfId="33203"/>
    <cellStyle name="Обычный 3 15 13 2 4 4" xfId="33204"/>
    <cellStyle name="Обычный 3 15 13 2 5" xfId="33205"/>
    <cellStyle name="Обычный 3 15 13 2 5 2" xfId="33206"/>
    <cellStyle name="Обычный 3 15 13 2 5 2 2" xfId="33207"/>
    <cellStyle name="Обычный 3 15 13 2 5 3" xfId="33208"/>
    <cellStyle name="Обычный 3 15 13 2 6" xfId="33209"/>
    <cellStyle name="Обычный 3 15 13 2 6 2" xfId="33210"/>
    <cellStyle name="Обычный 3 15 13 2 7" xfId="33211"/>
    <cellStyle name="Обычный 3 15 13 3" xfId="33212"/>
    <cellStyle name="Обычный 3 15 13 3 2" xfId="33213"/>
    <cellStyle name="Обычный 3 15 13 3 2 2" xfId="33214"/>
    <cellStyle name="Обычный 3 15 13 3 2 2 2" xfId="33215"/>
    <cellStyle name="Обычный 3 15 13 3 2 2 2 2" xfId="33216"/>
    <cellStyle name="Обычный 3 15 13 3 2 2 3" xfId="33217"/>
    <cellStyle name="Обычный 3 15 13 3 2 3" xfId="33218"/>
    <cellStyle name="Обычный 3 15 13 3 2 3 2" xfId="33219"/>
    <cellStyle name="Обычный 3 15 13 3 2 4" xfId="33220"/>
    <cellStyle name="Обычный 3 15 13 3 3" xfId="33221"/>
    <cellStyle name="Обычный 3 15 13 3 3 2" xfId="33222"/>
    <cellStyle name="Обычный 3 15 13 3 3 2 2" xfId="33223"/>
    <cellStyle name="Обычный 3 15 13 3 3 3" xfId="33224"/>
    <cellStyle name="Обычный 3 15 13 3 4" xfId="33225"/>
    <cellStyle name="Обычный 3 15 13 3 4 2" xfId="33226"/>
    <cellStyle name="Обычный 3 15 13 3 5" xfId="33227"/>
    <cellStyle name="Обычный 3 15 13 4" xfId="33228"/>
    <cellStyle name="Обычный 3 15 13 4 2" xfId="33229"/>
    <cellStyle name="Обычный 3 15 13 4 2 2" xfId="33230"/>
    <cellStyle name="Обычный 3 15 13 4 2 2 2" xfId="33231"/>
    <cellStyle name="Обычный 3 15 13 4 2 2 2 2" xfId="33232"/>
    <cellStyle name="Обычный 3 15 13 4 2 2 3" xfId="33233"/>
    <cellStyle name="Обычный 3 15 13 4 2 3" xfId="33234"/>
    <cellStyle name="Обычный 3 15 13 4 2 3 2" xfId="33235"/>
    <cellStyle name="Обычный 3 15 13 4 2 4" xfId="33236"/>
    <cellStyle name="Обычный 3 15 13 4 3" xfId="33237"/>
    <cellStyle name="Обычный 3 15 13 4 3 2" xfId="33238"/>
    <cellStyle name="Обычный 3 15 13 4 3 2 2" xfId="33239"/>
    <cellStyle name="Обычный 3 15 13 4 3 3" xfId="33240"/>
    <cellStyle name="Обычный 3 15 13 4 4" xfId="33241"/>
    <cellStyle name="Обычный 3 15 13 4 4 2" xfId="33242"/>
    <cellStyle name="Обычный 3 15 13 4 5" xfId="33243"/>
    <cellStyle name="Обычный 3 15 13 5" xfId="33244"/>
    <cellStyle name="Обычный 3 15 13 5 2" xfId="33245"/>
    <cellStyle name="Обычный 3 15 13 5 2 2" xfId="33246"/>
    <cellStyle name="Обычный 3 15 13 5 2 2 2" xfId="33247"/>
    <cellStyle name="Обычный 3 15 13 5 2 3" xfId="33248"/>
    <cellStyle name="Обычный 3 15 13 5 3" xfId="33249"/>
    <cellStyle name="Обычный 3 15 13 5 3 2" xfId="33250"/>
    <cellStyle name="Обычный 3 15 13 5 4" xfId="33251"/>
    <cellStyle name="Обычный 3 15 13 6" xfId="33252"/>
    <cellStyle name="Обычный 3 15 13 6 2" xfId="33253"/>
    <cellStyle name="Обычный 3 15 13 6 2 2" xfId="33254"/>
    <cellStyle name="Обычный 3 15 13 6 3" xfId="33255"/>
    <cellStyle name="Обычный 3 15 13 7" xfId="33256"/>
    <cellStyle name="Обычный 3 15 13 7 2" xfId="33257"/>
    <cellStyle name="Обычный 3 15 13 8" xfId="33258"/>
    <cellStyle name="Обычный 3 15 14" xfId="33259"/>
    <cellStyle name="Обычный 3 15 14 2" xfId="33260"/>
    <cellStyle name="Обычный 3 15 14 2 2" xfId="33261"/>
    <cellStyle name="Обычный 3 15 14 2 2 2" xfId="33262"/>
    <cellStyle name="Обычный 3 15 14 2 2 2 2" xfId="33263"/>
    <cellStyle name="Обычный 3 15 14 2 2 2 2 2" xfId="33264"/>
    <cellStyle name="Обычный 3 15 14 2 2 2 2 2 2" xfId="33265"/>
    <cellStyle name="Обычный 3 15 14 2 2 2 2 3" xfId="33266"/>
    <cellStyle name="Обычный 3 15 14 2 2 2 3" xfId="33267"/>
    <cellStyle name="Обычный 3 15 14 2 2 2 3 2" xfId="33268"/>
    <cellStyle name="Обычный 3 15 14 2 2 2 4" xfId="33269"/>
    <cellStyle name="Обычный 3 15 14 2 2 3" xfId="33270"/>
    <cellStyle name="Обычный 3 15 14 2 2 3 2" xfId="33271"/>
    <cellStyle name="Обычный 3 15 14 2 2 3 2 2" xfId="33272"/>
    <cellStyle name="Обычный 3 15 14 2 2 3 3" xfId="33273"/>
    <cellStyle name="Обычный 3 15 14 2 2 4" xfId="33274"/>
    <cellStyle name="Обычный 3 15 14 2 2 4 2" xfId="33275"/>
    <cellStyle name="Обычный 3 15 14 2 2 5" xfId="33276"/>
    <cellStyle name="Обычный 3 15 14 2 3" xfId="33277"/>
    <cellStyle name="Обычный 3 15 14 2 3 2" xfId="33278"/>
    <cellStyle name="Обычный 3 15 14 2 3 2 2" xfId="33279"/>
    <cellStyle name="Обычный 3 15 14 2 3 2 2 2" xfId="33280"/>
    <cellStyle name="Обычный 3 15 14 2 3 2 2 2 2" xfId="33281"/>
    <cellStyle name="Обычный 3 15 14 2 3 2 2 3" xfId="33282"/>
    <cellStyle name="Обычный 3 15 14 2 3 2 3" xfId="33283"/>
    <cellStyle name="Обычный 3 15 14 2 3 2 3 2" xfId="33284"/>
    <cellStyle name="Обычный 3 15 14 2 3 2 4" xfId="33285"/>
    <cellStyle name="Обычный 3 15 14 2 3 3" xfId="33286"/>
    <cellStyle name="Обычный 3 15 14 2 3 3 2" xfId="33287"/>
    <cellStyle name="Обычный 3 15 14 2 3 3 2 2" xfId="33288"/>
    <cellStyle name="Обычный 3 15 14 2 3 3 3" xfId="33289"/>
    <cellStyle name="Обычный 3 15 14 2 3 4" xfId="33290"/>
    <cellStyle name="Обычный 3 15 14 2 3 4 2" xfId="33291"/>
    <cellStyle name="Обычный 3 15 14 2 3 5" xfId="33292"/>
    <cellStyle name="Обычный 3 15 14 2 4" xfId="33293"/>
    <cellStyle name="Обычный 3 15 14 2 4 2" xfId="33294"/>
    <cellStyle name="Обычный 3 15 14 2 4 2 2" xfId="33295"/>
    <cellStyle name="Обычный 3 15 14 2 4 2 2 2" xfId="33296"/>
    <cellStyle name="Обычный 3 15 14 2 4 2 3" xfId="33297"/>
    <cellStyle name="Обычный 3 15 14 2 4 3" xfId="33298"/>
    <cellStyle name="Обычный 3 15 14 2 4 3 2" xfId="33299"/>
    <cellStyle name="Обычный 3 15 14 2 4 4" xfId="33300"/>
    <cellStyle name="Обычный 3 15 14 2 5" xfId="33301"/>
    <cellStyle name="Обычный 3 15 14 2 5 2" xfId="33302"/>
    <cellStyle name="Обычный 3 15 14 2 5 2 2" xfId="33303"/>
    <cellStyle name="Обычный 3 15 14 2 5 3" xfId="33304"/>
    <cellStyle name="Обычный 3 15 14 2 6" xfId="33305"/>
    <cellStyle name="Обычный 3 15 14 2 6 2" xfId="33306"/>
    <cellStyle name="Обычный 3 15 14 2 7" xfId="33307"/>
    <cellStyle name="Обычный 3 15 14 3" xfId="33308"/>
    <cellStyle name="Обычный 3 15 14 3 2" xfId="33309"/>
    <cellStyle name="Обычный 3 15 14 3 2 2" xfId="33310"/>
    <cellStyle name="Обычный 3 15 14 3 2 2 2" xfId="33311"/>
    <cellStyle name="Обычный 3 15 14 3 2 2 2 2" xfId="33312"/>
    <cellStyle name="Обычный 3 15 14 3 2 2 3" xfId="33313"/>
    <cellStyle name="Обычный 3 15 14 3 2 3" xfId="33314"/>
    <cellStyle name="Обычный 3 15 14 3 2 3 2" xfId="33315"/>
    <cellStyle name="Обычный 3 15 14 3 2 4" xfId="33316"/>
    <cellStyle name="Обычный 3 15 14 3 3" xfId="33317"/>
    <cellStyle name="Обычный 3 15 14 3 3 2" xfId="33318"/>
    <cellStyle name="Обычный 3 15 14 3 3 2 2" xfId="33319"/>
    <cellStyle name="Обычный 3 15 14 3 3 3" xfId="33320"/>
    <cellStyle name="Обычный 3 15 14 3 4" xfId="33321"/>
    <cellStyle name="Обычный 3 15 14 3 4 2" xfId="33322"/>
    <cellStyle name="Обычный 3 15 14 3 5" xfId="33323"/>
    <cellStyle name="Обычный 3 15 14 4" xfId="33324"/>
    <cellStyle name="Обычный 3 15 14 4 2" xfId="33325"/>
    <cellStyle name="Обычный 3 15 14 4 2 2" xfId="33326"/>
    <cellStyle name="Обычный 3 15 14 4 2 2 2" xfId="33327"/>
    <cellStyle name="Обычный 3 15 14 4 2 2 2 2" xfId="33328"/>
    <cellStyle name="Обычный 3 15 14 4 2 2 3" xfId="33329"/>
    <cellStyle name="Обычный 3 15 14 4 2 3" xfId="33330"/>
    <cellStyle name="Обычный 3 15 14 4 2 3 2" xfId="33331"/>
    <cellStyle name="Обычный 3 15 14 4 2 4" xfId="33332"/>
    <cellStyle name="Обычный 3 15 14 4 3" xfId="33333"/>
    <cellStyle name="Обычный 3 15 14 4 3 2" xfId="33334"/>
    <cellStyle name="Обычный 3 15 14 4 3 2 2" xfId="33335"/>
    <cellStyle name="Обычный 3 15 14 4 3 3" xfId="33336"/>
    <cellStyle name="Обычный 3 15 14 4 4" xfId="33337"/>
    <cellStyle name="Обычный 3 15 14 4 4 2" xfId="33338"/>
    <cellStyle name="Обычный 3 15 14 4 5" xfId="33339"/>
    <cellStyle name="Обычный 3 15 14 5" xfId="33340"/>
    <cellStyle name="Обычный 3 15 14 5 2" xfId="33341"/>
    <cellStyle name="Обычный 3 15 14 5 2 2" xfId="33342"/>
    <cellStyle name="Обычный 3 15 14 5 2 2 2" xfId="33343"/>
    <cellStyle name="Обычный 3 15 14 5 2 3" xfId="33344"/>
    <cellStyle name="Обычный 3 15 14 5 3" xfId="33345"/>
    <cellStyle name="Обычный 3 15 14 5 3 2" xfId="33346"/>
    <cellStyle name="Обычный 3 15 14 5 4" xfId="33347"/>
    <cellStyle name="Обычный 3 15 14 6" xfId="33348"/>
    <cellStyle name="Обычный 3 15 14 6 2" xfId="33349"/>
    <cellStyle name="Обычный 3 15 14 6 2 2" xfId="33350"/>
    <cellStyle name="Обычный 3 15 14 6 3" xfId="33351"/>
    <cellStyle name="Обычный 3 15 14 7" xfId="33352"/>
    <cellStyle name="Обычный 3 15 14 7 2" xfId="33353"/>
    <cellStyle name="Обычный 3 15 14 8" xfId="33354"/>
    <cellStyle name="Обычный 3 15 15" xfId="33355"/>
    <cellStyle name="Обычный 3 15 15 2" xfId="33356"/>
    <cellStyle name="Обычный 3 15 15 2 2" xfId="33357"/>
    <cellStyle name="Обычный 3 15 15 2 2 2" xfId="33358"/>
    <cellStyle name="Обычный 3 15 15 2 2 2 2" xfId="33359"/>
    <cellStyle name="Обычный 3 15 15 2 2 2 2 2" xfId="33360"/>
    <cellStyle name="Обычный 3 15 15 2 2 2 2 2 2" xfId="33361"/>
    <cellStyle name="Обычный 3 15 15 2 2 2 2 3" xfId="33362"/>
    <cellStyle name="Обычный 3 15 15 2 2 2 3" xfId="33363"/>
    <cellStyle name="Обычный 3 15 15 2 2 2 3 2" xfId="33364"/>
    <cellStyle name="Обычный 3 15 15 2 2 2 4" xfId="33365"/>
    <cellStyle name="Обычный 3 15 15 2 2 3" xfId="33366"/>
    <cellStyle name="Обычный 3 15 15 2 2 3 2" xfId="33367"/>
    <cellStyle name="Обычный 3 15 15 2 2 3 2 2" xfId="33368"/>
    <cellStyle name="Обычный 3 15 15 2 2 3 3" xfId="33369"/>
    <cellStyle name="Обычный 3 15 15 2 2 4" xfId="33370"/>
    <cellStyle name="Обычный 3 15 15 2 2 4 2" xfId="33371"/>
    <cellStyle name="Обычный 3 15 15 2 2 5" xfId="33372"/>
    <cellStyle name="Обычный 3 15 15 2 3" xfId="33373"/>
    <cellStyle name="Обычный 3 15 15 2 3 2" xfId="33374"/>
    <cellStyle name="Обычный 3 15 15 2 3 2 2" xfId="33375"/>
    <cellStyle name="Обычный 3 15 15 2 3 2 2 2" xfId="33376"/>
    <cellStyle name="Обычный 3 15 15 2 3 2 2 2 2" xfId="33377"/>
    <cellStyle name="Обычный 3 15 15 2 3 2 2 3" xfId="33378"/>
    <cellStyle name="Обычный 3 15 15 2 3 2 3" xfId="33379"/>
    <cellStyle name="Обычный 3 15 15 2 3 2 3 2" xfId="33380"/>
    <cellStyle name="Обычный 3 15 15 2 3 2 4" xfId="33381"/>
    <cellStyle name="Обычный 3 15 15 2 3 3" xfId="33382"/>
    <cellStyle name="Обычный 3 15 15 2 3 3 2" xfId="33383"/>
    <cellStyle name="Обычный 3 15 15 2 3 3 2 2" xfId="33384"/>
    <cellStyle name="Обычный 3 15 15 2 3 3 3" xfId="33385"/>
    <cellStyle name="Обычный 3 15 15 2 3 4" xfId="33386"/>
    <cellStyle name="Обычный 3 15 15 2 3 4 2" xfId="33387"/>
    <cellStyle name="Обычный 3 15 15 2 3 5" xfId="33388"/>
    <cellStyle name="Обычный 3 15 15 2 4" xfId="33389"/>
    <cellStyle name="Обычный 3 15 15 2 4 2" xfId="33390"/>
    <cellStyle name="Обычный 3 15 15 2 4 2 2" xfId="33391"/>
    <cellStyle name="Обычный 3 15 15 2 4 2 2 2" xfId="33392"/>
    <cellStyle name="Обычный 3 15 15 2 4 2 3" xfId="33393"/>
    <cellStyle name="Обычный 3 15 15 2 4 3" xfId="33394"/>
    <cellStyle name="Обычный 3 15 15 2 4 3 2" xfId="33395"/>
    <cellStyle name="Обычный 3 15 15 2 4 4" xfId="33396"/>
    <cellStyle name="Обычный 3 15 15 2 5" xfId="33397"/>
    <cellStyle name="Обычный 3 15 15 2 5 2" xfId="33398"/>
    <cellStyle name="Обычный 3 15 15 2 5 2 2" xfId="33399"/>
    <cellStyle name="Обычный 3 15 15 2 5 3" xfId="33400"/>
    <cellStyle name="Обычный 3 15 15 2 6" xfId="33401"/>
    <cellStyle name="Обычный 3 15 15 2 6 2" xfId="33402"/>
    <cellStyle name="Обычный 3 15 15 2 7" xfId="33403"/>
    <cellStyle name="Обычный 3 15 15 3" xfId="33404"/>
    <cellStyle name="Обычный 3 15 15 3 2" xfId="33405"/>
    <cellStyle name="Обычный 3 15 15 3 2 2" xfId="33406"/>
    <cellStyle name="Обычный 3 15 15 3 2 2 2" xfId="33407"/>
    <cellStyle name="Обычный 3 15 15 3 2 2 2 2" xfId="33408"/>
    <cellStyle name="Обычный 3 15 15 3 2 2 3" xfId="33409"/>
    <cellStyle name="Обычный 3 15 15 3 2 3" xfId="33410"/>
    <cellStyle name="Обычный 3 15 15 3 2 3 2" xfId="33411"/>
    <cellStyle name="Обычный 3 15 15 3 2 4" xfId="33412"/>
    <cellStyle name="Обычный 3 15 15 3 3" xfId="33413"/>
    <cellStyle name="Обычный 3 15 15 3 3 2" xfId="33414"/>
    <cellStyle name="Обычный 3 15 15 3 3 2 2" xfId="33415"/>
    <cellStyle name="Обычный 3 15 15 3 3 3" xfId="33416"/>
    <cellStyle name="Обычный 3 15 15 3 4" xfId="33417"/>
    <cellStyle name="Обычный 3 15 15 3 4 2" xfId="33418"/>
    <cellStyle name="Обычный 3 15 15 3 5" xfId="33419"/>
    <cellStyle name="Обычный 3 15 15 4" xfId="33420"/>
    <cellStyle name="Обычный 3 15 15 4 2" xfId="33421"/>
    <cellStyle name="Обычный 3 15 15 4 2 2" xfId="33422"/>
    <cellStyle name="Обычный 3 15 15 4 2 2 2" xfId="33423"/>
    <cellStyle name="Обычный 3 15 15 4 2 2 2 2" xfId="33424"/>
    <cellStyle name="Обычный 3 15 15 4 2 2 3" xfId="33425"/>
    <cellStyle name="Обычный 3 15 15 4 2 3" xfId="33426"/>
    <cellStyle name="Обычный 3 15 15 4 2 3 2" xfId="33427"/>
    <cellStyle name="Обычный 3 15 15 4 2 4" xfId="33428"/>
    <cellStyle name="Обычный 3 15 15 4 3" xfId="33429"/>
    <cellStyle name="Обычный 3 15 15 4 3 2" xfId="33430"/>
    <cellStyle name="Обычный 3 15 15 4 3 2 2" xfId="33431"/>
    <cellStyle name="Обычный 3 15 15 4 3 3" xfId="33432"/>
    <cellStyle name="Обычный 3 15 15 4 4" xfId="33433"/>
    <cellStyle name="Обычный 3 15 15 4 4 2" xfId="33434"/>
    <cellStyle name="Обычный 3 15 15 4 5" xfId="33435"/>
    <cellStyle name="Обычный 3 15 15 5" xfId="33436"/>
    <cellStyle name="Обычный 3 15 15 5 2" xfId="33437"/>
    <cellStyle name="Обычный 3 15 15 5 2 2" xfId="33438"/>
    <cellStyle name="Обычный 3 15 15 5 2 2 2" xfId="33439"/>
    <cellStyle name="Обычный 3 15 15 5 2 3" xfId="33440"/>
    <cellStyle name="Обычный 3 15 15 5 3" xfId="33441"/>
    <cellStyle name="Обычный 3 15 15 5 3 2" xfId="33442"/>
    <cellStyle name="Обычный 3 15 15 5 4" xfId="33443"/>
    <cellStyle name="Обычный 3 15 15 6" xfId="33444"/>
    <cellStyle name="Обычный 3 15 15 6 2" xfId="33445"/>
    <cellStyle name="Обычный 3 15 15 6 2 2" xfId="33446"/>
    <cellStyle name="Обычный 3 15 15 6 3" xfId="33447"/>
    <cellStyle name="Обычный 3 15 15 7" xfId="33448"/>
    <cellStyle name="Обычный 3 15 15 7 2" xfId="33449"/>
    <cellStyle name="Обычный 3 15 15 8" xfId="33450"/>
    <cellStyle name="Обычный 3 15 16" xfId="33451"/>
    <cellStyle name="Обычный 3 15 16 2" xfId="33452"/>
    <cellStyle name="Обычный 3 15 16 2 2" xfId="33453"/>
    <cellStyle name="Обычный 3 15 16 2 2 2" xfId="33454"/>
    <cellStyle name="Обычный 3 15 16 2 2 2 2" xfId="33455"/>
    <cellStyle name="Обычный 3 15 16 2 2 2 2 2" xfId="33456"/>
    <cellStyle name="Обычный 3 15 16 2 2 2 2 2 2" xfId="33457"/>
    <cellStyle name="Обычный 3 15 16 2 2 2 2 3" xfId="33458"/>
    <cellStyle name="Обычный 3 15 16 2 2 2 3" xfId="33459"/>
    <cellStyle name="Обычный 3 15 16 2 2 2 3 2" xfId="33460"/>
    <cellStyle name="Обычный 3 15 16 2 2 2 4" xfId="33461"/>
    <cellStyle name="Обычный 3 15 16 2 2 3" xfId="33462"/>
    <cellStyle name="Обычный 3 15 16 2 2 3 2" xfId="33463"/>
    <cellStyle name="Обычный 3 15 16 2 2 3 2 2" xfId="33464"/>
    <cellStyle name="Обычный 3 15 16 2 2 3 3" xfId="33465"/>
    <cellStyle name="Обычный 3 15 16 2 2 4" xfId="33466"/>
    <cellStyle name="Обычный 3 15 16 2 2 4 2" xfId="33467"/>
    <cellStyle name="Обычный 3 15 16 2 2 5" xfId="33468"/>
    <cellStyle name="Обычный 3 15 16 2 3" xfId="33469"/>
    <cellStyle name="Обычный 3 15 16 2 3 2" xfId="33470"/>
    <cellStyle name="Обычный 3 15 16 2 3 2 2" xfId="33471"/>
    <cellStyle name="Обычный 3 15 16 2 3 2 2 2" xfId="33472"/>
    <cellStyle name="Обычный 3 15 16 2 3 2 2 2 2" xfId="33473"/>
    <cellStyle name="Обычный 3 15 16 2 3 2 2 3" xfId="33474"/>
    <cellStyle name="Обычный 3 15 16 2 3 2 3" xfId="33475"/>
    <cellStyle name="Обычный 3 15 16 2 3 2 3 2" xfId="33476"/>
    <cellStyle name="Обычный 3 15 16 2 3 2 4" xfId="33477"/>
    <cellStyle name="Обычный 3 15 16 2 3 3" xfId="33478"/>
    <cellStyle name="Обычный 3 15 16 2 3 3 2" xfId="33479"/>
    <cellStyle name="Обычный 3 15 16 2 3 3 2 2" xfId="33480"/>
    <cellStyle name="Обычный 3 15 16 2 3 3 3" xfId="33481"/>
    <cellStyle name="Обычный 3 15 16 2 3 4" xfId="33482"/>
    <cellStyle name="Обычный 3 15 16 2 3 4 2" xfId="33483"/>
    <cellStyle name="Обычный 3 15 16 2 3 5" xfId="33484"/>
    <cellStyle name="Обычный 3 15 16 2 4" xfId="33485"/>
    <cellStyle name="Обычный 3 15 16 2 4 2" xfId="33486"/>
    <cellStyle name="Обычный 3 15 16 2 4 2 2" xfId="33487"/>
    <cellStyle name="Обычный 3 15 16 2 4 2 2 2" xfId="33488"/>
    <cellStyle name="Обычный 3 15 16 2 4 2 3" xfId="33489"/>
    <cellStyle name="Обычный 3 15 16 2 4 3" xfId="33490"/>
    <cellStyle name="Обычный 3 15 16 2 4 3 2" xfId="33491"/>
    <cellStyle name="Обычный 3 15 16 2 4 4" xfId="33492"/>
    <cellStyle name="Обычный 3 15 16 2 5" xfId="33493"/>
    <cellStyle name="Обычный 3 15 16 2 5 2" xfId="33494"/>
    <cellStyle name="Обычный 3 15 16 2 5 2 2" xfId="33495"/>
    <cellStyle name="Обычный 3 15 16 2 5 3" xfId="33496"/>
    <cellStyle name="Обычный 3 15 16 2 6" xfId="33497"/>
    <cellStyle name="Обычный 3 15 16 2 6 2" xfId="33498"/>
    <cellStyle name="Обычный 3 15 16 2 7" xfId="33499"/>
    <cellStyle name="Обычный 3 15 16 3" xfId="33500"/>
    <cellStyle name="Обычный 3 15 16 3 2" xfId="33501"/>
    <cellStyle name="Обычный 3 15 16 3 2 2" xfId="33502"/>
    <cellStyle name="Обычный 3 15 16 3 2 2 2" xfId="33503"/>
    <cellStyle name="Обычный 3 15 16 3 2 2 2 2" xfId="33504"/>
    <cellStyle name="Обычный 3 15 16 3 2 2 3" xfId="33505"/>
    <cellStyle name="Обычный 3 15 16 3 2 3" xfId="33506"/>
    <cellStyle name="Обычный 3 15 16 3 2 3 2" xfId="33507"/>
    <cellStyle name="Обычный 3 15 16 3 2 4" xfId="33508"/>
    <cellStyle name="Обычный 3 15 16 3 3" xfId="33509"/>
    <cellStyle name="Обычный 3 15 16 3 3 2" xfId="33510"/>
    <cellStyle name="Обычный 3 15 16 3 3 2 2" xfId="33511"/>
    <cellStyle name="Обычный 3 15 16 3 3 3" xfId="33512"/>
    <cellStyle name="Обычный 3 15 16 3 4" xfId="33513"/>
    <cellStyle name="Обычный 3 15 16 3 4 2" xfId="33514"/>
    <cellStyle name="Обычный 3 15 16 3 5" xfId="33515"/>
    <cellStyle name="Обычный 3 15 16 4" xfId="33516"/>
    <cellStyle name="Обычный 3 15 16 4 2" xfId="33517"/>
    <cellStyle name="Обычный 3 15 16 4 2 2" xfId="33518"/>
    <cellStyle name="Обычный 3 15 16 4 2 2 2" xfId="33519"/>
    <cellStyle name="Обычный 3 15 16 4 2 2 2 2" xfId="33520"/>
    <cellStyle name="Обычный 3 15 16 4 2 2 3" xfId="33521"/>
    <cellStyle name="Обычный 3 15 16 4 2 3" xfId="33522"/>
    <cellStyle name="Обычный 3 15 16 4 2 3 2" xfId="33523"/>
    <cellStyle name="Обычный 3 15 16 4 2 4" xfId="33524"/>
    <cellStyle name="Обычный 3 15 16 4 3" xfId="33525"/>
    <cellStyle name="Обычный 3 15 16 4 3 2" xfId="33526"/>
    <cellStyle name="Обычный 3 15 16 4 3 2 2" xfId="33527"/>
    <cellStyle name="Обычный 3 15 16 4 3 3" xfId="33528"/>
    <cellStyle name="Обычный 3 15 16 4 4" xfId="33529"/>
    <cellStyle name="Обычный 3 15 16 4 4 2" xfId="33530"/>
    <cellStyle name="Обычный 3 15 16 4 5" xfId="33531"/>
    <cellStyle name="Обычный 3 15 16 5" xfId="33532"/>
    <cellStyle name="Обычный 3 15 16 5 2" xfId="33533"/>
    <cellStyle name="Обычный 3 15 16 5 2 2" xfId="33534"/>
    <cellStyle name="Обычный 3 15 16 5 2 2 2" xfId="33535"/>
    <cellStyle name="Обычный 3 15 16 5 2 3" xfId="33536"/>
    <cellStyle name="Обычный 3 15 16 5 3" xfId="33537"/>
    <cellStyle name="Обычный 3 15 16 5 3 2" xfId="33538"/>
    <cellStyle name="Обычный 3 15 16 5 4" xfId="33539"/>
    <cellStyle name="Обычный 3 15 16 6" xfId="33540"/>
    <cellStyle name="Обычный 3 15 16 6 2" xfId="33541"/>
    <cellStyle name="Обычный 3 15 16 6 2 2" xfId="33542"/>
    <cellStyle name="Обычный 3 15 16 6 3" xfId="33543"/>
    <cellStyle name="Обычный 3 15 16 7" xfId="33544"/>
    <cellStyle name="Обычный 3 15 16 7 2" xfId="33545"/>
    <cellStyle name="Обычный 3 15 16 8" xfId="33546"/>
    <cellStyle name="Обычный 3 15 17" xfId="33547"/>
    <cellStyle name="Обычный 3 15 17 2" xfId="33548"/>
    <cellStyle name="Обычный 3 15 17 2 2" xfId="33549"/>
    <cellStyle name="Обычный 3 15 17 2 2 2" xfId="33550"/>
    <cellStyle name="Обычный 3 15 17 2 2 2 2" xfId="33551"/>
    <cellStyle name="Обычный 3 15 17 2 2 2 2 2" xfId="33552"/>
    <cellStyle name="Обычный 3 15 17 2 2 2 2 2 2" xfId="33553"/>
    <cellStyle name="Обычный 3 15 17 2 2 2 2 3" xfId="33554"/>
    <cellStyle name="Обычный 3 15 17 2 2 2 3" xfId="33555"/>
    <cellStyle name="Обычный 3 15 17 2 2 2 3 2" xfId="33556"/>
    <cellStyle name="Обычный 3 15 17 2 2 2 4" xfId="33557"/>
    <cellStyle name="Обычный 3 15 17 2 2 3" xfId="33558"/>
    <cellStyle name="Обычный 3 15 17 2 2 3 2" xfId="33559"/>
    <cellStyle name="Обычный 3 15 17 2 2 3 2 2" xfId="33560"/>
    <cellStyle name="Обычный 3 15 17 2 2 3 3" xfId="33561"/>
    <cellStyle name="Обычный 3 15 17 2 2 4" xfId="33562"/>
    <cellStyle name="Обычный 3 15 17 2 2 4 2" xfId="33563"/>
    <cellStyle name="Обычный 3 15 17 2 2 5" xfId="33564"/>
    <cellStyle name="Обычный 3 15 17 2 3" xfId="33565"/>
    <cellStyle name="Обычный 3 15 17 2 3 2" xfId="33566"/>
    <cellStyle name="Обычный 3 15 17 2 3 2 2" xfId="33567"/>
    <cellStyle name="Обычный 3 15 17 2 3 2 2 2" xfId="33568"/>
    <cellStyle name="Обычный 3 15 17 2 3 2 2 2 2" xfId="33569"/>
    <cellStyle name="Обычный 3 15 17 2 3 2 2 3" xfId="33570"/>
    <cellStyle name="Обычный 3 15 17 2 3 2 3" xfId="33571"/>
    <cellStyle name="Обычный 3 15 17 2 3 2 3 2" xfId="33572"/>
    <cellStyle name="Обычный 3 15 17 2 3 2 4" xfId="33573"/>
    <cellStyle name="Обычный 3 15 17 2 3 3" xfId="33574"/>
    <cellStyle name="Обычный 3 15 17 2 3 3 2" xfId="33575"/>
    <cellStyle name="Обычный 3 15 17 2 3 3 2 2" xfId="33576"/>
    <cellStyle name="Обычный 3 15 17 2 3 3 3" xfId="33577"/>
    <cellStyle name="Обычный 3 15 17 2 3 4" xfId="33578"/>
    <cellStyle name="Обычный 3 15 17 2 3 4 2" xfId="33579"/>
    <cellStyle name="Обычный 3 15 17 2 3 5" xfId="33580"/>
    <cellStyle name="Обычный 3 15 17 2 4" xfId="33581"/>
    <cellStyle name="Обычный 3 15 17 2 4 2" xfId="33582"/>
    <cellStyle name="Обычный 3 15 17 2 4 2 2" xfId="33583"/>
    <cellStyle name="Обычный 3 15 17 2 4 2 2 2" xfId="33584"/>
    <cellStyle name="Обычный 3 15 17 2 4 2 3" xfId="33585"/>
    <cellStyle name="Обычный 3 15 17 2 4 3" xfId="33586"/>
    <cellStyle name="Обычный 3 15 17 2 4 3 2" xfId="33587"/>
    <cellStyle name="Обычный 3 15 17 2 4 4" xfId="33588"/>
    <cellStyle name="Обычный 3 15 17 2 5" xfId="33589"/>
    <cellStyle name="Обычный 3 15 17 2 5 2" xfId="33590"/>
    <cellStyle name="Обычный 3 15 17 2 5 2 2" xfId="33591"/>
    <cellStyle name="Обычный 3 15 17 2 5 3" xfId="33592"/>
    <cellStyle name="Обычный 3 15 17 2 6" xfId="33593"/>
    <cellStyle name="Обычный 3 15 17 2 6 2" xfId="33594"/>
    <cellStyle name="Обычный 3 15 17 2 7" xfId="33595"/>
    <cellStyle name="Обычный 3 15 17 3" xfId="33596"/>
    <cellStyle name="Обычный 3 15 17 3 2" xfId="33597"/>
    <cellStyle name="Обычный 3 15 17 3 2 2" xfId="33598"/>
    <cellStyle name="Обычный 3 15 17 3 2 2 2" xfId="33599"/>
    <cellStyle name="Обычный 3 15 17 3 2 2 2 2" xfId="33600"/>
    <cellStyle name="Обычный 3 15 17 3 2 2 3" xfId="33601"/>
    <cellStyle name="Обычный 3 15 17 3 2 3" xfId="33602"/>
    <cellStyle name="Обычный 3 15 17 3 2 3 2" xfId="33603"/>
    <cellStyle name="Обычный 3 15 17 3 2 4" xfId="33604"/>
    <cellStyle name="Обычный 3 15 17 3 3" xfId="33605"/>
    <cellStyle name="Обычный 3 15 17 3 3 2" xfId="33606"/>
    <cellStyle name="Обычный 3 15 17 3 3 2 2" xfId="33607"/>
    <cellStyle name="Обычный 3 15 17 3 3 3" xfId="33608"/>
    <cellStyle name="Обычный 3 15 17 3 4" xfId="33609"/>
    <cellStyle name="Обычный 3 15 17 3 4 2" xfId="33610"/>
    <cellStyle name="Обычный 3 15 17 3 5" xfId="33611"/>
    <cellStyle name="Обычный 3 15 17 4" xfId="33612"/>
    <cellStyle name="Обычный 3 15 17 4 2" xfId="33613"/>
    <cellStyle name="Обычный 3 15 17 4 2 2" xfId="33614"/>
    <cellStyle name="Обычный 3 15 17 4 2 2 2" xfId="33615"/>
    <cellStyle name="Обычный 3 15 17 4 2 2 2 2" xfId="33616"/>
    <cellStyle name="Обычный 3 15 17 4 2 2 3" xfId="33617"/>
    <cellStyle name="Обычный 3 15 17 4 2 3" xfId="33618"/>
    <cellStyle name="Обычный 3 15 17 4 2 3 2" xfId="33619"/>
    <cellStyle name="Обычный 3 15 17 4 2 4" xfId="33620"/>
    <cellStyle name="Обычный 3 15 17 4 3" xfId="33621"/>
    <cellStyle name="Обычный 3 15 17 4 3 2" xfId="33622"/>
    <cellStyle name="Обычный 3 15 17 4 3 2 2" xfId="33623"/>
    <cellStyle name="Обычный 3 15 17 4 3 3" xfId="33624"/>
    <cellStyle name="Обычный 3 15 17 4 4" xfId="33625"/>
    <cellStyle name="Обычный 3 15 17 4 4 2" xfId="33626"/>
    <cellStyle name="Обычный 3 15 17 4 5" xfId="33627"/>
    <cellStyle name="Обычный 3 15 17 5" xfId="33628"/>
    <cellStyle name="Обычный 3 15 17 5 2" xfId="33629"/>
    <cellStyle name="Обычный 3 15 17 5 2 2" xfId="33630"/>
    <cellStyle name="Обычный 3 15 17 5 2 2 2" xfId="33631"/>
    <cellStyle name="Обычный 3 15 17 5 2 3" xfId="33632"/>
    <cellStyle name="Обычный 3 15 17 5 3" xfId="33633"/>
    <cellStyle name="Обычный 3 15 17 5 3 2" xfId="33634"/>
    <cellStyle name="Обычный 3 15 17 5 4" xfId="33635"/>
    <cellStyle name="Обычный 3 15 17 6" xfId="33636"/>
    <cellStyle name="Обычный 3 15 17 6 2" xfId="33637"/>
    <cellStyle name="Обычный 3 15 17 6 2 2" xfId="33638"/>
    <cellStyle name="Обычный 3 15 17 6 3" xfId="33639"/>
    <cellStyle name="Обычный 3 15 17 7" xfId="33640"/>
    <cellStyle name="Обычный 3 15 17 7 2" xfId="33641"/>
    <cellStyle name="Обычный 3 15 17 8" xfId="33642"/>
    <cellStyle name="Обычный 3 15 18" xfId="33643"/>
    <cellStyle name="Обычный 3 15 18 2" xfId="33644"/>
    <cellStyle name="Обычный 3 15 18 2 2" xfId="33645"/>
    <cellStyle name="Обычный 3 15 18 2 2 2" xfId="33646"/>
    <cellStyle name="Обычный 3 15 18 2 2 2 2" xfId="33647"/>
    <cellStyle name="Обычный 3 15 18 2 2 2 2 2" xfId="33648"/>
    <cellStyle name="Обычный 3 15 18 2 2 2 2 2 2" xfId="33649"/>
    <cellStyle name="Обычный 3 15 18 2 2 2 2 3" xfId="33650"/>
    <cellStyle name="Обычный 3 15 18 2 2 2 3" xfId="33651"/>
    <cellStyle name="Обычный 3 15 18 2 2 2 3 2" xfId="33652"/>
    <cellStyle name="Обычный 3 15 18 2 2 2 4" xfId="33653"/>
    <cellStyle name="Обычный 3 15 18 2 2 3" xfId="33654"/>
    <cellStyle name="Обычный 3 15 18 2 2 3 2" xfId="33655"/>
    <cellStyle name="Обычный 3 15 18 2 2 3 2 2" xfId="33656"/>
    <cellStyle name="Обычный 3 15 18 2 2 3 3" xfId="33657"/>
    <cellStyle name="Обычный 3 15 18 2 2 4" xfId="33658"/>
    <cellStyle name="Обычный 3 15 18 2 2 4 2" xfId="33659"/>
    <cellStyle name="Обычный 3 15 18 2 2 5" xfId="33660"/>
    <cellStyle name="Обычный 3 15 18 2 3" xfId="33661"/>
    <cellStyle name="Обычный 3 15 18 2 3 2" xfId="33662"/>
    <cellStyle name="Обычный 3 15 18 2 3 2 2" xfId="33663"/>
    <cellStyle name="Обычный 3 15 18 2 3 2 2 2" xfId="33664"/>
    <cellStyle name="Обычный 3 15 18 2 3 2 2 2 2" xfId="33665"/>
    <cellStyle name="Обычный 3 15 18 2 3 2 2 3" xfId="33666"/>
    <cellStyle name="Обычный 3 15 18 2 3 2 3" xfId="33667"/>
    <cellStyle name="Обычный 3 15 18 2 3 2 3 2" xfId="33668"/>
    <cellStyle name="Обычный 3 15 18 2 3 2 4" xfId="33669"/>
    <cellStyle name="Обычный 3 15 18 2 3 3" xfId="33670"/>
    <cellStyle name="Обычный 3 15 18 2 3 3 2" xfId="33671"/>
    <cellStyle name="Обычный 3 15 18 2 3 3 2 2" xfId="33672"/>
    <cellStyle name="Обычный 3 15 18 2 3 3 3" xfId="33673"/>
    <cellStyle name="Обычный 3 15 18 2 3 4" xfId="33674"/>
    <cellStyle name="Обычный 3 15 18 2 3 4 2" xfId="33675"/>
    <cellStyle name="Обычный 3 15 18 2 3 5" xfId="33676"/>
    <cellStyle name="Обычный 3 15 18 2 4" xfId="33677"/>
    <cellStyle name="Обычный 3 15 18 2 4 2" xfId="33678"/>
    <cellStyle name="Обычный 3 15 18 2 4 2 2" xfId="33679"/>
    <cellStyle name="Обычный 3 15 18 2 4 2 2 2" xfId="33680"/>
    <cellStyle name="Обычный 3 15 18 2 4 2 3" xfId="33681"/>
    <cellStyle name="Обычный 3 15 18 2 4 3" xfId="33682"/>
    <cellStyle name="Обычный 3 15 18 2 4 3 2" xfId="33683"/>
    <cellStyle name="Обычный 3 15 18 2 4 4" xfId="33684"/>
    <cellStyle name="Обычный 3 15 18 2 5" xfId="33685"/>
    <cellStyle name="Обычный 3 15 18 2 5 2" xfId="33686"/>
    <cellStyle name="Обычный 3 15 18 2 5 2 2" xfId="33687"/>
    <cellStyle name="Обычный 3 15 18 2 5 3" xfId="33688"/>
    <cellStyle name="Обычный 3 15 18 2 6" xfId="33689"/>
    <cellStyle name="Обычный 3 15 18 2 6 2" xfId="33690"/>
    <cellStyle name="Обычный 3 15 18 2 7" xfId="33691"/>
    <cellStyle name="Обычный 3 15 18 3" xfId="33692"/>
    <cellStyle name="Обычный 3 15 18 3 2" xfId="33693"/>
    <cellStyle name="Обычный 3 15 18 3 2 2" xfId="33694"/>
    <cellStyle name="Обычный 3 15 18 3 2 2 2" xfId="33695"/>
    <cellStyle name="Обычный 3 15 18 3 2 2 2 2" xfId="33696"/>
    <cellStyle name="Обычный 3 15 18 3 2 2 3" xfId="33697"/>
    <cellStyle name="Обычный 3 15 18 3 2 3" xfId="33698"/>
    <cellStyle name="Обычный 3 15 18 3 2 3 2" xfId="33699"/>
    <cellStyle name="Обычный 3 15 18 3 2 4" xfId="33700"/>
    <cellStyle name="Обычный 3 15 18 3 3" xfId="33701"/>
    <cellStyle name="Обычный 3 15 18 3 3 2" xfId="33702"/>
    <cellStyle name="Обычный 3 15 18 3 3 2 2" xfId="33703"/>
    <cellStyle name="Обычный 3 15 18 3 3 3" xfId="33704"/>
    <cellStyle name="Обычный 3 15 18 3 4" xfId="33705"/>
    <cellStyle name="Обычный 3 15 18 3 4 2" xfId="33706"/>
    <cellStyle name="Обычный 3 15 18 3 5" xfId="33707"/>
    <cellStyle name="Обычный 3 15 18 4" xfId="33708"/>
    <cellStyle name="Обычный 3 15 18 4 2" xfId="33709"/>
    <cellStyle name="Обычный 3 15 18 4 2 2" xfId="33710"/>
    <cellStyle name="Обычный 3 15 18 4 2 2 2" xfId="33711"/>
    <cellStyle name="Обычный 3 15 18 4 2 2 2 2" xfId="33712"/>
    <cellStyle name="Обычный 3 15 18 4 2 2 3" xfId="33713"/>
    <cellStyle name="Обычный 3 15 18 4 2 3" xfId="33714"/>
    <cellStyle name="Обычный 3 15 18 4 2 3 2" xfId="33715"/>
    <cellStyle name="Обычный 3 15 18 4 2 4" xfId="33716"/>
    <cellStyle name="Обычный 3 15 18 4 3" xfId="33717"/>
    <cellStyle name="Обычный 3 15 18 4 3 2" xfId="33718"/>
    <cellStyle name="Обычный 3 15 18 4 3 2 2" xfId="33719"/>
    <cellStyle name="Обычный 3 15 18 4 3 3" xfId="33720"/>
    <cellStyle name="Обычный 3 15 18 4 4" xfId="33721"/>
    <cellStyle name="Обычный 3 15 18 4 4 2" xfId="33722"/>
    <cellStyle name="Обычный 3 15 18 4 5" xfId="33723"/>
    <cellStyle name="Обычный 3 15 18 5" xfId="33724"/>
    <cellStyle name="Обычный 3 15 18 5 2" xfId="33725"/>
    <cellStyle name="Обычный 3 15 18 5 2 2" xfId="33726"/>
    <cellStyle name="Обычный 3 15 18 5 2 2 2" xfId="33727"/>
    <cellStyle name="Обычный 3 15 18 5 2 3" xfId="33728"/>
    <cellStyle name="Обычный 3 15 18 5 3" xfId="33729"/>
    <cellStyle name="Обычный 3 15 18 5 3 2" xfId="33730"/>
    <cellStyle name="Обычный 3 15 18 5 4" xfId="33731"/>
    <cellStyle name="Обычный 3 15 18 6" xfId="33732"/>
    <cellStyle name="Обычный 3 15 18 6 2" xfId="33733"/>
    <cellStyle name="Обычный 3 15 18 6 2 2" xfId="33734"/>
    <cellStyle name="Обычный 3 15 18 6 3" xfId="33735"/>
    <cellStyle name="Обычный 3 15 18 7" xfId="33736"/>
    <cellStyle name="Обычный 3 15 18 7 2" xfId="33737"/>
    <cellStyle name="Обычный 3 15 18 8" xfId="33738"/>
    <cellStyle name="Обычный 3 15 19" xfId="33739"/>
    <cellStyle name="Обычный 3 15 19 2" xfId="33740"/>
    <cellStyle name="Обычный 3 15 19 2 2" xfId="33741"/>
    <cellStyle name="Обычный 3 15 19 2 2 2" xfId="33742"/>
    <cellStyle name="Обычный 3 15 19 2 2 2 2" xfId="33743"/>
    <cellStyle name="Обычный 3 15 19 2 2 2 2 2" xfId="33744"/>
    <cellStyle name="Обычный 3 15 19 2 2 2 2 2 2" xfId="33745"/>
    <cellStyle name="Обычный 3 15 19 2 2 2 2 3" xfId="33746"/>
    <cellStyle name="Обычный 3 15 19 2 2 2 3" xfId="33747"/>
    <cellStyle name="Обычный 3 15 19 2 2 2 3 2" xfId="33748"/>
    <cellStyle name="Обычный 3 15 19 2 2 2 4" xfId="33749"/>
    <cellStyle name="Обычный 3 15 19 2 2 3" xfId="33750"/>
    <cellStyle name="Обычный 3 15 19 2 2 3 2" xfId="33751"/>
    <cellStyle name="Обычный 3 15 19 2 2 3 2 2" xfId="33752"/>
    <cellStyle name="Обычный 3 15 19 2 2 3 3" xfId="33753"/>
    <cellStyle name="Обычный 3 15 19 2 2 4" xfId="33754"/>
    <cellStyle name="Обычный 3 15 19 2 2 4 2" xfId="33755"/>
    <cellStyle name="Обычный 3 15 19 2 2 5" xfId="33756"/>
    <cellStyle name="Обычный 3 15 19 2 3" xfId="33757"/>
    <cellStyle name="Обычный 3 15 19 2 3 2" xfId="33758"/>
    <cellStyle name="Обычный 3 15 19 2 3 2 2" xfId="33759"/>
    <cellStyle name="Обычный 3 15 19 2 3 2 2 2" xfId="33760"/>
    <cellStyle name="Обычный 3 15 19 2 3 2 2 2 2" xfId="33761"/>
    <cellStyle name="Обычный 3 15 19 2 3 2 2 3" xfId="33762"/>
    <cellStyle name="Обычный 3 15 19 2 3 2 3" xfId="33763"/>
    <cellStyle name="Обычный 3 15 19 2 3 2 3 2" xfId="33764"/>
    <cellStyle name="Обычный 3 15 19 2 3 2 4" xfId="33765"/>
    <cellStyle name="Обычный 3 15 19 2 3 3" xfId="33766"/>
    <cellStyle name="Обычный 3 15 19 2 3 3 2" xfId="33767"/>
    <cellStyle name="Обычный 3 15 19 2 3 3 2 2" xfId="33768"/>
    <cellStyle name="Обычный 3 15 19 2 3 3 3" xfId="33769"/>
    <cellStyle name="Обычный 3 15 19 2 3 4" xfId="33770"/>
    <cellStyle name="Обычный 3 15 19 2 3 4 2" xfId="33771"/>
    <cellStyle name="Обычный 3 15 19 2 3 5" xfId="33772"/>
    <cellStyle name="Обычный 3 15 19 2 4" xfId="33773"/>
    <cellStyle name="Обычный 3 15 19 2 4 2" xfId="33774"/>
    <cellStyle name="Обычный 3 15 19 2 4 2 2" xfId="33775"/>
    <cellStyle name="Обычный 3 15 19 2 4 2 2 2" xfId="33776"/>
    <cellStyle name="Обычный 3 15 19 2 4 2 3" xfId="33777"/>
    <cellStyle name="Обычный 3 15 19 2 4 3" xfId="33778"/>
    <cellStyle name="Обычный 3 15 19 2 4 3 2" xfId="33779"/>
    <cellStyle name="Обычный 3 15 19 2 4 4" xfId="33780"/>
    <cellStyle name="Обычный 3 15 19 2 5" xfId="33781"/>
    <cellStyle name="Обычный 3 15 19 2 5 2" xfId="33782"/>
    <cellStyle name="Обычный 3 15 19 2 5 2 2" xfId="33783"/>
    <cellStyle name="Обычный 3 15 19 2 5 3" xfId="33784"/>
    <cellStyle name="Обычный 3 15 19 2 6" xfId="33785"/>
    <cellStyle name="Обычный 3 15 19 2 6 2" xfId="33786"/>
    <cellStyle name="Обычный 3 15 19 2 7" xfId="33787"/>
    <cellStyle name="Обычный 3 15 19 3" xfId="33788"/>
    <cellStyle name="Обычный 3 15 19 3 2" xfId="33789"/>
    <cellStyle name="Обычный 3 15 19 3 2 2" xfId="33790"/>
    <cellStyle name="Обычный 3 15 19 3 2 2 2" xfId="33791"/>
    <cellStyle name="Обычный 3 15 19 3 2 2 2 2" xfId="33792"/>
    <cellStyle name="Обычный 3 15 19 3 2 2 3" xfId="33793"/>
    <cellStyle name="Обычный 3 15 19 3 2 3" xfId="33794"/>
    <cellStyle name="Обычный 3 15 19 3 2 3 2" xfId="33795"/>
    <cellStyle name="Обычный 3 15 19 3 2 4" xfId="33796"/>
    <cellStyle name="Обычный 3 15 19 3 3" xfId="33797"/>
    <cellStyle name="Обычный 3 15 19 3 3 2" xfId="33798"/>
    <cellStyle name="Обычный 3 15 19 3 3 2 2" xfId="33799"/>
    <cellStyle name="Обычный 3 15 19 3 3 3" xfId="33800"/>
    <cellStyle name="Обычный 3 15 19 3 4" xfId="33801"/>
    <cellStyle name="Обычный 3 15 19 3 4 2" xfId="33802"/>
    <cellStyle name="Обычный 3 15 19 3 5" xfId="33803"/>
    <cellStyle name="Обычный 3 15 19 4" xfId="33804"/>
    <cellStyle name="Обычный 3 15 19 4 2" xfId="33805"/>
    <cellStyle name="Обычный 3 15 19 4 2 2" xfId="33806"/>
    <cellStyle name="Обычный 3 15 19 4 2 2 2" xfId="33807"/>
    <cellStyle name="Обычный 3 15 19 4 2 2 2 2" xfId="33808"/>
    <cellStyle name="Обычный 3 15 19 4 2 2 3" xfId="33809"/>
    <cellStyle name="Обычный 3 15 19 4 2 3" xfId="33810"/>
    <cellStyle name="Обычный 3 15 19 4 2 3 2" xfId="33811"/>
    <cellStyle name="Обычный 3 15 19 4 2 4" xfId="33812"/>
    <cellStyle name="Обычный 3 15 19 4 3" xfId="33813"/>
    <cellStyle name="Обычный 3 15 19 4 3 2" xfId="33814"/>
    <cellStyle name="Обычный 3 15 19 4 3 2 2" xfId="33815"/>
    <cellStyle name="Обычный 3 15 19 4 3 3" xfId="33816"/>
    <cellStyle name="Обычный 3 15 19 4 4" xfId="33817"/>
    <cellStyle name="Обычный 3 15 19 4 4 2" xfId="33818"/>
    <cellStyle name="Обычный 3 15 19 4 5" xfId="33819"/>
    <cellStyle name="Обычный 3 15 19 5" xfId="33820"/>
    <cellStyle name="Обычный 3 15 19 5 2" xfId="33821"/>
    <cellStyle name="Обычный 3 15 19 5 2 2" xfId="33822"/>
    <cellStyle name="Обычный 3 15 19 5 2 2 2" xfId="33823"/>
    <cellStyle name="Обычный 3 15 19 5 2 3" xfId="33824"/>
    <cellStyle name="Обычный 3 15 19 5 3" xfId="33825"/>
    <cellStyle name="Обычный 3 15 19 5 3 2" xfId="33826"/>
    <cellStyle name="Обычный 3 15 19 5 4" xfId="33827"/>
    <cellStyle name="Обычный 3 15 19 6" xfId="33828"/>
    <cellStyle name="Обычный 3 15 19 6 2" xfId="33829"/>
    <cellStyle name="Обычный 3 15 19 6 2 2" xfId="33830"/>
    <cellStyle name="Обычный 3 15 19 6 3" xfId="33831"/>
    <cellStyle name="Обычный 3 15 19 7" xfId="33832"/>
    <cellStyle name="Обычный 3 15 19 7 2" xfId="33833"/>
    <cellStyle name="Обычный 3 15 19 8" xfId="33834"/>
    <cellStyle name="Обычный 3 15 2" xfId="33835"/>
    <cellStyle name="Обычный 3 15 2 2" xfId="33836"/>
    <cellStyle name="Обычный 3 15 2 2 2" xfId="33837"/>
    <cellStyle name="Обычный 3 15 2 2 2 2" xfId="33838"/>
    <cellStyle name="Обычный 3 15 2 2 2 2 2" xfId="33839"/>
    <cellStyle name="Обычный 3 15 2 2 2 2 2 2" xfId="33840"/>
    <cellStyle name="Обычный 3 15 2 2 2 2 2 2 2" xfId="33841"/>
    <cellStyle name="Обычный 3 15 2 2 2 2 2 3" xfId="33842"/>
    <cellStyle name="Обычный 3 15 2 2 2 2 3" xfId="33843"/>
    <cellStyle name="Обычный 3 15 2 2 2 2 3 2" xfId="33844"/>
    <cellStyle name="Обычный 3 15 2 2 2 2 4" xfId="33845"/>
    <cellStyle name="Обычный 3 15 2 2 2 3" xfId="33846"/>
    <cellStyle name="Обычный 3 15 2 2 2 3 2" xfId="33847"/>
    <cellStyle name="Обычный 3 15 2 2 2 3 2 2" xfId="33848"/>
    <cellStyle name="Обычный 3 15 2 2 2 3 3" xfId="33849"/>
    <cellStyle name="Обычный 3 15 2 2 2 4" xfId="33850"/>
    <cellStyle name="Обычный 3 15 2 2 2 4 2" xfId="33851"/>
    <cellStyle name="Обычный 3 15 2 2 2 5" xfId="33852"/>
    <cellStyle name="Обычный 3 15 2 2 3" xfId="33853"/>
    <cellStyle name="Обычный 3 15 2 2 3 2" xfId="33854"/>
    <cellStyle name="Обычный 3 15 2 2 3 2 2" xfId="33855"/>
    <cellStyle name="Обычный 3 15 2 2 3 2 2 2" xfId="33856"/>
    <cellStyle name="Обычный 3 15 2 2 3 2 2 2 2" xfId="33857"/>
    <cellStyle name="Обычный 3 15 2 2 3 2 2 3" xfId="33858"/>
    <cellStyle name="Обычный 3 15 2 2 3 2 3" xfId="33859"/>
    <cellStyle name="Обычный 3 15 2 2 3 2 3 2" xfId="33860"/>
    <cellStyle name="Обычный 3 15 2 2 3 2 4" xfId="33861"/>
    <cellStyle name="Обычный 3 15 2 2 3 3" xfId="33862"/>
    <cellStyle name="Обычный 3 15 2 2 3 3 2" xfId="33863"/>
    <cellStyle name="Обычный 3 15 2 2 3 3 2 2" xfId="33864"/>
    <cellStyle name="Обычный 3 15 2 2 3 3 3" xfId="33865"/>
    <cellStyle name="Обычный 3 15 2 2 3 4" xfId="33866"/>
    <cellStyle name="Обычный 3 15 2 2 3 4 2" xfId="33867"/>
    <cellStyle name="Обычный 3 15 2 2 3 5" xfId="33868"/>
    <cellStyle name="Обычный 3 15 2 2 4" xfId="33869"/>
    <cellStyle name="Обычный 3 15 2 2 4 2" xfId="33870"/>
    <cellStyle name="Обычный 3 15 2 2 4 2 2" xfId="33871"/>
    <cellStyle name="Обычный 3 15 2 2 4 2 2 2" xfId="33872"/>
    <cellStyle name="Обычный 3 15 2 2 4 2 3" xfId="33873"/>
    <cellStyle name="Обычный 3 15 2 2 4 3" xfId="33874"/>
    <cellStyle name="Обычный 3 15 2 2 4 3 2" xfId="33875"/>
    <cellStyle name="Обычный 3 15 2 2 4 4" xfId="33876"/>
    <cellStyle name="Обычный 3 15 2 2 5" xfId="33877"/>
    <cellStyle name="Обычный 3 15 2 2 5 2" xfId="33878"/>
    <cellStyle name="Обычный 3 15 2 2 5 2 2" xfId="33879"/>
    <cellStyle name="Обычный 3 15 2 2 5 3" xfId="33880"/>
    <cellStyle name="Обычный 3 15 2 2 6" xfId="33881"/>
    <cellStyle name="Обычный 3 15 2 2 6 2" xfId="33882"/>
    <cellStyle name="Обычный 3 15 2 2 7" xfId="33883"/>
    <cellStyle name="Обычный 3 15 2 3" xfId="33884"/>
    <cellStyle name="Обычный 3 15 2 3 2" xfId="33885"/>
    <cellStyle name="Обычный 3 15 2 3 2 2" xfId="33886"/>
    <cellStyle name="Обычный 3 15 2 3 2 2 2" xfId="33887"/>
    <cellStyle name="Обычный 3 15 2 3 2 2 2 2" xfId="33888"/>
    <cellStyle name="Обычный 3 15 2 3 2 2 3" xfId="33889"/>
    <cellStyle name="Обычный 3 15 2 3 2 3" xfId="33890"/>
    <cellStyle name="Обычный 3 15 2 3 2 3 2" xfId="33891"/>
    <cellStyle name="Обычный 3 15 2 3 2 4" xfId="33892"/>
    <cellStyle name="Обычный 3 15 2 3 3" xfId="33893"/>
    <cellStyle name="Обычный 3 15 2 3 3 2" xfId="33894"/>
    <cellStyle name="Обычный 3 15 2 3 3 2 2" xfId="33895"/>
    <cellStyle name="Обычный 3 15 2 3 3 3" xfId="33896"/>
    <cellStyle name="Обычный 3 15 2 3 4" xfId="33897"/>
    <cellStyle name="Обычный 3 15 2 3 4 2" xfId="33898"/>
    <cellStyle name="Обычный 3 15 2 3 5" xfId="33899"/>
    <cellStyle name="Обычный 3 15 2 4" xfId="33900"/>
    <cellStyle name="Обычный 3 15 2 4 2" xfId="33901"/>
    <cellStyle name="Обычный 3 15 2 4 2 2" xfId="33902"/>
    <cellStyle name="Обычный 3 15 2 4 2 2 2" xfId="33903"/>
    <cellStyle name="Обычный 3 15 2 4 2 2 2 2" xfId="33904"/>
    <cellStyle name="Обычный 3 15 2 4 2 2 3" xfId="33905"/>
    <cellStyle name="Обычный 3 15 2 4 2 3" xfId="33906"/>
    <cellStyle name="Обычный 3 15 2 4 2 3 2" xfId="33907"/>
    <cellStyle name="Обычный 3 15 2 4 2 4" xfId="33908"/>
    <cellStyle name="Обычный 3 15 2 4 3" xfId="33909"/>
    <cellStyle name="Обычный 3 15 2 4 3 2" xfId="33910"/>
    <cellStyle name="Обычный 3 15 2 4 3 2 2" xfId="33911"/>
    <cellStyle name="Обычный 3 15 2 4 3 3" xfId="33912"/>
    <cellStyle name="Обычный 3 15 2 4 4" xfId="33913"/>
    <cellStyle name="Обычный 3 15 2 4 4 2" xfId="33914"/>
    <cellStyle name="Обычный 3 15 2 4 5" xfId="33915"/>
    <cellStyle name="Обычный 3 15 2 5" xfId="33916"/>
    <cellStyle name="Обычный 3 15 2 5 2" xfId="33917"/>
    <cellStyle name="Обычный 3 15 2 5 2 2" xfId="33918"/>
    <cellStyle name="Обычный 3 15 2 5 2 2 2" xfId="33919"/>
    <cellStyle name="Обычный 3 15 2 5 2 3" xfId="33920"/>
    <cellStyle name="Обычный 3 15 2 5 3" xfId="33921"/>
    <cellStyle name="Обычный 3 15 2 5 3 2" xfId="33922"/>
    <cellStyle name="Обычный 3 15 2 5 4" xfId="33923"/>
    <cellStyle name="Обычный 3 15 2 6" xfId="33924"/>
    <cellStyle name="Обычный 3 15 2 6 2" xfId="33925"/>
    <cellStyle name="Обычный 3 15 2 6 2 2" xfId="33926"/>
    <cellStyle name="Обычный 3 15 2 6 3" xfId="33927"/>
    <cellStyle name="Обычный 3 15 2 7" xfId="33928"/>
    <cellStyle name="Обычный 3 15 2 7 2" xfId="33929"/>
    <cellStyle name="Обычный 3 15 2 8" xfId="33930"/>
    <cellStyle name="Обычный 3 15 20" xfId="33931"/>
    <cellStyle name="Обычный 3 15 20 2" xfId="33932"/>
    <cellStyle name="Обычный 3 15 20 2 2" xfId="33933"/>
    <cellStyle name="Обычный 3 15 20 2 2 2" xfId="33934"/>
    <cellStyle name="Обычный 3 15 20 2 2 2 2" xfId="33935"/>
    <cellStyle name="Обычный 3 15 20 2 2 2 2 2" xfId="33936"/>
    <cellStyle name="Обычный 3 15 20 2 2 2 2 2 2" xfId="33937"/>
    <cellStyle name="Обычный 3 15 20 2 2 2 2 3" xfId="33938"/>
    <cellStyle name="Обычный 3 15 20 2 2 2 3" xfId="33939"/>
    <cellStyle name="Обычный 3 15 20 2 2 2 3 2" xfId="33940"/>
    <cellStyle name="Обычный 3 15 20 2 2 2 4" xfId="33941"/>
    <cellStyle name="Обычный 3 15 20 2 2 3" xfId="33942"/>
    <cellStyle name="Обычный 3 15 20 2 2 3 2" xfId="33943"/>
    <cellStyle name="Обычный 3 15 20 2 2 3 2 2" xfId="33944"/>
    <cellStyle name="Обычный 3 15 20 2 2 3 3" xfId="33945"/>
    <cellStyle name="Обычный 3 15 20 2 2 4" xfId="33946"/>
    <cellStyle name="Обычный 3 15 20 2 2 4 2" xfId="33947"/>
    <cellStyle name="Обычный 3 15 20 2 2 5" xfId="33948"/>
    <cellStyle name="Обычный 3 15 20 2 3" xfId="33949"/>
    <cellStyle name="Обычный 3 15 20 2 3 2" xfId="33950"/>
    <cellStyle name="Обычный 3 15 20 2 3 2 2" xfId="33951"/>
    <cellStyle name="Обычный 3 15 20 2 3 2 2 2" xfId="33952"/>
    <cellStyle name="Обычный 3 15 20 2 3 2 2 2 2" xfId="33953"/>
    <cellStyle name="Обычный 3 15 20 2 3 2 2 3" xfId="33954"/>
    <cellStyle name="Обычный 3 15 20 2 3 2 3" xfId="33955"/>
    <cellStyle name="Обычный 3 15 20 2 3 2 3 2" xfId="33956"/>
    <cellStyle name="Обычный 3 15 20 2 3 2 4" xfId="33957"/>
    <cellStyle name="Обычный 3 15 20 2 3 3" xfId="33958"/>
    <cellStyle name="Обычный 3 15 20 2 3 3 2" xfId="33959"/>
    <cellStyle name="Обычный 3 15 20 2 3 3 2 2" xfId="33960"/>
    <cellStyle name="Обычный 3 15 20 2 3 3 3" xfId="33961"/>
    <cellStyle name="Обычный 3 15 20 2 3 4" xfId="33962"/>
    <cellStyle name="Обычный 3 15 20 2 3 4 2" xfId="33963"/>
    <cellStyle name="Обычный 3 15 20 2 3 5" xfId="33964"/>
    <cellStyle name="Обычный 3 15 20 2 4" xfId="33965"/>
    <cellStyle name="Обычный 3 15 20 2 4 2" xfId="33966"/>
    <cellStyle name="Обычный 3 15 20 2 4 2 2" xfId="33967"/>
    <cellStyle name="Обычный 3 15 20 2 4 2 2 2" xfId="33968"/>
    <cellStyle name="Обычный 3 15 20 2 4 2 3" xfId="33969"/>
    <cellStyle name="Обычный 3 15 20 2 4 3" xfId="33970"/>
    <cellStyle name="Обычный 3 15 20 2 4 3 2" xfId="33971"/>
    <cellStyle name="Обычный 3 15 20 2 4 4" xfId="33972"/>
    <cellStyle name="Обычный 3 15 20 2 5" xfId="33973"/>
    <cellStyle name="Обычный 3 15 20 2 5 2" xfId="33974"/>
    <cellStyle name="Обычный 3 15 20 2 5 2 2" xfId="33975"/>
    <cellStyle name="Обычный 3 15 20 2 5 3" xfId="33976"/>
    <cellStyle name="Обычный 3 15 20 2 6" xfId="33977"/>
    <cellStyle name="Обычный 3 15 20 2 6 2" xfId="33978"/>
    <cellStyle name="Обычный 3 15 20 2 7" xfId="33979"/>
    <cellStyle name="Обычный 3 15 20 3" xfId="33980"/>
    <cellStyle name="Обычный 3 15 20 3 2" xfId="33981"/>
    <cellStyle name="Обычный 3 15 20 3 2 2" xfId="33982"/>
    <cellStyle name="Обычный 3 15 20 3 2 2 2" xfId="33983"/>
    <cellStyle name="Обычный 3 15 20 3 2 2 2 2" xfId="33984"/>
    <cellStyle name="Обычный 3 15 20 3 2 2 3" xfId="33985"/>
    <cellStyle name="Обычный 3 15 20 3 2 3" xfId="33986"/>
    <cellStyle name="Обычный 3 15 20 3 2 3 2" xfId="33987"/>
    <cellStyle name="Обычный 3 15 20 3 2 4" xfId="33988"/>
    <cellStyle name="Обычный 3 15 20 3 3" xfId="33989"/>
    <cellStyle name="Обычный 3 15 20 3 3 2" xfId="33990"/>
    <cellStyle name="Обычный 3 15 20 3 3 2 2" xfId="33991"/>
    <cellStyle name="Обычный 3 15 20 3 3 3" xfId="33992"/>
    <cellStyle name="Обычный 3 15 20 3 4" xfId="33993"/>
    <cellStyle name="Обычный 3 15 20 3 4 2" xfId="33994"/>
    <cellStyle name="Обычный 3 15 20 3 5" xfId="33995"/>
    <cellStyle name="Обычный 3 15 20 4" xfId="33996"/>
    <cellStyle name="Обычный 3 15 20 4 2" xfId="33997"/>
    <cellStyle name="Обычный 3 15 20 4 2 2" xfId="33998"/>
    <cellStyle name="Обычный 3 15 20 4 2 2 2" xfId="33999"/>
    <cellStyle name="Обычный 3 15 20 4 2 2 2 2" xfId="34000"/>
    <cellStyle name="Обычный 3 15 20 4 2 2 3" xfId="34001"/>
    <cellStyle name="Обычный 3 15 20 4 2 3" xfId="34002"/>
    <cellStyle name="Обычный 3 15 20 4 2 3 2" xfId="34003"/>
    <cellStyle name="Обычный 3 15 20 4 2 4" xfId="34004"/>
    <cellStyle name="Обычный 3 15 20 4 3" xfId="34005"/>
    <cellStyle name="Обычный 3 15 20 4 3 2" xfId="34006"/>
    <cellStyle name="Обычный 3 15 20 4 3 2 2" xfId="34007"/>
    <cellStyle name="Обычный 3 15 20 4 3 3" xfId="34008"/>
    <cellStyle name="Обычный 3 15 20 4 4" xfId="34009"/>
    <cellStyle name="Обычный 3 15 20 4 4 2" xfId="34010"/>
    <cellStyle name="Обычный 3 15 20 4 5" xfId="34011"/>
    <cellStyle name="Обычный 3 15 20 5" xfId="34012"/>
    <cellStyle name="Обычный 3 15 20 5 2" xfId="34013"/>
    <cellStyle name="Обычный 3 15 20 5 2 2" xfId="34014"/>
    <cellStyle name="Обычный 3 15 20 5 2 2 2" xfId="34015"/>
    <cellStyle name="Обычный 3 15 20 5 2 3" xfId="34016"/>
    <cellStyle name="Обычный 3 15 20 5 3" xfId="34017"/>
    <cellStyle name="Обычный 3 15 20 5 3 2" xfId="34018"/>
    <cellStyle name="Обычный 3 15 20 5 4" xfId="34019"/>
    <cellStyle name="Обычный 3 15 20 6" xfId="34020"/>
    <cellStyle name="Обычный 3 15 20 6 2" xfId="34021"/>
    <cellStyle name="Обычный 3 15 20 6 2 2" xfId="34022"/>
    <cellStyle name="Обычный 3 15 20 6 3" xfId="34023"/>
    <cellStyle name="Обычный 3 15 20 7" xfId="34024"/>
    <cellStyle name="Обычный 3 15 20 7 2" xfId="34025"/>
    <cellStyle name="Обычный 3 15 20 8" xfId="34026"/>
    <cellStyle name="Обычный 3 15 21" xfId="34027"/>
    <cellStyle name="Обычный 3 15 21 2" xfId="34028"/>
    <cellStyle name="Обычный 3 15 21 2 2" xfId="34029"/>
    <cellStyle name="Обычный 3 15 21 2 2 2" xfId="34030"/>
    <cellStyle name="Обычный 3 15 21 2 2 2 2" xfId="34031"/>
    <cellStyle name="Обычный 3 15 21 2 2 2 2 2" xfId="34032"/>
    <cellStyle name="Обычный 3 15 21 2 2 2 2 2 2" xfId="34033"/>
    <cellStyle name="Обычный 3 15 21 2 2 2 2 3" xfId="34034"/>
    <cellStyle name="Обычный 3 15 21 2 2 2 3" xfId="34035"/>
    <cellStyle name="Обычный 3 15 21 2 2 2 3 2" xfId="34036"/>
    <cellStyle name="Обычный 3 15 21 2 2 2 4" xfId="34037"/>
    <cellStyle name="Обычный 3 15 21 2 2 3" xfId="34038"/>
    <cellStyle name="Обычный 3 15 21 2 2 3 2" xfId="34039"/>
    <cellStyle name="Обычный 3 15 21 2 2 3 2 2" xfId="34040"/>
    <cellStyle name="Обычный 3 15 21 2 2 3 3" xfId="34041"/>
    <cellStyle name="Обычный 3 15 21 2 2 4" xfId="34042"/>
    <cellStyle name="Обычный 3 15 21 2 2 4 2" xfId="34043"/>
    <cellStyle name="Обычный 3 15 21 2 2 5" xfId="34044"/>
    <cellStyle name="Обычный 3 15 21 2 3" xfId="34045"/>
    <cellStyle name="Обычный 3 15 21 2 3 2" xfId="34046"/>
    <cellStyle name="Обычный 3 15 21 2 3 2 2" xfId="34047"/>
    <cellStyle name="Обычный 3 15 21 2 3 2 2 2" xfId="34048"/>
    <cellStyle name="Обычный 3 15 21 2 3 2 2 2 2" xfId="34049"/>
    <cellStyle name="Обычный 3 15 21 2 3 2 2 3" xfId="34050"/>
    <cellStyle name="Обычный 3 15 21 2 3 2 3" xfId="34051"/>
    <cellStyle name="Обычный 3 15 21 2 3 2 3 2" xfId="34052"/>
    <cellStyle name="Обычный 3 15 21 2 3 2 4" xfId="34053"/>
    <cellStyle name="Обычный 3 15 21 2 3 3" xfId="34054"/>
    <cellStyle name="Обычный 3 15 21 2 3 3 2" xfId="34055"/>
    <cellStyle name="Обычный 3 15 21 2 3 3 2 2" xfId="34056"/>
    <cellStyle name="Обычный 3 15 21 2 3 3 3" xfId="34057"/>
    <cellStyle name="Обычный 3 15 21 2 3 4" xfId="34058"/>
    <cellStyle name="Обычный 3 15 21 2 3 4 2" xfId="34059"/>
    <cellStyle name="Обычный 3 15 21 2 3 5" xfId="34060"/>
    <cellStyle name="Обычный 3 15 21 2 4" xfId="34061"/>
    <cellStyle name="Обычный 3 15 21 2 4 2" xfId="34062"/>
    <cellStyle name="Обычный 3 15 21 2 4 2 2" xfId="34063"/>
    <cellStyle name="Обычный 3 15 21 2 4 2 2 2" xfId="34064"/>
    <cellStyle name="Обычный 3 15 21 2 4 2 3" xfId="34065"/>
    <cellStyle name="Обычный 3 15 21 2 4 3" xfId="34066"/>
    <cellStyle name="Обычный 3 15 21 2 4 3 2" xfId="34067"/>
    <cellStyle name="Обычный 3 15 21 2 4 4" xfId="34068"/>
    <cellStyle name="Обычный 3 15 21 2 5" xfId="34069"/>
    <cellStyle name="Обычный 3 15 21 2 5 2" xfId="34070"/>
    <cellStyle name="Обычный 3 15 21 2 5 2 2" xfId="34071"/>
    <cellStyle name="Обычный 3 15 21 2 5 3" xfId="34072"/>
    <cellStyle name="Обычный 3 15 21 2 6" xfId="34073"/>
    <cellStyle name="Обычный 3 15 21 2 6 2" xfId="34074"/>
    <cellStyle name="Обычный 3 15 21 2 7" xfId="34075"/>
    <cellStyle name="Обычный 3 15 21 3" xfId="34076"/>
    <cellStyle name="Обычный 3 15 21 3 2" xfId="34077"/>
    <cellStyle name="Обычный 3 15 21 3 2 2" xfId="34078"/>
    <cellStyle name="Обычный 3 15 21 3 2 2 2" xfId="34079"/>
    <cellStyle name="Обычный 3 15 21 3 2 2 2 2" xfId="34080"/>
    <cellStyle name="Обычный 3 15 21 3 2 2 3" xfId="34081"/>
    <cellStyle name="Обычный 3 15 21 3 2 3" xfId="34082"/>
    <cellStyle name="Обычный 3 15 21 3 2 3 2" xfId="34083"/>
    <cellStyle name="Обычный 3 15 21 3 2 4" xfId="34084"/>
    <cellStyle name="Обычный 3 15 21 3 3" xfId="34085"/>
    <cellStyle name="Обычный 3 15 21 3 3 2" xfId="34086"/>
    <cellStyle name="Обычный 3 15 21 3 3 2 2" xfId="34087"/>
    <cellStyle name="Обычный 3 15 21 3 3 3" xfId="34088"/>
    <cellStyle name="Обычный 3 15 21 3 4" xfId="34089"/>
    <cellStyle name="Обычный 3 15 21 3 4 2" xfId="34090"/>
    <cellStyle name="Обычный 3 15 21 3 5" xfId="34091"/>
    <cellStyle name="Обычный 3 15 21 4" xfId="34092"/>
    <cellStyle name="Обычный 3 15 21 4 2" xfId="34093"/>
    <cellStyle name="Обычный 3 15 21 4 2 2" xfId="34094"/>
    <cellStyle name="Обычный 3 15 21 4 2 2 2" xfId="34095"/>
    <cellStyle name="Обычный 3 15 21 4 2 2 2 2" xfId="34096"/>
    <cellStyle name="Обычный 3 15 21 4 2 2 3" xfId="34097"/>
    <cellStyle name="Обычный 3 15 21 4 2 3" xfId="34098"/>
    <cellStyle name="Обычный 3 15 21 4 2 3 2" xfId="34099"/>
    <cellStyle name="Обычный 3 15 21 4 2 4" xfId="34100"/>
    <cellStyle name="Обычный 3 15 21 4 3" xfId="34101"/>
    <cellStyle name="Обычный 3 15 21 4 3 2" xfId="34102"/>
    <cellStyle name="Обычный 3 15 21 4 3 2 2" xfId="34103"/>
    <cellStyle name="Обычный 3 15 21 4 3 3" xfId="34104"/>
    <cellStyle name="Обычный 3 15 21 4 4" xfId="34105"/>
    <cellStyle name="Обычный 3 15 21 4 4 2" xfId="34106"/>
    <cellStyle name="Обычный 3 15 21 4 5" xfId="34107"/>
    <cellStyle name="Обычный 3 15 21 5" xfId="34108"/>
    <cellStyle name="Обычный 3 15 21 5 2" xfId="34109"/>
    <cellStyle name="Обычный 3 15 21 5 2 2" xfId="34110"/>
    <cellStyle name="Обычный 3 15 21 5 2 2 2" xfId="34111"/>
    <cellStyle name="Обычный 3 15 21 5 2 3" xfId="34112"/>
    <cellStyle name="Обычный 3 15 21 5 3" xfId="34113"/>
    <cellStyle name="Обычный 3 15 21 5 3 2" xfId="34114"/>
    <cellStyle name="Обычный 3 15 21 5 4" xfId="34115"/>
    <cellStyle name="Обычный 3 15 21 6" xfId="34116"/>
    <cellStyle name="Обычный 3 15 21 6 2" xfId="34117"/>
    <cellStyle name="Обычный 3 15 21 6 2 2" xfId="34118"/>
    <cellStyle name="Обычный 3 15 21 6 3" xfId="34119"/>
    <cellStyle name="Обычный 3 15 21 7" xfId="34120"/>
    <cellStyle name="Обычный 3 15 21 7 2" xfId="34121"/>
    <cellStyle name="Обычный 3 15 21 8" xfId="34122"/>
    <cellStyle name="Обычный 3 15 22" xfId="34123"/>
    <cellStyle name="Обычный 3 15 22 2" xfId="34124"/>
    <cellStyle name="Обычный 3 15 22 2 2" xfId="34125"/>
    <cellStyle name="Обычный 3 15 22 2 2 2" xfId="34126"/>
    <cellStyle name="Обычный 3 15 22 2 2 2 2" xfId="34127"/>
    <cellStyle name="Обычный 3 15 22 2 2 2 2 2" xfId="34128"/>
    <cellStyle name="Обычный 3 15 22 2 2 2 2 2 2" xfId="34129"/>
    <cellStyle name="Обычный 3 15 22 2 2 2 2 3" xfId="34130"/>
    <cellStyle name="Обычный 3 15 22 2 2 2 3" xfId="34131"/>
    <cellStyle name="Обычный 3 15 22 2 2 2 3 2" xfId="34132"/>
    <cellStyle name="Обычный 3 15 22 2 2 2 4" xfId="34133"/>
    <cellStyle name="Обычный 3 15 22 2 2 3" xfId="34134"/>
    <cellStyle name="Обычный 3 15 22 2 2 3 2" xfId="34135"/>
    <cellStyle name="Обычный 3 15 22 2 2 3 2 2" xfId="34136"/>
    <cellStyle name="Обычный 3 15 22 2 2 3 3" xfId="34137"/>
    <cellStyle name="Обычный 3 15 22 2 2 4" xfId="34138"/>
    <cellStyle name="Обычный 3 15 22 2 2 4 2" xfId="34139"/>
    <cellStyle name="Обычный 3 15 22 2 2 5" xfId="34140"/>
    <cellStyle name="Обычный 3 15 22 2 3" xfId="34141"/>
    <cellStyle name="Обычный 3 15 22 2 3 2" xfId="34142"/>
    <cellStyle name="Обычный 3 15 22 2 3 2 2" xfId="34143"/>
    <cellStyle name="Обычный 3 15 22 2 3 2 2 2" xfId="34144"/>
    <cellStyle name="Обычный 3 15 22 2 3 2 2 2 2" xfId="34145"/>
    <cellStyle name="Обычный 3 15 22 2 3 2 2 3" xfId="34146"/>
    <cellStyle name="Обычный 3 15 22 2 3 2 3" xfId="34147"/>
    <cellStyle name="Обычный 3 15 22 2 3 2 3 2" xfId="34148"/>
    <cellStyle name="Обычный 3 15 22 2 3 2 4" xfId="34149"/>
    <cellStyle name="Обычный 3 15 22 2 3 3" xfId="34150"/>
    <cellStyle name="Обычный 3 15 22 2 3 3 2" xfId="34151"/>
    <cellStyle name="Обычный 3 15 22 2 3 3 2 2" xfId="34152"/>
    <cellStyle name="Обычный 3 15 22 2 3 3 3" xfId="34153"/>
    <cellStyle name="Обычный 3 15 22 2 3 4" xfId="34154"/>
    <cellStyle name="Обычный 3 15 22 2 3 4 2" xfId="34155"/>
    <cellStyle name="Обычный 3 15 22 2 3 5" xfId="34156"/>
    <cellStyle name="Обычный 3 15 22 2 4" xfId="34157"/>
    <cellStyle name="Обычный 3 15 22 2 4 2" xfId="34158"/>
    <cellStyle name="Обычный 3 15 22 2 4 2 2" xfId="34159"/>
    <cellStyle name="Обычный 3 15 22 2 4 2 2 2" xfId="34160"/>
    <cellStyle name="Обычный 3 15 22 2 4 2 3" xfId="34161"/>
    <cellStyle name="Обычный 3 15 22 2 4 3" xfId="34162"/>
    <cellStyle name="Обычный 3 15 22 2 4 3 2" xfId="34163"/>
    <cellStyle name="Обычный 3 15 22 2 4 4" xfId="34164"/>
    <cellStyle name="Обычный 3 15 22 2 5" xfId="34165"/>
    <cellStyle name="Обычный 3 15 22 2 5 2" xfId="34166"/>
    <cellStyle name="Обычный 3 15 22 2 5 2 2" xfId="34167"/>
    <cellStyle name="Обычный 3 15 22 2 5 3" xfId="34168"/>
    <cellStyle name="Обычный 3 15 22 2 6" xfId="34169"/>
    <cellStyle name="Обычный 3 15 22 2 6 2" xfId="34170"/>
    <cellStyle name="Обычный 3 15 22 2 7" xfId="34171"/>
    <cellStyle name="Обычный 3 15 22 3" xfId="34172"/>
    <cellStyle name="Обычный 3 15 22 3 2" xfId="34173"/>
    <cellStyle name="Обычный 3 15 22 3 2 2" xfId="34174"/>
    <cellStyle name="Обычный 3 15 22 3 2 2 2" xfId="34175"/>
    <cellStyle name="Обычный 3 15 22 3 2 2 2 2" xfId="34176"/>
    <cellStyle name="Обычный 3 15 22 3 2 2 3" xfId="34177"/>
    <cellStyle name="Обычный 3 15 22 3 2 3" xfId="34178"/>
    <cellStyle name="Обычный 3 15 22 3 2 3 2" xfId="34179"/>
    <cellStyle name="Обычный 3 15 22 3 2 4" xfId="34180"/>
    <cellStyle name="Обычный 3 15 22 3 3" xfId="34181"/>
    <cellStyle name="Обычный 3 15 22 3 3 2" xfId="34182"/>
    <cellStyle name="Обычный 3 15 22 3 3 2 2" xfId="34183"/>
    <cellStyle name="Обычный 3 15 22 3 3 3" xfId="34184"/>
    <cellStyle name="Обычный 3 15 22 3 4" xfId="34185"/>
    <cellStyle name="Обычный 3 15 22 3 4 2" xfId="34186"/>
    <cellStyle name="Обычный 3 15 22 3 5" xfId="34187"/>
    <cellStyle name="Обычный 3 15 22 4" xfId="34188"/>
    <cellStyle name="Обычный 3 15 22 4 2" xfId="34189"/>
    <cellStyle name="Обычный 3 15 22 4 2 2" xfId="34190"/>
    <cellStyle name="Обычный 3 15 22 4 2 2 2" xfId="34191"/>
    <cellStyle name="Обычный 3 15 22 4 2 2 2 2" xfId="34192"/>
    <cellStyle name="Обычный 3 15 22 4 2 2 3" xfId="34193"/>
    <cellStyle name="Обычный 3 15 22 4 2 3" xfId="34194"/>
    <cellStyle name="Обычный 3 15 22 4 2 3 2" xfId="34195"/>
    <cellStyle name="Обычный 3 15 22 4 2 4" xfId="34196"/>
    <cellStyle name="Обычный 3 15 22 4 3" xfId="34197"/>
    <cellStyle name="Обычный 3 15 22 4 3 2" xfId="34198"/>
    <cellStyle name="Обычный 3 15 22 4 3 2 2" xfId="34199"/>
    <cellStyle name="Обычный 3 15 22 4 3 3" xfId="34200"/>
    <cellStyle name="Обычный 3 15 22 4 4" xfId="34201"/>
    <cellStyle name="Обычный 3 15 22 4 4 2" xfId="34202"/>
    <cellStyle name="Обычный 3 15 22 4 5" xfId="34203"/>
    <cellStyle name="Обычный 3 15 22 5" xfId="34204"/>
    <cellStyle name="Обычный 3 15 22 5 2" xfId="34205"/>
    <cellStyle name="Обычный 3 15 22 5 2 2" xfId="34206"/>
    <cellStyle name="Обычный 3 15 22 5 2 2 2" xfId="34207"/>
    <cellStyle name="Обычный 3 15 22 5 2 3" xfId="34208"/>
    <cellStyle name="Обычный 3 15 22 5 3" xfId="34209"/>
    <cellStyle name="Обычный 3 15 22 5 3 2" xfId="34210"/>
    <cellStyle name="Обычный 3 15 22 5 4" xfId="34211"/>
    <cellStyle name="Обычный 3 15 22 6" xfId="34212"/>
    <cellStyle name="Обычный 3 15 22 6 2" xfId="34213"/>
    <cellStyle name="Обычный 3 15 22 6 2 2" xfId="34214"/>
    <cellStyle name="Обычный 3 15 22 6 3" xfId="34215"/>
    <cellStyle name="Обычный 3 15 22 7" xfId="34216"/>
    <cellStyle name="Обычный 3 15 22 7 2" xfId="34217"/>
    <cellStyle name="Обычный 3 15 22 8" xfId="34218"/>
    <cellStyle name="Обычный 3 15 23" xfId="34219"/>
    <cellStyle name="Обычный 3 15 23 2" xfId="34220"/>
    <cellStyle name="Обычный 3 15 23 2 2" xfId="34221"/>
    <cellStyle name="Обычный 3 15 23 2 2 2" xfId="34222"/>
    <cellStyle name="Обычный 3 15 23 2 2 2 2" xfId="34223"/>
    <cellStyle name="Обычный 3 15 23 2 2 2 2 2" xfId="34224"/>
    <cellStyle name="Обычный 3 15 23 2 2 2 2 2 2" xfId="34225"/>
    <cellStyle name="Обычный 3 15 23 2 2 2 2 3" xfId="34226"/>
    <cellStyle name="Обычный 3 15 23 2 2 2 3" xfId="34227"/>
    <cellStyle name="Обычный 3 15 23 2 2 2 3 2" xfId="34228"/>
    <cellStyle name="Обычный 3 15 23 2 2 2 4" xfId="34229"/>
    <cellStyle name="Обычный 3 15 23 2 2 3" xfId="34230"/>
    <cellStyle name="Обычный 3 15 23 2 2 3 2" xfId="34231"/>
    <cellStyle name="Обычный 3 15 23 2 2 3 2 2" xfId="34232"/>
    <cellStyle name="Обычный 3 15 23 2 2 3 3" xfId="34233"/>
    <cellStyle name="Обычный 3 15 23 2 2 4" xfId="34234"/>
    <cellStyle name="Обычный 3 15 23 2 2 4 2" xfId="34235"/>
    <cellStyle name="Обычный 3 15 23 2 2 5" xfId="34236"/>
    <cellStyle name="Обычный 3 15 23 2 3" xfId="34237"/>
    <cellStyle name="Обычный 3 15 23 2 3 2" xfId="34238"/>
    <cellStyle name="Обычный 3 15 23 2 3 2 2" xfId="34239"/>
    <cellStyle name="Обычный 3 15 23 2 3 2 2 2" xfId="34240"/>
    <cellStyle name="Обычный 3 15 23 2 3 2 2 2 2" xfId="34241"/>
    <cellStyle name="Обычный 3 15 23 2 3 2 2 3" xfId="34242"/>
    <cellStyle name="Обычный 3 15 23 2 3 2 3" xfId="34243"/>
    <cellStyle name="Обычный 3 15 23 2 3 2 3 2" xfId="34244"/>
    <cellStyle name="Обычный 3 15 23 2 3 2 4" xfId="34245"/>
    <cellStyle name="Обычный 3 15 23 2 3 3" xfId="34246"/>
    <cellStyle name="Обычный 3 15 23 2 3 3 2" xfId="34247"/>
    <cellStyle name="Обычный 3 15 23 2 3 3 2 2" xfId="34248"/>
    <cellStyle name="Обычный 3 15 23 2 3 3 3" xfId="34249"/>
    <cellStyle name="Обычный 3 15 23 2 3 4" xfId="34250"/>
    <cellStyle name="Обычный 3 15 23 2 3 4 2" xfId="34251"/>
    <cellStyle name="Обычный 3 15 23 2 3 5" xfId="34252"/>
    <cellStyle name="Обычный 3 15 23 2 4" xfId="34253"/>
    <cellStyle name="Обычный 3 15 23 2 4 2" xfId="34254"/>
    <cellStyle name="Обычный 3 15 23 2 4 2 2" xfId="34255"/>
    <cellStyle name="Обычный 3 15 23 2 4 2 2 2" xfId="34256"/>
    <cellStyle name="Обычный 3 15 23 2 4 2 3" xfId="34257"/>
    <cellStyle name="Обычный 3 15 23 2 4 3" xfId="34258"/>
    <cellStyle name="Обычный 3 15 23 2 4 3 2" xfId="34259"/>
    <cellStyle name="Обычный 3 15 23 2 4 4" xfId="34260"/>
    <cellStyle name="Обычный 3 15 23 2 5" xfId="34261"/>
    <cellStyle name="Обычный 3 15 23 2 5 2" xfId="34262"/>
    <cellStyle name="Обычный 3 15 23 2 5 2 2" xfId="34263"/>
    <cellStyle name="Обычный 3 15 23 2 5 3" xfId="34264"/>
    <cellStyle name="Обычный 3 15 23 2 6" xfId="34265"/>
    <cellStyle name="Обычный 3 15 23 2 6 2" xfId="34266"/>
    <cellStyle name="Обычный 3 15 23 2 7" xfId="34267"/>
    <cellStyle name="Обычный 3 15 23 3" xfId="34268"/>
    <cellStyle name="Обычный 3 15 23 3 2" xfId="34269"/>
    <cellStyle name="Обычный 3 15 23 3 2 2" xfId="34270"/>
    <cellStyle name="Обычный 3 15 23 3 2 2 2" xfId="34271"/>
    <cellStyle name="Обычный 3 15 23 3 2 2 2 2" xfId="34272"/>
    <cellStyle name="Обычный 3 15 23 3 2 2 3" xfId="34273"/>
    <cellStyle name="Обычный 3 15 23 3 2 3" xfId="34274"/>
    <cellStyle name="Обычный 3 15 23 3 2 3 2" xfId="34275"/>
    <cellStyle name="Обычный 3 15 23 3 2 4" xfId="34276"/>
    <cellStyle name="Обычный 3 15 23 3 3" xfId="34277"/>
    <cellStyle name="Обычный 3 15 23 3 3 2" xfId="34278"/>
    <cellStyle name="Обычный 3 15 23 3 3 2 2" xfId="34279"/>
    <cellStyle name="Обычный 3 15 23 3 3 3" xfId="34280"/>
    <cellStyle name="Обычный 3 15 23 3 4" xfId="34281"/>
    <cellStyle name="Обычный 3 15 23 3 4 2" xfId="34282"/>
    <cellStyle name="Обычный 3 15 23 3 5" xfId="34283"/>
    <cellStyle name="Обычный 3 15 23 4" xfId="34284"/>
    <cellStyle name="Обычный 3 15 23 4 2" xfId="34285"/>
    <cellStyle name="Обычный 3 15 23 4 2 2" xfId="34286"/>
    <cellStyle name="Обычный 3 15 23 4 2 2 2" xfId="34287"/>
    <cellStyle name="Обычный 3 15 23 4 2 2 2 2" xfId="34288"/>
    <cellStyle name="Обычный 3 15 23 4 2 2 3" xfId="34289"/>
    <cellStyle name="Обычный 3 15 23 4 2 3" xfId="34290"/>
    <cellStyle name="Обычный 3 15 23 4 2 3 2" xfId="34291"/>
    <cellStyle name="Обычный 3 15 23 4 2 4" xfId="34292"/>
    <cellStyle name="Обычный 3 15 23 4 3" xfId="34293"/>
    <cellStyle name="Обычный 3 15 23 4 3 2" xfId="34294"/>
    <cellStyle name="Обычный 3 15 23 4 3 2 2" xfId="34295"/>
    <cellStyle name="Обычный 3 15 23 4 3 3" xfId="34296"/>
    <cellStyle name="Обычный 3 15 23 4 4" xfId="34297"/>
    <cellStyle name="Обычный 3 15 23 4 4 2" xfId="34298"/>
    <cellStyle name="Обычный 3 15 23 4 5" xfId="34299"/>
    <cellStyle name="Обычный 3 15 23 5" xfId="34300"/>
    <cellStyle name="Обычный 3 15 23 5 2" xfId="34301"/>
    <cellStyle name="Обычный 3 15 23 5 2 2" xfId="34302"/>
    <cellStyle name="Обычный 3 15 23 5 2 2 2" xfId="34303"/>
    <cellStyle name="Обычный 3 15 23 5 2 3" xfId="34304"/>
    <cellStyle name="Обычный 3 15 23 5 3" xfId="34305"/>
    <cellStyle name="Обычный 3 15 23 5 3 2" xfId="34306"/>
    <cellStyle name="Обычный 3 15 23 5 4" xfId="34307"/>
    <cellStyle name="Обычный 3 15 23 6" xfId="34308"/>
    <cellStyle name="Обычный 3 15 23 6 2" xfId="34309"/>
    <cellStyle name="Обычный 3 15 23 6 2 2" xfId="34310"/>
    <cellStyle name="Обычный 3 15 23 6 3" xfId="34311"/>
    <cellStyle name="Обычный 3 15 23 7" xfId="34312"/>
    <cellStyle name="Обычный 3 15 23 7 2" xfId="34313"/>
    <cellStyle name="Обычный 3 15 23 8" xfId="34314"/>
    <cellStyle name="Обычный 3 15 24" xfId="34315"/>
    <cellStyle name="Обычный 3 15 24 2" xfId="34316"/>
    <cellStyle name="Обычный 3 15 24 2 2" xfId="34317"/>
    <cellStyle name="Обычный 3 15 24 2 2 2" xfId="34318"/>
    <cellStyle name="Обычный 3 15 24 2 2 2 2" xfId="34319"/>
    <cellStyle name="Обычный 3 15 24 2 2 2 2 2" xfId="34320"/>
    <cellStyle name="Обычный 3 15 24 2 2 2 2 2 2" xfId="34321"/>
    <cellStyle name="Обычный 3 15 24 2 2 2 2 3" xfId="34322"/>
    <cellStyle name="Обычный 3 15 24 2 2 2 3" xfId="34323"/>
    <cellStyle name="Обычный 3 15 24 2 2 2 3 2" xfId="34324"/>
    <cellStyle name="Обычный 3 15 24 2 2 2 4" xfId="34325"/>
    <cellStyle name="Обычный 3 15 24 2 2 3" xfId="34326"/>
    <cellStyle name="Обычный 3 15 24 2 2 3 2" xfId="34327"/>
    <cellStyle name="Обычный 3 15 24 2 2 3 2 2" xfId="34328"/>
    <cellStyle name="Обычный 3 15 24 2 2 3 3" xfId="34329"/>
    <cellStyle name="Обычный 3 15 24 2 2 4" xfId="34330"/>
    <cellStyle name="Обычный 3 15 24 2 2 4 2" xfId="34331"/>
    <cellStyle name="Обычный 3 15 24 2 2 5" xfId="34332"/>
    <cellStyle name="Обычный 3 15 24 2 3" xfId="34333"/>
    <cellStyle name="Обычный 3 15 24 2 3 2" xfId="34334"/>
    <cellStyle name="Обычный 3 15 24 2 3 2 2" xfId="34335"/>
    <cellStyle name="Обычный 3 15 24 2 3 2 2 2" xfId="34336"/>
    <cellStyle name="Обычный 3 15 24 2 3 2 2 2 2" xfId="34337"/>
    <cellStyle name="Обычный 3 15 24 2 3 2 2 3" xfId="34338"/>
    <cellStyle name="Обычный 3 15 24 2 3 2 3" xfId="34339"/>
    <cellStyle name="Обычный 3 15 24 2 3 2 3 2" xfId="34340"/>
    <cellStyle name="Обычный 3 15 24 2 3 2 4" xfId="34341"/>
    <cellStyle name="Обычный 3 15 24 2 3 3" xfId="34342"/>
    <cellStyle name="Обычный 3 15 24 2 3 3 2" xfId="34343"/>
    <cellStyle name="Обычный 3 15 24 2 3 3 2 2" xfId="34344"/>
    <cellStyle name="Обычный 3 15 24 2 3 3 3" xfId="34345"/>
    <cellStyle name="Обычный 3 15 24 2 3 4" xfId="34346"/>
    <cellStyle name="Обычный 3 15 24 2 3 4 2" xfId="34347"/>
    <cellStyle name="Обычный 3 15 24 2 3 5" xfId="34348"/>
    <cellStyle name="Обычный 3 15 24 2 4" xfId="34349"/>
    <cellStyle name="Обычный 3 15 24 2 4 2" xfId="34350"/>
    <cellStyle name="Обычный 3 15 24 2 4 2 2" xfId="34351"/>
    <cellStyle name="Обычный 3 15 24 2 4 2 2 2" xfId="34352"/>
    <cellStyle name="Обычный 3 15 24 2 4 2 3" xfId="34353"/>
    <cellStyle name="Обычный 3 15 24 2 4 3" xfId="34354"/>
    <cellStyle name="Обычный 3 15 24 2 4 3 2" xfId="34355"/>
    <cellStyle name="Обычный 3 15 24 2 4 4" xfId="34356"/>
    <cellStyle name="Обычный 3 15 24 2 5" xfId="34357"/>
    <cellStyle name="Обычный 3 15 24 2 5 2" xfId="34358"/>
    <cellStyle name="Обычный 3 15 24 2 5 2 2" xfId="34359"/>
    <cellStyle name="Обычный 3 15 24 2 5 3" xfId="34360"/>
    <cellStyle name="Обычный 3 15 24 2 6" xfId="34361"/>
    <cellStyle name="Обычный 3 15 24 2 6 2" xfId="34362"/>
    <cellStyle name="Обычный 3 15 24 2 7" xfId="34363"/>
    <cellStyle name="Обычный 3 15 24 3" xfId="34364"/>
    <cellStyle name="Обычный 3 15 24 3 2" xfId="34365"/>
    <cellStyle name="Обычный 3 15 24 3 2 2" xfId="34366"/>
    <cellStyle name="Обычный 3 15 24 3 2 2 2" xfId="34367"/>
    <cellStyle name="Обычный 3 15 24 3 2 2 2 2" xfId="34368"/>
    <cellStyle name="Обычный 3 15 24 3 2 2 3" xfId="34369"/>
    <cellStyle name="Обычный 3 15 24 3 2 3" xfId="34370"/>
    <cellStyle name="Обычный 3 15 24 3 2 3 2" xfId="34371"/>
    <cellStyle name="Обычный 3 15 24 3 2 4" xfId="34372"/>
    <cellStyle name="Обычный 3 15 24 3 3" xfId="34373"/>
    <cellStyle name="Обычный 3 15 24 3 3 2" xfId="34374"/>
    <cellStyle name="Обычный 3 15 24 3 3 2 2" xfId="34375"/>
    <cellStyle name="Обычный 3 15 24 3 3 3" xfId="34376"/>
    <cellStyle name="Обычный 3 15 24 3 4" xfId="34377"/>
    <cellStyle name="Обычный 3 15 24 3 4 2" xfId="34378"/>
    <cellStyle name="Обычный 3 15 24 3 5" xfId="34379"/>
    <cellStyle name="Обычный 3 15 24 4" xfId="34380"/>
    <cellStyle name="Обычный 3 15 24 4 2" xfId="34381"/>
    <cellStyle name="Обычный 3 15 24 4 2 2" xfId="34382"/>
    <cellStyle name="Обычный 3 15 24 4 2 2 2" xfId="34383"/>
    <cellStyle name="Обычный 3 15 24 4 2 2 2 2" xfId="34384"/>
    <cellStyle name="Обычный 3 15 24 4 2 2 3" xfId="34385"/>
    <cellStyle name="Обычный 3 15 24 4 2 3" xfId="34386"/>
    <cellStyle name="Обычный 3 15 24 4 2 3 2" xfId="34387"/>
    <cellStyle name="Обычный 3 15 24 4 2 4" xfId="34388"/>
    <cellStyle name="Обычный 3 15 24 4 3" xfId="34389"/>
    <cellStyle name="Обычный 3 15 24 4 3 2" xfId="34390"/>
    <cellStyle name="Обычный 3 15 24 4 3 2 2" xfId="34391"/>
    <cellStyle name="Обычный 3 15 24 4 3 3" xfId="34392"/>
    <cellStyle name="Обычный 3 15 24 4 4" xfId="34393"/>
    <cellStyle name="Обычный 3 15 24 4 4 2" xfId="34394"/>
    <cellStyle name="Обычный 3 15 24 4 5" xfId="34395"/>
    <cellStyle name="Обычный 3 15 24 5" xfId="34396"/>
    <cellStyle name="Обычный 3 15 24 5 2" xfId="34397"/>
    <cellStyle name="Обычный 3 15 24 5 2 2" xfId="34398"/>
    <cellStyle name="Обычный 3 15 24 5 2 2 2" xfId="34399"/>
    <cellStyle name="Обычный 3 15 24 5 2 3" xfId="34400"/>
    <cellStyle name="Обычный 3 15 24 5 3" xfId="34401"/>
    <cellStyle name="Обычный 3 15 24 5 3 2" xfId="34402"/>
    <cellStyle name="Обычный 3 15 24 5 4" xfId="34403"/>
    <cellStyle name="Обычный 3 15 24 6" xfId="34404"/>
    <cellStyle name="Обычный 3 15 24 6 2" xfId="34405"/>
    <cellStyle name="Обычный 3 15 24 6 2 2" xfId="34406"/>
    <cellStyle name="Обычный 3 15 24 6 3" xfId="34407"/>
    <cellStyle name="Обычный 3 15 24 7" xfId="34408"/>
    <cellStyle name="Обычный 3 15 24 7 2" xfId="34409"/>
    <cellStyle name="Обычный 3 15 24 8" xfId="34410"/>
    <cellStyle name="Обычный 3 15 25" xfId="34411"/>
    <cellStyle name="Обычный 3 15 25 2" xfId="34412"/>
    <cellStyle name="Обычный 3 15 25 2 2" xfId="34413"/>
    <cellStyle name="Обычный 3 15 25 2 2 2" xfId="34414"/>
    <cellStyle name="Обычный 3 15 25 2 2 2 2" xfId="34415"/>
    <cellStyle name="Обычный 3 15 25 2 2 2 2 2" xfId="34416"/>
    <cellStyle name="Обычный 3 15 25 2 2 2 2 2 2" xfId="34417"/>
    <cellStyle name="Обычный 3 15 25 2 2 2 2 3" xfId="34418"/>
    <cellStyle name="Обычный 3 15 25 2 2 2 3" xfId="34419"/>
    <cellStyle name="Обычный 3 15 25 2 2 2 3 2" xfId="34420"/>
    <cellStyle name="Обычный 3 15 25 2 2 2 4" xfId="34421"/>
    <cellStyle name="Обычный 3 15 25 2 2 3" xfId="34422"/>
    <cellStyle name="Обычный 3 15 25 2 2 3 2" xfId="34423"/>
    <cellStyle name="Обычный 3 15 25 2 2 3 2 2" xfId="34424"/>
    <cellStyle name="Обычный 3 15 25 2 2 3 3" xfId="34425"/>
    <cellStyle name="Обычный 3 15 25 2 2 4" xfId="34426"/>
    <cellStyle name="Обычный 3 15 25 2 2 4 2" xfId="34427"/>
    <cellStyle name="Обычный 3 15 25 2 2 5" xfId="34428"/>
    <cellStyle name="Обычный 3 15 25 2 3" xfId="34429"/>
    <cellStyle name="Обычный 3 15 25 2 3 2" xfId="34430"/>
    <cellStyle name="Обычный 3 15 25 2 3 2 2" xfId="34431"/>
    <cellStyle name="Обычный 3 15 25 2 3 2 2 2" xfId="34432"/>
    <cellStyle name="Обычный 3 15 25 2 3 2 2 2 2" xfId="34433"/>
    <cellStyle name="Обычный 3 15 25 2 3 2 2 3" xfId="34434"/>
    <cellStyle name="Обычный 3 15 25 2 3 2 3" xfId="34435"/>
    <cellStyle name="Обычный 3 15 25 2 3 2 3 2" xfId="34436"/>
    <cellStyle name="Обычный 3 15 25 2 3 2 4" xfId="34437"/>
    <cellStyle name="Обычный 3 15 25 2 3 3" xfId="34438"/>
    <cellStyle name="Обычный 3 15 25 2 3 3 2" xfId="34439"/>
    <cellStyle name="Обычный 3 15 25 2 3 3 2 2" xfId="34440"/>
    <cellStyle name="Обычный 3 15 25 2 3 3 3" xfId="34441"/>
    <cellStyle name="Обычный 3 15 25 2 3 4" xfId="34442"/>
    <cellStyle name="Обычный 3 15 25 2 3 4 2" xfId="34443"/>
    <cellStyle name="Обычный 3 15 25 2 3 5" xfId="34444"/>
    <cellStyle name="Обычный 3 15 25 2 4" xfId="34445"/>
    <cellStyle name="Обычный 3 15 25 2 4 2" xfId="34446"/>
    <cellStyle name="Обычный 3 15 25 2 4 2 2" xfId="34447"/>
    <cellStyle name="Обычный 3 15 25 2 4 2 2 2" xfId="34448"/>
    <cellStyle name="Обычный 3 15 25 2 4 2 3" xfId="34449"/>
    <cellStyle name="Обычный 3 15 25 2 4 3" xfId="34450"/>
    <cellStyle name="Обычный 3 15 25 2 4 3 2" xfId="34451"/>
    <cellStyle name="Обычный 3 15 25 2 4 4" xfId="34452"/>
    <cellStyle name="Обычный 3 15 25 2 5" xfId="34453"/>
    <cellStyle name="Обычный 3 15 25 2 5 2" xfId="34454"/>
    <cellStyle name="Обычный 3 15 25 2 5 2 2" xfId="34455"/>
    <cellStyle name="Обычный 3 15 25 2 5 3" xfId="34456"/>
    <cellStyle name="Обычный 3 15 25 2 6" xfId="34457"/>
    <cellStyle name="Обычный 3 15 25 2 6 2" xfId="34458"/>
    <cellStyle name="Обычный 3 15 25 2 7" xfId="34459"/>
    <cellStyle name="Обычный 3 15 25 3" xfId="34460"/>
    <cellStyle name="Обычный 3 15 25 3 2" xfId="34461"/>
    <cellStyle name="Обычный 3 15 25 3 2 2" xfId="34462"/>
    <cellStyle name="Обычный 3 15 25 3 2 2 2" xfId="34463"/>
    <cellStyle name="Обычный 3 15 25 3 2 2 2 2" xfId="34464"/>
    <cellStyle name="Обычный 3 15 25 3 2 2 3" xfId="34465"/>
    <cellStyle name="Обычный 3 15 25 3 2 3" xfId="34466"/>
    <cellStyle name="Обычный 3 15 25 3 2 3 2" xfId="34467"/>
    <cellStyle name="Обычный 3 15 25 3 2 4" xfId="34468"/>
    <cellStyle name="Обычный 3 15 25 3 3" xfId="34469"/>
    <cellStyle name="Обычный 3 15 25 3 3 2" xfId="34470"/>
    <cellStyle name="Обычный 3 15 25 3 3 2 2" xfId="34471"/>
    <cellStyle name="Обычный 3 15 25 3 3 3" xfId="34472"/>
    <cellStyle name="Обычный 3 15 25 3 4" xfId="34473"/>
    <cellStyle name="Обычный 3 15 25 3 4 2" xfId="34474"/>
    <cellStyle name="Обычный 3 15 25 3 5" xfId="34475"/>
    <cellStyle name="Обычный 3 15 25 4" xfId="34476"/>
    <cellStyle name="Обычный 3 15 25 4 2" xfId="34477"/>
    <cellStyle name="Обычный 3 15 25 4 2 2" xfId="34478"/>
    <cellStyle name="Обычный 3 15 25 4 2 2 2" xfId="34479"/>
    <cellStyle name="Обычный 3 15 25 4 2 2 2 2" xfId="34480"/>
    <cellStyle name="Обычный 3 15 25 4 2 2 3" xfId="34481"/>
    <cellStyle name="Обычный 3 15 25 4 2 3" xfId="34482"/>
    <cellStyle name="Обычный 3 15 25 4 2 3 2" xfId="34483"/>
    <cellStyle name="Обычный 3 15 25 4 2 4" xfId="34484"/>
    <cellStyle name="Обычный 3 15 25 4 3" xfId="34485"/>
    <cellStyle name="Обычный 3 15 25 4 3 2" xfId="34486"/>
    <cellStyle name="Обычный 3 15 25 4 3 2 2" xfId="34487"/>
    <cellStyle name="Обычный 3 15 25 4 3 3" xfId="34488"/>
    <cellStyle name="Обычный 3 15 25 4 4" xfId="34489"/>
    <cellStyle name="Обычный 3 15 25 4 4 2" xfId="34490"/>
    <cellStyle name="Обычный 3 15 25 4 5" xfId="34491"/>
    <cellStyle name="Обычный 3 15 25 5" xfId="34492"/>
    <cellStyle name="Обычный 3 15 25 5 2" xfId="34493"/>
    <cellStyle name="Обычный 3 15 25 5 2 2" xfId="34494"/>
    <cellStyle name="Обычный 3 15 25 5 2 2 2" xfId="34495"/>
    <cellStyle name="Обычный 3 15 25 5 2 3" xfId="34496"/>
    <cellStyle name="Обычный 3 15 25 5 3" xfId="34497"/>
    <cellStyle name="Обычный 3 15 25 5 3 2" xfId="34498"/>
    <cellStyle name="Обычный 3 15 25 5 4" xfId="34499"/>
    <cellStyle name="Обычный 3 15 25 6" xfId="34500"/>
    <cellStyle name="Обычный 3 15 25 6 2" xfId="34501"/>
    <cellStyle name="Обычный 3 15 25 6 2 2" xfId="34502"/>
    <cellStyle name="Обычный 3 15 25 6 3" xfId="34503"/>
    <cellStyle name="Обычный 3 15 25 7" xfId="34504"/>
    <cellStyle name="Обычный 3 15 25 7 2" xfId="34505"/>
    <cellStyle name="Обычный 3 15 25 8" xfId="34506"/>
    <cellStyle name="Обычный 3 15 26" xfId="34507"/>
    <cellStyle name="Обычный 3 15 26 2" xfId="34508"/>
    <cellStyle name="Обычный 3 15 26 2 2" xfId="34509"/>
    <cellStyle name="Обычный 3 15 26 2 2 2" xfId="34510"/>
    <cellStyle name="Обычный 3 15 26 2 2 2 2" xfId="34511"/>
    <cellStyle name="Обычный 3 15 26 2 2 2 2 2" xfId="34512"/>
    <cellStyle name="Обычный 3 15 26 2 2 2 2 2 2" xfId="34513"/>
    <cellStyle name="Обычный 3 15 26 2 2 2 2 3" xfId="34514"/>
    <cellStyle name="Обычный 3 15 26 2 2 2 3" xfId="34515"/>
    <cellStyle name="Обычный 3 15 26 2 2 2 3 2" xfId="34516"/>
    <cellStyle name="Обычный 3 15 26 2 2 2 4" xfId="34517"/>
    <cellStyle name="Обычный 3 15 26 2 2 3" xfId="34518"/>
    <cellStyle name="Обычный 3 15 26 2 2 3 2" xfId="34519"/>
    <cellStyle name="Обычный 3 15 26 2 2 3 2 2" xfId="34520"/>
    <cellStyle name="Обычный 3 15 26 2 2 3 3" xfId="34521"/>
    <cellStyle name="Обычный 3 15 26 2 2 4" xfId="34522"/>
    <cellStyle name="Обычный 3 15 26 2 2 4 2" xfId="34523"/>
    <cellStyle name="Обычный 3 15 26 2 2 5" xfId="34524"/>
    <cellStyle name="Обычный 3 15 26 2 3" xfId="34525"/>
    <cellStyle name="Обычный 3 15 26 2 3 2" xfId="34526"/>
    <cellStyle name="Обычный 3 15 26 2 3 2 2" xfId="34527"/>
    <cellStyle name="Обычный 3 15 26 2 3 2 2 2" xfId="34528"/>
    <cellStyle name="Обычный 3 15 26 2 3 2 2 2 2" xfId="34529"/>
    <cellStyle name="Обычный 3 15 26 2 3 2 2 3" xfId="34530"/>
    <cellStyle name="Обычный 3 15 26 2 3 2 3" xfId="34531"/>
    <cellStyle name="Обычный 3 15 26 2 3 2 3 2" xfId="34532"/>
    <cellStyle name="Обычный 3 15 26 2 3 2 4" xfId="34533"/>
    <cellStyle name="Обычный 3 15 26 2 3 3" xfId="34534"/>
    <cellStyle name="Обычный 3 15 26 2 3 3 2" xfId="34535"/>
    <cellStyle name="Обычный 3 15 26 2 3 3 2 2" xfId="34536"/>
    <cellStyle name="Обычный 3 15 26 2 3 3 3" xfId="34537"/>
    <cellStyle name="Обычный 3 15 26 2 3 4" xfId="34538"/>
    <cellStyle name="Обычный 3 15 26 2 3 4 2" xfId="34539"/>
    <cellStyle name="Обычный 3 15 26 2 3 5" xfId="34540"/>
    <cellStyle name="Обычный 3 15 26 2 4" xfId="34541"/>
    <cellStyle name="Обычный 3 15 26 2 4 2" xfId="34542"/>
    <cellStyle name="Обычный 3 15 26 2 4 2 2" xfId="34543"/>
    <cellStyle name="Обычный 3 15 26 2 4 2 2 2" xfId="34544"/>
    <cellStyle name="Обычный 3 15 26 2 4 2 3" xfId="34545"/>
    <cellStyle name="Обычный 3 15 26 2 4 3" xfId="34546"/>
    <cellStyle name="Обычный 3 15 26 2 4 3 2" xfId="34547"/>
    <cellStyle name="Обычный 3 15 26 2 4 4" xfId="34548"/>
    <cellStyle name="Обычный 3 15 26 2 5" xfId="34549"/>
    <cellStyle name="Обычный 3 15 26 2 5 2" xfId="34550"/>
    <cellStyle name="Обычный 3 15 26 2 5 2 2" xfId="34551"/>
    <cellStyle name="Обычный 3 15 26 2 5 3" xfId="34552"/>
    <cellStyle name="Обычный 3 15 26 2 6" xfId="34553"/>
    <cellStyle name="Обычный 3 15 26 2 6 2" xfId="34554"/>
    <cellStyle name="Обычный 3 15 26 2 7" xfId="34555"/>
    <cellStyle name="Обычный 3 15 26 3" xfId="34556"/>
    <cellStyle name="Обычный 3 15 26 3 2" xfId="34557"/>
    <cellStyle name="Обычный 3 15 26 3 2 2" xfId="34558"/>
    <cellStyle name="Обычный 3 15 26 3 2 2 2" xfId="34559"/>
    <cellStyle name="Обычный 3 15 26 3 2 2 2 2" xfId="34560"/>
    <cellStyle name="Обычный 3 15 26 3 2 2 3" xfId="34561"/>
    <cellStyle name="Обычный 3 15 26 3 2 3" xfId="34562"/>
    <cellStyle name="Обычный 3 15 26 3 2 3 2" xfId="34563"/>
    <cellStyle name="Обычный 3 15 26 3 2 4" xfId="34564"/>
    <cellStyle name="Обычный 3 15 26 3 3" xfId="34565"/>
    <cellStyle name="Обычный 3 15 26 3 3 2" xfId="34566"/>
    <cellStyle name="Обычный 3 15 26 3 3 2 2" xfId="34567"/>
    <cellStyle name="Обычный 3 15 26 3 3 3" xfId="34568"/>
    <cellStyle name="Обычный 3 15 26 3 4" xfId="34569"/>
    <cellStyle name="Обычный 3 15 26 3 4 2" xfId="34570"/>
    <cellStyle name="Обычный 3 15 26 3 5" xfId="34571"/>
    <cellStyle name="Обычный 3 15 26 4" xfId="34572"/>
    <cellStyle name="Обычный 3 15 26 4 2" xfId="34573"/>
    <cellStyle name="Обычный 3 15 26 4 2 2" xfId="34574"/>
    <cellStyle name="Обычный 3 15 26 4 2 2 2" xfId="34575"/>
    <cellStyle name="Обычный 3 15 26 4 2 2 2 2" xfId="34576"/>
    <cellStyle name="Обычный 3 15 26 4 2 2 3" xfId="34577"/>
    <cellStyle name="Обычный 3 15 26 4 2 3" xfId="34578"/>
    <cellStyle name="Обычный 3 15 26 4 2 3 2" xfId="34579"/>
    <cellStyle name="Обычный 3 15 26 4 2 4" xfId="34580"/>
    <cellStyle name="Обычный 3 15 26 4 3" xfId="34581"/>
    <cellStyle name="Обычный 3 15 26 4 3 2" xfId="34582"/>
    <cellStyle name="Обычный 3 15 26 4 3 2 2" xfId="34583"/>
    <cellStyle name="Обычный 3 15 26 4 3 3" xfId="34584"/>
    <cellStyle name="Обычный 3 15 26 4 4" xfId="34585"/>
    <cellStyle name="Обычный 3 15 26 4 4 2" xfId="34586"/>
    <cellStyle name="Обычный 3 15 26 4 5" xfId="34587"/>
    <cellStyle name="Обычный 3 15 26 5" xfId="34588"/>
    <cellStyle name="Обычный 3 15 26 5 2" xfId="34589"/>
    <cellStyle name="Обычный 3 15 26 5 2 2" xfId="34590"/>
    <cellStyle name="Обычный 3 15 26 5 2 2 2" xfId="34591"/>
    <cellStyle name="Обычный 3 15 26 5 2 3" xfId="34592"/>
    <cellStyle name="Обычный 3 15 26 5 3" xfId="34593"/>
    <cellStyle name="Обычный 3 15 26 5 3 2" xfId="34594"/>
    <cellStyle name="Обычный 3 15 26 5 4" xfId="34595"/>
    <cellStyle name="Обычный 3 15 26 6" xfId="34596"/>
    <cellStyle name="Обычный 3 15 26 6 2" xfId="34597"/>
    <cellStyle name="Обычный 3 15 26 6 2 2" xfId="34598"/>
    <cellStyle name="Обычный 3 15 26 6 3" xfId="34599"/>
    <cellStyle name="Обычный 3 15 26 7" xfId="34600"/>
    <cellStyle name="Обычный 3 15 26 7 2" xfId="34601"/>
    <cellStyle name="Обычный 3 15 26 8" xfId="34602"/>
    <cellStyle name="Обычный 3 15 27" xfId="34603"/>
    <cellStyle name="Обычный 3 15 27 2" xfId="34604"/>
    <cellStyle name="Обычный 3 15 27 2 2" xfId="34605"/>
    <cellStyle name="Обычный 3 15 27 2 2 2" xfId="34606"/>
    <cellStyle name="Обычный 3 15 27 2 2 2 2" xfId="34607"/>
    <cellStyle name="Обычный 3 15 27 2 2 2 2 2" xfId="34608"/>
    <cellStyle name="Обычный 3 15 27 2 2 2 2 2 2" xfId="34609"/>
    <cellStyle name="Обычный 3 15 27 2 2 2 2 3" xfId="34610"/>
    <cellStyle name="Обычный 3 15 27 2 2 2 3" xfId="34611"/>
    <cellStyle name="Обычный 3 15 27 2 2 2 3 2" xfId="34612"/>
    <cellStyle name="Обычный 3 15 27 2 2 2 4" xfId="34613"/>
    <cellStyle name="Обычный 3 15 27 2 2 3" xfId="34614"/>
    <cellStyle name="Обычный 3 15 27 2 2 3 2" xfId="34615"/>
    <cellStyle name="Обычный 3 15 27 2 2 3 2 2" xfId="34616"/>
    <cellStyle name="Обычный 3 15 27 2 2 3 3" xfId="34617"/>
    <cellStyle name="Обычный 3 15 27 2 2 4" xfId="34618"/>
    <cellStyle name="Обычный 3 15 27 2 2 4 2" xfId="34619"/>
    <cellStyle name="Обычный 3 15 27 2 2 5" xfId="34620"/>
    <cellStyle name="Обычный 3 15 27 2 3" xfId="34621"/>
    <cellStyle name="Обычный 3 15 27 2 3 2" xfId="34622"/>
    <cellStyle name="Обычный 3 15 27 2 3 2 2" xfId="34623"/>
    <cellStyle name="Обычный 3 15 27 2 3 2 2 2" xfId="34624"/>
    <cellStyle name="Обычный 3 15 27 2 3 2 2 2 2" xfId="34625"/>
    <cellStyle name="Обычный 3 15 27 2 3 2 2 3" xfId="34626"/>
    <cellStyle name="Обычный 3 15 27 2 3 2 3" xfId="34627"/>
    <cellStyle name="Обычный 3 15 27 2 3 2 3 2" xfId="34628"/>
    <cellStyle name="Обычный 3 15 27 2 3 2 4" xfId="34629"/>
    <cellStyle name="Обычный 3 15 27 2 3 3" xfId="34630"/>
    <cellStyle name="Обычный 3 15 27 2 3 3 2" xfId="34631"/>
    <cellStyle name="Обычный 3 15 27 2 3 3 2 2" xfId="34632"/>
    <cellStyle name="Обычный 3 15 27 2 3 3 3" xfId="34633"/>
    <cellStyle name="Обычный 3 15 27 2 3 4" xfId="34634"/>
    <cellStyle name="Обычный 3 15 27 2 3 4 2" xfId="34635"/>
    <cellStyle name="Обычный 3 15 27 2 3 5" xfId="34636"/>
    <cellStyle name="Обычный 3 15 27 2 4" xfId="34637"/>
    <cellStyle name="Обычный 3 15 27 2 4 2" xfId="34638"/>
    <cellStyle name="Обычный 3 15 27 2 4 2 2" xfId="34639"/>
    <cellStyle name="Обычный 3 15 27 2 4 2 2 2" xfId="34640"/>
    <cellStyle name="Обычный 3 15 27 2 4 2 3" xfId="34641"/>
    <cellStyle name="Обычный 3 15 27 2 4 3" xfId="34642"/>
    <cellStyle name="Обычный 3 15 27 2 4 3 2" xfId="34643"/>
    <cellStyle name="Обычный 3 15 27 2 4 4" xfId="34644"/>
    <cellStyle name="Обычный 3 15 27 2 5" xfId="34645"/>
    <cellStyle name="Обычный 3 15 27 2 5 2" xfId="34646"/>
    <cellStyle name="Обычный 3 15 27 2 5 2 2" xfId="34647"/>
    <cellStyle name="Обычный 3 15 27 2 5 3" xfId="34648"/>
    <cellStyle name="Обычный 3 15 27 2 6" xfId="34649"/>
    <cellStyle name="Обычный 3 15 27 2 6 2" xfId="34650"/>
    <cellStyle name="Обычный 3 15 27 2 7" xfId="34651"/>
    <cellStyle name="Обычный 3 15 27 3" xfId="34652"/>
    <cellStyle name="Обычный 3 15 27 3 2" xfId="34653"/>
    <cellStyle name="Обычный 3 15 27 3 2 2" xfId="34654"/>
    <cellStyle name="Обычный 3 15 27 3 2 2 2" xfId="34655"/>
    <cellStyle name="Обычный 3 15 27 3 2 2 2 2" xfId="34656"/>
    <cellStyle name="Обычный 3 15 27 3 2 2 3" xfId="34657"/>
    <cellStyle name="Обычный 3 15 27 3 2 3" xfId="34658"/>
    <cellStyle name="Обычный 3 15 27 3 2 3 2" xfId="34659"/>
    <cellStyle name="Обычный 3 15 27 3 2 4" xfId="34660"/>
    <cellStyle name="Обычный 3 15 27 3 3" xfId="34661"/>
    <cellStyle name="Обычный 3 15 27 3 3 2" xfId="34662"/>
    <cellStyle name="Обычный 3 15 27 3 3 2 2" xfId="34663"/>
    <cellStyle name="Обычный 3 15 27 3 3 3" xfId="34664"/>
    <cellStyle name="Обычный 3 15 27 3 4" xfId="34665"/>
    <cellStyle name="Обычный 3 15 27 3 4 2" xfId="34666"/>
    <cellStyle name="Обычный 3 15 27 3 5" xfId="34667"/>
    <cellStyle name="Обычный 3 15 27 4" xfId="34668"/>
    <cellStyle name="Обычный 3 15 27 4 2" xfId="34669"/>
    <cellStyle name="Обычный 3 15 27 4 2 2" xfId="34670"/>
    <cellStyle name="Обычный 3 15 27 4 2 2 2" xfId="34671"/>
    <cellStyle name="Обычный 3 15 27 4 2 2 2 2" xfId="34672"/>
    <cellStyle name="Обычный 3 15 27 4 2 2 3" xfId="34673"/>
    <cellStyle name="Обычный 3 15 27 4 2 3" xfId="34674"/>
    <cellStyle name="Обычный 3 15 27 4 2 3 2" xfId="34675"/>
    <cellStyle name="Обычный 3 15 27 4 2 4" xfId="34676"/>
    <cellStyle name="Обычный 3 15 27 4 3" xfId="34677"/>
    <cellStyle name="Обычный 3 15 27 4 3 2" xfId="34678"/>
    <cellStyle name="Обычный 3 15 27 4 3 2 2" xfId="34679"/>
    <cellStyle name="Обычный 3 15 27 4 3 3" xfId="34680"/>
    <cellStyle name="Обычный 3 15 27 4 4" xfId="34681"/>
    <cellStyle name="Обычный 3 15 27 4 4 2" xfId="34682"/>
    <cellStyle name="Обычный 3 15 27 4 5" xfId="34683"/>
    <cellStyle name="Обычный 3 15 27 5" xfId="34684"/>
    <cellStyle name="Обычный 3 15 27 5 2" xfId="34685"/>
    <cellStyle name="Обычный 3 15 27 5 2 2" xfId="34686"/>
    <cellStyle name="Обычный 3 15 27 5 2 2 2" xfId="34687"/>
    <cellStyle name="Обычный 3 15 27 5 2 3" xfId="34688"/>
    <cellStyle name="Обычный 3 15 27 5 3" xfId="34689"/>
    <cellStyle name="Обычный 3 15 27 5 3 2" xfId="34690"/>
    <cellStyle name="Обычный 3 15 27 5 4" xfId="34691"/>
    <cellStyle name="Обычный 3 15 27 6" xfId="34692"/>
    <cellStyle name="Обычный 3 15 27 6 2" xfId="34693"/>
    <cellStyle name="Обычный 3 15 27 6 2 2" xfId="34694"/>
    <cellStyle name="Обычный 3 15 27 6 3" xfId="34695"/>
    <cellStyle name="Обычный 3 15 27 7" xfId="34696"/>
    <cellStyle name="Обычный 3 15 27 7 2" xfId="34697"/>
    <cellStyle name="Обычный 3 15 27 8" xfId="34698"/>
    <cellStyle name="Обычный 3 15 28" xfId="34699"/>
    <cellStyle name="Обычный 3 15 28 2" xfId="34700"/>
    <cellStyle name="Обычный 3 15 28 2 2" xfId="34701"/>
    <cellStyle name="Обычный 3 15 28 2 2 2" xfId="34702"/>
    <cellStyle name="Обычный 3 15 28 2 2 2 2" xfId="34703"/>
    <cellStyle name="Обычный 3 15 28 2 2 2 2 2" xfId="34704"/>
    <cellStyle name="Обычный 3 15 28 2 2 2 2 2 2" xfId="34705"/>
    <cellStyle name="Обычный 3 15 28 2 2 2 2 3" xfId="34706"/>
    <cellStyle name="Обычный 3 15 28 2 2 2 3" xfId="34707"/>
    <cellStyle name="Обычный 3 15 28 2 2 2 3 2" xfId="34708"/>
    <cellStyle name="Обычный 3 15 28 2 2 2 4" xfId="34709"/>
    <cellStyle name="Обычный 3 15 28 2 2 3" xfId="34710"/>
    <cellStyle name="Обычный 3 15 28 2 2 3 2" xfId="34711"/>
    <cellStyle name="Обычный 3 15 28 2 2 3 2 2" xfId="34712"/>
    <cellStyle name="Обычный 3 15 28 2 2 3 3" xfId="34713"/>
    <cellStyle name="Обычный 3 15 28 2 2 4" xfId="34714"/>
    <cellStyle name="Обычный 3 15 28 2 2 4 2" xfId="34715"/>
    <cellStyle name="Обычный 3 15 28 2 2 5" xfId="34716"/>
    <cellStyle name="Обычный 3 15 28 2 3" xfId="34717"/>
    <cellStyle name="Обычный 3 15 28 2 3 2" xfId="34718"/>
    <cellStyle name="Обычный 3 15 28 2 3 2 2" xfId="34719"/>
    <cellStyle name="Обычный 3 15 28 2 3 2 2 2" xfId="34720"/>
    <cellStyle name="Обычный 3 15 28 2 3 2 2 2 2" xfId="34721"/>
    <cellStyle name="Обычный 3 15 28 2 3 2 2 3" xfId="34722"/>
    <cellStyle name="Обычный 3 15 28 2 3 2 3" xfId="34723"/>
    <cellStyle name="Обычный 3 15 28 2 3 2 3 2" xfId="34724"/>
    <cellStyle name="Обычный 3 15 28 2 3 2 4" xfId="34725"/>
    <cellStyle name="Обычный 3 15 28 2 3 3" xfId="34726"/>
    <cellStyle name="Обычный 3 15 28 2 3 3 2" xfId="34727"/>
    <cellStyle name="Обычный 3 15 28 2 3 3 2 2" xfId="34728"/>
    <cellStyle name="Обычный 3 15 28 2 3 3 3" xfId="34729"/>
    <cellStyle name="Обычный 3 15 28 2 3 4" xfId="34730"/>
    <cellStyle name="Обычный 3 15 28 2 3 4 2" xfId="34731"/>
    <cellStyle name="Обычный 3 15 28 2 3 5" xfId="34732"/>
    <cellStyle name="Обычный 3 15 28 2 4" xfId="34733"/>
    <cellStyle name="Обычный 3 15 28 2 4 2" xfId="34734"/>
    <cellStyle name="Обычный 3 15 28 2 4 2 2" xfId="34735"/>
    <cellStyle name="Обычный 3 15 28 2 4 2 2 2" xfId="34736"/>
    <cellStyle name="Обычный 3 15 28 2 4 2 3" xfId="34737"/>
    <cellStyle name="Обычный 3 15 28 2 4 3" xfId="34738"/>
    <cellStyle name="Обычный 3 15 28 2 4 3 2" xfId="34739"/>
    <cellStyle name="Обычный 3 15 28 2 4 4" xfId="34740"/>
    <cellStyle name="Обычный 3 15 28 2 5" xfId="34741"/>
    <cellStyle name="Обычный 3 15 28 2 5 2" xfId="34742"/>
    <cellStyle name="Обычный 3 15 28 2 5 2 2" xfId="34743"/>
    <cellStyle name="Обычный 3 15 28 2 5 3" xfId="34744"/>
    <cellStyle name="Обычный 3 15 28 2 6" xfId="34745"/>
    <cellStyle name="Обычный 3 15 28 2 6 2" xfId="34746"/>
    <cellStyle name="Обычный 3 15 28 2 7" xfId="34747"/>
    <cellStyle name="Обычный 3 15 28 3" xfId="34748"/>
    <cellStyle name="Обычный 3 15 28 3 2" xfId="34749"/>
    <cellStyle name="Обычный 3 15 28 3 2 2" xfId="34750"/>
    <cellStyle name="Обычный 3 15 28 3 2 2 2" xfId="34751"/>
    <cellStyle name="Обычный 3 15 28 3 2 2 2 2" xfId="34752"/>
    <cellStyle name="Обычный 3 15 28 3 2 2 3" xfId="34753"/>
    <cellStyle name="Обычный 3 15 28 3 2 3" xfId="34754"/>
    <cellStyle name="Обычный 3 15 28 3 2 3 2" xfId="34755"/>
    <cellStyle name="Обычный 3 15 28 3 2 4" xfId="34756"/>
    <cellStyle name="Обычный 3 15 28 3 3" xfId="34757"/>
    <cellStyle name="Обычный 3 15 28 3 3 2" xfId="34758"/>
    <cellStyle name="Обычный 3 15 28 3 3 2 2" xfId="34759"/>
    <cellStyle name="Обычный 3 15 28 3 3 3" xfId="34760"/>
    <cellStyle name="Обычный 3 15 28 3 4" xfId="34761"/>
    <cellStyle name="Обычный 3 15 28 3 4 2" xfId="34762"/>
    <cellStyle name="Обычный 3 15 28 3 5" xfId="34763"/>
    <cellStyle name="Обычный 3 15 28 4" xfId="34764"/>
    <cellStyle name="Обычный 3 15 28 4 2" xfId="34765"/>
    <cellStyle name="Обычный 3 15 28 4 2 2" xfId="34766"/>
    <cellStyle name="Обычный 3 15 28 4 2 2 2" xfId="34767"/>
    <cellStyle name="Обычный 3 15 28 4 2 2 2 2" xfId="34768"/>
    <cellStyle name="Обычный 3 15 28 4 2 2 3" xfId="34769"/>
    <cellStyle name="Обычный 3 15 28 4 2 3" xfId="34770"/>
    <cellStyle name="Обычный 3 15 28 4 2 3 2" xfId="34771"/>
    <cellStyle name="Обычный 3 15 28 4 2 4" xfId="34772"/>
    <cellStyle name="Обычный 3 15 28 4 3" xfId="34773"/>
    <cellStyle name="Обычный 3 15 28 4 3 2" xfId="34774"/>
    <cellStyle name="Обычный 3 15 28 4 3 2 2" xfId="34775"/>
    <cellStyle name="Обычный 3 15 28 4 3 3" xfId="34776"/>
    <cellStyle name="Обычный 3 15 28 4 4" xfId="34777"/>
    <cellStyle name="Обычный 3 15 28 4 4 2" xfId="34778"/>
    <cellStyle name="Обычный 3 15 28 4 5" xfId="34779"/>
    <cellStyle name="Обычный 3 15 28 5" xfId="34780"/>
    <cellStyle name="Обычный 3 15 28 5 2" xfId="34781"/>
    <cellStyle name="Обычный 3 15 28 5 2 2" xfId="34782"/>
    <cellStyle name="Обычный 3 15 28 5 2 2 2" xfId="34783"/>
    <cellStyle name="Обычный 3 15 28 5 2 3" xfId="34784"/>
    <cellStyle name="Обычный 3 15 28 5 3" xfId="34785"/>
    <cellStyle name="Обычный 3 15 28 5 3 2" xfId="34786"/>
    <cellStyle name="Обычный 3 15 28 5 4" xfId="34787"/>
    <cellStyle name="Обычный 3 15 28 6" xfId="34788"/>
    <cellStyle name="Обычный 3 15 28 6 2" xfId="34789"/>
    <cellStyle name="Обычный 3 15 28 6 2 2" xfId="34790"/>
    <cellStyle name="Обычный 3 15 28 6 3" xfId="34791"/>
    <cellStyle name="Обычный 3 15 28 7" xfId="34792"/>
    <cellStyle name="Обычный 3 15 28 7 2" xfId="34793"/>
    <cellStyle name="Обычный 3 15 28 8" xfId="34794"/>
    <cellStyle name="Обычный 3 15 29" xfId="34795"/>
    <cellStyle name="Обычный 3 15 29 2" xfId="34796"/>
    <cellStyle name="Обычный 3 15 29 2 2" xfId="34797"/>
    <cellStyle name="Обычный 3 15 29 2 2 2" xfId="34798"/>
    <cellStyle name="Обычный 3 15 29 2 2 2 2" xfId="34799"/>
    <cellStyle name="Обычный 3 15 29 2 2 2 2 2" xfId="34800"/>
    <cellStyle name="Обычный 3 15 29 2 2 2 2 2 2" xfId="34801"/>
    <cellStyle name="Обычный 3 15 29 2 2 2 2 3" xfId="34802"/>
    <cellStyle name="Обычный 3 15 29 2 2 2 3" xfId="34803"/>
    <cellStyle name="Обычный 3 15 29 2 2 2 3 2" xfId="34804"/>
    <cellStyle name="Обычный 3 15 29 2 2 2 4" xfId="34805"/>
    <cellStyle name="Обычный 3 15 29 2 2 3" xfId="34806"/>
    <cellStyle name="Обычный 3 15 29 2 2 3 2" xfId="34807"/>
    <cellStyle name="Обычный 3 15 29 2 2 3 2 2" xfId="34808"/>
    <cellStyle name="Обычный 3 15 29 2 2 3 3" xfId="34809"/>
    <cellStyle name="Обычный 3 15 29 2 2 4" xfId="34810"/>
    <cellStyle name="Обычный 3 15 29 2 2 4 2" xfId="34811"/>
    <cellStyle name="Обычный 3 15 29 2 2 5" xfId="34812"/>
    <cellStyle name="Обычный 3 15 29 2 3" xfId="34813"/>
    <cellStyle name="Обычный 3 15 29 2 3 2" xfId="34814"/>
    <cellStyle name="Обычный 3 15 29 2 3 2 2" xfId="34815"/>
    <cellStyle name="Обычный 3 15 29 2 3 2 2 2" xfId="34816"/>
    <cellStyle name="Обычный 3 15 29 2 3 2 2 2 2" xfId="34817"/>
    <cellStyle name="Обычный 3 15 29 2 3 2 2 3" xfId="34818"/>
    <cellStyle name="Обычный 3 15 29 2 3 2 3" xfId="34819"/>
    <cellStyle name="Обычный 3 15 29 2 3 2 3 2" xfId="34820"/>
    <cellStyle name="Обычный 3 15 29 2 3 2 4" xfId="34821"/>
    <cellStyle name="Обычный 3 15 29 2 3 3" xfId="34822"/>
    <cellStyle name="Обычный 3 15 29 2 3 3 2" xfId="34823"/>
    <cellStyle name="Обычный 3 15 29 2 3 3 2 2" xfId="34824"/>
    <cellStyle name="Обычный 3 15 29 2 3 3 3" xfId="34825"/>
    <cellStyle name="Обычный 3 15 29 2 3 4" xfId="34826"/>
    <cellStyle name="Обычный 3 15 29 2 3 4 2" xfId="34827"/>
    <cellStyle name="Обычный 3 15 29 2 3 5" xfId="34828"/>
    <cellStyle name="Обычный 3 15 29 2 4" xfId="34829"/>
    <cellStyle name="Обычный 3 15 29 2 4 2" xfId="34830"/>
    <cellStyle name="Обычный 3 15 29 2 4 2 2" xfId="34831"/>
    <cellStyle name="Обычный 3 15 29 2 4 2 2 2" xfId="34832"/>
    <cellStyle name="Обычный 3 15 29 2 4 2 3" xfId="34833"/>
    <cellStyle name="Обычный 3 15 29 2 4 3" xfId="34834"/>
    <cellStyle name="Обычный 3 15 29 2 4 3 2" xfId="34835"/>
    <cellStyle name="Обычный 3 15 29 2 4 4" xfId="34836"/>
    <cellStyle name="Обычный 3 15 29 2 5" xfId="34837"/>
    <cellStyle name="Обычный 3 15 29 2 5 2" xfId="34838"/>
    <cellStyle name="Обычный 3 15 29 2 5 2 2" xfId="34839"/>
    <cellStyle name="Обычный 3 15 29 2 5 3" xfId="34840"/>
    <cellStyle name="Обычный 3 15 29 2 6" xfId="34841"/>
    <cellStyle name="Обычный 3 15 29 2 6 2" xfId="34842"/>
    <cellStyle name="Обычный 3 15 29 2 7" xfId="34843"/>
    <cellStyle name="Обычный 3 15 29 3" xfId="34844"/>
    <cellStyle name="Обычный 3 15 29 3 2" xfId="34845"/>
    <cellStyle name="Обычный 3 15 29 3 2 2" xfId="34846"/>
    <cellStyle name="Обычный 3 15 29 3 2 2 2" xfId="34847"/>
    <cellStyle name="Обычный 3 15 29 3 2 2 2 2" xfId="34848"/>
    <cellStyle name="Обычный 3 15 29 3 2 2 3" xfId="34849"/>
    <cellStyle name="Обычный 3 15 29 3 2 3" xfId="34850"/>
    <cellStyle name="Обычный 3 15 29 3 2 3 2" xfId="34851"/>
    <cellStyle name="Обычный 3 15 29 3 2 4" xfId="34852"/>
    <cellStyle name="Обычный 3 15 29 3 3" xfId="34853"/>
    <cellStyle name="Обычный 3 15 29 3 3 2" xfId="34854"/>
    <cellStyle name="Обычный 3 15 29 3 3 2 2" xfId="34855"/>
    <cellStyle name="Обычный 3 15 29 3 3 3" xfId="34856"/>
    <cellStyle name="Обычный 3 15 29 3 4" xfId="34857"/>
    <cellStyle name="Обычный 3 15 29 3 4 2" xfId="34858"/>
    <cellStyle name="Обычный 3 15 29 3 5" xfId="34859"/>
    <cellStyle name="Обычный 3 15 29 4" xfId="34860"/>
    <cellStyle name="Обычный 3 15 29 4 2" xfId="34861"/>
    <cellStyle name="Обычный 3 15 29 4 2 2" xfId="34862"/>
    <cellStyle name="Обычный 3 15 29 4 2 2 2" xfId="34863"/>
    <cellStyle name="Обычный 3 15 29 4 2 2 2 2" xfId="34864"/>
    <cellStyle name="Обычный 3 15 29 4 2 2 3" xfId="34865"/>
    <cellStyle name="Обычный 3 15 29 4 2 3" xfId="34866"/>
    <cellStyle name="Обычный 3 15 29 4 2 3 2" xfId="34867"/>
    <cellStyle name="Обычный 3 15 29 4 2 4" xfId="34868"/>
    <cellStyle name="Обычный 3 15 29 4 3" xfId="34869"/>
    <cellStyle name="Обычный 3 15 29 4 3 2" xfId="34870"/>
    <cellStyle name="Обычный 3 15 29 4 3 2 2" xfId="34871"/>
    <cellStyle name="Обычный 3 15 29 4 3 3" xfId="34872"/>
    <cellStyle name="Обычный 3 15 29 4 4" xfId="34873"/>
    <cellStyle name="Обычный 3 15 29 4 4 2" xfId="34874"/>
    <cellStyle name="Обычный 3 15 29 4 5" xfId="34875"/>
    <cellStyle name="Обычный 3 15 29 5" xfId="34876"/>
    <cellStyle name="Обычный 3 15 29 5 2" xfId="34877"/>
    <cellStyle name="Обычный 3 15 29 5 2 2" xfId="34878"/>
    <cellStyle name="Обычный 3 15 29 5 2 2 2" xfId="34879"/>
    <cellStyle name="Обычный 3 15 29 5 2 3" xfId="34880"/>
    <cellStyle name="Обычный 3 15 29 5 3" xfId="34881"/>
    <cellStyle name="Обычный 3 15 29 5 3 2" xfId="34882"/>
    <cellStyle name="Обычный 3 15 29 5 4" xfId="34883"/>
    <cellStyle name="Обычный 3 15 29 6" xfId="34884"/>
    <cellStyle name="Обычный 3 15 29 6 2" xfId="34885"/>
    <cellStyle name="Обычный 3 15 29 6 2 2" xfId="34886"/>
    <cellStyle name="Обычный 3 15 29 6 3" xfId="34887"/>
    <cellStyle name="Обычный 3 15 29 7" xfId="34888"/>
    <cellStyle name="Обычный 3 15 29 7 2" xfId="34889"/>
    <cellStyle name="Обычный 3 15 29 8" xfId="34890"/>
    <cellStyle name="Обычный 3 15 3" xfId="34891"/>
    <cellStyle name="Обычный 3 15 3 2" xfId="34892"/>
    <cellStyle name="Обычный 3 15 3 2 2" xfId="34893"/>
    <cellStyle name="Обычный 3 15 3 2 2 2" xfId="34894"/>
    <cellStyle name="Обычный 3 15 3 2 2 2 2" xfId="34895"/>
    <cellStyle name="Обычный 3 15 3 2 2 2 2 2" xfId="34896"/>
    <cellStyle name="Обычный 3 15 3 2 2 2 2 2 2" xfId="34897"/>
    <cellStyle name="Обычный 3 15 3 2 2 2 2 3" xfId="34898"/>
    <cellStyle name="Обычный 3 15 3 2 2 2 3" xfId="34899"/>
    <cellStyle name="Обычный 3 15 3 2 2 2 3 2" xfId="34900"/>
    <cellStyle name="Обычный 3 15 3 2 2 2 4" xfId="34901"/>
    <cellStyle name="Обычный 3 15 3 2 2 3" xfId="34902"/>
    <cellStyle name="Обычный 3 15 3 2 2 3 2" xfId="34903"/>
    <cellStyle name="Обычный 3 15 3 2 2 3 2 2" xfId="34904"/>
    <cellStyle name="Обычный 3 15 3 2 2 3 3" xfId="34905"/>
    <cellStyle name="Обычный 3 15 3 2 2 4" xfId="34906"/>
    <cellStyle name="Обычный 3 15 3 2 2 4 2" xfId="34907"/>
    <cellStyle name="Обычный 3 15 3 2 2 5" xfId="34908"/>
    <cellStyle name="Обычный 3 15 3 2 3" xfId="34909"/>
    <cellStyle name="Обычный 3 15 3 2 3 2" xfId="34910"/>
    <cellStyle name="Обычный 3 15 3 2 3 2 2" xfId="34911"/>
    <cellStyle name="Обычный 3 15 3 2 3 2 2 2" xfId="34912"/>
    <cellStyle name="Обычный 3 15 3 2 3 2 2 2 2" xfId="34913"/>
    <cellStyle name="Обычный 3 15 3 2 3 2 2 3" xfId="34914"/>
    <cellStyle name="Обычный 3 15 3 2 3 2 3" xfId="34915"/>
    <cellStyle name="Обычный 3 15 3 2 3 2 3 2" xfId="34916"/>
    <cellStyle name="Обычный 3 15 3 2 3 2 4" xfId="34917"/>
    <cellStyle name="Обычный 3 15 3 2 3 3" xfId="34918"/>
    <cellStyle name="Обычный 3 15 3 2 3 3 2" xfId="34919"/>
    <cellStyle name="Обычный 3 15 3 2 3 3 2 2" xfId="34920"/>
    <cellStyle name="Обычный 3 15 3 2 3 3 3" xfId="34921"/>
    <cellStyle name="Обычный 3 15 3 2 3 4" xfId="34922"/>
    <cellStyle name="Обычный 3 15 3 2 3 4 2" xfId="34923"/>
    <cellStyle name="Обычный 3 15 3 2 3 5" xfId="34924"/>
    <cellStyle name="Обычный 3 15 3 2 4" xfId="34925"/>
    <cellStyle name="Обычный 3 15 3 2 4 2" xfId="34926"/>
    <cellStyle name="Обычный 3 15 3 2 4 2 2" xfId="34927"/>
    <cellStyle name="Обычный 3 15 3 2 4 2 2 2" xfId="34928"/>
    <cellStyle name="Обычный 3 15 3 2 4 2 3" xfId="34929"/>
    <cellStyle name="Обычный 3 15 3 2 4 3" xfId="34930"/>
    <cellStyle name="Обычный 3 15 3 2 4 3 2" xfId="34931"/>
    <cellStyle name="Обычный 3 15 3 2 4 4" xfId="34932"/>
    <cellStyle name="Обычный 3 15 3 2 5" xfId="34933"/>
    <cellStyle name="Обычный 3 15 3 2 5 2" xfId="34934"/>
    <cellStyle name="Обычный 3 15 3 2 5 2 2" xfId="34935"/>
    <cellStyle name="Обычный 3 15 3 2 5 3" xfId="34936"/>
    <cellStyle name="Обычный 3 15 3 2 6" xfId="34937"/>
    <cellStyle name="Обычный 3 15 3 2 6 2" xfId="34938"/>
    <cellStyle name="Обычный 3 15 3 2 7" xfId="34939"/>
    <cellStyle name="Обычный 3 15 3 3" xfId="34940"/>
    <cellStyle name="Обычный 3 15 3 3 2" xfId="34941"/>
    <cellStyle name="Обычный 3 15 3 3 2 2" xfId="34942"/>
    <cellStyle name="Обычный 3 15 3 3 2 2 2" xfId="34943"/>
    <cellStyle name="Обычный 3 15 3 3 2 2 2 2" xfId="34944"/>
    <cellStyle name="Обычный 3 15 3 3 2 2 3" xfId="34945"/>
    <cellStyle name="Обычный 3 15 3 3 2 3" xfId="34946"/>
    <cellStyle name="Обычный 3 15 3 3 2 3 2" xfId="34947"/>
    <cellStyle name="Обычный 3 15 3 3 2 4" xfId="34948"/>
    <cellStyle name="Обычный 3 15 3 3 3" xfId="34949"/>
    <cellStyle name="Обычный 3 15 3 3 3 2" xfId="34950"/>
    <cellStyle name="Обычный 3 15 3 3 3 2 2" xfId="34951"/>
    <cellStyle name="Обычный 3 15 3 3 3 3" xfId="34952"/>
    <cellStyle name="Обычный 3 15 3 3 4" xfId="34953"/>
    <cellStyle name="Обычный 3 15 3 3 4 2" xfId="34954"/>
    <cellStyle name="Обычный 3 15 3 3 5" xfId="34955"/>
    <cellStyle name="Обычный 3 15 3 4" xfId="34956"/>
    <cellStyle name="Обычный 3 15 3 4 2" xfId="34957"/>
    <cellStyle name="Обычный 3 15 3 4 2 2" xfId="34958"/>
    <cellStyle name="Обычный 3 15 3 4 2 2 2" xfId="34959"/>
    <cellStyle name="Обычный 3 15 3 4 2 2 2 2" xfId="34960"/>
    <cellStyle name="Обычный 3 15 3 4 2 2 3" xfId="34961"/>
    <cellStyle name="Обычный 3 15 3 4 2 3" xfId="34962"/>
    <cellStyle name="Обычный 3 15 3 4 2 3 2" xfId="34963"/>
    <cellStyle name="Обычный 3 15 3 4 2 4" xfId="34964"/>
    <cellStyle name="Обычный 3 15 3 4 3" xfId="34965"/>
    <cellStyle name="Обычный 3 15 3 4 3 2" xfId="34966"/>
    <cellStyle name="Обычный 3 15 3 4 3 2 2" xfId="34967"/>
    <cellStyle name="Обычный 3 15 3 4 3 3" xfId="34968"/>
    <cellStyle name="Обычный 3 15 3 4 4" xfId="34969"/>
    <cellStyle name="Обычный 3 15 3 4 4 2" xfId="34970"/>
    <cellStyle name="Обычный 3 15 3 4 5" xfId="34971"/>
    <cellStyle name="Обычный 3 15 3 5" xfId="34972"/>
    <cellStyle name="Обычный 3 15 3 5 2" xfId="34973"/>
    <cellStyle name="Обычный 3 15 3 5 2 2" xfId="34974"/>
    <cellStyle name="Обычный 3 15 3 5 2 2 2" xfId="34975"/>
    <cellStyle name="Обычный 3 15 3 5 2 3" xfId="34976"/>
    <cellStyle name="Обычный 3 15 3 5 3" xfId="34977"/>
    <cellStyle name="Обычный 3 15 3 5 3 2" xfId="34978"/>
    <cellStyle name="Обычный 3 15 3 5 4" xfId="34979"/>
    <cellStyle name="Обычный 3 15 3 6" xfId="34980"/>
    <cellStyle name="Обычный 3 15 3 6 2" xfId="34981"/>
    <cellStyle name="Обычный 3 15 3 6 2 2" xfId="34982"/>
    <cellStyle name="Обычный 3 15 3 6 3" xfId="34983"/>
    <cellStyle name="Обычный 3 15 3 7" xfId="34984"/>
    <cellStyle name="Обычный 3 15 3 7 2" xfId="34985"/>
    <cellStyle name="Обычный 3 15 3 8" xfId="34986"/>
    <cellStyle name="Обычный 3 15 30" xfId="34987"/>
    <cellStyle name="Обычный 3 15 30 2" xfId="34988"/>
    <cellStyle name="Обычный 3 15 30 2 2" xfId="34989"/>
    <cellStyle name="Обычный 3 15 30 2 2 2" xfId="34990"/>
    <cellStyle name="Обычный 3 15 30 2 2 2 2" xfId="34991"/>
    <cellStyle name="Обычный 3 15 30 2 2 2 2 2" xfId="34992"/>
    <cellStyle name="Обычный 3 15 30 2 2 2 2 2 2" xfId="34993"/>
    <cellStyle name="Обычный 3 15 30 2 2 2 2 3" xfId="34994"/>
    <cellStyle name="Обычный 3 15 30 2 2 2 3" xfId="34995"/>
    <cellStyle name="Обычный 3 15 30 2 2 2 3 2" xfId="34996"/>
    <cellStyle name="Обычный 3 15 30 2 2 2 4" xfId="34997"/>
    <cellStyle name="Обычный 3 15 30 2 2 3" xfId="34998"/>
    <cellStyle name="Обычный 3 15 30 2 2 3 2" xfId="34999"/>
    <cellStyle name="Обычный 3 15 30 2 2 3 2 2" xfId="35000"/>
    <cellStyle name="Обычный 3 15 30 2 2 3 3" xfId="35001"/>
    <cellStyle name="Обычный 3 15 30 2 2 4" xfId="35002"/>
    <cellStyle name="Обычный 3 15 30 2 2 4 2" xfId="35003"/>
    <cellStyle name="Обычный 3 15 30 2 2 5" xfId="35004"/>
    <cellStyle name="Обычный 3 15 30 2 3" xfId="35005"/>
    <cellStyle name="Обычный 3 15 30 2 3 2" xfId="35006"/>
    <cellStyle name="Обычный 3 15 30 2 3 2 2" xfId="35007"/>
    <cellStyle name="Обычный 3 15 30 2 3 2 2 2" xfId="35008"/>
    <cellStyle name="Обычный 3 15 30 2 3 2 2 2 2" xfId="35009"/>
    <cellStyle name="Обычный 3 15 30 2 3 2 2 3" xfId="35010"/>
    <cellStyle name="Обычный 3 15 30 2 3 2 3" xfId="35011"/>
    <cellStyle name="Обычный 3 15 30 2 3 2 3 2" xfId="35012"/>
    <cellStyle name="Обычный 3 15 30 2 3 2 4" xfId="35013"/>
    <cellStyle name="Обычный 3 15 30 2 3 3" xfId="35014"/>
    <cellStyle name="Обычный 3 15 30 2 3 3 2" xfId="35015"/>
    <cellStyle name="Обычный 3 15 30 2 3 3 2 2" xfId="35016"/>
    <cellStyle name="Обычный 3 15 30 2 3 3 3" xfId="35017"/>
    <cellStyle name="Обычный 3 15 30 2 3 4" xfId="35018"/>
    <cellStyle name="Обычный 3 15 30 2 3 4 2" xfId="35019"/>
    <cellStyle name="Обычный 3 15 30 2 3 5" xfId="35020"/>
    <cellStyle name="Обычный 3 15 30 2 4" xfId="35021"/>
    <cellStyle name="Обычный 3 15 30 2 4 2" xfId="35022"/>
    <cellStyle name="Обычный 3 15 30 2 4 2 2" xfId="35023"/>
    <cellStyle name="Обычный 3 15 30 2 4 2 2 2" xfId="35024"/>
    <cellStyle name="Обычный 3 15 30 2 4 2 3" xfId="35025"/>
    <cellStyle name="Обычный 3 15 30 2 4 3" xfId="35026"/>
    <cellStyle name="Обычный 3 15 30 2 4 3 2" xfId="35027"/>
    <cellStyle name="Обычный 3 15 30 2 4 4" xfId="35028"/>
    <cellStyle name="Обычный 3 15 30 2 5" xfId="35029"/>
    <cellStyle name="Обычный 3 15 30 2 5 2" xfId="35030"/>
    <cellStyle name="Обычный 3 15 30 2 5 2 2" xfId="35031"/>
    <cellStyle name="Обычный 3 15 30 2 5 3" xfId="35032"/>
    <cellStyle name="Обычный 3 15 30 2 6" xfId="35033"/>
    <cellStyle name="Обычный 3 15 30 2 6 2" xfId="35034"/>
    <cellStyle name="Обычный 3 15 30 2 7" xfId="35035"/>
    <cellStyle name="Обычный 3 15 30 3" xfId="35036"/>
    <cellStyle name="Обычный 3 15 30 3 2" xfId="35037"/>
    <cellStyle name="Обычный 3 15 30 3 2 2" xfId="35038"/>
    <cellStyle name="Обычный 3 15 30 3 2 2 2" xfId="35039"/>
    <cellStyle name="Обычный 3 15 30 3 2 2 2 2" xfId="35040"/>
    <cellStyle name="Обычный 3 15 30 3 2 2 3" xfId="35041"/>
    <cellStyle name="Обычный 3 15 30 3 2 3" xfId="35042"/>
    <cellStyle name="Обычный 3 15 30 3 2 3 2" xfId="35043"/>
    <cellStyle name="Обычный 3 15 30 3 2 4" xfId="35044"/>
    <cellStyle name="Обычный 3 15 30 3 3" xfId="35045"/>
    <cellStyle name="Обычный 3 15 30 3 3 2" xfId="35046"/>
    <cellStyle name="Обычный 3 15 30 3 3 2 2" xfId="35047"/>
    <cellStyle name="Обычный 3 15 30 3 3 3" xfId="35048"/>
    <cellStyle name="Обычный 3 15 30 3 4" xfId="35049"/>
    <cellStyle name="Обычный 3 15 30 3 4 2" xfId="35050"/>
    <cellStyle name="Обычный 3 15 30 3 5" xfId="35051"/>
    <cellStyle name="Обычный 3 15 30 4" xfId="35052"/>
    <cellStyle name="Обычный 3 15 30 4 2" xfId="35053"/>
    <cellStyle name="Обычный 3 15 30 4 2 2" xfId="35054"/>
    <cellStyle name="Обычный 3 15 30 4 2 2 2" xfId="35055"/>
    <cellStyle name="Обычный 3 15 30 4 2 2 2 2" xfId="35056"/>
    <cellStyle name="Обычный 3 15 30 4 2 2 3" xfId="35057"/>
    <cellStyle name="Обычный 3 15 30 4 2 3" xfId="35058"/>
    <cellStyle name="Обычный 3 15 30 4 2 3 2" xfId="35059"/>
    <cellStyle name="Обычный 3 15 30 4 2 4" xfId="35060"/>
    <cellStyle name="Обычный 3 15 30 4 3" xfId="35061"/>
    <cellStyle name="Обычный 3 15 30 4 3 2" xfId="35062"/>
    <cellStyle name="Обычный 3 15 30 4 3 2 2" xfId="35063"/>
    <cellStyle name="Обычный 3 15 30 4 3 3" xfId="35064"/>
    <cellStyle name="Обычный 3 15 30 4 4" xfId="35065"/>
    <cellStyle name="Обычный 3 15 30 4 4 2" xfId="35066"/>
    <cellStyle name="Обычный 3 15 30 4 5" xfId="35067"/>
    <cellStyle name="Обычный 3 15 30 5" xfId="35068"/>
    <cellStyle name="Обычный 3 15 30 5 2" xfId="35069"/>
    <cellStyle name="Обычный 3 15 30 5 2 2" xfId="35070"/>
    <cellStyle name="Обычный 3 15 30 5 2 2 2" xfId="35071"/>
    <cellStyle name="Обычный 3 15 30 5 2 3" xfId="35072"/>
    <cellStyle name="Обычный 3 15 30 5 3" xfId="35073"/>
    <cellStyle name="Обычный 3 15 30 5 3 2" xfId="35074"/>
    <cellStyle name="Обычный 3 15 30 5 4" xfId="35075"/>
    <cellStyle name="Обычный 3 15 30 6" xfId="35076"/>
    <cellStyle name="Обычный 3 15 30 6 2" xfId="35077"/>
    <cellStyle name="Обычный 3 15 30 6 2 2" xfId="35078"/>
    <cellStyle name="Обычный 3 15 30 6 3" xfId="35079"/>
    <cellStyle name="Обычный 3 15 30 7" xfId="35080"/>
    <cellStyle name="Обычный 3 15 30 7 2" xfId="35081"/>
    <cellStyle name="Обычный 3 15 30 8" xfId="35082"/>
    <cellStyle name="Обычный 3 15 31" xfId="35083"/>
    <cellStyle name="Обычный 3 15 31 2" xfId="35084"/>
    <cellStyle name="Обычный 3 15 31 2 2" xfId="35085"/>
    <cellStyle name="Обычный 3 15 31 2 2 2" xfId="35086"/>
    <cellStyle name="Обычный 3 15 31 2 2 2 2" xfId="35087"/>
    <cellStyle name="Обычный 3 15 31 2 2 2 2 2" xfId="35088"/>
    <cellStyle name="Обычный 3 15 31 2 2 2 2 2 2" xfId="35089"/>
    <cellStyle name="Обычный 3 15 31 2 2 2 2 3" xfId="35090"/>
    <cellStyle name="Обычный 3 15 31 2 2 2 3" xfId="35091"/>
    <cellStyle name="Обычный 3 15 31 2 2 2 3 2" xfId="35092"/>
    <cellStyle name="Обычный 3 15 31 2 2 2 4" xfId="35093"/>
    <cellStyle name="Обычный 3 15 31 2 2 3" xfId="35094"/>
    <cellStyle name="Обычный 3 15 31 2 2 3 2" xfId="35095"/>
    <cellStyle name="Обычный 3 15 31 2 2 3 2 2" xfId="35096"/>
    <cellStyle name="Обычный 3 15 31 2 2 3 3" xfId="35097"/>
    <cellStyle name="Обычный 3 15 31 2 2 4" xfId="35098"/>
    <cellStyle name="Обычный 3 15 31 2 2 4 2" xfId="35099"/>
    <cellStyle name="Обычный 3 15 31 2 2 5" xfId="35100"/>
    <cellStyle name="Обычный 3 15 31 2 3" xfId="35101"/>
    <cellStyle name="Обычный 3 15 31 2 3 2" xfId="35102"/>
    <cellStyle name="Обычный 3 15 31 2 3 2 2" xfId="35103"/>
    <cellStyle name="Обычный 3 15 31 2 3 2 2 2" xfId="35104"/>
    <cellStyle name="Обычный 3 15 31 2 3 2 2 2 2" xfId="35105"/>
    <cellStyle name="Обычный 3 15 31 2 3 2 2 3" xfId="35106"/>
    <cellStyle name="Обычный 3 15 31 2 3 2 3" xfId="35107"/>
    <cellStyle name="Обычный 3 15 31 2 3 2 3 2" xfId="35108"/>
    <cellStyle name="Обычный 3 15 31 2 3 2 4" xfId="35109"/>
    <cellStyle name="Обычный 3 15 31 2 3 3" xfId="35110"/>
    <cellStyle name="Обычный 3 15 31 2 3 3 2" xfId="35111"/>
    <cellStyle name="Обычный 3 15 31 2 3 3 2 2" xfId="35112"/>
    <cellStyle name="Обычный 3 15 31 2 3 3 3" xfId="35113"/>
    <cellStyle name="Обычный 3 15 31 2 3 4" xfId="35114"/>
    <cellStyle name="Обычный 3 15 31 2 3 4 2" xfId="35115"/>
    <cellStyle name="Обычный 3 15 31 2 3 5" xfId="35116"/>
    <cellStyle name="Обычный 3 15 31 2 4" xfId="35117"/>
    <cellStyle name="Обычный 3 15 31 2 4 2" xfId="35118"/>
    <cellStyle name="Обычный 3 15 31 2 4 2 2" xfId="35119"/>
    <cellStyle name="Обычный 3 15 31 2 4 2 2 2" xfId="35120"/>
    <cellStyle name="Обычный 3 15 31 2 4 2 3" xfId="35121"/>
    <cellStyle name="Обычный 3 15 31 2 4 3" xfId="35122"/>
    <cellStyle name="Обычный 3 15 31 2 4 3 2" xfId="35123"/>
    <cellStyle name="Обычный 3 15 31 2 4 4" xfId="35124"/>
    <cellStyle name="Обычный 3 15 31 2 5" xfId="35125"/>
    <cellStyle name="Обычный 3 15 31 2 5 2" xfId="35126"/>
    <cellStyle name="Обычный 3 15 31 2 5 2 2" xfId="35127"/>
    <cellStyle name="Обычный 3 15 31 2 5 3" xfId="35128"/>
    <cellStyle name="Обычный 3 15 31 2 6" xfId="35129"/>
    <cellStyle name="Обычный 3 15 31 2 6 2" xfId="35130"/>
    <cellStyle name="Обычный 3 15 31 2 7" xfId="35131"/>
    <cellStyle name="Обычный 3 15 31 3" xfId="35132"/>
    <cellStyle name="Обычный 3 15 31 3 2" xfId="35133"/>
    <cellStyle name="Обычный 3 15 31 3 2 2" xfId="35134"/>
    <cellStyle name="Обычный 3 15 31 3 2 2 2" xfId="35135"/>
    <cellStyle name="Обычный 3 15 31 3 2 2 2 2" xfId="35136"/>
    <cellStyle name="Обычный 3 15 31 3 2 2 3" xfId="35137"/>
    <cellStyle name="Обычный 3 15 31 3 2 3" xfId="35138"/>
    <cellStyle name="Обычный 3 15 31 3 2 3 2" xfId="35139"/>
    <cellStyle name="Обычный 3 15 31 3 2 4" xfId="35140"/>
    <cellStyle name="Обычный 3 15 31 3 3" xfId="35141"/>
    <cellStyle name="Обычный 3 15 31 3 3 2" xfId="35142"/>
    <cellStyle name="Обычный 3 15 31 3 3 2 2" xfId="35143"/>
    <cellStyle name="Обычный 3 15 31 3 3 3" xfId="35144"/>
    <cellStyle name="Обычный 3 15 31 3 4" xfId="35145"/>
    <cellStyle name="Обычный 3 15 31 3 4 2" xfId="35146"/>
    <cellStyle name="Обычный 3 15 31 3 5" xfId="35147"/>
    <cellStyle name="Обычный 3 15 31 4" xfId="35148"/>
    <cellStyle name="Обычный 3 15 31 4 2" xfId="35149"/>
    <cellStyle name="Обычный 3 15 31 4 2 2" xfId="35150"/>
    <cellStyle name="Обычный 3 15 31 4 2 2 2" xfId="35151"/>
    <cellStyle name="Обычный 3 15 31 4 2 2 2 2" xfId="35152"/>
    <cellStyle name="Обычный 3 15 31 4 2 2 3" xfId="35153"/>
    <cellStyle name="Обычный 3 15 31 4 2 3" xfId="35154"/>
    <cellStyle name="Обычный 3 15 31 4 2 3 2" xfId="35155"/>
    <cellStyle name="Обычный 3 15 31 4 2 4" xfId="35156"/>
    <cellStyle name="Обычный 3 15 31 4 3" xfId="35157"/>
    <cellStyle name="Обычный 3 15 31 4 3 2" xfId="35158"/>
    <cellStyle name="Обычный 3 15 31 4 3 2 2" xfId="35159"/>
    <cellStyle name="Обычный 3 15 31 4 3 3" xfId="35160"/>
    <cellStyle name="Обычный 3 15 31 4 4" xfId="35161"/>
    <cellStyle name="Обычный 3 15 31 4 4 2" xfId="35162"/>
    <cellStyle name="Обычный 3 15 31 4 5" xfId="35163"/>
    <cellStyle name="Обычный 3 15 31 5" xfId="35164"/>
    <cellStyle name="Обычный 3 15 31 5 2" xfId="35165"/>
    <cellStyle name="Обычный 3 15 31 5 2 2" xfId="35166"/>
    <cellStyle name="Обычный 3 15 31 5 2 2 2" xfId="35167"/>
    <cellStyle name="Обычный 3 15 31 5 2 3" xfId="35168"/>
    <cellStyle name="Обычный 3 15 31 5 3" xfId="35169"/>
    <cellStyle name="Обычный 3 15 31 5 3 2" xfId="35170"/>
    <cellStyle name="Обычный 3 15 31 5 4" xfId="35171"/>
    <cellStyle name="Обычный 3 15 31 6" xfId="35172"/>
    <cellStyle name="Обычный 3 15 31 6 2" xfId="35173"/>
    <cellStyle name="Обычный 3 15 31 6 2 2" xfId="35174"/>
    <cellStyle name="Обычный 3 15 31 6 3" xfId="35175"/>
    <cellStyle name="Обычный 3 15 31 7" xfId="35176"/>
    <cellStyle name="Обычный 3 15 31 7 2" xfId="35177"/>
    <cellStyle name="Обычный 3 15 31 8" xfId="35178"/>
    <cellStyle name="Обычный 3 15 32" xfId="35179"/>
    <cellStyle name="Обычный 3 15 32 2" xfId="35180"/>
    <cellStyle name="Обычный 3 15 32 2 2" xfId="35181"/>
    <cellStyle name="Обычный 3 15 32 2 2 2" xfId="35182"/>
    <cellStyle name="Обычный 3 15 32 2 2 2 2" xfId="35183"/>
    <cellStyle name="Обычный 3 15 32 2 2 2 2 2" xfId="35184"/>
    <cellStyle name="Обычный 3 15 32 2 2 2 2 2 2" xfId="35185"/>
    <cellStyle name="Обычный 3 15 32 2 2 2 2 3" xfId="35186"/>
    <cellStyle name="Обычный 3 15 32 2 2 2 3" xfId="35187"/>
    <cellStyle name="Обычный 3 15 32 2 2 2 3 2" xfId="35188"/>
    <cellStyle name="Обычный 3 15 32 2 2 2 4" xfId="35189"/>
    <cellStyle name="Обычный 3 15 32 2 2 3" xfId="35190"/>
    <cellStyle name="Обычный 3 15 32 2 2 3 2" xfId="35191"/>
    <cellStyle name="Обычный 3 15 32 2 2 3 2 2" xfId="35192"/>
    <cellStyle name="Обычный 3 15 32 2 2 3 3" xfId="35193"/>
    <cellStyle name="Обычный 3 15 32 2 2 4" xfId="35194"/>
    <cellStyle name="Обычный 3 15 32 2 2 4 2" xfId="35195"/>
    <cellStyle name="Обычный 3 15 32 2 2 5" xfId="35196"/>
    <cellStyle name="Обычный 3 15 32 2 3" xfId="35197"/>
    <cellStyle name="Обычный 3 15 32 2 3 2" xfId="35198"/>
    <cellStyle name="Обычный 3 15 32 2 3 2 2" xfId="35199"/>
    <cellStyle name="Обычный 3 15 32 2 3 2 2 2" xfId="35200"/>
    <cellStyle name="Обычный 3 15 32 2 3 2 2 2 2" xfId="35201"/>
    <cellStyle name="Обычный 3 15 32 2 3 2 2 3" xfId="35202"/>
    <cellStyle name="Обычный 3 15 32 2 3 2 3" xfId="35203"/>
    <cellStyle name="Обычный 3 15 32 2 3 2 3 2" xfId="35204"/>
    <cellStyle name="Обычный 3 15 32 2 3 2 4" xfId="35205"/>
    <cellStyle name="Обычный 3 15 32 2 3 3" xfId="35206"/>
    <cellStyle name="Обычный 3 15 32 2 3 3 2" xfId="35207"/>
    <cellStyle name="Обычный 3 15 32 2 3 3 2 2" xfId="35208"/>
    <cellStyle name="Обычный 3 15 32 2 3 3 3" xfId="35209"/>
    <cellStyle name="Обычный 3 15 32 2 3 4" xfId="35210"/>
    <cellStyle name="Обычный 3 15 32 2 3 4 2" xfId="35211"/>
    <cellStyle name="Обычный 3 15 32 2 3 5" xfId="35212"/>
    <cellStyle name="Обычный 3 15 32 2 4" xfId="35213"/>
    <cellStyle name="Обычный 3 15 32 2 4 2" xfId="35214"/>
    <cellStyle name="Обычный 3 15 32 2 4 2 2" xfId="35215"/>
    <cellStyle name="Обычный 3 15 32 2 4 2 2 2" xfId="35216"/>
    <cellStyle name="Обычный 3 15 32 2 4 2 3" xfId="35217"/>
    <cellStyle name="Обычный 3 15 32 2 4 3" xfId="35218"/>
    <cellStyle name="Обычный 3 15 32 2 4 3 2" xfId="35219"/>
    <cellStyle name="Обычный 3 15 32 2 4 4" xfId="35220"/>
    <cellStyle name="Обычный 3 15 32 2 5" xfId="35221"/>
    <cellStyle name="Обычный 3 15 32 2 5 2" xfId="35222"/>
    <cellStyle name="Обычный 3 15 32 2 5 2 2" xfId="35223"/>
    <cellStyle name="Обычный 3 15 32 2 5 3" xfId="35224"/>
    <cellStyle name="Обычный 3 15 32 2 6" xfId="35225"/>
    <cellStyle name="Обычный 3 15 32 2 6 2" xfId="35226"/>
    <cellStyle name="Обычный 3 15 32 2 7" xfId="35227"/>
    <cellStyle name="Обычный 3 15 32 3" xfId="35228"/>
    <cellStyle name="Обычный 3 15 32 3 2" xfId="35229"/>
    <cellStyle name="Обычный 3 15 32 3 2 2" xfId="35230"/>
    <cellStyle name="Обычный 3 15 32 3 2 2 2" xfId="35231"/>
    <cellStyle name="Обычный 3 15 32 3 2 2 2 2" xfId="35232"/>
    <cellStyle name="Обычный 3 15 32 3 2 2 3" xfId="35233"/>
    <cellStyle name="Обычный 3 15 32 3 2 3" xfId="35234"/>
    <cellStyle name="Обычный 3 15 32 3 2 3 2" xfId="35235"/>
    <cellStyle name="Обычный 3 15 32 3 2 4" xfId="35236"/>
    <cellStyle name="Обычный 3 15 32 3 3" xfId="35237"/>
    <cellStyle name="Обычный 3 15 32 3 3 2" xfId="35238"/>
    <cellStyle name="Обычный 3 15 32 3 3 2 2" xfId="35239"/>
    <cellStyle name="Обычный 3 15 32 3 3 3" xfId="35240"/>
    <cellStyle name="Обычный 3 15 32 3 4" xfId="35241"/>
    <cellStyle name="Обычный 3 15 32 3 4 2" xfId="35242"/>
    <cellStyle name="Обычный 3 15 32 3 5" xfId="35243"/>
    <cellStyle name="Обычный 3 15 32 4" xfId="35244"/>
    <cellStyle name="Обычный 3 15 32 4 2" xfId="35245"/>
    <cellStyle name="Обычный 3 15 32 4 2 2" xfId="35246"/>
    <cellStyle name="Обычный 3 15 32 4 2 2 2" xfId="35247"/>
    <cellStyle name="Обычный 3 15 32 4 2 2 2 2" xfId="35248"/>
    <cellStyle name="Обычный 3 15 32 4 2 2 3" xfId="35249"/>
    <cellStyle name="Обычный 3 15 32 4 2 3" xfId="35250"/>
    <cellStyle name="Обычный 3 15 32 4 2 3 2" xfId="35251"/>
    <cellStyle name="Обычный 3 15 32 4 2 4" xfId="35252"/>
    <cellStyle name="Обычный 3 15 32 4 3" xfId="35253"/>
    <cellStyle name="Обычный 3 15 32 4 3 2" xfId="35254"/>
    <cellStyle name="Обычный 3 15 32 4 3 2 2" xfId="35255"/>
    <cellStyle name="Обычный 3 15 32 4 3 3" xfId="35256"/>
    <cellStyle name="Обычный 3 15 32 4 4" xfId="35257"/>
    <cellStyle name="Обычный 3 15 32 4 4 2" xfId="35258"/>
    <cellStyle name="Обычный 3 15 32 4 5" xfId="35259"/>
    <cellStyle name="Обычный 3 15 32 5" xfId="35260"/>
    <cellStyle name="Обычный 3 15 32 5 2" xfId="35261"/>
    <cellStyle name="Обычный 3 15 32 5 2 2" xfId="35262"/>
    <cellStyle name="Обычный 3 15 32 5 2 2 2" xfId="35263"/>
    <cellStyle name="Обычный 3 15 32 5 2 3" xfId="35264"/>
    <cellStyle name="Обычный 3 15 32 5 3" xfId="35265"/>
    <cellStyle name="Обычный 3 15 32 5 3 2" xfId="35266"/>
    <cellStyle name="Обычный 3 15 32 5 4" xfId="35267"/>
    <cellStyle name="Обычный 3 15 32 6" xfId="35268"/>
    <cellStyle name="Обычный 3 15 32 6 2" xfId="35269"/>
    <cellStyle name="Обычный 3 15 32 6 2 2" xfId="35270"/>
    <cellStyle name="Обычный 3 15 32 6 3" xfId="35271"/>
    <cellStyle name="Обычный 3 15 32 7" xfId="35272"/>
    <cellStyle name="Обычный 3 15 32 7 2" xfId="35273"/>
    <cellStyle name="Обычный 3 15 32 8" xfId="35274"/>
    <cellStyle name="Обычный 3 15 33" xfId="35275"/>
    <cellStyle name="Обычный 3 15 33 2" xfId="35276"/>
    <cellStyle name="Обычный 3 15 33 2 2" xfId="35277"/>
    <cellStyle name="Обычный 3 15 33 2 2 2" xfId="35278"/>
    <cellStyle name="Обычный 3 15 33 2 2 2 2" xfId="35279"/>
    <cellStyle name="Обычный 3 15 33 2 2 2 2 2" xfId="35280"/>
    <cellStyle name="Обычный 3 15 33 2 2 2 2 2 2" xfId="35281"/>
    <cellStyle name="Обычный 3 15 33 2 2 2 2 3" xfId="35282"/>
    <cellStyle name="Обычный 3 15 33 2 2 2 3" xfId="35283"/>
    <cellStyle name="Обычный 3 15 33 2 2 2 3 2" xfId="35284"/>
    <cellStyle name="Обычный 3 15 33 2 2 2 4" xfId="35285"/>
    <cellStyle name="Обычный 3 15 33 2 2 3" xfId="35286"/>
    <cellStyle name="Обычный 3 15 33 2 2 3 2" xfId="35287"/>
    <cellStyle name="Обычный 3 15 33 2 2 3 2 2" xfId="35288"/>
    <cellStyle name="Обычный 3 15 33 2 2 3 3" xfId="35289"/>
    <cellStyle name="Обычный 3 15 33 2 2 4" xfId="35290"/>
    <cellStyle name="Обычный 3 15 33 2 2 4 2" xfId="35291"/>
    <cellStyle name="Обычный 3 15 33 2 2 5" xfId="35292"/>
    <cellStyle name="Обычный 3 15 33 2 3" xfId="35293"/>
    <cellStyle name="Обычный 3 15 33 2 3 2" xfId="35294"/>
    <cellStyle name="Обычный 3 15 33 2 3 2 2" xfId="35295"/>
    <cellStyle name="Обычный 3 15 33 2 3 2 2 2" xfId="35296"/>
    <cellStyle name="Обычный 3 15 33 2 3 2 2 2 2" xfId="35297"/>
    <cellStyle name="Обычный 3 15 33 2 3 2 2 3" xfId="35298"/>
    <cellStyle name="Обычный 3 15 33 2 3 2 3" xfId="35299"/>
    <cellStyle name="Обычный 3 15 33 2 3 2 3 2" xfId="35300"/>
    <cellStyle name="Обычный 3 15 33 2 3 2 4" xfId="35301"/>
    <cellStyle name="Обычный 3 15 33 2 3 3" xfId="35302"/>
    <cellStyle name="Обычный 3 15 33 2 3 3 2" xfId="35303"/>
    <cellStyle name="Обычный 3 15 33 2 3 3 2 2" xfId="35304"/>
    <cellStyle name="Обычный 3 15 33 2 3 3 3" xfId="35305"/>
    <cellStyle name="Обычный 3 15 33 2 3 4" xfId="35306"/>
    <cellStyle name="Обычный 3 15 33 2 3 4 2" xfId="35307"/>
    <cellStyle name="Обычный 3 15 33 2 3 5" xfId="35308"/>
    <cellStyle name="Обычный 3 15 33 2 4" xfId="35309"/>
    <cellStyle name="Обычный 3 15 33 2 4 2" xfId="35310"/>
    <cellStyle name="Обычный 3 15 33 2 4 2 2" xfId="35311"/>
    <cellStyle name="Обычный 3 15 33 2 4 2 2 2" xfId="35312"/>
    <cellStyle name="Обычный 3 15 33 2 4 2 3" xfId="35313"/>
    <cellStyle name="Обычный 3 15 33 2 4 3" xfId="35314"/>
    <cellStyle name="Обычный 3 15 33 2 4 3 2" xfId="35315"/>
    <cellStyle name="Обычный 3 15 33 2 4 4" xfId="35316"/>
    <cellStyle name="Обычный 3 15 33 2 5" xfId="35317"/>
    <cellStyle name="Обычный 3 15 33 2 5 2" xfId="35318"/>
    <cellStyle name="Обычный 3 15 33 2 5 2 2" xfId="35319"/>
    <cellStyle name="Обычный 3 15 33 2 5 3" xfId="35320"/>
    <cellStyle name="Обычный 3 15 33 2 6" xfId="35321"/>
    <cellStyle name="Обычный 3 15 33 2 6 2" xfId="35322"/>
    <cellStyle name="Обычный 3 15 33 2 7" xfId="35323"/>
    <cellStyle name="Обычный 3 15 33 3" xfId="35324"/>
    <cellStyle name="Обычный 3 15 33 3 2" xfId="35325"/>
    <cellStyle name="Обычный 3 15 33 3 2 2" xfId="35326"/>
    <cellStyle name="Обычный 3 15 33 3 2 2 2" xfId="35327"/>
    <cellStyle name="Обычный 3 15 33 3 2 2 2 2" xfId="35328"/>
    <cellStyle name="Обычный 3 15 33 3 2 2 3" xfId="35329"/>
    <cellStyle name="Обычный 3 15 33 3 2 3" xfId="35330"/>
    <cellStyle name="Обычный 3 15 33 3 2 3 2" xfId="35331"/>
    <cellStyle name="Обычный 3 15 33 3 2 4" xfId="35332"/>
    <cellStyle name="Обычный 3 15 33 3 3" xfId="35333"/>
    <cellStyle name="Обычный 3 15 33 3 3 2" xfId="35334"/>
    <cellStyle name="Обычный 3 15 33 3 3 2 2" xfId="35335"/>
    <cellStyle name="Обычный 3 15 33 3 3 3" xfId="35336"/>
    <cellStyle name="Обычный 3 15 33 3 4" xfId="35337"/>
    <cellStyle name="Обычный 3 15 33 3 4 2" xfId="35338"/>
    <cellStyle name="Обычный 3 15 33 3 5" xfId="35339"/>
    <cellStyle name="Обычный 3 15 33 4" xfId="35340"/>
    <cellStyle name="Обычный 3 15 33 4 2" xfId="35341"/>
    <cellStyle name="Обычный 3 15 33 4 2 2" xfId="35342"/>
    <cellStyle name="Обычный 3 15 33 4 2 2 2" xfId="35343"/>
    <cellStyle name="Обычный 3 15 33 4 2 2 2 2" xfId="35344"/>
    <cellStyle name="Обычный 3 15 33 4 2 2 3" xfId="35345"/>
    <cellStyle name="Обычный 3 15 33 4 2 3" xfId="35346"/>
    <cellStyle name="Обычный 3 15 33 4 2 3 2" xfId="35347"/>
    <cellStyle name="Обычный 3 15 33 4 2 4" xfId="35348"/>
    <cellStyle name="Обычный 3 15 33 4 3" xfId="35349"/>
    <cellStyle name="Обычный 3 15 33 4 3 2" xfId="35350"/>
    <cellStyle name="Обычный 3 15 33 4 3 2 2" xfId="35351"/>
    <cellStyle name="Обычный 3 15 33 4 3 3" xfId="35352"/>
    <cellStyle name="Обычный 3 15 33 4 4" xfId="35353"/>
    <cellStyle name="Обычный 3 15 33 4 4 2" xfId="35354"/>
    <cellStyle name="Обычный 3 15 33 4 5" xfId="35355"/>
    <cellStyle name="Обычный 3 15 33 5" xfId="35356"/>
    <cellStyle name="Обычный 3 15 33 5 2" xfId="35357"/>
    <cellStyle name="Обычный 3 15 33 5 2 2" xfId="35358"/>
    <cellStyle name="Обычный 3 15 33 5 2 2 2" xfId="35359"/>
    <cellStyle name="Обычный 3 15 33 5 2 3" xfId="35360"/>
    <cellStyle name="Обычный 3 15 33 5 3" xfId="35361"/>
    <cellStyle name="Обычный 3 15 33 5 3 2" xfId="35362"/>
    <cellStyle name="Обычный 3 15 33 5 4" xfId="35363"/>
    <cellStyle name="Обычный 3 15 33 6" xfId="35364"/>
    <cellStyle name="Обычный 3 15 33 6 2" xfId="35365"/>
    <cellStyle name="Обычный 3 15 33 6 2 2" xfId="35366"/>
    <cellStyle name="Обычный 3 15 33 6 3" xfId="35367"/>
    <cellStyle name="Обычный 3 15 33 7" xfId="35368"/>
    <cellStyle name="Обычный 3 15 33 7 2" xfId="35369"/>
    <cellStyle name="Обычный 3 15 33 8" xfId="35370"/>
    <cellStyle name="Обычный 3 15 34" xfId="35371"/>
    <cellStyle name="Обычный 3 15 34 2" xfId="35372"/>
    <cellStyle name="Обычный 3 15 34 2 2" xfId="35373"/>
    <cellStyle name="Обычный 3 15 34 2 2 2" xfId="35374"/>
    <cellStyle name="Обычный 3 15 34 2 2 2 2" xfId="35375"/>
    <cellStyle name="Обычный 3 15 34 2 2 2 2 2" xfId="35376"/>
    <cellStyle name="Обычный 3 15 34 2 2 2 2 2 2" xfId="35377"/>
    <cellStyle name="Обычный 3 15 34 2 2 2 2 3" xfId="35378"/>
    <cellStyle name="Обычный 3 15 34 2 2 2 3" xfId="35379"/>
    <cellStyle name="Обычный 3 15 34 2 2 2 3 2" xfId="35380"/>
    <cellStyle name="Обычный 3 15 34 2 2 2 4" xfId="35381"/>
    <cellStyle name="Обычный 3 15 34 2 2 3" xfId="35382"/>
    <cellStyle name="Обычный 3 15 34 2 2 3 2" xfId="35383"/>
    <cellStyle name="Обычный 3 15 34 2 2 3 2 2" xfId="35384"/>
    <cellStyle name="Обычный 3 15 34 2 2 3 3" xfId="35385"/>
    <cellStyle name="Обычный 3 15 34 2 2 4" xfId="35386"/>
    <cellStyle name="Обычный 3 15 34 2 2 4 2" xfId="35387"/>
    <cellStyle name="Обычный 3 15 34 2 2 5" xfId="35388"/>
    <cellStyle name="Обычный 3 15 34 2 3" xfId="35389"/>
    <cellStyle name="Обычный 3 15 34 2 3 2" xfId="35390"/>
    <cellStyle name="Обычный 3 15 34 2 3 2 2" xfId="35391"/>
    <cellStyle name="Обычный 3 15 34 2 3 2 2 2" xfId="35392"/>
    <cellStyle name="Обычный 3 15 34 2 3 2 2 2 2" xfId="35393"/>
    <cellStyle name="Обычный 3 15 34 2 3 2 2 3" xfId="35394"/>
    <cellStyle name="Обычный 3 15 34 2 3 2 3" xfId="35395"/>
    <cellStyle name="Обычный 3 15 34 2 3 2 3 2" xfId="35396"/>
    <cellStyle name="Обычный 3 15 34 2 3 2 4" xfId="35397"/>
    <cellStyle name="Обычный 3 15 34 2 3 3" xfId="35398"/>
    <cellStyle name="Обычный 3 15 34 2 3 3 2" xfId="35399"/>
    <cellStyle name="Обычный 3 15 34 2 3 3 2 2" xfId="35400"/>
    <cellStyle name="Обычный 3 15 34 2 3 3 3" xfId="35401"/>
    <cellStyle name="Обычный 3 15 34 2 3 4" xfId="35402"/>
    <cellStyle name="Обычный 3 15 34 2 3 4 2" xfId="35403"/>
    <cellStyle name="Обычный 3 15 34 2 3 5" xfId="35404"/>
    <cellStyle name="Обычный 3 15 34 2 4" xfId="35405"/>
    <cellStyle name="Обычный 3 15 34 2 4 2" xfId="35406"/>
    <cellStyle name="Обычный 3 15 34 2 4 2 2" xfId="35407"/>
    <cellStyle name="Обычный 3 15 34 2 4 2 2 2" xfId="35408"/>
    <cellStyle name="Обычный 3 15 34 2 4 2 3" xfId="35409"/>
    <cellStyle name="Обычный 3 15 34 2 4 3" xfId="35410"/>
    <cellStyle name="Обычный 3 15 34 2 4 3 2" xfId="35411"/>
    <cellStyle name="Обычный 3 15 34 2 4 4" xfId="35412"/>
    <cellStyle name="Обычный 3 15 34 2 5" xfId="35413"/>
    <cellStyle name="Обычный 3 15 34 2 5 2" xfId="35414"/>
    <cellStyle name="Обычный 3 15 34 2 5 2 2" xfId="35415"/>
    <cellStyle name="Обычный 3 15 34 2 5 3" xfId="35416"/>
    <cellStyle name="Обычный 3 15 34 2 6" xfId="35417"/>
    <cellStyle name="Обычный 3 15 34 2 6 2" xfId="35418"/>
    <cellStyle name="Обычный 3 15 34 2 7" xfId="35419"/>
    <cellStyle name="Обычный 3 15 34 3" xfId="35420"/>
    <cellStyle name="Обычный 3 15 34 3 2" xfId="35421"/>
    <cellStyle name="Обычный 3 15 34 3 2 2" xfId="35422"/>
    <cellStyle name="Обычный 3 15 34 3 2 2 2" xfId="35423"/>
    <cellStyle name="Обычный 3 15 34 3 2 2 2 2" xfId="35424"/>
    <cellStyle name="Обычный 3 15 34 3 2 2 3" xfId="35425"/>
    <cellStyle name="Обычный 3 15 34 3 2 3" xfId="35426"/>
    <cellStyle name="Обычный 3 15 34 3 2 3 2" xfId="35427"/>
    <cellStyle name="Обычный 3 15 34 3 2 4" xfId="35428"/>
    <cellStyle name="Обычный 3 15 34 3 3" xfId="35429"/>
    <cellStyle name="Обычный 3 15 34 3 3 2" xfId="35430"/>
    <cellStyle name="Обычный 3 15 34 3 3 2 2" xfId="35431"/>
    <cellStyle name="Обычный 3 15 34 3 3 3" xfId="35432"/>
    <cellStyle name="Обычный 3 15 34 3 4" xfId="35433"/>
    <cellStyle name="Обычный 3 15 34 3 4 2" xfId="35434"/>
    <cellStyle name="Обычный 3 15 34 3 5" xfId="35435"/>
    <cellStyle name="Обычный 3 15 34 4" xfId="35436"/>
    <cellStyle name="Обычный 3 15 34 4 2" xfId="35437"/>
    <cellStyle name="Обычный 3 15 34 4 2 2" xfId="35438"/>
    <cellStyle name="Обычный 3 15 34 4 2 2 2" xfId="35439"/>
    <cellStyle name="Обычный 3 15 34 4 2 2 2 2" xfId="35440"/>
    <cellStyle name="Обычный 3 15 34 4 2 2 3" xfId="35441"/>
    <cellStyle name="Обычный 3 15 34 4 2 3" xfId="35442"/>
    <cellStyle name="Обычный 3 15 34 4 2 3 2" xfId="35443"/>
    <cellStyle name="Обычный 3 15 34 4 2 4" xfId="35444"/>
    <cellStyle name="Обычный 3 15 34 4 3" xfId="35445"/>
    <cellStyle name="Обычный 3 15 34 4 3 2" xfId="35446"/>
    <cellStyle name="Обычный 3 15 34 4 3 2 2" xfId="35447"/>
    <cellStyle name="Обычный 3 15 34 4 3 3" xfId="35448"/>
    <cellStyle name="Обычный 3 15 34 4 4" xfId="35449"/>
    <cellStyle name="Обычный 3 15 34 4 4 2" xfId="35450"/>
    <cellStyle name="Обычный 3 15 34 4 5" xfId="35451"/>
    <cellStyle name="Обычный 3 15 34 5" xfId="35452"/>
    <cellStyle name="Обычный 3 15 34 5 2" xfId="35453"/>
    <cellStyle name="Обычный 3 15 34 5 2 2" xfId="35454"/>
    <cellStyle name="Обычный 3 15 34 5 2 2 2" xfId="35455"/>
    <cellStyle name="Обычный 3 15 34 5 2 3" xfId="35456"/>
    <cellStyle name="Обычный 3 15 34 5 3" xfId="35457"/>
    <cellStyle name="Обычный 3 15 34 5 3 2" xfId="35458"/>
    <cellStyle name="Обычный 3 15 34 5 4" xfId="35459"/>
    <cellStyle name="Обычный 3 15 34 6" xfId="35460"/>
    <cellStyle name="Обычный 3 15 34 6 2" xfId="35461"/>
    <cellStyle name="Обычный 3 15 34 6 2 2" xfId="35462"/>
    <cellStyle name="Обычный 3 15 34 6 3" xfId="35463"/>
    <cellStyle name="Обычный 3 15 34 7" xfId="35464"/>
    <cellStyle name="Обычный 3 15 34 7 2" xfId="35465"/>
    <cellStyle name="Обычный 3 15 34 8" xfId="35466"/>
    <cellStyle name="Обычный 3 15 35" xfId="35467"/>
    <cellStyle name="Обычный 3 15 35 2" xfId="35468"/>
    <cellStyle name="Обычный 3 15 35 2 2" xfId="35469"/>
    <cellStyle name="Обычный 3 15 35 2 2 2" xfId="35470"/>
    <cellStyle name="Обычный 3 15 35 2 2 2 2" xfId="35471"/>
    <cellStyle name="Обычный 3 15 35 2 2 2 2 2" xfId="35472"/>
    <cellStyle name="Обычный 3 15 35 2 2 2 2 2 2" xfId="35473"/>
    <cellStyle name="Обычный 3 15 35 2 2 2 2 3" xfId="35474"/>
    <cellStyle name="Обычный 3 15 35 2 2 2 3" xfId="35475"/>
    <cellStyle name="Обычный 3 15 35 2 2 2 3 2" xfId="35476"/>
    <cellStyle name="Обычный 3 15 35 2 2 2 4" xfId="35477"/>
    <cellStyle name="Обычный 3 15 35 2 2 3" xfId="35478"/>
    <cellStyle name="Обычный 3 15 35 2 2 3 2" xfId="35479"/>
    <cellStyle name="Обычный 3 15 35 2 2 3 2 2" xfId="35480"/>
    <cellStyle name="Обычный 3 15 35 2 2 3 3" xfId="35481"/>
    <cellStyle name="Обычный 3 15 35 2 2 4" xfId="35482"/>
    <cellStyle name="Обычный 3 15 35 2 2 4 2" xfId="35483"/>
    <cellStyle name="Обычный 3 15 35 2 2 5" xfId="35484"/>
    <cellStyle name="Обычный 3 15 35 2 3" xfId="35485"/>
    <cellStyle name="Обычный 3 15 35 2 3 2" xfId="35486"/>
    <cellStyle name="Обычный 3 15 35 2 3 2 2" xfId="35487"/>
    <cellStyle name="Обычный 3 15 35 2 3 2 2 2" xfId="35488"/>
    <cellStyle name="Обычный 3 15 35 2 3 2 2 2 2" xfId="35489"/>
    <cellStyle name="Обычный 3 15 35 2 3 2 2 3" xfId="35490"/>
    <cellStyle name="Обычный 3 15 35 2 3 2 3" xfId="35491"/>
    <cellStyle name="Обычный 3 15 35 2 3 2 3 2" xfId="35492"/>
    <cellStyle name="Обычный 3 15 35 2 3 2 4" xfId="35493"/>
    <cellStyle name="Обычный 3 15 35 2 3 3" xfId="35494"/>
    <cellStyle name="Обычный 3 15 35 2 3 3 2" xfId="35495"/>
    <cellStyle name="Обычный 3 15 35 2 3 3 2 2" xfId="35496"/>
    <cellStyle name="Обычный 3 15 35 2 3 3 3" xfId="35497"/>
    <cellStyle name="Обычный 3 15 35 2 3 4" xfId="35498"/>
    <cellStyle name="Обычный 3 15 35 2 3 4 2" xfId="35499"/>
    <cellStyle name="Обычный 3 15 35 2 3 5" xfId="35500"/>
    <cellStyle name="Обычный 3 15 35 2 4" xfId="35501"/>
    <cellStyle name="Обычный 3 15 35 2 4 2" xfId="35502"/>
    <cellStyle name="Обычный 3 15 35 2 4 2 2" xfId="35503"/>
    <cellStyle name="Обычный 3 15 35 2 4 2 2 2" xfId="35504"/>
    <cellStyle name="Обычный 3 15 35 2 4 2 3" xfId="35505"/>
    <cellStyle name="Обычный 3 15 35 2 4 3" xfId="35506"/>
    <cellStyle name="Обычный 3 15 35 2 4 3 2" xfId="35507"/>
    <cellStyle name="Обычный 3 15 35 2 4 4" xfId="35508"/>
    <cellStyle name="Обычный 3 15 35 2 5" xfId="35509"/>
    <cellStyle name="Обычный 3 15 35 2 5 2" xfId="35510"/>
    <cellStyle name="Обычный 3 15 35 2 5 2 2" xfId="35511"/>
    <cellStyle name="Обычный 3 15 35 2 5 3" xfId="35512"/>
    <cellStyle name="Обычный 3 15 35 2 6" xfId="35513"/>
    <cellStyle name="Обычный 3 15 35 2 6 2" xfId="35514"/>
    <cellStyle name="Обычный 3 15 35 2 7" xfId="35515"/>
    <cellStyle name="Обычный 3 15 35 3" xfId="35516"/>
    <cellStyle name="Обычный 3 15 35 3 2" xfId="35517"/>
    <cellStyle name="Обычный 3 15 35 3 2 2" xfId="35518"/>
    <cellStyle name="Обычный 3 15 35 3 2 2 2" xfId="35519"/>
    <cellStyle name="Обычный 3 15 35 3 2 2 2 2" xfId="35520"/>
    <cellStyle name="Обычный 3 15 35 3 2 2 3" xfId="35521"/>
    <cellStyle name="Обычный 3 15 35 3 2 3" xfId="35522"/>
    <cellStyle name="Обычный 3 15 35 3 2 3 2" xfId="35523"/>
    <cellStyle name="Обычный 3 15 35 3 2 4" xfId="35524"/>
    <cellStyle name="Обычный 3 15 35 3 3" xfId="35525"/>
    <cellStyle name="Обычный 3 15 35 3 3 2" xfId="35526"/>
    <cellStyle name="Обычный 3 15 35 3 3 2 2" xfId="35527"/>
    <cellStyle name="Обычный 3 15 35 3 3 3" xfId="35528"/>
    <cellStyle name="Обычный 3 15 35 3 4" xfId="35529"/>
    <cellStyle name="Обычный 3 15 35 3 4 2" xfId="35530"/>
    <cellStyle name="Обычный 3 15 35 3 5" xfId="35531"/>
    <cellStyle name="Обычный 3 15 35 4" xfId="35532"/>
    <cellStyle name="Обычный 3 15 35 4 2" xfId="35533"/>
    <cellStyle name="Обычный 3 15 35 4 2 2" xfId="35534"/>
    <cellStyle name="Обычный 3 15 35 4 2 2 2" xfId="35535"/>
    <cellStyle name="Обычный 3 15 35 4 2 2 2 2" xfId="35536"/>
    <cellStyle name="Обычный 3 15 35 4 2 2 3" xfId="35537"/>
    <cellStyle name="Обычный 3 15 35 4 2 3" xfId="35538"/>
    <cellStyle name="Обычный 3 15 35 4 2 3 2" xfId="35539"/>
    <cellStyle name="Обычный 3 15 35 4 2 4" xfId="35540"/>
    <cellStyle name="Обычный 3 15 35 4 3" xfId="35541"/>
    <cellStyle name="Обычный 3 15 35 4 3 2" xfId="35542"/>
    <cellStyle name="Обычный 3 15 35 4 3 2 2" xfId="35543"/>
    <cellStyle name="Обычный 3 15 35 4 3 3" xfId="35544"/>
    <cellStyle name="Обычный 3 15 35 4 4" xfId="35545"/>
    <cellStyle name="Обычный 3 15 35 4 4 2" xfId="35546"/>
    <cellStyle name="Обычный 3 15 35 4 5" xfId="35547"/>
    <cellStyle name="Обычный 3 15 35 5" xfId="35548"/>
    <cellStyle name="Обычный 3 15 35 5 2" xfId="35549"/>
    <cellStyle name="Обычный 3 15 35 5 2 2" xfId="35550"/>
    <cellStyle name="Обычный 3 15 35 5 2 2 2" xfId="35551"/>
    <cellStyle name="Обычный 3 15 35 5 2 3" xfId="35552"/>
    <cellStyle name="Обычный 3 15 35 5 3" xfId="35553"/>
    <cellStyle name="Обычный 3 15 35 5 3 2" xfId="35554"/>
    <cellStyle name="Обычный 3 15 35 5 4" xfId="35555"/>
    <cellStyle name="Обычный 3 15 35 6" xfId="35556"/>
    <cellStyle name="Обычный 3 15 35 6 2" xfId="35557"/>
    <cellStyle name="Обычный 3 15 35 6 2 2" xfId="35558"/>
    <cellStyle name="Обычный 3 15 35 6 3" xfId="35559"/>
    <cellStyle name="Обычный 3 15 35 7" xfId="35560"/>
    <cellStyle name="Обычный 3 15 35 7 2" xfId="35561"/>
    <cellStyle name="Обычный 3 15 35 8" xfId="35562"/>
    <cellStyle name="Обычный 3 15 36" xfId="35563"/>
    <cellStyle name="Обычный 3 15 36 2" xfId="35564"/>
    <cellStyle name="Обычный 3 15 36 2 2" xfId="35565"/>
    <cellStyle name="Обычный 3 15 36 2 2 2" xfId="35566"/>
    <cellStyle name="Обычный 3 15 36 2 2 2 2" xfId="35567"/>
    <cellStyle name="Обычный 3 15 36 2 2 2 2 2" xfId="35568"/>
    <cellStyle name="Обычный 3 15 36 2 2 2 2 2 2" xfId="35569"/>
    <cellStyle name="Обычный 3 15 36 2 2 2 2 3" xfId="35570"/>
    <cellStyle name="Обычный 3 15 36 2 2 2 3" xfId="35571"/>
    <cellStyle name="Обычный 3 15 36 2 2 2 3 2" xfId="35572"/>
    <cellStyle name="Обычный 3 15 36 2 2 2 4" xfId="35573"/>
    <cellStyle name="Обычный 3 15 36 2 2 3" xfId="35574"/>
    <cellStyle name="Обычный 3 15 36 2 2 3 2" xfId="35575"/>
    <cellStyle name="Обычный 3 15 36 2 2 3 2 2" xfId="35576"/>
    <cellStyle name="Обычный 3 15 36 2 2 3 3" xfId="35577"/>
    <cellStyle name="Обычный 3 15 36 2 2 4" xfId="35578"/>
    <cellStyle name="Обычный 3 15 36 2 2 4 2" xfId="35579"/>
    <cellStyle name="Обычный 3 15 36 2 2 5" xfId="35580"/>
    <cellStyle name="Обычный 3 15 36 2 3" xfId="35581"/>
    <cellStyle name="Обычный 3 15 36 2 3 2" xfId="35582"/>
    <cellStyle name="Обычный 3 15 36 2 3 2 2" xfId="35583"/>
    <cellStyle name="Обычный 3 15 36 2 3 2 2 2" xfId="35584"/>
    <cellStyle name="Обычный 3 15 36 2 3 2 2 2 2" xfId="35585"/>
    <cellStyle name="Обычный 3 15 36 2 3 2 2 3" xfId="35586"/>
    <cellStyle name="Обычный 3 15 36 2 3 2 3" xfId="35587"/>
    <cellStyle name="Обычный 3 15 36 2 3 2 3 2" xfId="35588"/>
    <cellStyle name="Обычный 3 15 36 2 3 2 4" xfId="35589"/>
    <cellStyle name="Обычный 3 15 36 2 3 3" xfId="35590"/>
    <cellStyle name="Обычный 3 15 36 2 3 3 2" xfId="35591"/>
    <cellStyle name="Обычный 3 15 36 2 3 3 2 2" xfId="35592"/>
    <cellStyle name="Обычный 3 15 36 2 3 3 3" xfId="35593"/>
    <cellStyle name="Обычный 3 15 36 2 3 4" xfId="35594"/>
    <cellStyle name="Обычный 3 15 36 2 3 4 2" xfId="35595"/>
    <cellStyle name="Обычный 3 15 36 2 3 5" xfId="35596"/>
    <cellStyle name="Обычный 3 15 36 2 4" xfId="35597"/>
    <cellStyle name="Обычный 3 15 36 2 4 2" xfId="35598"/>
    <cellStyle name="Обычный 3 15 36 2 4 2 2" xfId="35599"/>
    <cellStyle name="Обычный 3 15 36 2 4 2 2 2" xfId="35600"/>
    <cellStyle name="Обычный 3 15 36 2 4 2 3" xfId="35601"/>
    <cellStyle name="Обычный 3 15 36 2 4 3" xfId="35602"/>
    <cellStyle name="Обычный 3 15 36 2 4 3 2" xfId="35603"/>
    <cellStyle name="Обычный 3 15 36 2 4 4" xfId="35604"/>
    <cellStyle name="Обычный 3 15 36 2 5" xfId="35605"/>
    <cellStyle name="Обычный 3 15 36 2 5 2" xfId="35606"/>
    <cellStyle name="Обычный 3 15 36 2 5 2 2" xfId="35607"/>
    <cellStyle name="Обычный 3 15 36 2 5 3" xfId="35608"/>
    <cellStyle name="Обычный 3 15 36 2 6" xfId="35609"/>
    <cellStyle name="Обычный 3 15 36 2 6 2" xfId="35610"/>
    <cellStyle name="Обычный 3 15 36 2 7" xfId="35611"/>
    <cellStyle name="Обычный 3 15 36 3" xfId="35612"/>
    <cellStyle name="Обычный 3 15 36 3 2" xfId="35613"/>
    <cellStyle name="Обычный 3 15 36 3 2 2" xfId="35614"/>
    <cellStyle name="Обычный 3 15 36 3 2 2 2" xfId="35615"/>
    <cellStyle name="Обычный 3 15 36 3 2 2 2 2" xfId="35616"/>
    <cellStyle name="Обычный 3 15 36 3 2 2 3" xfId="35617"/>
    <cellStyle name="Обычный 3 15 36 3 2 3" xfId="35618"/>
    <cellStyle name="Обычный 3 15 36 3 2 3 2" xfId="35619"/>
    <cellStyle name="Обычный 3 15 36 3 2 4" xfId="35620"/>
    <cellStyle name="Обычный 3 15 36 3 3" xfId="35621"/>
    <cellStyle name="Обычный 3 15 36 3 3 2" xfId="35622"/>
    <cellStyle name="Обычный 3 15 36 3 3 2 2" xfId="35623"/>
    <cellStyle name="Обычный 3 15 36 3 3 3" xfId="35624"/>
    <cellStyle name="Обычный 3 15 36 3 4" xfId="35625"/>
    <cellStyle name="Обычный 3 15 36 3 4 2" xfId="35626"/>
    <cellStyle name="Обычный 3 15 36 3 5" xfId="35627"/>
    <cellStyle name="Обычный 3 15 36 4" xfId="35628"/>
    <cellStyle name="Обычный 3 15 36 4 2" xfId="35629"/>
    <cellStyle name="Обычный 3 15 36 4 2 2" xfId="35630"/>
    <cellStyle name="Обычный 3 15 36 4 2 2 2" xfId="35631"/>
    <cellStyle name="Обычный 3 15 36 4 2 2 2 2" xfId="35632"/>
    <cellStyle name="Обычный 3 15 36 4 2 2 3" xfId="35633"/>
    <cellStyle name="Обычный 3 15 36 4 2 3" xfId="35634"/>
    <cellStyle name="Обычный 3 15 36 4 2 3 2" xfId="35635"/>
    <cellStyle name="Обычный 3 15 36 4 2 4" xfId="35636"/>
    <cellStyle name="Обычный 3 15 36 4 3" xfId="35637"/>
    <cellStyle name="Обычный 3 15 36 4 3 2" xfId="35638"/>
    <cellStyle name="Обычный 3 15 36 4 3 2 2" xfId="35639"/>
    <cellStyle name="Обычный 3 15 36 4 3 3" xfId="35640"/>
    <cellStyle name="Обычный 3 15 36 4 4" xfId="35641"/>
    <cellStyle name="Обычный 3 15 36 4 4 2" xfId="35642"/>
    <cellStyle name="Обычный 3 15 36 4 5" xfId="35643"/>
    <cellStyle name="Обычный 3 15 36 5" xfId="35644"/>
    <cellStyle name="Обычный 3 15 36 5 2" xfId="35645"/>
    <cellStyle name="Обычный 3 15 36 5 2 2" xfId="35646"/>
    <cellStyle name="Обычный 3 15 36 5 2 2 2" xfId="35647"/>
    <cellStyle name="Обычный 3 15 36 5 2 3" xfId="35648"/>
    <cellStyle name="Обычный 3 15 36 5 3" xfId="35649"/>
    <cellStyle name="Обычный 3 15 36 5 3 2" xfId="35650"/>
    <cellStyle name="Обычный 3 15 36 5 4" xfId="35651"/>
    <cellStyle name="Обычный 3 15 36 6" xfId="35652"/>
    <cellStyle name="Обычный 3 15 36 6 2" xfId="35653"/>
    <cellStyle name="Обычный 3 15 36 6 2 2" xfId="35654"/>
    <cellStyle name="Обычный 3 15 36 6 3" xfId="35655"/>
    <cellStyle name="Обычный 3 15 36 7" xfId="35656"/>
    <cellStyle name="Обычный 3 15 36 7 2" xfId="35657"/>
    <cellStyle name="Обычный 3 15 36 8" xfId="35658"/>
    <cellStyle name="Обычный 3 15 37" xfId="35659"/>
    <cellStyle name="Обычный 3 15 37 2" xfId="35660"/>
    <cellStyle name="Обычный 3 15 37 2 2" xfId="35661"/>
    <cellStyle name="Обычный 3 15 37 2 2 2" xfId="35662"/>
    <cellStyle name="Обычный 3 15 37 2 2 2 2" xfId="35663"/>
    <cellStyle name="Обычный 3 15 37 2 2 2 2 2" xfId="35664"/>
    <cellStyle name="Обычный 3 15 37 2 2 2 2 2 2" xfId="35665"/>
    <cellStyle name="Обычный 3 15 37 2 2 2 2 3" xfId="35666"/>
    <cellStyle name="Обычный 3 15 37 2 2 2 3" xfId="35667"/>
    <cellStyle name="Обычный 3 15 37 2 2 2 3 2" xfId="35668"/>
    <cellStyle name="Обычный 3 15 37 2 2 2 4" xfId="35669"/>
    <cellStyle name="Обычный 3 15 37 2 2 3" xfId="35670"/>
    <cellStyle name="Обычный 3 15 37 2 2 3 2" xfId="35671"/>
    <cellStyle name="Обычный 3 15 37 2 2 3 2 2" xfId="35672"/>
    <cellStyle name="Обычный 3 15 37 2 2 3 3" xfId="35673"/>
    <cellStyle name="Обычный 3 15 37 2 2 4" xfId="35674"/>
    <cellStyle name="Обычный 3 15 37 2 2 4 2" xfId="35675"/>
    <cellStyle name="Обычный 3 15 37 2 2 5" xfId="35676"/>
    <cellStyle name="Обычный 3 15 37 2 3" xfId="35677"/>
    <cellStyle name="Обычный 3 15 37 2 3 2" xfId="35678"/>
    <cellStyle name="Обычный 3 15 37 2 3 2 2" xfId="35679"/>
    <cellStyle name="Обычный 3 15 37 2 3 2 2 2" xfId="35680"/>
    <cellStyle name="Обычный 3 15 37 2 3 2 2 2 2" xfId="35681"/>
    <cellStyle name="Обычный 3 15 37 2 3 2 2 3" xfId="35682"/>
    <cellStyle name="Обычный 3 15 37 2 3 2 3" xfId="35683"/>
    <cellStyle name="Обычный 3 15 37 2 3 2 3 2" xfId="35684"/>
    <cellStyle name="Обычный 3 15 37 2 3 2 4" xfId="35685"/>
    <cellStyle name="Обычный 3 15 37 2 3 3" xfId="35686"/>
    <cellStyle name="Обычный 3 15 37 2 3 3 2" xfId="35687"/>
    <cellStyle name="Обычный 3 15 37 2 3 3 2 2" xfId="35688"/>
    <cellStyle name="Обычный 3 15 37 2 3 3 3" xfId="35689"/>
    <cellStyle name="Обычный 3 15 37 2 3 4" xfId="35690"/>
    <cellStyle name="Обычный 3 15 37 2 3 4 2" xfId="35691"/>
    <cellStyle name="Обычный 3 15 37 2 3 5" xfId="35692"/>
    <cellStyle name="Обычный 3 15 37 2 4" xfId="35693"/>
    <cellStyle name="Обычный 3 15 37 2 4 2" xfId="35694"/>
    <cellStyle name="Обычный 3 15 37 2 4 2 2" xfId="35695"/>
    <cellStyle name="Обычный 3 15 37 2 4 2 2 2" xfId="35696"/>
    <cellStyle name="Обычный 3 15 37 2 4 2 3" xfId="35697"/>
    <cellStyle name="Обычный 3 15 37 2 4 3" xfId="35698"/>
    <cellStyle name="Обычный 3 15 37 2 4 3 2" xfId="35699"/>
    <cellStyle name="Обычный 3 15 37 2 4 4" xfId="35700"/>
    <cellStyle name="Обычный 3 15 37 2 5" xfId="35701"/>
    <cellStyle name="Обычный 3 15 37 2 5 2" xfId="35702"/>
    <cellStyle name="Обычный 3 15 37 2 5 2 2" xfId="35703"/>
    <cellStyle name="Обычный 3 15 37 2 5 3" xfId="35704"/>
    <cellStyle name="Обычный 3 15 37 2 6" xfId="35705"/>
    <cellStyle name="Обычный 3 15 37 2 6 2" xfId="35706"/>
    <cellStyle name="Обычный 3 15 37 2 7" xfId="35707"/>
    <cellStyle name="Обычный 3 15 37 3" xfId="35708"/>
    <cellStyle name="Обычный 3 15 37 3 2" xfId="35709"/>
    <cellStyle name="Обычный 3 15 37 3 2 2" xfId="35710"/>
    <cellStyle name="Обычный 3 15 37 3 2 2 2" xfId="35711"/>
    <cellStyle name="Обычный 3 15 37 3 2 2 2 2" xfId="35712"/>
    <cellStyle name="Обычный 3 15 37 3 2 2 3" xfId="35713"/>
    <cellStyle name="Обычный 3 15 37 3 2 3" xfId="35714"/>
    <cellStyle name="Обычный 3 15 37 3 2 3 2" xfId="35715"/>
    <cellStyle name="Обычный 3 15 37 3 2 4" xfId="35716"/>
    <cellStyle name="Обычный 3 15 37 3 3" xfId="35717"/>
    <cellStyle name="Обычный 3 15 37 3 3 2" xfId="35718"/>
    <cellStyle name="Обычный 3 15 37 3 3 2 2" xfId="35719"/>
    <cellStyle name="Обычный 3 15 37 3 3 3" xfId="35720"/>
    <cellStyle name="Обычный 3 15 37 3 4" xfId="35721"/>
    <cellStyle name="Обычный 3 15 37 3 4 2" xfId="35722"/>
    <cellStyle name="Обычный 3 15 37 3 5" xfId="35723"/>
    <cellStyle name="Обычный 3 15 37 4" xfId="35724"/>
    <cellStyle name="Обычный 3 15 37 4 2" xfId="35725"/>
    <cellStyle name="Обычный 3 15 37 4 2 2" xfId="35726"/>
    <cellStyle name="Обычный 3 15 37 4 2 2 2" xfId="35727"/>
    <cellStyle name="Обычный 3 15 37 4 2 2 2 2" xfId="35728"/>
    <cellStyle name="Обычный 3 15 37 4 2 2 3" xfId="35729"/>
    <cellStyle name="Обычный 3 15 37 4 2 3" xfId="35730"/>
    <cellStyle name="Обычный 3 15 37 4 2 3 2" xfId="35731"/>
    <cellStyle name="Обычный 3 15 37 4 2 4" xfId="35732"/>
    <cellStyle name="Обычный 3 15 37 4 3" xfId="35733"/>
    <cellStyle name="Обычный 3 15 37 4 3 2" xfId="35734"/>
    <cellStyle name="Обычный 3 15 37 4 3 2 2" xfId="35735"/>
    <cellStyle name="Обычный 3 15 37 4 3 3" xfId="35736"/>
    <cellStyle name="Обычный 3 15 37 4 4" xfId="35737"/>
    <cellStyle name="Обычный 3 15 37 4 4 2" xfId="35738"/>
    <cellStyle name="Обычный 3 15 37 4 5" xfId="35739"/>
    <cellStyle name="Обычный 3 15 37 5" xfId="35740"/>
    <cellStyle name="Обычный 3 15 37 5 2" xfId="35741"/>
    <cellStyle name="Обычный 3 15 37 5 2 2" xfId="35742"/>
    <cellStyle name="Обычный 3 15 37 5 2 2 2" xfId="35743"/>
    <cellStyle name="Обычный 3 15 37 5 2 3" xfId="35744"/>
    <cellStyle name="Обычный 3 15 37 5 3" xfId="35745"/>
    <cellStyle name="Обычный 3 15 37 5 3 2" xfId="35746"/>
    <cellStyle name="Обычный 3 15 37 5 4" xfId="35747"/>
    <cellStyle name="Обычный 3 15 37 6" xfId="35748"/>
    <cellStyle name="Обычный 3 15 37 6 2" xfId="35749"/>
    <cellStyle name="Обычный 3 15 37 6 2 2" xfId="35750"/>
    <cellStyle name="Обычный 3 15 37 6 3" xfId="35751"/>
    <cellStyle name="Обычный 3 15 37 7" xfId="35752"/>
    <cellStyle name="Обычный 3 15 37 7 2" xfId="35753"/>
    <cellStyle name="Обычный 3 15 37 8" xfId="35754"/>
    <cellStyle name="Обычный 3 15 38" xfId="35755"/>
    <cellStyle name="Обычный 3 15 38 2" xfId="35756"/>
    <cellStyle name="Обычный 3 15 38 2 2" xfId="35757"/>
    <cellStyle name="Обычный 3 15 38 2 2 2" xfId="35758"/>
    <cellStyle name="Обычный 3 15 38 2 2 2 2" xfId="35759"/>
    <cellStyle name="Обычный 3 15 38 2 2 2 2 2" xfId="35760"/>
    <cellStyle name="Обычный 3 15 38 2 2 2 2 2 2" xfId="35761"/>
    <cellStyle name="Обычный 3 15 38 2 2 2 2 3" xfId="35762"/>
    <cellStyle name="Обычный 3 15 38 2 2 2 3" xfId="35763"/>
    <cellStyle name="Обычный 3 15 38 2 2 2 3 2" xfId="35764"/>
    <cellStyle name="Обычный 3 15 38 2 2 2 4" xfId="35765"/>
    <cellStyle name="Обычный 3 15 38 2 2 3" xfId="35766"/>
    <cellStyle name="Обычный 3 15 38 2 2 3 2" xfId="35767"/>
    <cellStyle name="Обычный 3 15 38 2 2 3 2 2" xfId="35768"/>
    <cellStyle name="Обычный 3 15 38 2 2 3 3" xfId="35769"/>
    <cellStyle name="Обычный 3 15 38 2 2 4" xfId="35770"/>
    <cellStyle name="Обычный 3 15 38 2 2 4 2" xfId="35771"/>
    <cellStyle name="Обычный 3 15 38 2 2 5" xfId="35772"/>
    <cellStyle name="Обычный 3 15 38 2 3" xfId="35773"/>
    <cellStyle name="Обычный 3 15 38 2 3 2" xfId="35774"/>
    <cellStyle name="Обычный 3 15 38 2 3 2 2" xfId="35775"/>
    <cellStyle name="Обычный 3 15 38 2 3 2 2 2" xfId="35776"/>
    <cellStyle name="Обычный 3 15 38 2 3 2 2 2 2" xfId="35777"/>
    <cellStyle name="Обычный 3 15 38 2 3 2 2 3" xfId="35778"/>
    <cellStyle name="Обычный 3 15 38 2 3 2 3" xfId="35779"/>
    <cellStyle name="Обычный 3 15 38 2 3 2 3 2" xfId="35780"/>
    <cellStyle name="Обычный 3 15 38 2 3 2 4" xfId="35781"/>
    <cellStyle name="Обычный 3 15 38 2 3 3" xfId="35782"/>
    <cellStyle name="Обычный 3 15 38 2 3 3 2" xfId="35783"/>
    <cellStyle name="Обычный 3 15 38 2 3 3 2 2" xfId="35784"/>
    <cellStyle name="Обычный 3 15 38 2 3 3 3" xfId="35785"/>
    <cellStyle name="Обычный 3 15 38 2 3 4" xfId="35786"/>
    <cellStyle name="Обычный 3 15 38 2 3 4 2" xfId="35787"/>
    <cellStyle name="Обычный 3 15 38 2 3 5" xfId="35788"/>
    <cellStyle name="Обычный 3 15 38 2 4" xfId="35789"/>
    <cellStyle name="Обычный 3 15 38 2 4 2" xfId="35790"/>
    <cellStyle name="Обычный 3 15 38 2 4 2 2" xfId="35791"/>
    <cellStyle name="Обычный 3 15 38 2 4 2 2 2" xfId="35792"/>
    <cellStyle name="Обычный 3 15 38 2 4 2 3" xfId="35793"/>
    <cellStyle name="Обычный 3 15 38 2 4 3" xfId="35794"/>
    <cellStyle name="Обычный 3 15 38 2 4 3 2" xfId="35795"/>
    <cellStyle name="Обычный 3 15 38 2 4 4" xfId="35796"/>
    <cellStyle name="Обычный 3 15 38 2 5" xfId="35797"/>
    <cellStyle name="Обычный 3 15 38 2 5 2" xfId="35798"/>
    <cellStyle name="Обычный 3 15 38 2 5 2 2" xfId="35799"/>
    <cellStyle name="Обычный 3 15 38 2 5 3" xfId="35800"/>
    <cellStyle name="Обычный 3 15 38 2 6" xfId="35801"/>
    <cellStyle name="Обычный 3 15 38 2 6 2" xfId="35802"/>
    <cellStyle name="Обычный 3 15 38 2 7" xfId="35803"/>
    <cellStyle name="Обычный 3 15 38 3" xfId="35804"/>
    <cellStyle name="Обычный 3 15 38 3 2" xfId="35805"/>
    <cellStyle name="Обычный 3 15 38 3 2 2" xfId="35806"/>
    <cellStyle name="Обычный 3 15 38 3 2 2 2" xfId="35807"/>
    <cellStyle name="Обычный 3 15 38 3 2 2 2 2" xfId="35808"/>
    <cellStyle name="Обычный 3 15 38 3 2 2 3" xfId="35809"/>
    <cellStyle name="Обычный 3 15 38 3 2 3" xfId="35810"/>
    <cellStyle name="Обычный 3 15 38 3 2 3 2" xfId="35811"/>
    <cellStyle name="Обычный 3 15 38 3 2 4" xfId="35812"/>
    <cellStyle name="Обычный 3 15 38 3 3" xfId="35813"/>
    <cellStyle name="Обычный 3 15 38 3 3 2" xfId="35814"/>
    <cellStyle name="Обычный 3 15 38 3 3 2 2" xfId="35815"/>
    <cellStyle name="Обычный 3 15 38 3 3 3" xfId="35816"/>
    <cellStyle name="Обычный 3 15 38 3 4" xfId="35817"/>
    <cellStyle name="Обычный 3 15 38 3 4 2" xfId="35818"/>
    <cellStyle name="Обычный 3 15 38 3 5" xfId="35819"/>
    <cellStyle name="Обычный 3 15 38 4" xfId="35820"/>
    <cellStyle name="Обычный 3 15 38 4 2" xfId="35821"/>
    <cellStyle name="Обычный 3 15 38 4 2 2" xfId="35822"/>
    <cellStyle name="Обычный 3 15 38 4 2 2 2" xfId="35823"/>
    <cellStyle name="Обычный 3 15 38 4 2 2 2 2" xfId="35824"/>
    <cellStyle name="Обычный 3 15 38 4 2 2 3" xfId="35825"/>
    <cellStyle name="Обычный 3 15 38 4 2 3" xfId="35826"/>
    <cellStyle name="Обычный 3 15 38 4 2 3 2" xfId="35827"/>
    <cellStyle name="Обычный 3 15 38 4 2 4" xfId="35828"/>
    <cellStyle name="Обычный 3 15 38 4 3" xfId="35829"/>
    <cellStyle name="Обычный 3 15 38 4 3 2" xfId="35830"/>
    <cellStyle name="Обычный 3 15 38 4 3 2 2" xfId="35831"/>
    <cellStyle name="Обычный 3 15 38 4 3 3" xfId="35832"/>
    <cellStyle name="Обычный 3 15 38 4 4" xfId="35833"/>
    <cellStyle name="Обычный 3 15 38 4 4 2" xfId="35834"/>
    <cellStyle name="Обычный 3 15 38 4 5" xfId="35835"/>
    <cellStyle name="Обычный 3 15 38 5" xfId="35836"/>
    <cellStyle name="Обычный 3 15 38 5 2" xfId="35837"/>
    <cellStyle name="Обычный 3 15 38 5 2 2" xfId="35838"/>
    <cellStyle name="Обычный 3 15 38 5 2 2 2" xfId="35839"/>
    <cellStyle name="Обычный 3 15 38 5 2 3" xfId="35840"/>
    <cellStyle name="Обычный 3 15 38 5 3" xfId="35841"/>
    <cellStyle name="Обычный 3 15 38 5 3 2" xfId="35842"/>
    <cellStyle name="Обычный 3 15 38 5 4" xfId="35843"/>
    <cellStyle name="Обычный 3 15 38 6" xfId="35844"/>
    <cellStyle name="Обычный 3 15 38 6 2" xfId="35845"/>
    <cellStyle name="Обычный 3 15 38 6 2 2" xfId="35846"/>
    <cellStyle name="Обычный 3 15 38 6 3" xfId="35847"/>
    <cellStyle name="Обычный 3 15 38 7" xfId="35848"/>
    <cellStyle name="Обычный 3 15 38 7 2" xfId="35849"/>
    <cellStyle name="Обычный 3 15 38 8" xfId="35850"/>
    <cellStyle name="Обычный 3 15 39" xfId="35851"/>
    <cellStyle name="Обычный 3 15 39 2" xfId="35852"/>
    <cellStyle name="Обычный 3 15 39 2 2" xfId="35853"/>
    <cellStyle name="Обычный 3 15 39 2 2 2" xfId="35854"/>
    <cellStyle name="Обычный 3 15 39 2 2 2 2" xfId="35855"/>
    <cellStyle name="Обычный 3 15 39 2 2 2 2 2" xfId="35856"/>
    <cellStyle name="Обычный 3 15 39 2 2 2 2 2 2" xfId="35857"/>
    <cellStyle name="Обычный 3 15 39 2 2 2 2 3" xfId="35858"/>
    <cellStyle name="Обычный 3 15 39 2 2 2 3" xfId="35859"/>
    <cellStyle name="Обычный 3 15 39 2 2 2 3 2" xfId="35860"/>
    <cellStyle name="Обычный 3 15 39 2 2 2 4" xfId="35861"/>
    <cellStyle name="Обычный 3 15 39 2 2 3" xfId="35862"/>
    <cellStyle name="Обычный 3 15 39 2 2 3 2" xfId="35863"/>
    <cellStyle name="Обычный 3 15 39 2 2 3 2 2" xfId="35864"/>
    <cellStyle name="Обычный 3 15 39 2 2 3 3" xfId="35865"/>
    <cellStyle name="Обычный 3 15 39 2 2 4" xfId="35866"/>
    <cellStyle name="Обычный 3 15 39 2 2 4 2" xfId="35867"/>
    <cellStyle name="Обычный 3 15 39 2 2 5" xfId="35868"/>
    <cellStyle name="Обычный 3 15 39 2 3" xfId="35869"/>
    <cellStyle name="Обычный 3 15 39 2 3 2" xfId="35870"/>
    <cellStyle name="Обычный 3 15 39 2 3 2 2" xfId="35871"/>
    <cellStyle name="Обычный 3 15 39 2 3 2 2 2" xfId="35872"/>
    <cellStyle name="Обычный 3 15 39 2 3 2 2 2 2" xfId="35873"/>
    <cellStyle name="Обычный 3 15 39 2 3 2 2 3" xfId="35874"/>
    <cellStyle name="Обычный 3 15 39 2 3 2 3" xfId="35875"/>
    <cellStyle name="Обычный 3 15 39 2 3 2 3 2" xfId="35876"/>
    <cellStyle name="Обычный 3 15 39 2 3 2 4" xfId="35877"/>
    <cellStyle name="Обычный 3 15 39 2 3 3" xfId="35878"/>
    <cellStyle name="Обычный 3 15 39 2 3 3 2" xfId="35879"/>
    <cellStyle name="Обычный 3 15 39 2 3 3 2 2" xfId="35880"/>
    <cellStyle name="Обычный 3 15 39 2 3 3 3" xfId="35881"/>
    <cellStyle name="Обычный 3 15 39 2 3 4" xfId="35882"/>
    <cellStyle name="Обычный 3 15 39 2 3 4 2" xfId="35883"/>
    <cellStyle name="Обычный 3 15 39 2 3 5" xfId="35884"/>
    <cellStyle name="Обычный 3 15 39 2 4" xfId="35885"/>
    <cellStyle name="Обычный 3 15 39 2 4 2" xfId="35886"/>
    <cellStyle name="Обычный 3 15 39 2 4 2 2" xfId="35887"/>
    <cellStyle name="Обычный 3 15 39 2 4 2 2 2" xfId="35888"/>
    <cellStyle name="Обычный 3 15 39 2 4 2 3" xfId="35889"/>
    <cellStyle name="Обычный 3 15 39 2 4 3" xfId="35890"/>
    <cellStyle name="Обычный 3 15 39 2 4 3 2" xfId="35891"/>
    <cellStyle name="Обычный 3 15 39 2 4 4" xfId="35892"/>
    <cellStyle name="Обычный 3 15 39 2 5" xfId="35893"/>
    <cellStyle name="Обычный 3 15 39 2 5 2" xfId="35894"/>
    <cellStyle name="Обычный 3 15 39 2 5 2 2" xfId="35895"/>
    <cellStyle name="Обычный 3 15 39 2 5 3" xfId="35896"/>
    <cellStyle name="Обычный 3 15 39 2 6" xfId="35897"/>
    <cellStyle name="Обычный 3 15 39 2 6 2" xfId="35898"/>
    <cellStyle name="Обычный 3 15 39 2 7" xfId="35899"/>
    <cellStyle name="Обычный 3 15 39 3" xfId="35900"/>
    <cellStyle name="Обычный 3 15 39 3 2" xfId="35901"/>
    <cellStyle name="Обычный 3 15 39 3 2 2" xfId="35902"/>
    <cellStyle name="Обычный 3 15 39 3 2 2 2" xfId="35903"/>
    <cellStyle name="Обычный 3 15 39 3 2 2 2 2" xfId="35904"/>
    <cellStyle name="Обычный 3 15 39 3 2 2 3" xfId="35905"/>
    <cellStyle name="Обычный 3 15 39 3 2 3" xfId="35906"/>
    <cellStyle name="Обычный 3 15 39 3 2 3 2" xfId="35907"/>
    <cellStyle name="Обычный 3 15 39 3 2 4" xfId="35908"/>
    <cellStyle name="Обычный 3 15 39 3 3" xfId="35909"/>
    <cellStyle name="Обычный 3 15 39 3 3 2" xfId="35910"/>
    <cellStyle name="Обычный 3 15 39 3 3 2 2" xfId="35911"/>
    <cellStyle name="Обычный 3 15 39 3 3 3" xfId="35912"/>
    <cellStyle name="Обычный 3 15 39 3 4" xfId="35913"/>
    <cellStyle name="Обычный 3 15 39 3 4 2" xfId="35914"/>
    <cellStyle name="Обычный 3 15 39 3 5" xfId="35915"/>
    <cellStyle name="Обычный 3 15 39 4" xfId="35916"/>
    <cellStyle name="Обычный 3 15 39 4 2" xfId="35917"/>
    <cellStyle name="Обычный 3 15 39 4 2 2" xfId="35918"/>
    <cellStyle name="Обычный 3 15 39 4 2 2 2" xfId="35919"/>
    <cellStyle name="Обычный 3 15 39 4 2 2 2 2" xfId="35920"/>
    <cellStyle name="Обычный 3 15 39 4 2 2 3" xfId="35921"/>
    <cellStyle name="Обычный 3 15 39 4 2 3" xfId="35922"/>
    <cellStyle name="Обычный 3 15 39 4 2 3 2" xfId="35923"/>
    <cellStyle name="Обычный 3 15 39 4 2 4" xfId="35924"/>
    <cellStyle name="Обычный 3 15 39 4 3" xfId="35925"/>
    <cellStyle name="Обычный 3 15 39 4 3 2" xfId="35926"/>
    <cellStyle name="Обычный 3 15 39 4 3 2 2" xfId="35927"/>
    <cellStyle name="Обычный 3 15 39 4 3 3" xfId="35928"/>
    <cellStyle name="Обычный 3 15 39 4 4" xfId="35929"/>
    <cellStyle name="Обычный 3 15 39 4 4 2" xfId="35930"/>
    <cellStyle name="Обычный 3 15 39 4 5" xfId="35931"/>
    <cellStyle name="Обычный 3 15 39 5" xfId="35932"/>
    <cellStyle name="Обычный 3 15 39 5 2" xfId="35933"/>
    <cellStyle name="Обычный 3 15 39 5 2 2" xfId="35934"/>
    <cellStyle name="Обычный 3 15 39 5 2 2 2" xfId="35935"/>
    <cellStyle name="Обычный 3 15 39 5 2 3" xfId="35936"/>
    <cellStyle name="Обычный 3 15 39 5 3" xfId="35937"/>
    <cellStyle name="Обычный 3 15 39 5 3 2" xfId="35938"/>
    <cellStyle name="Обычный 3 15 39 5 4" xfId="35939"/>
    <cellStyle name="Обычный 3 15 39 6" xfId="35940"/>
    <cellStyle name="Обычный 3 15 39 6 2" xfId="35941"/>
    <cellStyle name="Обычный 3 15 39 6 2 2" xfId="35942"/>
    <cellStyle name="Обычный 3 15 39 6 3" xfId="35943"/>
    <cellStyle name="Обычный 3 15 39 7" xfId="35944"/>
    <cellStyle name="Обычный 3 15 39 7 2" xfId="35945"/>
    <cellStyle name="Обычный 3 15 39 8" xfId="35946"/>
    <cellStyle name="Обычный 3 15 4" xfId="35947"/>
    <cellStyle name="Обычный 3 15 4 2" xfId="35948"/>
    <cellStyle name="Обычный 3 15 4 2 2" xfId="35949"/>
    <cellStyle name="Обычный 3 15 4 2 2 2" xfId="35950"/>
    <cellStyle name="Обычный 3 15 4 2 2 2 2" xfId="35951"/>
    <cellStyle name="Обычный 3 15 4 2 2 2 2 2" xfId="35952"/>
    <cellStyle name="Обычный 3 15 4 2 2 2 2 2 2" xfId="35953"/>
    <cellStyle name="Обычный 3 15 4 2 2 2 2 3" xfId="35954"/>
    <cellStyle name="Обычный 3 15 4 2 2 2 3" xfId="35955"/>
    <cellStyle name="Обычный 3 15 4 2 2 2 3 2" xfId="35956"/>
    <cellStyle name="Обычный 3 15 4 2 2 2 4" xfId="35957"/>
    <cellStyle name="Обычный 3 15 4 2 2 3" xfId="35958"/>
    <cellStyle name="Обычный 3 15 4 2 2 3 2" xfId="35959"/>
    <cellStyle name="Обычный 3 15 4 2 2 3 2 2" xfId="35960"/>
    <cellStyle name="Обычный 3 15 4 2 2 3 3" xfId="35961"/>
    <cellStyle name="Обычный 3 15 4 2 2 4" xfId="35962"/>
    <cellStyle name="Обычный 3 15 4 2 2 4 2" xfId="35963"/>
    <cellStyle name="Обычный 3 15 4 2 2 5" xfId="35964"/>
    <cellStyle name="Обычный 3 15 4 2 3" xfId="35965"/>
    <cellStyle name="Обычный 3 15 4 2 3 2" xfId="35966"/>
    <cellStyle name="Обычный 3 15 4 2 3 2 2" xfId="35967"/>
    <cellStyle name="Обычный 3 15 4 2 3 2 2 2" xfId="35968"/>
    <cellStyle name="Обычный 3 15 4 2 3 2 2 2 2" xfId="35969"/>
    <cellStyle name="Обычный 3 15 4 2 3 2 2 3" xfId="35970"/>
    <cellStyle name="Обычный 3 15 4 2 3 2 3" xfId="35971"/>
    <cellStyle name="Обычный 3 15 4 2 3 2 3 2" xfId="35972"/>
    <cellStyle name="Обычный 3 15 4 2 3 2 4" xfId="35973"/>
    <cellStyle name="Обычный 3 15 4 2 3 3" xfId="35974"/>
    <cellStyle name="Обычный 3 15 4 2 3 3 2" xfId="35975"/>
    <cellStyle name="Обычный 3 15 4 2 3 3 2 2" xfId="35976"/>
    <cellStyle name="Обычный 3 15 4 2 3 3 3" xfId="35977"/>
    <cellStyle name="Обычный 3 15 4 2 3 4" xfId="35978"/>
    <cellStyle name="Обычный 3 15 4 2 3 4 2" xfId="35979"/>
    <cellStyle name="Обычный 3 15 4 2 3 5" xfId="35980"/>
    <cellStyle name="Обычный 3 15 4 2 4" xfId="35981"/>
    <cellStyle name="Обычный 3 15 4 2 4 2" xfId="35982"/>
    <cellStyle name="Обычный 3 15 4 2 4 2 2" xfId="35983"/>
    <cellStyle name="Обычный 3 15 4 2 4 2 2 2" xfId="35984"/>
    <cellStyle name="Обычный 3 15 4 2 4 2 3" xfId="35985"/>
    <cellStyle name="Обычный 3 15 4 2 4 3" xfId="35986"/>
    <cellStyle name="Обычный 3 15 4 2 4 3 2" xfId="35987"/>
    <cellStyle name="Обычный 3 15 4 2 4 4" xfId="35988"/>
    <cellStyle name="Обычный 3 15 4 2 5" xfId="35989"/>
    <cellStyle name="Обычный 3 15 4 2 5 2" xfId="35990"/>
    <cellStyle name="Обычный 3 15 4 2 5 2 2" xfId="35991"/>
    <cellStyle name="Обычный 3 15 4 2 5 3" xfId="35992"/>
    <cellStyle name="Обычный 3 15 4 2 6" xfId="35993"/>
    <cellStyle name="Обычный 3 15 4 2 6 2" xfId="35994"/>
    <cellStyle name="Обычный 3 15 4 2 7" xfId="35995"/>
    <cellStyle name="Обычный 3 15 4 3" xfId="35996"/>
    <cellStyle name="Обычный 3 15 4 3 2" xfId="35997"/>
    <cellStyle name="Обычный 3 15 4 3 2 2" xfId="35998"/>
    <cellStyle name="Обычный 3 15 4 3 2 2 2" xfId="35999"/>
    <cellStyle name="Обычный 3 15 4 3 2 2 2 2" xfId="36000"/>
    <cellStyle name="Обычный 3 15 4 3 2 2 3" xfId="36001"/>
    <cellStyle name="Обычный 3 15 4 3 2 3" xfId="36002"/>
    <cellStyle name="Обычный 3 15 4 3 2 3 2" xfId="36003"/>
    <cellStyle name="Обычный 3 15 4 3 2 4" xfId="36004"/>
    <cellStyle name="Обычный 3 15 4 3 3" xfId="36005"/>
    <cellStyle name="Обычный 3 15 4 3 3 2" xfId="36006"/>
    <cellStyle name="Обычный 3 15 4 3 3 2 2" xfId="36007"/>
    <cellStyle name="Обычный 3 15 4 3 3 3" xfId="36008"/>
    <cellStyle name="Обычный 3 15 4 3 4" xfId="36009"/>
    <cellStyle name="Обычный 3 15 4 3 4 2" xfId="36010"/>
    <cellStyle name="Обычный 3 15 4 3 5" xfId="36011"/>
    <cellStyle name="Обычный 3 15 4 4" xfId="36012"/>
    <cellStyle name="Обычный 3 15 4 4 2" xfId="36013"/>
    <cellStyle name="Обычный 3 15 4 4 2 2" xfId="36014"/>
    <cellStyle name="Обычный 3 15 4 4 2 2 2" xfId="36015"/>
    <cellStyle name="Обычный 3 15 4 4 2 2 2 2" xfId="36016"/>
    <cellStyle name="Обычный 3 15 4 4 2 2 3" xfId="36017"/>
    <cellStyle name="Обычный 3 15 4 4 2 3" xfId="36018"/>
    <cellStyle name="Обычный 3 15 4 4 2 3 2" xfId="36019"/>
    <cellStyle name="Обычный 3 15 4 4 2 4" xfId="36020"/>
    <cellStyle name="Обычный 3 15 4 4 3" xfId="36021"/>
    <cellStyle name="Обычный 3 15 4 4 3 2" xfId="36022"/>
    <cellStyle name="Обычный 3 15 4 4 3 2 2" xfId="36023"/>
    <cellStyle name="Обычный 3 15 4 4 3 3" xfId="36024"/>
    <cellStyle name="Обычный 3 15 4 4 4" xfId="36025"/>
    <cellStyle name="Обычный 3 15 4 4 4 2" xfId="36026"/>
    <cellStyle name="Обычный 3 15 4 4 5" xfId="36027"/>
    <cellStyle name="Обычный 3 15 4 5" xfId="36028"/>
    <cellStyle name="Обычный 3 15 4 5 2" xfId="36029"/>
    <cellStyle name="Обычный 3 15 4 5 2 2" xfId="36030"/>
    <cellStyle name="Обычный 3 15 4 5 2 2 2" xfId="36031"/>
    <cellStyle name="Обычный 3 15 4 5 2 3" xfId="36032"/>
    <cellStyle name="Обычный 3 15 4 5 3" xfId="36033"/>
    <cellStyle name="Обычный 3 15 4 5 3 2" xfId="36034"/>
    <cellStyle name="Обычный 3 15 4 5 4" xfId="36035"/>
    <cellStyle name="Обычный 3 15 4 6" xfId="36036"/>
    <cellStyle name="Обычный 3 15 4 6 2" xfId="36037"/>
    <cellStyle name="Обычный 3 15 4 6 2 2" xfId="36038"/>
    <cellStyle name="Обычный 3 15 4 6 3" xfId="36039"/>
    <cellStyle name="Обычный 3 15 4 7" xfId="36040"/>
    <cellStyle name="Обычный 3 15 4 7 2" xfId="36041"/>
    <cellStyle name="Обычный 3 15 4 8" xfId="36042"/>
    <cellStyle name="Обычный 3 15 40" xfId="36043"/>
    <cellStyle name="Обычный 3 15 40 2" xfId="36044"/>
    <cellStyle name="Обычный 3 15 40 2 2" xfId="36045"/>
    <cellStyle name="Обычный 3 15 40 2 2 2" xfId="36046"/>
    <cellStyle name="Обычный 3 15 40 2 2 2 2" xfId="36047"/>
    <cellStyle name="Обычный 3 15 40 2 2 2 2 2" xfId="36048"/>
    <cellStyle name="Обычный 3 15 40 2 2 2 2 2 2" xfId="36049"/>
    <cellStyle name="Обычный 3 15 40 2 2 2 2 3" xfId="36050"/>
    <cellStyle name="Обычный 3 15 40 2 2 2 3" xfId="36051"/>
    <cellStyle name="Обычный 3 15 40 2 2 2 3 2" xfId="36052"/>
    <cellStyle name="Обычный 3 15 40 2 2 2 4" xfId="36053"/>
    <cellStyle name="Обычный 3 15 40 2 2 3" xfId="36054"/>
    <cellStyle name="Обычный 3 15 40 2 2 3 2" xfId="36055"/>
    <cellStyle name="Обычный 3 15 40 2 2 3 2 2" xfId="36056"/>
    <cellStyle name="Обычный 3 15 40 2 2 3 3" xfId="36057"/>
    <cellStyle name="Обычный 3 15 40 2 2 4" xfId="36058"/>
    <cellStyle name="Обычный 3 15 40 2 2 4 2" xfId="36059"/>
    <cellStyle name="Обычный 3 15 40 2 2 5" xfId="36060"/>
    <cellStyle name="Обычный 3 15 40 2 3" xfId="36061"/>
    <cellStyle name="Обычный 3 15 40 2 3 2" xfId="36062"/>
    <cellStyle name="Обычный 3 15 40 2 3 2 2" xfId="36063"/>
    <cellStyle name="Обычный 3 15 40 2 3 2 2 2" xfId="36064"/>
    <cellStyle name="Обычный 3 15 40 2 3 2 2 2 2" xfId="36065"/>
    <cellStyle name="Обычный 3 15 40 2 3 2 2 3" xfId="36066"/>
    <cellStyle name="Обычный 3 15 40 2 3 2 3" xfId="36067"/>
    <cellStyle name="Обычный 3 15 40 2 3 2 3 2" xfId="36068"/>
    <cellStyle name="Обычный 3 15 40 2 3 2 4" xfId="36069"/>
    <cellStyle name="Обычный 3 15 40 2 3 3" xfId="36070"/>
    <cellStyle name="Обычный 3 15 40 2 3 3 2" xfId="36071"/>
    <cellStyle name="Обычный 3 15 40 2 3 3 2 2" xfId="36072"/>
    <cellStyle name="Обычный 3 15 40 2 3 3 3" xfId="36073"/>
    <cellStyle name="Обычный 3 15 40 2 3 4" xfId="36074"/>
    <cellStyle name="Обычный 3 15 40 2 3 4 2" xfId="36075"/>
    <cellStyle name="Обычный 3 15 40 2 3 5" xfId="36076"/>
    <cellStyle name="Обычный 3 15 40 2 4" xfId="36077"/>
    <cellStyle name="Обычный 3 15 40 2 4 2" xfId="36078"/>
    <cellStyle name="Обычный 3 15 40 2 4 2 2" xfId="36079"/>
    <cellStyle name="Обычный 3 15 40 2 4 2 2 2" xfId="36080"/>
    <cellStyle name="Обычный 3 15 40 2 4 2 3" xfId="36081"/>
    <cellStyle name="Обычный 3 15 40 2 4 3" xfId="36082"/>
    <cellStyle name="Обычный 3 15 40 2 4 3 2" xfId="36083"/>
    <cellStyle name="Обычный 3 15 40 2 4 4" xfId="36084"/>
    <cellStyle name="Обычный 3 15 40 2 5" xfId="36085"/>
    <cellStyle name="Обычный 3 15 40 2 5 2" xfId="36086"/>
    <cellStyle name="Обычный 3 15 40 2 5 2 2" xfId="36087"/>
    <cellStyle name="Обычный 3 15 40 2 5 3" xfId="36088"/>
    <cellStyle name="Обычный 3 15 40 2 6" xfId="36089"/>
    <cellStyle name="Обычный 3 15 40 2 6 2" xfId="36090"/>
    <cellStyle name="Обычный 3 15 40 2 7" xfId="36091"/>
    <cellStyle name="Обычный 3 15 40 3" xfId="36092"/>
    <cellStyle name="Обычный 3 15 40 3 2" xfId="36093"/>
    <cellStyle name="Обычный 3 15 40 3 2 2" xfId="36094"/>
    <cellStyle name="Обычный 3 15 40 3 2 2 2" xfId="36095"/>
    <cellStyle name="Обычный 3 15 40 3 2 2 2 2" xfId="36096"/>
    <cellStyle name="Обычный 3 15 40 3 2 2 3" xfId="36097"/>
    <cellStyle name="Обычный 3 15 40 3 2 3" xfId="36098"/>
    <cellStyle name="Обычный 3 15 40 3 2 3 2" xfId="36099"/>
    <cellStyle name="Обычный 3 15 40 3 2 4" xfId="36100"/>
    <cellStyle name="Обычный 3 15 40 3 3" xfId="36101"/>
    <cellStyle name="Обычный 3 15 40 3 3 2" xfId="36102"/>
    <cellStyle name="Обычный 3 15 40 3 3 2 2" xfId="36103"/>
    <cellStyle name="Обычный 3 15 40 3 3 3" xfId="36104"/>
    <cellStyle name="Обычный 3 15 40 3 4" xfId="36105"/>
    <cellStyle name="Обычный 3 15 40 3 4 2" xfId="36106"/>
    <cellStyle name="Обычный 3 15 40 3 5" xfId="36107"/>
    <cellStyle name="Обычный 3 15 40 4" xfId="36108"/>
    <cellStyle name="Обычный 3 15 40 4 2" xfId="36109"/>
    <cellStyle name="Обычный 3 15 40 4 2 2" xfId="36110"/>
    <cellStyle name="Обычный 3 15 40 4 2 2 2" xfId="36111"/>
    <cellStyle name="Обычный 3 15 40 4 2 2 2 2" xfId="36112"/>
    <cellStyle name="Обычный 3 15 40 4 2 2 3" xfId="36113"/>
    <cellStyle name="Обычный 3 15 40 4 2 3" xfId="36114"/>
    <cellStyle name="Обычный 3 15 40 4 2 3 2" xfId="36115"/>
    <cellStyle name="Обычный 3 15 40 4 2 4" xfId="36116"/>
    <cellStyle name="Обычный 3 15 40 4 3" xfId="36117"/>
    <cellStyle name="Обычный 3 15 40 4 3 2" xfId="36118"/>
    <cellStyle name="Обычный 3 15 40 4 3 2 2" xfId="36119"/>
    <cellStyle name="Обычный 3 15 40 4 3 3" xfId="36120"/>
    <cellStyle name="Обычный 3 15 40 4 4" xfId="36121"/>
    <cellStyle name="Обычный 3 15 40 4 4 2" xfId="36122"/>
    <cellStyle name="Обычный 3 15 40 4 5" xfId="36123"/>
    <cellStyle name="Обычный 3 15 40 5" xfId="36124"/>
    <cellStyle name="Обычный 3 15 40 5 2" xfId="36125"/>
    <cellStyle name="Обычный 3 15 40 5 2 2" xfId="36126"/>
    <cellStyle name="Обычный 3 15 40 5 2 2 2" xfId="36127"/>
    <cellStyle name="Обычный 3 15 40 5 2 3" xfId="36128"/>
    <cellStyle name="Обычный 3 15 40 5 3" xfId="36129"/>
    <cellStyle name="Обычный 3 15 40 5 3 2" xfId="36130"/>
    <cellStyle name="Обычный 3 15 40 5 4" xfId="36131"/>
    <cellStyle name="Обычный 3 15 40 6" xfId="36132"/>
    <cellStyle name="Обычный 3 15 40 6 2" xfId="36133"/>
    <cellStyle name="Обычный 3 15 40 6 2 2" xfId="36134"/>
    <cellStyle name="Обычный 3 15 40 6 3" xfId="36135"/>
    <cellStyle name="Обычный 3 15 40 7" xfId="36136"/>
    <cellStyle name="Обычный 3 15 40 7 2" xfId="36137"/>
    <cellStyle name="Обычный 3 15 40 8" xfId="36138"/>
    <cellStyle name="Обычный 3 15 41" xfId="36139"/>
    <cellStyle name="Обычный 3 15 41 2" xfId="36140"/>
    <cellStyle name="Обычный 3 15 41 2 2" xfId="36141"/>
    <cellStyle name="Обычный 3 15 41 2 2 2" xfId="36142"/>
    <cellStyle name="Обычный 3 15 41 2 2 2 2" xfId="36143"/>
    <cellStyle name="Обычный 3 15 41 2 2 2 2 2" xfId="36144"/>
    <cellStyle name="Обычный 3 15 41 2 2 2 2 2 2" xfId="36145"/>
    <cellStyle name="Обычный 3 15 41 2 2 2 2 3" xfId="36146"/>
    <cellStyle name="Обычный 3 15 41 2 2 2 3" xfId="36147"/>
    <cellStyle name="Обычный 3 15 41 2 2 2 3 2" xfId="36148"/>
    <cellStyle name="Обычный 3 15 41 2 2 2 4" xfId="36149"/>
    <cellStyle name="Обычный 3 15 41 2 2 3" xfId="36150"/>
    <cellStyle name="Обычный 3 15 41 2 2 3 2" xfId="36151"/>
    <cellStyle name="Обычный 3 15 41 2 2 3 2 2" xfId="36152"/>
    <cellStyle name="Обычный 3 15 41 2 2 3 3" xfId="36153"/>
    <cellStyle name="Обычный 3 15 41 2 2 4" xfId="36154"/>
    <cellStyle name="Обычный 3 15 41 2 2 4 2" xfId="36155"/>
    <cellStyle name="Обычный 3 15 41 2 2 5" xfId="36156"/>
    <cellStyle name="Обычный 3 15 41 2 3" xfId="36157"/>
    <cellStyle name="Обычный 3 15 41 2 3 2" xfId="36158"/>
    <cellStyle name="Обычный 3 15 41 2 3 2 2" xfId="36159"/>
    <cellStyle name="Обычный 3 15 41 2 3 2 2 2" xfId="36160"/>
    <cellStyle name="Обычный 3 15 41 2 3 2 2 2 2" xfId="36161"/>
    <cellStyle name="Обычный 3 15 41 2 3 2 2 3" xfId="36162"/>
    <cellStyle name="Обычный 3 15 41 2 3 2 3" xfId="36163"/>
    <cellStyle name="Обычный 3 15 41 2 3 2 3 2" xfId="36164"/>
    <cellStyle name="Обычный 3 15 41 2 3 2 4" xfId="36165"/>
    <cellStyle name="Обычный 3 15 41 2 3 3" xfId="36166"/>
    <cellStyle name="Обычный 3 15 41 2 3 3 2" xfId="36167"/>
    <cellStyle name="Обычный 3 15 41 2 3 3 2 2" xfId="36168"/>
    <cellStyle name="Обычный 3 15 41 2 3 3 3" xfId="36169"/>
    <cellStyle name="Обычный 3 15 41 2 3 4" xfId="36170"/>
    <cellStyle name="Обычный 3 15 41 2 3 4 2" xfId="36171"/>
    <cellStyle name="Обычный 3 15 41 2 3 5" xfId="36172"/>
    <cellStyle name="Обычный 3 15 41 2 4" xfId="36173"/>
    <cellStyle name="Обычный 3 15 41 2 4 2" xfId="36174"/>
    <cellStyle name="Обычный 3 15 41 2 4 2 2" xfId="36175"/>
    <cellStyle name="Обычный 3 15 41 2 4 2 2 2" xfId="36176"/>
    <cellStyle name="Обычный 3 15 41 2 4 2 3" xfId="36177"/>
    <cellStyle name="Обычный 3 15 41 2 4 3" xfId="36178"/>
    <cellStyle name="Обычный 3 15 41 2 4 3 2" xfId="36179"/>
    <cellStyle name="Обычный 3 15 41 2 4 4" xfId="36180"/>
    <cellStyle name="Обычный 3 15 41 2 5" xfId="36181"/>
    <cellStyle name="Обычный 3 15 41 2 5 2" xfId="36182"/>
    <cellStyle name="Обычный 3 15 41 2 5 2 2" xfId="36183"/>
    <cellStyle name="Обычный 3 15 41 2 5 3" xfId="36184"/>
    <cellStyle name="Обычный 3 15 41 2 6" xfId="36185"/>
    <cellStyle name="Обычный 3 15 41 2 6 2" xfId="36186"/>
    <cellStyle name="Обычный 3 15 41 2 7" xfId="36187"/>
    <cellStyle name="Обычный 3 15 41 3" xfId="36188"/>
    <cellStyle name="Обычный 3 15 41 3 2" xfId="36189"/>
    <cellStyle name="Обычный 3 15 41 3 2 2" xfId="36190"/>
    <cellStyle name="Обычный 3 15 41 3 2 2 2" xfId="36191"/>
    <cellStyle name="Обычный 3 15 41 3 2 2 2 2" xfId="36192"/>
    <cellStyle name="Обычный 3 15 41 3 2 2 3" xfId="36193"/>
    <cellStyle name="Обычный 3 15 41 3 2 3" xfId="36194"/>
    <cellStyle name="Обычный 3 15 41 3 2 3 2" xfId="36195"/>
    <cellStyle name="Обычный 3 15 41 3 2 4" xfId="36196"/>
    <cellStyle name="Обычный 3 15 41 3 3" xfId="36197"/>
    <cellStyle name="Обычный 3 15 41 3 3 2" xfId="36198"/>
    <cellStyle name="Обычный 3 15 41 3 3 2 2" xfId="36199"/>
    <cellStyle name="Обычный 3 15 41 3 3 3" xfId="36200"/>
    <cellStyle name="Обычный 3 15 41 3 4" xfId="36201"/>
    <cellStyle name="Обычный 3 15 41 3 4 2" xfId="36202"/>
    <cellStyle name="Обычный 3 15 41 3 5" xfId="36203"/>
    <cellStyle name="Обычный 3 15 41 4" xfId="36204"/>
    <cellStyle name="Обычный 3 15 41 4 2" xfId="36205"/>
    <cellStyle name="Обычный 3 15 41 4 2 2" xfId="36206"/>
    <cellStyle name="Обычный 3 15 41 4 2 2 2" xfId="36207"/>
    <cellStyle name="Обычный 3 15 41 4 2 2 2 2" xfId="36208"/>
    <cellStyle name="Обычный 3 15 41 4 2 2 3" xfId="36209"/>
    <cellStyle name="Обычный 3 15 41 4 2 3" xfId="36210"/>
    <cellStyle name="Обычный 3 15 41 4 2 3 2" xfId="36211"/>
    <cellStyle name="Обычный 3 15 41 4 2 4" xfId="36212"/>
    <cellStyle name="Обычный 3 15 41 4 3" xfId="36213"/>
    <cellStyle name="Обычный 3 15 41 4 3 2" xfId="36214"/>
    <cellStyle name="Обычный 3 15 41 4 3 2 2" xfId="36215"/>
    <cellStyle name="Обычный 3 15 41 4 3 3" xfId="36216"/>
    <cellStyle name="Обычный 3 15 41 4 4" xfId="36217"/>
    <cellStyle name="Обычный 3 15 41 4 4 2" xfId="36218"/>
    <cellStyle name="Обычный 3 15 41 4 5" xfId="36219"/>
    <cellStyle name="Обычный 3 15 41 5" xfId="36220"/>
    <cellStyle name="Обычный 3 15 41 5 2" xfId="36221"/>
    <cellStyle name="Обычный 3 15 41 5 2 2" xfId="36222"/>
    <cellStyle name="Обычный 3 15 41 5 2 2 2" xfId="36223"/>
    <cellStyle name="Обычный 3 15 41 5 2 3" xfId="36224"/>
    <cellStyle name="Обычный 3 15 41 5 3" xfId="36225"/>
    <cellStyle name="Обычный 3 15 41 5 3 2" xfId="36226"/>
    <cellStyle name="Обычный 3 15 41 5 4" xfId="36227"/>
    <cellStyle name="Обычный 3 15 41 6" xfId="36228"/>
    <cellStyle name="Обычный 3 15 41 6 2" xfId="36229"/>
    <cellStyle name="Обычный 3 15 41 6 2 2" xfId="36230"/>
    <cellStyle name="Обычный 3 15 41 6 3" xfId="36231"/>
    <cellStyle name="Обычный 3 15 41 7" xfId="36232"/>
    <cellStyle name="Обычный 3 15 41 7 2" xfId="36233"/>
    <cellStyle name="Обычный 3 15 41 8" xfId="36234"/>
    <cellStyle name="Обычный 3 15 42" xfId="36235"/>
    <cellStyle name="Обычный 3 15 42 2" xfId="36236"/>
    <cellStyle name="Обычный 3 15 42 2 2" xfId="36237"/>
    <cellStyle name="Обычный 3 15 42 2 2 2" xfId="36238"/>
    <cellStyle name="Обычный 3 15 42 2 2 2 2" xfId="36239"/>
    <cellStyle name="Обычный 3 15 42 2 2 2 2 2" xfId="36240"/>
    <cellStyle name="Обычный 3 15 42 2 2 2 2 2 2" xfId="36241"/>
    <cellStyle name="Обычный 3 15 42 2 2 2 2 3" xfId="36242"/>
    <cellStyle name="Обычный 3 15 42 2 2 2 3" xfId="36243"/>
    <cellStyle name="Обычный 3 15 42 2 2 2 3 2" xfId="36244"/>
    <cellStyle name="Обычный 3 15 42 2 2 2 4" xfId="36245"/>
    <cellStyle name="Обычный 3 15 42 2 2 3" xfId="36246"/>
    <cellStyle name="Обычный 3 15 42 2 2 3 2" xfId="36247"/>
    <cellStyle name="Обычный 3 15 42 2 2 3 2 2" xfId="36248"/>
    <cellStyle name="Обычный 3 15 42 2 2 3 3" xfId="36249"/>
    <cellStyle name="Обычный 3 15 42 2 2 4" xfId="36250"/>
    <cellStyle name="Обычный 3 15 42 2 2 4 2" xfId="36251"/>
    <cellStyle name="Обычный 3 15 42 2 2 5" xfId="36252"/>
    <cellStyle name="Обычный 3 15 42 2 3" xfId="36253"/>
    <cellStyle name="Обычный 3 15 42 2 3 2" xfId="36254"/>
    <cellStyle name="Обычный 3 15 42 2 3 2 2" xfId="36255"/>
    <cellStyle name="Обычный 3 15 42 2 3 2 2 2" xfId="36256"/>
    <cellStyle name="Обычный 3 15 42 2 3 2 2 2 2" xfId="36257"/>
    <cellStyle name="Обычный 3 15 42 2 3 2 2 3" xfId="36258"/>
    <cellStyle name="Обычный 3 15 42 2 3 2 3" xfId="36259"/>
    <cellStyle name="Обычный 3 15 42 2 3 2 3 2" xfId="36260"/>
    <cellStyle name="Обычный 3 15 42 2 3 2 4" xfId="36261"/>
    <cellStyle name="Обычный 3 15 42 2 3 3" xfId="36262"/>
    <cellStyle name="Обычный 3 15 42 2 3 3 2" xfId="36263"/>
    <cellStyle name="Обычный 3 15 42 2 3 3 2 2" xfId="36264"/>
    <cellStyle name="Обычный 3 15 42 2 3 3 3" xfId="36265"/>
    <cellStyle name="Обычный 3 15 42 2 3 4" xfId="36266"/>
    <cellStyle name="Обычный 3 15 42 2 3 4 2" xfId="36267"/>
    <cellStyle name="Обычный 3 15 42 2 3 5" xfId="36268"/>
    <cellStyle name="Обычный 3 15 42 2 4" xfId="36269"/>
    <cellStyle name="Обычный 3 15 42 2 4 2" xfId="36270"/>
    <cellStyle name="Обычный 3 15 42 2 4 2 2" xfId="36271"/>
    <cellStyle name="Обычный 3 15 42 2 4 2 2 2" xfId="36272"/>
    <cellStyle name="Обычный 3 15 42 2 4 2 3" xfId="36273"/>
    <cellStyle name="Обычный 3 15 42 2 4 3" xfId="36274"/>
    <cellStyle name="Обычный 3 15 42 2 4 3 2" xfId="36275"/>
    <cellStyle name="Обычный 3 15 42 2 4 4" xfId="36276"/>
    <cellStyle name="Обычный 3 15 42 2 5" xfId="36277"/>
    <cellStyle name="Обычный 3 15 42 2 5 2" xfId="36278"/>
    <cellStyle name="Обычный 3 15 42 2 5 2 2" xfId="36279"/>
    <cellStyle name="Обычный 3 15 42 2 5 3" xfId="36280"/>
    <cellStyle name="Обычный 3 15 42 2 6" xfId="36281"/>
    <cellStyle name="Обычный 3 15 42 2 6 2" xfId="36282"/>
    <cellStyle name="Обычный 3 15 42 2 7" xfId="36283"/>
    <cellStyle name="Обычный 3 15 42 3" xfId="36284"/>
    <cellStyle name="Обычный 3 15 42 3 2" xfId="36285"/>
    <cellStyle name="Обычный 3 15 42 3 2 2" xfId="36286"/>
    <cellStyle name="Обычный 3 15 42 3 2 2 2" xfId="36287"/>
    <cellStyle name="Обычный 3 15 42 3 2 2 2 2" xfId="36288"/>
    <cellStyle name="Обычный 3 15 42 3 2 2 3" xfId="36289"/>
    <cellStyle name="Обычный 3 15 42 3 2 3" xfId="36290"/>
    <cellStyle name="Обычный 3 15 42 3 2 3 2" xfId="36291"/>
    <cellStyle name="Обычный 3 15 42 3 2 4" xfId="36292"/>
    <cellStyle name="Обычный 3 15 42 3 3" xfId="36293"/>
    <cellStyle name="Обычный 3 15 42 3 3 2" xfId="36294"/>
    <cellStyle name="Обычный 3 15 42 3 3 2 2" xfId="36295"/>
    <cellStyle name="Обычный 3 15 42 3 3 3" xfId="36296"/>
    <cellStyle name="Обычный 3 15 42 3 4" xfId="36297"/>
    <cellStyle name="Обычный 3 15 42 3 4 2" xfId="36298"/>
    <cellStyle name="Обычный 3 15 42 3 5" xfId="36299"/>
    <cellStyle name="Обычный 3 15 42 4" xfId="36300"/>
    <cellStyle name="Обычный 3 15 42 4 2" xfId="36301"/>
    <cellStyle name="Обычный 3 15 42 4 2 2" xfId="36302"/>
    <cellStyle name="Обычный 3 15 42 4 2 2 2" xfId="36303"/>
    <cellStyle name="Обычный 3 15 42 4 2 2 2 2" xfId="36304"/>
    <cellStyle name="Обычный 3 15 42 4 2 2 3" xfId="36305"/>
    <cellStyle name="Обычный 3 15 42 4 2 3" xfId="36306"/>
    <cellStyle name="Обычный 3 15 42 4 2 3 2" xfId="36307"/>
    <cellStyle name="Обычный 3 15 42 4 2 4" xfId="36308"/>
    <cellStyle name="Обычный 3 15 42 4 3" xfId="36309"/>
    <cellStyle name="Обычный 3 15 42 4 3 2" xfId="36310"/>
    <cellStyle name="Обычный 3 15 42 4 3 2 2" xfId="36311"/>
    <cellStyle name="Обычный 3 15 42 4 3 3" xfId="36312"/>
    <cellStyle name="Обычный 3 15 42 4 4" xfId="36313"/>
    <cellStyle name="Обычный 3 15 42 4 4 2" xfId="36314"/>
    <cellStyle name="Обычный 3 15 42 4 5" xfId="36315"/>
    <cellStyle name="Обычный 3 15 42 5" xfId="36316"/>
    <cellStyle name="Обычный 3 15 42 5 2" xfId="36317"/>
    <cellStyle name="Обычный 3 15 42 5 2 2" xfId="36318"/>
    <cellStyle name="Обычный 3 15 42 5 2 2 2" xfId="36319"/>
    <cellStyle name="Обычный 3 15 42 5 2 3" xfId="36320"/>
    <cellStyle name="Обычный 3 15 42 5 3" xfId="36321"/>
    <cellStyle name="Обычный 3 15 42 5 3 2" xfId="36322"/>
    <cellStyle name="Обычный 3 15 42 5 4" xfId="36323"/>
    <cellStyle name="Обычный 3 15 42 6" xfId="36324"/>
    <cellStyle name="Обычный 3 15 42 6 2" xfId="36325"/>
    <cellStyle name="Обычный 3 15 42 6 2 2" xfId="36326"/>
    <cellStyle name="Обычный 3 15 42 6 3" xfId="36327"/>
    <cellStyle name="Обычный 3 15 42 7" xfId="36328"/>
    <cellStyle name="Обычный 3 15 42 7 2" xfId="36329"/>
    <cellStyle name="Обычный 3 15 42 8" xfId="36330"/>
    <cellStyle name="Обычный 3 15 43" xfId="36331"/>
    <cellStyle name="Обычный 3 15 43 2" xfId="36332"/>
    <cellStyle name="Обычный 3 15 43 2 2" xfId="36333"/>
    <cellStyle name="Обычный 3 15 43 2 2 2" xfId="36334"/>
    <cellStyle name="Обычный 3 15 43 2 2 2 2" xfId="36335"/>
    <cellStyle name="Обычный 3 15 43 2 2 2 2 2" xfId="36336"/>
    <cellStyle name="Обычный 3 15 43 2 2 2 2 2 2" xfId="36337"/>
    <cellStyle name="Обычный 3 15 43 2 2 2 2 3" xfId="36338"/>
    <cellStyle name="Обычный 3 15 43 2 2 2 3" xfId="36339"/>
    <cellStyle name="Обычный 3 15 43 2 2 2 3 2" xfId="36340"/>
    <cellStyle name="Обычный 3 15 43 2 2 2 4" xfId="36341"/>
    <cellStyle name="Обычный 3 15 43 2 2 3" xfId="36342"/>
    <cellStyle name="Обычный 3 15 43 2 2 3 2" xfId="36343"/>
    <cellStyle name="Обычный 3 15 43 2 2 3 2 2" xfId="36344"/>
    <cellStyle name="Обычный 3 15 43 2 2 3 3" xfId="36345"/>
    <cellStyle name="Обычный 3 15 43 2 2 4" xfId="36346"/>
    <cellStyle name="Обычный 3 15 43 2 2 4 2" xfId="36347"/>
    <cellStyle name="Обычный 3 15 43 2 2 5" xfId="36348"/>
    <cellStyle name="Обычный 3 15 43 2 3" xfId="36349"/>
    <cellStyle name="Обычный 3 15 43 2 3 2" xfId="36350"/>
    <cellStyle name="Обычный 3 15 43 2 3 2 2" xfId="36351"/>
    <cellStyle name="Обычный 3 15 43 2 3 2 2 2" xfId="36352"/>
    <cellStyle name="Обычный 3 15 43 2 3 2 2 2 2" xfId="36353"/>
    <cellStyle name="Обычный 3 15 43 2 3 2 2 3" xfId="36354"/>
    <cellStyle name="Обычный 3 15 43 2 3 2 3" xfId="36355"/>
    <cellStyle name="Обычный 3 15 43 2 3 2 3 2" xfId="36356"/>
    <cellStyle name="Обычный 3 15 43 2 3 2 4" xfId="36357"/>
    <cellStyle name="Обычный 3 15 43 2 3 3" xfId="36358"/>
    <cellStyle name="Обычный 3 15 43 2 3 3 2" xfId="36359"/>
    <cellStyle name="Обычный 3 15 43 2 3 3 2 2" xfId="36360"/>
    <cellStyle name="Обычный 3 15 43 2 3 3 3" xfId="36361"/>
    <cellStyle name="Обычный 3 15 43 2 3 4" xfId="36362"/>
    <cellStyle name="Обычный 3 15 43 2 3 4 2" xfId="36363"/>
    <cellStyle name="Обычный 3 15 43 2 3 5" xfId="36364"/>
    <cellStyle name="Обычный 3 15 43 2 4" xfId="36365"/>
    <cellStyle name="Обычный 3 15 43 2 4 2" xfId="36366"/>
    <cellStyle name="Обычный 3 15 43 2 4 2 2" xfId="36367"/>
    <cellStyle name="Обычный 3 15 43 2 4 2 2 2" xfId="36368"/>
    <cellStyle name="Обычный 3 15 43 2 4 2 3" xfId="36369"/>
    <cellStyle name="Обычный 3 15 43 2 4 3" xfId="36370"/>
    <cellStyle name="Обычный 3 15 43 2 4 3 2" xfId="36371"/>
    <cellStyle name="Обычный 3 15 43 2 4 4" xfId="36372"/>
    <cellStyle name="Обычный 3 15 43 2 5" xfId="36373"/>
    <cellStyle name="Обычный 3 15 43 2 5 2" xfId="36374"/>
    <cellStyle name="Обычный 3 15 43 2 5 2 2" xfId="36375"/>
    <cellStyle name="Обычный 3 15 43 2 5 3" xfId="36376"/>
    <cellStyle name="Обычный 3 15 43 2 6" xfId="36377"/>
    <cellStyle name="Обычный 3 15 43 2 6 2" xfId="36378"/>
    <cellStyle name="Обычный 3 15 43 2 7" xfId="36379"/>
    <cellStyle name="Обычный 3 15 43 3" xfId="36380"/>
    <cellStyle name="Обычный 3 15 43 3 2" xfId="36381"/>
    <cellStyle name="Обычный 3 15 43 3 2 2" xfId="36382"/>
    <cellStyle name="Обычный 3 15 43 3 2 2 2" xfId="36383"/>
    <cellStyle name="Обычный 3 15 43 3 2 2 2 2" xfId="36384"/>
    <cellStyle name="Обычный 3 15 43 3 2 2 3" xfId="36385"/>
    <cellStyle name="Обычный 3 15 43 3 2 3" xfId="36386"/>
    <cellStyle name="Обычный 3 15 43 3 2 3 2" xfId="36387"/>
    <cellStyle name="Обычный 3 15 43 3 2 4" xfId="36388"/>
    <cellStyle name="Обычный 3 15 43 3 3" xfId="36389"/>
    <cellStyle name="Обычный 3 15 43 3 3 2" xfId="36390"/>
    <cellStyle name="Обычный 3 15 43 3 3 2 2" xfId="36391"/>
    <cellStyle name="Обычный 3 15 43 3 3 3" xfId="36392"/>
    <cellStyle name="Обычный 3 15 43 3 4" xfId="36393"/>
    <cellStyle name="Обычный 3 15 43 3 4 2" xfId="36394"/>
    <cellStyle name="Обычный 3 15 43 3 5" xfId="36395"/>
    <cellStyle name="Обычный 3 15 43 4" xfId="36396"/>
    <cellStyle name="Обычный 3 15 43 4 2" xfId="36397"/>
    <cellStyle name="Обычный 3 15 43 4 2 2" xfId="36398"/>
    <cellStyle name="Обычный 3 15 43 4 2 2 2" xfId="36399"/>
    <cellStyle name="Обычный 3 15 43 4 2 2 2 2" xfId="36400"/>
    <cellStyle name="Обычный 3 15 43 4 2 2 3" xfId="36401"/>
    <cellStyle name="Обычный 3 15 43 4 2 3" xfId="36402"/>
    <cellStyle name="Обычный 3 15 43 4 2 3 2" xfId="36403"/>
    <cellStyle name="Обычный 3 15 43 4 2 4" xfId="36404"/>
    <cellStyle name="Обычный 3 15 43 4 3" xfId="36405"/>
    <cellStyle name="Обычный 3 15 43 4 3 2" xfId="36406"/>
    <cellStyle name="Обычный 3 15 43 4 3 2 2" xfId="36407"/>
    <cellStyle name="Обычный 3 15 43 4 3 3" xfId="36408"/>
    <cellStyle name="Обычный 3 15 43 4 4" xfId="36409"/>
    <cellStyle name="Обычный 3 15 43 4 4 2" xfId="36410"/>
    <cellStyle name="Обычный 3 15 43 4 5" xfId="36411"/>
    <cellStyle name="Обычный 3 15 43 5" xfId="36412"/>
    <cellStyle name="Обычный 3 15 43 5 2" xfId="36413"/>
    <cellStyle name="Обычный 3 15 43 5 2 2" xfId="36414"/>
    <cellStyle name="Обычный 3 15 43 5 2 2 2" xfId="36415"/>
    <cellStyle name="Обычный 3 15 43 5 2 3" xfId="36416"/>
    <cellStyle name="Обычный 3 15 43 5 3" xfId="36417"/>
    <cellStyle name="Обычный 3 15 43 5 3 2" xfId="36418"/>
    <cellStyle name="Обычный 3 15 43 5 4" xfId="36419"/>
    <cellStyle name="Обычный 3 15 43 6" xfId="36420"/>
    <cellStyle name="Обычный 3 15 43 6 2" xfId="36421"/>
    <cellStyle name="Обычный 3 15 43 6 2 2" xfId="36422"/>
    <cellStyle name="Обычный 3 15 43 6 3" xfId="36423"/>
    <cellStyle name="Обычный 3 15 43 7" xfId="36424"/>
    <cellStyle name="Обычный 3 15 43 7 2" xfId="36425"/>
    <cellStyle name="Обычный 3 15 43 8" xfId="36426"/>
    <cellStyle name="Обычный 3 15 44" xfId="36427"/>
    <cellStyle name="Обычный 3 15 44 2" xfId="36428"/>
    <cellStyle name="Обычный 3 15 44 2 2" xfId="36429"/>
    <cellStyle name="Обычный 3 15 44 2 2 2" xfId="36430"/>
    <cellStyle name="Обычный 3 15 44 2 2 2 2" xfId="36431"/>
    <cellStyle name="Обычный 3 15 44 2 2 2 2 2" xfId="36432"/>
    <cellStyle name="Обычный 3 15 44 2 2 2 2 2 2" xfId="36433"/>
    <cellStyle name="Обычный 3 15 44 2 2 2 2 3" xfId="36434"/>
    <cellStyle name="Обычный 3 15 44 2 2 2 3" xfId="36435"/>
    <cellStyle name="Обычный 3 15 44 2 2 2 3 2" xfId="36436"/>
    <cellStyle name="Обычный 3 15 44 2 2 2 4" xfId="36437"/>
    <cellStyle name="Обычный 3 15 44 2 2 3" xfId="36438"/>
    <cellStyle name="Обычный 3 15 44 2 2 3 2" xfId="36439"/>
    <cellStyle name="Обычный 3 15 44 2 2 3 2 2" xfId="36440"/>
    <cellStyle name="Обычный 3 15 44 2 2 3 3" xfId="36441"/>
    <cellStyle name="Обычный 3 15 44 2 2 4" xfId="36442"/>
    <cellStyle name="Обычный 3 15 44 2 2 4 2" xfId="36443"/>
    <cellStyle name="Обычный 3 15 44 2 2 5" xfId="36444"/>
    <cellStyle name="Обычный 3 15 44 2 3" xfId="36445"/>
    <cellStyle name="Обычный 3 15 44 2 3 2" xfId="36446"/>
    <cellStyle name="Обычный 3 15 44 2 3 2 2" xfId="36447"/>
    <cellStyle name="Обычный 3 15 44 2 3 2 2 2" xfId="36448"/>
    <cellStyle name="Обычный 3 15 44 2 3 2 2 2 2" xfId="36449"/>
    <cellStyle name="Обычный 3 15 44 2 3 2 2 3" xfId="36450"/>
    <cellStyle name="Обычный 3 15 44 2 3 2 3" xfId="36451"/>
    <cellStyle name="Обычный 3 15 44 2 3 2 3 2" xfId="36452"/>
    <cellStyle name="Обычный 3 15 44 2 3 2 4" xfId="36453"/>
    <cellStyle name="Обычный 3 15 44 2 3 3" xfId="36454"/>
    <cellStyle name="Обычный 3 15 44 2 3 3 2" xfId="36455"/>
    <cellStyle name="Обычный 3 15 44 2 3 3 2 2" xfId="36456"/>
    <cellStyle name="Обычный 3 15 44 2 3 3 3" xfId="36457"/>
    <cellStyle name="Обычный 3 15 44 2 3 4" xfId="36458"/>
    <cellStyle name="Обычный 3 15 44 2 3 4 2" xfId="36459"/>
    <cellStyle name="Обычный 3 15 44 2 3 5" xfId="36460"/>
    <cellStyle name="Обычный 3 15 44 2 4" xfId="36461"/>
    <cellStyle name="Обычный 3 15 44 2 4 2" xfId="36462"/>
    <cellStyle name="Обычный 3 15 44 2 4 2 2" xfId="36463"/>
    <cellStyle name="Обычный 3 15 44 2 4 2 2 2" xfId="36464"/>
    <cellStyle name="Обычный 3 15 44 2 4 2 3" xfId="36465"/>
    <cellStyle name="Обычный 3 15 44 2 4 3" xfId="36466"/>
    <cellStyle name="Обычный 3 15 44 2 4 3 2" xfId="36467"/>
    <cellStyle name="Обычный 3 15 44 2 4 4" xfId="36468"/>
    <cellStyle name="Обычный 3 15 44 2 5" xfId="36469"/>
    <cellStyle name="Обычный 3 15 44 2 5 2" xfId="36470"/>
    <cellStyle name="Обычный 3 15 44 2 5 2 2" xfId="36471"/>
    <cellStyle name="Обычный 3 15 44 2 5 3" xfId="36472"/>
    <cellStyle name="Обычный 3 15 44 2 6" xfId="36473"/>
    <cellStyle name="Обычный 3 15 44 2 6 2" xfId="36474"/>
    <cellStyle name="Обычный 3 15 44 2 7" xfId="36475"/>
    <cellStyle name="Обычный 3 15 44 3" xfId="36476"/>
    <cellStyle name="Обычный 3 15 44 3 2" xfId="36477"/>
    <cellStyle name="Обычный 3 15 44 3 2 2" xfId="36478"/>
    <cellStyle name="Обычный 3 15 44 3 2 2 2" xfId="36479"/>
    <cellStyle name="Обычный 3 15 44 3 2 2 2 2" xfId="36480"/>
    <cellStyle name="Обычный 3 15 44 3 2 2 3" xfId="36481"/>
    <cellStyle name="Обычный 3 15 44 3 2 3" xfId="36482"/>
    <cellStyle name="Обычный 3 15 44 3 2 3 2" xfId="36483"/>
    <cellStyle name="Обычный 3 15 44 3 2 4" xfId="36484"/>
    <cellStyle name="Обычный 3 15 44 3 3" xfId="36485"/>
    <cellStyle name="Обычный 3 15 44 3 3 2" xfId="36486"/>
    <cellStyle name="Обычный 3 15 44 3 3 2 2" xfId="36487"/>
    <cellStyle name="Обычный 3 15 44 3 3 3" xfId="36488"/>
    <cellStyle name="Обычный 3 15 44 3 4" xfId="36489"/>
    <cellStyle name="Обычный 3 15 44 3 4 2" xfId="36490"/>
    <cellStyle name="Обычный 3 15 44 3 5" xfId="36491"/>
    <cellStyle name="Обычный 3 15 44 4" xfId="36492"/>
    <cellStyle name="Обычный 3 15 44 4 2" xfId="36493"/>
    <cellStyle name="Обычный 3 15 44 4 2 2" xfId="36494"/>
    <cellStyle name="Обычный 3 15 44 4 2 2 2" xfId="36495"/>
    <cellStyle name="Обычный 3 15 44 4 2 2 2 2" xfId="36496"/>
    <cellStyle name="Обычный 3 15 44 4 2 2 3" xfId="36497"/>
    <cellStyle name="Обычный 3 15 44 4 2 3" xfId="36498"/>
    <cellStyle name="Обычный 3 15 44 4 2 3 2" xfId="36499"/>
    <cellStyle name="Обычный 3 15 44 4 2 4" xfId="36500"/>
    <cellStyle name="Обычный 3 15 44 4 3" xfId="36501"/>
    <cellStyle name="Обычный 3 15 44 4 3 2" xfId="36502"/>
    <cellStyle name="Обычный 3 15 44 4 3 2 2" xfId="36503"/>
    <cellStyle name="Обычный 3 15 44 4 3 3" xfId="36504"/>
    <cellStyle name="Обычный 3 15 44 4 4" xfId="36505"/>
    <cellStyle name="Обычный 3 15 44 4 4 2" xfId="36506"/>
    <cellStyle name="Обычный 3 15 44 4 5" xfId="36507"/>
    <cellStyle name="Обычный 3 15 44 5" xfId="36508"/>
    <cellStyle name="Обычный 3 15 44 5 2" xfId="36509"/>
    <cellStyle name="Обычный 3 15 44 5 2 2" xfId="36510"/>
    <cellStyle name="Обычный 3 15 44 5 2 2 2" xfId="36511"/>
    <cellStyle name="Обычный 3 15 44 5 2 3" xfId="36512"/>
    <cellStyle name="Обычный 3 15 44 5 3" xfId="36513"/>
    <cellStyle name="Обычный 3 15 44 5 3 2" xfId="36514"/>
    <cellStyle name="Обычный 3 15 44 5 4" xfId="36515"/>
    <cellStyle name="Обычный 3 15 44 6" xfId="36516"/>
    <cellStyle name="Обычный 3 15 44 6 2" xfId="36517"/>
    <cellStyle name="Обычный 3 15 44 6 2 2" xfId="36518"/>
    <cellStyle name="Обычный 3 15 44 6 3" xfId="36519"/>
    <cellStyle name="Обычный 3 15 44 7" xfId="36520"/>
    <cellStyle name="Обычный 3 15 44 7 2" xfId="36521"/>
    <cellStyle name="Обычный 3 15 44 8" xfId="36522"/>
    <cellStyle name="Обычный 3 15 45" xfId="36523"/>
    <cellStyle name="Обычный 3 15 45 2" xfId="36524"/>
    <cellStyle name="Обычный 3 15 45 2 2" xfId="36525"/>
    <cellStyle name="Обычный 3 15 45 2 2 2" xfId="36526"/>
    <cellStyle name="Обычный 3 15 45 2 2 2 2" xfId="36527"/>
    <cellStyle name="Обычный 3 15 45 2 2 2 2 2" xfId="36528"/>
    <cellStyle name="Обычный 3 15 45 2 2 2 2 2 2" xfId="36529"/>
    <cellStyle name="Обычный 3 15 45 2 2 2 2 3" xfId="36530"/>
    <cellStyle name="Обычный 3 15 45 2 2 2 3" xfId="36531"/>
    <cellStyle name="Обычный 3 15 45 2 2 2 3 2" xfId="36532"/>
    <cellStyle name="Обычный 3 15 45 2 2 2 4" xfId="36533"/>
    <cellStyle name="Обычный 3 15 45 2 2 3" xfId="36534"/>
    <cellStyle name="Обычный 3 15 45 2 2 3 2" xfId="36535"/>
    <cellStyle name="Обычный 3 15 45 2 2 3 2 2" xfId="36536"/>
    <cellStyle name="Обычный 3 15 45 2 2 3 3" xfId="36537"/>
    <cellStyle name="Обычный 3 15 45 2 2 4" xfId="36538"/>
    <cellStyle name="Обычный 3 15 45 2 2 4 2" xfId="36539"/>
    <cellStyle name="Обычный 3 15 45 2 2 5" xfId="36540"/>
    <cellStyle name="Обычный 3 15 45 2 3" xfId="36541"/>
    <cellStyle name="Обычный 3 15 45 2 3 2" xfId="36542"/>
    <cellStyle name="Обычный 3 15 45 2 3 2 2" xfId="36543"/>
    <cellStyle name="Обычный 3 15 45 2 3 2 2 2" xfId="36544"/>
    <cellStyle name="Обычный 3 15 45 2 3 2 2 2 2" xfId="36545"/>
    <cellStyle name="Обычный 3 15 45 2 3 2 2 3" xfId="36546"/>
    <cellStyle name="Обычный 3 15 45 2 3 2 3" xfId="36547"/>
    <cellStyle name="Обычный 3 15 45 2 3 2 3 2" xfId="36548"/>
    <cellStyle name="Обычный 3 15 45 2 3 2 4" xfId="36549"/>
    <cellStyle name="Обычный 3 15 45 2 3 3" xfId="36550"/>
    <cellStyle name="Обычный 3 15 45 2 3 3 2" xfId="36551"/>
    <cellStyle name="Обычный 3 15 45 2 3 3 2 2" xfId="36552"/>
    <cellStyle name="Обычный 3 15 45 2 3 3 3" xfId="36553"/>
    <cellStyle name="Обычный 3 15 45 2 3 4" xfId="36554"/>
    <cellStyle name="Обычный 3 15 45 2 3 4 2" xfId="36555"/>
    <cellStyle name="Обычный 3 15 45 2 3 5" xfId="36556"/>
    <cellStyle name="Обычный 3 15 45 2 4" xfId="36557"/>
    <cellStyle name="Обычный 3 15 45 2 4 2" xfId="36558"/>
    <cellStyle name="Обычный 3 15 45 2 4 2 2" xfId="36559"/>
    <cellStyle name="Обычный 3 15 45 2 4 2 2 2" xfId="36560"/>
    <cellStyle name="Обычный 3 15 45 2 4 2 3" xfId="36561"/>
    <cellStyle name="Обычный 3 15 45 2 4 3" xfId="36562"/>
    <cellStyle name="Обычный 3 15 45 2 4 3 2" xfId="36563"/>
    <cellStyle name="Обычный 3 15 45 2 4 4" xfId="36564"/>
    <cellStyle name="Обычный 3 15 45 2 5" xfId="36565"/>
    <cellStyle name="Обычный 3 15 45 2 5 2" xfId="36566"/>
    <cellStyle name="Обычный 3 15 45 2 5 2 2" xfId="36567"/>
    <cellStyle name="Обычный 3 15 45 2 5 3" xfId="36568"/>
    <cellStyle name="Обычный 3 15 45 2 6" xfId="36569"/>
    <cellStyle name="Обычный 3 15 45 2 6 2" xfId="36570"/>
    <cellStyle name="Обычный 3 15 45 2 7" xfId="36571"/>
    <cellStyle name="Обычный 3 15 45 3" xfId="36572"/>
    <cellStyle name="Обычный 3 15 45 3 2" xfId="36573"/>
    <cellStyle name="Обычный 3 15 45 3 2 2" xfId="36574"/>
    <cellStyle name="Обычный 3 15 45 3 2 2 2" xfId="36575"/>
    <cellStyle name="Обычный 3 15 45 3 2 2 2 2" xfId="36576"/>
    <cellStyle name="Обычный 3 15 45 3 2 2 3" xfId="36577"/>
    <cellStyle name="Обычный 3 15 45 3 2 3" xfId="36578"/>
    <cellStyle name="Обычный 3 15 45 3 2 3 2" xfId="36579"/>
    <cellStyle name="Обычный 3 15 45 3 2 4" xfId="36580"/>
    <cellStyle name="Обычный 3 15 45 3 3" xfId="36581"/>
    <cellStyle name="Обычный 3 15 45 3 3 2" xfId="36582"/>
    <cellStyle name="Обычный 3 15 45 3 3 2 2" xfId="36583"/>
    <cellStyle name="Обычный 3 15 45 3 3 3" xfId="36584"/>
    <cellStyle name="Обычный 3 15 45 3 4" xfId="36585"/>
    <cellStyle name="Обычный 3 15 45 3 4 2" xfId="36586"/>
    <cellStyle name="Обычный 3 15 45 3 5" xfId="36587"/>
    <cellStyle name="Обычный 3 15 45 4" xfId="36588"/>
    <cellStyle name="Обычный 3 15 45 4 2" xfId="36589"/>
    <cellStyle name="Обычный 3 15 45 4 2 2" xfId="36590"/>
    <cellStyle name="Обычный 3 15 45 4 2 2 2" xfId="36591"/>
    <cellStyle name="Обычный 3 15 45 4 2 2 2 2" xfId="36592"/>
    <cellStyle name="Обычный 3 15 45 4 2 2 3" xfId="36593"/>
    <cellStyle name="Обычный 3 15 45 4 2 3" xfId="36594"/>
    <cellStyle name="Обычный 3 15 45 4 2 3 2" xfId="36595"/>
    <cellStyle name="Обычный 3 15 45 4 2 4" xfId="36596"/>
    <cellStyle name="Обычный 3 15 45 4 3" xfId="36597"/>
    <cellStyle name="Обычный 3 15 45 4 3 2" xfId="36598"/>
    <cellStyle name="Обычный 3 15 45 4 3 2 2" xfId="36599"/>
    <cellStyle name="Обычный 3 15 45 4 3 3" xfId="36600"/>
    <cellStyle name="Обычный 3 15 45 4 4" xfId="36601"/>
    <cellStyle name="Обычный 3 15 45 4 4 2" xfId="36602"/>
    <cellStyle name="Обычный 3 15 45 4 5" xfId="36603"/>
    <cellStyle name="Обычный 3 15 45 5" xfId="36604"/>
    <cellStyle name="Обычный 3 15 45 5 2" xfId="36605"/>
    <cellStyle name="Обычный 3 15 45 5 2 2" xfId="36606"/>
    <cellStyle name="Обычный 3 15 45 5 2 2 2" xfId="36607"/>
    <cellStyle name="Обычный 3 15 45 5 2 3" xfId="36608"/>
    <cellStyle name="Обычный 3 15 45 5 3" xfId="36609"/>
    <cellStyle name="Обычный 3 15 45 5 3 2" xfId="36610"/>
    <cellStyle name="Обычный 3 15 45 5 4" xfId="36611"/>
    <cellStyle name="Обычный 3 15 45 6" xfId="36612"/>
    <cellStyle name="Обычный 3 15 45 6 2" xfId="36613"/>
    <cellStyle name="Обычный 3 15 45 6 2 2" xfId="36614"/>
    <cellStyle name="Обычный 3 15 45 6 3" xfId="36615"/>
    <cellStyle name="Обычный 3 15 45 7" xfId="36616"/>
    <cellStyle name="Обычный 3 15 45 7 2" xfId="36617"/>
    <cellStyle name="Обычный 3 15 45 8" xfId="36618"/>
    <cellStyle name="Обычный 3 15 46" xfId="36619"/>
    <cellStyle name="Обычный 3 15 46 2" xfId="36620"/>
    <cellStyle name="Обычный 3 15 46 2 2" xfId="36621"/>
    <cellStyle name="Обычный 3 15 46 2 2 2" xfId="36622"/>
    <cellStyle name="Обычный 3 15 46 2 2 2 2" xfId="36623"/>
    <cellStyle name="Обычный 3 15 46 2 2 2 2 2" xfId="36624"/>
    <cellStyle name="Обычный 3 15 46 2 2 2 2 2 2" xfId="36625"/>
    <cellStyle name="Обычный 3 15 46 2 2 2 2 3" xfId="36626"/>
    <cellStyle name="Обычный 3 15 46 2 2 2 3" xfId="36627"/>
    <cellStyle name="Обычный 3 15 46 2 2 2 3 2" xfId="36628"/>
    <cellStyle name="Обычный 3 15 46 2 2 2 4" xfId="36629"/>
    <cellStyle name="Обычный 3 15 46 2 2 3" xfId="36630"/>
    <cellStyle name="Обычный 3 15 46 2 2 3 2" xfId="36631"/>
    <cellStyle name="Обычный 3 15 46 2 2 3 2 2" xfId="36632"/>
    <cellStyle name="Обычный 3 15 46 2 2 3 3" xfId="36633"/>
    <cellStyle name="Обычный 3 15 46 2 2 4" xfId="36634"/>
    <cellStyle name="Обычный 3 15 46 2 2 4 2" xfId="36635"/>
    <cellStyle name="Обычный 3 15 46 2 2 5" xfId="36636"/>
    <cellStyle name="Обычный 3 15 46 2 3" xfId="36637"/>
    <cellStyle name="Обычный 3 15 46 2 3 2" xfId="36638"/>
    <cellStyle name="Обычный 3 15 46 2 3 2 2" xfId="36639"/>
    <cellStyle name="Обычный 3 15 46 2 3 2 2 2" xfId="36640"/>
    <cellStyle name="Обычный 3 15 46 2 3 2 2 2 2" xfId="36641"/>
    <cellStyle name="Обычный 3 15 46 2 3 2 2 3" xfId="36642"/>
    <cellStyle name="Обычный 3 15 46 2 3 2 3" xfId="36643"/>
    <cellStyle name="Обычный 3 15 46 2 3 2 3 2" xfId="36644"/>
    <cellStyle name="Обычный 3 15 46 2 3 2 4" xfId="36645"/>
    <cellStyle name="Обычный 3 15 46 2 3 3" xfId="36646"/>
    <cellStyle name="Обычный 3 15 46 2 3 3 2" xfId="36647"/>
    <cellStyle name="Обычный 3 15 46 2 3 3 2 2" xfId="36648"/>
    <cellStyle name="Обычный 3 15 46 2 3 3 3" xfId="36649"/>
    <cellStyle name="Обычный 3 15 46 2 3 4" xfId="36650"/>
    <cellStyle name="Обычный 3 15 46 2 3 4 2" xfId="36651"/>
    <cellStyle name="Обычный 3 15 46 2 3 5" xfId="36652"/>
    <cellStyle name="Обычный 3 15 46 2 4" xfId="36653"/>
    <cellStyle name="Обычный 3 15 46 2 4 2" xfId="36654"/>
    <cellStyle name="Обычный 3 15 46 2 4 2 2" xfId="36655"/>
    <cellStyle name="Обычный 3 15 46 2 4 2 2 2" xfId="36656"/>
    <cellStyle name="Обычный 3 15 46 2 4 2 3" xfId="36657"/>
    <cellStyle name="Обычный 3 15 46 2 4 3" xfId="36658"/>
    <cellStyle name="Обычный 3 15 46 2 4 3 2" xfId="36659"/>
    <cellStyle name="Обычный 3 15 46 2 4 4" xfId="36660"/>
    <cellStyle name="Обычный 3 15 46 2 5" xfId="36661"/>
    <cellStyle name="Обычный 3 15 46 2 5 2" xfId="36662"/>
    <cellStyle name="Обычный 3 15 46 2 5 2 2" xfId="36663"/>
    <cellStyle name="Обычный 3 15 46 2 5 3" xfId="36664"/>
    <cellStyle name="Обычный 3 15 46 2 6" xfId="36665"/>
    <cellStyle name="Обычный 3 15 46 2 6 2" xfId="36666"/>
    <cellStyle name="Обычный 3 15 46 2 7" xfId="36667"/>
    <cellStyle name="Обычный 3 15 46 3" xfId="36668"/>
    <cellStyle name="Обычный 3 15 46 3 2" xfId="36669"/>
    <cellStyle name="Обычный 3 15 46 3 2 2" xfId="36670"/>
    <cellStyle name="Обычный 3 15 46 3 2 2 2" xfId="36671"/>
    <cellStyle name="Обычный 3 15 46 3 2 2 2 2" xfId="36672"/>
    <cellStyle name="Обычный 3 15 46 3 2 2 3" xfId="36673"/>
    <cellStyle name="Обычный 3 15 46 3 2 3" xfId="36674"/>
    <cellStyle name="Обычный 3 15 46 3 2 3 2" xfId="36675"/>
    <cellStyle name="Обычный 3 15 46 3 2 4" xfId="36676"/>
    <cellStyle name="Обычный 3 15 46 3 3" xfId="36677"/>
    <cellStyle name="Обычный 3 15 46 3 3 2" xfId="36678"/>
    <cellStyle name="Обычный 3 15 46 3 3 2 2" xfId="36679"/>
    <cellStyle name="Обычный 3 15 46 3 3 3" xfId="36680"/>
    <cellStyle name="Обычный 3 15 46 3 4" xfId="36681"/>
    <cellStyle name="Обычный 3 15 46 3 4 2" xfId="36682"/>
    <cellStyle name="Обычный 3 15 46 3 5" xfId="36683"/>
    <cellStyle name="Обычный 3 15 46 4" xfId="36684"/>
    <cellStyle name="Обычный 3 15 46 4 2" xfId="36685"/>
    <cellStyle name="Обычный 3 15 46 4 2 2" xfId="36686"/>
    <cellStyle name="Обычный 3 15 46 4 2 2 2" xfId="36687"/>
    <cellStyle name="Обычный 3 15 46 4 2 2 2 2" xfId="36688"/>
    <cellStyle name="Обычный 3 15 46 4 2 2 3" xfId="36689"/>
    <cellStyle name="Обычный 3 15 46 4 2 3" xfId="36690"/>
    <cellStyle name="Обычный 3 15 46 4 2 3 2" xfId="36691"/>
    <cellStyle name="Обычный 3 15 46 4 2 4" xfId="36692"/>
    <cellStyle name="Обычный 3 15 46 4 3" xfId="36693"/>
    <cellStyle name="Обычный 3 15 46 4 3 2" xfId="36694"/>
    <cellStyle name="Обычный 3 15 46 4 3 2 2" xfId="36695"/>
    <cellStyle name="Обычный 3 15 46 4 3 3" xfId="36696"/>
    <cellStyle name="Обычный 3 15 46 4 4" xfId="36697"/>
    <cellStyle name="Обычный 3 15 46 4 4 2" xfId="36698"/>
    <cellStyle name="Обычный 3 15 46 4 5" xfId="36699"/>
    <cellStyle name="Обычный 3 15 46 5" xfId="36700"/>
    <cellStyle name="Обычный 3 15 46 5 2" xfId="36701"/>
    <cellStyle name="Обычный 3 15 46 5 2 2" xfId="36702"/>
    <cellStyle name="Обычный 3 15 46 5 2 2 2" xfId="36703"/>
    <cellStyle name="Обычный 3 15 46 5 2 3" xfId="36704"/>
    <cellStyle name="Обычный 3 15 46 5 3" xfId="36705"/>
    <cellStyle name="Обычный 3 15 46 5 3 2" xfId="36706"/>
    <cellStyle name="Обычный 3 15 46 5 4" xfId="36707"/>
    <cellStyle name="Обычный 3 15 46 6" xfId="36708"/>
    <cellStyle name="Обычный 3 15 46 6 2" xfId="36709"/>
    <cellStyle name="Обычный 3 15 46 6 2 2" xfId="36710"/>
    <cellStyle name="Обычный 3 15 46 6 3" xfId="36711"/>
    <cellStyle name="Обычный 3 15 46 7" xfId="36712"/>
    <cellStyle name="Обычный 3 15 46 7 2" xfId="36713"/>
    <cellStyle name="Обычный 3 15 46 8" xfId="36714"/>
    <cellStyle name="Обычный 3 15 47" xfId="36715"/>
    <cellStyle name="Обычный 3 15 47 2" xfId="36716"/>
    <cellStyle name="Обычный 3 15 47 2 2" xfId="36717"/>
    <cellStyle name="Обычный 3 15 47 2 2 2" xfId="36718"/>
    <cellStyle name="Обычный 3 15 47 2 2 2 2" xfId="36719"/>
    <cellStyle name="Обычный 3 15 47 2 2 2 2 2" xfId="36720"/>
    <cellStyle name="Обычный 3 15 47 2 2 2 2 2 2" xfId="36721"/>
    <cellStyle name="Обычный 3 15 47 2 2 2 2 3" xfId="36722"/>
    <cellStyle name="Обычный 3 15 47 2 2 2 3" xfId="36723"/>
    <cellStyle name="Обычный 3 15 47 2 2 2 3 2" xfId="36724"/>
    <cellStyle name="Обычный 3 15 47 2 2 2 4" xfId="36725"/>
    <cellStyle name="Обычный 3 15 47 2 2 3" xfId="36726"/>
    <cellStyle name="Обычный 3 15 47 2 2 3 2" xfId="36727"/>
    <cellStyle name="Обычный 3 15 47 2 2 3 2 2" xfId="36728"/>
    <cellStyle name="Обычный 3 15 47 2 2 3 3" xfId="36729"/>
    <cellStyle name="Обычный 3 15 47 2 2 4" xfId="36730"/>
    <cellStyle name="Обычный 3 15 47 2 2 4 2" xfId="36731"/>
    <cellStyle name="Обычный 3 15 47 2 2 5" xfId="36732"/>
    <cellStyle name="Обычный 3 15 47 2 3" xfId="36733"/>
    <cellStyle name="Обычный 3 15 47 2 3 2" xfId="36734"/>
    <cellStyle name="Обычный 3 15 47 2 3 2 2" xfId="36735"/>
    <cellStyle name="Обычный 3 15 47 2 3 2 2 2" xfId="36736"/>
    <cellStyle name="Обычный 3 15 47 2 3 2 2 2 2" xfId="36737"/>
    <cellStyle name="Обычный 3 15 47 2 3 2 2 3" xfId="36738"/>
    <cellStyle name="Обычный 3 15 47 2 3 2 3" xfId="36739"/>
    <cellStyle name="Обычный 3 15 47 2 3 2 3 2" xfId="36740"/>
    <cellStyle name="Обычный 3 15 47 2 3 2 4" xfId="36741"/>
    <cellStyle name="Обычный 3 15 47 2 3 3" xfId="36742"/>
    <cellStyle name="Обычный 3 15 47 2 3 3 2" xfId="36743"/>
    <cellStyle name="Обычный 3 15 47 2 3 3 2 2" xfId="36744"/>
    <cellStyle name="Обычный 3 15 47 2 3 3 3" xfId="36745"/>
    <cellStyle name="Обычный 3 15 47 2 3 4" xfId="36746"/>
    <cellStyle name="Обычный 3 15 47 2 3 4 2" xfId="36747"/>
    <cellStyle name="Обычный 3 15 47 2 3 5" xfId="36748"/>
    <cellStyle name="Обычный 3 15 47 2 4" xfId="36749"/>
    <cellStyle name="Обычный 3 15 47 2 4 2" xfId="36750"/>
    <cellStyle name="Обычный 3 15 47 2 4 2 2" xfId="36751"/>
    <cellStyle name="Обычный 3 15 47 2 4 2 2 2" xfId="36752"/>
    <cellStyle name="Обычный 3 15 47 2 4 2 3" xfId="36753"/>
    <cellStyle name="Обычный 3 15 47 2 4 3" xfId="36754"/>
    <cellStyle name="Обычный 3 15 47 2 4 3 2" xfId="36755"/>
    <cellStyle name="Обычный 3 15 47 2 4 4" xfId="36756"/>
    <cellStyle name="Обычный 3 15 47 2 5" xfId="36757"/>
    <cellStyle name="Обычный 3 15 47 2 5 2" xfId="36758"/>
    <cellStyle name="Обычный 3 15 47 2 5 2 2" xfId="36759"/>
    <cellStyle name="Обычный 3 15 47 2 5 3" xfId="36760"/>
    <cellStyle name="Обычный 3 15 47 2 6" xfId="36761"/>
    <cellStyle name="Обычный 3 15 47 2 6 2" xfId="36762"/>
    <cellStyle name="Обычный 3 15 47 2 7" xfId="36763"/>
    <cellStyle name="Обычный 3 15 47 3" xfId="36764"/>
    <cellStyle name="Обычный 3 15 47 3 2" xfId="36765"/>
    <cellStyle name="Обычный 3 15 47 3 2 2" xfId="36766"/>
    <cellStyle name="Обычный 3 15 47 3 2 2 2" xfId="36767"/>
    <cellStyle name="Обычный 3 15 47 3 2 2 2 2" xfId="36768"/>
    <cellStyle name="Обычный 3 15 47 3 2 2 3" xfId="36769"/>
    <cellStyle name="Обычный 3 15 47 3 2 3" xfId="36770"/>
    <cellStyle name="Обычный 3 15 47 3 2 3 2" xfId="36771"/>
    <cellStyle name="Обычный 3 15 47 3 2 4" xfId="36772"/>
    <cellStyle name="Обычный 3 15 47 3 3" xfId="36773"/>
    <cellStyle name="Обычный 3 15 47 3 3 2" xfId="36774"/>
    <cellStyle name="Обычный 3 15 47 3 3 2 2" xfId="36775"/>
    <cellStyle name="Обычный 3 15 47 3 3 3" xfId="36776"/>
    <cellStyle name="Обычный 3 15 47 3 4" xfId="36777"/>
    <cellStyle name="Обычный 3 15 47 3 4 2" xfId="36778"/>
    <cellStyle name="Обычный 3 15 47 3 5" xfId="36779"/>
    <cellStyle name="Обычный 3 15 47 4" xfId="36780"/>
    <cellStyle name="Обычный 3 15 47 4 2" xfId="36781"/>
    <cellStyle name="Обычный 3 15 47 4 2 2" xfId="36782"/>
    <cellStyle name="Обычный 3 15 47 4 2 2 2" xfId="36783"/>
    <cellStyle name="Обычный 3 15 47 4 2 2 2 2" xfId="36784"/>
    <cellStyle name="Обычный 3 15 47 4 2 2 3" xfId="36785"/>
    <cellStyle name="Обычный 3 15 47 4 2 3" xfId="36786"/>
    <cellStyle name="Обычный 3 15 47 4 2 3 2" xfId="36787"/>
    <cellStyle name="Обычный 3 15 47 4 2 4" xfId="36788"/>
    <cellStyle name="Обычный 3 15 47 4 3" xfId="36789"/>
    <cellStyle name="Обычный 3 15 47 4 3 2" xfId="36790"/>
    <cellStyle name="Обычный 3 15 47 4 3 2 2" xfId="36791"/>
    <cellStyle name="Обычный 3 15 47 4 3 3" xfId="36792"/>
    <cellStyle name="Обычный 3 15 47 4 4" xfId="36793"/>
    <cellStyle name="Обычный 3 15 47 4 4 2" xfId="36794"/>
    <cellStyle name="Обычный 3 15 47 4 5" xfId="36795"/>
    <cellStyle name="Обычный 3 15 47 5" xfId="36796"/>
    <cellStyle name="Обычный 3 15 47 5 2" xfId="36797"/>
    <cellStyle name="Обычный 3 15 47 5 2 2" xfId="36798"/>
    <cellStyle name="Обычный 3 15 47 5 2 2 2" xfId="36799"/>
    <cellStyle name="Обычный 3 15 47 5 2 3" xfId="36800"/>
    <cellStyle name="Обычный 3 15 47 5 3" xfId="36801"/>
    <cellStyle name="Обычный 3 15 47 5 3 2" xfId="36802"/>
    <cellStyle name="Обычный 3 15 47 5 4" xfId="36803"/>
    <cellStyle name="Обычный 3 15 47 6" xfId="36804"/>
    <cellStyle name="Обычный 3 15 47 6 2" xfId="36805"/>
    <cellStyle name="Обычный 3 15 47 6 2 2" xfId="36806"/>
    <cellStyle name="Обычный 3 15 47 6 3" xfId="36807"/>
    <cellStyle name="Обычный 3 15 47 7" xfId="36808"/>
    <cellStyle name="Обычный 3 15 47 7 2" xfId="36809"/>
    <cellStyle name="Обычный 3 15 47 8" xfId="36810"/>
    <cellStyle name="Обычный 3 15 48" xfId="36811"/>
    <cellStyle name="Обычный 3 15 48 2" xfId="36812"/>
    <cellStyle name="Обычный 3 15 48 2 2" xfId="36813"/>
    <cellStyle name="Обычный 3 15 48 2 2 2" xfId="36814"/>
    <cellStyle name="Обычный 3 15 48 2 2 2 2" xfId="36815"/>
    <cellStyle name="Обычный 3 15 48 2 2 2 2 2" xfId="36816"/>
    <cellStyle name="Обычный 3 15 48 2 2 2 3" xfId="36817"/>
    <cellStyle name="Обычный 3 15 48 2 2 3" xfId="36818"/>
    <cellStyle name="Обычный 3 15 48 2 2 3 2" xfId="36819"/>
    <cellStyle name="Обычный 3 15 48 2 2 4" xfId="36820"/>
    <cellStyle name="Обычный 3 15 48 2 3" xfId="36821"/>
    <cellStyle name="Обычный 3 15 48 2 3 2" xfId="36822"/>
    <cellStyle name="Обычный 3 15 48 2 3 2 2" xfId="36823"/>
    <cellStyle name="Обычный 3 15 48 2 3 3" xfId="36824"/>
    <cellStyle name="Обычный 3 15 48 2 4" xfId="36825"/>
    <cellStyle name="Обычный 3 15 48 2 4 2" xfId="36826"/>
    <cellStyle name="Обычный 3 15 48 2 5" xfId="36827"/>
    <cellStyle name="Обычный 3 15 48 3" xfId="36828"/>
    <cellStyle name="Обычный 3 15 48 3 2" xfId="36829"/>
    <cellStyle name="Обычный 3 15 48 3 2 2" xfId="36830"/>
    <cellStyle name="Обычный 3 15 48 3 2 2 2" xfId="36831"/>
    <cellStyle name="Обычный 3 15 48 3 2 2 2 2" xfId="36832"/>
    <cellStyle name="Обычный 3 15 48 3 2 2 3" xfId="36833"/>
    <cellStyle name="Обычный 3 15 48 3 2 3" xfId="36834"/>
    <cellStyle name="Обычный 3 15 48 3 2 3 2" xfId="36835"/>
    <cellStyle name="Обычный 3 15 48 3 2 4" xfId="36836"/>
    <cellStyle name="Обычный 3 15 48 3 3" xfId="36837"/>
    <cellStyle name="Обычный 3 15 48 3 3 2" xfId="36838"/>
    <cellStyle name="Обычный 3 15 48 3 3 2 2" xfId="36839"/>
    <cellStyle name="Обычный 3 15 48 3 3 3" xfId="36840"/>
    <cellStyle name="Обычный 3 15 48 3 4" xfId="36841"/>
    <cellStyle name="Обычный 3 15 48 3 4 2" xfId="36842"/>
    <cellStyle name="Обычный 3 15 48 3 5" xfId="36843"/>
    <cellStyle name="Обычный 3 15 48 4" xfId="36844"/>
    <cellStyle name="Обычный 3 15 48 4 2" xfId="36845"/>
    <cellStyle name="Обычный 3 15 48 4 2 2" xfId="36846"/>
    <cellStyle name="Обычный 3 15 48 4 2 2 2" xfId="36847"/>
    <cellStyle name="Обычный 3 15 48 4 2 3" xfId="36848"/>
    <cellStyle name="Обычный 3 15 48 4 3" xfId="36849"/>
    <cellStyle name="Обычный 3 15 48 4 3 2" xfId="36850"/>
    <cellStyle name="Обычный 3 15 48 4 4" xfId="36851"/>
    <cellStyle name="Обычный 3 15 48 5" xfId="36852"/>
    <cellStyle name="Обычный 3 15 48 5 2" xfId="36853"/>
    <cellStyle name="Обычный 3 15 48 5 2 2" xfId="36854"/>
    <cellStyle name="Обычный 3 15 48 5 3" xfId="36855"/>
    <cellStyle name="Обычный 3 15 48 6" xfId="36856"/>
    <cellStyle name="Обычный 3 15 48 6 2" xfId="36857"/>
    <cellStyle name="Обычный 3 15 48 7" xfId="36858"/>
    <cellStyle name="Обычный 3 15 49" xfId="36859"/>
    <cellStyle name="Обычный 3 15 49 2" xfId="36860"/>
    <cellStyle name="Обычный 3 15 49 2 2" xfId="36861"/>
    <cellStyle name="Обычный 3 15 49 2 2 2" xfId="36862"/>
    <cellStyle name="Обычный 3 15 49 2 2 2 2" xfId="36863"/>
    <cellStyle name="Обычный 3 15 49 2 2 3" xfId="36864"/>
    <cellStyle name="Обычный 3 15 49 2 3" xfId="36865"/>
    <cellStyle name="Обычный 3 15 49 2 3 2" xfId="36866"/>
    <cellStyle name="Обычный 3 15 49 2 4" xfId="36867"/>
    <cellStyle name="Обычный 3 15 49 3" xfId="36868"/>
    <cellStyle name="Обычный 3 15 49 3 2" xfId="36869"/>
    <cellStyle name="Обычный 3 15 49 3 2 2" xfId="36870"/>
    <cellStyle name="Обычный 3 15 49 3 3" xfId="36871"/>
    <cellStyle name="Обычный 3 15 49 4" xfId="36872"/>
    <cellStyle name="Обычный 3 15 49 4 2" xfId="36873"/>
    <cellStyle name="Обычный 3 15 49 5" xfId="36874"/>
    <cellStyle name="Обычный 3 15 5" xfId="36875"/>
    <cellStyle name="Обычный 3 15 5 2" xfId="36876"/>
    <cellStyle name="Обычный 3 15 5 2 2" xfId="36877"/>
    <cellStyle name="Обычный 3 15 5 2 2 2" xfId="36878"/>
    <cellStyle name="Обычный 3 15 5 2 2 2 2" xfId="36879"/>
    <cellStyle name="Обычный 3 15 5 2 2 2 2 2" xfId="36880"/>
    <cellStyle name="Обычный 3 15 5 2 2 2 2 2 2" xfId="36881"/>
    <cellStyle name="Обычный 3 15 5 2 2 2 2 3" xfId="36882"/>
    <cellStyle name="Обычный 3 15 5 2 2 2 3" xfId="36883"/>
    <cellStyle name="Обычный 3 15 5 2 2 2 3 2" xfId="36884"/>
    <cellStyle name="Обычный 3 15 5 2 2 2 4" xfId="36885"/>
    <cellStyle name="Обычный 3 15 5 2 2 3" xfId="36886"/>
    <cellStyle name="Обычный 3 15 5 2 2 3 2" xfId="36887"/>
    <cellStyle name="Обычный 3 15 5 2 2 3 2 2" xfId="36888"/>
    <cellStyle name="Обычный 3 15 5 2 2 3 3" xfId="36889"/>
    <cellStyle name="Обычный 3 15 5 2 2 4" xfId="36890"/>
    <cellStyle name="Обычный 3 15 5 2 2 4 2" xfId="36891"/>
    <cellStyle name="Обычный 3 15 5 2 2 5" xfId="36892"/>
    <cellStyle name="Обычный 3 15 5 2 3" xfId="36893"/>
    <cellStyle name="Обычный 3 15 5 2 3 2" xfId="36894"/>
    <cellStyle name="Обычный 3 15 5 2 3 2 2" xfId="36895"/>
    <cellStyle name="Обычный 3 15 5 2 3 2 2 2" xfId="36896"/>
    <cellStyle name="Обычный 3 15 5 2 3 2 2 2 2" xfId="36897"/>
    <cellStyle name="Обычный 3 15 5 2 3 2 2 3" xfId="36898"/>
    <cellStyle name="Обычный 3 15 5 2 3 2 3" xfId="36899"/>
    <cellStyle name="Обычный 3 15 5 2 3 2 3 2" xfId="36900"/>
    <cellStyle name="Обычный 3 15 5 2 3 2 4" xfId="36901"/>
    <cellStyle name="Обычный 3 15 5 2 3 3" xfId="36902"/>
    <cellStyle name="Обычный 3 15 5 2 3 3 2" xfId="36903"/>
    <cellStyle name="Обычный 3 15 5 2 3 3 2 2" xfId="36904"/>
    <cellStyle name="Обычный 3 15 5 2 3 3 3" xfId="36905"/>
    <cellStyle name="Обычный 3 15 5 2 3 4" xfId="36906"/>
    <cellStyle name="Обычный 3 15 5 2 3 4 2" xfId="36907"/>
    <cellStyle name="Обычный 3 15 5 2 3 5" xfId="36908"/>
    <cellStyle name="Обычный 3 15 5 2 4" xfId="36909"/>
    <cellStyle name="Обычный 3 15 5 2 4 2" xfId="36910"/>
    <cellStyle name="Обычный 3 15 5 2 4 2 2" xfId="36911"/>
    <cellStyle name="Обычный 3 15 5 2 4 2 2 2" xfId="36912"/>
    <cellStyle name="Обычный 3 15 5 2 4 2 3" xfId="36913"/>
    <cellStyle name="Обычный 3 15 5 2 4 3" xfId="36914"/>
    <cellStyle name="Обычный 3 15 5 2 4 3 2" xfId="36915"/>
    <cellStyle name="Обычный 3 15 5 2 4 4" xfId="36916"/>
    <cellStyle name="Обычный 3 15 5 2 5" xfId="36917"/>
    <cellStyle name="Обычный 3 15 5 2 5 2" xfId="36918"/>
    <cellStyle name="Обычный 3 15 5 2 5 2 2" xfId="36919"/>
    <cellStyle name="Обычный 3 15 5 2 5 3" xfId="36920"/>
    <cellStyle name="Обычный 3 15 5 2 6" xfId="36921"/>
    <cellStyle name="Обычный 3 15 5 2 6 2" xfId="36922"/>
    <cellStyle name="Обычный 3 15 5 2 7" xfId="36923"/>
    <cellStyle name="Обычный 3 15 5 3" xfId="36924"/>
    <cellStyle name="Обычный 3 15 5 3 2" xfId="36925"/>
    <cellStyle name="Обычный 3 15 5 3 2 2" xfId="36926"/>
    <cellStyle name="Обычный 3 15 5 3 2 2 2" xfId="36927"/>
    <cellStyle name="Обычный 3 15 5 3 2 2 2 2" xfId="36928"/>
    <cellStyle name="Обычный 3 15 5 3 2 2 3" xfId="36929"/>
    <cellStyle name="Обычный 3 15 5 3 2 3" xfId="36930"/>
    <cellStyle name="Обычный 3 15 5 3 2 3 2" xfId="36931"/>
    <cellStyle name="Обычный 3 15 5 3 2 4" xfId="36932"/>
    <cellStyle name="Обычный 3 15 5 3 3" xfId="36933"/>
    <cellStyle name="Обычный 3 15 5 3 3 2" xfId="36934"/>
    <cellStyle name="Обычный 3 15 5 3 3 2 2" xfId="36935"/>
    <cellStyle name="Обычный 3 15 5 3 3 3" xfId="36936"/>
    <cellStyle name="Обычный 3 15 5 3 4" xfId="36937"/>
    <cellStyle name="Обычный 3 15 5 3 4 2" xfId="36938"/>
    <cellStyle name="Обычный 3 15 5 3 5" xfId="36939"/>
    <cellStyle name="Обычный 3 15 5 4" xfId="36940"/>
    <cellStyle name="Обычный 3 15 5 4 2" xfId="36941"/>
    <cellStyle name="Обычный 3 15 5 4 2 2" xfId="36942"/>
    <cellStyle name="Обычный 3 15 5 4 2 2 2" xfId="36943"/>
    <cellStyle name="Обычный 3 15 5 4 2 2 2 2" xfId="36944"/>
    <cellStyle name="Обычный 3 15 5 4 2 2 3" xfId="36945"/>
    <cellStyle name="Обычный 3 15 5 4 2 3" xfId="36946"/>
    <cellStyle name="Обычный 3 15 5 4 2 3 2" xfId="36947"/>
    <cellStyle name="Обычный 3 15 5 4 2 4" xfId="36948"/>
    <cellStyle name="Обычный 3 15 5 4 3" xfId="36949"/>
    <cellStyle name="Обычный 3 15 5 4 3 2" xfId="36950"/>
    <cellStyle name="Обычный 3 15 5 4 3 2 2" xfId="36951"/>
    <cellStyle name="Обычный 3 15 5 4 3 3" xfId="36952"/>
    <cellStyle name="Обычный 3 15 5 4 4" xfId="36953"/>
    <cellStyle name="Обычный 3 15 5 4 4 2" xfId="36954"/>
    <cellStyle name="Обычный 3 15 5 4 5" xfId="36955"/>
    <cellStyle name="Обычный 3 15 5 5" xfId="36956"/>
    <cellStyle name="Обычный 3 15 5 5 2" xfId="36957"/>
    <cellStyle name="Обычный 3 15 5 5 2 2" xfId="36958"/>
    <cellStyle name="Обычный 3 15 5 5 2 2 2" xfId="36959"/>
    <cellStyle name="Обычный 3 15 5 5 2 3" xfId="36960"/>
    <cellStyle name="Обычный 3 15 5 5 3" xfId="36961"/>
    <cellStyle name="Обычный 3 15 5 5 3 2" xfId="36962"/>
    <cellStyle name="Обычный 3 15 5 5 4" xfId="36963"/>
    <cellStyle name="Обычный 3 15 5 6" xfId="36964"/>
    <cellStyle name="Обычный 3 15 5 6 2" xfId="36965"/>
    <cellStyle name="Обычный 3 15 5 6 2 2" xfId="36966"/>
    <cellStyle name="Обычный 3 15 5 6 3" xfId="36967"/>
    <cellStyle name="Обычный 3 15 5 7" xfId="36968"/>
    <cellStyle name="Обычный 3 15 5 7 2" xfId="36969"/>
    <cellStyle name="Обычный 3 15 5 8" xfId="36970"/>
    <cellStyle name="Обычный 3 15 50" xfId="36971"/>
    <cellStyle name="Обычный 3 15 50 2" xfId="36972"/>
    <cellStyle name="Обычный 3 15 50 2 2" xfId="36973"/>
    <cellStyle name="Обычный 3 15 50 2 2 2" xfId="36974"/>
    <cellStyle name="Обычный 3 15 50 2 2 2 2" xfId="36975"/>
    <cellStyle name="Обычный 3 15 50 2 2 3" xfId="36976"/>
    <cellStyle name="Обычный 3 15 50 2 3" xfId="36977"/>
    <cellStyle name="Обычный 3 15 50 2 3 2" xfId="36978"/>
    <cellStyle name="Обычный 3 15 50 2 4" xfId="36979"/>
    <cellStyle name="Обычный 3 15 50 3" xfId="36980"/>
    <cellStyle name="Обычный 3 15 50 3 2" xfId="36981"/>
    <cellStyle name="Обычный 3 15 50 3 2 2" xfId="36982"/>
    <cellStyle name="Обычный 3 15 50 3 3" xfId="36983"/>
    <cellStyle name="Обычный 3 15 50 4" xfId="36984"/>
    <cellStyle name="Обычный 3 15 50 4 2" xfId="36985"/>
    <cellStyle name="Обычный 3 15 50 5" xfId="36986"/>
    <cellStyle name="Обычный 3 15 51" xfId="36987"/>
    <cellStyle name="Обычный 3 15 51 2" xfId="36988"/>
    <cellStyle name="Обычный 3 15 51 2 2" xfId="36989"/>
    <cellStyle name="Обычный 3 15 51 2 2 2" xfId="36990"/>
    <cellStyle name="Обычный 3 15 51 2 3" xfId="36991"/>
    <cellStyle name="Обычный 3 15 51 3" xfId="36992"/>
    <cellStyle name="Обычный 3 15 51 3 2" xfId="36993"/>
    <cellStyle name="Обычный 3 15 51 4" xfId="36994"/>
    <cellStyle name="Обычный 3 15 52" xfId="36995"/>
    <cellStyle name="Обычный 3 15 52 2" xfId="36996"/>
    <cellStyle name="Обычный 3 15 52 2 2" xfId="36997"/>
    <cellStyle name="Обычный 3 15 52 3" xfId="36998"/>
    <cellStyle name="Обычный 3 15 53" xfId="36999"/>
    <cellStyle name="Обычный 3 15 53 2" xfId="37000"/>
    <cellStyle name="Обычный 3 15 54" xfId="37001"/>
    <cellStyle name="Обычный 3 15 6" xfId="37002"/>
    <cellStyle name="Обычный 3 15 6 2" xfId="37003"/>
    <cellStyle name="Обычный 3 15 6 2 2" xfId="37004"/>
    <cellStyle name="Обычный 3 15 6 2 2 2" xfId="37005"/>
    <cellStyle name="Обычный 3 15 6 2 2 2 2" xfId="37006"/>
    <cellStyle name="Обычный 3 15 6 2 2 2 2 2" xfId="37007"/>
    <cellStyle name="Обычный 3 15 6 2 2 2 2 2 2" xfId="37008"/>
    <cellStyle name="Обычный 3 15 6 2 2 2 2 3" xfId="37009"/>
    <cellStyle name="Обычный 3 15 6 2 2 2 3" xfId="37010"/>
    <cellStyle name="Обычный 3 15 6 2 2 2 3 2" xfId="37011"/>
    <cellStyle name="Обычный 3 15 6 2 2 2 4" xfId="37012"/>
    <cellStyle name="Обычный 3 15 6 2 2 3" xfId="37013"/>
    <cellStyle name="Обычный 3 15 6 2 2 3 2" xfId="37014"/>
    <cellStyle name="Обычный 3 15 6 2 2 3 2 2" xfId="37015"/>
    <cellStyle name="Обычный 3 15 6 2 2 3 3" xfId="37016"/>
    <cellStyle name="Обычный 3 15 6 2 2 4" xfId="37017"/>
    <cellStyle name="Обычный 3 15 6 2 2 4 2" xfId="37018"/>
    <cellStyle name="Обычный 3 15 6 2 2 5" xfId="37019"/>
    <cellStyle name="Обычный 3 15 6 2 3" xfId="37020"/>
    <cellStyle name="Обычный 3 15 6 2 3 2" xfId="37021"/>
    <cellStyle name="Обычный 3 15 6 2 3 2 2" xfId="37022"/>
    <cellStyle name="Обычный 3 15 6 2 3 2 2 2" xfId="37023"/>
    <cellStyle name="Обычный 3 15 6 2 3 2 2 2 2" xfId="37024"/>
    <cellStyle name="Обычный 3 15 6 2 3 2 2 3" xfId="37025"/>
    <cellStyle name="Обычный 3 15 6 2 3 2 3" xfId="37026"/>
    <cellStyle name="Обычный 3 15 6 2 3 2 3 2" xfId="37027"/>
    <cellStyle name="Обычный 3 15 6 2 3 2 4" xfId="37028"/>
    <cellStyle name="Обычный 3 15 6 2 3 3" xfId="37029"/>
    <cellStyle name="Обычный 3 15 6 2 3 3 2" xfId="37030"/>
    <cellStyle name="Обычный 3 15 6 2 3 3 2 2" xfId="37031"/>
    <cellStyle name="Обычный 3 15 6 2 3 3 3" xfId="37032"/>
    <cellStyle name="Обычный 3 15 6 2 3 4" xfId="37033"/>
    <cellStyle name="Обычный 3 15 6 2 3 4 2" xfId="37034"/>
    <cellStyle name="Обычный 3 15 6 2 3 5" xfId="37035"/>
    <cellStyle name="Обычный 3 15 6 2 4" xfId="37036"/>
    <cellStyle name="Обычный 3 15 6 2 4 2" xfId="37037"/>
    <cellStyle name="Обычный 3 15 6 2 4 2 2" xfId="37038"/>
    <cellStyle name="Обычный 3 15 6 2 4 2 2 2" xfId="37039"/>
    <cellStyle name="Обычный 3 15 6 2 4 2 3" xfId="37040"/>
    <cellStyle name="Обычный 3 15 6 2 4 3" xfId="37041"/>
    <cellStyle name="Обычный 3 15 6 2 4 3 2" xfId="37042"/>
    <cellStyle name="Обычный 3 15 6 2 4 4" xfId="37043"/>
    <cellStyle name="Обычный 3 15 6 2 5" xfId="37044"/>
    <cellStyle name="Обычный 3 15 6 2 5 2" xfId="37045"/>
    <cellStyle name="Обычный 3 15 6 2 5 2 2" xfId="37046"/>
    <cellStyle name="Обычный 3 15 6 2 5 3" xfId="37047"/>
    <cellStyle name="Обычный 3 15 6 2 6" xfId="37048"/>
    <cellStyle name="Обычный 3 15 6 2 6 2" xfId="37049"/>
    <cellStyle name="Обычный 3 15 6 2 7" xfId="37050"/>
    <cellStyle name="Обычный 3 15 6 3" xfId="37051"/>
    <cellStyle name="Обычный 3 15 6 3 2" xfId="37052"/>
    <cellStyle name="Обычный 3 15 6 3 2 2" xfId="37053"/>
    <cellStyle name="Обычный 3 15 6 3 2 2 2" xfId="37054"/>
    <cellStyle name="Обычный 3 15 6 3 2 2 2 2" xfId="37055"/>
    <cellStyle name="Обычный 3 15 6 3 2 2 3" xfId="37056"/>
    <cellStyle name="Обычный 3 15 6 3 2 3" xfId="37057"/>
    <cellStyle name="Обычный 3 15 6 3 2 3 2" xfId="37058"/>
    <cellStyle name="Обычный 3 15 6 3 2 4" xfId="37059"/>
    <cellStyle name="Обычный 3 15 6 3 3" xfId="37060"/>
    <cellStyle name="Обычный 3 15 6 3 3 2" xfId="37061"/>
    <cellStyle name="Обычный 3 15 6 3 3 2 2" xfId="37062"/>
    <cellStyle name="Обычный 3 15 6 3 3 3" xfId="37063"/>
    <cellStyle name="Обычный 3 15 6 3 4" xfId="37064"/>
    <cellStyle name="Обычный 3 15 6 3 4 2" xfId="37065"/>
    <cellStyle name="Обычный 3 15 6 3 5" xfId="37066"/>
    <cellStyle name="Обычный 3 15 6 4" xfId="37067"/>
    <cellStyle name="Обычный 3 15 6 4 2" xfId="37068"/>
    <cellStyle name="Обычный 3 15 6 4 2 2" xfId="37069"/>
    <cellStyle name="Обычный 3 15 6 4 2 2 2" xfId="37070"/>
    <cellStyle name="Обычный 3 15 6 4 2 2 2 2" xfId="37071"/>
    <cellStyle name="Обычный 3 15 6 4 2 2 3" xfId="37072"/>
    <cellStyle name="Обычный 3 15 6 4 2 3" xfId="37073"/>
    <cellStyle name="Обычный 3 15 6 4 2 3 2" xfId="37074"/>
    <cellStyle name="Обычный 3 15 6 4 2 4" xfId="37075"/>
    <cellStyle name="Обычный 3 15 6 4 3" xfId="37076"/>
    <cellStyle name="Обычный 3 15 6 4 3 2" xfId="37077"/>
    <cellStyle name="Обычный 3 15 6 4 3 2 2" xfId="37078"/>
    <cellStyle name="Обычный 3 15 6 4 3 3" xfId="37079"/>
    <cellStyle name="Обычный 3 15 6 4 4" xfId="37080"/>
    <cellStyle name="Обычный 3 15 6 4 4 2" xfId="37081"/>
    <cellStyle name="Обычный 3 15 6 4 5" xfId="37082"/>
    <cellStyle name="Обычный 3 15 6 5" xfId="37083"/>
    <cellStyle name="Обычный 3 15 6 5 2" xfId="37084"/>
    <cellStyle name="Обычный 3 15 6 5 2 2" xfId="37085"/>
    <cellStyle name="Обычный 3 15 6 5 2 2 2" xfId="37086"/>
    <cellStyle name="Обычный 3 15 6 5 2 3" xfId="37087"/>
    <cellStyle name="Обычный 3 15 6 5 3" xfId="37088"/>
    <cellStyle name="Обычный 3 15 6 5 3 2" xfId="37089"/>
    <cellStyle name="Обычный 3 15 6 5 4" xfId="37090"/>
    <cellStyle name="Обычный 3 15 6 6" xfId="37091"/>
    <cellStyle name="Обычный 3 15 6 6 2" xfId="37092"/>
    <cellStyle name="Обычный 3 15 6 6 2 2" xfId="37093"/>
    <cellStyle name="Обычный 3 15 6 6 3" xfId="37094"/>
    <cellStyle name="Обычный 3 15 6 7" xfId="37095"/>
    <cellStyle name="Обычный 3 15 6 7 2" xfId="37096"/>
    <cellStyle name="Обычный 3 15 6 8" xfId="37097"/>
    <cellStyle name="Обычный 3 15 7" xfId="37098"/>
    <cellStyle name="Обычный 3 15 7 2" xfId="37099"/>
    <cellStyle name="Обычный 3 15 7 2 2" xfId="37100"/>
    <cellStyle name="Обычный 3 15 7 2 2 2" xfId="37101"/>
    <cellStyle name="Обычный 3 15 7 2 2 2 2" xfId="37102"/>
    <cellStyle name="Обычный 3 15 7 2 2 2 2 2" xfId="37103"/>
    <cellStyle name="Обычный 3 15 7 2 2 2 2 2 2" xfId="37104"/>
    <cellStyle name="Обычный 3 15 7 2 2 2 2 3" xfId="37105"/>
    <cellStyle name="Обычный 3 15 7 2 2 2 3" xfId="37106"/>
    <cellStyle name="Обычный 3 15 7 2 2 2 3 2" xfId="37107"/>
    <cellStyle name="Обычный 3 15 7 2 2 2 4" xfId="37108"/>
    <cellStyle name="Обычный 3 15 7 2 2 3" xfId="37109"/>
    <cellStyle name="Обычный 3 15 7 2 2 3 2" xfId="37110"/>
    <cellStyle name="Обычный 3 15 7 2 2 3 2 2" xfId="37111"/>
    <cellStyle name="Обычный 3 15 7 2 2 3 3" xfId="37112"/>
    <cellStyle name="Обычный 3 15 7 2 2 4" xfId="37113"/>
    <cellStyle name="Обычный 3 15 7 2 2 4 2" xfId="37114"/>
    <cellStyle name="Обычный 3 15 7 2 2 5" xfId="37115"/>
    <cellStyle name="Обычный 3 15 7 2 3" xfId="37116"/>
    <cellStyle name="Обычный 3 15 7 2 3 2" xfId="37117"/>
    <cellStyle name="Обычный 3 15 7 2 3 2 2" xfId="37118"/>
    <cellStyle name="Обычный 3 15 7 2 3 2 2 2" xfId="37119"/>
    <cellStyle name="Обычный 3 15 7 2 3 2 2 2 2" xfId="37120"/>
    <cellStyle name="Обычный 3 15 7 2 3 2 2 3" xfId="37121"/>
    <cellStyle name="Обычный 3 15 7 2 3 2 3" xfId="37122"/>
    <cellStyle name="Обычный 3 15 7 2 3 2 3 2" xfId="37123"/>
    <cellStyle name="Обычный 3 15 7 2 3 2 4" xfId="37124"/>
    <cellStyle name="Обычный 3 15 7 2 3 3" xfId="37125"/>
    <cellStyle name="Обычный 3 15 7 2 3 3 2" xfId="37126"/>
    <cellStyle name="Обычный 3 15 7 2 3 3 2 2" xfId="37127"/>
    <cellStyle name="Обычный 3 15 7 2 3 3 3" xfId="37128"/>
    <cellStyle name="Обычный 3 15 7 2 3 4" xfId="37129"/>
    <cellStyle name="Обычный 3 15 7 2 3 4 2" xfId="37130"/>
    <cellStyle name="Обычный 3 15 7 2 3 5" xfId="37131"/>
    <cellStyle name="Обычный 3 15 7 2 4" xfId="37132"/>
    <cellStyle name="Обычный 3 15 7 2 4 2" xfId="37133"/>
    <cellStyle name="Обычный 3 15 7 2 4 2 2" xfId="37134"/>
    <cellStyle name="Обычный 3 15 7 2 4 2 2 2" xfId="37135"/>
    <cellStyle name="Обычный 3 15 7 2 4 2 3" xfId="37136"/>
    <cellStyle name="Обычный 3 15 7 2 4 3" xfId="37137"/>
    <cellStyle name="Обычный 3 15 7 2 4 3 2" xfId="37138"/>
    <cellStyle name="Обычный 3 15 7 2 4 4" xfId="37139"/>
    <cellStyle name="Обычный 3 15 7 2 5" xfId="37140"/>
    <cellStyle name="Обычный 3 15 7 2 5 2" xfId="37141"/>
    <cellStyle name="Обычный 3 15 7 2 5 2 2" xfId="37142"/>
    <cellStyle name="Обычный 3 15 7 2 5 3" xfId="37143"/>
    <cellStyle name="Обычный 3 15 7 2 6" xfId="37144"/>
    <cellStyle name="Обычный 3 15 7 2 6 2" xfId="37145"/>
    <cellStyle name="Обычный 3 15 7 2 7" xfId="37146"/>
    <cellStyle name="Обычный 3 15 7 3" xfId="37147"/>
    <cellStyle name="Обычный 3 15 7 3 2" xfId="37148"/>
    <cellStyle name="Обычный 3 15 7 3 2 2" xfId="37149"/>
    <cellStyle name="Обычный 3 15 7 3 2 2 2" xfId="37150"/>
    <cellStyle name="Обычный 3 15 7 3 2 2 2 2" xfId="37151"/>
    <cellStyle name="Обычный 3 15 7 3 2 2 3" xfId="37152"/>
    <cellStyle name="Обычный 3 15 7 3 2 3" xfId="37153"/>
    <cellStyle name="Обычный 3 15 7 3 2 3 2" xfId="37154"/>
    <cellStyle name="Обычный 3 15 7 3 2 4" xfId="37155"/>
    <cellStyle name="Обычный 3 15 7 3 3" xfId="37156"/>
    <cellStyle name="Обычный 3 15 7 3 3 2" xfId="37157"/>
    <cellStyle name="Обычный 3 15 7 3 3 2 2" xfId="37158"/>
    <cellStyle name="Обычный 3 15 7 3 3 3" xfId="37159"/>
    <cellStyle name="Обычный 3 15 7 3 4" xfId="37160"/>
    <cellStyle name="Обычный 3 15 7 3 4 2" xfId="37161"/>
    <cellStyle name="Обычный 3 15 7 3 5" xfId="37162"/>
    <cellStyle name="Обычный 3 15 7 4" xfId="37163"/>
    <cellStyle name="Обычный 3 15 7 4 2" xfId="37164"/>
    <cellStyle name="Обычный 3 15 7 4 2 2" xfId="37165"/>
    <cellStyle name="Обычный 3 15 7 4 2 2 2" xfId="37166"/>
    <cellStyle name="Обычный 3 15 7 4 2 2 2 2" xfId="37167"/>
    <cellStyle name="Обычный 3 15 7 4 2 2 3" xfId="37168"/>
    <cellStyle name="Обычный 3 15 7 4 2 3" xfId="37169"/>
    <cellStyle name="Обычный 3 15 7 4 2 3 2" xfId="37170"/>
    <cellStyle name="Обычный 3 15 7 4 2 4" xfId="37171"/>
    <cellStyle name="Обычный 3 15 7 4 3" xfId="37172"/>
    <cellStyle name="Обычный 3 15 7 4 3 2" xfId="37173"/>
    <cellStyle name="Обычный 3 15 7 4 3 2 2" xfId="37174"/>
    <cellStyle name="Обычный 3 15 7 4 3 3" xfId="37175"/>
    <cellStyle name="Обычный 3 15 7 4 4" xfId="37176"/>
    <cellStyle name="Обычный 3 15 7 4 4 2" xfId="37177"/>
    <cellStyle name="Обычный 3 15 7 4 5" xfId="37178"/>
    <cellStyle name="Обычный 3 15 7 5" xfId="37179"/>
    <cellStyle name="Обычный 3 15 7 5 2" xfId="37180"/>
    <cellStyle name="Обычный 3 15 7 5 2 2" xfId="37181"/>
    <cellStyle name="Обычный 3 15 7 5 2 2 2" xfId="37182"/>
    <cellStyle name="Обычный 3 15 7 5 2 3" xfId="37183"/>
    <cellStyle name="Обычный 3 15 7 5 3" xfId="37184"/>
    <cellStyle name="Обычный 3 15 7 5 3 2" xfId="37185"/>
    <cellStyle name="Обычный 3 15 7 5 4" xfId="37186"/>
    <cellStyle name="Обычный 3 15 7 6" xfId="37187"/>
    <cellStyle name="Обычный 3 15 7 6 2" xfId="37188"/>
    <cellStyle name="Обычный 3 15 7 6 2 2" xfId="37189"/>
    <cellStyle name="Обычный 3 15 7 6 3" xfId="37190"/>
    <cellStyle name="Обычный 3 15 7 7" xfId="37191"/>
    <cellStyle name="Обычный 3 15 7 7 2" xfId="37192"/>
    <cellStyle name="Обычный 3 15 7 8" xfId="37193"/>
    <cellStyle name="Обычный 3 15 8" xfId="37194"/>
    <cellStyle name="Обычный 3 15 8 2" xfId="37195"/>
    <cellStyle name="Обычный 3 15 8 2 2" xfId="37196"/>
    <cellStyle name="Обычный 3 15 8 2 2 2" xfId="37197"/>
    <cellStyle name="Обычный 3 15 8 2 2 2 2" xfId="37198"/>
    <cellStyle name="Обычный 3 15 8 2 2 2 2 2" xfId="37199"/>
    <cellStyle name="Обычный 3 15 8 2 2 2 2 2 2" xfId="37200"/>
    <cellStyle name="Обычный 3 15 8 2 2 2 2 3" xfId="37201"/>
    <cellStyle name="Обычный 3 15 8 2 2 2 3" xfId="37202"/>
    <cellStyle name="Обычный 3 15 8 2 2 2 3 2" xfId="37203"/>
    <cellStyle name="Обычный 3 15 8 2 2 2 4" xfId="37204"/>
    <cellStyle name="Обычный 3 15 8 2 2 3" xfId="37205"/>
    <cellStyle name="Обычный 3 15 8 2 2 3 2" xfId="37206"/>
    <cellStyle name="Обычный 3 15 8 2 2 3 2 2" xfId="37207"/>
    <cellStyle name="Обычный 3 15 8 2 2 3 3" xfId="37208"/>
    <cellStyle name="Обычный 3 15 8 2 2 4" xfId="37209"/>
    <cellStyle name="Обычный 3 15 8 2 2 4 2" xfId="37210"/>
    <cellStyle name="Обычный 3 15 8 2 2 5" xfId="37211"/>
    <cellStyle name="Обычный 3 15 8 2 3" xfId="37212"/>
    <cellStyle name="Обычный 3 15 8 2 3 2" xfId="37213"/>
    <cellStyle name="Обычный 3 15 8 2 3 2 2" xfId="37214"/>
    <cellStyle name="Обычный 3 15 8 2 3 2 2 2" xfId="37215"/>
    <cellStyle name="Обычный 3 15 8 2 3 2 2 2 2" xfId="37216"/>
    <cellStyle name="Обычный 3 15 8 2 3 2 2 3" xfId="37217"/>
    <cellStyle name="Обычный 3 15 8 2 3 2 3" xfId="37218"/>
    <cellStyle name="Обычный 3 15 8 2 3 2 3 2" xfId="37219"/>
    <cellStyle name="Обычный 3 15 8 2 3 2 4" xfId="37220"/>
    <cellStyle name="Обычный 3 15 8 2 3 3" xfId="37221"/>
    <cellStyle name="Обычный 3 15 8 2 3 3 2" xfId="37222"/>
    <cellStyle name="Обычный 3 15 8 2 3 3 2 2" xfId="37223"/>
    <cellStyle name="Обычный 3 15 8 2 3 3 3" xfId="37224"/>
    <cellStyle name="Обычный 3 15 8 2 3 4" xfId="37225"/>
    <cellStyle name="Обычный 3 15 8 2 3 4 2" xfId="37226"/>
    <cellStyle name="Обычный 3 15 8 2 3 5" xfId="37227"/>
    <cellStyle name="Обычный 3 15 8 2 4" xfId="37228"/>
    <cellStyle name="Обычный 3 15 8 2 4 2" xfId="37229"/>
    <cellStyle name="Обычный 3 15 8 2 4 2 2" xfId="37230"/>
    <cellStyle name="Обычный 3 15 8 2 4 2 2 2" xfId="37231"/>
    <cellStyle name="Обычный 3 15 8 2 4 2 3" xfId="37232"/>
    <cellStyle name="Обычный 3 15 8 2 4 3" xfId="37233"/>
    <cellStyle name="Обычный 3 15 8 2 4 3 2" xfId="37234"/>
    <cellStyle name="Обычный 3 15 8 2 4 4" xfId="37235"/>
    <cellStyle name="Обычный 3 15 8 2 5" xfId="37236"/>
    <cellStyle name="Обычный 3 15 8 2 5 2" xfId="37237"/>
    <cellStyle name="Обычный 3 15 8 2 5 2 2" xfId="37238"/>
    <cellStyle name="Обычный 3 15 8 2 5 3" xfId="37239"/>
    <cellStyle name="Обычный 3 15 8 2 6" xfId="37240"/>
    <cellStyle name="Обычный 3 15 8 2 6 2" xfId="37241"/>
    <cellStyle name="Обычный 3 15 8 2 7" xfId="37242"/>
    <cellStyle name="Обычный 3 15 8 3" xfId="37243"/>
    <cellStyle name="Обычный 3 15 8 3 2" xfId="37244"/>
    <cellStyle name="Обычный 3 15 8 3 2 2" xfId="37245"/>
    <cellStyle name="Обычный 3 15 8 3 2 2 2" xfId="37246"/>
    <cellStyle name="Обычный 3 15 8 3 2 2 2 2" xfId="37247"/>
    <cellStyle name="Обычный 3 15 8 3 2 2 3" xfId="37248"/>
    <cellStyle name="Обычный 3 15 8 3 2 3" xfId="37249"/>
    <cellStyle name="Обычный 3 15 8 3 2 3 2" xfId="37250"/>
    <cellStyle name="Обычный 3 15 8 3 2 4" xfId="37251"/>
    <cellStyle name="Обычный 3 15 8 3 3" xfId="37252"/>
    <cellStyle name="Обычный 3 15 8 3 3 2" xfId="37253"/>
    <cellStyle name="Обычный 3 15 8 3 3 2 2" xfId="37254"/>
    <cellStyle name="Обычный 3 15 8 3 3 3" xfId="37255"/>
    <cellStyle name="Обычный 3 15 8 3 4" xfId="37256"/>
    <cellStyle name="Обычный 3 15 8 3 4 2" xfId="37257"/>
    <cellStyle name="Обычный 3 15 8 3 5" xfId="37258"/>
    <cellStyle name="Обычный 3 15 8 4" xfId="37259"/>
    <cellStyle name="Обычный 3 15 8 4 2" xfId="37260"/>
    <cellStyle name="Обычный 3 15 8 4 2 2" xfId="37261"/>
    <cellStyle name="Обычный 3 15 8 4 2 2 2" xfId="37262"/>
    <cellStyle name="Обычный 3 15 8 4 2 2 2 2" xfId="37263"/>
    <cellStyle name="Обычный 3 15 8 4 2 2 3" xfId="37264"/>
    <cellStyle name="Обычный 3 15 8 4 2 3" xfId="37265"/>
    <cellStyle name="Обычный 3 15 8 4 2 3 2" xfId="37266"/>
    <cellStyle name="Обычный 3 15 8 4 2 4" xfId="37267"/>
    <cellStyle name="Обычный 3 15 8 4 3" xfId="37268"/>
    <cellStyle name="Обычный 3 15 8 4 3 2" xfId="37269"/>
    <cellStyle name="Обычный 3 15 8 4 3 2 2" xfId="37270"/>
    <cellStyle name="Обычный 3 15 8 4 3 3" xfId="37271"/>
    <cellStyle name="Обычный 3 15 8 4 4" xfId="37272"/>
    <cellStyle name="Обычный 3 15 8 4 4 2" xfId="37273"/>
    <cellStyle name="Обычный 3 15 8 4 5" xfId="37274"/>
    <cellStyle name="Обычный 3 15 8 5" xfId="37275"/>
    <cellStyle name="Обычный 3 15 8 5 2" xfId="37276"/>
    <cellStyle name="Обычный 3 15 8 5 2 2" xfId="37277"/>
    <cellStyle name="Обычный 3 15 8 5 2 2 2" xfId="37278"/>
    <cellStyle name="Обычный 3 15 8 5 2 3" xfId="37279"/>
    <cellStyle name="Обычный 3 15 8 5 3" xfId="37280"/>
    <cellStyle name="Обычный 3 15 8 5 3 2" xfId="37281"/>
    <cellStyle name="Обычный 3 15 8 5 4" xfId="37282"/>
    <cellStyle name="Обычный 3 15 8 6" xfId="37283"/>
    <cellStyle name="Обычный 3 15 8 6 2" xfId="37284"/>
    <cellStyle name="Обычный 3 15 8 6 2 2" xfId="37285"/>
    <cellStyle name="Обычный 3 15 8 6 3" xfId="37286"/>
    <cellStyle name="Обычный 3 15 8 7" xfId="37287"/>
    <cellStyle name="Обычный 3 15 8 7 2" xfId="37288"/>
    <cellStyle name="Обычный 3 15 8 8" xfId="37289"/>
    <cellStyle name="Обычный 3 15 9" xfId="37290"/>
    <cellStyle name="Обычный 3 15 9 2" xfId="37291"/>
    <cellStyle name="Обычный 3 15 9 2 2" xfId="37292"/>
    <cellStyle name="Обычный 3 15 9 2 2 2" xfId="37293"/>
    <cellStyle name="Обычный 3 15 9 2 2 2 2" xfId="37294"/>
    <cellStyle name="Обычный 3 15 9 2 2 2 2 2" xfId="37295"/>
    <cellStyle name="Обычный 3 15 9 2 2 2 2 2 2" xfId="37296"/>
    <cellStyle name="Обычный 3 15 9 2 2 2 2 3" xfId="37297"/>
    <cellStyle name="Обычный 3 15 9 2 2 2 3" xfId="37298"/>
    <cellStyle name="Обычный 3 15 9 2 2 2 3 2" xfId="37299"/>
    <cellStyle name="Обычный 3 15 9 2 2 2 4" xfId="37300"/>
    <cellStyle name="Обычный 3 15 9 2 2 3" xfId="37301"/>
    <cellStyle name="Обычный 3 15 9 2 2 3 2" xfId="37302"/>
    <cellStyle name="Обычный 3 15 9 2 2 3 2 2" xfId="37303"/>
    <cellStyle name="Обычный 3 15 9 2 2 3 3" xfId="37304"/>
    <cellStyle name="Обычный 3 15 9 2 2 4" xfId="37305"/>
    <cellStyle name="Обычный 3 15 9 2 2 4 2" xfId="37306"/>
    <cellStyle name="Обычный 3 15 9 2 2 5" xfId="37307"/>
    <cellStyle name="Обычный 3 15 9 2 3" xfId="37308"/>
    <cellStyle name="Обычный 3 15 9 2 3 2" xfId="37309"/>
    <cellStyle name="Обычный 3 15 9 2 3 2 2" xfId="37310"/>
    <cellStyle name="Обычный 3 15 9 2 3 2 2 2" xfId="37311"/>
    <cellStyle name="Обычный 3 15 9 2 3 2 2 2 2" xfId="37312"/>
    <cellStyle name="Обычный 3 15 9 2 3 2 2 3" xfId="37313"/>
    <cellStyle name="Обычный 3 15 9 2 3 2 3" xfId="37314"/>
    <cellStyle name="Обычный 3 15 9 2 3 2 3 2" xfId="37315"/>
    <cellStyle name="Обычный 3 15 9 2 3 2 4" xfId="37316"/>
    <cellStyle name="Обычный 3 15 9 2 3 3" xfId="37317"/>
    <cellStyle name="Обычный 3 15 9 2 3 3 2" xfId="37318"/>
    <cellStyle name="Обычный 3 15 9 2 3 3 2 2" xfId="37319"/>
    <cellStyle name="Обычный 3 15 9 2 3 3 3" xfId="37320"/>
    <cellStyle name="Обычный 3 15 9 2 3 4" xfId="37321"/>
    <cellStyle name="Обычный 3 15 9 2 3 4 2" xfId="37322"/>
    <cellStyle name="Обычный 3 15 9 2 3 5" xfId="37323"/>
    <cellStyle name="Обычный 3 15 9 2 4" xfId="37324"/>
    <cellStyle name="Обычный 3 15 9 2 4 2" xfId="37325"/>
    <cellStyle name="Обычный 3 15 9 2 4 2 2" xfId="37326"/>
    <cellStyle name="Обычный 3 15 9 2 4 2 2 2" xfId="37327"/>
    <cellStyle name="Обычный 3 15 9 2 4 2 3" xfId="37328"/>
    <cellStyle name="Обычный 3 15 9 2 4 3" xfId="37329"/>
    <cellStyle name="Обычный 3 15 9 2 4 3 2" xfId="37330"/>
    <cellStyle name="Обычный 3 15 9 2 4 4" xfId="37331"/>
    <cellStyle name="Обычный 3 15 9 2 5" xfId="37332"/>
    <cellStyle name="Обычный 3 15 9 2 5 2" xfId="37333"/>
    <cellStyle name="Обычный 3 15 9 2 5 2 2" xfId="37334"/>
    <cellStyle name="Обычный 3 15 9 2 5 3" xfId="37335"/>
    <cellStyle name="Обычный 3 15 9 2 6" xfId="37336"/>
    <cellStyle name="Обычный 3 15 9 2 6 2" xfId="37337"/>
    <cellStyle name="Обычный 3 15 9 2 7" xfId="37338"/>
    <cellStyle name="Обычный 3 15 9 3" xfId="37339"/>
    <cellStyle name="Обычный 3 15 9 3 2" xfId="37340"/>
    <cellStyle name="Обычный 3 15 9 3 2 2" xfId="37341"/>
    <cellStyle name="Обычный 3 15 9 3 2 2 2" xfId="37342"/>
    <cellStyle name="Обычный 3 15 9 3 2 2 2 2" xfId="37343"/>
    <cellStyle name="Обычный 3 15 9 3 2 2 3" xfId="37344"/>
    <cellStyle name="Обычный 3 15 9 3 2 3" xfId="37345"/>
    <cellStyle name="Обычный 3 15 9 3 2 3 2" xfId="37346"/>
    <cellStyle name="Обычный 3 15 9 3 2 4" xfId="37347"/>
    <cellStyle name="Обычный 3 15 9 3 3" xfId="37348"/>
    <cellStyle name="Обычный 3 15 9 3 3 2" xfId="37349"/>
    <cellStyle name="Обычный 3 15 9 3 3 2 2" xfId="37350"/>
    <cellStyle name="Обычный 3 15 9 3 3 3" xfId="37351"/>
    <cellStyle name="Обычный 3 15 9 3 4" xfId="37352"/>
    <cellStyle name="Обычный 3 15 9 3 4 2" xfId="37353"/>
    <cellStyle name="Обычный 3 15 9 3 5" xfId="37354"/>
    <cellStyle name="Обычный 3 15 9 4" xfId="37355"/>
    <cellStyle name="Обычный 3 15 9 4 2" xfId="37356"/>
    <cellStyle name="Обычный 3 15 9 4 2 2" xfId="37357"/>
    <cellStyle name="Обычный 3 15 9 4 2 2 2" xfId="37358"/>
    <cellStyle name="Обычный 3 15 9 4 2 2 2 2" xfId="37359"/>
    <cellStyle name="Обычный 3 15 9 4 2 2 3" xfId="37360"/>
    <cellStyle name="Обычный 3 15 9 4 2 3" xfId="37361"/>
    <cellStyle name="Обычный 3 15 9 4 2 3 2" xfId="37362"/>
    <cellStyle name="Обычный 3 15 9 4 2 4" xfId="37363"/>
    <cellStyle name="Обычный 3 15 9 4 3" xfId="37364"/>
    <cellStyle name="Обычный 3 15 9 4 3 2" xfId="37365"/>
    <cellStyle name="Обычный 3 15 9 4 3 2 2" xfId="37366"/>
    <cellStyle name="Обычный 3 15 9 4 3 3" xfId="37367"/>
    <cellStyle name="Обычный 3 15 9 4 4" xfId="37368"/>
    <cellStyle name="Обычный 3 15 9 4 4 2" xfId="37369"/>
    <cellStyle name="Обычный 3 15 9 4 5" xfId="37370"/>
    <cellStyle name="Обычный 3 15 9 5" xfId="37371"/>
    <cellStyle name="Обычный 3 15 9 5 2" xfId="37372"/>
    <cellStyle name="Обычный 3 15 9 5 2 2" xfId="37373"/>
    <cellStyle name="Обычный 3 15 9 5 2 2 2" xfId="37374"/>
    <cellStyle name="Обычный 3 15 9 5 2 3" xfId="37375"/>
    <cellStyle name="Обычный 3 15 9 5 3" xfId="37376"/>
    <cellStyle name="Обычный 3 15 9 5 3 2" xfId="37377"/>
    <cellStyle name="Обычный 3 15 9 5 4" xfId="37378"/>
    <cellStyle name="Обычный 3 15 9 6" xfId="37379"/>
    <cellStyle name="Обычный 3 15 9 6 2" xfId="37380"/>
    <cellStyle name="Обычный 3 15 9 6 2 2" xfId="37381"/>
    <cellStyle name="Обычный 3 15 9 6 3" xfId="37382"/>
    <cellStyle name="Обычный 3 15 9 7" xfId="37383"/>
    <cellStyle name="Обычный 3 15 9 7 2" xfId="37384"/>
    <cellStyle name="Обычный 3 15 9 8" xfId="37385"/>
    <cellStyle name="Обычный 3 16" xfId="37386"/>
    <cellStyle name="Обычный 3 16 10" xfId="37387"/>
    <cellStyle name="Обычный 3 16 10 2" xfId="37388"/>
    <cellStyle name="Обычный 3 16 10 2 2" xfId="37389"/>
    <cellStyle name="Обычный 3 16 10 2 2 2" xfId="37390"/>
    <cellStyle name="Обычный 3 16 10 2 2 2 2" xfId="37391"/>
    <cellStyle name="Обычный 3 16 10 2 2 2 2 2" xfId="37392"/>
    <cellStyle name="Обычный 3 16 10 2 2 2 2 2 2" xfId="37393"/>
    <cellStyle name="Обычный 3 16 10 2 2 2 2 3" xfId="37394"/>
    <cellStyle name="Обычный 3 16 10 2 2 2 3" xfId="37395"/>
    <cellStyle name="Обычный 3 16 10 2 2 2 3 2" xfId="37396"/>
    <cellStyle name="Обычный 3 16 10 2 2 2 4" xfId="37397"/>
    <cellStyle name="Обычный 3 16 10 2 2 3" xfId="37398"/>
    <cellStyle name="Обычный 3 16 10 2 2 3 2" xfId="37399"/>
    <cellStyle name="Обычный 3 16 10 2 2 3 2 2" xfId="37400"/>
    <cellStyle name="Обычный 3 16 10 2 2 3 3" xfId="37401"/>
    <cellStyle name="Обычный 3 16 10 2 2 4" xfId="37402"/>
    <cellStyle name="Обычный 3 16 10 2 2 4 2" xfId="37403"/>
    <cellStyle name="Обычный 3 16 10 2 2 5" xfId="37404"/>
    <cellStyle name="Обычный 3 16 10 2 3" xfId="37405"/>
    <cellStyle name="Обычный 3 16 10 2 3 2" xfId="37406"/>
    <cellStyle name="Обычный 3 16 10 2 3 2 2" xfId="37407"/>
    <cellStyle name="Обычный 3 16 10 2 3 2 2 2" xfId="37408"/>
    <cellStyle name="Обычный 3 16 10 2 3 2 2 2 2" xfId="37409"/>
    <cellStyle name="Обычный 3 16 10 2 3 2 2 3" xfId="37410"/>
    <cellStyle name="Обычный 3 16 10 2 3 2 3" xfId="37411"/>
    <cellStyle name="Обычный 3 16 10 2 3 2 3 2" xfId="37412"/>
    <cellStyle name="Обычный 3 16 10 2 3 2 4" xfId="37413"/>
    <cellStyle name="Обычный 3 16 10 2 3 3" xfId="37414"/>
    <cellStyle name="Обычный 3 16 10 2 3 3 2" xfId="37415"/>
    <cellStyle name="Обычный 3 16 10 2 3 3 2 2" xfId="37416"/>
    <cellStyle name="Обычный 3 16 10 2 3 3 3" xfId="37417"/>
    <cellStyle name="Обычный 3 16 10 2 3 4" xfId="37418"/>
    <cellStyle name="Обычный 3 16 10 2 3 4 2" xfId="37419"/>
    <cellStyle name="Обычный 3 16 10 2 3 5" xfId="37420"/>
    <cellStyle name="Обычный 3 16 10 2 4" xfId="37421"/>
    <cellStyle name="Обычный 3 16 10 2 4 2" xfId="37422"/>
    <cellStyle name="Обычный 3 16 10 2 4 2 2" xfId="37423"/>
    <cellStyle name="Обычный 3 16 10 2 4 2 2 2" xfId="37424"/>
    <cellStyle name="Обычный 3 16 10 2 4 2 3" xfId="37425"/>
    <cellStyle name="Обычный 3 16 10 2 4 3" xfId="37426"/>
    <cellStyle name="Обычный 3 16 10 2 4 3 2" xfId="37427"/>
    <cellStyle name="Обычный 3 16 10 2 4 4" xfId="37428"/>
    <cellStyle name="Обычный 3 16 10 2 5" xfId="37429"/>
    <cellStyle name="Обычный 3 16 10 2 5 2" xfId="37430"/>
    <cellStyle name="Обычный 3 16 10 2 5 2 2" xfId="37431"/>
    <cellStyle name="Обычный 3 16 10 2 5 3" xfId="37432"/>
    <cellStyle name="Обычный 3 16 10 2 6" xfId="37433"/>
    <cellStyle name="Обычный 3 16 10 2 6 2" xfId="37434"/>
    <cellStyle name="Обычный 3 16 10 2 7" xfId="37435"/>
    <cellStyle name="Обычный 3 16 10 3" xfId="37436"/>
    <cellStyle name="Обычный 3 16 10 3 2" xfId="37437"/>
    <cellStyle name="Обычный 3 16 10 3 2 2" xfId="37438"/>
    <cellStyle name="Обычный 3 16 10 3 2 2 2" xfId="37439"/>
    <cellStyle name="Обычный 3 16 10 3 2 2 2 2" xfId="37440"/>
    <cellStyle name="Обычный 3 16 10 3 2 2 3" xfId="37441"/>
    <cellStyle name="Обычный 3 16 10 3 2 3" xfId="37442"/>
    <cellStyle name="Обычный 3 16 10 3 2 3 2" xfId="37443"/>
    <cellStyle name="Обычный 3 16 10 3 2 4" xfId="37444"/>
    <cellStyle name="Обычный 3 16 10 3 3" xfId="37445"/>
    <cellStyle name="Обычный 3 16 10 3 3 2" xfId="37446"/>
    <cellStyle name="Обычный 3 16 10 3 3 2 2" xfId="37447"/>
    <cellStyle name="Обычный 3 16 10 3 3 3" xfId="37448"/>
    <cellStyle name="Обычный 3 16 10 3 4" xfId="37449"/>
    <cellStyle name="Обычный 3 16 10 3 4 2" xfId="37450"/>
    <cellStyle name="Обычный 3 16 10 3 5" xfId="37451"/>
    <cellStyle name="Обычный 3 16 10 4" xfId="37452"/>
    <cellStyle name="Обычный 3 16 10 4 2" xfId="37453"/>
    <cellStyle name="Обычный 3 16 10 4 2 2" xfId="37454"/>
    <cellStyle name="Обычный 3 16 10 4 2 2 2" xfId="37455"/>
    <cellStyle name="Обычный 3 16 10 4 2 2 2 2" xfId="37456"/>
    <cellStyle name="Обычный 3 16 10 4 2 2 3" xfId="37457"/>
    <cellStyle name="Обычный 3 16 10 4 2 3" xfId="37458"/>
    <cellStyle name="Обычный 3 16 10 4 2 3 2" xfId="37459"/>
    <cellStyle name="Обычный 3 16 10 4 2 4" xfId="37460"/>
    <cellStyle name="Обычный 3 16 10 4 3" xfId="37461"/>
    <cellStyle name="Обычный 3 16 10 4 3 2" xfId="37462"/>
    <cellStyle name="Обычный 3 16 10 4 3 2 2" xfId="37463"/>
    <cellStyle name="Обычный 3 16 10 4 3 3" xfId="37464"/>
    <cellStyle name="Обычный 3 16 10 4 4" xfId="37465"/>
    <cellStyle name="Обычный 3 16 10 4 4 2" xfId="37466"/>
    <cellStyle name="Обычный 3 16 10 4 5" xfId="37467"/>
    <cellStyle name="Обычный 3 16 10 5" xfId="37468"/>
    <cellStyle name="Обычный 3 16 10 5 2" xfId="37469"/>
    <cellStyle name="Обычный 3 16 10 5 2 2" xfId="37470"/>
    <cellStyle name="Обычный 3 16 10 5 2 2 2" xfId="37471"/>
    <cellStyle name="Обычный 3 16 10 5 2 3" xfId="37472"/>
    <cellStyle name="Обычный 3 16 10 5 3" xfId="37473"/>
    <cellStyle name="Обычный 3 16 10 5 3 2" xfId="37474"/>
    <cellStyle name="Обычный 3 16 10 5 4" xfId="37475"/>
    <cellStyle name="Обычный 3 16 10 6" xfId="37476"/>
    <cellStyle name="Обычный 3 16 10 6 2" xfId="37477"/>
    <cellStyle name="Обычный 3 16 10 6 2 2" xfId="37478"/>
    <cellStyle name="Обычный 3 16 10 6 3" xfId="37479"/>
    <cellStyle name="Обычный 3 16 10 7" xfId="37480"/>
    <cellStyle name="Обычный 3 16 10 7 2" xfId="37481"/>
    <cellStyle name="Обычный 3 16 10 8" xfId="37482"/>
    <cellStyle name="Обычный 3 16 11" xfId="37483"/>
    <cellStyle name="Обычный 3 16 11 2" xfId="37484"/>
    <cellStyle name="Обычный 3 16 11 2 2" xfId="37485"/>
    <cellStyle name="Обычный 3 16 11 2 2 2" xfId="37486"/>
    <cellStyle name="Обычный 3 16 11 2 2 2 2" xfId="37487"/>
    <cellStyle name="Обычный 3 16 11 2 2 2 2 2" xfId="37488"/>
    <cellStyle name="Обычный 3 16 11 2 2 2 2 2 2" xfId="37489"/>
    <cellStyle name="Обычный 3 16 11 2 2 2 2 3" xfId="37490"/>
    <cellStyle name="Обычный 3 16 11 2 2 2 3" xfId="37491"/>
    <cellStyle name="Обычный 3 16 11 2 2 2 3 2" xfId="37492"/>
    <cellStyle name="Обычный 3 16 11 2 2 2 4" xfId="37493"/>
    <cellStyle name="Обычный 3 16 11 2 2 3" xfId="37494"/>
    <cellStyle name="Обычный 3 16 11 2 2 3 2" xfId="37495"/>
    <cellStyle name="Обычный 3 16 11 2 2 3 2 2" xfId="37496"/>
    <cellStyle name="Обычный 3 16 11 2 2 3 3" xfId="37497"/>
    <cellStyle name="Обычный 3 16 11 2 2 4" xfId="37498"/>
    <cellStyle name="Обычный 3 16 11 2 2 4 2" xfId="37499"/>
    <cellStyle name="Обычный 3 16 11 2 2 5" xfId="37500"/>
    <cellStyle name="Обычный 3 16 11 2 3" xfId="37501"/>
    <cellStyle name="Обычный 3 16 11 2 3 2" xfId="37502"/>
    <cellStyle name="Обычный 3 16 11 2 3 2 2" xfId="37503"/>
    <cellStyle name="Обычный 3 16 11 2 3 2 2 2" xfId="37504"/>
    <cellStyle name="Обычный 3 16 11 2 3 2 2 2 2" xfId="37505"/>
    <cellStyle name="Обычный 3 16 11 2 3 2 2 3" xfId="37506"/>
    <cellStyle name="Обычный 3 16 11 2 3 2 3" xfId="37507"/>
    <cellStyle name="Обычный 3 16 11 2 3 2 3 2" xfId="37508"/>
    <cellStyle name="Обычный 3 16 11 2 3 2 4" xfId="37509"/>
    <cellStyle name="Обычный 3 16 11 2 3 3" xfId="37510"/>
    <cellStyle name="Обычный 3 16 11 2 3 3 2" xfId="37511"/>
    <cellStyle name="Обычный 3 16 11 2 3 3 2 2" xfId="37512"/>
    <cellStyle name="Обычный 3 16 11 2 3 3 3" xfId="37513"/>
    <cellStyle name="Обычный 3 16 11 2 3 4" xfId="37514"/>
    <cellStyle name="Обычный 3 16 11 2 3 4 2" xfId="37515"/>
    <cellStyle name="Обычный 3 16 11 2 3 5" xfId="37516"/>
    <cellStyle name="Обычный 3 16 11 2 4" xfId="37517"/>
    <cellStyle name="Обычный 3 16 11 2 4 2" xfId="37518"/>
    <cellStyle name="Обычный 3 16 11 2 4 2 2" xfId="37519"/>
    <cellStyle name="Обычный 3 16 11 2 4 2 2 2" xfId="37520"/>
    <cellStyle name="Обычный 3 16 11 2 4 2 3" xfId="37521"/>
    <cellStyle name="Обычный 3 16 11 2 4 3" xfId="37522"/>
    <cellStyle name="Обычный 3 16 11 2 4 3 2" xfId="37523"/>
    <cellStyle name="Обычный 3 16 11 2 4 4" xfId="37524"/>
    <cellStyle name="Обычный 3 16 11 2 5" xfId="37525"/>
    <cellStyle name="Обычный 3 16 11 2 5 2" xfId="37526"/>
    <cellStyle name="Обычный 3 16 11 2 5 2 2" xfId="37527"/>
    <cellStyle name="Обычный 3 16 11 2 5 3" xfId="37528"/>
    <cellStyle name="Обычный 3 16 11 2 6" xfId="37529"/>
    <cellStyle name="Обычный 3 16 11 2 6 2" xfId="37530"/>
    <cellStyle name="Обычный 3 16 11 2 7" xfId="37531"/>
    <cellStyle name="Обычный 3 16 11 3" xfId="37532"/>
    <cellStyle name="Обычный 3 16 11 3 2" xfId="37533"/>
    <cellStyle name="Обычный 3 16 11 3 2 2" xfId="37534"/>
    <cellStyle name="Обычный 3 16 11 3 2 2 2" xfId="37535"/>
    <cellStyle name="Обычный 3 16 11 3 2 2 2 2" xfId="37536"/>
    <cellStyle name="Обычный 3 16 11 3 2 2 3" xfId="37537"/>
    <cellStyle name="Обычный 3 16 11 3 2 3" xfId="37538"/>
    <cellStyle name="Обычный 3 16 11 3 2 3 2" xfId="37539"/>
    <cellStyle name="Обычный 3 16 11 3 2 4" xfId="37540"/>
    <cellStyle name="Обычный 3 16 11 3 3" xfId="37541"/>
    <cellStyle name="Обычный 3 16 11 3 3 2" xfId="37542"/>
    <cellStyle name="Обычный 3 16 11 3 3 2 2" xfId="37543"/>
    <cellStyle name="Обычный 3 16 11 3 3 3" xfId="37544"/>
    <cellStyle name="Обычный 3 16 11 3 4" xfId="37545"/>
    <cellStyle name="Обычный 3 16 11 3 4 2" xfId="37546"/>
    <cellStyle name="Обычный 3 16 11 3 5" xfId="37547"/>
    <cellStyle name="Обычный 3 16 11 4" xfId="37548"/>
    <cellStyle name="Обычный 3 16 11 4 2" xfId="37549"/>
    <cellStyle name="Обычный 3 16 11 4 2 2" xfId="37550"/>
    <cellStyle name="Обычный 3 16 11 4 2 2 2" xfId="37551"/>
    <cellStyle name="Обычный 3 16 11 4 2 2 2 2" xfId="37552"/>
    <cellStyle name="Обычный 3 16 11 4 2 2 3" xfId="37553"/>
    <cellStyle name="Обычный 3 16 11 4 2 3" xfId="37554"/>
    <cellStyle name="Обычный 3 16 11 4 2 3 2" xfId="37555"/>
    <cellStyle name="Обычный 3 16 11 4 2 4" xfId="37556"/>
    <cellStyle name="Обычный 3 16 11 4 3" xfId="37557"/>
    <cellStyle name="Обычный 3 16 11 4 3 2" xfId="37558"/>
    <cellStyle name="Обычный 3 16 11 4 3 2 2" xfId="37559"/>
    <cellStyle name="Обычный 3 16 11 4 3 3" xfId="37560"/>
    <cellStyle name="Обычный 3 16 11 4 4" xfId="37561"/>
    <cellStyle name="Обычный 3 16 11 4 4 2" xfId="37562"/>
    <cellStyle name="Обычный 3 16 11 4 5" xfId="37563"/>
    <cellStyle name="Обычный 3 16 11 5" xfId="37564"/>
    <cellStyle name="Обычный 3 16 11 5 2" xfId="37565"/>
    <cellStyle name="Обычный 3 16 11 5 2 2" xfId="37566"/>
    <cellStyle name="Обычный 3 16 11 5 2 2 2" xfId="37567"/>
    <cellStyle name="Обычный 3 16 11 5 2 3" xfId="37568"/>
    <cellStyle name="Обычный 3 16 11 5 3" xfId="37569"/>
    <cellStyle name="Обычный 3 16 11 5 3 2" xfId="37570"/>
    <cellStyle name="Обычный 3 16 11 5 4" xfId="37571"/>
    <cellStyle name="Обычный 3 16 11 6" xfId="37572"/>
    <cellStyle name="Обычный 3 16 11 6 2" xfId="37573"/>
    <cellStyle name="Обычный 3 16 11 6 2 2" xfId="37574"/>
    <cellStyle name="Обычный 3 16 11 6 3" xfId="37575"/>
    <cellStyle name="Обычный 3 16 11 7" xfId="37576"/>
    <cellStyle name="Обычный 3 16 11 7 2" xfId="37577"/>
    <cellStyle name="Обычный 3 16 11 8" xfId="37578"/>
    <cellStyle name="Обычный 3 16 12" xfId="37579"/>
    <cellStyle name="Обычный 3 16 12 2" xfId="37580"/>
    <cellStyle name="Обычный 3 16 12 2 2" xfId="37581"/>
    <cellStyle name="Обычный 3 16 12 2 2 2" xfId="37582"/>
    <cellStyle name="Обычный 3 16 12 2 2 2 2" xfId="37583"/>
    <cellStyle name="Обычный 3 16 12 2 2 2 2 2" xfId="37584"/>
    <cellStyle name="Обычный 3 16 12 2 2 2 2 2 2" xfId="37585"/>
    <cellStyle name="Обычный 3 16 12 2 2 2 2 3" xfId="37586"/>
    <cellStyle name="Обычный 3 16 12 2 2 2 3" xfId="37587"/>
    <cellStyle name="Обычный 3 16 12 2 2 2 3 2" xfId="37588"/>
    <cellStyle name="Обычный 3 16 12 2 2 2 4" xfId="37589"/>
    <cellStyle name="Обычный 3 16 12 2 2 3" xfId="37590"/>
    <cellStyle name="Обычный 3 16 12 2 2 3 2" xfId="37591"/>
    <cellStyle name="Обычный 3 16 12 2 2 3 2 2" xfId="37592"/>
    <cellStyle name="Обычный 3 16 12 2 2 3 3" xfId="37593"/>
    <cellStyle name="Обычный 3 16 12 2 2 4" xfId="37594"/>
    <cellStyle name="Обычный 3 16 12 2 2 4 2" xfId="37595"/>
    <cellStyle name="Обычный 3 16 12 2 2 5" xfId="37596"/>
    <cellStyle name="Обычный 3 16 12 2 3" xfId="37597"/>
    <cellStyle name="Обычный 3 16 12 2 3 2" xfId="37598"/>
    <cellStyle name="Обычный 3 16 12 2 3 2 2" xfId="37599"/>
    <cellStyle name="Обычный 3 16 12 2 3 2 2 2" xfId="37600"/>
    <cellStyle name="Обычный 3 16 12 2 3 2 2 2 2" xfId="37601"/>
    <cellStyle name="Обычный 3 16 12 2 3 2 2 3" xfId="37602"/>
    <cellStyle name="Обычный 3 16 12 2 3 2 3" xfId="37603"/>
    <cellStyle name="Обычный 3 16 12 2 3 2 3 2" xfId="37604"/>
    <cellStyle name="Обычный 3 16 12 2 3 2 4" xfId="37605"/>
    <cellStyle name="Обычный 3 16 12 2 3 3" xfId="37606"/>
    <cellStyle name="Обычный 3 16 12 2 3 3 2" xfId="37607"/>
    <cellStyle name="Обычный 3 16 12 2 3 3 2 2" xfId="37608"/>
    <cellStyle name="Обычный 3 16 12 2 3 3 3" xfId="37609"/>
    <cellStyle name="Обычный 3 16 12 2 3 4" xfId="37610"/>
    <cellStyle name="Обычный 3 16 12 2 3 4 2" xfId="37611"/>
    <cellStyle name="Обычный 3 16 12 2 3 5" xfId="37612"/>
    <cellStyle name="Обычный 3 16 12 2 4" xfId="37613"/>
    <cellStyle name="Обычный 3 16 12 2 4 2" xfId="37614"/>
    <cellStyle name="Обычный 3 16 12 2 4 2 2" xfId="37615"/>
    <cellStyle name="Обычный 3 16 12 2 4 2 2 2" xfId="37616"/>
    <cellStyle name="Обычный 3 16 12 2 4 2 3" xfId="37617"/>
    <cellStyle name="Обычный 3 16 12 2 4 3" xfId="37618"/>
    <cellStyle name="Обычный 3 16 12 2 4 3 2" xfId="37619"/>
    <cellStyle name="Обычный 3 16 12 2 4 4" xfId="37620"/>
    <cellStyle name="Обычный 3 16 12 2 5" xfId="37621"/>
    <cellStyle name="Обычный 3 16 12 2 5 2" xfId="37622"/>
    <cellStyle name="Обычный 3 16 12 2 5 2 2" xfId="37623"/>
    <cellStyle name="Обычный 3 16 12 2 5 3" xfId="37624"/>
    <cellStyle name="Обычный 3 16 12 2 6" xfId="37625"/>
    <cellStyle name="Обычный 3 16 12 2 6 2" xfId="37626"/>
    <cellStyle name="Обычный 3 16 12 2 7" xfId="37627"/>
    <cellStyle name="Обычный 3 16 12 3" xfId="37628"/>
    <cellStyle name="Обычный 3 16 12 3 2" xfId="37629"/>
    <cellStyle name="Обычный 3 16 12 3 2 2" xfId="37630"/>
    <cellStyle name="Обычный 3 16 12 3 2 2 2" xfId="37631"/>
    <cellStyle name="Обычный 3 16 12 3 2 2 2 2" xfId="37632"/>
    <cellStyle name="Обычный 3 16 12 3 2 2 3" xfId="37633"/>
    <cellStyle name="Обычный 3 16 12 3 2 3" xfId="37634"/>
    <cellStyle name="Обычный 3 16 12 3 2 3 2" xfId="37635"/>
    <cellStyle name="Обычный 3 16 12 3 2 4" xfId="37636"/>
    <cellStyle name="Обычный 3 16 12 3 3" xfId="37637"/>
    <cellStyle name="Обычный 3 16 12 3 3 2" xfId="37638"/>
    <cellStyle name="Обычный 3 16 12 3 3 2 2" xfId="37639"/>
    <cellStyle name="Обычный 3 16 12 3 3 3" xfId="37640"/>
    <cellStyle name="Обычный 3 16 12 3 4" xfId="37641"/>
    <cellStyle name="Обычный 3 16 12 3 4 2" xfId="37642"/>
    <cellStyle name="Обычный 3 16 12 3 5" xfId="37643"/>
    <cellStyle name="Обычный 3 16 12 4" xfId="37644"/>
    <cellStyle name="Обычный 3 16 12 4 2" xfId="37645"/>
    <cellStyle name="Обычный 3 16 12 4 2 2" xfId="37646"/>
    <cellStyle name="Обычный 3 16 12 4 2 2 2" xfId="37647"/>
    <cellStyle name="Обычный 3 16 12 4 2 2 2 2" xfId="37648"/>
    <cellStyle name="Обычный 3 16 12 4 2 2 3" xfId="37649"/>
    <cellStyle name="Обычный 3 16 12 4 2 3" xfId="37650"/>
    <cellStyle name="Обычный 3 16 12 4 2 3 2" xfId="37651"/>
    <cellStyle name="Обычный 3 16 12 4 2 4" xfId="37652"/>
    <cellStyle name="Обычный 3 16 12 4 3" xfId="37653"/>
    <cellStyle name="Обычный 3 16 12 4 3 2" xfId="37654"/>
    <cellStyle name="Обычный 3 16 12 4 3 2 2" xfId="37655"/>
    <cellStyle name="Обычный 3 16 12 4 3 3" xfId="37656"/>
    <cellStyle name="Обычный 3 16 12 4 4" xfId="37657"/>
    <cellStyle name="Обычный 3 16 12 4 4 2" xfId="37658"/>
    <cellStyle name="Обычный 3 16 12 4 5" xfId="37659"/>
    <cellStyle name="Обычный 3 16 12 5" xfId="37660"/>
    <cellStyle name="Обычный 3 16 12 5 2" xfId="37661"/>
    <cellStyle name="Обычный 3 16 12 5 2 2" xfId="37662"/>
    <cellStyle name="Обычный 3 16 12 5 2 2 2" xfId="37663"/>
    <cellStyle name="Обычный 3 16 12 5 2 3" xfId="37664"/>
    <cellStyle name="Обычный 3 16 12 5 3" xfId="37665"/>
    <cellStyle name="Обычный 3 16 12 5 3 2" xfId="37666"/>
    <cellStyle name="Обычный 3 16 12 5 4" xfId="37667"/>
    <cellStyle name="Обычный 3 16 12 6" xfId="37668"/>
    <cellStyle name="Обычный 3 16 12 6 2" xfId="37669"/>
    <cellStyle name="Обычный 3 16 12 6 2 2" xfId="37670"/>
    <cellStyle name="Обычный 3 16 12 6 3" xfId="37671"/>
    <cellStyle name="Обычный 3 16 12 7" xfId="37672"/>
    <cellStyle name="Обычный 3 16 12 7 2" xfId="37673"/>
    <cellStyle name="Обычный 3 16 12 8" xfId="37674"/>
    <cellStyle name="Обычный 3 16 13" xfId="37675"/>
    <cellStyle name="Обычный 3 16 13 2" xfId="37676"/>
    <cellStyle name="Обычный 3 16 13 2 2" xfId="37677"/>
    <cellStyle name="Обычный 3 16 13 2 2 2" xfId="37678"/>
    <cellStyle name="Обычный 3 16 13 2 2 2 2" xfId="37679"/>
    <cellStyle name="Обычный 3 16 13 2 2 2 2 2" xfId="37680"/>
    <cellStyle name="Обычный 3 16 13 2 2 2 2 2 2" xfId="37681"/>
    <cellStyle name="Обычный 3 16 13 2 2 2 2 3" xfId="37682"/>
    <cellStyle name="Обычный 3 16 13 2 2 2 3" xfId="37683"/>
    <cellStyle name="Обычный 3 16 13 2 2 2 3 2" xfId="37684"/>
    <cellStyle name="Обычный 3 16 13 2 2 2 4" xfId="37685"/>
    <cellStyle name="Обычный 3 16 13 2 2 3" xfId="37686"/>
    <cellStyle name="Обычный 3 16 13 2 2 3 2" xfId="37687"/>
    <cellStyle name="Обычный 3 16 13 2 2 3 2 2" xfId="37688"/>
    <cellStyle name="Обычный 3 16 13 2 2 3 3" xfId="37689"/>
    <cellStyle name="Обычный 3 16 13 2 2 4" xfId="37690"/>
    <cellStyle name="Обычный 3 16 13 2 2 4 2" xfId="37691"/>
    <cellStyle name="Обычный 3 16 13 2 2 5" xfId="37692"/>
    <cellStyle name="Обычный 3 16 13 2 3" xfId="37693"/>
    <cellStyle name="Обычный 3 16 13 2 3 2" xfId="37694"/>
    <cellStyle name="Обычный 3 16 13 2 3 2 2" xfId="37695"/>
    <cellStyle name="Обычный 3 16 13 2 3 2 2 2" xfId="37696"/>
    <cellStyle name="Обычный 3 16 13 2 3 2 2 2 2" xfId="37697"/>
    <cellStyle name="Обычный 3 16 13 2 3 2 2 3" xfId="37698"/>
    <cellStyle name="Обычный 3 16 13 2 3 2 3" xfId="37699"/>
    <cellStyle name="Обычный 3 16 13 2 3 2 3 2" xfId="37700"/>
    <cellStyle name="Обычный 3 16 13 2 3 2 4" xfId="37701"/>
    <cellStyle name="Обычный 3 16 13 2 3 3" xfId="37702"/>
    <cellStyle name="Обычный 3 16 13 2 3 3 2" xfId="37703"/>
    <cellStyle name="Обычный 3 16 13 2 3 3 2 2" xfId="37704"/>
    <cellStyle name="Обычный 3 16 13 2 3 3 3" xfId="37705"/>
    <cellStyle name="Обычный 3 16 13 2 3 4" xfId="37706"/>
    <cellStyle name="Обычный 3 16 13 2 3 4 2" xfId="37707"/>
    <cellStyle name="Обычный 3 16 13 2 3 5" xfId="37708"/>
    <cellStyle name="Обычный 3 16 13 2 4" xfId="37709"/>
    <cellStyle name="Обычный 3 16 13 2 4 2" xfId="37710"/>
    <cellStyle name="Обычный 3 16 13 2 4 2 2" xfId="37711"/>
    <cellStyle name="Обычный 3 16 13 2 4 2 2 2" xfId="37712"/>
    <cellStyle name="Обычный 3 16 13 2 4 2 3" xfId="37713"/>
    <cellStyle name="Обычный 3 16 13 2 4 3" xfId="37714"/>
    <cellStyle name="Обычный 3 16 13 2 4 3 2" xfId="37715"/>
    <cellStyle name="Обычный 3 16 13 2 4 4" xfId="37716"/>
    <cellStyle name="Обычный 3 16 13 2 5" xfId="37717"/>
    <cellStyle name="Обычный 3 16 13 2 5 2" xfId="37718"/>
    <cellStyle name="Обычный 3 16 13 2 5 2 2" xfId="37719"/>
    <cellStyle name="Обычный 3 16 13 2 5 3" xfId="37720"/>
    <cellStyle name="Обычный 3 16 13 2 6" xfId="37721"/>
    <cellStyle name="Обычный 3 16 13 2 6 2" xfId="37722"/>
    <cellStyle name="Обычный 3 16 13 2 7" xfId="37723"/>
    <cellStyle name="Обычный 3 16 13 3" xfId="37724"/>
    <cellStyle name="Обычный 3 16 13 3 2" xfId="37725"/>
    <cellStyle name="Обычный 3 16 13 3 2 2" xfId="37726"/>
    <cellStyle name="Обычный 3 16 13 3 2 2 2" xfId="37727"/>
    <cellStyle name="Обычный 3 16 13 3 2 2 2 2" xfId="37728"/>
    <cellStyle name="Обычный 3 16 13 3 2 2 3" xfId="37729"/>
    <cellStyle name="Обычный 3 16 13 3 2 3" xfId="37730"/>
    <cellStyle name="Обычный 3 16 13 3 2 3 2" xfId="37731"/>
    <cellStyle name="Обычный 3 16 13 3 2 4" xfId="37732"/>
    <cellStyle name="Обычный 3 16 13 3 3" xfId="37733"/>
    <cellStyle name="Обычный 3 16 13 3 3 2" xfId="37734"/>
    <cellStyle name="Обычный 3 16 13 3 3 2 2" xfId="37735"/>
    <cellStyle name="Обычный 3 16 13 3 3 3" xfId="37736"/>
    <cellStyle name="Обычный 3 16 13 3 4" xfId="37737"/>
    <cellStyle name="Обычный 3 16 13 3 4 2" xfId="37738"/>
    <cellStyle name="Обычный 3 16 13 3 5" xfId="37739"/>
    <cellStyle name="Обычный 3 16 13 4" xfId="37740"/>
    <cellStyle name="Обычный 3 16 13 4 2" xfId="37741"/>
    <cellStyle name="Обычный 3 16 13 4 2 2" xfId="37742"/>
    <cellStyle name="Обычный 3 16 13 4 2 2 2" xfId="37743"/>
    <cellStyle name="Обычный 3 16 13 4 2 2 2 2" xfId="37744"/>
    <cellStyle name="Обычный 3 16 13 4 2 2 3" xfId="37745"/>
    <cellStyle name="Обычный 3 16 13 4 2 3" xfId="37746"/>
    <cellStyle name="Обычный 3 16 13 4 2 3 2" xfId="37747"/>
    <cellStyle name="Обычный 3 16 13 4 2 4" xfId="37748"/>
    <cellStyle name="Обычный 3 16 13 4 3" xfId="37749"/>
    <cellStyle name="Обычный 3 16 13 4 3 2" xfId="37750"/>
    <cellStyle name="Обычный 3 16 13 4 3 2 2" xfId="37751"/>
    <cellStyle name="Обычный 3 16 13 4 3 3" xfId="37752"/>
    <cellStyle name="Обычный 3 16 13 4 4" xfId="37753"/>
    <cellStyle name="Обычный 3 16 13 4 4 2" xfId="37754"/>
    <cellStyle name="Обычный 3 16 13 4 5" xfId="37755"/>
    <cellStyle name="Обычный 3 16 13 5" xfId="37756"/>
    <cellStyle name="Обычный 3 16 13 5 2" xfId="37757"/>
    <cellStyle name="Обычный 3 16 13 5 2 2" xfId="37758"/>
    <cellStyle name="Обычный 3 16 13 5 2 2 2" xfId="37759"/>
    <cellStyle name="Обычный 3 16 13 5 2 3" xfId="37760"/>
    <cellStyle name="Обычный 3 16 13 5 3" xfId="37761"/>
    <cellStyle name="Обычный 3 16 13 5 3 2" xfId="37762"/>
    <cellStyle name="Обычный 3 16 13 5 4" xfId="37763"/>
    <cellStyle name="Обычный 3 16 13 6" xfId="37764"/>
    <cellStyle name="Обычный 3 16 13 6 2" xfId="37765"/>
    <cellStyle name="Обычный 3 16 13 6 2 2" xfId="37766"/>
    <cellStyle name="Обычный 3 16 13 6 3" xfId="37767"/>
    <cellStyle name="Обычный 3 16 13 7" xfId="37768"/>
    <cellStyle name="Обычный 3 16 13 7 2" xfId="37769"/>
    <cellStyle name="Обычный 3 16 13 8" xfId="37770"/>
    <cellStyle name="Обычный 3 16 14" xfId="37771"/>
    <cellStyle name="Обычный 3 16 14 2" xfId="37772"/>
    <cellStyle name="Обычный 3 16 14 2 2" xfId="37773"/>
    <cellStyle name="Обычный 3 16 14 2 2 2" xfId="37774"/>
    <cellStyle name="Обычный 3 16 14 2 2 2 2" xfId="37775"/>
    <cellStyle name="Обычный 3 16 14 2 2 2 2 2" xfId="37776"/>
    <cellStyle name="Обычный 3 16 14 2 2 2 2 2 2" xfId="37777"/>
    <cellStyle name="Обычный 3 16 14 2 2 2 2 3" xfId="37778"/>
    <cellStyle name="Обычный 3 16 14 2 2 2 3" xfId="37779"/>
    <cellStyle name="Обычный 3 16 14 2 2 2 3 2" xfId="37780"/>
    <cellStyle name="Обычный 3 16 14 2 2 2 4" xfId="37781"/>
    <cellStyle name="Обычный 3 16 14 2 2 3" xfId="37782"/>
    <cellStyle name="Обычный 3 16 14 2 2 3 2" xfId="37783"/>
    <cellStyle name="Обычный 3 16 14 2 2 3 2 2" xfId="37784"/>
    <cellStyle name="Обычный 3 16 14 2 2 3 3" xfId="37785"/>
    <cellStyle name="Обычный 3 16 14 2 2 4" xfId="37786"/>
    <cellStyle name="Обычный 3 16 14 2 2 4 2" xfId="37787"/>
    <cellStyle name="Обычный 3 16 14 2 2 5" xfId="37788"/>
    <cellStyle name="Обычный 3 16 14 2 3" xfId="37789"/>
    <cellStyle name="Обычный 3 16 14 2 3 2" xfId="37790"/>
    <cellStyle name="Обычный 3 16 14 2 3 2 2" xfId="37791"/>
    <cellStyle name="Обычный 3 16 14 2 3 2 2 2" xfId="37792"/>
    <cellStyle name="Обычный 3 16 14 2 3 2 2 2 2" xfId="37793"/>
    <cellStyle name="Обычный 3 16 14 2 3 2 2 3" xfId="37794"/>
    <cellStyle name="Обычный 3 16 14 2 3 2 3" xfId="37795"/>
    <cellStyle name="Обычный 3 16 14 2 3 2 3 2" xfId="37796"/>
    <cellStyle name="Обычный 3 16 14 2 3 2 4" xfId="37797"/>
    <cellStyle name="Обычный 3 16 14 2 3 3" xfId="37798"/>
    <cellStyle name="Обычный 3 16 14 2 3 3 2" xfId="37799"/>
    <cellStyle name="Обычный 3 16 14 2 3 3 2 2" xfId="37800"/>
    <cellStyle name="Обычный 3 16 14 2 3 3 3" xfId="37801"/>
    <cellStyle name="Обычный 3 16 14 2 3 4" xfId="37802"/>
    <cellStyle name="Обычный 3 16 14 2 3 4 2" xfId="37803"/>
    <cellStyle name="Обычный 3 16 14 2 3 5" xfId="37804"/>
    <cellStyle name="Обычный 3 16 14 2 4" xfId="37805"/>
    <cellStyle name="Обычный 3 16 14 2 4 2" xfId="37806"/>
    <cellStyle name="Обычный 3 16 14 2 4 2 2" xfId="37807"/>
    <cellStyle name="Обычный 3 16 14 2 4 2 2 2" xfId="37808"/>
    <cellStyle name="Обычный 3 16 14 2 4 2 3" xfId="37809"/>
    <cellStyle name="Обычный 3 16 14 2 4 3" xfId="37810"/>
    <cellStyle name="Обычный 3 16 14 2 4 3 2" xfId="37811"/>
    <cellStyle name="Обычный 3 16 14 2 4 4" xfId="37812"/>
    <cellStyle name="Обычный 3 16 14 2 5" xfId="37813"/>
    <cellStyle name="Обычный 3 16 14 2 5 2" xfId="37814"/>
    <cellStyle name="Обычный 3 16 14 2 5 2 2" xfId="37815"/>
    <cellStyle name="Обычный 3 16 14 2 5 3" xfId="37816"/>
    <cellStyle name="Обычный 3 16 14 2 6" xfId="37817"/>
    <cellStyle name="Обычный 3 16 14 2 6 2" xfId="37818"/>
    <cellStyle name="Обычный 3 16 14 2 7" xfId="37819"/>
    <cellStyle name="Обычный 3 16 14 3" xfId="37820"/>
    <cellStyle name="Обычный 3 16 14 3 2" xfId="37821"/>
    <cellStyle name="Обычный 3 16 14 3 2 2" xfId="37822"/>
    <cellStyle name="Обычный 3 16 14 3 2 2 2" xfId="37823"/>
    <cellStyle name="Обычный 3 16 14 3 2 2 2 2" xfId="37824"/>
    <cellStyle name="Обычный 3 16 14 3 2 2 3" xfId="37825"/>
    <cellStyle name="Обычный 3 16 14 3 2 3" xfId="37826"/>
    <cellStyle name="Обычный 3 16 14 3 2 3 2" xfId="37827"/>
    <cellStyle name="Обычный 3 16 14 3 2 4" xfId="37828"/>
    <cellStyle name="Обычный 3 16 14 3 3" xfId="37829"/>
    <cellStyle name="Обычный 3 16 14 3 3 2" xfId="37830"/>
    <cellStyle name="Обычный 3 16 14 3 3 2 2" xfId="37831"/>
    <cellStyle name="Обычный 3 16 14 3 3 3" xfId="37832"/>
    <cellStyle name="Обычный 3 16 14 3 4" xfId="37833"/>
    <cellStyle name="Обычный 3 16 14 3 4 2" xfId="37834"/>
    <cellStyle name="Обычный 3 16 14 3 5" xfId="37835"/>
    <cellStyle name="Обычный 3 16 14 4" xfId="37836"/>
    <cellStyle name="Обычный 3 16 14 4 2" xfId="37837"/>
    <cellStyle name="Обычный 3 16 14 4 2 2" xfId="37838"/>
    <cellStyle name="Обычный 3 16 14 4 2 2 2" xfId="37839"/>
    <cellStyle name="Обычный 3 16 14 4 2 2 2 2" xfId="37840"/>
    <cellStyle name="Обычный 3 16 14 4 2 2 3" xfId="37841"/>
    <cellStyle name="Обычный 3 16 14 4 2 3" xfId="37842"/>
    <cellStyle name="Обычный 3 16 14 4 2 3 2" xfId="37843"/>
    <cellStyle name="Обычный 3 16 14 4 2 4" xfId="37844"/>
    <cellStyle name="Обычный 3 16 14 4 3" xfId="37845"/>
    <cellStyle name="Обычный 3 16 14 4 3 2" xfId="37846"/>
    <cellStyle name="Обычный 3 16 14 4 3 2 2" xfId="37847"/>
    <cellStyle name="Обычный 3 16 14 4 3 3" xfId="37848"/>
    <cellStyle name="Обычный 3 16 14 4 4" xfId="37849"/>
    <cellStyle name="Обычный 3 16 14 4 4 2" xfId="37850"/>
    <cellStyle name="Обычный 3 16 14 4 5" xfId="37851"/>
    <cellStyle name="Обычный 3 16 14 5" xfId="37852"/>
    <cellStyle name="Обычный 3 16 14 5 2" xfId="37853"/>
    <cellStyle name="Обычный 3 16 14 5 2 2" xfId="37854"/>
    <cellStyle name="Обычный 3 16 14 5 2 2 2" xfId="37855"/>
    <cellStyle name="Обычный 3 16 14 5 2 3" xfId="37856"/>
    <cellStyle name="Обычный 3 16 14 5 3" xfId="37857"/>
    <cellStyle name="Обычный 3 16 14 5 3 2" xfId="37858"/>
    <cellStyle name="Обычный 3 16 14 5 4" xfId="37859"/>
    <cellStyle name="Обычный 3 16 14 6" xfId="37860"/>
    <cellStyle name="Обычный 3 16 14 6 2" xfId="37861"/>
    <cellStyle name="Обычный 3 16 14 6 2 2" xfId="37862"/>
    <cellStyle name="Обычный 3 16 14 6 3" xfId="37863"/>
    <cellStyle name="Обычный 3 16 14 7" xfId="37864"/>
    <cellStyle name="Обычный 3 16 14 7 2" xfId="37865"/>
    <cellStyle name="Обычный 3 16 14 8" xfId="37866"/>
    <cellStyle name="Обычный 3 16 15" xfId="37867"/>
    <cellStyle name="Обычный 3 16 15 2" xfId="37868"/>
    <cellStyle name="Обычный 3 16 15 2 2" xfId="37869"/>
    <cellStyle name="Обычный 3 16 15 2 2 2" xfId="37870"/>
    <cellStyle name="Обычный 3 16 15 2 2 2 2" xfId="37871"/>
    <cellStyle name="Обычный 3 16 15 2 2 2 2 2" xfId="37872"/>
    <cellStyle name="Обычный 3 16 15 2 2 2 2 2 2" xfId="37873"/>
    <cellStyle name="Обычный 3 16 15 2 2 2 2 3" xfId="37874"/>
    <cellStyle name="Обычный 3 16 15 2 2 2 3" xfId="37875"/>
    <cellStyle name="Обычный 3 16 15 2 2 2 3 2" xfId="37876"/>
    <cellStyle name="Обычный 3 16 15 2 2 2 4" xfId="37877"/>
    <cellStyle name="Обычный 3 16 15 2 2 3" xfId="37878"/>
    <cellStyle name="Обычный 3 16 15 2 2 3 2" xfId="37879"/>
    <cellStyle name="Обычный 3 16 15 2 2 3 2 2" xfId="37880"/>
    <cellStyle name="Обычный 3 16 15 2 2 3 3" xfId="37881"/>
    <cellStyle name="Обычный 3 16 15 2 2 4" xfId="37882"/>
    <cellStyle name="Обычный 3 16 15 2 2 4 2" xfId="37883"/>
    <cellStyle name="Обычный 3 16 15 2 2 5" xfId="37884"/>
    <cellStyle name="Обычный 3 16 15 2 3" xfId="37885"/>
    <cellStyle name="Обычный 3 16 15 2 3 2" xfId="37886"/>
    <cellStyle name="Обычный 3 16 15 2 3 2 2" xfId="37887"/>
    <cellStyle name="Обычный 3 16 15 2 3 2 2 2" xfId="37888"/>
    <cellStyle name="Обычный 3 16 15 2 3 2 2 2 2" xfId="37889"/>
    <cellStyle name="Обычный 3 16 15 2 3 2 2 3" xfId="37890"/>
    <cellStyle name="Обычный 3 16 15 2 3 2 3" xfId="37891"/>
    <cellStyle name="Обычный 3 16 15 2 3 2 3 2" xfId="37892"/>
    <cellStyle name="Обычный 3 16 15 2 3 2 4" xfId="37893"/>
    <cellStyle name="Обычный 3 16 15 2 3 3" xfId="37894"/>
    <cellStyle name="Обычный 3 16 15 2 3 3 2" xfId="37895"/>
    <cellStyle name="Обычный 3 16 15 2 3 3 2 2" xfId="37896"/>
    <cellStyle name="Обычный 3 16 15 2 3 3 3" xfId="37897"/>
    <cellStyle name="Обычный 3 16 15 2 3 4" xfId="37898"/>
    <cellStyle name="Обычный 3 16 15 2 3 4 2" xfId="37899"/>
    <cellStyle name="Обычный 3 16 15 2 3 5" xfId="37900"/>
    <cellStyle name="Обычный 3 16 15 2 4" xfId="37901"/>
    <cellStyle name="Обычный 3 16 15 2 4 2" xfId="37902"/>
    <cellStyle name="Обычный 3 16 15 2 4 2 2" xfId="37903"/>
    <cellStyle name="Обычный 3 16 15 2 4 2 2 2" xfId="37904"/>
    <cellStyle name="Обычный 3 16 15 2 4 2 3" xfId="37905"/>
    <cellStyle name="Обычный 3 16 15 2 4 3" xfId="37906"/>
    <cellStyle name="Обычный 3 16 15 2 4 3 2" xfId="37907"/>
    <cellStyle name="Обычный 3 16 15 2 4 4" xfId="37908"/>
    <cellStyle name="Обычный 3 16 15 2 5" xfId="37909"/>
    <cellStyle name="Обычный 3 16 15 2 5 2" xfId="37910"/>
    <cellStyle name="Обычный 3 16 15 2 5 2 2" xfId="37911"/>
    <cellStyle name="Обычный 3 16 15 2 5 3" xfId="37912"/>
    <cellStyle name="Обычный 3 16 15 2 6" xfId="37913"/>
    <cellStyle name="Обычный 3 16 15 2 6 2" xfId="37914"/>
    <cellStyle name="Обычный 3 16 15 2 7" xfId="37915"/>
    <cellStyle name="Обычный 3 16 15 3" xfId="37916"/>
    <cellStyle name="Обычный 3 16 15 3 2" xfId="37917"/>
    <cellStyle name="Обычный 3 16 15 3 2 2" xfId="37918"/>
    <cellStyle name="Обычный 3 16 15 3 2 2 2" xfId="37919"/>
    <cellStyle name="Обычный 3 16 15 3 2 2 2 2" xfId="37920"/>
    <cellStyle name="Обычный 3 16 15 3 2 2 3" xfId="37921"/>
    <cellStyle name="Обычный 3 16 15 3 2 3" xfId="37922"/>
    <cellStyle name="Обычный 3 16 15 3 2 3 2" xfId="37923"/>
    <cellStyle name="Обычный 3 16 15 3 2 4" xfId="37924"/>
    <cellStyle name="Обычный 3 16 15 3 3" xfId="37925"/>
    <cellStyle name="Обычный 3 16 15 3 3 2" xfId="37926"/>
    <cellStyle name="Обычный 3 16 15 3 3 2 2" xfId="37927"/>
    <cellStyle name="Обычный 3 16 15 3 3 3" xfId="37928"/>
    <cellStyle name="Обычный 3 16 15 3 4" xfId="37929"/>
    <cellStyle name="Обычный 3 16 15 3 4 2" xfId="37930"/>
    <cellStyle name="Обычный 3 16 15 3 5" xfId="37931"/>
    <cellStyle name="Обычный 3 16 15 4" xfId="37932"/>
    <cellStyle name="Обычный 3 16 15 4 2" xfId="37933"/>
    <cellStyle name="Обычный 3 16 15 4 2 2" xfId="37934"/>
    <cellStyle name="Обычный 3 16 15 4 2 2 2" xfId="37935"/>
    <cellStyle name="Обычный 3 16 15 4 2 2 2 2" xfId="37936"/>
    <cellStyle name="Обычный 3 16 15 4 2 2 3" xfId="37937"/>
    <cellStyle name="Обычный 3 16 15 4 2 3" xfId="37938"/>
    <cellStyle name="Обычный 3 16 15 4 2 3 2" xfId="37939"/>
    <cellStyle name="Обычный 3 16 15 4 2 4" xfId="37940"/>
    <cellStyle name="Обычный 3 16 15 4 3" xfId="37941"/>
    <cellStyle name="Обычный 3 16 15 4 3 2" xfId="37942"/>
    <cellStyle name="Обычный 3 16 15 4 3 2 2" xfId="37943"/>
    <cellStyle name="Обычный 3 16 15 4 3 3" xfId="37944"/>
    <cellStyle name="Обычный 3 16 15 4 4" xfId="37945"/>
    <cellStyle name="Обычный 3 16 15 4 4 2" xfId="37946"/>
    <cellStyle name="Обычный 3 16 15 4 5" xfId="37947"/>
    <cellStyle name="Обычный 3 16 15 5" xfId="37948"/>
    <cellStyle name="Обычный 3 16 15 5 2" xfId="37949"/>
    <cellStyle name="Обычный 3 16 15 5 2 2" xfId="37950"/>
    <cellStyle name="Обычный 3 16 15 5 2 2 2" xfId="37951"/>
    <cellStyle name="Обычный 3 16 15 5 2 3" xfId="37952"/>
    <cellStyle name="Обычный 3 16 15 5 3" xfId="37953"/>
    <cellStyle name="Обычный 3 16 15 5 3 2" xfId="37954"/>
    <cellStyle name="Обычный 3 16 15 5 4" xfId="37955"/>
    <cellStyle name="Обычный 3 16 15 6" xfId="37956"/>
    <cellStyle name="Обычный 3 16 15 6 2" xfId="37957"/>
    <cellStyle name="Обычный 3 16 15 6 2 2" xfId="37958"/>
    <cellStyle name="Обычный 3 16 15 6 3" xfId="37959"/>
    <cellStyle name="Обычный 3 16 15 7" xfId="37960"/>
    <cellStyle name="Обычный 3 16 15 7 2" xfId="37961"/>
    <cellStyle name="Обычный 3 16 15 8" xfId="37962"/>
    <cellStyle name="Обычный 3 16 16" xfId="37963"/>
    <cellStyle name="Обычный 3 16 16 2" xfId="37964"/>
    <cellStyle name="Обычный 3 16 16 2 2" xfId="37965"/>
    <cellStyle name="Обычный 3 16 16 2 2 2" xfId="37966"/>
    <cellStyle name="Обычный 3 16 16 2 2 2 2" xfId="37967"/>
    <cellStyle name="Обычный 3 16 16 2 2 2 2 2" xfId="37968"/>
    <cellStyle name="Обычный 3 16 16 2 2 2 2 2 2" xfId="37969"/>
    <cellStyle name="Обычный 3 16 16 2 2 2 2 3" xfId="37970"/>
    <cellStyle name="Обычный 3 16 16 2 2 2 3" xfId="37971"/>
    <cellStyle name="Обычный 3 16 16 2 2 2 3 2" xfId="37972"/>
    <cellStyle name="Обычный 3 16 16 2 2 2 4" xfId="37973"/>
    <cellStyle name="Обычный 3 16 16 2 2 3" xfId="37974"/>
    <cellStyle name="Обычный 3 16 16 2 2 3 2" xfId="37975"/>
    <cellStyle name="Обычный 3 16 16 2 2 3 2 2" xfId="37976"/>
    <cellStyle name="Обычный 3 16 16 2 2 3 3" xfId="37977"/>
    <cellStyle name="Обычный 3 16 16 2 2 4" xfId="37978"/>
    <cellStyle name="Обычный 3 16 16 2 2 4 2" xfId="37979"/>
    <cellStyle name="Обычный 3 16 16 2 2 5" xfId="37980"/>
    <cellStyle name="Обычный 3 16 16 2 3" xfId="37981"/>
    <cellStyle name="Обычный 3 16 16 2 3 2" xfId="37982"/>
    <cellStyle name="Обычный 3 16 16 2 3 2 2" xfId="37983"/>
    <cellStyle name="Обычный 3 16 16 2 3 2 2 2" xfId="37984"/>
    <cellStyle name="Обычный 3 16 16 2 3 2 2 2 2" xfId="37985"/>
    <cellStyle name="Обычный 3 16 16 2 3 2 2 3" xfId="37986"/>
    <cellStyle name="Обычный 3 16 16 2 3 2 3" xfId="37987"/>
    <cellStyle name="Обычный 3 16 16 2 3 2 3 2" xfId="37988"/>
    <cellStyle name="Обычный 3 16 16 2 3 2 4" xfId="37989"/>
    <cellStyle name="Обычный 3 16 16 2 3 3" xfId="37990"/>
    <cellStyle name="Обычный 3 16 16 2 3 3 2" xfId="37991"/>
    <cellStyle name="Обычный 3 16 16 2 3 3 2 2" xfId="37992"/>
    <cellStyle name="Обычный 3 16 16 2 3 3 3" xfId="37993"/>
    <cellStyle name="Обычный 3 16 16 2 3 4" xfId="37994"/>
    <cellStyle name="Обычный 3 16 16 2 3 4 2" xfId="37995"/>
    <cellStyle name="Обычный 3 16 16 2 3 5" xfId="37996"/>
    <cellStyle name="Обычный 3 16 16 2 4" xfId="37997"/>
    <cellStyle name="Обычный 3 16 16 2 4 2" xfId="37998"/>
    <cellStyle name="Обычный 3 16 16 2 4 2 2" xfId="37999"/>
    <cellStyle name="Обычный 3 16 16 2 4 2 2 2" xfId="38000"/>
    <cellStyle name="Обычный 3 16 16 2 4 2 3" xfId="38001"/>
    <cellStyle name="Обычный 3 16 16 2 4 3" xfId="38002"/>
    <cellStyle name="Обычный 3 16 16 2 4 3 2" xfId="38003"/>
    <cellStyle name="Обычный 3 16 16 2 4 4" xfId="38004"/>
    <cellStyle name="Обычный 3 16 16 2 5" xfId="38005"/>
    <cellStyle name="Обычный 3 16 16 2 5 2" xfId="38006"/>
    <cellStyle name="Обычный 3 16 16 2 5 2 2" xfId="38007"/>
    <cellStyle name="Обычный 3 16 16 2 5 3" xfId="38008"/>
    <cellStyle name="Обычный 3 16 16 2 6" xfId="38009"/>
    <cellStyle name="Обычный 3 16 16 2 6 2" xfId="38010"/>
    <cellStyle name="Обычный 3 16 16 2 7" xfId="38011"/>
    <cellStyle name="Обычный 3 16 16 3" xfId="38012"/>
    <cellStyle name="Обычный 3 16 16 3 2" xfId="38013"/>
    <cellStyle name="Обычный 3 16 16 3 2 2" xfId="38014"/>
    <cellStyle name="Обычный 3 16 16 3 2 2 2" xfId="38015"/>
    <cellStyle name="Обычный 3 16 16 3 2 2 2 2" xfId="38016"/>
    <cellStyle name="Обычный 3 16 16 3 2 2 3" xfId="38017"/>
    <cellStyle name="Обычный 3 16 16 3 2 3" xfId="38018"/>
    <cellStyle name="Обычный 3 16 16 3 2 3 2" xfId="38019"/>
    <cellStyle name="Обычный 3 16 16 3 2 4" xfId="38020"/>
    <cellStyle name="Обычный 3 16 16 3 3" xfId="38021"/>
    <cellStyle name="Обычный 3 16 16 3 3 2" xfId="38022"/>
    <cellStyle name="Обычный 3 16 16 3 3 2 2" xfId="38023"/>
    <cellStyle name="Обычный 3 16 16 3 3 3" xfId="38024"/>
    <cellStyle name="Обычный 3 16 16 3 4" xfId="38025"/>
    <cellStyle name="Обычный 3 16 16 3 4 2" xfId="38026"/>
    <cellStyle name="Обычный 3 16 16 3 5" xfId="38027"/>
    <cellStyle name="Обычный 3 16 16 4" xfId="38028"/>
    <cellStyle name="Обычный 3 16 16 4 2" xfId="38029"/>
    <cellStyle name="Обычный 3 16 16 4 2 2" xfId="38030"/>
    <cellStyle name="Обычный 3 16 16 4 2 2 2" xfId="38031"/>
    <cellStyle name="Обычный 3 16 16 4 2 2 2 2" xfId="38032"/>
    <cellStyle name="Обычный 3 16 16 4 2 2 3" xfId="38033"/>
    <cellStyle name="Обычный 3 16 16 4 2 3" xfId="38034"/>
    <cellStyle name="Обычный 3 16 16 4 2 3 2" xfId="38035"/>
    <cellStyle name="Обычный 3 16 16 4 2 4" xfId="38036"/>
    <cellStyle name="Обычный 3 16 16 4 3" xfId="38037"/>
    <cellStyle name="Обычный 3 16 16 4 3 2" xfId="38038"/>
    <cellStyle name="Обычный 3 16 16 4 3 2 2" xfId="38039"/>
    <cellStyle name="Обычный 3 16 16 4 3 3" xfId="38040"/>
    <cellStyle name="Обычный 3 16 16 4 4" xfId="38041"/>
    <cellStyle name="Обычный 3 16 16 4 4 2" xfId="38042"/>
    <cellStyle name="Обычный 3 16 16 4 5" xfId="38043"/>
    <cellStyle name="Обычный 3 16 16 5" xfId="38044"/>
    <cellStyle name="Обычный 3 16 16 5 2" xfId="38045"/>
    <cellStyle name="Обычный 3 16 16 5 2 2" xfId="38046"/>
    <cellStyle name="Обычный 3 16 16 5 2 2 2" xfId="38047"/>
    <cellStyle name="Обычный 3 16 16 5 2 3" xfId="38048"/>
    <cellStyle name="Обычный 3 16 16 5 3" xfId="38049"/>
    <cellStyle name="Обычный 3 16 16 5 3 2" xfId="38050"/>
    <cellStyle name="Обычный 3 16 16 5 4" xfId="38051"/>
    <cellStyle name="Обычный 3 16 16 6" xfId="38052"/>
    <cellStyle name="Обычный 3 16 16 6 2" xfId="38053"/>
    <cellStyle name="Обычный 3 16 16 6 2 2" xfId="38054"/>
    <cellStyle name="Обычный 3 16 16 6 3" xfId="38055"/>
    <cellStyle name="Обычный 3 16 16 7" xfId="38056"/>
    <cellStyle name="Обычный 3 16 16 7 2" xfId="38057"/>
    <cellStyle name="Обычный 3 16 16 8" xfId="38058"/>
    <cellStyle name="Обычный 3 16 17" xfId="38059"/>
    <cellStyle name="Обычный 3 16 17 2" xfId="38060"/>
    <cellStyle name="Обычный 3 16 17 2 2" xfId="38061"/>
    <cellStyle name="Обычный 3 16 17 2 2 2" xfId="38062"/>
    <cellStyle name="Обычный 3 16 17 2 2 2 2" xfId="38063"/>
    <cellStyle name="Обычный 3 16 17 2 2 2 2 2" xfId="38064"/>
    <cellStyle name="Обычный 3 16 17 2 2 2 2 2 2" xfId="38065"/>
    <cellStyle name="Обычный 3 16 17 2 2 2 2 3" xfId="38066"/>
    <cellStyle name="Обычный 3 16 17 2 2 2 3" xfId="38067"/>
    <cellStyle name="Обычный 3 16 17 2 2 2 3 2" xfId="38068"/>
    <cellStyle name="Обычный 3 16 17 2 2 2 4" xfId="38069"/>
    <cellStyle name="Обычный 3 16 17 2 2 3" xfId="38070"/>
    <cellStyle name="Обычный 3 16 17 2 2 3 2" xfId="38071"/>
    <cellStyle name="Обычный 3 16 17 2 2 3 2 2" xfId="38072"/>
    <cellStyle name="Обычный 3 16 17 2 2 3 3" xfId="38073"/>
    <cellStyle name="Обычный 3 16 17 2 2 4" xfId="38074"/>
    <cellStyle name="Обычный 3 16 17 2 2 4 2" xfId="38075"/>
    <cellStyle name="Обычный 3 16 17 2 2 5" xfId="38076"/>
    <cellStyle name="Обычный 3 16 17 2 3" xfId="38077"/>
    <cellStyle name="Обычный 3 16 17 2 3 2" xfId="38078"/>
    <cellStyle name="Обычный 3 16 17 2 3 2 2" xfId="38079"/>
    <cellStyle name="Обычный 3 16 17 2 3 2 2 2" xfId="38080"/>
    <cellStyle name="Обычный 3 16 17 2 3 2 2 2 2" xfId="38081"/>
    <cellStyle name="Обычный 3 16 17 2 3 2 2 3" xfId="38082"/>
    <cellStyle name="Обычный 3 16 17 2 3 2 3" xfId="38083"/>
    <cellStyle name="Обычный 3 16 17 2 3 2 3 2" xfId="38084"/>
    <cellStyle name="Обычный 3 16 17 2 3 2 4" xfId="38085"/>
    <cellStyle name="Обычный 3 16 17 2 3 3" xfId="38086"/>
    <cellStyle name="Обычный 3 16 17 2 3 3 2" xfId="38087"/>
    <cellStyle name="Обычный 3 16 17 2 3 3 2 2" xfId="38088"/>
    <cellStyle name="Обычный 3 16 17 2 3 3 3" xfId="38089"/>
    <cellStyle name="Обычный 3 16 17 2 3 4" xfId="38090"/>
    <cellStyle name="Обычный 3 16 17 2 3 4 2" xfId="38091"/>
    <cellStyle name="Обычный 3 16 17 2 3 5" xfId="38092"/>
    <cellStyle name="Обычный 3 16 17 2 4" xfId="38093"/>
    <cellStyle name="Обычный 3 16 17 2 4 2" xfId="38094"/>
    <cellStyle name="Обычный 3 16 17 2 4 2 2" xfId="38095"/>
    <cellStyle name="Обычный 3 16 17 2 4 2 2 2" xfId="38096"/>
    <cellStyle name="Обычный 3 16 17 2 4 2 3" xfId="38097"/>
    <cellStyle name="Обычный 3 16 17 2 4 3" xfId="38098"/>
    <cellStyle name="Обычный 3 16 17 2 4 3 2" xfId="38099"/>
    <cellStyle name="Обычный 3 16 17 2 4 4" xfId="38100"/>
    <cellStyle name="Обычный 3 16 17 2 5" xfId="38101"/>
    <cellStyle name="Обычный 3 16 17 2 5 2" xfId="38102"/>
    <cellStyle name="Обычный 3 16 17 2 5 2 2" xfId="38103"/>
    <cellStyle name="Обычный 3 16 17 2 5 3" xfId="38104"/>
    <cellStyle name="Обычный 3 16 17 2 6" xfId="38105"/>
    <cellStyle name="Обычный 3 16 17 2 6 2" xfId="38106"/>
    <cellStyle name="Обычный 3 16 17 2 7" xfId="38107"/>
    <cellStyle name="Обычный 3 16 17 3" xfId="38108"/>
    <cellStyle name="Обычный 3 16 17 3 2" xfId="38109"/>
    <cellStyle name="Обычный 3 16 17 3 2 2" xfId="38110"/>
    <cellStyle name="Обычный 3 16 17 3 2 2 2" xfId="38111"/>
    <cellStyle name="Обычный 3 16 17 3 2 2 2 2" xfId="38112"/>
    <cellStyle name="Обычный 3 16 17 3 2 2 3" xfId="38113"/>
    <cellStyle name="Обычный 3 16 17 3 2 3" xfId="38114"/>
    <cellStyle name="Обычный 3 16 17 3 2 3 2" xfId="38115"/>
    <cellStyle name="Обычный 3 16 17 3 2 4" xfId="38116"/>
    <cellStyle name="Обычный 3 16 17 3 3" xfId="38117"/>
    <cellStyle name="Обычный 3 16 17 3 3 2" xfId="38118"/>
    <cellStyle name="Обычный 3 16 17 3 3 2 2" xfId="38119"/>
    <cellStyle name="Обычный 3 16 17 3 3 3" xfId="38120"/>
    <cellStyle name="Обычный 3 16 17 3 4" xfId="38121"/>
    <cellStyle name="Обычный 3 16 17 3 4 2" xfId="38122"/>
    <cellStyle name="Обычный 3 16 17 3 5" xfId="38123"/>
    <cellStyle name="Обычный 3 16 17 4" xfId="38124"/>
    <cellStyle name="Обычный 3 16 17 4 2" xfId="38125"/>
    <cellStyle name="Обычный 3 16 17 4 2 2" xfId="38126"/>
    <cellStyle name="Обычный 3 16 17 4 2 2 2" xfId="38127"/>
    <cellStyle name="Обычный 3 16 17 4 2 2 2 2" xfId="38128"/>
    <cellStyle name="Обычный 3 16 17 4 2 2 3" xfId="38129"/>
    <cellStyle name="Обычный 3 16 17 4 2 3" xfId="38130"/>
    <cellStyle name="Обычный 3 16 17 4 2 3 2" xfId="38131"/>
    <cellStyle name="Обычный 3 16 17 4 2 4" xfId="38132"/>
    <cellStyle name="Обычный 3 16 17 4 3" xfId="38133"/>
    <cellStyle name="Обычный 3 16 17 4 3 2" xfId="38134"/>
    <cellStyle name="Обычный 3 16 17 4 3 2 2" xfId="38135"/>
    <cellStyle name="Обычный 3 16 17 4 3 3" xfId="38136"/>
    <cellStyle name="Обычный 3 16 17 4 4" xfId="38137"/>
    <cellStyle name="Обычный 3 16 17 4 4 2" xfId="38138"/>
    <cellStyle name="Обычный 3 16 17 4 5" xfId="38139"/>
    <cellStyle name="Обычный 3 16 17 5" xfId="38140"/>
    <cellStyle name="Обычный 3 16 17 5 2" xfId="38141"/>
    <cellStyle name="Обычный 3 16 17 5 2 2" xfId="38142"/>
    <cellStyle name="Обычный 3 16 17 5 2 2 2" xfId="38143"/>
    <cellStyle name="Обычный 3 16 17 5 2 3" xfId="38144"/>
    <cellStyle name="Обычный 3 16 17 5 3" xfId="38145"/>
    <cellStyle name="Обычный 3 16 17 5 3 2" xfId="38146"/>
    <cellStyle name="Обычный 3 16 17 5 4" xfId="38147"/>
    <cellStyle name="Обычный 3 16 17 6" xfId="38148"/>
    <cellStyle name="Обычный 3 16 17 6 2" xfId="38149"/>
    <cellStyle name="Обычный 3 16 17 6 2 2" xfId="38150"/>
    <cellStyle name="Обычный 3 16 17 6 3" xfId="38151"/>
    <cellStyle name="Обычный 3 16 17 7" xfId="38152"/>
    <cellStyle name="Обычный 3 16 17 7 2" xfId="38153"/>
    <cellStyle name="Обычный 3 16 17 8" xfId="38154"/>
    <cellStyle name="Обычный 3 16 18" xfId="38155"/>
    <cellStyle name="Обычный 3 16 18 2" xfId="38156"/>
    <cellStyle name="Обычный 3 16 18 2 2" xfId="38157"/>
    <cellStyle name="Обычный 3 16 18 2 2 2" xfId="38158"/>
    <cellStyle name="Обычный 3 16 18 2 2 2 2" xfId="38159"/>
    <cellStyle name="Обычный 3 16 18 2 2 2 2 2" xfId="38160"/>
    <cellStyle name="Обычный 3 16 18 2 2 2 2 2 2" xfId="38161"/>
    <cellStyle name="Обычный 3 16 18 2 2 2 2 3" xfId="38162"/>
    <cellStyle name="Обычный 3 16 18 2 2 2 3" xfId="38163"/>
    <cellStyle name="Обычный 3 16 18 2 2 2 3 2" xfId="38164"/>
    <cellStyle name="Обычный 3 16 18 2 2 2 4" xfId="38165"/>
    <cellStyle name="Обычный 3 16 18 2 2 3" xfId="38166"/>
    <cellStyle name="Обычный 3 16 18 2 2 3 2" xfId="38167"/>
    <cellStyle name="Обычный 3 16 18 2 2 3 2 2" xfId="38168"/>
    <cellStyle name="Обычный 3 16 18 2 2 3 3" xfId="38169"/>
    <cellStyle name="Обычный 3 16 18 2 2 4" xfId="38170"/>
    <cellStyle name="Обычный 3 16 18 2 2 4 2" xfId="38171"/>
    <cellStyle name="Обычный 3 16 18 2 2 5" xfId="38172"/>
    <cellStyle name="Обычный 3 16 18 2 3" xfId="38173"/>
    <cellStyle name="Обычный 3 16 18 2 3 2" xfId="38174"/>
    <cellStyle name="Обычный 3 16 18 2 3 2 2" xfId="38175"/>
    <cellStyle name="Обычный 3 16 18 2 3 2 2 2" xfId="38176"/>
    <cellStyle name="Обычный 3 16 18 2 3 2 2 2 2" xfId="38177"/>
    <cellStyle name="Обычный 3 16 18 2 3 2 2 3" xfId="38178"/>
    <cellStyle name="Обычный 3 16 18 2 3 2 3" xfId="38179"/>
    <cellStyle name="Обычный 3 16 18 2 3 2 3 2" xfId="38180"/>
    <cellStyle name="Обычный 3 16 18 2 3 2 4" xfId="38181"/>
    <cellStyle name="Обычный 3 16 18 2 3 3" xfId="38182"/>
    <cellStyle name="Обычный 3 16 18 2 3 3 2" xfId="38183"/>
    <cellStyle name="Обычный 3 16 18 2 3 3 2 2" xfId="38184"/>
    <cellStyle name="Обычный 3 16 18 2 3 3 3" xfId="38185"/>
    <cellStyle name="Обычный 3 16 18 2 3 4" xfId="38186"/>
    <cellStyle name="Обычный 3 16 18 2 3 4 2" xfId="38187"/>
    <cellStyle name="Обычный 3 16 18 2 3 5" xfId="38188"/>
    <cellStyle name="Обычный 3 16 18 2 4" xfId="38189"/>
    <cellStyle name="Обычный 3 16 18 2 4 2" xfId="38190"/>
    <cellStyle name="Обычный 3 16 18 2 4 2 2" xfId="38191"/>
    <cellStyle name="Обычный 3 16 18 2 4 2 2 2" xfId="38192"/>
    <cellStyle name="Обычный 3 16 18 2 4 2 3" xfId="38193"/>
    <cellStyle name="Обычный 3 16 18 2 4 3" xfId="38194"/>
    <cellStyle name="Обычный 3 16 18 2 4 3 2" xfId="38195"/>
    <cellStyle name="Обычный 3 16 18 2 4 4" xfId="38196"/>
    <cellStyle name="Обычный 3 16 18 2 5" xfId="38197"/>
    <cellStyle name="Обычный 3 16 18 2 5 2" xfId="38198"/>
    <cellStyle name="Обычный 3 16 18 2 5 2 2" xfId="38199"/>
    <cellStyle name="Обычный 3 16 18 2 5 3" xfId="38200"/>
    <cellStyle name="Обычный 3 16 18 2 6" xfId="38201"/>
    <cellStyle name="Обычный 3 16 18 2 6 2" xfId="38202"/>
    <cellStyle name="Обычный 3 16 18 2 7" xfId="38203"/>
    <cellStyle name="Обычный 3 16 18 3" xfId="38204"/>
    <cellStyle name="Обычный 3 16 18 3 2" xfId="38205"/>
    <cellStyle name="Обычный 3 16 18 3 2 2" xfId="38206"/>
    <cellStyle name="Обычный 3 16 18 3 2 2 2" xfId="38207"/>
    <cellStyle name="Обычный 3 16 18 3 2 2 2 2" xfId="38208"/>
    <cellStyle name="Обычный 3 16 18 3 2 2 3" xfId="38209"/>
    <cellStyle name="Обычный 3 16 18 3 2 3" xfId="38210"/>
    <cellStyle name="Обычный 3 16 18 3 2 3 2" xfId="38211"/>
    <cellStyle name="Обычный 3 16 18 3 2 4" xfId="38212"/>
    <cellStyle name="Обычный 3 16 18 3 3" xfId="38213"/>
    <cellStyle name="Обычный 3 16 18 3 3 2" xfId="38214"/>
    <cellStyle name="Обычный 3 16 18 3 3 2 2" xfId="38215"/>
    <cellStyle name="Обычный 3 16 18 3 3 3" xfId="38216"/>
    <cellStyle name="Обычный 3 16 18 3 4" xfId="38217"/>
    <cellStyle name="Обычный 3 16 18 3 4 2" xfId="38218"/>
    <cellStyle name="Обычный 3 16 18 3 5" xfId="38219"/>
    <cellStyle name="Обычный 3 16 18 4" xfId="38220"/>
    <cellStyle name="Обычный 3 16 18 4 2" xfId="38221"/>
    <cellStyle name="Обычный 3 16 18 4 2 2" xfId="38222"/>
    <cellStyle name="Обычный 3 16 18 4 2 2 2" xfId="38223"/>
    <cellStyle name="Обычный 3 16 18 4 2 2 2 2" xfId="38224"/>
    <cellStyle name="Обычный 3 16 18 4 2 2 3" xfId="38225"/>
    <cellStyle name="Обычный 3 16 18 4 2 3" xfId="38226"/>
    <cellStyle name="Обычный 3 16 18 4 2 3 2" xfId="38227"/>
    <cellStyle name="Обычный 3 16 18 4 2 4" xfId="38228"/>
    <cellStyle name="Обычный 3 16 18 4 3" xfId="38229"/>
    <cellStyle name="Обычный 3 16 18 4 3 2" xfId="38230"/>
    <cellStyle name="Обычный 3 16 18 4 3 2 2" xfId="38231"/>
    <cellStyle name="Обычный 3 16 18 4 3 3" xfId="38232"/>
    <cellStyle name="Обычный 3 16 18 4 4" xfId="38233"/>
    <cellStyle name="Обычный 3 16 18 4 4 2" xfId="38234"/>
    <cellStyle name="Обычный 3 16 18 4 5" xfId="38235"/>
    <cellStyle name="Обычный 3 16 18 5" xfId="38236"/>
    <cellStyle name="Обычный 3 16 18 5 2" xfId="38237"/>
    <cellStyle name="Обычный 3 16 18 5 2 2" xfId="38238"/>
    <cellStyle name="Обычный 3 16 18 5 2 2 2" xfId="38239"/>
    <cellStyle name="Обычный 3 16 18 5 2 3" xfId="38240"/>
    <cellStyle name="Обычный 3 16 18 5 3" xfId="38241"/>
    <cellStyle name="Обычный 3 16 18 5 3 2" xfId="38242"/>
    <cellStyle name="Обычный 3 16 18 5 4" xfId="38243"/>
    <cellStyle name="Обычный 3 16 18 6" xfId="38244"/>
    <cellStyle name="Обычный 3 16 18 6 2" xfId="38245"/>
    <cellStyle name="Обычный 3 16 18 6 2 2" xfId="38246"/>
    <cellStyle name="Обычный 3 16 18 6 3" xfId="38247"/>
    <cellStyle name="Обычный 3 16 18 7" xfId="38248"/>
    <cellStyle name="Обычный 3 16 18 7 2" xfId="38249"/>
    <cellStyle name="Обычный 3 16 18 8" xfId="38250"/>
    <cellStyle name="Обычный 3 16 19" xfId="38251"/>
    <cellStyle name="Обычный 3 16 19 2" xfId="38252"/>
    <cellStyle name="Обычный 3 16 19 2 2" xfId="38253"/>
    <cellStyle name="Обычный 3 16 19 2 2 2" xfId="38254"/>
    <cellStyle name="Обычный 3 16 19 2 2 2 2" xfId="38255"/>
    <cellStyle name="Обычный 3 16 19 2 2 2 2 2" xfId="38256"/>
    <cellStyle name="Обычный 3 16 19 2 2 2 2 2 2" xfId="38257"/>
    <cellStyle name="Обычный 3 16 19 2 2 2 2 3" xfId="38258"/>
    <cellStyle name="Обычный 3 16 19 2 2 2 3" xfId="38259"/>
    <cellStyle name="Обычный 3 16 19 2 2 2 3 2" xfId="38260"/>
    <cellStyle name="Обычный 3 16 19 2 2 2 4" xfId="38261"/>
    <cellStyle name="Обычный 3 16 19 2 2 3" xfId="38262"/>
    <cellStyle name="Обычный 3 16 19 2 2 3 2" xfId="38263"/>
    <cellStyle name="Обычный 3 16 19 2 2 3 2 2" xfId="38264"/>
    <cellStyle name="Обычный 3 16 19 2 2 3 3" xfId="38265"/>
    <cellStyle name="Обычный 3 16 19 2 2 4" xfId="38266"/>
    <cellStyle name="Обычный 3 16 19 2 2 4 2" xfId="38267"/>
    <cellStyle name="Обычный 3 16 19 2 2 5" xfId="38268"/>
    <cellStyle name="Обычный 3 16 19 2 3" xfId="38269"/>
    <cellStyle name="Обычный 3 16 19 2 3 2" xfId="38270"/>
    <cellStyle name="Обычный 3 16 19 2 3 2 2" xfId="38271"/>
    <cellStyle name="Обычный 3 16 19 2 3 2 2 2" xfId="38272"/>
    <cellStyle name="Обычный 3 16 19 2 3 2 2 2 2" xfId="38273"/>
    <cellStyle name="Обычный 3 16 19 2 3 2 2 3" xfId="38274"/>
    <cellStyle name="Обычный 3 16 19 2 3 2 3" xfId="38275"/>
    <cellStyle name="Обычный 3 16 19 2 3 2 3 2" xfId="38276"/>
    <cellStyle name="Обычный 3 16 19 2 3 2 4" xfId="38277"/>
    <cellStyle name="Обычный 3 16 19 2 3 3" xfId="38278"/>
    <cellStyle name="Обычный 3 16 19 2 3 3 2" xfId="38279"/>
    <cellStyle name="Обычный 3 16 19 2 3 3 2 2" xfId="38280"/>
    <cellStyle name="Обычный 3 16 19 2 3 3 3" xfId="38281"/>
    <cellStyle name="Обычный 3 16 19 2 3 4" xfId="38282"/>
    <cellStyle name="Обычный 3 16 19 2 3 4 2" xfId="38283"/>
    <cellStyle name="Обычный 3 16 19 2 3 5" xfId="38284"/>
    <cellStyle name="Обычный 3 16 19 2 4" xfId="38285"/>
    <cellStyle name="Обычный 3 16 19 2 4 2" xfId="38286"/>
    <cellStyle name="Обычный 3 16 19 2 4 2 2" xfId="38287"/>
    <cellStyle name="Обычный 3 16 19 2 4 2 2 2" xfId="38288"/>
    <cellStyle name="Обычный 3 16 19 2 4 2 3" xfId="38289"/>
    <cellStyle name="Обычный 3 16 19 2 4 3" xfId="38290"/>
    <cellStyle name="Обычный 3 16 19 2 4 3 2" xfId="38291"/>
    <cellStyle name="Обычный 3 16 19 2 4 4" xfId="38292"/>
    <cellStyle name="Обычный 3 16 19 2 5" xfId="38293"/>
    <cellStyle name="Обычный 3 16 19 2 5 2" xfId="38294"/>
    <cellStyle name="Обычный 3 16 19 2 5 2 2" xfId="38295"/>
    <cellStyle name="Обычный 3 16 19 2 5 3" xfId="38296"/>
    <cellStyle name="Обычный 3 16 19 2 6" xfId="38297"/>
    <cellStyle name="Обычный 3 16 19 2 6 2" xfId="38298"/>
    <cellStyle name="Обычный 3 16 19 2 7" xfId="38299"/>
    <cellStyle name="Обычный 3 16 19 3" xfId="38300"/>
    <cellStyle name="Обычный 3 16 19 3 2" xfId="38301"/>
    <cellStyle name="Обычный 3 16 19 3 2 2" xfId="38302"/>
    <cellStyle name="Обычный 3 16 19 3 2 2 2" xfId="38303"/>
    <cellStyle name="Обычный 3 16 19 3 2 2 2 2" xfId="38304"/>
    <cellStyle name="Обычный 3 16 19 3 2 2 3" xfId="38305"/>
    <cellStyle name="Обычный 3 16 19 3 2 3" xfId="38306"/>
    <cellStyle name="Обычный 3 16 19 3 2 3 2" xfId="38307"/>
    <cellStyle name="Обычный 3 16 19 3 2 4" xfId="38308"/>
    <cellStyle name="Обычный 3 16 19 3 3" xfId="38309"/>
    <cellStyle name="Обычный 3 16 19 3 3 2" xfId="38310"/>
    <cellStyle name="Обычный 3 16 19 3 3 2 2" xfId="38311"/>
    <cellStyle name="Обычный 3 16 19 3 3 3" xfId="38312"/>
    <cellStyle name="Обычный 3 16 19 3 4" xfId="38313"/>
    <cellStyle name="Обычный 3 16 19 3 4 2" xfId="38314"/>
    <cellStyle name="Обычный 3 16 19 3 5" xfId="38315"/>
    <cellStyle name="Обычный 3 16 19 4" xfId="38316"/>
    <cellStyle name="Обычный 3 16 19 4 2" xfId="38317"/>
    <cellStyle name="Обычный 3 16 19 4 2 2" xfId="38318"/>
    <cellStyle name="Обычный 3 16 19 4 2 2 2" xfId="38319"/>
    <cellStyle name="Обычный 3 16 19 4 2 2 2 2" xfId="38320"/>
    <cellStyle name="Обычный 3 16 19 4 2 2 3" xfId="38321"/>
    <cellStyle name="Обычный 3 16 19 4 2 3" xfId="38322"/>
    <cellStyle name="Обычный 3 16 19 4 2 3 2" xfId="38323"/>
    <cellStyle name="Обычный 3 16 19 4 2 4" xfId="38324"/>
    <cellStyle name="Обычный 3 16 19 4 3" xfId="38325"/>
    <cellStyle name="Обычный 3 16 19 4 3 2" xfId="38326"/>
    <cellStyle name="Обычный 3 16 19 4 3 2 2" xfId="38327"/>
    <cellStyle name="Обычный 3 16 19 4 3 3" xfId="38328"/>
    <cellStyle name="Обычный 3 16 19 4 4" xfId="38329"/>
    <cellStyle name="Обычный 3 16 19 4 4 2" xfId="38330"/>
    <cellStyle name="Обычный 3 16 19 4 5" xfId="38331"/>
    <cellStyle name="Обычный 3 16 19 5" xfId="38332"/>
    <cellStyle name="Обычный 3 16 19 5 2" xfId="38333"/>
    <cellStyle name="Обычный 3 16 19 5 2 2" xfId="38334"/>
    <cellStyle name="Обычный 3 16 19 5 2 2 2" xfId="38335"/>
    <cellStyle name="Обычный 3 16 19 5 2 3" xfId="38336"/>
    <cellStyle name="Обычный 3 16 19 5 3" xfId="38337"/>
    <cellStyle name="Обычный 3 16 19 5 3 2" xfId="38338"/>
    <cellStyle name="Обычный 3 16 19 5 4" xfId="38339"/>
    <cellStyle name="Обычный 3 16 19 6" xfId="38340"/>
    <cellStyle name="Обычный 3 16 19 6 2" xfId="38341"/>
    <cellStyle name="Обычный 3 16 19 6 2 2" xfId="38342"/>
    <cellStyle name="Обычный 3 16 19 6 3" xfId="38343"/>
    <cellStyle name="Обычный 3 16 19 7" xfId="38344"/>
    <cellStyle name="Обычный 3 16 19 7 2" xfId="38345"/>
    <cellStyle name="Обычный 3 16 19 8" xfId="38346"/>
    <cellStyle name="Обычный 3 16 2" xfId="38347"/>
    <cellStyle name="Обычный 3 16 2 2" xfId="38348"/>
    <cellStyle name="Обычный 3 16 2 2 2" xfId="38349"/>
    <cellStyle name="Обычный 3 16 2 2 2 2" xfId="38350"/>
    <cellStyle name="Обычный 3 16 2 2 2 2 2" xfId="38351"/>
    <cellStyle name="Обычный 3 16 2 2 2 2 2 2" xfId="38352"/>
    <cellStyle name="Обычный 3 16 2 2 2 2 2 2 2" xfId="38353"/>
    <cellStyle name="Обычный 3 16 2 2 2 2 2 3" xfId="38354"/>
    <cellStyle name="Обычный 3 16 2 2 2 2 3" xfId="38355"/>
    <cellStyle name="Обычный 3 16 2 2 2 2 3 2" xfId="38356"/>
    <cellStyle name="Обычный 3 16 2 2 2 2 4" xfId="38357"/>
    <cellStyle name="Обычный 3 16 2 2 2 3" xfId="38358"/>
    <cellStyle name="Обычный 3 16 2 2 2 3 2" xfId="38359"/>
    <cellStyle name="Обычный 3 16 2 2 2 3 2 2" xfId="38360"/>
    <cellStyle name="Обычный 3 16 2 2 2 3 3" xfId="38361"/>
    <cellStyle name="Обычный 3 16 2 2 2 4" xfId="38362"/>
    <cellStyle name="Обычный 3 16 2 2 2 4 2" xfId="38363"/>
    <cellStyle name="Обычный 3 16 2 2 2 5" xfId="38364"/>
    <cellStyle name="Обычный 3 16 2 2 3" xfId="38365"/>
    <cellStyle name="Обычный 3 16 2 2 3 2" xfId="38366"/>
    <cellStyle name="Обычный 3 16 2 2 3 2 2" xfId="38367"/>
    <cellStyle name="Обычный 3 16 2 2 3 2 2 2" xfId="38368"/>
    <cellStyle name="Обычный 3 16 2 2 3 2 2 2 2" xfId="38369"/>
    <cellStyle name="Обычный 3 16 2 2 3 2 2 3" xfId="38370"/>
    <cellStyle name="Обычный 3 16 2 2 3 2 3" xfId="38371"/>
    <cellStyle name="Обычный 3 16 2 2 3 2 3 2" xfId="38372"/>
    <cellStyle name="Обычный 3 16 2 2 3 2 4" xfId="38373"/>
    <cellStyle name="Обычный 3 16 2 2 3 3" xfId="38374"/>
    <cellStyle name="Обычный 3 16 2 2 3 3 2" xfId="38375"/>
    <cellStyle name="Обычный 3 16 2 2 3 3 2 2" xfId="38376"/>
    <cellStyle name="Обычный 3 16 2 2 3 3 3" xfId="38377"/>
    <cellStyle name="Обычный 3 16 2 2 3 4" xfId="38378"/>
    <cellStyle name="Обычный 3 16 2 2 3 4 2" xfId="38379"/>
    <cellStyle name="Обычный 3 16 2 2 3 5" xfId="38380"/>
    <cellStyle name="Обычный 3 16 2 2 4" xfId="38381"/>
    <cellStyle name="Обычный 3 16 2 2 4 2" xfId="38382"/>
    <cellStyle name="Обычный 3 16 2 2 4 2 2" xfId="38383"/>
    <cellStyle name="Обычный 3 16 2 2 4 2 2 2" xfId="38384"/>
    <cellStyle name="Обычный 3 16 2 2 4 2 3" xfId="38385"/>
    <cellStyle name="Обычный 3 16 2 2 4 3" xfId="38386"/>
    <cellStyle name="Обычный 3 16 2 2 4 3 2" xfId="38387"/>
    <cellStyle name="Обычный 3 16 2 2 4 4" xfId="38388"/>
    <cellStyle name="Обычный 3 16 2 2 5" xfId="38389"/>
    <cellStyle name="Обычный 3 16 2 2 5 2" xfId="38390"/>
    <cellStyle name="Обычный 3 16 2 2 5 2 2" xfId="38391"/>
    <cellStyle name="Обычный 3 16 2 2 5 3" xfId="38392"/>
    <cellStyle name="Обычный 3 16 2 2 6" xfId="38393"/>
    <cellStyle name="Обычный 3 16 2 2 6 2" xfId="38394"/>
    <cellStyle name="Обычный 3 16 2 2 7" xfId="38395"/>
    <cellStyle name="Обычный 3 16 2 3" xfId="38396"/>
    <cellStyle name="Обычный 3 16 2 3 2" xfId="38397"/>
    <cellStyle name="Обычный 3 16 2 3 2 2" xfId="38398"/>
    <cellStyle name="Обычный 3 16 2 3 2 2 2" xfId="38399"/>
    <cellStyle name="Обычный 3 16 2 3 2 2 2 2" xfId="38400"/>
    <cellStyle name="Обычный 3 16 2 3 2 2 3" xfId="38401"/>
    <cellStyle name="Обычный 3 16 2 3 2 3" xfId="38402"/>
    <cellStyle name="Обычный 3 16 2 3 2 3 2" xfId="38403"/>
    <cellStyle name="Обычный 3 16 2 3 2 4" xfId="38404"/>
    <cellStyle name="Обычный 3 16 2 3 3" xfId="38405"/>
    <cellStyle name="Обычный 3 16 2 3 3 2" xfId="38406"/>
    <cellStyle name="Обычный 3 16 2 3 3 2 2" xfId="38407"/>
    <cellStyle name="Обычный 3 16 2 3 3 3" xfId="38408"/>
    <cellStyle name="Обычный 3 16 2 3 4" xfId="38409"/>
    <cellStyle name="Обычный 3 16 2 3 4 2" xfId="38410"/>
    <cellStyle name="Обычный 3 16 2 3 5" xfId="38411"/>
    <cellStyle name="Обычный 3 16 2 4" xfId="38412"/>
    <cellStyle name="Обычный 3 16 2 4 2" xfId="38413"/>
    <cellStyle name="Обычный 3 16 2 4 2 2" xfId="38414"/>
    <cellStyle name="Обычный 3 16 2 4 2 2 2" xfId="38415"/>
    <cellStyle name="Обычный 3 16 2 4 2 2 2 2" xfId="38416"/>
    <cellStyle name="Обычный 3 16 2 4 2 2 3" xfId="38417"/>
    <cellStyle name="Обычный 3 16 2 4 2 3" xfId="38418"/>
    <cellStyle name="Обычный 3 16 2 4 2 3 2" xfId="38419"/>
    <cellStyle name="Обычный 3 16 2 4 2 4" xfId="38420"/>
    <cellStyle name="Обычный 3 16 2 4 3" xfId="38421"/>
    <cellStyle name="Обычный 3 16 2 4 3 2" xfId="38422"/>
    <cellStyle name="Обычный 3 16 2 4 3 2 2" xfId="38423"/>
    <cellStyle name="Обычный 3 16 2 4 3 3" xfId="38424"/>
    <cellStyle name="Обычный 3 16 2 4 4" xfId="38425"/>
    <cellStyle name="Обычный 3 16 2 4 4 2" xfId="38426"/>
    <cellStyle name="Обычный 3 16 2 4 5" xfId="38427"/>
    <cellStyle name="Обычный 3 16 2 5" xfId="38428"/>
    <cellStyle name="Обычный 3 16 2 5 2" xfId="38429"/>
    <cellStyle name="Обычный 3 16 2 5 2 2" xfId="38430"/>
    <cellStyle name="Обычный 3 16 2 5 2 2 2" xfId="38431"/>
    <cellStyle name="Обычный 3 16 2 5 2 3" xfId="38432"/>
    <cellStyle name="Обычный 3 16 2 5 3" xfId="38433"/>
    <cellStyle name="Обычный 3 16 2 5 3 2" xfId="38434"/>
    <cellStyle name="Обычный 3 16 2 5 4" xfId="38435"/>
    <cellStyle name="Обычный 3 16 2 6" xfId="38436"/>
    <cellStyle name="Обычный 3 16 2 6 2" xfId="38437"/>
    <cellStyle name="Обычный 3 16 2 6 2 2" xfId="38438"/>
    <cellStyle name="Обычный 3 16 2 6 3" xfId="38439"/>
    <cellStyle name="Обычный 3 16 2 7" xfId="38440"/>
    <cellStyle name="Обычный 3 16 2 7 2" xfId="38441"/>
    <cellStyle name="Обычный 3 16 2 8" xfId="38442"/>
    <cellStyle name="Обычный 3 16 20" xfId="38443"/>
    <cellStyle name="Обычный 3 16 20 2" xfId="38444"/>
    <cellStyle name="Обычный 3 16 20 2 2" xfId="38445"/>
    <cellStyle name="Обычный 3 16 20 2 2 2" xfId="38446"/>
    <cellStyle name="Обычный 3 16 20 2 2 2 2" xfId="38447"/>
    <cellStyle name="Обычный 3 16 20 2 2 2 2 2" xfId="38448"/>
    <cellStyle name="Обычный 3 16 20 2 2 2 2 2 2" xfId="38449"/>
    <cellStyle name="Обычный 3 16 20 2 2 2 2 3" xfId="38450"/>
    <cellStyle name="Обычный 3 16 20 2 2 2 3" xfId="38451"/>
    <cellStyle name="Обычный 3 16 20 2 2 2 3 2" xfId="38452"/>
    <cellStyle name="Обычный 3 16 20 2 2 2 4" xfId="38453"/>
    <cellStyle name="Обычный 3 16 20 2 2 3" xfId="38454"/>
    <cellStyle name="Обычный 3 16 20 2 2 3 2" xfId="38455"/>
    <cellStyle name="Обычный 3 16 20 2 2 3 2 2" xfId="38456"/>
    <cellStyle name="Обычный 3 16 20 2 2 3 3" xfId="38457"/>
    <cellStyle name="Обычный 3 16 20 2 2 4" xfId="38458"/>
    <cellStyle name="Обычный 3 16 20 2 2 4 2" xfId="38459"/>
    <cellStyle name="Обычный 3 16 20 2 2 5" xfId="38460"/>
    <cellStyle name="Обычный 3 16 20 2 3" xfId="38461"/>
    <cellStyle name="Обычный 3 16 20 2 3 2" xfId="38462"/>
    <cellStyle name="Обычный 3 16 20 2 3 2 2" xfId="38463"/>
    <cellStyle name="Обычный 3 16 20 2 3 2 2 2" xfId="38464"/>
    <cellStyle name="Обычный 3 16 20 2 3 2 2 2 2" xfId="38465"/>
    <cellStyle name="Обычный 3 16 20 2 3 2 2 3" xfId="38466"/>
    <cellStyle name="Обычный 3 16 20 2 3 2 3" xfId="38467"/>
    <cellStyle name="Обычный 3 16 20 2 3 2 3 2" xfId="38468"/>
    <cellStyle name="Обычный 3 16 20 2 3 2 4" xfId="38469"/>
    <cellStyle name="Обычный 3 16 20 2 3 3" xfId="38470"/>
    <cellStyle name="Обычный 3 16 20 2 3 3 2" xfId="38471"/>
    <cellStyle name="Обычный 3 16 20 2 3 3 2 2" xfId="38472"/>
    <cellStyle name="Обычный 3 16 20 2 3 3 3" xfId="38473"/>
    <cellStyle name="Обычный 3 16 20 2 3 4" xfId="38474"/>
    <cellStyle name="Обычный 3 16 20 2 3 4 2" xfId="38475"/>
    <cellStyle name="Обычный 3 16 20 2 3 5" xfId="38476"/>
    <cellStyle name="Обычный 3 16 20 2 4" xfId="38477"/>
    <cellStyle name="Обычный 3 16 20 2 4 2" xfId="38478"/>
    <cellStyle name="Обычный 3 16 20 2 4 2 2" xfId="38479"/>
    <cellStyle name="Обычный 3 16 20 2 4 2 2 2" xfId="38480"/>
    <cellStyle name="Обычный 3 16 20 2 4 2 3" xfId="38481"/>
    <cellStyle name="Обычный 3 16 20 2 4 3" xfId="38482"/>
    <cellStyle name="Обычный 3 16 20 2 4 3 2" xfId="38483"/>
    <cellStyle name="Обычный 3 16 20 2 4 4" xfId="38484"/>
    <cellStyle name="Обычный 3 16 20 2 5" xfId="38485"/>
    <cellStyle name="Обычный 3 16 20 2 5 2" xfId="38486"/>
    <cellStyle name="Обычный 3 16 20 2 5 2 2" xfId="38487"/>
    <cellStyle name="Обычный 3 16 20 2 5 3" xfId="38488"/>
    <cellStyle name="Обычный 3 16 20 2 6" xfId="38489"/>
    <cellStyle name="Обычный 3 16 20 2 6 2" xfId="38490"/>
    <cellStyle name="Обычный 3 16 20 2 7" xfId="38491"/>
    <cellStyle name="Обычный 3 16 20 3" xfId="38492"/>
    <cellStyle name="Обычный 3 16 20 3 2" xfId="38493"/>
    <cellStyle name="Обычный 3 16 20 3 2 2" xfId="38494"/>
    <cellStyle name="Обычный 3 16 20 3 2 2 2" xfId="38495"/>
    <cellStyle name="Обычный 3 16 20 3 2 2 2 2" xfId="38496"/>
    <cellStyle name="Обычный 3 16 20 3 2 2 3" xfId="38497"/>
    <cellStyle name="Обычный 3 16 20 3 2 3" xfId="38498"/>
    <cellStyle name="Обычный 3 16 20 3 2 3 2" xfId="38499"/>
    <cellStyle name="Обычный 3 16 20 3 2 4" xfId="38500"/>
    <cellStyle name="Обычный 3 16 20 3 3" xfId="38501"/>
    <cellStyle name="Обычный 3 16 20 3 3 2" xfId="38502"/>
    <cellStyle name="Обычный 3 16 20 3 3 2 2" xfId="38503"/>
    <cellStyle name="Обычный 3 16 20 3 3 3" xfId="38504"/>
    <cellStyle name="Обычный 3 16 20 3 4" xfId="38505"/>
    <cellStyle name="Обычный 3 16 20 3 4 2" xfId="38506"/>
    <cellStyle name="Обычный 3 16 20 3 5" xfId="38507"/>
    <cellStyle name="Обычный 3 16 20 4" xfId="38508"/>
    <cellStyle name="Обычный 3 16 20 4 2" xfId="38509"/>
    <cellStyle name="Обычный 3 16 20 4 2 2" xfId="38510"/>
    <cellStyle name="Обычный 3 16 20 4 2 2 2" xfId="38511"/>
    <cellStyle name="Обычный 3 16 20 4 2 2 2 2" xfId="38512"/>
    <cellStyle name="Обычный 3 16 20 4 2 2 3" xfId="38513"/>
    <cellStyle name="Обычный 3 16 20 4 2 3" xfId="38514"/>
    <cellStyle name="Обычный 3 16 20 4 2 3 2" xfId="38515"/>
    <cellStyle name="Обычный 3 16 20 4 2 4" xfId="38516"/>
    <cellStyle name="Обычный 3 16 20 4 3" xfId="38517"/>
    <cellStyle name="Обычный 3 16 20 4 3 2" xfId="38518"/>
    <cellStyle name="Обычный 3 16 20 4 3 2 2" xfId="38519"/>
    <cellStyle name="Обычный 3 16 20 4 3 3" xfId="38520"/>
    <cellStyle name="Обычный 3 16 20 4 4" xfId="38521"/>
    <cellStyle name="Обычный 3 16 20 4 4 2" xfId="38522"/>
    <cellStyle name="Обычный 3 16 20 4 5" xfId="38523"/>
    <cellStyle name="Обычный 3 16 20 5" xfId="38524"/>
    <cellStyle name="Обычный 3 16 20 5 2" xfId="38525"/>
    <cellStyle name="Обычный 3 16 20 5 2 2" xfId="38526"/>
    <cellStyle name="Обычный 3 16 20 5 2 2 2" xfId="38527"/>
    <cellStyle name="Обычный 3 16 20 5 2 3" xfId="38528"/>
    <cellStyle name="Обычный 3 16 20 5 3" xfId="38529"/>
    <cellStyle name="Обычный 3 16 20 5 3 2" xfId="38530"/>
    <cellStyle name="Обычный 3 16 20 5 4" xfId="38531"/>
    <cellStyle name="Обычный 3 16 20 6" xfId="38532"/>
    <cellStyle name="Обычный 3 16 20 6 2" xfId="38533"/>
    <cellStyle name="Обычный 3 16 20 6 2 2" xfId="38534"/>
    <cellStyle name="Обычный 3 16 20 6 3" xfId="38535"/>
    <cellStyle name="Обычный 3 16 20 7" xfId="38536"/>
    <cellStyle name="Обычный 3 16 20 7 2" xfId="38537"/>
    <cellStyle name="Обычный 3 16 20 8" xfId="38538"/>
    <cellStyle name="Обычный 3 16 21" xfId="38539"/>
    <cellStyle name="Обычный 3 16 21 2" xfId="38540"/>
    <cellStyle name="Обычный 3 16 21 2 2" xfId="38541"/>
    <cellStyle name="Обычный 3 16 21 2 2 2" xfId="38542"/>
    <cellStyle name="Обычный 3 16 21 2 2 2 2" xfId="38543"/>
    <cellStyle name="Обычный 3 16 21 2 2 2 2 2" xfId="38544"/>
    <cellStyle name="Обычный 3 16 21 2 2 2 2 2 2" xfId="38545"/>
    <cellStyle name="Обычный 3 16 21 2 2 2 2 3" xfId="38546"/>
    <cellStyle name="Обычный 3 16 21 2 2 2 3" xfId="38547"/>
    <cellStyle name="Обычный 3 16 21 2 2 2 3 2" xfId="38548"/>
    <cellStyle name="Обычный 3 16 21 2 2 2 4" xfId="38549"/>
    <cellStyle name="Обычный 3 16 21 2 2 3" xfId="38550"/>
    <cellStyle name="Обычный 3 16 21 2 2 3 2" xfId="38551"/>
    <cellStyle name="Обычный 3 16 21 2 2 3 2 2" xfId="38552"/>
    <cellStyle name="Обычный 3 16 21 2 2 3 3" xfId="38553"/>
    <cellStyle name="Обычный 3 16 21 2 2 4" xfId="38554"/>
    <cellStyle name="Обычный 3 16 21 2 2 4 2" xfId="38555"/>
    <cellStyle name="Обычный 3 16 21 2 2 5" xfId="38556"/>
    <cellStyle name="Обычный 3 16 21 2 3" xfId="38557"/>
    <cellStyle name="Обычный 3 16 21 2 3 2" xfId="38558"/>
    <cellStyle name="Обычный 3 16 21 2 3 2 2" xfId="38559"/>
    <cellStyle name="Обычный 3 16 21 2 3 2 2 2" xfId="38560"/>
    <cellStyle name="Обычный 3 16 21 2 3 2 2 2 2" xfId="38561"/>
    <cellStyle name="Обычный 3 16 21 2 3 2 2 3" xfId="38562"/>
    <cellStyle name="Обычный 3 16 21 2 3 2 3" xfId="38563"/>
    <cellStyle name="Обычный 3 16 21 2 3 2 3 2" xfId="38564"/>
    <cellStyle name="Обычный 3 16 21 2 3 2 4" xfId="38565"/>
    <cellStyle name="Обычный 3 16 21 2 3 3" xfId="38566"/>
    <cellStyle name="Обычный 3 16 21 2 3 3 2" xfId="38567"/>
    <cellStyle name="Обычный 3 16 21 2 3 3 2 2" xfId="38568"/>
    <cellStyle name="Обычный 3 16 21 2 3 3 3" xfId="38569"/>
    <cellStyle name="Обычный 3 16 21 2 3 4" xfId="38570"/>
    <cellStyle name="Обычный 3 16 21 2 3 4 2" xfId="38571"/>
    <cellStyle name="Обычный 3 16 21 2 3 5" xfId="38572"/>
    <cellStyle name="Обычный 3 16 21 2 4" xfId="38573"/>
    <cellStyle name="Обычный 3 16 21 2 4 2" xfId="38574"/>
    <cellStyle name="Обычный 3 16 21 2 4 2 2" xfId="38575"/>
    <cellStyle name="Обычный 3 16 21 2 4 2 2 2" xfId="38576"/>
    <cellStyle name="Обычный 3 16 21 2 4 2 3" xfId="38577"/>
    <cellStyle name="Обычный 3 16 21 2 4 3" xfId="38578"/>
    <cellStyle name="Обычный 3 16 21 2 4 3 2" xfId="38579"/>
    <cellStyle name="Обычный 3 16 21 2 4 4" xfId="38580"/>
    <cellStyle name="Обычный 3 16 21 2 5" xfId="38581"/>
    <cellStyle name="Обычный 3 16 21 2 5 2" xfId="38582"/>
    <cellStyle name="Обычный 3 16 21 2 5 2 2" xfId="38583"/>
    <cellStyle name="Обычный 3 16 21 2 5 3" xfId="38584"/>
    <cellStyle name="Обычный 3 16 21 2 6" xfId="38585"/>
    <cellStyle name="Обычный 3 16 21 2 6 2" xfId="38586"/>
    <cellStyle name="Обычный 3 16 21 2 7" xfId="38587"/>
    <cellStyle name="Обычный 3 16 21 3" xfId="38588"/>
    <cellStyle name="Обычный 3 16 21 3 2" xfId="38589"/>
    <cellStyle name="Обычный 3 16 21 3 2 2" xfId="38590"/>
    <cellStyle name="Обычный 3 16 21 3 2 2 2" xfId="38591"/>
    <cellStyle name="Обычный 3 16 21 3 2 2 2 2" xfId="38592"/>
    <cellStyle name="Обычный 3 16 21 3 2 2 3" xfId="38593"/>
    <cellStyle name="Обычный 3 16 21 3 2 3" xfId="38594"/>
    <cellStyle name="Обычный 3 16 21 3 2 3 2" xfId="38595"/>
    <cellStyle name="Обычный 3 16 21 3 2 4" xfId="38596"/>
    <cellStyle name="Обычный 3 16 21 3 3" xfId="38597"/>
    <cellStyle name="Обычный 3 16 21 3 3 2" xfId="38598"/>
    <cellStyle name="Обычный 3 16 21 3 3 2 2" xfId="38599"/>
    <cellStyle name="Обычный 3 16 21 3 3 3" xfId="38600"/>
    <cellStyle name="Обычный 3 16 21 3 4" xfId="38601"/>
    <cellStyle name="Обычный 3 16 21 3 4 2" xfId="38602"/>
    <cellStyle name="Обычный 3 16 21 3 5" xfId="38603"/>
    <cellStyle name="Обычный 3 16 21 4" xfId="38604"/>
    <cellStyle name="Обычный 3 16 21 4 2" xfId="38605"/>
    <cellStyle name="Обычный 3 16 21 4 2 2" xfId="38606"/>
    <cellStyle name="Обычный 3 16 21 4 2 2 2" xfId="38607"/>
    <cellStyle name="Обычный 3 16 21 4 2 2 2 2" xfId="38608"/>
    <cellStyle name="Обычный 3 16 21 4 2 2 3" xfId="38609"/>
    <cellStyle name="Обычный 3 16 21 4 2 3" xfId="38610"/>
    <cellStyle name="Обычный 3 16 21 4 2 3 2" xfId="38611"/>
    <cellStyle name="Обычный 3 16 21 4 2 4" xfId="38612"/>
    <cellStyle name="Обычный 3 16 21 4 3" xfId="38613"/>
    <cellStyle name="Обычный 3 16 21 4 3 2" xfId="38614"/>
    <cellStyle name="Обычный 3 16 21 4 3 2 2" xfId="38615"/>
    <cellStyle name="Обычный 3 16 21 4 3 3" xfId="38616"/>
    <cellStyle name="Обычный 3 16 21 4 4" xfId="38617"/>
    <cellStyle name="Обычный 3 16 21 4 4 2" xfId="38618"/>
    <cellStyle name="Обычный 3 16 21 4 5" xfId="38619"/>
    <cellStyle name="Обычный 3 16 21 5" xfId="38620"/>
    <cellStyle name="Обычный 3 16 21 5 2" xfId="38621"/>
    <cellStyle name="Обычный 3 16 21 5 2 2" xfId="38622"/>
    <cellStyle name="Обычный 3 16 21 5 2 2 2" xfId="38623"/>
    <cellStyle name="Обычный 3 16 21 5 2 3" xfId="38624"/>
    <cellStyle name="Обычный 3 16 21 5 3" xfId="38625"/>
    <cellStyle name="Обычный 3 16 21 5 3 2" xfId="38626"/>
    <cellStyle name="Обычный 3 16 21 5 4" xfId="38627"/>
    <cellStyle name="Обычный 3 16 21 6" xfId="38628"/>
    <cellStyle name="Обычный 3 16 21 6 2" xfId="38629"/>
    <cellStyle name="Обычный 3 16 21 6 2 2" xfId="38630"/>
    <cellStyle name="Обычный 3 16 21 6 3" xfId="38631"/>
    <cellStyle name="Обычный 3 16 21 7" xfId="38632"/>
    <cellStyle name="Обычный 3 16 21 7 2" xfId="38633"/>
    <cellStyle name="Обычный 3 16 21 8" xfId="38634"/>
    <cellStyle name="Обычный 3 16 22" xfId="38635"/>
    <cellStyle name="Обычный 3 16 22 2" xfId="38636"/>
    <cellStyle name="Обычный 3 16 22 2 2" xfId="38637"/>
    <cellStyle name="Обычный 3 16 22 2 2 2" xfId="38638"/>
    <cellStyle name="Обычный 3 16 22 2 2 2 2" xfId="38639"/>
    <cellStyle name="Обычный 3 16 22 2 2 2 2 2" xfId="38640"/>
    <cellStyle name="Обычный 3 16 22 2 2 2 2 2 2" xfId="38641"/>
    <cellStyle name="Обычный 3 16 22 2 2 2 2 3" xfId="38642"/>
    <cellStyle name="Обычный 3 16 22 2 2 2 3" xfId="38643"/>
    <cellStyle name="Обычный 3 16 22 2 2 2 3 2" xfId="38644"/>
    <cellStyle name="Обычный 3 16 22 2 2 2 4" xfId="38645"/>
    <cellStyle name="Обычный 3 16 22 2 2 3" xfId="38646"/>
    <cellStyle name="Обычный 3 16 22 2 2 3 2" xfId="38647"/>
    <cellStyle name="Обычный 3 16 22 2 2 3 2 2" xfId="38648"/>
    <cellStyle name="Обычный 3 16 22 2 2 3 3" xfId="38649"/>
    <cellStyle name="Обычный 3 16 22 2 2 4" xfId="38650"/>
    <cellStyle name="Обычный 3 16 22 2 2 4 2" xfId="38651"/>
    <cellStyle name="Обычный 3 16 22 2 2 5" xfId="38652"/>
    <cellStyle name="Обычный 3 16 22 2 3" xfId="38653"/>
    <cellStyle name="Обычный 3 16 22 2 3 2" xfId="38654"/>
    <cellStyle name="Обычный 3 16 22 2 3 2 2" xfId="38655"/>
    <cellStyle name="Обычный 3 16 22 2 3 2 2 2" xfId="38656"/>
    <cellStyle name="Обычный 3 16 22 2 3 2 2 2 2" xfId="38657"/>
    <cellStyle name="Обычный 3 16 22 2 3 2 2 3" xfId="38658"/>
    <cellStyle name="Обычный 3 16 22 2 3 2 3" xfId="38659"/>
    <cellStyle name="Обычный 3 16 22 2 3 2 3 2" xfId="38660"/>
    <cellStyle name="Обычный 3 16 22 2 3 2 4" xfId="38661"/>
    <cellStyle name="Обычный 3 16 22 2 3 3" xfId="38662"/>
    <cellStyle name="Обычный 3 16 22 2 3 3 2" xfId="38663"/>
    <cellStyle name="Обычный 3 16 22 2 3 3 2 2" xfId="38664"/>
    <cellStyle name="Обычный 3 16 22 2 3 3 3" xfId="38665"/>
    <cellStyle name="Обычный 3 16 22 2 3 4" xfId="38666"/>
    <cellStyle name="Обычный 3 16 22 2 3 4 2" xfId="38667"/>
    <cellStyle name="Обычный 3 16 22 2 3 5" xfId="38668"/>
    <cellStyle name="Обычный 3 16 22 2 4" xfId="38669"/>
    <cellStyle name="Обычный 3 16 22 2 4 2" xfId="38670"/>
    <cellStyle name="Обычный 3 16 22 2 4 2 2" xfId="38671"/>
    <cellStyle name="Обычный 3 16 22 2 4 2 2 2" xfId="38672"/>
    <cellStyle name="Обычный 3 16 22 2 4 2 3" xfId="38673"/>
    <cellStyle name="Обычный 3 16 22 2 4 3" xfId="38674"/>
    <cellStyle name="Обычный 3 16 22 2 4 3 2" xfId="38675"/>
    <cellStyle name="Обычный 3 16 22 2 4 4" xfId="38676"/>
    <cellStyle name="Обычный 3 16 22 2 5" xfId="38677"/>
    <cellStyle name="Обычный 3 16 22 2 5 2" xfId="38678"/>
    <cellStyle name="Обычный 3 16 22 2 5 2 2" xfId="38679"/>
    <cellStyle name="Обычный 3 16 22 2 5 3" xfId="38680"/>
    <cellStyle name="Обычный 3 16 22 2 6" xfId="38681"/>
    <cellStyle name="Обычный 3 16 22 2 6 2" xfId="38682"/>
    <cellStyle name="Обычный 3 16 22 2 7" xfId="38683"/>
    <cellStyle name="Обычный 3 16 22 3" xfId="38684"/>
    <cellStyle name="Обычный 3 16 22 3 2" xfId="38685"/>
    <cellStyle name="Обычный 3 16 22 3 2 2" xfId="38686"/>
    <cellStyle name="Обычный 3 16 22 3 2 2 2" xfId="38687"/>
    <cellStyle name="Обычный 3 16 22 3 2 2 2 2" xfId="38688"/>
    <cellStyle name="Обычный 3 16 22 3 2 2 3" xfId="38689"/>
    <cellStyle name="Обычный 3 16 22 3 2 3" xfId="38690"/>
    <cellStyle name="Обычный 3 16 22 3 2 3 2" xfId="38691"/>
    <cellStyle name="Обычный 3 16 22 3 2 4" xfId="38692"/>
    <cellStyle name="Обычный 3 16 22 3 3" xfId="38693"/>
    <cellStyle name="Обычный 3 16 22 3 3 2" xfId="38694"/>
    <cellStyle name="Обычный 3 16 22 3 3 2 2" xfId="38695"/>
    <cellStyle name="Обычный 3 16 22 3 3 3" xfId="38696"/>
    <cellStyle name="Обычный 3 16 22 3 4" xfId="38697"/>
    <cellStyle name="Обычный 3 16 22 3 4 2" xfId="38698"/>
    <cellStyle name="Обычный 3 16 22 3 5" xfId="38699"/>
    <cellStyle name="Обычный 3 16 22 4" xfId="38700"/>
    <cellStyle name="Обычный 3 16 22 4 2" xfId="38701"/>
    <cellStyle name="Обычный 3 16 22 4 2 2" xfId="38702"/>
    <cellStyle name="Обычный 3 16 22 4 2 2 2" xfId="38703"/>
    <cellStyle name="Обычный 3 16 22 4 2 2 2 2" xfId="38704"/>
    <cellStyle name="Обычный 3 16 22 4 2 2 3" xfId="38705"/>
    <cellStyle name="Обычный 3 16 22 4 2 3" xfId="38706"/>
    <cellStyle name="Обычный 3 16 22 4 2 3 2" xfId="38707"/>
    <cellStyle name="Обычный 3 16 22 4 2 4" xfId="38708"/>
    <cellStyle name="Обычный 3 16 22 4 3" xfId="38709"/>
    <cellStyle name="Обычный 3 16 22 4 3 2" xfId="38710"/>
    <cellStyle name="Обычный 3 16 22 4 3 2 2" xfId="38711"/>
    <cellStyle name="Обычный 3 16 22 4 3 3" xfId="38712"/>
    <cellStyle name="Обычный 3 16 22 4 4" xfId="38713"/>
    <cellStyle name="Обычный 3 16 22 4 4 2" xfId="38714"/>
    <cellStyle name="Обычный 3 16 22 4 5" xfId="38715"/>
    <cellStyle name="Обычный 3 16 22 5" xfId="38716"/>
    <cellStyle name="Обычный 3 16 22 5 2" xfId="38717"/>
    <cellStyle name="Обычный 3 16 22 5 2 2" xfId="38718"/>
    <cellStyle name="Обычный 3 16 22 5 2 2 2" xfId="38719"/>
    <cellStyle name="Обычный 3 16 22 5 2 3" xfId="38720"/>
    <cellStyle name="Обычный 3 16 22 5 3" xfId="38721"/>
    <cellStyle name="Обычный 3 16 22 5 3 2" xfId="38722"/>
    <cellStyle name="Обычный 3 16 22 5 4" xfId="38723"/>
    <cellStyle name="Обычный 3 16 22 6" xfId="38724"/>
    <cellStyle name="Обычный 3 16 22 6 2" xfId="38725"/>
    <cellStyle name="Обычный 3 16 22 6 2 2" xfId="38726"/>
    <cellStyle name="Обычный 3 16 22 6 3" xfId="38727"/>
    <cellStyle name="Обычный 3 16 22 7" xfId="38728"/>
    <cellStyle name="Обычный 3 16 22 7 2" xfId="38729"/>
    <cellStyle name="Обычный 3 16 22 8" xfId="38730"/>
    <cellStyle name="Обычный 3 16 23" xfId="38731"/>
    <cellStyle name="Обычный 3 16 23 2" xfId="38732"/>
    <cellStyle name="Обычный 3 16 23 2 2" xfId="38733"/>
    <cellStyle name="Обычный 3 16 23 2 2 2" xfId="38734"/>
    <cellStyle name="Обычный 3 16 23 2 2 2 2" xfId="38735"/>
    <cellStyle name="Обычный 3 16 23 2 2 2 2 2" xfId="38736"/>
    <cellStyle name="Обычный 3 16 23 2 2 2 2 2 2" xfId="38737"/>
    <cellStyle name="Обычный 3 16 23 2 2 2 2 3" xfId="38738"/>
    <cellStyle name="Обычный 3 16 23 2 2 2 3" xfId="38739"/>
    <cellStyle name="Обычный 3 16 23 2 2 2 3 2" xfId="38740"/>
    <cellStyle name="Обычный 3 16 23 2 2 2 4" xfId="38741"/>
    <cellStyle name="Обычный 3 16 23 2 2 3" xfId="38742"/>
    <cellStyle name="Обычный 3 16 23 2 2 3 2" xfId="38743"/>
    <cellStyle name="Обычный 3 16 23 2 2 3 2 2" xfId="38744"/>
    <cellStyle name="Обычный 3 16 23 2 2 3 3" xfId="38745"/>
    <cellStyle name="Обычный 3 16 23 2 2 4" xfId="38746"/>
    <cellStyle name="Обычный 3 16 23 2 2 4 2" xfId="38747"/>
    <cellStyle name="Обычный 3 16 23 2 2 5" xfId="38748"/>
    <cellStyle name="Обычный 3 16 23 2 3" xfId="38749"/>
    <cellStyle name="Обычный 3 16 23 2 3 2" xfId="38750"/>
    <cellStyle name="Обычный 3 16 23 2 3 2 2" xfId="38751"/>
    <cellStyle name="Обычный 3 16 23 2 3 2 2 2" xfId="38752"/>
    <cellStyle name="Обычный 3 16 23 2 3 2 2 2 2" xfId="38753"/>
    <cellStyle name="Обычный 3 16 23 2 3 2 2 3" xfId="38754"/>
    <cellStyle name="Обычный 3 16 23 2 3 2 3" xfId="38755"/>
    <cellStyle name="Обычный 3 16 23 2 3 2 3 2" xfId="38756"/>
    <cellStyle name="Обычный 3 16 23 2 3 2 4" xfId="38757"/>
    <cellStyle name="Обычный 3 16 23 2 3 3" xfId="38758"/>
    <cellStyle name="Обычный 3 16 23 2 3 3 2" xfId="38759"/>
    <cellStyle name="Обычный 3 16 23 2 3 3 2 2" xfId="38760"/>
    <cellStyle name="Обычный 3 16 23 2 3 3 3" xfId="38761"/>
    <cellStyle name="Обычный 3 16 23 2 3 4" xfId="38762"/>
    <cellStyle name="Обычный 3 16 23 2 3 4 2" xfId="38763"/>
    <cellStyle name="Обычный 3 16 23 2 3 5" xfId="38764"/>
    <cellStyle name="Обычный 3 16 23 2 4" xfId="38765"/>
    <cellStyle name="Обычный 3 16 23 2 4 2" xfId="38766"/>
    <cellStyle name="Обычный 3 16 23 2 4 2 2" xfId="38767"/>
    <cellStyle name="Обычный 3 16 23 2 4 2 2 2" xfId="38768"/>
    <cellStyle name="Обычный 3 16 23 2 4 2 3" xfId="38769"/>
    <cellStyle name="Обычный 3 16 23 2 4 3" xfId="38770"/>
    <cellStyle name="Обычный 3 16 23 2 4 3 2" xfId="38771"/>
    <cellStyle name="Обычный 3 16 23 2 4 4" xfId="38772"/>
    <cellStyle name="Обычный 3 16 23 2 5" xfId="38773"/>
    <cellStyle name="Обычный 3 16 23 2 5 2" xfId="38774"/>
    <cellStyle name="Обычный 3 16 23 2 5 2 2" xfId="38775"/>
    <cellStyle name="Обычный 3 16 23 2 5 3" xfId="38776"/>
    <cellStyle name="Обычный 3 16 23 2 6" xfId="38777"/>
    <cellStyle name="Обычный 3 16 23 2 6 2" xfId="38778"/>
    <cellStyle name="Обычный 3 16 23 2 7" xfId="38779"/>
    <cellStyle name="Обычный 3 16 23 3" xfId="38780"/>
    <cellStyle name="Обычный 3 16 23 3 2" xfId="38781"/>
    <cellStyle name="Обычный 3 16 23 3 2 2" xfId="38782"/>
    <cellStyle name="Обычный 3 16 23 3 2 2 2" xfId="38783"/>
    <cellStyle name="Обычный 3 16 23 3 2 2 2 2" xfId="38784"/>
    <cellStyle name="Обычный 3 16 23 3 2 2 3" xfId="38785"/>
    <cellStyle name="Обычный 3 16 23 3 2 3" xfId="38786"/>
    <cellStyle name="Обычный 3 16 23 3 2 3 2" xfId="38787"/>
    <cellStyle name="Обычный 3 16 23 3 2 4" xfId="38788"/>
    <cellStyle name="Обычный 3 16 23 3 3" xfId="38789"/>
    <cellStyle name="Обычный 3 16 23 3 3 2" xfId="38790"/>
    <cellStyle name="Обычный 3 16 23 3 3 2 2" xfId="38791"/>
    <cellStyle name="Обычный 3 16 23 3 3 3" xfId="38792"/>
    <cellStyle name="Обычный 3 16 23 3 4" xfId="38793"/>
    <cellStyle name="Обычный 3 16 23 3 4 2" xfId="38794"/>
    <cellStyle name="Обычный 3 16 23 3 5" xfId="38795"/>
    <cellStyle name="Обычный 3 16 23 4" xfId="38796"/>
    <cellStyle name="Обычный 3 16 23 4 2" xfId="38797"/>
    <cellStyle name="Обычный 3 16 23 4 2 2" xfId="38798"/>
    <cellStyle name="Обычный 3 16 23 4 2 2 2" xfId="38799"/>
    <cellStyle name="Обычный 3 16 23 4 2 2 2 2" xfId="38800"/>
    <cellStyle name="Обычный 3 16 23 4 2 2 3" xfId="38801"/>
    <cellStyle name="Обычный 3 16 23 4 2 3" xfId="38802"/>
    <cellStyle name="Обычный 3 16 23 4 2 3 2" xfId="38803"/>
    <cellStyle name="Обычный 3 16 23 4 2 4" xfId="38804"/>
    <cellStyle name="Обычный 3 16 23 4 3" xfId="38805"/>
    <cellStyle name="Обычный 3 16 23 4 3 2" xfId="38806"/>
    <cellStyle name="Обычный 3 16 23 4 3 2 2" xfId="38807"/>
    <cellStyle name="Обычный 3 16 23 4 3 3" xfId="38808"/>
    <cellStyle name="Обычный 3 16 23 4 4" xfId="38809"/>
    <cellStyle name="Обычный 3 16 23 4 4 2" xfId="38810"/>
    <cellStyle name="Обычный 3 16 23 4 5" xfId="38811"/>
    <cellStyle name="Обычный 3 16 23 5" xfId="38812"/>
    <cellStyle name="Обычный 3 16 23 5 2" xfId="38813"/>
    <cellStyle name="Обычный 3 16 23 5 2 2" xfId="38814"/>
    <cellStyle name="Обычный 3 16 23 5 2 2 2" xfId="38815"/>
    <cellStyle name="Обычный 3 16 23 5 2 3" xfId="38816"/>
    <cellStyle name="Обычный 3 16 23 5 3" xfId="38817"/>
    <cellStyle name="Обычный 3 16 23 5 3 2" xfId="38818"/>
    <cellStyle name="Обычный 3 16 23 5 4" xfId="38819"/>
    <cellStyle name="Обычный 3 16 23 6" xfId="38820"/>
    <cellStyle name="Обычный 3 16 23 6 2" xfId="38821"/>
    <cellStyle name="Обычный 3 16 23 6 2 2" xfId="38822"/>
    <cellStyle name="Обычный 3 16 23 6 3" xfId="38823"/>
    <cellStyle name="Обычный 3 16 23 7" xfId="38824"/>
    <cellStyle name="Обычный 3 16 23 7 2" xfId="38825"/>
    <cellStyle name="Обычный 3 16 23 8" xfId="38826"/>
    <cellStyle name="Обычный 3 16 24" xfId="38827"/>
    <cellStyle name="Обычный 3 16 24 2" xfId="38828"/>
    <cellStyle name="Обычный 3 16 24 2 2" xfId="38829"/>
    <cellStyle name="Обычный 3 16 24 2 2 2" xfId="38830"/>
    <cellStyle name="Обычный 3 16 24 2 2 2 2" xfId="38831"/>
    <cellStyle name="Обычный 3 16 24 2 2 2 2 2" xfId="38832"/>
    <cellStyle name="Обычный 3 16 24 2 2 2 2 2 2" xfId="38833"/>
    <cellStyle name="Обычный 3 16 24 2 2 2 2 3" xfId="38834"/>
    <cellStyle name="Обычный 3 16 24 2 2 2 3" xfId="38835"/>
    <cellStyle name="Обычный 3 16 24 2 2 2 3 2" xfId="38836"/>
    <cellStyle name="Обычный 3 16 24 2 2 2 4" xfId="38837"/>
    <cellStyle name="Обычный 3 16 24 2 2 3" xfId="38838"/>
    <cellStyle name="Обычный 3 16 24 2 2 3 2" xfId="38839"/>
    <cellStyle name="Обычный 3 16 24 2 2 3 2 2" xfId="38840"/>
    <cellStyle name="Обычный 3 16 24 2 2 3 3" xfId="38841"/>
    <cellStyle name="Обычный 3 16 24 2 2 4" xfId="38842"/>
    <cellStyle name="Обычный 3 16 24 2 2 4 2" xfId="38843"/>
    <cellStyle name="Обычный 3 16 24 2 2 5" xfId="38844"/>
    <cellStyle name="Обычный 3 16 24 2 3" xfId="38845"/>
    <cellStyle name="Обычный 3 16 24 2 3 2" xfId="38846"/>
    <cellStyle name="Обычный 3 16 24 2 3 2 2" xfId="38847"/>
    <cellStyle name="Обычный 3 16 24 2 3 2 2 2" xfId="38848"/>
    <cellStyle name="Обычный 3 16 24 2 3 2 2 2 2" xfId="38849"/>
    <cellStyle name="Обычный 3 16 24 2 3 2 2 3" xfId="38850"/>
    <cellStyle name="Обычный 3 16 24 2 3 2 3" xfId="38851"/>
    <cellStyle name="Обычный 3 16 24 2 3 2 3 2" xfId="38852"/>
    <cellStyle name="Обычный 3 16 24 2 3 2 4" xfId="38853"/>
    <cellStyle name="Обычный 3 16 24 2 3 3" xfId="38854"/>
    <cellStyle name="Обычный 3 16 24 2 3 3 2" xfId="38855"/>
    <cellStyle name="Обычный 3 16 24 2 3 3 2 2" xfId="38856"/>
    <cellStyle name="Обычный 3 16 24 2 3 3 3" xfId="38857"/>
    <cellStyle name="Обычный 3 16 24 2 3 4" xfId="38858"/>
    <cellStyle name="Обычный 3 16 24 2 3 4 2" xfId="38859"/>
    <cellStyle name="Обычный 3 16 24 2 3 5" xfId="38860"/>
    <cellStyle name="Обычный 3 16 24 2 4" xfId="38861"/>
    <cellStyle name="Обычный 3 16 24 2 4 2" xfId="38862"/>
    <cellStyle name="Обычный 3 16 24 2 4 2 2" xfId="38863"/>
    <cellStyle name="Обычный 3 16 24 2 4 2 2 2" xfId="38864"/>
    <cellStyle name="Обычный 3 16 24 2 4 2 3" xfId="38865"/>
    <cellStyle name="Обычный 3 16 24 2 4 3" xfId="38866"/>
    <cellStyle name="Обычный 3 16 24 2 4 3 2" xfId="38867"/>
    <cellStyle name="Обычный 3 16 24 2 4 4" xfId="38868"/>
    <cellStyle name="Обычный 3 16 24 2 5" xfId="38869"/>
    <cellStyle name="Обычный 3 16 24 2 5 2" xfId="38870"/>
    <cellStyle name="Обычный 3 16 24 2 5 2 2" xfId="38871"/>
    <cellStyle name="Обычный 3 16 24 2 5 3" xfId="38872"/>
    <cellStyle name="Обычный 3 16 24 2 6" xfId="38873"/>
    <cellStyle name="Обычный 3 16 24 2 6 2" xfId="38874"/>
    <cellStyle name="Обычный 3 16 24 2 7" xfId="38875"/>
    <cellStyle name="Обычный 3 16 24 3" xfId="38876"/>
    <cellStyle name="Обычный 3 16 24 3 2" xfId="38877"/>
    <cellStyle name="Обычный 3 16 24 3 2 2" xfId="38878"/>
    <cellStyle name="Обычный 3 16 24 3 2 2 2" xfId="38879"/>
    <cellStyle name="Обычный 3 16 24 3 2 2 2 2" xfId="38880"/>
    <cellStyle name="Обычный 3 16 24 3 2 2 3" xfId="38881"/>
    <cellStyle name="Обычный 3 16 24 3 2 3" xfId="38882"/>
    <cellStyle name="Обычный 3 16 24 3 2 3 2" xfId="38883"/>
    <cellStyle name="Обычный 3 16 24 3 2 4" xfId="38884"/>
    <cellStyle name="Обычный 3 16 24 3 3" xfId="38885"/>
    <cellStyle name="Обычный 3 16 24 3 3 2" xfId="38886"/>
    <cellStyle name="Обычный 3 16 24 3 3 2 2" xfId="38887"/>
    <cellStyle name="Обычный 3 16 24 3 3 3" xfId="38888"/>
    <cellStyle name="Обычный 3 16 24 3 4" xfId="38889"/>
    <cellStyle name="Обычный 3 16 24 3 4 2" xfId="38890"/>
    <cellStyle name="Обычный 3 16 24 3 5" xfId="38891"/>
    <cellStyle name="Обычный 3 16 24 4" xfId="38892"/>
    <cellStyle name="Обычный 3 16 24 4 2" xfId="38893"/>
    <cellStyle name="Обычный 3 16 24 4 2 2" xfId="38894"/>
    <cellStyle name="Обычный 3 16 24 4 2 2 2" xfId="38895"/>
    <cellStyle name="Обычный 3 16 24 4 2 2 2 2" xfId="38896"/>
    <cellStyle name="Обычный 3 16 24 4 2 2 3" xfId="38897"/>
    <cellStyle name="Обычный 3 16 24 4 2 3" xfId="38898"/>
    <cellStyle name="Обычный 3 16 24 4 2 3 2" xfId="38899"/>
    <cellStyle name="Обычный 3 16 24 4 2 4" xfId="38900"/>
    <cellStyle name="Обычный 3 16 24 4 3" xfId="38901"/>
    <cellStyle name="Обычный 3 16 24 4 3 2" xfId="38902"/>
    <cellStyle name="Обычный 3 16 24 4 3 2 2" xfId="38903"/>
    <cellStyle name="Обычный 3 16 24 4 3 3" xfId="38904"/>
    <cellStyle name="Обычный 3 16 24 4 4" xfId="38905"/>
    <cellStyle name="Обычный 3 16 24 4 4 2" xfId="38906"/>
    <cellStyle name="Обычный 3 16 24 4 5" xfId="38907"/>
    <cellStyle name="Обычный 3 16 24 5" xfId="38908"/>
    <cellStyle name="Обычный 3 16 24 5 2" xfId="38909"/>
    <cellStyle name="Обычный 3 16 24 5 2 2" xfId="38910"/>
    <cellStyle name="Обычный 3 16 24 5 2 2 2" xfId="38911"/>
    <cellStyle name="Обычный 3 16 24 5 2 3" xfId="38912"/>
    <cellStyle name="Обычный 3 16 24 5 3" xfId="38913"/>
    <cellStyle name="Обычный 3 16 24 5 3 2" xfId="38914"/>
    <cellStyle name="Обычный 3 16 24 5 4" xfId="38915"/>
    <cellStyle name="Обычный 3 16 24 6" xfId="38916"/>
    <cellStyle name="Обычный 3 16 24 6 2" xfId="38917"/>
    <cellStyle name="Обычный 3 16 24 6 2 2" xfId="38918"/>
    <cellStyle name="Обычный 3 16 24 6 3" xfId="38919"/>
    <cellStyle name="Обычный 3 16 24 7" xfId="38920"/>
    <cellStyle name="Обычный 3 16 24 7 2" xfId="38921"/>
    <cellStyle name="Обычный 3 16 24 8" xfId="38922"/>
    <cellStyle name="Обычный 3 16 25" xfId="38923"/>
    <cellStyle name="Обычный 3 16 25 2" xfId="38924"/>
    <cellStyle name="Обычный 3 16 25 2 2" xfId="38925"/>
    <cellStyle name="Обычный 3 16 25 2 2 2" xfId="38926"/>
    <cellStyle name="Обычный 3 16 25 2 2 2 2" xfId="38927"/>
    <cellStyle name="Обычный 3 16 25 2 2 2 2 2" xfId="38928"/>
    <cellStyle name="Обычный 3 16 25 2 2 2 2 2 2" xfId="38929"/>
    <cellStyle name="Обычный 3 16 25 2 2 2 2 3" xfId="38930"/>
    <cellStyle name="Обычный 3 16 25 2 2 2 3" xfId="38931"/>
    <cellStyle name="Обычный 3 16 25 2 2 2 3 2" xfId="38932"/>
    <cellStyle name="Обычный 3 16 25 2 2 2 4" xfId="38933"/>
    <cellStyle name="Обычный 3 16 25 2 2 3" xfId="38934"/>
    <cellStyle name="Обычный 3 16 25 2 2 3 2" xfId="38935"/>
    <cellStyle name="Обычный 3 16 25 2 2 3 2 2" xfId="38936"/>
    <cellStyle name="Обычный 3 16 25 2 2 3 3" xfId="38937"/>
    <cellStyle name="Обычный 3 16 25 2 2 4" xfId="38938"/>
    <cellStyle name="Обычный 3 16 25 2 2 4 2" xfId="38939"/>
    <cellStyle name="Обычный 3 16 25 2 2 5" xfId="38940"/>
    <cellStyle name="Обычный 3 16 25 2 3" xfId="38941"/>
    <cellStyle name="Обычный 3 16 25 2 3 2" xfId="38942"/>
    <cellStyle name="Обычный 3 16 25 2 3 2 2" xfId="38943"/>
    <cellStyle name="Обычный 3 16 25 2 3 2 2 2" xfId="38944"/>
    <cellStyle name="Обычный 3 16 25 2 3 2 2 2 2" xfId="38945"/>
    <cellStyle name="Обычный 3 16 25 2 3 2 2 3" xfId="38946"/>
    <cellStyle name="Обычный 3 16 25 2 3 2 3" xfId="38947"/>
    <cellStyle name="Обычный 3 16 25 2 3 2 3 2" xfId="38948"/>
    <cellStyle name="Обычный 3 16 25 2 3 2 4" xfId="38949"/>
    <cellStyle name="Обычный 3 16 25 2 3 3" xfId="38950"/>
    <cellStyle name="Обычный 3 16 25 2 3 3 2" xfId="38951"/>
    <cellStyle name="Обычный 3 16 25 2 3 3 2 2" xfId="38952"/>
    <cellStyle name="Обычный 3 16 25 2 3 3 3" xfId="38953"/>
    <cellStyle name="Обычный 3 16 25 2 3 4" xfId="38954"/>
    <cellStyle name="Обычный 3 16 25 2 3 4 2" xfId="38955"/>
    <cellStyle name="Обычный 3 16 25 2 3 5" xfId="38956"/>
    <cellStyle name="Обычный 3 16 25 2 4" xfId="38957"/>
    <cellStyle name="Обычный 3 16 25 2 4 2" xfId="38958"/>
    <cellStyle name="Обычный 3 16 25 2 4 2 2" xfId="38959"/>
    <cellStyle name="Обычный 3 16 25 2 4 2 2 2" xfId="38960"/>
    <cellStyle name="Обычный 3 16 25 2 4 2 3" xfId="38961"/>
    <cellStyle name="Обычный 3 16 25 2 4 3" xfId="38962"/>
    <cellStyle name="Обычный 3 16 25 2 4 3 2" xfId="38963"/>
    <cellStyle name="Обычный 3 16 25 2 4 4" xfId="38964"/>
    <cellStyle name="Обычный 3 16 25 2 5" xfId="38965"/>
    <cellStyle name="Обычный 3 16 25 2 5 2" xfId="38966"/>
    <cellStyle name="Обычный 3 16 25 2 5 2 2" xfId="38967"/>
    <cellStyle name="Обычный 3 16 25 2 5 3" xfId="38968"/>
    <cellStyle name="Обычный 3 16 25 2 6" xfId="38969"/>
    <cellStyle name="Обычный 3 16 25 2 6 2" xfId="38970"/>
    <cellStyle name="Обычный 3 16 25 2 7" xfId="38971"/>
    <cellStyle name="Обычный 3 16 25 3" xfId="38972"/>
    <cellStyle name="Обычный 3 16 25 3 2" xfId="38973"/>
    <cellStyle name="Обычный 3 16 25 3 2 2" xfId="38974"/>
    <cellStyle name="Обычный 3 16 25 3 2 2 2" xfId="38975"/>
    <cellStyle name="Обычный 3 16 25 3 2 2 2 2" xfId="38976"/>
    <cellStyle name="Обычный 3 16 25 3 2 2 3" xfId="38977"/>
    <cellStyle name="Обычный 3 16 25 3 2 3" xfId="38978"/>
    <cellStyle name="Обычный 3 16 25 3 2 3 2" xfId="38979"/>
    <cellStyle name="Обычный 3 16 25 3 2 4" xfId="38980"/>
    <cellStyle name="Обычный 3 16 25 3 3" xfId="38981"/>
    <cellStyle name="Обычный 3 16 25 3 3 2" xfId="38982"/>
    <cellStyle name="Обычный 3 16 25 3 3 2 2" xfId="38983"/>
    <cellStyle name="Обычный 3 16 25 3 3 3" xfId="38984"/>
    <cellStyle name="Обычный 3 16 25 3 4" xfId="38985"/>
    <cellStyle name="Обычный 3 16 25 3 4 2" xfId="38986"/>
    <cellStyle name="Обычный 3 16 25 3 5" xfId="38987"/>
    <cellStyle name="Обычный 3 16 25 4" xfId="38988"/>
    <cellStyle name="Обычный 3 16 25 4 2" xfId="38989"/>
    <cellStyle name="Обычный 3 16 25 4 2 2" xfId="38990"/>
    <cellStyle name="Обычный 3 16 25 4 2 2 2" xfId="38991"/>
    <cellStyle name="Обычный 3 16 25 4 2 2 2 2" xfId="38992"/>
    <cellStyle name="Обычный 3 16 25 4 2 2 3" xfId="38993"/>
    <cellStyle name="Обычный 3 16 25 4 2 3" xfId="38994"/>
    <cellStyle name="Обычный 3 16 25 4 2 3 2" xfId="38995"/>
    <cellStyle name="Обычный 3 16 25 4 2 4" xfId="38996"/>
    <cellStyle name="Обычный 3 16 25 4 3" xfId="38997"/>
    <cellStyle name="Обычный 3 16 25 4 3 2" xfId="38998"/>
    <cellStyle name="Обычный 3 16 25 4 3 2 2" xfId="38999"/>
    <cellStyle name="Обычный 3 16 25 4 3 3" xfId="39000"/>
    <cellStyle name="Обычный 3 16 25 4 4" xfId="39001"/>
    <cellStyle name="Обычный 3 16 25 4 4 2" xfId="39002"/>
    <cellStyle name="Обычный 3 16 25 4 5" xfId="39003"/>
    <cellStyle name="Обычный 3 16 25 5" xfId="39004"/>
    <cellStyle name="Обычный 3 16 25 5 2" xfId="39005"/>
    <cellStyle name="Обычный 3 16 25 5 2 2" xfId="39006"/>
    <cellStyle name="Обычный 3 16 25 5 2 2 2" xfId="39007"/>
    <cellStyle name="Обычный 3 16 25 5 2 3" xfId="39008"/>
    <cellStyle name="Обычный 3 16 25 5 3" xfId="39009"/>
    <cellStyle name="Обычный 3 16 25 5 3 2" xfId="39010"/>
    <cellStyle name="Обычный 3 16 25 5 4" xfId="39011"/>
    <cellStyle name="Обычный 3 16 25 6" xfId="39012"/>
    <cellStyle name="Обычный 3 16 25 6 2" xfId="39013"/>
    <cellStyle name="Обычный 3 16 25 6 2 2" xfId="39014"/>
    <cellStyle name="Обычный 3 16 25 6 3" xfId="39015"/>
    <cellStyle name="Обычный 3 16 25 7" xfId="39016"/>
    <cellStyle name="Обычный 3 16 25 7 2" xfId="39017"/>
    <cellStyle name="Обычный 3 16 25 8" xfId="39018"/>
    <cellStyle name="Обычный 3 16 26" xfId="39019"/>
    <cellStyle name="Обычный 3 16 26 2" xfId="39020"/>
    <cellStyle name="Обычный 3 16 26 2 2" xfId="39021"/>
    <cellStyle name="Обычный 3 16 26 2 2 2" xfId="39022"/>
    <cellStyle name="Обычный 3 16 26 2 2 2 2" xfId="39023"/>
    <cellStyle name="Обычный 3 16 26 2 2 2 2 2" xfId="39024"/>
    <cellStyle name="Обычный 3 16 26 2 2 2 2 2 2" xfId="39025"/>
    <cellStyle name="Обычный 3 16 26 2 2 2 2 3" xfId="39026"/>
    <cellStyle name="Обычный 3 16 26 2 2 2 3" xfId="39027"/>
    <cellStyle name="Обычный 3 16 26 2 2 2 3 2" xfId="39028"/>
    <cellStyle name="Обычный 3 16 26 2 2 2 4" xfId="39029"/>
    <cellStyle name="Обычный 3 16 26 2 2 3" xfId="39030"/>
    <cellStyle name="Обычный 3 16 26 2 2 3 2" xfId="39031"/>
    <cellStyle name="Обычный 3 16 26 2 2 3 2 2" xfId="39032"/>
    <cellStyle name="Обычный 3 16 26 2 2 3 3" xfId="39033"/>
    <cellStyle name="Обычный 3 16 26 2 2 4" xfId="39034"/>
    <cellStyle name="Обычный 3 16 26 2 2 4 2" xfId="39035"/>
    <cellStyle name="Обычный 3 16 26 2 2 5" xfId="39036"/>
    <cellStyle name="Обычный 3 16 26 2 3" xfId="39037"/>
    <cellStyle name="Обычный 3 16 26 2 3 2" xfId="39038"/>
    <cellStyle name="Обычный 3 16 26 2 3 2 2" xfId="39039"/>
    <cellStyle name="Обычный 3 16 26 2 3 2 2 2" xfId="39040"/>
    <cellStyle name="Обычный 3 16 26 2 3 2 2 2 2" xfId="39041"/>
    <cellStyle name="Обычный 3 16 26 2 3 2 2 3" xfId="39042"/>
    <cellStyle name="Обычный 3 16 26 2 3 2 3" xfId="39043"/>
    <cellStyle name="Обычный 3 16 26 2 3 2 3 2" xfId="39044"/>
    <cellStyle name="Обычный 3 16 26 2 3 2 4" xfId="39045"/>
    <cellStyle name="Обычный 3 16 26 2 3 3" xfId="39046"/>
    <cellStyle name="Обычный 3 16 26 2 3 3 2" xfId="39047"/>
    <cellStyle name="Обычный 3 16 26 2 3 3 2 2" xfId="39048"/>
    <cellStyle name="Обычный 3 16 26 2 3 3 3" xfId="39049"/>
    <cellStyle name="Обычный 3 16 26 2 3 4" xfId="39050"/>
    <cellStyle name="Обычный 3 16 26 2 3 4 2" xfId="39051"/>
    <cellStyle name="Обычный 3 16 26 2 3 5" xfId="39052"/>
    <cellStyle name="Обычный 3 16 26 2 4" xfId="39053"/>
    <cellStyle name="Обычный 3 16 26 2 4 2" xfId="39054"/>
    <cellStyle name="Обычный 3 16 26 2 4 2 2" xfId="39055"/>
    <cellStyle name="Обычный 3 16 26 2 4 2 2 2" xfId="39056"/>
    <cellStyle name="Обычный 3 16 26 2 4 2 3" xfId="39057"/>
    <cellStyle name="Обычный 3 16 26 2 4 3" xfId="39058"/>
    <cellStyle name="Обычный 3 16 26 2 4 3 2" xfId="39059"/>
    <cellStyle name="Обычный 3 16 26 2 4 4" xfId="39060"/>
    <cellStyle name="Обычный 3 16 26 2 5" xfId="39061"/>
    <cellStyle name="Обычный 3 16 26 2 5 2" xfId="39062"/>
    <cellStyle name="Обычный 3 16 26 2 5 2 2" xfId="39063"/>
    <cellStyle name="Обычный 3 16 26 2 5 3" xfId="39064"/>
    <cellStyle name="Обычный 3 16 26 2 6" xfId="39065"/>
    <cellStyle name="Обычный 3 16 26 2 6 2" xfId="39066"/>
    <cellStyle name="Обычный 3 16 26 2 7" xfId="39067"/>
    <cellStyle name="Обычный 3 16 26 3" xfId="39068"/>
    <cellStyle name="Обычный 3 16 26 3 2" xfId="39069"/>
    <cellStyle name="Обычный 3 16 26 3 2 2" xfId="39070"/>
    <cellStyle name="Обычный 3 16 26 3 2 2 2" xfId="39071"/>
    <cellStyle name="Обычный 3 16 26 3 2 2 2 2" xfId="39072"/>
    <cellStyle name="Обычный 3 16 26 3 2 2 3" xfId="39073"/>
    <cellStyle name="Обычный 3 16 26 3 2 3" xfId="39074"/>
    <cellStyle name="Обычный 3 16 26 3 2 3 2" xfId="39075"/>
    <cellStyle name="Обычный 3 16 26 3 2 4" xfId="39076"/>
    <cellStyle name="Обычный 3 16 26 3 3" xfId="39077"/>
    <cellStyle name="Обычный 3 16 26 3 3 2" xfId="39078"/>
    <cellStyle name="Обычный 3 16 26 3 3 2 2" xfId="39079"/>
    <cellStyle name="Обычный 3 16 26 3 3 3" xfId="39080"/>
    <cellStyle name="Обычный 3 16 26 3 4" xfId="39081"/>
    <cellStyle name="Обычный 3 16 26 3 4 2" xfId="39082"/>
    <cellStyle name="Обычный 3 16 26 3 5" xfId="39083"/>
    <cellStyle name="Обычный 3 16 26 4" xfId="39084"/>
    <cellStyle name="Обычный 3 16 26 4 2" xfId="39085"/>
    <cellStyle name="Обычный 3 16 26 4 2 2" xfId="39086"/>
    <cellStyle name="Обычный 3 16 26 4 2 2 2" xfId="39087"/>
    <cellStyle name="Обычный 3 16 26 4 2 2 2 2" xfId="39088"/>
    <cellStyle name="Обычный 3 16 26 4 2 2 3" xfId="39089"/>
    <cellStyle name="Обычный 3 16 26 4 2 3" xfId="39090"/>
    <cellStyle name="Обычный 3 16 26 4 2 3 2" xfId="39091"/>
    <cellStyle name="Обычный 3 16 26 4 2 4" xfId="39092"/>
    <cellStyle name="Обычный 3 16 26 4 3" xfId="39093"/>
    <cellStyle name="Обычный 3 16 26 4 3 2" xfId="39094"/>
    <cellStyle name="Обычный 3 16 26 4 3 2 2" xfId="39095"/>
    <cellStyle name="Обычный 3 16 26 4 3 3" xfId="39096"/>
    <cellStyle name="Обычный 3 16 26 4 4" xfId="39097"/>
    <cellStyle name="Обычный 3 16 26 4 4 2" xfId="39098"/>
    <cellStyle name="Обычный 3 16 26 4 5" xfId="39099"/>
    <cellStyle name="Обычный 3 16 26 5" xfId="39100"/>
    <cellStyle name="Обычный 3 16 26 5 2" xfId="39101"/>
    <cellStyle name="Обычный 3 16 26 5 2 2" xfId="39102"/>
    <cellStyle name="Обычный 3 16 26 5 2 2 2" xfId="39103"/>
    <cellStyle name="Обычный 3 16 26 5 2 3" xfId="39104"/>
    <cellStyle name="Обычный 3 16 26 5 3" xfId="39105"/>
    <cellStyle name="Обычный 3 16 26 5 3 2" xfId="39106"/>
    <cellStyle name="Обычный 3 16 26 5 4" xfId="39107"/>
    <cellStyle name="Обычный 3 16 26 6" xfId="39108"/>
    <cellStyle name="Обычный 3 16 26 6 2" xfId="39109"/>
    <cellStyle name="Обычный 3 16 26 6 2 2" xfId="39110"/>
    <cellStyle name="Обычный 3 16 26 6 3" xfId="39111"/>
    <cellStyle name="Обычный 3 16 26 7" xfId="39112"/>
    <cellStyle name="Обычный 3 16 26 7 2" xfId="39113"/>
    <cellStyle name="Обычный 3 16 26 8" xfId="39114"/>
    <cellStyle name="Обычный 3 16 27" xfId="39115"/>
    <cellStyle name="Обычный 3 16 27 2" xfId="39116"/>
    <cellStyle name="Обычный 3 16 27 2 2" xfId="39117"/>
    <cellStyle name="Обычный 3 16 27 2 2 2" xfId="39118"/>
    <cellStyle name="Обычный 3 16 27 2 2 2 2" xfId="39119"/>
    <cellStyle name="Обычный 3 16 27 2 2 2 2 2" xfId="39120"/>
    <cellStyle name="Обычный 3 16 27 2 2 2 2 2 2" xfId="39121"/>
    <cellStyle name="Обычный 3 16 27 2 2 2 2 3" xfId="39122"/>
    <cellStyle name="Обычный 3 16 27 2 2 2 3" xfId="39123"/>
    <cellStyle name="Обычный 3 16 27 2 2 2 3 2" xfId="39124"/>
    <cellStyle name="Обычный 3 16 27 2 2 2 4" xfId="39125"/>
    <cellStyle name="Обычный 3 16 27 2 2 3" xfId="39126"/>
    <cellStyle name="Обычный 3 16 27 2 2 3 2" xfId="39127"/>
    <cellStyle name="Обычный 3 16 27 2 2 3 2 2" xfId="39128"/>
    <cellStyle name="Обычный 3 16 27 2 2 3 3" xfId="39129"/>
    <cellStyle name="Обычный 3 16 27 2 2 4" xfId="39130"/>
    <cellStyle name="Обычный 3 16 27 2 2 4 2" xfId="39131"/>
    <cellStyle name="Обычный 3 16 27 2 2 5" xfId="39132"/>
    <cellStyle name="Обычный 3 16 27 2 3" xfId="39133"/>
    <cellStyle name="Обычный 3 16 27 2 3 2" xfId="39134"/>
    <cellStyle name="Обычный 3 16 27 2 3 2 2" xfId="39135"/>
    <cellStyle name="Обычный 3 16 27 2 3 2 2 2" xfId="39136"/>
    <cellStyle name="Обычный 3 16 27 2 3 2 2 2 2" xfId="39137"/>
    <cellStyle name="Обычный 3 16 27 2 3 2 2 3" xfId="39138"/>
    <cellStyle name="Обычный 3 16 27 2 3 2 3" xfId="39139"/>
    <cellStyle name="Обычный 3 16 27 2 3 2 3 2" xfId="39140"/>
    <cellStyle name="Обычный 3 16 27 2 3 2 4" xfId="39141"/>
    <cellStyle name="Обычный 3 16 27 2 3 3" xfId="39142"/>
    <cellStyle name="Обычный 3 16 27 2 3 3 2" xfId="39143"/>
    <cellStyle name="Обычный 3 16 27 2 3 3 2 2" xfId="39144"/>
    <cellStyle name="Обычный 3 16 27 2 3 3 3" xfId="39145"/>
    <cellStyle name="Обычный 3 16 27 2 3 4" xfId="39146"/>
    <cellStyle name="Обычный 3 16 27 2 3 4 2" xfId="39147"/>
    <cellStyle name="Обычный 3 16 27 2 3 5" xfId="39148"/>
    <cellStyle name="Обычный 3 16 27 2 4" xfId="39149"/>
    <cellStyle name="Обычный 3 16 27 2 4 2" xfId="39150"/>
    <cellStyle name="Обычный 3 16 27 2 4 2 2" xfId="39151"/>
    <cellStyle name="Обычный 3 16 27 2 4 2 2 2" xfId="39152"/>
    <cellStyle name="Обычный 3 16 27 2 4 2 3" xfId="39153"/>
    <cellStyle name="Обычный 3 16 27 2 4 3" xfId="39154"/>
    <cellStyle name="Обычный 3 16 27 2 4 3 2" xfId="39155"/>
    <cellStyle name="Обычный 3 16 27 2 4 4" xfId="39156"/>
    <cellStyle name="Обычный 3 16 27 2 5" xfId="39157"/>
    <cellStyle name="Обычный 3 16 27 2 5 2" xfId="39158"/>
    <cellStyle name="Обычный 3 16 27 2 5 2 2" xfId="39159"/>
    <cellStyle name="Обычный 3 16 27 2 5 3" xfId="39160"/>
    <cellStyle name="Обычный 3 16 27 2 6" xfId="39161"/>
    <cellStyle name="Обычный 3 16 27 2 6 2" xfId="39162"/>
    <cellStyle name="Обычный 3 16 27 2 7" xfId="39163"/>
    <cellStyle name="Обычный 3 16 27 3" xfId="39164"/>
    <cellStyle name="Обычный 3 16 27 3 2" xfId="39165"/>
    <cellStyle name="Обычный 3 16 27 3 2 2" xfId="39166"/>
    <cellStyle name="Обычный 3 16 27 3 2 2 2" xfId="39167"/>
    <cellStyle name="Обычный 3 16 27 3 2 2 2 2" xfId="39168"/>
    <cellStyle name="Обычный 3 16 27 3 2 2 3" xfId="39169"/>
    <cellStyle name="Обычный 3 16 27 3 2 3" xfId="39170"/>
    <cellStyle name="Обычный 3 16 27 3 2 3 2" xfId="39171"/>
    <cellStyle name="Обычный 3 16 27 3 2 4" xfId="39172"/>
    <cellStyle name="Обычный 3 16 27 3 3" xfId="39173"/>
    <cellStyle name="Обычный 3 16 27 3 3 2" xfId="39174"/>
    <cellStyle name="Обычный 3 16 27 3 3 2 2" xfId="39175"/>
    <cellStyle name="Обычный 3 16 27 3 3 3" xfId="39176"/>
    <cellStyle name="Обычный 3 16 27 3 4" xfId="39177"/>
    <cellStyle name="Обычный 3 16 27 3 4 2" xfId="39178"/>
    <cellStyle name="Обычный 3 16 27 3 5" xfId="39179"/>
    <cellStyle name="Обычный 3 16 27 4" xfId="39180"/>
    <cellStyle name="Обычный 3 16 27 4 2" xfId="39181"/>
    <cellStyle name="Обычный 3 16 27 4 2 2" xfId="39182"/>
    <cellStyle name="Обычный 3 16 27 4 2 2 2" xfId="39183"/>
    <cellStyle name="Обычный 3 16 27 4 2 2 2 2" xfId="39184"/>
    <cellStyle name="Обычный 3 16 27 4 2 2 3" xfId="39185"/>
    <cellStyle name="Обычный 3 16 27 4 2 3" xfId="39186"/>
    <cellStyle name="Обычный 3 16 27 4 2 3 2" xfId="39187"/>
    <cellStyle name="Обычный 3 16 27 4 2 4" xfId="39188"/>
    <cellStyle name="Обычный 3 16 27 4 3" xfId="39189"/>
    <cellStyle name="Обычный 3 16 27 4 3 2" xfId="39190"/>
    <cellStyle name="Обычный 3 16 27 4 3 2 2" xfId="39191"/>
    <cellStyle name="Обычный 3 16 27 4 3 3" xfId="39192"/>
    <cellStyle name="Обычный 3 16 27 4 4" xfId="39193"/>
    <cellStyle name="Обычный 3 16 27 4 4 2" xfId="39194"/>
    <cellStyle name="Обычный 3 16 27 4 5" xfId="39195"/>
    <cellStyle name="Обычный 3 16 27 5" xfId="39196"/>
    <cellStyle name="Обычный 3 16 27 5 2" xfId="39197"/>
    <cellStyle name="Обычный 3 16 27 5 2 2" xfId="39198"/>
    <cellStyle name="Обычный 3 16 27 5 2 2 2" xfId="39199"/>
    <cellStyle name="Обычный 3 16 27 5 2 3" xfId="39200"/>
    <cellStyle name="Обычный 3 16 27 5 3" xfId="39201"/>
    <cellStyle name="Обычный 3 16 27 5 3 2" xfId="39202"/>
    <cellStyle name="Обычный 3 16 27 5 4" xfId="39203"/>
    <cellStyle name="Обычный 3 16 27 6" xfId="39204"/>
    <cellStyle name="Обычный 3 16 27 6 2" xfId="39205"/>
    <cellStyle name="Обычный 3 16 27 6 2 2" xfId="39206"/>
    <cellStyle name="Обычный 3 16 27 6 3" xfId="39207"/>
    <cellStyle name="Обычный 3 16 27 7" xfId="39208"/>
    <cellStyle name="Обычный 3 16 27 7 2" xfId="39209"/>
    <cellStyle name="Обычный 3 16 27 8" xfId="39210"/>
    <cellStyle name="Обычный 3 16 28" xfId="39211"/>
    <cellStyle name="Обычный 3 16 28 2" xfId="39212"/>
    <cellStyle name="Обычный 3 16 28 2 2" xfId="39213"/>
    <cellStyle name="Обычный 3 16 28 2 2 2" xfId="39214"/>
    <cellStyle name="Обычный 3 16 28 2 2 2 2" xfId="39215"/>
    <cellStyle name="Обычный 3 16 28 2 2 2 2 2" xfId="39216"/>
    <cellStyle name="Обычный 3 16 28 2 2 2 2 2 2" xfId="39217"/>
    <cellStyle name="Обычный 3 16 28 2 2 2 2 3" xfId="39218"/>
    <cellStyle name="Обычный 3 16 28 2 2 2 3" xfId="39219"/>
    <cellStyle name="Обычный 3 16 28 2 2 2 3 2" xfId="39220"/>
    <cellStyle name="Обычный 3 16 28 2 2 2 4" xfId="39221"/>
    <cellStyle name="Обычный 3 16 28 2 2 3" xfId="39222"/>
    <cellStyle name="Обычный 3 16 28 2 2 3 2" xfId="39223"/>
    <cellStyle name="Обычный 3 16 28 2 2 3 2 2" xfId="39224"/>
    <cellStyle name="Обычный 3 16 28 2 2 3 3" xfId="39225"/>
    <cellStyle name="Обычный 3 16 28 2 2 4" xfId="39226"/>
    <cellStyle name="Обычный 3 16 28 2 2 4 2" xfId="39227"/>
    <cellStyle name="Обычный 3 16 28 2 2 5" xfId="39228"/>
    <cellStyle name="Обычный 3 16 28 2 3" xfId="39229"/>
    <cellStyle name="Обычный 3 16 28 2 3 2" xfId="39230"/>
    <cellStyle name="Обычный 3 16 28 2 3 2 2" xfId="39231"/>
    <cellStyle name="Обычный 3 16 28 2 3 2 2 2" xfId="39232"/>
    <cellStyle name="Обычный 3 16 28 2 3 2 2 2 2" xfId="39233"/>
    <cellStyle name="Обычный 3 16 28 2 3 2 2 3" xfId="39234"/>
    <cellStyle name="Обычный 3 16 28 2 3 2 3" xfId="39235"/>
    <cellStyle name="Обычный 3 16 28 2 3 2 3 2" xfId="39236"/>
    <cellStyle name="Обычный 3 16 28 2 3 2 4" xfId="39237"/>
    <cellStyle name="Обычный 3 16 28 2 3 3" xfId="39238"/>
    <cellStyle name="Обычный 3 16 28 2 3 3 2" xfId="39239"/>
    <cellStyle name="Обычный 3 16 28 2 3 3 2 2" xfId="39240"/>
    <cellStyle name="Обычный 3 16 28 2 3 3 3" xfId="39241"/>
    <cellStyle name="Обычный 3 16 28 2 3 4" xfId="39242"/>
    <cellStyle name="Обычный 3 16 28 2 3 4 2" xfId="39243"/>
    <cellStyle name="Обычный 3 16 28 2 3 5" xfId="39244"/>
    <cellStyle name="Обычный 3 16 28 2 4" xfId="39245"/>
    <cellStyle name="Обычный 3 16 28 2 4 2" xfId="39246"/>
    <cellStyle name="Обычный 3 16 28 2 4 2 2" xfId="39247"/>
    <cellStyle name="Обычный 3 16 28 2 4 2 2 2" xfId="39248"/>
    <cellStyle name="Обычный 3 16 28 2 4 2 3" xfId="39249"/>
    <cellStyle name="Обычный 3 16 28 2 4 3" xfId="39250"/>
    <cellStyle name="Обычный 3 16 28 2 4 3 2" xfId="39251"/>
    <cellStyle name="Обычный 3 16 28 2 4 4" xfId="39252"/>
    <cellStyle name="Обычный 3 16 28 2 5" xfId="39253"/>
    <cellStyle name="Обычный 3 16 28 2 5 2" xfId="39254"/>
    <cellStyle name="Обычный 3 16 28 2 5 2 2" xfId="39255"/>
    <cellStyle name="Обычный 3 16 28 2 5 3" xfId="39256"/>
    <cellStyle name="Обычный 3 16 28 2 6" xfId="39257"/>
    <cellStyle name="Обычный 3 16 28 2 6 2" xfId="39258"/>
    <cellStyle name="Обычный 3 16 28 2 7" xfId="39259"/>
    <cellStyle name="Обычный 3 16 28 3" xfId="39260"/>
    <cellStyle name="Обычный 3 16 28 3 2" xfId="39261"/>
    <cellStyle name="Обычный 3 16 28 3 2 2" xfId="39262"/>
    <cellStyle name="Обычный 3 16 28 3 2 2 2" xfId="39263"/>
    <cellStyle name="Обычный 3 16 28 3 2 2 2 2" xfId="39264"/>
    <cellStyle name="Обычный 3 16 28 3 2 2 3" xfId="39265"/>
    <cellStyle name="Обычный 3 16 28 3 2 3" xfId="39266"/>
    <cellStyle name="Обычный 3 16 28 3 2 3 2" xfId="39267"/>
    <cellStyle name="Обычный 3 16 28 3 2 4" xfId="39268"/>
    <cellStyle name="Обычный 3 16 28 3 3" xfId="39269"/>
    <cellStyle name="Обычный 3 16 28 3 3 2" xfId="39270"/>
    <cellStyle name="Обычный 3 16 28 3 3 2 2" xfId="39271"/>
    <cellStyle name="Обычный 3 16 28 3 3 3" xfId="39272"/>
    <cellStyle name="Обычный 3 16 28 3 4" xfId="39273"/>
    <cellStyle name="Обычный 3 16 28 3 4 2" xfId="39274"/>
    <cellStyle name="Обычный 3 16 28 3 5" xfId="39275"/>
    <cellStyle name="Обычный 3 16 28 4" xfId="39276"/>
    <cellStyle name="Обычный 3 16 28 4 2" xfId="39277"/>
    <cellStyle name="Обычный 3 16 28 4 2 2" xfId="39278"/>
    <cellStyle name="Обычный 3 16 28 4 2 2 2" xfId="39279"/>
    <cellStyle name="Обычный 3 16 28 4 2 2 2 2" xfId="39280"/>
    <cellStyle name="Обычный 3 16 28 4 2 2 3" xfId="39281"/>
    <cellStyle name="Обычный 3 16 28 4 2 3" xfId="39282"/>
    <cellStyle name="Обычный 3 16 28 4 2 3 2" xfId="39283"/>
    <cellStyle name="Обычный 3 16 28 4 2 4" xfId="39284"/>
    <cellStyle name="Обычный 3 16 28 4 3" xfId="39285"/>
    <cellStyle name="Обычный 3 16 28 4 3 2" xfId="39286"/>
    <cellStyle name="Обычный 3 16 28 4 3 2 2" xfId="39287"/>
    <cellStyle name="Обычный 3 16 28 4 3 3" xfId="39288"/>
    <cellStyle name="Обычный 3 16 28 4 4" xfId="39289"/>
    <cellStyle name="Обычный 3 16 28 4 4 2" xfId="39290"/>
    <cellStyle name="Обычный 3 16 28 4 5" xfId="39291"/>
    <cellStyle name="Обычный 3 16 28 5" xfId="39292"/>
    <cellStyle name="Обычный 3 16 28 5 2" xfId="39293"/>
    <cellStyle name="Обычный 3 16 28 5 2 2" xfId="39294"/>
    <cellStyle name="Обычный 3 16 28 5 2 2 2" xfId="39295"/>
    <cellStyle name="Обычный 3 16 28 5 2 3" xfId="39296"/>
    <cellStyle name="Обычный 3 16 28 5 3" xfId="39297"/>
    <cellStyle name="Обычный 3 16 28 5 3 2" xfId="39298"/>
    <cellStyle name="Обычный 3 16 28 5 4" xfId="39299"/>
    <cellStyle name="Обычный 3 16 28 6" xfId="39300"/>
    <cellStyle name="Обычный 3 16 28 6 2" xfId="39301"/>
    <cellStyle name="Обычный 3 16 28 6 2 2" xfId="39302"/>
    <cellStyle name="Обычный 3 16 28 6 3" xfId="39303"/>
    <cellStyle name="Обычный 3 16 28 7" xfId="39304"/>
    <cellStyle name="Обычный 3 16 28 7 2" xfId="39305"/>
    <cellStyle name="Обычный 3 16 28 8" xfId="39306"/>
    <cellStyle name="Обычный 3 16 29" xfId="39307"/>
    <cellStyle name="Обычный 3 16 29 2" xfId="39308"/>
    <cellStyle name="Обычный 3 16 29 2 2" xfId="39309"/>
    <cellStyle name="Обычный 3 16 29 2 2 2" xfId="39310"/>
    <cellStyle name="Обычный 3 16 29 2 2 2 2" xfId="39311"/>
    <cellStyle name="Обычный 3 16 29 2 2 2 2 2" xfId="39312"/>
    <cellStyle name="Обычный 3 16 29 2 2 2 2 2 2" xfId="39313"/>
    <cellStyle name="Обычный 3 16 29 2 2 2 2 3" xfId="39314"/>
    <cellStyle name="Обычный 3 16 29 2 2 2 3" xfId="39315"/>
    <cellStyle name="Обычный 3 16 29 2 2 2 3 2" xfId="39316"/>
    <cellStyle name="Обычный 3 16 29 2 2 2 4" xfId="39317"/>
    <cellStyle name="Обычный 3 16 29 2 2 3" xfId="39318"/>
    <cellStyle name="Обычный 3 16 29 2 2 3 2" xfId="39319"/>
    <cellStyle name="Обычный 3 16 29 2 2 3 2 2" xfId="39320"/>
    <cellStyle name="Обычный 3 16 29 2 2 3 3" xfId="39321"/>
    <cellStyle name="Обычный 3 16 29 2 2 4" xfId="39322"/>
    <cellStyle name="Обычный 3 16 29 2 2 4 2" xfId="39323"/>
    <cellStyle name="Обычный 3 16 29 2 2 5" xfId="39324"/>
    <cellStyle name="Обычный 3 16 29 2 3" xfId="39325"/>
    <cellStyle name="Обычный 3 16 29 2 3 2" xfId="39326"/>
    <cellStyle name="Обычный 3 16 29 2 3 2 2" xfId="39327"/>
    <cellStyle name="Обычный 3 16 29 2 3 2 2 2" xfId="39328"/>
    <cellStyle name="Обычный 3 16 29 2 3 2 2 2 2" xfId="39329"/>
    <cellStyle name="Обычный 3 16 29 2 3 2 2 3" xfId="39330"/>
    <cellStyle name="Обычный 3 16 29 2 3 2 3" xfId="39331"/>
    <cellStyle name="Обычный 3 16 29 2 3 2 3 2" xfId="39332"/>
    <cellStyle name="Обычный 3 16 29 2 3 2 4" xfId="39333"/>
    <cellStyle name="Обычный 3 16 29 2 3 3" xfId="39334"/>
    <cellStyle name="Обычный 3 16 29 2 3 3 2" xfId="39335"/>
    <cellStyle name="Обычный 3 16 29 2 3 3 2 2" xfId="39336"/>
    <cellStyle name="Обычный 3 16 29 2 3 3 3" xfId="39337"/>
    <cellStyle name="Обычный 3 16 29 2 3 4" xfId="39338"/>
    <cellStyle name="Обычный 3 16 29 2 3 4 2" xfId="39339"/>
    <cellStyle name="Обычный 3 16 29 2 3 5" xfId="39340"/>
    <cellStyle name="Обычный 3 16 29 2 4" xfId="39341"/>
    <cellStyle name="Обычный 3 16 29 2 4 2" xfId="39342"/>
    <cellStyle name="Обычный 3 16 29 2 4 2 2" xfId="39343"/>
    <cellStyle name="Обычный 3 16 29 2 4 2 2 2" xfId="39344"/>
    <cellStyle name="Обычный 3 16 29 2 4 2 3" xfId="39345"/>
    <cellStyle name="Обычный 3 16 29 2 4 3" xfId="39346"/>
    <cellStyle name="Обычный 3 16 29 2 4 3 2" xfId="39347"/>
    <cellStyle name="Обычный 3 16 29 2 4 4" xfId="39348"/>
    <cellStyle name="Обычный 3 16 29 2 5" xfId="39349"/>
    <cellStyle name="Обычный 3 16 29 2 5 2" xfId="39350"/>
    <cellStyle name="Обычный 3 16 29 2 5 2 2" xfId="39351"/>
    <cellStyle name="Обычный 3 16 29 2 5 3" xfId="39352"/>
    <cellStyle name="Обычный 3 16 29 2 6" xfId="39353"/>
    <cellStyle name="Обычный 3 16 29 2 6 2" xfId="39354"/>
    <cellStyle name="Обычный 3 16 29 2 7" xfId="39355"/>
    <cellStyle name="Обычный 3 16 29 3" xfId="39356"/>
    <cellStyle name="Обычный 3 16 29 3 2" xfId="39357"/>
    <cellStyle name="Обычный 3 16 29 3 2 2" xfId="39358"/>
    <cellStyle name="Обычный 3 16 29 3 2 2 2" xfId="39359"/>
    <cellStyle name="Обычный 3 16 29 3 2 2 2 2" xfId="39360"/>
    <cellStyle name="Обычный 3 16 29 3 2 2 3" xfId="39361"/>
    <cellStyle name="Обычный 3 16 29 3 2 3" xfId="39362"/>
    <cellStyle name="Обычный 3 16 29 3 2 3 2" xfId="39363"/>
    <cellStyle name="Обычный 3 16 29 3 2 4" xfId="39364"/>
    <cellStyle name="Обычный 3 16 29 3 3" xfId="39365"/>
    <cellStyle name="Обычный 3 16 29 3 3 2" xfId="39366"/>
    <cellStyle name="Обычный 3 16 29 3 3 2 2" xfId="39367"/>
    <cellStyle name="Обычный 3 16 29 3 3 3" xfId="39368"/>
    <cellStyle name="Обычный 3 16 29 3 4" xfId="39369"/>
    <cellStyle name="Обычный 3 16 29 3 4 2" xfId="39370"/>
    <cellStyle name="Обычный 3 16 29 3 5" xfId="39371"/>
    <cellStyle name="Обычный 3 16 29 4" xfId="39372"/>
    <cellStyle name="Обычный 3 16 29 4 2" xfId="39373"/>
    <cellStyle name="Обычный 3 16 29 4 2 2" xfId="39374"/>
    <cellStyle name="Обычный 3 16 29 4 2 2 2" xfId="39375"/>
    <cellStyle name="Обычный 3 16 29 4 2 2 2 2" xfId="39376"/>
    <cellStyle name="Обычный 3 16 29 4 2 2 3" xfId="39377"/>
    <cellStyle name="Обычный 3 16 29 4 2 3" xfId="39378"/>
    <cellStyle name="Обычный 3 16 29 4 2 3 2" xfId="39379"/>
    <cellStyle name="Обычный 3 16 29 4 2 4" xfId="39380"/>
    <cellStyle name="Обычный 3 16 29 4 3" xfId="39381"/>
    <cellStyle name="Обычный 3 16 29 4 3 2" xfId="39382"/>
    <cellStyle name="Обычный 3 16 29 4 3 2 2" xfId="39383"/>
    <cellStyle name="Обычный 3 16 29 4 3 3" xfId="39384"/>
    <cellStyle name="Обычный 3 16 29 4 4" xfId="39385"/>
    <cellStyle name="Обычный 3 16 29 4 4 2" xfId="39386"/>
    <cellStyle name="Обычный 3 16 29 4 5" xfId="39387"/>
    <cellStyle name="Обычный 3 16 29 5" xfId="39388"/>
    <cellStyle name="Обычный 3 16 29 5 2" xfId="39389"/>
    <cellStyle name="Обычный 3 16 29 5 2 2" xfId="39390"/>
    <cellStyle name="Обычный 3 16 29 5 2 2 2" xfId="39391"/>
    <cellStyle name="Обычный 3 16 29 5 2 3" xfId="39392"/>
    <cellStyle name="Обычный 3 16 29 5 3" xfId="39393"/>
    <cellStyle name="Обычный 3 16 29 5 3 2" xfId="39394"/>
    <cellStyle name="Обычный 3 16 29 5 4" xfId="39395"/>
    <cellStyle name="Обычный 3 16 29 6" xfId="39396"/>
    <cellStyle name="Обычный 3 16 29 6 2" xfId="39397"/>
    <cellStyle name="Обычный 3 16 29 6 2 2" xfId="39398"/>
    <cellStyle name="Обычный 3 16 29 6 3" xfId="39399"/>
    <cellStyle name="Обычный 3 16 29 7" xfId="39400"/>
    <cellStyle name="Обычный 3 16 29 7 2" xfId="39401"/>
    <cellStyle name="Обычный 3 16 29 8" xfId="39402"/>
    <cellStyle name="Обычный 3 16 3" xfId="39403"/>
    <cellStyle name="Обычный 3 16 3 2" xfId="39404"/>
    <cellStyle name="Обычный 3 16 3 2 2" xfId="39405"/>
    <cellStyle name="Обычный 3 16 3 2 2 2" xfId="39406"/>
    <cellStyle name="Обычный 3 16 3 2 2 2 2" xfId="39407"/>
    <cellStyle name="Обычный 3 16 3 2 2 2 2 2" xfId="39408"/>
    <cellStyle name="Обычный 3 16 3 2 2 2 2 2 2" xfId="39409"/>
    <cellStyle name="Обычный 3 16 3 2 2 2 2 3" xfId="39410"/>
    <cellStyle name="Обычный 3 16 3 2 2 2 3" xfId="39411"/>
    <cellStyle name="Обычный 3 16 3 2 2 2 3 2" xfId="39412"/>
    <cellStyle name="Обычный 3 16 3 2 2 2 4" xfId="39413"/>
    <cellStyle name="Обычный 3 16 3 2 2 3" xfId="39414"/>
    <cellStyle name="Обычный 3 16 3 2 2 3 2" xfId="39415"/>
    <cellStyle name="Обычный 3 16 3 2 2 3 2 2" xfId="39416"/>
    <cellStyle name="Обычный 3 16 3 2 2 3 3" xfId="39417"/>
    <cellStyle name="Обычный 3 16 3 2 2 4" xfId="39418"/>
    <cellStyle name="Обычный 3 16 3 2 2 4 2" xfId="39419"/>
    <cellStyle name="Обычный 3 16 3 2 2 5" xfId="39420"/>
    <cellStyle name="Обычный 3 16 3 2 3" xfId="39421"/>
    <cellStyle name="Обычный 3 16 3 2 3 2" xfId="39422"/>
    <cellStyle name="Обычный 3 16 3 2 3 2 2" xfId="39423"/>
    <cellStyle name="Обычный 3 16 3 2 3 2 2 2" xfId="39424"/>
    <cellStyle name="Обычный 3 16 3 2 3 2 2 2 2" xfId="39425"/>
    <cellStyle name="Обычный 3 16 3 2 3 2 2 3" xfId="39426"/>
    <cellStyle name="Обычный 3 16 3 2 3 2 3" xfId="39427"/>
    <cellStyle name="Обычный 3 16 3 2 3 2 3 2" xfId="39428"/>
    <cellStyle name="Обычный 3 16 3 2 3 2 4" xfId="39429"/>
    <cellStyle name="Обычный 3 16 3 2 3 3" xfId="39430"/>
    <cellStyle name="Обычный 3 16 3 2 3 3 2" xfId="39431"/>
    <cellStyle name="Обычный 3 16 3 2 3 3 2 2" xfId="39432"/>
    <cellStyle name="Обычный 3 16 3 2 3 3 3" xfId="39433"/>
    <cellStyle name="Обычный 3 16 3 2 3 4" xfId="39434"/>
    <cellStyle name="Обычный 3 16 3 2 3 4 2" xfId="39435"/>
    <cellStyle name="Обычный 3 16 3 2 3 5" xfId="39436"/>
    <cellStyle name="Обычный 3 16 3 2 4" xfId="39437"/>
    <cellStyle name="Обычный 3 16 3 2 4 2" xfId="39438"/>
    <cellStyle name="Обычный 3 16 3 2 4 2 2" xfId="39439"/>
    <cellStyle name="Обычный 3 16 3 2 4 2 2 2" xfId="39440"/>
    <cellStyle name="Обычный 3 16 3 2 4 2 3" xfId="39441"/>
    <cellStyle name="Обычный 3 16 3 2 4 3" xfId="39442"/>
    <cellStyle name="Обычный 3 16 3 2 4 3 2" xfId="39443"/>
    <cellStyle name="Обычный 3 16 3 2 4 4" xfId="39444"/>
    <cellStyle name="Обычный 3 16 3 2 5" xfId="39445"/>
    <cellStyle name="Обычный 3 16 3 2 5 2" xfId="39446"/>
    <cellStyle name="Обычный 3 16 3 2 5 2 2" xfId="39447"/>
    <cellStyle name="Обычный 3 16 3 2 5 3" xfId="39448"/>
    <cellStyle name="Обычный 3 16 3 2 6" xfId="39449"/>
    <cellStyle name="Обычный 3 16 3 2 6 2" xfId="39450"/>
    <cellStyle name="Обычный 3 16 3 2 7" xfId="39451"/>
    <cellStyle name="Обычный 3 16 3 3" xfId="39452"/>
    <cellStyle name="Обычный 3 16 3 3 2" xfId="39453"/>
    <cellStyle name="Обычный 3 16 3 3 2 2" xfId="39454"/>
    <cellStyle name="Обычный 3 16 3 3 2 2 2" xfId="39455"/>
    <cellStyle name="Обычный 3 16 3 3 2 2 2 2" xfId="39456"/>
    <cellStyle name="Обычный 3 16 3 3 2 2 3" xfId="39457"/>
    <cellStyle name="Обычный 3 16 3 3 2 3" xfId="39458"/>
    <cellStyle name="Обычный 3 16 3 3 2 3 2" xfId="39459"/>
    <cellStyle name="Обычный 3 16 3 3 2 4" xfId="39460"/>
    <cellStyle name="Обычный 3 16 3 3 3" xfId="39461"/>
    <cellStyle name="Обычный 3 16 3 3 3 2" xfId="39462"/>
    <cellStyle name="Обычный 3 16 3 3 3 2 2" xfId="39463"/>
    <cellStyle name="Обычный 3 16 3 3 3 3" xfId="39464"/>
    <cellStyle name="Обычный 3 16 3 3 4" xfId="39465"/>
    <cellStyle name="Обычный 3 16 3 3 4 2" xfId="39466"/>
    <cellStyle name="Обычный 3 16 3 3 5" xfId="39467"/>
    <cellStyle name="Обычный 3 16 3 4" xfId="39468"/>
    <cellStyle name="Обычный 3 16 3 4 2" xfId="39469"/>
    <cellStyle name="Обычный 3 16 3 4 2 2" xfId="39470"/>
    <cellStyle name="Обычный 3 16 3 4 2 2 2" xfId="39471"/>
    <cellStyle name="Обычный 3 16 3 4 2 2 2 2" xfId="39472"/>
    <cellStyle name="Обычный 3 16 3 4 2 2 3" xfId="39473"/>
    <cellStyle name="Обычный 3 16 3 4 2 3" xfId="39474"/>
    <cellStyle name="Обычный 3 16 3 4 2 3 2" xfId="39475"/>
    <cellStyle name="Обычный 3 16 3 4 2 4" xfId="39476"/>
    <cellStyle name="Обычный 3 16 3 4 3" xfId="39477"/>
    <cellStyle name="Обычный 3 16 3 4 3 2" xfId="39478"/>
    <cellStyle name="Обычный 3 16 3 4 3 2 2" xfId="39479"/>
    <cellStyle name="Обычный 3 16 3 4 3 3" xfId="39480"/>
    <cellStyle name="Обычный 3 16 3 4 4" xfId="39481"/>
    <cellStyle name="Обычный 3 16 3 4 4 2" xfId="39482"/>
    <cellStyle name="Обычный 3 16 3 4 5" xfId="39483"/>
    <cellStyle name="Обычный 3 16 3 5" xfId="39484"/>
    <cellStyle name="Обычный 3 16 3 5 2" xfId="39485"/>
    <cellStyle name="Обычный 3 16 3 5 2 2" xfId="39486"/>
    <cellStyle name="Обычный 3 16 3 5 2 2 2" xfId="39487"/>
    <cellStyle name="Обычный 3 16 3 5 2 3" xfId="39488"/>
    <cellStyle name="Обычный 3 16 3 5 3" xfId="39489"/>
    <cellStyle name="Обычный 3 16 3 5 3 2" xfId="39490"/>
    <cellStyle name="Обычный 3 16 3 5 4" xfId="39491"/>
    <cellStyle name="Обычный 3 16 3 6" xfId="39492"/>
    <cellStyle name="Обычный 3 16 3 6 2" xfId="39493"/>
    <cellStyle name="Обычный 3 16 3 6 2 2" xfId="39494"/>
    <cellStyle name="Обычный 3 16 3 6 3" xfId="39495"/>
    <cellStyle name="Обычный 3 16 3 7" xfId="39496"/>
    <cellStyle name="Обычный 3 16 3 7 2" xfId="39497"/>
    <cellStyle name="Обычный 3 16 3 8" xfId="39498"/>
    <cellStyle name="Обычный 3 16 30" xfId="39499"/>
    <cellStyle name="Обычный 3 16 30 2" xfId="39500"/>
    <cellStyle name="Обычный 3 16 30 2 2" xfId="39501"/>
    <cellStyle name="Обычный 3 16 30 2 2 2" xfId="39502"/>
    <cellStyle name="Обычный 3 16 30 2 2 2 2" xfId="39503"/>
    <cellStyle name="Обычный 3 16 30 2 2 2 2 2" xfId="39504"/>
    <cellStyle name="Обычный 3 16 30 2 2 2 2 2 2" xfId="39505"/>
    <cellStyle name="Обычный 3 16 30 2 2 2 2 3" xfId="39506"/>
    <cellStyle name="Обычный 3 16 30 2 2 2 3" xfId="39507"/>
    <cellStyle name="Обычный 3 16 30 2 2 2 3 2" xfId="39508"/>
    <cellStyle name="Обычный 3 16 30 2 2 2 4" xfId="39509"/>
    <cellStyle name="Обычный 3 16 30 2 2 3" xfId="39510"/>
    <cellStyle name="Обычный 3 16 30 2 2 3 2" xfId="39511"/>
    <cellStyle name="Обычный 3 16 30 2 2 3 2 2" xfId="39512"/>
    <cellStyle name="Обычный 3 16 30 2 2 3 3" xfId="39513"/>
    <cellStyle name="Обычный 3 16 30 2 2 4" xfId="39514"/>
    <cellStyle name="Обычный 3 16 30 2 2 4 2" xfId="39515"/>
    <cellStyle name="Обычный 3 16 30 2 2 5" xfId="39516"/>
    <cellStyle name="Обычный 3 16 30 2 3" xfId="39517"/>
    <cellStyle name="Обычный 3 16 30 2 3 2" xfId="39518"/>
    <cellStyle name="Обычный 3 16 30 2 3 2 2" xfId="39519"/>
    <cellStyle name="Обычный 3 16 30 2 3 2 2 2" xfId="39520"/>
    <cellStyle name="Обычный 3 16 30 2 3 2 2 2 2" xfId="39521"/>
    <cellStyle name="Обычный 3 16 30 2 3 2 2 3" xfId="39522"/>
    <cellStyle name="Обычный 3 16 30 2 3 2 3" xfId="39523"/>
    <cellStyle name="Обычный 3 16 30 2 3 2 3 2" xfId="39524"/>
    <cellStyle name="Обычный 3 16 30 2 3 2 4" xfId="39525"/>
    <cellStyle name="Обычный 3 16 30 2 3 3" xfId="39526"/>
    <cellStyle name="Обычный 3 16 30 2 3 3 2" xfId="39527"/>
    <cellStyle name="Обычный 3 16 30 2 3 3 2 2" xfId="39528"/>
    <cellStyle name="Обычный 3 16 30 2 3 3 3" xfId="39529"/>
    <cellStyle name="Обычный 3 16 30 2 3 4" xfId="39530"/>
    <cellStyle name="Обычный 3 16 30 2 3 4 2" xfId="39531"/>
    <cellStyle name="Обычный 3 16 30 2 3 5" xfId="39532"/>
    <cellStyle name="Обычный 3 16 30 2 4" xfId="39533"/>
    <cellStyle name="Обычный 3 16 30 2 4 2" xfId="39534"/>
    <cellStyle name="Обычный 3 16 30 2 4 2 2" xfId="39535"/>
    <cellStyle name="Обычный 3 16 30 2 4 2 2 2" xfId="39536"/>
    <cellStyle name="Обычный 3 16 30 2 4 2 3" xfId="39537"/>
    <cellStyle name="Обычный 3 16 30 2 4 3" xfId="39538"/>
    <cellStyle name="Обычный 3 16 30 2 4 3 2" xfId="39539"/>
    <cellStyle name="Обычный 3 16 30 2 4 4" xfId="39540"/>
    <cellStyle name="Обычный 3 16 30 2 5" xfId="39541"/>
    <cellStyle name="Обычный 3 16 30 2 5 2" xfId="39542"/>
    <cellStyle name="Обычный 3 16 30 2 5 2 2" xfId="39543"/>
    <cellStyle name="Обычный 3 16 30 2 5 3" xfId="39544"/>
    <cellStyle name="Обычный 3 16 30 2 6" xfId="39545"/>
    <cellStyle name="Обычный 3 16 30 2 6 2" xfId="39546"/>
    <cellStyle name="Обычный 3 16 30 2 7" xfId="39547"/>
    <cellStyle name="Обычный 3 16 30 3" xfId="39548"/>
    <cellStyle name="Обычный 3 16 30 3 2" xfId="39549"/>
    <cellStyle name="Обычный 3 16 30 3 2 2" xfId="39550"/>
    <cellStyle name="Обычный 3 16 30 3 2 2 2" xfId="39551"/>
    <cellStyle name="Обычный 3 16 30 3 2 2 2 2" xfId="39552"/>
    <cellStyle name="Обычный 3 16 30 3 2 2 3" xfId="39553"/>
    <cellStyle name="Обычный 3 16 30 3 2 3" xfId="39554"/>
    <cellStyle name="Обычный 3 16 30 3 2 3 2" xfId="39555"/>
    <cellStyle name="Обычный 3 16 30 3 2 4" xfId="39556"/>
    <cellStyle name="Обычный 3 16 30 3 3" xfId="39557"/>
    <cellStyle name="Обычный 3 16 30 3 3 2" xfId="39558"/>
    <cellStyle name="Обычный 3 16 30 3 3 2 2" xfId="39559"/>
    <cellStyle name="Обычный 3 16 30 3 3 3" xfId="39560"/>
    <cellStyle name="Обычный 3 16 30 3 4" xfId="39561"/>
    <cellStyle name="Обычный 3 16 30 3 4 2" xfId="39562"/>
    <cellStyle name="Обычный 3 16 30 3 5" xfId="39563"/>
    <cellStyle name="Обычный 3 16 30 4" xfId="39564"/>
    <cellStyle name="Обычный 3 16 30 4 2" xfId="39565"/>
    <cellStyle name="Обычный 3 16 30 4 2 2" xfId="39566"/>
    <cellStyle name="Обычный 3 16 30 4 2 2 2" xfId="39567"/>
    <cellStyle name="Обычный 3 16 30 4 2 2 2 2" xfId="39568"/>
    <cellStyle name="Обычный 3 16 30 4 2 2 3" xfId="39569"/>
    <cellStyle name="Обычный 3 16 30 4 2 3" xfId="39570"/>
    <cellStyle name="Обычный 3 16 30 4 2 3 2" xfId="39571"/>
    <cellStyle name="Обычный 3 16 30 4 2 4" xfId="39572"/>
    <cellStyle name="Обычный 3 16 30 4 3" xfId="39573"/>
    <cellStyle name="Обычный 3 16 30 4 3 2" xfId="39574"/>
    <cellStyle name="Обычный 3 16 30 4 3 2 2" xfId="39575"/>
    <cellStyle name="Обычный 3 16 30 4 3 3" xfId="39576"/>
    <cellStyle name="Обычный 3 16 30 4 4" xfId="39577"/>
    <cellStyle name="Обычный 3 16 30 4 4 2" xfId="39578"/>
    <cellStyle name="Обычный 3 16 30 4 5" xfId="39579"/>
    <cellStyle name="Обычный 3 16 30 5" xfId="39580"/>
    <cellStyle name="Обычный 3 16 30 5 2" xfId="39581"/>
    <cellStyle name="Обычный 3 16 30 5 2 2" xfId="39582"/>
    <cellStyle name="Обычный 3 16 30 5 2 2 2" xfId="39583"/>
    <cellStyle name="Обычный 3 16 30 5 2 3" xfId="39584"/>
    <cellStyle name="Обычный 3 16 30 5 3" xfId="39585"/>
    <cellStyle name="Обычный 3 16 30 5 3 2" xfId="39586"/>
    <cellStyle name="Обычный 3 16 30 5 4" xfId="39587"/>
    <cellStyle name="Обычный 3 16 30 6" xfId="39588"/>
    <cellStyle name="Обычный 3 16 30 6 2" xfId="39589"/>
    <cellStyle name="Обычный 3 16 30 6 2 2" xfId="39590"/>
    <cellStyle name="Обычный 3 16 30 6 3" xfId="39591"/>
    <cellStyle name="Обычный 3 16 30 7" xfId="39592"/>
    <cellStyle name="Обычный 3 16 30 7 2" xfId="39593"/>
    <cellStyle name="Обычный 3 16 30 8" xfId="39594"/>
    <cellStyle name="Обычный 3 16 31" xfId="39595"/>
    <cellStyle name="Обычный 3 16 31 2" xfId="39596"/>
    <cellStyle name="Обычный 3 16 31 2 2" xfId="39597"/>
    <cellStyle name="Обычный 3 16 31 2 2 2" xfId="39598"/>
    <cellStyle name="Обычный 3 16 31 2 2 2 2" xfId="39599"/>
    <cellStyle name="Обычный 3 16 31 2 2 2 2 2" xfId="39600"/>
    <cellStyle name="Обычный 3 16 31 2 2 2 2 2 2" xfId="39601"/>
    <cellStyle name="Обычный 3 16 31 2 2 2 2 3" xfId="39602"/>
    <cellStyle name="Обычный 3 16 31 2 2 2 3" xfId="39603"/>
    <cellStyle name="Обычный 3 16 31 2 2 2 3 2" xfId="39604"/>
    <cellStyle name="Обычный 3 16 31 2 2 2 4" xfId="39605"/>
    <cellStyle name="Обычный 3 16 31 2 2 3" xfId="39606"/>
    <cellStyle name="Обычный 3 16 31 2 2 3 2" xfId="39607"/>
    <cellStyle name="Обычный 3 16 31 2 2 3 2 2" xfId="39608"/>
    <cellStyle name="Обычный 3 16 31 2 2 3 3" xfId="39609"/>
    <cellStyle name="Обычный 3 16 31 2 2 4" xfId="39610"/>
    <cellStyle name="Обычный 3 16 31 2 2 4 2" xfId="39611"/>
    <cellStyle name="Обычный 3 16 31 2 2 5" xfId="39612"/>
    <cellStyle name="Обычный 3 16 31 2 3" xfId="39613"/>
    <cellStyle name="Обычный 3 16 31 2 3 2" xfId="39614"/>
    <cellStyle name="Обычный 3 16 31 2 3 2 2" xfId="39615"/>
    <cellStyle name="Обычный 3 16 31 2 3 2 2 2" xfId="39616"/>
    <cellStyle name="Обычный 3 16 31 2 3 2 2 2 2" xfId="39617"/>
    <cellStyle name="Обычный 3 16 31 2 3 2 2 3" xfId="39618"/>
    <cellStyle name="Обычный 3 16 31 2 3 2 3" xfId="39619"/>
    <cellStyle name="Обычный 3 16 31 2 3 2 3 2" xfId="39620"/>
    <cellStyle name="Обычный 3 16 31 2 3 2 4" xfId="39621"/>
    <cellStyle name="Обычный 3 16 31 2 3 3" xfId="39622"/>
    <cellStyle name="Обычный 3 16 31 2 3 3 2" xfId="39623"/>
    <cellStyle name="Обычный 3 16 31 2 3 3 2 2" xfId="39624"/>
    <cellStyle name="Обычный 3 16 31 2 3 3 3" xfId="39625"/>
    <cellStyle name="Обычный 3 16 31 2 3 4" xfId="39626"/>
    <cellStyle name="Обычный 3 16 31 2 3 4 2" xfId="39627"/>
    <cellStyle name="Обычный 3 16 31 2 3 5" xfId="39628"/>
    <cellStyle name="Обычный 3 16 31 2 4" xfId="39629"/>
    <cellStyle name="Обычный 3 16 31 2 4 2" xfId="39630"/>
    <cellStyle name="Обычный 3 16 31 2 4 2 2" xfId="39631"/>
    <cellStyle name="Обычный 3 16 31 2 4 2 2 2" xfId="39632"/>
    <cellStyle name="Обычный 3 16 31 2 4 2 3" xfId="39633"/>
    <cellStyle name="Обычный 3 16 31 2 4 3" xfId="39634"/>
    <cellStyle name="Обычный 3 16 31 2 4 3 2" xfId="39635"/>
    <cellStyle name="Обычный 3 16 31 2 4 4" xfId="39636"/>
    <cellStyle name="Обычный 3 16 31 2 5" xfId="39637"/>
    <cellStyle name="Обычный 3 16 31 2 5 2" xfId="39638"/>
    <cellStyle name="Обычный 3 16 31 2 5 2 2" xfId="39639"/>
    <cellStyle name="Обычный 3 16 31 2 5 3" xfId="39640"/>
    <cellStyle name="Обычный 3 16 31 2 6" xfId="39641"/>
    <cellStyle name="Обычный 3 16 31 2 6 2" xfId="39642"/>
    <cellStyle name="Обычный 3 16 31 2 7" xfId="39643"/>
    <cellStyle name="Обычный 3 16 31 3" xfId="39644"/>
    <cellStyle name="Обычный 3 16 31 3 2" xfId="39645"/>
    <cellStyle name="Обычный 3 16 31 3 2 2" xfId="39646"/>
    <cellStyle name="Обычный 3 16 31 3 2 2 2" xfId="39647"/>
    <cellStyle name="Обычный 3 16 31 3 2 2 2 2" xfId="39648"/>
    <cellStyle name="Обычный 3 16 31 3 2 2 3" xfId="39649"/>
    <cellStyle name="Обычный 3 16 31 3 2 3" xfId="39650"/>
    <cellStyle name="Обычный 3 16 31 3 2 3 2" xfId="39651"/>
    <cellStyle name="Обычный 3 16 31 3 2 4" xfId="39652"/>
    <cellStyle name="Обычный 3 16 31 3 3" xfId="39653"/>
    <cellStyle name="Обычный 3 16 31 3 3 2" xfId="39654"/>
    <cellStyle name="Обычный 3 16 31 3 3 2 2" xfId="39655"/>
    <cellStyle name="Обычный 3 16 31 3 3 3" xfId="39656"/>
    <cellStyle name="Обычный 3 16 31 3 4" xfId="39657"/>
    <cellStyle name="Обычный 3 16 31 3 4 2" xfId="39658"/>
    <cellStyle name="Обычный 3 16 31 3 5" xfId="39659"/>
    <cellStyle name="Обычный 3 16 31 4" xfId="39660"/>
    <cellStyle name="Обычный 3 16 31 4 2" xfId="39661"/>
    <cellStyle name="Обычный 3 16 31 4 2 2" xfId="39662"/>
    <cellStyle name="Обычный 3 16 31 4 2 2 2" xfId="39663"/>
    <cellStyle name="Обычный 3 16 31 4 2 2 2 2" xfId="39664"/>
    <cellStyle name="Обычный 3 16 31 4 2 2 3" xfId="39665"/>
    <cellStyle name="Обычный 3 16 31 4 2 3" xfId="39666"/>
    <cellStyle name="Обычный 3 16 31 4 2 3 2" xfId="39667"/>
    <cellStyle name="Обычный 3 16 31 4 2 4" xfId="39668"/>
    <cellStyle name="Обычный 3 16 31 4 3" xfId="39669"/>
    <cellStyle name="Обычный 3 16 31 4 3 2" xfId="39670"/>
    <cellStyle name="Обычный 3 16 31 4 3 2 2" xfId="39671"/>
    <cellStyle name="Обычный 3 16 31 4 3 3" xfId="39672"/>
    <cellStyle name="Обычный 3 16 31 4 4" xfId="39673"/>
    <cellStyle name="Обычный 3 16 31 4 4 2" xfId="39674"/>
    <cellStyle name="Обычный 3 16 31 4 5" xfId="39675"/>
    <cellStyle name="Обычный 3 16 31 5" xfId="39676"/>
    <cellStyle name="Обычный 3 16 31 5 2" xfId="39677"/>
    <cellStyle name="Обычный 3 16 31 5 2 2" xfId="39678"/>
    <cellStyle name="Обычный 3 16 31 5 2 2 2" xfId="39679"/>
    <cellStyle name="Обычный 3 16 31 5 2 3" xfId="39680"/>
    <cellStyle name="Обычный 3 16 31 5 3" xfId="39681"/>
    <cellStyle name="Обычный 3 16 31 5 3 2" xfId="39682"/>
    <cellStyle name="Обычный 3 16 31 5 4" xfId="39683"/>
    <cellStyle name="Обычный 3 16 31 6" xfId="39684"/>
    <cellStyle name="Обычный 3 16 31 6 2" xfId="39685"/>
    <cellStyle name="Обычный 3 16 31 6 2 2" xfId="39686"/>
    <cellStyle name="Обычный 3 16 31 6 3" xfId="39687"/>
    <cellStyle name="Обычный 3 16 31 7" xfId="39688"/>
    <cellStyle name="Обычный 3 16 31 7 2" xfId="39689"/>
    <cellStyle name="Обычный 3 16 31 8" xfId="39690"/>
    <cellStyle name="Обычный 3 16 32" xfId="39691"/>
    <cellStyle name="Обычный 3 16 32 2" xfId="39692"/>
    <cellStyle name="Обычный 3 16 32 2 2" xfId="39693"/>
    <cellStyle name="Обычный 3 16 32 2 2 2" xfId="39694"/>
    <cellStyle name="Обычный 3 16 32 2 2 2 2" xfId="39695"/>
    <cellStyle name="Обычный 3 16 32 2 2 2 2 2" xfId="39696"/>
    <cellStyle name="Обычный 3 16 32 2 2 2 2 2 2" xfId="39697"/>
    <cellStyle name="Обычный 3 16 32 2 2 2 2 3" xfId="39698"/>
    <cellStyle name="Обычный 3 16 32 2 2 2 3" xfId="39699"/>
    <cellStyle name="Обычный 3 16 32 2 2 2 3 2" xfId="39700"/>
    <cellStyle name="Обычный 3 16 32 2 2 2 4" xfId="39701"/>
    <cellStyle name="Обычный 3 16 32 2 2 3" xfId="39702"/>
    <cellStyle name="Обычный 3 16 32 2 2 3 2" xfId="39703"/>
    <cellStyle name="Обычный 3 16 32 2 2 3 2 2" xfId="39704"/>
    <cellStyle name="Обычный 3 16 32 2 2 3 3" xfId="39705"/>
    <cellStyle name="Обычный 3 16 32 2 2 4" xfId="39706"/>
    <cellStyle name="Обычный 3 16 32 2 2 4 2" xfId="39707"/>
    <cellStyle name="Обычный 3 16 32 2 2 5" xfId="39708"/>
    <cellStyle name="Обычный 3 16 32 2 3" xfId="39709"/>
    <cellStyle name="Обычный 3 16 32 2 3 2" xfId="39710"/>
    <cellStyle name="Обычный 3 16 32 2 3 2 2" xfId="39711"/>
    <cellStyle name="Обычный 3 16 32 2 3 2 2 2" xfId="39712"/>
    <cellStyle name="Обычный 3 16 32 2 3 2 2 2 2" xfId="39713"/>
    <cellStyle name="Обычный 3 16 32 2 3 2 2 3" xfId="39714"/>
    <cellStyle name="Обычный 3 16 32 2 3 2 3" xfId="39715"/>
    <cellStyle name="Обычный 3 16 32 2 3 2 3 2" xfId="39716"/>
    <cellStyle name="Обычный 3 16 32 2 3 2 4" xfId="39717"/>
    <cellStyle name="Обычный 3 16 32 2 3 3" xfId="39718"/>
    <cellStyle name="Обычный 3 16 32 2 3 3 2" xfId="39719"/>
    <cellStyle name="Обычный 3 16 32 2 3 3 2 2" xfId="39720"/>
    <cellStyle name="Обычный 3 16 32 2 3 3 3" xfId="39721"/>
    <cellStyle name="Обычный 3 16 32 2 3 4" xfId="39722"/>
    <cellStyle name="Обычный 3 16 32 2 3 4 2" xfId="39723"/>
    <cellStyle name="Обычный 3 16 32 2 3 5" xfId="39724"/>
    <cellStyle name="Обычный 3 16 32 2 4" xfId="39725"/>
    <cellStyle name="Обычный 3 16 32 2 4 2" xfId="39726"/>
    <cellStyle name="Обычный 3 16 32 2 4 2 2" xfId="39727"/>
    <cellStyle name="Обычный 3 16 32 2 4 2 2 2" xfId="39728"/>
    <cellStyle name="Обычный 3 16 32 2 4 2 3" xfId="39729"/>
    <cellStyle name="Обычный 3 16 32 2 4 3" xfId="39730"/>
    <cellStyle name="Обычный 3 16 32 2 4 3 2" xfId="39731"/>
    <cellStyle name="Обычный 3 16 32 2 4 4" xfId="39732"/>
    <cellStyle name="Обычный 3 16 32 2 5" xfId="39733"/>
    <cellStyle name="Обычный 3 16 32 2 5 2" xfId="39734"/>
    <cellStyle name="Обычный 3 16 32 2 5 2 2" xfId="39735"/>
    <cellStyle name="Обычный 3 16 32 2 5 3" xfId="39736"/>
    <cellStyle name="Обычный 3 16 32 2 6" xfId="39737"/>
    <cellStyle name="Обычный 3 16 32 2 6 2" xfId="39738"/>
    <cellStyle name="Обычный 3 16 32 2 7" xfId="39739"/>
    <cellStyle name="Обычный 3 16 32 3" xfId="39740"/>
    <cellStyle name="Обычный 3 16 32 3 2" xfId="39741"/>
    <cellStyle name="Обычный 3 16 32 3 2 2" xfId="39742"/>
    <cellStyle name="Обычный 3 16 32 3 2 2 2" xfId="39743"/>
    <cellStyle name="Обычный 3 16 32 3 2 2 2 2" xfId="39744"/>
    <cellStyle name="Обычный 3 16 32 3 2 2 3" xfId="39745"/>
    <cellStyle name="Обычный 3 16 32 3 2 3" xfId="39746"/>
    <cellStyle name="Обычный 3 16 32 3 2 3 2" xfId="39747"/>
    <cellStyle name="Обычный 3 16 32 3 2 4" xfId="39748"/>
    <cellStyle name="Обычный 3 16 32 3 3" xfId="39749"/>
    <cellStyle name="Обычный 3 16 32 3 3 2" xfId="39750"/>
    <cellStyle name="Обычный 3 16 32 3 3 2 2" xfId="39751"/>
    <cellStyle name="Обычный 3 16 32 3 3 3" xfId="39752"/>
    <cellStyle name="Обычный 3 16 32 3 4" xfId="39753"/>
    <cellStyle name="Обычный 3 16 32 3 4 2" xfId="39754"/>
    <cellStyle name="Обычный 3 16 32 3 5" xfId="39755"/>
    <cellStyle name="Обычный 3 16 32 4" xfId="39756"/>
    <cellStyle name="Обычный 3 16 32 4 2" xfId="39757"/>
    <cellStyle name="Обычный 3 16 32 4 2 2" xfId="39758"/>
    <cellStyle name="Обычный 3 16 32 4 2 2 2" xfId="39759"/>
    <cellStyle name="Обычный 3 16 32 4 2 2 2 2" xfId="39760"/>
    <cellStyle name="Обычный 3 16 32 4 2 2 3" xfId="39761"/>
    <cellStyle name="Обычный 3 16 32 4 2 3" xfId="39762"/>
    <cellStyle name="Обычный 3 16 32 4 2 3 2" xfId="39763"/>
    <cellStyle name="Обычный 3 16 32 4 2 4" xfId="39764"/>
    <cellStyle name="Обычный 3 16 32 4 3" xfId="39765"/>
    <cellStyle name="Обычный 3 16 32 4 3 2" xfId="39766"/>
    <cellStyle name="Обычный 3 16 32 4 3 2 2" xfId="39767"/>
    <cellStyle name="Обычный 3 16 32 4 3 3" xfId="39768"/>
    <cellStyle name="Обычный 3 16 32 4 4" xfId="39769"/>
    <cellStyle name="Обычный 3 16 32 4 4 2" xfId="39770"/>
    <cellStyle name="Обычный 3 16 32 4 5" xfId="39771"/>
    <cellStyle name="Обычный 3 16 32 5" xfId="39772"/>
    <cellStyle name="Обычный 3 16 32 5 2" xfId="39773"/>
    <cellStyle name="Обычный 3 16 32 5 2 2" xfId="39774"/>
    <cellStyle name="Обычный 3 16 32 5 2 2 2" xfId="39775"/>
    <cellStyle name="Обычный 3 16 32 5 2 3" xfId="39776"/>
    <cellStyle name="Обычный 3 16 32 5 3" xfId="39777"/>
    <cellStyle name="Обычный 3 16 32 5 3 2" xfId="39778"/>
    <cellStyle name="Обычный 3 16 32 5 4" xfId="39779"/>
    <cellStyle name="Обычный 3 16 32 6" xfId="39780"/>
    <cellStyle name="Обычный 3 16 32 6 2" xfId="39781"/>
    <cellStyle name="Обычный 3 16 32 6 2 2" xfId="39782"/>
    <cellStyle name="Обычный 3 16 32 6 3" xfId="39783"/>
    <cellStyle name="Обычный 3 16 32 7" xfId="39784"/>
    <cellStyle name="Обычный 3 16 32 7 2" xfId="39785"/>
    <cellStyle name="Обычный 3 16 32 8" xfId="39786"/>
    <cellStyle name="Обычный 3 16 33" xfId="39787"/>
    <cellStyle name="Обычный 3 16 33 2" xfId="39788"/>
    <cellStyle name="Обычный 3 16 33 2 2" xfId="39789"/>
    <cellStyle name="Обычный 3 16 33 2 2 2" xfId="39790"/>
    <cellStyle name="Обычный 3 16 33 2 2 2 2" xfId="39791"/>
    <cellStyle name="Обычный 3 16 33 2 2 2 2 2" xfId="39792"/>
    <cellStyle name="Обычный 3 16 33 2 2 2 2 2 2" xfId="39793"/>
    <cellStyle name="Обычный 3 16 33 2 2 2 2 3" xfId="39794"/>
    <cellStyle name="Обычный 3 16 33 2 2 2 3" xfId="39795"/>
    <cellStyle name="Обычный 3 16 33 2 2 2 3 2" xfId="39796"/>
    <cellStyle name="Обычный 3 16 33 2 2 2 4" xfId="39797"/>
    <cellStyle name="Обычный 3 16 33 2 2 3" xfId="39798"/>
    <cellStyle name="Обычный 3 16 33 2 2 3 2" xfId="39799"/>
    <cellStyle name="Обычный 3 16 33 2 2 3 2 2" xfId="39800"/>
    <cellStyle name="Обычный 3 16 33 2 2 3 3" xfId="39801"/>
    <cellStyle name="Обычный 3 16 33 2 2 4" xfId="39802"/>
    <cellStyle name="Обычный 3 16 33 2 2 4 2" xfId="39803"/>
    <cellStyle name="Обычный 3 16 33 2 2 5" xfId="39804"/>
    <cellStyle name="Обычный 3 16 33 2 3" xfId="39805"/>
    <cellStyle name="Обычный 3 16 33 2 3 2" xfId="39806"/>
    <cellStyle name="Обычный 3 16 33 2 3 2 2" xfId="39807"/>
    <cellStyle name="Обычный 3 16 33 2 3 2 2 2" xfId="39808"/>
    <cellStyle name="Обычный 3 16 33 2 3 2 2 2 2" xfId="39809"/>
    <cellStyle name="Обычный 3 16 33 2 3 2 2 3" xfId="39810"/>
    <cellStyle name="Обычный 3 16 33 2 3 2 3" xfId="39811"/>
    <cellStyle name="Обычный 3 16 33 2 3 2 3 2" xfId="39812"/>
    <cellStyle name="Обычный 3 16 33 2 3 2 4" xfId="39813"/>
    <cellStyle name="Обычный 3 16 33 2 3 3" xfId="39814"/>
    <cellStyle name="Обычный 3 16 33 2 3 3 2" xfId="39815"/>
    <cellStyle name="Обычный 3 16 33 2 3 3 2 2" xfId="39816"/>
    <cellStyle name="Обычный 3 16 33 2 3 3 3" xfId="39817"/>
    <cellStyle name="Обычный 3 16 33 2 3 4" xfId="39818"/>
    <cellStyle name="Обычный 3 16 33 2 3 4 2" xfId="39819"/>
    <cellStyle name="Обычный 3 16 33 2 3 5" xfId="39820"/>
    <cellStyle name="Обычный 3 16 33 2 4" xfId="39821"/>
    <cellStyle name="Обычный 3 16 33 2 4 2" xfId="39822"/>
    <cellStyle name="Обычный 3 16 33 2 4 2 2" xfId="39823"/>
    <cellStyle name="Обычный 3 16 33 2 4 2 2 2" xfId="39824"/>
    <cellStyle name="Обычный 3 16 33 2 4 2 3" xfId="39825"/>
    <cellStyle name="Обычный 3 16 33 2 4 3" xfId="39826"/>
    <cellStyle name="Обычный 3 16 33 2 4 3 2" xfId="39827"/>
    <cellStyle name="Обычный 3 16 33 2 4 4" xfId="39828"/>
    <cellStyle name="Обычный 3 16 33 2 5" xfId="39829"/>
    <cellStyle name="Обычный 3 16 33 2 5 2" xfId="39830"/>
    <cellStyle name="Обычный 3 16 33 2 5 2 2" xfId="39831"/>
    <cellStyle name="Обычный 3 16 33 2 5 3" xfId="39832"/>
    <cellStyle name="Обычный 3 16 33 2 6" xfId="39833"/>
    <cellStyle name="Обычный 3 16 33 2 6 2" xfId="39834"/>
    <cellStyle name="Обычный 3 16 33 2 7" xfId="39835"/>
    <cellStyle name="Обычный 3 16 33 3" xfId="39836"/>
    <cellStyle name="Обычный 3 16 33 3 2" xfId="39837"/>
    <cellStyle name="Обычный 3 16 33 3 2 2" xfId="39838"/>
    <cellStyle name="Обычный 3 16 33 3 2 2 2" xfId="39839"/>
    <cellStyle name="Обычный 3 16 33 3 2 2 2 2" xfId="39840"/>
    <cellStyle name="Обычный 3 16 33 3 2 2 3" xfId="39841"/>
    <cellStyle name="Обычный 3 16 33 3 2 3" xfId="39842"/>
    <cellStyle name="Обычный 3 16 33 3 2 3 2" xfId="39843"/>
    <cellStyle name="Обычный 3 16 33 3 2 4" xfId="39844"/>
    <cellStyle name="Обычный 3 16 33 3 3" xfId="39845"/>
    <cellStyle name="Обычный 3 16 33 3 3 2" xfId="39846"/>
    <cellStyle name="Обычный 3 16 33 3 3 2 2" xfId="39847"/>
    <cellStyle name="Обычный 3 16 33 3 3 3" xfId="39848"/>
    <cellStyle name="Обычный 3 16 33 3 4" xfId="39849"/>
    <cellStyle name="Обычный 3 16 33 3 4 2" xfId="39850"/>
    <cellStyle name="Обычный 3 16 33 3 5" xfId="39851"/>
    <cellStyle name="Обычный 3 16 33 4" xfId="39852"/>
    <cellStyle name="Обычный 3 16 33 4 2" xfId="39853"/>
    <cellStyle name="Обычный 3 16 33 4 2 2" xfId="39854"/>
    <cellStyle name="Обычный 3 16 33 4 2 2 2" xfId="39855"/>
    <cellStyle name="Обычный 3 16 33 4 2 2 2 2" xfId="39856"/>
    <cellStyle name="Обычный 3 16 33 4 2 2 3" xfId="39857"/>
    <cellStyle name="Обычный 3 16 33 4 2 3" xfId="39858"/>
    <cellStyle name="Обычный 3 16 33 4 2 3 2" xfId="39859"/>
    <cellStyle name="Обычный 3 16 33 4 2 4" xfId="39860"/>
    <cellStyle name="Обычный 3 16 33 4 3" xfId="39861"/>
    <cellStyle name="Обычный 3 16 33 4 3 2" xfId="39862"/>
    <cellStyle name="Обычный 3 16 33 4 3 2 2" xfId="39863"/>
    <cellStyle name="Обычный 3 16 33 4 3 3" xfId="39864"/>
    <cellStyle name="Обычный 3 16 33 4 4" xfId="39865"/>
    <cellStyle name="Обычный 3 16 33 4 4 2" xfId="39866"/>
    <cellStyle name="Обычный 3 16 33 4 5" xfId="39867"/>
    <cellStyle name="Обычный 3 16 33 5" xfId="39868"/>
    <cellStyle name="Обычный 3 16 33 5 2" xfId="39869"/>
    <cellStyle name="Обычный 3 16 33 5 2 2" xfId="39870"/>
    <cellStyle name="Обычный 3 16 33 5 2 2 2" xfId="39871"/>
    <cellStyle name="Обычный 3 16 33 5 2 3" xfId="39872"/>
    <cellStyle name="Обычный 3 16 33 5 3" xfId="39873"/>
    <cellStyle name="Обычный 3 16 33 5 3 2" xfId="39874"/>
    <cellStyle name="Обычный 3 16 33 5 4" xfId="39875"/>
    <cellStyle name="Обычный 3 16 33 6" xfId="39876"/>
    <cellStyle name="Обычный 3 16 33 6 2" xfId="39877"/>
    <cellStyle name="Обычный 3 16 33 6 2 2" xfId="39878"/>
    <cellStyle name="Обычный 3 16 33 6 3" xfId="39879"/>
    <cellStyle name="Обычный 3 16 33 7" xfId="39880"/>
    <cellStyle name="Обычный 3 16 33 7 2" xfId="39881"/>
    <cellStyle name="Обычный 3 16 33 8" xfId="39882"/>
    <cellStyle name="Обычный 3 16 34" xfId="39883"/>
    <cellStyle name="Обычный 3 16 34 2" xfId="39884"/>
    <cellStyle name="Обычный 3 16 34 2 2" xfId="39885"/>
    <cellStyle name="Обычный 3 16 34 2 2 2" xfId="39886"/>
    <cellStyle name="Обычный 3 16 34 2 2 2 2" xfId="39887"/>
    <cellStyle name="Обычный 3 16 34 2 2 2 2 2" xfId="39888"/>
    <cellStyle name="Обычный 3 16 34 2 2 2 2 2 2" xfId="39889"/>
    <cellStyle name="Обычный 3 16 34 2 2 2 2 3" xfId="39890"/>
    <cellStyle name="Обычный 3 16 34 2 2 2 3" xfId="39891"/>
    <cellStyle name="Обычный 3 16 34 2 2 2 3 2" xfId="39892"/>
    <cellStyle name="Обычный 3 16 34 2 2 2 4" xfId="39893"/>
    <cellStyle name="Обычный 3 16 34 2 2 3" xfId="39894"/>
    <cellStyle name="Обычный 3 16 34 2 2 3 2" xfId="39895"/>
    <cellStyle name="Обычный 3 16 34 2 2 3 2 2" xfId="39896"/>
    <cellStyle name="Обычный 3 16 34 2 2 3 3" xfId="39897"/>
    <cellStyle name="Обычный 3 16 34 2 2 4" xfId="39898"/>
    <cellStyle name="Обычный 3 16 34 2 2 4 2" xfId="39899"/>
    <cellStyle name="Обычный 3 16 34 2 2 5" xfId="39900"/>
    <cellStyle name="Обычный 3 16 34 2 3" xfId="39901"/>
    <cellStyle name="Обычный 3 16 34 2 3 2" xfId="39902"/>
    <cellStyle name="Обычный 3 16 34 2 3 2 2" xfId="39903"/>
    <cellStyle name="Обычный 3 16 34 2 3 2 2 2" xfId="39904"/>
    <cellStyle name="Обычный 3 16 34 2 3 2 2 2 2" xfId="39905"/>
    <cellStyle name="Обычный 3 16 34 2 3 2 2 3" xfId="39906"/>
    <cellStyle name="Обычный 3 16 34 2 3 2 3" xfId="39907"/>
    <cellStyle name="Обычный 3 16 34 2 3 2 3 2" xfId="39908"/>
    <cellStyle name="Обычный 3 16 34 2 3 2 4" xfId="39909"/>
    <cellStyle name="Обычный 3 16 34 2 3 3" xfId="39910"/>
    <cellStyle name="Обычный 3 16 34 2 3 3 2" xfId="39911"/>
    <cellStyle name="Обычный 3 16 34 2 3 3 2 2" xfId="39912"/>
    <cellStyle name="Обычный 3 16 34 2 3 3 3" xfId="39913"/>
    <cellStyle name="Обычный 3 16 34 2 3 4" xfId="39914"/>
    <cellStyle name="Обычный 3 16 34 2 3 4 2" xfId="39915"/>
    <cellStyle name="Обычный 3 16 34 2 3 5" xfId="39916"/>
    <cellStyle name="Обычный 3 16 34 2 4" xfId="39917"/>
    <cellStyle name="Обычный 3 16 34 2 4 2" xfId="39918"/>
    <cellStyle name="Обычный 3 16 34 2 4 2 2" xfId="39919"/>
    <cellStyle name="Обычный 3 16 34 2 4 2 2 2" xfId="39920"/>
    <cellStyle name="Обычный 3 16 34 2 4 2 3" xfId="39921"/>
    <cellStyle name="Обычный 3 16 34 2 4 3" xfId="39922"/>
    <cellStyle name="Обычный 3 16 34 2 4 3 2" xfId="39923"/>
    <cellStyle name="Обычный 3 16 34 2 4 4" xfId="39924"/>
    <cellStyle name="Обычный 3 16 34 2 5" xfId="39925"/>
    <cellStyle name="Обычный 3 16 34 2 5 2" xfId="39926"/>
    <cellStyle name="Обычный 3 16 34 2 5 2 2" xfId="39927"/>
    <cellStyle name="Обычный 3 16 34 2 5 3" xfId="39928"/>
    <cellStyle name="Обычный 3 16 34 2 6" xfId="39929"/>
    <cellStyle name="Обычный 3 16 34 2 6 2" xfId="39930"/>
    <cellStyle name="Обычный 3 16 34 2 7" xfId="39931"/>
    <cellStyle name="Обычный 3 16 34 3" xfId="39932"/>
    <cellStyle name="Обычный 3 16 34 3 2" xfId="39933"/>
    <cellStyle name="Обычный 3 16 34 3 2 2" xfId="39934"/>
    <cellStyle name="Обычный 3 16 34 3 2 2 2" xfId="39935"/>
    <cellStyle name="Обычный 3 16 34 3 2 2 2 2" xfId="39936"/>
    <cellStyle name="Обычный 3 16 34 3 2 2 3" xfId="39937"/>
    <cellStyle name="Обычный 3 16 34 3 2 3" xfId="39938"/>
    <cellStyle name="Обычный 3 16 34 3 2 3 2" xfId="39939"/>
    <cellStyle name="Обычный 3 16 34 3 2 4" xfId="39940"/>
    <cellStyle name="Обычный 3 16 34 3 3" xfId="39941"/>
    <cellStyle name="Обычный 3 16 34 3 3 2" xfId="39942"/>
    <cellStyle name="Обычный 3 16 34 3 3 2 2" xfId="39943"/>
    <cellStyle name="Обычный 3 16 34 3 3 3" xfId="39944"/>
    <cellStyle name="Обычный 3 16 34 3 4" xfId="39945"/>
    <cellStyle name="Обычный 3 16 34 3 4 2" xfId="39946"/>
    <cellStyle name="Обычный 3 16 34 3 5" xfId="39947"/>
    <cellStyle name="Обычный 3 16 34 4" xfId="39948"/>
    <cellStyle name="Обычный 3 16 34 4 2" xfId="39949"/>
    <cellStyle name="Обычный 3 16 34 4 2 2" xfId="39950"/>
    <cellStyle name="Обычный 3 16 34 4 2 2 2" xfId="39951"/>
    <cellStyle name="Обычный 3 16 34 4 2 2 2 2" xfId="39952"/>
    <cellStyle name="Обычный 3 16 34 4 2 2 3" xfId="39953"/>
    <cellStyle name="Обычный 3 16 34 4 2 3" xfId="39954"/>
    <cellStyle name="Обычный 3 16 34 4 2 3 2" xfId="39955"/>
    <cellStyle name="Обычный 3 16 34 4 2 4" xfId="39956"/>
    <cellStyle name="Обычный 3 16 34 4 3" xfId="39957"/>
    <cellStyle name="Обычный 3 16 34 4 3 2" xfId="39958"/>
    <cellStyle name="Обычный 3 16 34 4 3 2 2" xfId="39959"/>
    <cellStyle name="Обычный 3 16 34 4 3 3" xfId="39960"/>
    <cellStyle name="Обычный 3 16 34 4 4" xfId="39961"/>
    <cellStyle name="Обычный 3 16 34 4 4 2" xfId="39962"/>
    <cellStyle name="Обычный 3 16 34 4 5" xfId="39963"/>
    <cellStyle name="Обычный 3 16 34 5" xfId="39964"/>
    <cellStyle name="Обычный 3 16 34 5 2" xfId="39965"/>
    <cellStyle name="Обычный 3 16 34 5 2 2" xfId="39966"/>
    <cellStyle name="Обычный 3 16 34 5 2 2 2" xfId="39967"/>
    <cellStyle name="Обычный 3 16 34 5 2 3" xfId="39968"/>
    <cellStyle name="Обычный 3 16 34 5 3" xfId="39969"/>
    <cellStyle name="Обычный 3 16 34 5 3 2" xfId="39970"/>
    <cellStyle name="Обычный 3 16 34 5 4" xfId="39971"/>
    <cellStyle name="Обычный 3 16 34 6" xfId="39972"/>
    <cellStyle name="Обычный 3 16 34 6 2" xfId="39973"/>
    <cellStyle name="Обычный 3 16 34 6 2 2" xfId="39974"/>
    <cellStyle name="Обычный 3 16 34 6 3" xfId="39975"/>
    <cellStyle name="Обычный 3 16 34 7" xfId="39976"/>
    <cellStyle name="Обычный 3 16 34 7 2" xfId="39977"/>
    <cellStyle name="Обычный 3 16 34 8" xfId="39978"/>
    <cellStyle name="Обычный 3 16 35" xfId="39979"/>
    <cellStyle name="Обычный 3 16 35 2" xfId="39980"/>
    <cellStyle name="Обычный 3 16 35 2 2" xfId="39981"/>
    <cellStyle name="Обычный 3 16 35 2 2 2" xfId="39982"/>
    <cellStyle name="Обычный 3 16 35 2 2 2 2" xfId="39983"/>
    <cellStyle name="Обычный 3 16 35 2 2 2 2 2" xfId="39984"/>
    <cellStyle name="Обычный 3 16 35 2 2 2 2 2 2" xfId="39985"/>
    <cellStyle name="Обычный 3 16 35 2 2 2 2 3" xfId="39986"/>
    <cellStyle name="Обычный 3 16 35 2 2 2 3" xfId="39987"/>
    <cellStyle name="Обычный 3 16 35 2 2 2 3 2" xfId="39988"/>
    <cellStyle name="Обычный 3 16 35 2 2 2 4" xfId="39989"/>
    <cellStyle name="Обычный 3 16 35 2 2 3" xfId="39990"/>
    <cellStyle name="Обычный 3 16 35 2 2 3 2" xfId="39991"/>
    <cellStyle name="Обычный 3 16 35 2 2 3 2 2" xfId="39992"/>
    <cellStyle name="Обычный 3 16 35 2 2 3 3" xfId="39993"/>
    <cellStyle name="Обычный 3 16 35 2 2 4" xfId="39994"/>
    <cellStyle name="Обычный 3 16 35 2 2 4 2" xfId="39995"/>
    <cellStyle name="Обычный 3 16 35 2 2 5" xfId="39996"/>
    <cellStyle name="Обычный 3 16 35 2 3" xfId="39997"/>
    <cellStyle name="Обычный 3 16 35 2 3 2" xfId="39998"/>
    <cellStyle name="Обычный 3 16 35 2 3 2 2" xfId="39999"/>
    <cellStyle name="Обычный 3 16 35 2 3 2 2 2" xfId="40000"/>
    <cellStyle name="Обычный 3 16 35 2 3 2 2 2 2" xfId="40001"/>
    <cellStyle name="Обычный 3 16 35 2 3 2 2 3" xfId="40002"/>
    <cellStyle name="Обычный 3 16 35 2 3 2 3" xfId="40003"/>
    <cellStyle name="Обычный 3 16 35 2 3 2 3 2" xfId="40004"/>
    <cellStyle name="Обычный 3 16 35 2 3 2 4" xfId="40005"/>
    <cellStyle name="Обычный 3 16 35 2 3 3" xfId="40006"/>
    <cellStyle name="Обычный 3 16 35 2 3 3 2" xfId="40007"/>
    <cellStyle name="Обычный 3 16 35 2 3 3 2 2" xfId="40008"/>
    <cellStyle name="Обычный 3 16 35 2 3 3 3" xfId="40009"/>
    <cellStyle name="Обычный 3 16 35 2 3 4" xfId="40010"/>
    <cellStyle name="Обычный 3 16 35 2 3 4 2" xfId="40011"/>
    <cellStyle name="Обычный 3 16 35 2 3 5" xfId="40012"/>
    <cellStyle name="Обычный 3 16 35 2 4" xfId="40013"/>
    <cellStyle name="Обычный 3 16 35 2 4 2" xfId="40014"/>
    <cellStyle name="Обычный 3 16 35 2 4 2 2" xfId="40015"/>
    <cellStyle name="Обычный 3 16 35 2 4 2 2 2" xfId="40016"/>
    <cellStyle name="Обычный 3 16 35 2 4 2 3" xfId="40017"/>
    <cellStyle name="Обычный 3 16 35 2 4 3" xfId="40018"/>
    <cellStyle name="Обычный 3 16 35 2 4 3 2" xfId="40019"/>
    <cellStyle name="Обычный 3 16 35 2 4 4" xfId="40020"/>
    <cellStyle name="Обычный 3 16 35 2 5" xfId="40021"/>
    <cellStyle name="Обычный 3 16 35 2 5 2" xfId="40022"/>
    <cellStyle name="Обычный 3 16 35 2 5 2 2" xfId="40023"/>
    <cellStyle name="Обычный 3 16 35 2 5 3" xfId="40024"/>
    <cellStyle name="Обычный 3 16 35 2 6" xfId="40025"/>
    <cellStyle name="Обычный 3 16 35 2 6 2" xfId="40026"/>
    <cellStyle name="Обычный 3 16 35 2 7" xfId="40027"/>
    <cellStyle name="Обычный 3 16 35 3" xfId="40028"/>
    <cellStyle name="Обычный 3 16 35 3 2" xfId="40029"/>
    <cellStyle name="Обычный 3 16 35 3 2 2" xfId="40030"/>
    <cellStyle name="Обычный 3 16 35 3 2 2 2" xfId="40031"/>
    <cellStyle name="Обычный 3 16 35 3 2 2 2 2" xfId="40032"/>
    <cellStyle name="Обычный 3 16 35 3 2 2 3" xfId="40033"/>
    <cellStyle name="Обычный 3 16 35 3 2 3" xfId="40034"/>
    <cellStyle name="Обычный 3 16 35 3 2 3 2" xfId="40035"/>
    <cellStyle name="Обычный 3 16 35 3 2 4" xfId="40036"/>
    <cellStyle name="Обычный 3 16 35 3 3" xfId="40037"/>
    <cellStyle name="Обычный 3 16 35 3 3 2" xfId="40038"/>
    <cellStyle name="Обычный 3 16 35 3 3 2 2" xfId="40039"/>
    <cellStyle name="Обычный 3 16 35 3 3 3" xfId="40040"/>
    <cellStyle name="Обычный 3 16 35 3 4" xfId="40041"/>
    <cellStyle name="Обычный 3 16 35 3 4 2" xfId="40042"/>
    <cellStyle name="Обычный 3 16 35 3 5" xfId="40043"/>
    <cellStyle name="Обычный 3 16 35 4" xfId="40044"/>
    <cellStyle name="Обычный 3 16 35 4 2" xfId="40045"/>
    <cellStyle name="Обычный 3 16 35 4 2 2" xfId="40046"/>
    <cellStyle name="Обычный 3 16 35 4 2 2 2" xfId="40047"/>
    <cellStyle name="Обычный 3 16 35 4 2 2 2 2" xfId="40048"/>
    <cellStyle name="Обычный 3 16 35 4 2 2 3" xfId="40049"/>
    <cellStyle name="Обычный 3 16 35 4 2 3" xfId="40050"/>
    <cellStyle name="Обычный 3 16 35 4 2 3 2" xfId="40051"/>
    <cellStyle name="Обычный 3 16 35 4 2 4" xfId="40052"/>
    <cellStyle name="Обычный 3 16 35 4 3" xfId="40053"/>
    <cellStyle name="Обычный 3 16 35 4 3 2" xfId="40054"/>
    <cellStyle name="Обычный 3 16 35 4 3 2 2" xfId="40055"/>
    <cellStyle name="Обычный 3 16 35 4 3 3" xfId="40056"/>
    <cellStyle name="Обычный 3 16 35 4 4" xfId="40057"/>
    <cellStyle name="Обычный 3 16 35 4 4 2" xfId="40058"/>
    <cellStyle name="Обычный 3 16 35 4 5" xfId="40059"/>
    <cellStyle name="Обычный 3 16 35 5" xfId="40060"/>
    <cellStyle name="Обычный 3 16 35 5 2" xfId="40061"/>
    <cellStyle name="Обычный 3 16 35 5 2 2" xfId="40062"/>
    <cellStyle name="Обычный 3 16 35 5 2 2 2" xfId="40063"/>
    <cellStyle name="Обычный 3 16 35 5 2 3" xfId="40064"/>
    <cellStyle name="Обычный 3 16 35 5 3" xfId="40065"/>
    <cellStyle name="Обычный 3 16 35 5 3 2" xfId="40066"/>
    <cellStyle name="Обычный 3 16 35 5 4" xfId="40067"/>
    <cellStyle name="Обычный 3 16 35 6" xfId="40068"/>
    <cellStyle name="Обычный 3 16 35 6 2" xfId="40069"/>
    <cellStyle name="Обычный 3 16 35 6 2 2" xfId="40070"/>
    <cellStyle name="Обычный 3 16 35 6 3" xfId="40071"/>
    <cellStyle name="Обычный 3 16 35 7" xfId="40072"/>
    <cellStyle name="Обычный 3 16 35 7 2" xfId="40073"/>
    <cellStyle name="Обычный 3 16 35 8" xfId="40074"/>
    <cellStyle name="Обычный 3 16 36" xfId="40075"/>
    <cellStyle name="Обычный 3 16 36 2" xfId="40076"/>
    <cellStyle name="Обычный 3 16 36 2 2" xfId="40077"/>
    <cellStyle name="Обычный 3 16 36 2 2 2" xfId="40078"/>
    <cellStyle name="Обычный 3 16 36 2 2 2 2" xfId="40079"/>
    <cellStyle name="Обычный 3 16 36 2 2 2 2 2" xfId="40080"/>
    <cellStyle name="Обычный 3 16 36 2 2 2 2 2 2" xfId="40081"/>
    <cellStyle name="Обычный 3 16 36 2 2 2 2 3" xfId="40082"/>
    <cellStyle name="Обычный 3 16 36 2 2 2 3" xfId="40083"/>
    <cellStyle name="Обычный 3 16 36 2 2 2 3 2" xfId="40084"/>
    <cellStyle name="Обычный 3 16 36 2 2 2 4" xfId="40085"/>
    <cellStyle name="Обычный 3 16 36 2 2 3" xfId="40086"/>
    <cellStyle name="Обычный 3 16 36 2 2 3 2" xfId="40087"/>
    <cellStyle name="Обычный 3 16 36 2 2 3 2 2" xfId="40088"/>
    <cellStyle name="Обычный 3 16 36 2 2 3 3" xfId="40089"/>
    <cellStyle name="Обычный 3 16 36 2 2 4" xfId="40090"/>
    <cellStyle name="Обычный 3 16 36 2 2 4 2" xfId="40091"/>
    <cellStyle name="Обычный 3 16 36 2 2 5" xfId="40092"/>
    <cellStyle name="Обычный 3 16 36 2 3" xfId="40093"/>
    <cellStyle name="Обычный 3 16 36 2 3 2" xfId="40094"/>
    <cellStyle name="Обычный 3 16 36 2 3 2 2" xfId="40095"/>
    <cellStyle name="Обычный 3 16 36 2 3 2 2 2" xfId="40096"/>
    <cellStyle name="Обычный 3 16 36 2 3 2 2 2 2" xfId="40097"/>
    <cellStyle name="Обычный 3 16 36 2 3 2 2 3" xfId="40098"/>
    <cellStyle name="Обычный 3 16 36 2 3 2 3" xfId="40099"/>
    <cellStyle name="Обычный 3 16 36 2 3 2 3 2" xfId="40100"/>
    <cellStyle name="Обычный 3 16 36 2 3 2 4" xfId="40101"/>
    <cellStyle name="Обычный 3 16 36 2 3 3" xfId="40102"/>
    <cellStyle name="Обычный 3 16 36 2 3 3 2" xfId="40103"/>
    <cellStyle name="Обычный 3 16 36 2 3 3 2 2" xfId="40104"/>
    <cellStyle name="Обычный 3 16 36 2 3 3 3" xfId="40105"/>
    <cellStyle name="Обычный 3 16 36 2 3 4" xfId="40106"/>
    <cellStyle name="Обычный 3 16 36 2 3 4 2" xfId="40107"/>
    <cellStyle name="Обычный 3 16 36 2 3 5" xfId="40108"/>
    <cellStyle name="Обычный 3 16 36 2 4" xfId="40109"/>
    <cellStyle name="Обычный 3 16 36 2 4 2" xfId="40110"/>
    <cellStyle name="Обычный 3 16 36 2 4 2 2" xfId="40111"/>
    <cellStyle name="Обычный 3 16 36 2 4 2 2 2" xfId="40112"/>
    <cellStyle name="Обычный 3 16 36 2 4 2 3" xfId="40113"/>
    <cellStyle name="Обычный 3 16 36 2 4 3" xfId="40114"/>
    <cellStyle name="Обычный 3 16 36 2 4 3 2" xfId="40115"/>
    <cellStyle name="Обычный 3 16 36 2 4 4" xfId="40116"/>
    <cellStyle name="Обычный 3 16 36 2 5" xfId="40117"/>
    <cellStyle name="Обычный 3 16 36 2 5 2" xfId="40118"/>
    <cellStyle name="Обычный 3 16 36 2 5 2 2" xfId="40119"/>
    <cellStyle name="Обычный 3 16 36 2 5 3" xfId="40120"/>
    <cellStyle name="Обычный 3 16 36 2 6" xfId="40121"/>
    <cellStyle name="Обычный 3 16 36 2 6 2" xfId="40122"/>
    <cellStyle name="Обычный 3 16 36 2 7" xfId="40123"/>
    <cellStyle name="Обычный 3 16 36 3" xfId="40124"/>
    <cellStyle name="Обычный 3 16 36 3 2" xfId="40125"/>
    <cellStyle name="Обычный 3 16 36 3 2 2" xfId="40126"/>
    <cellStyle name="Обычный 3 16 36 3 2 2 2" xfId="40127"/>
    <cellStyle name="Обычный 3 16 36 3 2 2 2 2" xfId="40128"/>
    <cellStyle name="Обычный 3 16 36 3 2 2 3" xfId="40129"/>
    <cellStyle name="Обычный 3 16 36 3 2 3" xfId="40130"/>
    <cellStyle name="Обычный 3 16 36 3 2 3 2" xfId="40131"/>
    <cellStyle name="Обычный 3 16 36 3 2 4" xfId="40132"/>
    <cellStyle name="Обычный 3 16 36 3 3" xfId="40133"/>
    <cellStyle name="Обычный 3 16 36 3 3 2" xfId="40134"/>
    <cellStyle name="Обычный 3 16 36 3 3 2 2" xfId="40135"/>
    <cellStyle name="Обычный 3 16 36 3 3 3" xfId="40136"/>
    <cellStyle name="Обычный 3 16 36 3 4" xfId="40137"/>
    <cellStyle name="Обычный 3 16 36 3 4 2" xfId="40138"/>
    <cellStyle name="Обычный 3 16 36 3 5" xfId="40139"/>
    <cellStyle name="Обычный 3 16 36 4" xfId="40140"/>
    <cellStyle name="Обычный 3 16 36 4 2" xfId="40141"/>
    <cellStyle name="Обычный 3 16 36 4 2 2" xfId="40142"/>
    <cellStyle name="Обычный 3 16 36 4 2 2 2" xfId="40143"/>
    <cellStyle name="Обычный 3 16 36 4 2 2 2 2" xfId="40144"/>
    <cellStyle name="Обычный 3 16 36 4 2 2 3" xfId="40145"/>
    <cellStyle name="Обычный 3 16 36 4 2 3" xfId="40146"/>
    <cellStyle name="Обычный 3 16 36 4 2 3 2" xfId="40147"/>
    <cellStyle name="Обычный 3 16 36 4 2 4" xfId="40148"/>
    <cellStyle name="Обычный 3 16 36 4 3" xfId="40149"/>
    <cellStyle name="Обычный 3 16 36 4 3 2" xfId="40150"/>
    <cellStyle name="Обычный 3 16 36 4 3 2 2" xfId="40151"/>
    <cellStyle name="Обычный 3 16 36 4 3 3" xfId="40152"/>
    <cellStyle name="Обычный 3 16 36 4 4" xfId="40153"/>
    <cellStyle name="Обычный 3 16 36 4 4 2" xfId="40154"/>
    <cellStyle name="Обычный 3 16 36 4 5" xfId="40155"/>
    <cellStyle name="Обычный 3 16 36 5" xfId="40156"/>
    <cellStyle name="Обычный 3 16 36 5 2" xfId="40157"/>
    <cellStyle name="Обычный 3 16 36 5 2 2" xfId="40158"/>
    <cellStyle name="Обычный 3 16 36 5 2 2 2" xfId="40159"/>
    <cellStyle name="Обычный 3 16 36 5 2 3" xfId="40160"/>
    <cellStyle name="Обычный 3 16 36 5 3" xfId="40161"/>
    <cellStyle name="Обычный 3 16 36 5 3 2" xfId="40162"/>
    <cellStyle name="Обычный 3 16 36 5 4" xfId="40163"/>
    <cellStyle name="Обычный 3 16 36 6" xfId="40164"/>
    <cellStyle name="Обычный 3 16 36 6 2" xfId="40165"/>
    <cellStyle name="Обычный 3 16 36 6 2 2" xfId="40166"/>
    <cellStyle name="Обычный 3 16 36 6 3" xfId="40167"/>
    <cellStyle name="Обычный 3 16 36 7" xfId="40168"/>
    <cellStyle name="Обычный 3 16 36 7 2" xfId="40169"/>
    <cellStyle name="Обычный 3 16 36 8" xfId="40170"/>
    <cellStyle name="Обычный 3 16 37" xfId="40171"/>
    <cellStyle name="Обычный 3 16 37 2" xfId="40172"/>
    <cellStyle name="Обычный 3 16 37 2 2" xfId="40173"/>
    <cellStyle name="Обычный 3 16 37 2 2 2" xfId="40174"/>
    <cellStyle name="Обычный 3 16 37 2 2 2 2" xfId="40175"/>
    <cellStyle name="Обычный 3 16 37 2 2 2 2 2" xfId="40176"/>
    <cellStyle name="Обычный 3 16 37 2 2 2 2 2 2" xfId="40177"/>
    <cellStyle name="Обычный 3 16 37 2 2 2 2 3" xfId="40178"/>
    <cellStyle name="Обычный 3 16 37 2 2 2 3" xfId="40179"/>
    <cellStyle name="Обычный 3 16 37 2 2 2 3 2" xfId="40180"/>
    <cellStyle name="Обычный 3 16 37 2 2 2 4" xfId="40181"/>
    <cellStyle name="Обычный 3 16 37 2 2 3" xfId="40182"/>
    <cellStyle name="Обычный 3 16 37 2 2 3 2" xfId="40183"/>
    <cellStyle name="Обычный 3 16 37 2 2 3 2 2" xfId="40184"/>
    <cellStyle name="Обычный 3 16 37 2 2 3 3" xfId="40185"/>
    <cellStyle name="Обычный 3 16 37 2 2 4" xfId="40186"/>
    <cellStyle name="Обычный 3 16 37 2 2 4 2" xfId="40187"/>
    <cellStyle name="Обычный 3 16 37 2 2 5" xfId="40188"/>
    <cellStyle name="Обычный 3 16 37 2 3" xfId="40189"/>
    <cellStyle name="Обычный 3 16 37 2 3 2" xfId="40190"/>
    <cellStyle name="Обычный 3 16 37 2 3 2 2" xfId="40191"/>
    <cellStyle name="Обычный 3 16 37 2 3 2 2 2" xfId="40192"/>
    <cellStyle name="Обычный 3 16 37 2 3 2 2 2 2" xfId="40193"/>
    <cellStyle name="Обычный 3 16 37 2 3 2 2 3" xfId="40194"/>
    <cellStyle name="Обычный 3 16 37 2 3 2 3" xfId="40195"/>
    <cellStyle name="Обычный 3 16 37 2 3 2 3 2" xfId="40196"/>
    <cellStyle name="Обычный 3 16 37 2 3 2 4" xfId="40197"/>
    <cellStyle name="Обычный 3 16 37 2 3 3" xfId="40198"/>
    <cellStyle name="Обычный 3 16 37 2 3 3 2" xfId="40199"/>
    <cellStyle name="Обычный 3 16 37 2 3 3 2 2" xfId="40200"/>
    <cellStyle name="Обычный 3 16 37 2 3 3 3" xfId="40201"/>
    <cellStyle name="Обычный 3 16 37 2 3 4" xfId="40202"/>
    <cellStyle name="Обычный 3 16 37 2 3 4 2" xfId="40203"/>
    <cellStyle name="Обычный 3 16 37 2 3 5" xfId="40204"/>
    <cellStyle name="Обычный 3 16 37 2 4" xfId="40205"/>
    <cellStyle name="Обычный 3 16 37 2 4 2" xfId="40206"/>
    <cellStyle name="Обычный 3 16 37 2 4 2 2" xfId="40207"/>
    <cellStyle name="Обычный 3 16 37 2 4 2 2 2" xfId="40208"/>
    <cellStyle name="Обычный 3 16 37 2 4 2 3" xfId="40209"/>
    <cellStyle name="Обычный 3 16 37 2 4 3" xfId="40210"/>
    <cellStyle name="Обычный 3 16 37 2 4 3 2" xfId="40211"/>
    <cellStyle name="Обычный 3 16 37 2 4 4" xfId="40212"/>
    <cellStyle name="Обычный 3 16 37 2 5" xfId="40213"/>
    <cellStyle name="Обычный 3 16 37 2 5 2" xfId="40214"/>
    <cellStyle name="Обычный 3 16 37 2 5 2 2" xfId="40215"/>
    <cellStyle name="Обычный 3 16 37 2 5 3" xfId="40216"/>
    <cellStyle name="Обычный 3 16 37 2 6" xfId="40217"/>
    <cellStyle name="Обычный 3 16 37 2 6 2" xfId="40218"/>
    <cellStyle name="Обычный 3 16 37 2 7" xfId="40219"/>
    <cellStyle name="Обычный 3 16 37 3" xfId="40220"/>
    <cellStyle name="Обычный 3 16 37 3 2" xfId="40221"/>
    <cellStyle name="Обычный 3 16 37 3 2 2" xfId="40222"/>
    <cellStyle name="Обычный 3 16 37 3 2 2 2" xfId="40223"/>
    <cellStyle name="Обычный 3 16 37 3 2 2 2 2" xfId="40224"/>
    <cellStyle name="Обычный 3 16 37 3 2 2 3" xfId="40225"/>
    <cellStyle name="Обычный 3 16 37 3 2 3" xfId="40226"/>
    <cellStyle name="Обычный 3 16 37 3 2 3 2" xfId="40227"/>
    <cellStyle name="Обычный 3 16 37 3 2 4" xfId="40228"/>
    <cellStyle name="Обычный 3 16 37 3 3" xfId="40229"/>
    <cellStyle name="Обычный 3 16 37 3 3 2" xfId="40230"/>
    <cellStyle name="Обычный 3 16 37 3 3 2 2" xfId="40231"/>
    <cellStyle name="Обычный 3 16 37 3 3 3" xfId="40232"/>
    <cellStyle name="Обычный 3 16 37 3 4" xfId="40233"/>
    <cellStyle name="Обычный 3 16 37 3 4 2" xfId="40234"/>
    <cellStyle name="Обычный 3 16 37 3 5" xfId="40235"/>
    <cellStyle name="Обычный 3 16 37 4" xfId="40236"/>
    <cellStyle name="Обычный 3 16 37 4 2" xfId="40237"/>
    <cellStyle name="Обычный 3 16 37 4 2 2" xfId="40238"/>
    <cellStyle name="Обычный 3 16 37 4 2 2 2" xfId="40239"/>
    <cellStyle name="Обычный 3 16 37 4 2 2 2 2" xfId="40240"/>
    <cellStyle name="Обычный 3 16 37 4 2 2 3" xfId="40241"/>
    <cellStyle name="Обычный 3 16 37 4 2 3" xfId="40242"/>
    <cellStyle name="Обычный 3 16 37 4 2 3 2" xfId="40243"/>
    <cellStyle name="Обычный 3 16 37 4 2 4" xfId="40244"/>
    <cellStyle name="Обычный 3 16 37 4 3" xfId="40245"/>
    <cellStyle name="Обычный 3 16 37 4 3 2" xfId="40246"/>
    <cellStyle name="Обычный 3 16 37 4 3 2 2" xfId="40247"/>
    <cellStyle name="Обычный 3 16 37 4 3 3" xfId="40248"/>
    <cellStyle name="Обычный 3 16 37 4 4" xfId="40249"/>
    <cellStyle name="Обычный 3 16 37 4 4 2" xfId="40250"/>
    <cellStyle name="Обычный 3 16 37 4 5" xfId="40251"/>
    <cellStyle name="Обычный 3 16 37 5" xfId="40252"/>
    <cellStyle name="Обычный 3 16 37 5 2" xfId="40253"/>
    <cellStyle name="Обычный 3 16 37 5 2 2" xfId="40254"/>
    <cellStyle name="Обычный 3 16 37 5 2 2 2" xfId="40255"/>
    <cellStyle name="Обычный 3 16 37 5 2 3" xfId="40256"/>
    <cellStyle name="Обычный 3 16 37 5 3" xfId="40257"/>
    <cellStyle name="Обычный 3 16 37 5 3 2" xfId="40258"/>
    <cellStyle name="Обычный 3 16 37 5 4" xfId="40259"/>
    <cellStyle name="Обычный 3 16 37 6" xfId="40260"/>
    <cellStyle name="Обычный 3 16 37 6 2" xfId="40261"/>
    <cellStyle name="Обычный 3 16 37 6 2 2" xfId="40262"/>
    <cellStyle name="Обычный 3 16 37 6 3" xfId="40263"/>
    <cellStyle name="Обычный 3 16 37 7" xfId="40264"/>
    <cellStyle name="Обычный 3 16 37 7 2" xfId="40265"/>
    <cellStyle name="Обычный 3 16 37 8" xfId="40266"/>
    <cellStyle name="Обычный 3 16 38" xfId="40267"/>
    <cellStyle name="Обычный 3 16 38 2" xfId="40268"/>
    <cellStyle name="Обычный 3 16 38 2 2" xfId="40269"/>
    <cellStyle name="Обычный 3 16 38 2 2 2" xfId="40270"/>
    <cellStyle name="Обычный 3 16 38 2 2 2 2" xfId="40271"/>
    <cellStyle name="Обычный 3 16 38 2 2 2 2 2" xfId="40272"/>
    <cellStyle name="Обычный 3 16 38 2 2 2 2 2 2" xfId="40273"/>
    <cellStyle name="Обычный 3 16 38 2 2 2 2 3" xfId="40274"/>
    <cellStyle name="Обычный 3 16 38 2 2 2 3" xfId="40275"/>
    <cellStyle name="Обычный 3 16 38 2 2 2 3 2" xfId="40276"/>
    <cellStyle name="Обычный 3 16 38 2 2 2 4" xfId="40277"/>
    <cellStyle name="Обычный 3 16 38 2 2 3" xfId="40278"/>
    <cellStyle name="Обычный 3 16 38 2 2 3 2" xfId="40279"/>
    <cellStyle name="Обычный 3 16 38 2 2 3 2 2" xfId="40280"/>
    <cellStyle name="Обычный 3 16 38 2 2 3 3" xfId="40281"/>
    <cellStyle name="Обычный 3 16 38 2 2 4" xfId="40282"/>
    <cellStyle name="Обычный 3 16 38 2 2 4 2" xfId="40283"/>
    <cellStyle name="Обычный 3 16 38 2 2 5" xfId="40284"/>
    <cellStyle name="Обычный 3 16 38 2 3" xfId="40285"/>
    <cellStyle name="Обычный 3 16 38 2 3 2" xfId="40286"/>
    <cellStyle name="Обычный 3 16 38 2 3 2 2" xfId="40287"/>
    <cellStyle name="Обычный 3 16 38 2 3 2 2 2" xfId="40288"/>
    <cellStyle name="Обычный 3 16 38 2 3 2 2 2 2" xfId="40289"/>
    <cellStyle name="Обычный 3 16 38 2 3 2 2 3" xfId="40290"/>
    <cellStyle name="Обычный 3 16 38 2 3 2 3" xfId="40291"/>
    <cellStyle name="Обычный 3 16 38 2 3 2 3 2" xfId="40292"/>
    <cellStyle name="Обычный 3 16 38 2 3 2 4" xfId="40293"/>
    <cellStyle name="Обычный 3 16 38 2 3 3" xfId="40294"/>
    <cellStyle name="Обычный 3 16 38 2 3 3 2" xfId="40295"/>
    <cellStyle name="Обычный 3 16 38 2 3 3 2 2" xfId="40296"/>
    <cellStyle name="Обычный 3 16 38 2 3 3 3" xfId="40297"/>
    <cellStyle name="Обычный 3 16 38 2 3 4" xfId="40298"/>
    <cellStyle name="Обычный 3 16 38 2 3 4 2" xfId="40299"/>
    <cellStyle name="Обычный 3 16 38 2 3 5" xfId="40300"/>
    <cellStyle name="Обычный 3 16 38 2 4" xfId="40301"/>
    <cellStyle name="Обычный 3 16 38 2 4 2" xfId="40302"/>
    <cellStyle name="Обычный 3 16 38 2 4 2 2" xfId="40303"/>
    <cellStyle name="Обычный 3 16 38 2 4 2 2 2" xfId="40304"/>
    <cellStyle name="Обычный 3 16 38 2 4 2 3" xfId="40305"/>
    <cellStyle name="Обычный 3 16 38 2 4 3" xfId="40306"/>
    <cellStyle name="Обычный 3 16 38 2 4 3 2" xfId="40307"/>
    <cellStyle name="Обычный 3 16 38 2 4 4" xfId="40308"/>
    <cellStyle name="Обычный 3 16 38 2 5" xfId="40309"/>
    <cellStyle name="Обычный 3 16 38 2 5 2" xfId="40310"/>
    <cellStyle name="Обычный 3 16 38 2 5 2 2" xfId="40311"/>
    <cellStyle name="Обычный 3 16 38 2 5 3" xfId="40312"/>
    <cellStyle name="Обычный 3 16 38 2 6" xfId="40313"/>
    <cellStyle name="Обычный 3 16 38 2 6 2" xfId="40314"/>
    <cellStyle name="Обычный 3 16 38 2 7" xfId="40315"/>
    <cellStyle name="Обычный 3 16 38 3" xfId="40316"/>
    <cellStyle name="Обычный 3 16 38 3 2" xfId="40317"/>
    <cellStyle name="Обычный 3 16 38 3 2 2" xfId="40318"/>
    <cellStyle name="Обычный 3 16 38 3 2 2 2" xfId="40319"/>
    <cellStyle name="Обычный 3 16 38 3 2 2 2 2" xfId="40320"/>
    <cellStyle name="Обычный 3 16 38 3 2 2 3" xfId="40321"/>
    <cellStyle name="Обычный 3 16 38 3 2 3" xfId="40322"/>
    <cellStyle name="Обычный 3 16 38 3 2 3 2" xfId="40323"/>
    <cellStyle name="Обычный 3 16 38 3 2 4" xfId="40324"/>
    <cellStyle name="Обычный 3 16 38 3 3" xfId="40325"/>
    <cellStyle name="Обычный 3 16 38 3 3 2" xfId="40326"/>
    <cellStyle name="Обычный 3 16 38 3 3 2 2" xfId="40327"/>
    <cellStyle name="Обычный 3 16 38 3 3 3" xfId="40328"/>
    <cellStyle name="Обычный 3 16 38 3 4" xfId="40329"/>
    <cellStyle name="Обычный 3 16 38 3 4 2" xfId="40330"/>
    <cellStyle name="Обычный 3 16 38 3 5" xfId="40331"/>
    <cellStyle name="Обычный 3 16 38 4" xfId="40332"/>
    <cellStyle name="Обычный 3 16 38 4 2" xfId="40333"/>
    <cellStyle name="Обычный 3 16 38 4 2 2" xfId="40334"/>
    <cellStyle name="Обычный 3 16 38 4 2 2 2" xfId="40335"/>
    <cellStyle name="Обычный 3 16 38 4 2 2 2 2" xfId="40336"/>
    <cellStyle name="Обычный 3 16 38 4 2 2 3" xfId="40337"/>
    <cellStyle name="Обычный 3 16 38 4 2 3" xfId="40338"/>
    <cellStyle name="Обычный 3 16 38 4 2 3 2" xfId="40339"/>
    <cellStyle name="Обычный 3 16 38 4 2 4" xfId="40340"/>
    <cellStyle name="Обычный 3 16 38 4 3" xfId="40341"/>
    <cellStyle name="Обычный 3 16 38 4 3 2" xfId="40342"/>
    <cellStyle name="Обычный 3 16 38 4 3 2 2" xfId="40343"/>
    <cellStyle name="Обычный 3 16 38 4 3 3" xfId="40344"/>
    <cellStyle name="Обычный 3 16 38 4 4" xfId="40345"/>
    <cellStyle name="Обычный 3 16 38 4 4 2" xfId="40346"/>
    <cellStyle name="Обычный 3 16 38 4 5" xfId="40347"/>
    <cellStyle name="Обычный 3 16 38 5" xfId="40348"/>
    <cellStyle name="Обычный 3 16 38 5 2" xfId="40349"/>
    <cellStyle name="Обычный 3 16 38 5 2 2" xfId="40350"/>
    <cellStyle name="Обычный 3 16 38 5 2 2 2" xfId="40351"/>
    <cellStyle name="Обычный 3 16 38 5 2 3" xfId="40352"/>
    <cellStyle name="Обычный 3 16 38 5 3" xfId="40353"/>
    <cellStyle name="Обычный 3 16 38 5 3 2" xfId="40354"/>
    <cellStyle name="Обычный 3 16 38 5 4" xfId="40355"/>
    <cellStyle name="Обычный 3 16 38 6" xfId="40356"/>
    <cellStyle name="Обычный 3 16 38 6 2" xfId="40357"/>
    <cellStyle name="Обычный 3 16 38 6 2 2" xfId="40358"/>
    <cellStyle name="Обычный 3 16 38 6 3" xfId="40359"/>
    <cellStyle name="Обычный 3 16 38 7" xfId="40360"/>
    <cellStyle name="Обычный 3 16 38 7 2" xfId="40361"/>
    <cellStyle name="Обычный 3 16 38 8" xfId="40362"/>
    <cellStyle name="Обычный 3 16 39" xfId="40363"/>
    <cellStyle name="Обычный 3 16 39 2" xfId="40364"/>
    <cellStyle name="Обычный 3 16 39 2 2" xfId="40365"/>
    <cellStyle name="Обычный 3 16 39 2 2 2" xfId="40366"/>
    <cellStyle name="Обычный 3 16 39 2 2 2 2" xfId="40367"/>
    <cellStyle name="Обычный 3 16 39 2 2 2 2 2" xfId="40368"/>
    <cellStyle name="Обычный 3 16 39 2 2 2 2 2 2" xfId="40369"/>
    <cellStyle name="Обычный 3 16 39 2 2 2 2 3" xfId="40370"/>
    <cellStyle name="Обычный 3 16 39 2 2 2 3" xfId="40371"/>
    <cellStyle name="Обычный 3 16 39 2 2 2 3 2" xfId="40372"/>
    <cellStyle name="Обычный 3 16 39 2 2 2 4" xfId="40373"/>
    <cellStyle name="Обычный 3 16 39 2 2 3" xfId="40374"/>
    <cellStyle name="Обычный 3 16 39 2 2 3 2" xfId="40375"/>
    <cellStyle name="Обычный 3 16 39 2 2 3 2 2" xfId="40376"/>
    <cellStyle name="Обычный 3 16 39 2 2 3 3" xfId="40377"/>
    <cellStyle name="Обычный 3 16 39 2 2 4" xfId="40378"/>
    <cellStyle name="Обычный 3 16 39 2 2 4 2" xfId="40379"/>
    <cellStyle name="Обычный 3 16 39 2 2 5" xfId="40380"/>
    <cellStyle name="Обычный 3 16 39 2 3" xfId="40381"/>
    <cellStyle name="Обычный 3 16 39 2 3 2" xfId="40382"/>
    <cellStyle name="Обычный 3 16 39 2 3 2 2" xfId="40383"/>
    <cellStyle name="Обычный 3 16 39 2 3 2 2 2" xfId="40384"/>
    <cellStyle name="Обычный 3 16 39 2 3 2 2 2 2" xfId="40385"/>
    <cellStyle name="Обычный 3 16 39 2 3 2 2 3" xfId="40386"/>
    <cellStyle name="Обычный 3 16 39 2 3 2 3" xfId="40387"/>
    <cellStyle name="Обычный 3 16 39 2 3 2 3 2" xfId="40388"/>
    <cellStyle name="Обычный 3 16 39 2 3 2 4" xfId="40389"/>
    <cellStyle name="Обычный 3 16 39 2 3 3" xfId="40390"/>
    <cellStyle name="Обычный 3 16 39 2 3 3 2" xfId="40391"/>
    <cellStyle name="Обычный 3 16 39 2 3 3 2 2" xfId="40392"/>
    <cellStyle name="Обычный 3 16 39 2 3 3 3" xfId="40393"/>
    <cellStyle name="Обычный 3 16 39 2 3 4" xfId="40394"/>
    <cellStyle name="Обычный 3 16 39 2 3 4 2" xfId="40395"/>
    <cellStyle name="Обычный 3 16 39 2 3 5" xfId="40396"/>
    <cellStyle name="Обычный 3 16 39 2 4" xfId="40397"/>
    <cellStyle name="Обычный 3 16 39 2 4 2" xfId="40398"/>
    <cellStyle name="Обычный 3 16 39 2 4 2 2" xfId="40399"/>
    <cellStyle name="Обычный 3 16 39 2 4 2 2 2" xfId="40400"/>
    <cellStyle name="Обычный 3 16 39 2 4 2 3" xfId="40401"/>
    <cellStyle name="Обычный 3 16 39 2 4 3" xfId="40402"/>
    <cellStyle name="Обычный 3 16 39 2 4 3 2" xfId="40403"/>
    <cellStyle name="Обычный 3 16 39 2 4 4" xfId="40404"/>
    <cellStyle name="Обычный 3 16 39 2 5" xfId="40405"/>
    <cellStyle name="Обычный 3 16 39 2 5 2" xfId="40406"/>
    <cellStyle name="Обычный 3 16 39 2 5 2 2" xfId="40407"/>
    <cellStyle name="Обычный 3 16 39 2 5 3" xfId="40408"/>
    <cellStyle name="Обычный 3 16 39 2 6" xfId="40409"/>
    <cellStyle name="Обычный 3 16 39 2 6 2" xfId="40410"/>
    <cellStyle name="Обычный 3 16 39 2 7" xfId="40411"/>
    <cellStyle name="Обычный 3 16 39 3" xfId="40412"/>
    <cellStyle name="Обычный 3 16 39 3 2" xfId="40413"/>
    <cellStyle name="Обычный 3 16 39 3 2 2" xfId="40414"/>
    <cellStyle name="Обычный 3 16 39 3 2 2 2" xfId="40415"/>
    <cellStyle name="Обычный 3 16 39 3 2 2 2 2" xfId="40416"/>
    <cellStyle name="Обычный 3 16 39 3 2 2 3" xfId="40417"/>
    <cellStyle name="Обычный 3 16 39 3 2 3" xfId="40418"/>
    <cellStyle name="Обычный 3 16 39 3 2 3 2" xfId="40419"/>
    <cellStyle name="Обычный 3 16 39 3 2 4" xfId="40420"/>
    <cellStyle name="Обычный 3 16 39 3 3" xfId="40421"/>
    <cellStyle name="Обычный 3 16 39 3 3 2" xfId="40422"/>
    <cellStyle name="Обычный 3 16 39 3 3 2 2" xfId="40423"/>
    <cellStyle name="Обычный 3 16 39 3 3 3" xfId="40424"/>
    <cellStyle name="Обычный 3 16 39 3 4" xfId="40425"/>
    <cellStyle name="Обычный 3 16 39 3 4 2" xfId="40426"/>
    <cellStyle name="Обычный 3 16 39 3 5" xfId="40427"/>
    <cellStyle name="Обычный 3 16 39 4" xfId="40428"/>
    <cellStyle name="Обычный 3 16 39 4 2" xfId="40429"/>
    <cellStyle name="Обычный 3 16 39 4 2 2" xfId="40430"/>
    <cellStyle name="Обычный 3 16 39 4 2 2 2" xfId="40431"/>
    <cellStyle name="Обычный 3 16 39 4 2 2 2 2" xfId="40432"/>
    <cellStyle name="Обычный 3 16 39 4 2 2 3" xfId="40433"/>
    <cellStyle name="Обычный 3 16 39 4 2 3" xfId="40434"/>
    <cellStyle name="Обычный 3 16 39 4 2 3 2" xfId="40435"/>
    <cellStyle name="Обычный 3 16 39 4 2 4" xfId="40436"/>
    <cellStyle name="Обычный 3 16 39 4 3" xfId="40437"/>
    <cellStyle name="Обычный 3 16 39 4 3 2" xfId="40438"/>
    <cellStyle name="Обычный 3 16 39 4 3 2 2" xfId="40439"/>
    <cellStyle name="Обычный 3 16 39 4 3 3" xfId="40440"/>
    <cellStyle name="Обычный 3 16 39 4 4" xfId="40441"/>
    <cellStyle name="Обычный 3 16 39 4 4 2" xfId="40442"/>
    <cellStyle name="Обычный 3 16 39 4 5" xfId="40443"/>
    <cellStyle name="Обычный 3 16 39 5" xfId="40444"/>
    <cellStyle name="Обычный 3 16 39 5 2" xfId="40445"/>
    <cellStyle name="Обычный 3 16 39 5 2 2" xfId="40446"/>
    <cellStyle name="Обычный 3 16 39 5 2 2 2" xfId="40447"/>
    <cellStyle name="Обычный 3 16 39 5 2 3" xfId="40448"/>
    <cellStyle name="Обычный 3 16 39 5 3" xfId="40449"/>
    <cellStyle name="Обычный 3 16 39 5 3 2" xfId="40450"/>
    <cellStyle name="Обычный 3 16 39 5 4" xfId="40451"/>
    <cellStyle name="Обычный 3 16 39 6" xfId="40452"/>
    <cellStyle name="Обычный 3 16 39 6 2" xfId="40453"/>
    <cellStyle name="Обычный 3 16 39 6 2 2" xfId="40454"/>
    <cellStyle name="Обычный 3 16 39 6 3" xfId="40455"/>
    <cellStyle name="Обычный 3 16 39 7" xfId="40456"/>
    <cellStyle name="Обычный 3 16 39 7 2" xfId="40457"/>
    <cellStyle name="Обычный 3 16 39 8" xfId="40458"/>
    <cellStyle name="Обычный 3 16 4" xfId="40459"/>
    <cellStyle name="Обычный 3 16 4 2" xfId="40460"/>
    <cellStyle name="Обычный 3 16 4 2 2" xfId="40461"/>
    <cellStyle name="Обычный 3 16 4 2 2 2" xfId="40462"/>
    <cellStyle name="Обычный 3 16 4 2 2 2 2" xfId="40463"/>
    <cellStyle name="Обычный 3 16 4 2 2 2 2 2" xfId="40464"/>
    <cellStyle name="Обычный 3 16 4 2 2 2 2 2 2" xfId="40465"/>
    <cellStyle name="Обычный 3 16 4 2 2 2 2 3" xfId="40466"/>
    <cellStyle name="Обычный 3 16 4 2 2 2 3" xfId="40467"/>
    <cellStyle name="Обычный 3 16 4 2 2 2 3 2" xfId="40468"/>
    <cellStyle name="Обычный 3 16 4 2 2 2 4" xfId="40469"/>
    <cellStyle name="Обычный 3 16 4 2 2 3" xfId="40470"/>
    <cellStyle name="Обычный 3 16 4 2 2 3 2" xfId="40471"/>
    <cellStyle name="Обычный 3 16 4 2 2 3 2 2" xfId="40472"/>
    <cellStyle name="Обычный 3 16 4 2 2 3 3" xfId="40473"/>
    <cellStyle name="Обычный 3 16 4 2 2 4" xfId="40474"/>
    <cellStyle name="Обычный 3 16 4 2 2 4 2" xfId="40475"/>
    <cellStyle name="Обычный 3 16 4 2 2 5" xfId="40476"/>
    <cellStyle name="Обычный 3 16 4 2 3" xfId="40477"/>
    <cellStyle name="Обычный 3 16 4 2 3 2" xfId="40478"/>
    <cellStyle name="Обычный 3 16 4 2 3 2 2" xfId="40479"/>
    <cellStyle name="Обычный 3 16 4 2 3 2 2 2" xfId="40480"/>
    <cellStyle name="Обычный 3 16 4 2 3 2 2 2 2" xfId="40481"/>
    <cellStyle name="Обычный 3 16 4 2 3 2 2 3" xfId="40482"/>
    <cellStyle name="Обычный 3 16 4 2 3 2 3" xfId="40483"/>
    <cellStyle name="Обычный 3 16 4 2 3 2 3 2" xfId="40484"/>
    <cellStyle name="Обычный 3 16 4 2 3 2 4" xfId="40485"/>
    <cellStyle name="Обычный 3 16 4 2 3 3" xfId="40486"/>
    <cellStyle name="Обычный 3 16 4 2 3 3 2" xfId="40487"/>
    <cellStyle name="Обычный 3 16 4 2 3 3 2 2" xfId="40488"/>
    <cellStyle name="Обычный 3 16 4 2 3 3 3" xfId="40489"/>
    <cellStyle name="Обычный 3 16 4 2 3 4" xfId="40490"/>
    <cellStyle name="Обычный 3 16 4 2 3 4 2" xfId="40491"/>
    <cellStyle name="Обычный 3 16 4 2 3 5" xfId="40492"/>
    <cellStyle name="Обычный 3 16 4 2 4" xfId="40493"/>
    <cellStyle name="Обычный 3 16 4 2 4 2" xfId="40494"/>
    <cellStyle name="Обычный 3 16 4 2 4 2 2" xfId="40495"/>
    <cellStyle name="Обычный 3 16 4 2 4 2 2 2" xfId="40496"/>
    <cellStyle name="Обычный 3 16 4 2 4 2 3" xfId="40497"/>
    <cellStyle name="Обычный 3 16 4 2 4 3" xfId="40498"/>
    <cellStyle name="Обычный 3 16 4 2 4 3 2" xfId="40499"/>
    <cellStyle name="Обычный 3 16 4 2 4 4" xfId="40500"/>
    <cellStyle name="Обычный 3 16 4 2 5" xfId="40501"/>
    <cellStyle name="Обычный 3 16 4 2 5 2" xfId="40502"/>
    <cellStyle name="Обычный 3 16 4 2 5 2 2" xfId="40503"/>
    <cellStyle name="Обычный 3 16 4 2 5 3" xfId="40504"/>
    <cellStyle name="Обычный 3 16 4 2 6" xfId="40505"/>
    <cellStyle name="Обычный 3 16 4 2 6 2" xfId="40506"/>
    <cellStyle name="Обычный 3 16 4 2 7" xfId="40507"/>
    <cellStyle name="Обычный 3 16 4 3" xfId="40508"/>
    <cellStyle name="Обычный 3 16 4 3 2" xfId="40509"/>
    <cellStyle name="Обычный 3 16 4 3 2 2" xfId="40510"/>
    <cellStyle name="Обычный 3 16 4 3 2 2 2" xfId="40511"/>
    <cellStyle name="Обычный 3 16 4 3 2 2 2 2" xfId="40512"/>
    <cellStyle name="Обычный 3 16 4 3 2 2 3" xfId="40513"/>
    <cellStyle name="Обычный 3 16 4 3 2 3" xfId="40514"/>
    <cellStyle name="Обычный 3 16 4 3 2 3 2" xfId="40515"/>
    <cellStyle name="Обычный 3 16 4 3 2 4" xfId="40516"/>
    <cellStyle name="Обычный 3 16 4 3 3" xfId="40517"/>
    <cellStyle name="Обычный 3 16 4 3 3 2" xfId="40518"/>
    <cellStyle name="Обычный 3 16 4 3 3 2 2" xfId="40519"/>
    <cellStyle name="Обычный 3 16 4 3 3 3" xfId="40520"/>
    <cellStyle name="Обычный 3 16 4 3 4" xfId="40521"/>
    <cellStyle name="Обычный 3 16 4 3 4 2" xfId="40522"/>
    <cellStyle name="Обычный 3 16 4 3 5" xfId="40523"/>
    <cellStyle name="Обычный 3 16 4 4" xfId="40524"/>
    <cellStyle name="Обычный 3 16 4 4 2" xfId="40525"/>
    <cellStyle name="Обычный 3 16 4 4 2 2" xfId="40526"/>
    <cellStyle name="Обычный 3 16 4 4 2 2 2" xfId="40527"/>
    <cellStyle name="Обычный 3 16 4 4 2 2 2 2" xfId="40528"/>
    <cellStyle name="Обычный 3 16 4 4 2 2 3" xfId="40529"/>
    <cellStyle name="Обычный 3 16 4 4 2 3" xfId="40530"/>
    <cellStyle name="Обычный 3 16 4 4 2 3 2" xfId="40531"/>
    <cellStyle name="Обычный 3 16 4 4 2 4" xfId="40532"/>
    <cellStyle name="Обычный 3 16 4 4 3" xfId="40533"/>
    <cellStyle name="Обычный 3 16 4 4 3 2" xfId="40534"/>
    <cellStyle name="Обычный 3 16 4 4 3 2 2" xfId="40535"/>
    <cellStyle name="Обычный 3 16 4 4 3 3" xfId="40536"/>
    <cellStyle name="Обычный 3 16 4 4 4" xfId="40537"/>
    <cellStyle name="Обычный 3 16 4 4 4 2" xfId="40538"/>
    <cellStyle name="Обычный 3 16 4 4 5" xfId="40539"/>
    <cellStyle name="Обычный 3 16 4 5" xfId="40540"/>
    <cellStyle name="Обычный 3 16 4 5 2" xfId="40541"/>
    <cellStyle name="Обычный 3 16 4 5 2 2" xfId="40542"/>
    <cellStyle name="Обычный 3 16 4 5 2 2 2" xfId="40543"/>
    <cellStyle name="Обычный 3 16 4 5 2 3" xfId="40544"/>
    <cellStyle name="Обычный 3 16 4 5 3" xfId="40545"/>
    <cellStyle name="Обычный 3 16 4 5 3 2" xfId="40546"/>
    <cellStyle name="Обычный 3 16 4 5 4" xfId="40547"/>
    <cellStyle name="Обычный 3 16 4 6" xfId="40548"/>
    <cellStyle name="Обычный 3 16 4 6 2" xfId="40549"/>
    <cellStyle name="Обычный 3 16 4 6 2 2" xfId="40550"/>
    <cellStyle name="Обычный 3 16 4 6 3" xfId="40551"/>
    <cellStyle name="Обычный 3 16 4 7" xfId="40552"/>
    <cellStyle name="Обычный 3 16 4 7 2" xfId="40553"/>
    <cellStyle name="Обычный 3 16 4 8" xfId="40554"/>
    <cellStyle name="Обычный 3 16 40" xfId="40555"/>
    <cellStyle name="Обычный 3 16 40 2" xfId="40556"/>
    <cellStyle name="Обычный 3 16 40 2 2" xfId="40557"/>
    <cellStyle name="Обычный 3 16 40 2 2 2" xfId="40558"/>
    <cellStyle name="Обычный 3 16 40 2 2 2 2" xfId="40559"/>
    <cellStyle name="Обычный 3 16 40 2 2 2 2 2" xfId="40560"/>
    <cellStyle name="Обычный 3 16 40 2 2 2 2 2 2" xfId="40561"/>
    <cellStyle name="Обычный 3 16 40 2 2 2 2 3" xfId="40562"/>
    <cellStyle name="Обычный 3 16 40 2 2 2 3" xfId="40563"/>
    <cellStyle name="Обычный 3 16 40 2 2 2 3 2" xfId="40564"/>
    <cellStyle name="Обычный 3 16 40 2 2 2 4" xfId="40565"/>
    <cellStyle name="Обычный 3 16 40 2 2 3" xfId="40566"/>
    <cellStyle name="Обычный 3 16 40 2 2 3 2" xfId="40567"/>
    <cellStyle name="Обычный 3 16 40 2 2 3 2 2" xfId="40568"/>
    <cellStyle name="Обычный 3 16 40 2 2 3 3" xfId="40569"/>
    <cellStyle name="Обычный 3 16 40 2 2 4" xfId="40570"/>
    <cellStyle name="Обычный 3 16 40 2 2 4 2" xfId="40571"/>
    <cellStyle name="Обычный 3 16 40 2 2 5" xfId="40572"/>
    <cellStyle name="Обычный 3 16 40 2 3" xfId="40573"/>
    <cellStyle name="Обычный 3 16 40 2 3 2" xfId="40574"/>
    <cellStyle name="Обычный 3 16 40 2 3 2 2" xfId="40575"/>
    <cellStyle name="Обычный 3 16 40 2 3 2 2 2" xfId="40576"/>
    <cellStyle name="Обычный 3 16 40 2 3 2 2 2 2" xfId="40577"/>
    <cellStyle name="Обычный 3 16 40 2 3 2 2 3" xfId="40578"/>
    <cellStyle name="Обычный 3 16 40 2 3 2 3" xfId="40579"/>
    <cellStyle name="Обычный 3 16 40 2 3 2 3 2" xfId="40580"/>
    <cellStyle name="Обычный 3 16 40 2 3 2 4" xfId="40581"/>
    <cellStyle name="Обычный 3 16 40 2 3 3" xfId="40582"/>
    <cellStyle name="Обычный 3 16 40 2 3 3 2" xfId="40583"/>
    <cellStyle name="Обычный 3 16 40 2 3 3 2 2" xfId="40584"/>
    <cellStyle name="Обычный 3 16 40 2 3 3 3" xfId="40585"/>
    <cellStyle name="Обычный 3 16 40 2 3 4" xfId="40586"/>
    <cellStyle name="Обычный 3 16 40 2 3 4 2" xfId="40587"/>
    <cellStyle name="Обычный 3 16 40 2 3 5" xfId="40588"/>
    <cellStyle name="Обычный 3 16 40 2 4" xfId="40589"/>
    <cellStyle name="Обычный 3 16 40 2 4 2" xfId="40590"/>
    <cellStyle name="Обычный 3 16 40 2 4 2 2" xfId="40591"/>
    <cellStyle name="Обычный 3 16 40 2 4 2 2 2" xfId="40592"/>
    <cellStyle name="Обычный 3 16 40 2 4 2 3" xfId="40593"/>
    <cellStyle name="Обычный 3 16 40 2 4 3" xfId="40594"/>
    <cellStyle name="Обычный 3 16 40 2 4 3 2" xfId="40595"/>
    <cellStyle name="Обычный 3 16 40 2 4 4" xfId="40596"/>
    <cellStyle name="Обычный 3 16 40 2 5" xfId="40597"/>
    <cellStyle name="Обычный 3 16 40 2 5 2" xfId="40598"/>
    <cellStyle name="Обычный 3 16 40 2 5 2 2" xfId="40599"/>
    <cellStyle name="Обычный 3 16 40 2 5 3" xfId="40600"/>
    <cellStyle name="Обычный 3 16 40 2 6" xfId="40601"/>
    <cellStyle name="Обычный 3 16 40 2 6 2" xfId="40602"/>
    <cellStyle name="Обычный 3 16 40 2 7" xfId="40603"/>
    <cellStyle name="Обычный 3 16 40 3" xfId="40604"/>
    <cellStyle name="Обычный 3 16 40 3 2" xfId="40605"/>
    <cellStyle name="Обычный 3 16 40 3 2 2" xfId="40606"/>
    <cellStyle name="Обычный 3 16 40 3 2 2 2" xfId="40607"/>
    <cellStyle name="Обычный 3 16 40 3 2 2 2 2" xfId="40608"/>
    <cellStyle name="Обычный 3 16 40 3 2 2 3" xfId="40609"/>
    <cellStyle name="Обычный 3 16 40 3 2 3" xfId="40610"/>
    <cellStyle name="Обычный 3 16 40 3 2 3 2" xfId="40611"/>
    <cellStyle name="Обычный 3 16 40 3 2 4" xfId="40612"/>
    <cellStyle name="Обычный 3 16 40 3 3" xfId="40613"/>
    <cellStyle name="Обычный 3 16 40 3 3 2" xfId="40614"/>
    <cellStyle name="Обычный 3 16 40 3 3 2 2" xfId="40615"/>
    <cellStyle name="Обычный 3 16 40 3 3 3" xfId="40616"/>
    <cellStyle name="Обычный 3 16 40 3 4" xfId="40617"/>
    <cellStyle name="Обычный 3 16 40 3 4 2" xfId="40618"/>
    <cellStyle name="Обычный 3 16 40 3 5" xfId="40619"/>
    <cellStyle name="Обычный 3 16 40 4" xfId="40620"/>
    <cellStyle name="Обычный 3 16 40 4 2" xfId="40621"/>
    <cellStyle name="Обычный 3 16 40 4 2 2" xfId="40622"/>
    <cellStyle name="Обычный 3 16 40 4 2 2 2" xfId="40623"/>
    <cellStyle name="Обычный 3 16 40 4 2 2 2 2" xfId="40624"/>
    <cellStyle name="Обычный 3 16 40 4 2 2 3" xfId="40625"/>
    <cellStyle name="Обычный 3 16 40 4 2 3" xfId="40626"/>
    <cellStyle name="Обычный 3 16 40 4 2 3 2" xfId="40627"/>
    <cellStyle name="Обычный 3 16 40 4 2 4" xfId="40628"/>
    <cellStyle name="Обычный 3 16 40 4 3" xfId="40629"/>
    <cellStyle name="Обычный 3 16 40 4 3 2" xfId="40630"/>
    <cellStyle name="Обычный 3 16 40 4 3 2 2" xfId="40631"/>
    <cellStyle name="Обычный 3 16 40 4 3 3" xfId="40632"/>
    <cellStyle name="Обычный 3 16 40 4 4" xfId="40633"/>
    <cellStyle name="Обычный 3 16 40 4 4 2" xfId="40634"/>
    <cellStyle name="Обычный 3 16 40 4 5" xfId="40635"/>
    <cellStyle name="Обычный 3 16 40 5" xfId="40636"/>
    <cellStyle name="Обычный 3 16 40 5 2" xfId="40637"/>
    <cellStyle name="Обычный 3 16 40 5 2 2" xfId="40638"/>
    <cellStyle name="Обычный 3 16 40 5 2 2 2" xfId="40639"/>
    <cellStyle name="Обычный 3 16 40 5 2 3" xfId="40640"/>
    <cellStyle name="Обычный 3 16 40 5 3" xfId="40641"/>
    <cellStyle name="Обычный 3 16 40 5 3 2" xfId="40642"/>
    <cellStyle name="Обычный 3 16 40 5 4" xfId="40643"/>
    <cellStyle name="Обычный 3 16 40 6" xfId="40644"/>
    <cellStyle name="Обычный 3 16 40 6 2" xfId="40645"/>
    <cellStyle name="Обычный 3 16 40 6 2 2" xfId="40646"/>
    <cellStyle name="Обычный 3 16 40 6 3" xfId="40647"/>
    <cellStyle name="Обычный 3 16 40 7" xfId="40648"/>
    <cellStyle name="Обычный 3 16 40 7 2" xfId="40649"/>
    <cellStyle name="Обычный 3 16 40 8" xfId="40650"/>
    <cellStyle name="Обычный 3 16 41" xfId="40651"/>
    <cellStyle name="Обычный 3 16 41 2" xfId="40652"/>
    <cellStyle name="Обычный 3 16 41 2 2" xfId="40653"/>
    <cellStyle name="Обычный 3 16 41 2 2 2" xfId="40654"/>
    <cellStyle name="Обычный 3 16 41 2 2 2 2" xfId="40655"/>
    <cellStyle name="Обычный 3 16 41 2 2 2 2 2" xfId="40656"/>
    <cellStyle name="Обычный 3 16 41 2 2 2 2 2 2" xfId="40657"/>
    <cellStyle name="Обычный 3 16 41 2 2 2 2 3" xfId="40658"/>
    <cellStyle name="Обычный 3 16 41 2 2 2 3" xfId="40659"/>
    <cellStyle name="Обычный 3 16 41 2 2 2 3 2" xfId="40660"/>
    <cellStyle name="Обычный 3 16 41 2 2 2 4" xfId="40661"/>
    <cellStyle name="Обычный 3 16 41 2 2 3" xfId="40662"/>
    <cellStyle name="Обычный 3 16 41 2 2 3 2" xfId="40663"/>
    <cellStyle name="Обычный 3 16 41 2 2 3 2 2" xfId="40664"/>
    <cellStyle name="Обычный 3 16 41 2 2 3 3" xfId="40665"/>
    <cellStyle name="Обычный 3 16 41 2 2 4" xfId="40666"/>
    <cellStyle name="Обычный 3 16 41 2 2 4 2" xfId="40667"/>
    <cellStyle name="Обычный 3 16 41 2 2 5" xfId="40668"/>
    <cellStyle name="Обычный 3 16 41 2 3" xfId="40669"/>
    <cellStyle name="Обычный 3 16 41 2 3 2" xfId="40670"/>
    <cellStyle name="Обычный 3 16 41 2 3 2 2" xfId="40671"/>
    <cellStyle name="Обычный 3 16 41 2 3 2 2 2" xfId="40672"/>
    <cellStyle name="Обычный 3 16 41 2 3 2 2 2 2" xfId="40673"/>
    <cellStyle name="Обычный 3 16 41 2 3 2 2 3" xfId="40674"/>
    <cellStyle name="Обычный 3 16 41 2 3 2 3" xfId="40675"/>
    <cellStyle name="Обычный 3 16 41 2 3 2 3 2" xfId="40676"/>
    <cellStyle name="Обычный 3 16 41 2 3 2 4" xfId="40677"/>
    <cellStyle name="Обычный 3 16 41 2 3 3" xfId="40678"/>
    <cellStyle name="Обычный 3 16 41 2 3 3 2" xfId="40679"/>
    <cellStyle name="Обычный 3 16 41 2 3 3 2 2" xfId="40680"/>
    <cellStyle name="Обычный 3 16 41 2 3 3 3" xfId="40681"/>
    <cellStyle name="Обычный 3 16 41 2 3 4" xfId="40682"/>
    <cellStyle name="Обычный 3 16 41 2 3 4 2" xfId="40683"/>
    <cellStyle name="Обычный 3 16 41 2 3 5" xfId="40684"/>
    <cellStyle name="Обычный 3 16 41 2 4" xfId="40685"/>
    <cellStyle name="Обычный 3 16 41 2 4 2" xfId="40686"/>
    <cellStyle name="Обычный 3 16 41 2 4 2 2" xfId="40687"/>
    <cellStyle name="Обычный 3 16 41 2 4 2 2 2" xfId="40688"/>
    <cellStyle name="Обычный 3 16 41 2 4 2 3" xfId="40689"/>
    <cellStyle name="Обычный 3 16 41 2 4 3" xfId="40690"/>
    <cellStyle name="Обычный 3 16 41 2 4 3 2" xfId="40691"/>
    <cellStyle name="Обычный 3 16 41 2 4 4" xfId="40692"/>
    <cellStyle name="Обычный 3 16 41 2 5" xfId="40693"/>
    <cellStyle name="Обычный 3 16 41 2 5 2" xfId="40694"/>
    <cellStyle name="Обычный 3 16 41 2 5 2 2" xfId="40695"/>
    <cellStyle name="Обычный 3 16 41 2 5 3" xfId="40696"/>
    <cellStyle name="Обычный 3 16 41 2 6" xfId="40697"/>
    <cellStyle name="Обычный 3 16 41 2 6 2" xfId="40698"/>
    <cellStyle name="Обычный 3 16 41 2 7" xfId="40699"/>
    <cellStyle name="Обычный 3 16 41 3" xfId="40700"/>
    <cellStyle name="Обычный 3 16 41 3 2" xfId="40701"/>
    <cellStyle name="Обычный 3 16 41 3 2 2" xfId="40702"/>
    <cellStyle name="Обычный 3 16 41 3 2 2 2" xfId="40703"/>
    <cellStyle name="Обычный 3 16 41 3 2 2 2 2" xfId="40704"/>
    <cellStyle name="Обычный 3 16 41 3 2 2 3" xfId="40705"/>
    <cellStyle name="Обычный 3 16 41 3 2 3" xfId="40706"/>
    <cellStyle name="Обычный 3 16 41 3 2 3 2" xfId="40707"/>
    <cellStyle name="Обычный 3 16 41 3 2 4" xfId="40708"/>
    <cellStyle name="Обычный 3 16 41 3 3" xfId="40709"/>
    <cellStyle name="Обычный 3 16 41 3 3 2" xfId="40710"/>
    <cellStyle name="Обычный 3 16 41 3 3 2 2" xfId="40711"/>
    <cellStyle name="Обычный 3 16 41 3 3 3" xfId="40712"/>
    <cellStyle name="Обычный 3 16 41 3 4" xfId="40713"/>
    <cellStyle name="Обычный 3 16 41 3 4 2" xfId="40714"/>
    <cellStyle name="Обычный 3 16 41 3 5" xfId="40715"/>
    <cellStyle name="Обычный 3 16 41 4" xfId="40716"/>
    <cellStyle name="Обычный 3 16 41 4 2" xfId="40717"/>
    <cellStyle name="Обычный 3 16 41 4 2 2" xfId="40718"/>
    <cellStyle name="Обычный 3 16 41 4 2 2 2" xfId="40719"/>
    <cellStyle name="Обычный 3 16 41 4 2 2 2 2" xfId="40720"/>
    <cellStyle name="Обычный 3 16 41 4 2 2 3" xfId="40721"/>
    <cellStyle name="Обычный 3 16 41 4 2 3" xfId="40722"/>
    <cellStyle name="Обычный 3 16 41 4 2 3 2" xfId="40723"/>
    <cellStyle name="Обычный 3 16 41 4 2 4" xfId="40724"/>
    <cellStyle name="Обычный 3 16 41 4 3" xfId="40725"/>
    <cellStyle name="Обычный 3 16 41 4 3 2" xfId="40726"/>
    <cellStyle name="Обычный 3 16 41 4 3 2 2" xfId="40727"/>
    <cellStyle name="Обычный 3 16 41 4 3 3" xfId="40728"/>
    <cellStyle name="Обычный 3 16 41 4 4" xfId="40729"/>
    <cellStyle name="Обычный 3 16 41 4 4 2" xfId="40730"/>
    <cellStyle name="Обычный 3 16 41 4 5" xfId="40731"/>
    <cellStyle name="Обычный 3 16 41 5" xfId="40732"/>
    <cellStyle name="Обычный 3 16 41 5 2" xfId="40733"/>
    <cellStyle name="Обычный 3 16 41 5 2 2" xfId="40734"/>
    <cellStyle name="Обычный 3 16 41 5 2 2 2" xfId="40735"/>
    <cellStyle name="Обычный 3 16 41 5 2 3" xfId="40736"/>
    <cellStyle name="Обычный 3 16 41 5 3" xfId="40737"/>
    <cellStyle name="Обычный 3 16 41 5 3 2" xfId="40738"/>
    <cellStyle name="Обычный 3 16 41 5 4" xfId="40739"/>
    <cellStyle name="Обычный 3 16 41 6" xfId="40740"/>
    <cellStyle name="Обычный 3 16 41 6 2" xfId="40741"/>
    <cellStyle name="Обычный 3 16 41 6 2 2" xfId="40742"/>
    <cellStyle name="Обычный 3 16 41 6 3" xfId="40743"/>
    <cellStyle name="Обычный 3 16 41 7" xfId="40744"/>
    <cellStyle name="Обычный 3 16 41 7 2" xfId="40745"/>
    <cellStyle name="Обычный 3 16 41 8" xfId="40746"/>
    <cellStyle name="Обычный 3 16 42" xfId="40747"/>
    <cellStyle name="Обычный 3 16 42 2" xfId="40748"/>
    <cellStyle name="Обычный 3 16 42 2 2" xfId="40749"/>
    <cellStyle name="Обычный 3 16 42 2 2 2" xfId="40750"/>
    <cellStyle name="Обычный 3 16 42 2 2 2 2" xfId="40751"/>
    <cellStyle name="Обычный 3 16 42 2 2 2 2 2" xfId="40752"/>
    <cellStyle name="Обычный 3 16 42 2 2 2 2 2 2" xfId="40753"/>
    <cellStyle name="Обычный 3 16 42 2 2 2 2 3" xfId="40754"/>
    <cellStyle name="Обычный 3 16 42 2 2 2 3" xfId="40755"/>
    <cellStyle name="Обычный 3 16 42 2 2 2 3 2" xfId="40756"/>
    <cellStyle name="Обычный 3 16 42 2 2 2 4" xfId="40757"/>
    <cellStyle name="Обычный 3 16 42 2 2 3" xfId="40758"/>
    <cellStyle name="Обычный 3 16 42 2 2 3 2" xfId="40759"/>
    <cellStyle name="Обычный 3 16 42 2 2 3 2 2" xfId="40760"/>
    <cellStyle name="Обычный 3 16 42 2 2 3 3" xfId="40761"/>
    <cellStyle name="Обычный 3 16 42 2 2 4" xfId="40762"/>
    <cellStyle name="Обычный 3 16 42 2 2 4 2" xfId="40763"/>
    <cellStyle name="Обычный 3 16 42 2 2 5" xfId="40764"/>
    <cellStyle name="Обычный 3 16 42 2 3" xfId="40765"/>
    <cellStyle name="Обычный 3 16 42 2 3 2" xfId="40766"/>
    <cellStyle name="Обычный 3 16 42 2 3 2 2" xfId="40767"/>
    <cellStyle name="Обычный 3 16 42 2 3 2 2 2" xfId="40768"/>
    <cellStyle name="Обычный 3 16 42 2 3 2 2 2 2" xfId="40769"/>
    <cellStyle name="Обычный 3 16 42 2 3 2 2 3" xfId="40770"/>
    <cellStyle name="Обычный 3 16 42 2 3 2 3" xfId="40771"/>
    <cellStyle name="Обычный 3 16 42 2 3 2 3 2" xfId="40772"/>
    <cellStyle name="Обычный 3 16 42 2 3 2 4" xfId="40773"/>
    <cellStyle name="Обычный 3 16 42 2 3 3" xfId="40774"/>
    <cellStyle name="Обычный 3 16 42 2 3 3 2" xfId="40775"/>
    <cellStyle name="Обычный 3 16 42 2 3 3 2 2" xfId="40776"/>
    <cellStyle name="Обычный 3 16 42 2 3 3 3" xfId="40777"/>
    <cellStyle name="Обычный 3 16 42 2 3 4" xfId="40778"/>
    <cellStyle name="Обычный 3 16 42 2 3 4 2" xfId="40779"/>
    <cellStyle name="Обычный 3 16 42 2 3 5" xfId="40780"/>
    <cellStyle name="Обычный 3 16 42 2 4" xfId="40781"/>
    <cellStyle name="Обычный 3 16 42 2 4 2" xfId="40782"/>
    <cellStyle name="Обычный 3 16 42 2 4 2 2" xfId="40783"/>
    <cellStyle name="Обычный 3 16 42 2 4 2 2 2" xfId="40784"/>
    <cellStyle name="Обычный 3 16 42 2 4 2 3" xfId="40785"/>
    <cellStyle name="Обычный 3 16 42 2 4 3" xfId="40786"/>
    <cellStyle name="Обычный 3 16 42 2 4 3 2" xfId="40787"/>
    <cellStyle name="Обычный 3 16 42 2 4 4" xfId="40788"/>
    <cellStyle name="Обычный 3 16 42 2 5" xfId="40789"/>
    <cellStyle name="Обычный 3 16 42 2 5 2" xfId="40790"/>
    <cellStyle name="Обычный 3 16 42 2 5 2 2" xfId="40791"/>
    <cellStyle name="Обычный 3 16 42 2 5 3" xfId="40792"/>
    <cellStyle name="Обычный 3 16 42 2 6" xfId="40793"/>
    <cellStyle name="Обычный 3 16 42 2 6 2" xfId="40794"/>
    <cellStyle name="Обычный 3 16 42 2 7" xfId="40795"/>
    <cellStyle name="Обычный 3 16 42 3" xfId="40796"/>
    <cellStyle name="Обычный 3 16 42 3 2" xfId="40797"/>
    <cellStyle name="Обычный 3 16 42 3 2 2" xfId="40798"/>
    <cellStyle name="Обычный 3 16 42 3 2 2 2" xfId="40799"/>
    <cellStyle name="Обычный 3 16 42 3 2 2 2 2" xfId="40800"/>
    <cellStyle name="Обычный 3 16 42 3 2 2 3" xfId="40801"/>
    <cellStyle name="Обычный 3 16 42 3 2 3" xfId="40802"/>
    <cellStyle name="Обычный 3 16 42 3 2 3 2" xfId="40803"/>
    <cellStyle name="Обычный 3 16 42 3 2 4" xfId="40804"/>
    <cellStyle name="Обычный 3 16 42 3 3" xfId="40805"/>
    <cellStyle name="Обычный 3 16 42 3 3 2" xfId="40806"/>
    <cellStyle name="Обычный 3 16 42 3 3 2 2" xfId="40807"/>
    <cellStyle name="Обычный 3 16 42 3 3 3" xfId="40808"/>
    <cellStyle name="Обычный 3 16 42 3 4" xfId="40809"/>
    <cellStyle name="Обычный 3 16 42 3 4 2" xfId="40810"/>
    <cellStyle name="Обычный 3 16 42 3 5" xfId="40811"/>
    <cellStyle name="Обычный 3 16 42 4" xfId="40812"/>
    <cellStyle name="Обычный 3 16 42 4 2" xfId="40813"/>
    <cellStyle name="Обычный 3 16 42 4 2 2" xfId="40814"/>
    <cellStyle name="Обычный 3 16 42 4 2 2 2" xfId="40815"/>
    <cellStyle name="Обычный 3 16 42 4 2 2 2 2" xfId="40816"/>
    <cellStyle name="Обычный 3 16 42 4 2 2 3" xfId="40817"/>
    <cellStyle name="Обычный 3 16 42 4 2 3" xfId="40818"/>
    <cellStyle name="Обычный 3 16 42 4 2 3 2" xfId="40819"/>
    <cellStyle name="Обычный 3 16 42 4 2 4" xfId="40820"/>
    <cellStyle name="Обычный 3 16 42 4 3" xfId="40821"/>
    <cellStyle name="Обычный 3 16 42 4 3 2" xfId="40822"/>
    <cellStyle name="Обычный 3 16 42 4 3 2 2" xfId="40823"/>
    <cellStyle name="Обычный 3 16 42 4 3 3" xfId="40824"/>
    <cellStyle name="Обычный 3 16 42 4 4" xfId="40825"/>
    <cellStyle name="Обычный 3 16 42 4 4 2" xfId="40826"/>
    <cellStyle name="Обычный 3 16 42 4 5" xfId="40827"/>
    <cellStyle name="Обычный 3 16 42 5" xfId="40828"/>
    <cellStyle name="Обычный 3 16 42 5 2" xfId="40829"/>
    <cellStyle name="Обычный 3 16 42 5 2 2" xfId="40830"/>
    <cellStyle name="Обычный 3 16 42 5 2 2 2" xfId="40831"/>
    <cellStyle name="Обычный 3 16 42 5 2 3" xfId="40832"/>
    <cellStyle name="Обычный 3 16 42 5 3" xfId="40833"/>
    <cellStyle name="Обычный 3 16 42 5 3 2" xfId="40834"/>
    <cellStyle name="Обычный 3 16 42 5 4" xfId="40835"/>
    <cellStyle name="Обычный 3 16 42 6" xfId="40836"/>
    <cellStyle name="Обычный 3 16 42 6 2" xfId="40837"/>
    <cellStyle name="Обычный 3 16 42 6 2 2" xfId="40838"/>
    <cellStyle name="Обычный 3 16 42 6 3" xfId="40839"/>
    <cellStyle name="Обычный 3 16 42 7" xfId="40840"/>
    <cellStyle name="Обычный 3 16 42 7 2" xfId="40841"/>
    <cellStyle name="Обычный 3 16 42 8" xfId="40842"/>
    <cellStyle name="Обычный 3 16 43" xfId="40843"/>
    <cellStyle name="Обычный 3 16 43 2" xfId="40844"/>
    <cellStyle name="Обычный 3 16 43 2 2" xfId="40845"/>
    <cellStyle name="Обычный 3 16 43 2 2 2" xfId="40846"/>
    <cellStyle name="Обычный 3 16 43 2 2 2 2" xfId="40847"/>
    <cellStyle name="Обычный 3 16 43 2 2 2 2 2" xfId="40848"/>
    <cellStyle name="Обычный 3 16 43 2 2 2 2 2 2" xfId="40849"/>
    <cellStyle name="Обычный 3 16 43 2 2 2 2 3" xfId="40850"/>
    <cellStyle name="Обычный 3 16 43 2 2 2 3" xfId="40851"/>
    <cellStyle name="Обычный 3 16 43 2 2 2 3 2" xfId="40852"/>
    <cellStyle name="Обычный 3 16 43 2 2 2 4" xfId="40853"/>
    <cellStyle name="Обычный 3 16 43 2 2 3" xfId="40854"/>
    <cellStyle name="Обычный 3 16 43 2 2 3 2" xfId="40855"/>
    <cellStyle name="Обычный 3 16 43 2 2 3 2 2" xfId="40856"/>
    <cellStyle name="Обычный 3 16 43 2 2 3 3" xfId="40857"/>
    <cellStyle name="Обычный 3 16 43 2 2 4" xfId="40858"/>
    <cellStyle name="Обычный 3 16 43 2 2 4 2" xfId="40859"/>
    <cellStyle name="Обычный 3 16 43 2 2 5" xfId="40860"/>
    <cellStyle name="Обычный 3 16 43 2 3" xfId="40861"/>
    <cellStyle name="Обычный 3 16 43 2 3 2" xfId="40862"/>
    <cellStyle name="Обычный 3 16 43 2 3 2 2" xfId="40863"/>
    <cellStyle name="Обычный 3 16 43 2 3 2 2 2" xfId="40864"/>
    <cellStyle name="Обычный 3 16 43 2 3 2 2 2 2" xfId="40865"/>
    <cellStyle name="Обычный 3 16 43 2 3 2 2 3" xfId="40866"/>
    <cellStyle name="Обычный 3 16 43 2 3 2 3" xfId="40867"/>
    <cellStyle name="Обычный 3 16 43 2 3 2 3 2" xfId="40868"/>
    <cellStyle name="Обычный 3 16 43 2 3 2 4" xfId="40869"/>
    <cellStyle name="Обычный 3 16 43 2 3 3" xfId="40870"/>
    <cellStyle name="Обычный 3 16 43 2 3 3 2" xfId="40871"/>
    <cellStyle name="Обычный 3 16 43 2 3 3 2 2" xfId="40872"/>
    <cellStyle name="Обычный 3 16 43 2 3 3 3" xfId="40873"/>
    <cellStyle name="Обычный 3 16 43 2 3 4" xfId="40874"/>
    <cellStyle name="Обычный 3 16 43 2 3 4 2" xfId="40875"/>
    <cellStyle name="Обычный 3 16 43 2 3 5" xfId="40876"/>
    <cellStyle name="Обычный 3 16 43 2 4" xfId="40877"/>
    <cellStyle name="Обычный 3 16 43 2 4 2" xfId="40878"/>
    <cellStyle name="Обычный 3 16 43 2 4 2 2" xfId="40879"/>
    <cellStyle name="Обычный 3 16 43 2 4 2 2 2" xfId="40880"/>
    <cellStyle name="Обычный 3 16 43 2 4 2 3" xfId="40881"/>
    <cellStyle name="Обычный 3 16 43 2 4 3" xfId="40882"/>
    <cellStyle name="Обычный 3 16 43 2 4 3 2" xfId="40883"/>
    <cellStyle name="Обычный 3 16 43 2 4 4" xfId="40884"/>
    <cellStyle name="Обычный 3 16 43 2 5" xfId="40885"/>
    <cellStyle name="Обычный 3 16 43 2 5 2" xfId="40886"/>
    <cellStyle name="Обычный 3 16 43 2 5 2 2" xfId="40887"/>
    <cellStyle name="Обычный 3 16 43 2 5 3" xfId="40888"/>
    <cellStyle name="Обычный 3 16 43 2 6" xfId="40889"/>
    <cellStyle name="Обычный 3 16 43 2 6 2" xfId="40890"/>
    <cellStyle name="Обычный 3 16 43 2 7" xfId="40891"/>
    <cellStyle name="Обычный 3 16 43 3" xfId="40892"/>
    <cellStyle name="Обычный 3 16 43 3 2" xfId="40893"/>
    <cellStyle name="Обычный 3 16 43 3 2 2" xfId="40894"/>
    <cellStyle name="Обычный 3 16 43 3 2 2 2" xfId="40895"/>
    <cellStyle name="Обычный 3 16 43 3 2 2 2 2" xfId="40896"/>
    <cellStyle name="Обычный 3 16 43 3 2 2 3" xfId="40897"/>
    <cellStyle name="Обычный 3 16 43 3 2 3" xfId="40898"/>
    <cellStyle name="Обычный 3 16 43 3 2 3 2" xfId="40899"/>
    <cellStyle name="Обычный 3 16 43 3 2 4" xfId="40900"/>
    <cellStyle name="Обычный 3 16 43 3 3" xfId="40901"/>
    <cellStyle name="Обычный 3 16 43 3 3 2" xfId="40902"/>
    <cellStyle name="Обычный 3 16 43 3 3 2 2" xfId="40903"/>
    <cellStyle name="Обычный 3 16 43 3 3 3" xfId="40904"/>
    <cellStyle name="Обычный 3 16 43 3 4" xfId="40905"/>
    <cellStyle name="Обычный 3 16 43 3 4 2" xfId="40906"/>
    <cellStyle name="Обычный 3 16 43 3 5" xfId="40907"/>
    <cellStyle name="Обычный 3 16 43 4" xfId="40908"/>
    <cellStyle name="Обычный 3 16 43 4 2" xfId="40909"/>
    <cellStyle name="Обычный 3 16 43 4 2 2" xfId="40910"/>
    <cellStyle name="Обычный 3 16 43 4 2 2 2" xfId="40911"/>
    <cellStyle name="Обычный 3 16 43 4 2 2 2 2" xfId="40912"/>
    <cellStyle name="Обычный 3 16 43 4 2 2 3" xfId="40913"/>
    <cellStyle name="Обычный 3 16 43 4 2 3" xfId="40914"/>
    <cellStyle name="Обычный 3 16 43 4 2 3 2" xfId="40915"/>
    <cellStyle name="Обычный 3 16 43 4 2 4" xfId="40916"/>
    <cellStyle name="Обычный 3 16 43 4 3" xfId="40917"/>
    <cellStyle name="Обычный 3 16 43 4 3 2" xfId="40918"/>
    <cellStyle name="Обычный 3 16 43 4 3 2 2" xfId="40919"/>
    <cellStyle name="Обычный 3 16 43 4 3 3" xfId="40920"/>
    <cellStyle name="Обычный 3 16 43 4 4" xfId="40921"/>
    <cellStyle name="Обычный 3 16 43 4 4 2" xfId="40922"/>
    <cellStyle name="Обычный 3 16 43 4 5" xfId="40923"/>
    <cellStyle name="Обычный 3 16 43 5" xfId="40924"/>
    <cellStyle name="Обычный 3 16 43 5 2" xfId="40925"/>
    <cellStyle name="Обычный 3 16 43 5 2 2" xfId="40926"/>
    <cellStyle name="Обычный 3 16 43 5 2 2 2" xfId="40927"/>
    <cellStyle name="Обычный 3 16 43 5 2 3" xfId="40928"/>
    <cellStyle name="Обычный 3 16 43 5 3" xfId="40929"/>
    <cellStyle name="Обычный 3 16 43 5 3 2" xfId="40930"/>
    <cellStyle name="Обычный 3 16 43 5 4" xfId="40931"/>
    <cellStyle name="Обычный 3 16 43 6" xfId="40932"/>
    <cellStyle name="Обычный 3 16 43 6 2" xfId="40933"/>
    <cellStyle name="Обычный 3 16 43 6 2 2" xfId="40934"/>
    <cellStyle name="Обычный 3 16 43 6 3" xfId="40935"/>
    <cellStyle name="Обычный 3 16 43 7" xfId="40936"/>
    <cellStyle name="Обычный 3 16 43 7 2" xfId="40937"/>
    <cellStyle name="Обычный 3 16 43 8" xfId="40938"/>
    <cellStyle name="Обычный 3 16 44" xfId="40939"/>
    <cellStyle name="Обычный 3 16 44 2" xfId="40940"/>
    <cellStyle name="Обычный 3 16 44 2 2" xfId="40941"/>
    <cellStyle name="Обычный 3 16 44 2 2 2" xfId="40942"/>
    <cellStyle name="Обычный 3 16 44 2 2 2 2" xfId="40943"/>
    <cellStyle name="Обычный 3 16 44 2 2 2 2 2" xfId="40944"/>
    <cellStyle name="Обычный 3 16 44 2 2 2 2 2 2" xfId="40945"/>
    <cellStyle name="Обычный 3 16 44 2 2 2 2 3" xfId="40946"/>
    <cellStyle name="Обычный 3 16 44 2 2 2 3" xfId="40947"/>
    <cellStyle name="Обычный 3 16 44 2 2 2 3 2" xfId="40948"/>
    <cellStyle name="Обычный 3 16 44 2 2 2 4" xfId="40949"/>
    <cellStyle name="Обычный 3 16 44 2 2 3" xfId="40950"/>
    <cellStyle name="Обычный 3 16 44 2 2 3 2" xfId="40951"/>
    <cellStyle name="Обычный 3 16 44 2 2 3 2 2" xfId="40952"/>
    <cellStyle name="Обычный 3 16 44 2 2 3 3" xfId="40953"/>
    <cellStyle name="Обычный 3 16 44 2 2 4" xfId="40954"/>
    <cellStyle name="Обычный 3 16 44 2 2 4 2" xfId="40955"/>
    <cellStyle name="Обычный 3 16 44 2 2 5" xfId="40956"/>
    <cellStyle name="Обычный 3 16 44 2 3" xfId="40957"/>
    <cellStyle name="Обычный 3 16 44 2 3 2" xfId="40958"/>
    <cellStyle name="Обычный 3 16 44 2 3 2 2" xfId="40959"/>
    <cellStyle name="Обычный 3 16 44 2 3 2 2 2" xfId="40960"/>
    <cellStyle name="Обычный 3 16 44 2 3 2 2 2 2" xfId="40961"/>
    <cellStyle name="Обычный 3 16 44 2 3 2 2 3" xfId="40962"/>
    <cellStyle name="Обычный 3 16 44 2 3 2 3" xfId="40963"/>
    <cellStyle name="Обычный 3 16 44 2 3 2 3 2" xfId="40964"/>
    <cellStyle name="Обычный 3 16 44 2 3 2 4" xfId="40965"/>
    <cellStyle name="Обычный 3 16 44 2 3 3" xfId="40966"/>
    <cellStyle name="Обычный 3 16 44 2 3 3 2" xfId="40967"/>
    <cellStyle name="Обычный 3 16 44 2 3 3 2 2" xfId="40968"/>
    <cellStyle name="Обычный 3 16 44 2 3 3 3" xfId="40969"/>
    <cellStyle name="Обычный 3 16 44 2 3 4" xfId="40970"/>
    <cellStyle name="Обычный 3 16 44 2 3 4 2" xfId="40971"/>
    <cellStyle name="Обычный 3 16 44 2 3 5" xfId="40972"/>
    <cellStyle name="Обычный 3 16 44 2 4" xfId="40973"/>
    <cellStyle name="Обычный 3 16 44 2 4 2" xfId="40974"/>
    <cellStyle name="Обычный 3 16 44 2 4 2 2" xfId="40975"/>
    <cellStyle name="Обычный 3 16 44 2 4 2 2 2" xfId="40976"/>
    <cellStyle name="Обычный 3 16 44 2 4 2 3" xfId="40977"/>
    <cellStyle name="Обычный 3 16 44 2 4 3" xfId="40978"/>
    <cellStyle name="Обычный 3 16 44 2 4 3 2" xfId="40979"/>
    <cellStyle name="Обычный 3 16 44 2 4 4" xfId="40980"/>
    <cellStyle name="Обычный 3 16 44 2 5" xfId="40981"/>
    <cellStyle name="Обычный 3 16 44 2 5 2" xfId="40982"/>
    <cellStyle name="Обычный 3 16 44 2 5 2 2" xfId="40983"/>
    <cellStyle name="Обычный 3 16 44 2 5 3" xfId="40984"/>
    <cellStyle name="Обычный 3 16 44 2 6" xfId="40985"/>
    <cellStyle name="Обычный 3 16 44 2 6 2" xfId="40986"/>
    <cellStyle name="Обычный 3 16 44 2 7" xfId="40987"/>
    <cellStyle name="Обычный 3 16 44 3" xfId="40988"/>
    <cellStyle name="Обычный 3 16 44 3 2" xfId="40989"/>
    <cellStyle name="Обычный 3 16 44 3 2 2" xfId="40990"/>
    <cellStyle name="Обычный 3 16 44 3 2 2 2" xfId="40991"/>
    <cellStyle name="Обычный 3 16 44 3 2 2 2 2" xfId="40992"/>
    <cellStyle name="Обычный 3 16 44 3 2 2 3" xfId="40993"/>
    <cellStyle name="Обычный 3 16 44 3 2 3" xfId="40994"/>
    <cellStyle name="Обычный 3 16 44 3 2 3 2" xfId="40995"/>
    <cellStyle name="Обычный 3 16 44 3 2 4" xfId="40996"/>
    <cellStyle name="Обычный 3 16 44 3 3" xfId="40997"/>
    <cellStyle name="Обычный 3 16 44 3 3 2" xfId="40998"/>
    <cellStyle name="Обычный 3 16 44 3 3 2 2" xfId="40999"/>
    <cellStyle name="Обычный 3 16 44 3 3 3" xfId="41000"/>
    <cellStyle name="Обычный 3 16 44 3 4" xfId="41001"/>
    <cellStyle name="Обычный 3 16 44 3 4 2" xfId="41002"/>
    <cellStyle name="Обычный 3 16 44 3 5" xfId="41003"/>
    <cellStyle name="Обычный 3 16 44 4" xfId="41004"/>
    <cellStyle name="Обычный 3 16 44 4 2" xfId="41005"/>
    <cellStyle name="Обычный 3 16 44 4 2 2" xfId="41006"/>
    <cellStyle name="Обычный 3 16 44 4 2 2 2" xfId="41007"/>
    <cellStyle name="Обычный 3 16 44 4 2 2 2 2" xfId="41008"/>
    <cellStyle name="Обычный 3 16 44 4 2 2 3" xfId="41009"/>
    <cellStyle name="Обычный 3 16 44 4 2 3" xfId="41010"/>
    <cellStyle name="Обычный 3 16 44 4 2 3 2" xfId="41011"/>
    <cellStyle name="Обычный 3 16 44 4 2 4" xfId="41012"/>
    <cellStyle name="Обычный 3 16 44 4 3" xfId="41013"/>
    <cellStyle name="Обычный 3 16 44 4 3 2" xfId="41014"/>
    <cellStyle name="Обычный 3 16 44 4 3 2 2" xfId="41015"/>
    <cellStyle name="Обычный 3 16 44 4 3 3" xfId="41016"/>
    <cellStyle name="Обычный 3 16 44 4 4" xfId="41017"/>
    <cellStyle name="Обычный 3 16 44 4 4 2" xfId="41018"/>
    <cellStyle name="Обычный 3 16 44 4 5" xfId="41019"/>
    <cellStyle name="Обычный 3 16 44 5" xfId="41020"/>
    <cellStyle name="Обычный 3 16 44 5 2" xfId="41021"/>
    <cellStyle name="Обычный 3 16 44 5 2 2" xfId="41022"/>
    <cellStyle name="Обычный 3 16 44 5 2 2 2" xfId="41023"/>
    <cellStyle name="Обычный 3 16 44 5 2 3" xfId="41024"/>
    <cellStyle name="Обычный 3 16 44 5 3" xfId="41025"/>
    <cellStyle name="Обычный 3 16 44 5 3 2" xfId="41026"/>
    <cellStyle name="Обычный 3 16 44 5 4" xfId="41027"/>
    <cellStyle name="Обычный 3 16 44 6" xfId="41028"/>
    <cellStyle name="Обычный 3 16 44 6 2" xfId="41029"/>
    <cellStyle name="Обычный 3 16 44 6 2 2" xfId="41030"/>
    <cellStyle name="Обычный 3 16 44 6 3" xfId="41031"/>
    <cellStyle name="Обычный 3 16 44 7" xfId="41032"/>
    <cellStyle name="Обычный 3 16 44 7 2" xfId="41033"/>
    <cellStyle name="Обычный 3 16 44 8" xfId="41034"/>
    <cellStyle name="Обычный 3 16 45" xfId="41035"/>
    <cellStyle name="Обычный 3 16 45 2" xfId="41036"/>
    <cellStyle name="Обычный 3 16 45 2 2" xfId="41037"/>
    <cellStyle name="Обычный 3 16 45 2 2 2" xfId="41038"/>
    <cellStyle name="Обычный 3 16 45 2 2 2 2" xfId="41039"/>
    <cellStyle name="Обычный 3 16 45 2 2 2 2 2" xfId="41040"/>
    <cellStyle name="Обычный 3 16 45 2 2 2 2 2 2" xfId="41041"/>
    <cellStyle name="Обычный 3 16 45 2 2 2 2 3" xfId="41042"/>
    <cellStyle name="Обычный 3 16 45 2 2 2 3" xfId="41043"/>
    <cellStyle name="Обычный 3 16 45 2 2 2 3 2" xfId="41044"/>
    <cellStyle name="Обычный 3 16 45 2 2 2 4" xfId="41045"/>
    <cellStyle name="Обычный 3 16 45 2 2 3" xfId="41046"/>
    <cellStyle name="Обычный 3 16 45 2 2 3 2" xfId="41047"/>
    <cellStyle name="Обычный 3 16 45 2 2 3 2 2" xfId="41048"/>
    <cellStyle name="Обычный 3 16 45 2 2 3 3" xfId="41049"/>
    <cellStyle name="Обычный 3 16 45 2 2 4" xfId="41050"/>
    <cellStyle name="Обычный 3 16 45 2 2 4 2" xfId="41051"/>
    <cellStyle name="Обычный 3 16 45 2 2 5" xfId="41052"/>
    <cellStyle name="Обычный 3 16 45 2 3" xfId="41053"/>
    <cellStyle name="Обычный 3 16 45 2 3 2" xfId="41054"/>
    <cellStyle name="Обычный 3 16 45 2 3 2 2" xfId="41055"/>
    <cellStyle name="Обычный 3 16 45 2 3 2 2 2" xfId="41056"/>
    <cellStyle name="Обычный 3 16 45 2 3 2 2 2 2" xfId="41057"/>
    <cellStyle name="Обычный 3 16 45 2 3 2 2 3" xfId="41058"/>
    <cellStyle name="Обычный 3 16 45 2 3 2 3" xfId="41059"/>
    <cellStyle name="Обычный 3 16 45 2 3 2 3 2" xfId="41060"/>
    <cellStyle name="Обычный 3 16 45 2 3 2 4" xfId="41061"/>
    <cellStyle name="Обычный 3 16 45 2 3 3" xfId="41062"/>
    <cellStyle name="Обычный 3 16 45 2 3 3 2" xfId="41063"/>
    <cellStyle name="Обычный 3 16 45 2 3 3 2 2" xfId="41064"/>
    <cellStyle name="Обычный 3 16 45 2 3 3 3" xfId="41065"/>
    <cellStyle name="Обычный 3 16 45 2 3 4" xfId="41066"/>
    <cellStyle name="Обычный 3 16 45 2 3 4 2" xfId="41067"/>
    <cellStyle name="Обычный 3 16 45 2 3 5" xfId="41068"/>
    <cellStyle name="Обычный 3 16 45 2 4" xfId="41069"/>
    <cellStyle name="Обычный 3 16 45 2 4 2" xfId="41070"/>
    <cellStyle name="Обычный 3 16 45 2 4 2 2" xfId="41071"/>
    <cellStyle name="Обычный 3 16 45 2 4 2 2 2" xfId="41072"/>
    <cellStyle name="Обычный 3 16 45 2 4 2 3" xfId="41073"/>
    <cellStyle name="Обычный 3 16 45 2 4 3" xfId="41074"/>
    <cellStyle name="Обычный 3 16 45 2 4 3 2" xfId="41075"/>
    <cellStyle name="Обычный 3 16 45 2 4 4" xfId="41076"/>
    <cellStyle name="Обычный 3 16 45 2 5" xfId="41077"/>
    <cellStyle name="Обычный 3 16 45 2 5 2" xfId="41078"/>
    <cellStyle name="Обычный 3 16 45 2 5 2 2" xfId="41079"/>
    <cellStyle name="Обычный 3 16 45 2 5 3" xfId="41080"/>
    <cellStyle name="Обычный 3 16 45 2 6" xfId="41081"/>
    <cellStyle name="Обычный 3 16 45 2 6 2" xfId="41082"/>
    <cellStyle name="Обычный 3 16 45 2 7" xfId="41083"/>
    <cellStyle name="Обычный 3 16 45 3" xfId="41084"/>
    <cellStyle name="Обычный 3 16 45 3 2" xfId="41085"/>
    <cellStyle name="Обычный 3 16 45 3 2 2" xfId="41086"/>
    <cellStyle name="Обычный 3 16 45 3 2 2 2" xfId="41087"/>
    <cellStyle name="Обычный 3 16 45 3 2 2 2 2" xfId="41088"/>
    <cellStyle name="Обычный 3 16 45 3 2 2 3" xfId="41089"/>
    <cellStyle name="Обычный 3 16 45 3 2 3" xfId="41090"/>
    <cellStyle name="Обычный 3 16 45 3 2 3 2" xfId="41091"/>
    <cellStyle name="Обычный 3 16 45 3 2 4" xfId="41092"/>
    <cellStyle name="Обычный 3 16 45 3 3" xfId="41093"/>
    <cellStyle name="Обычный 3 16 45 3 3 2" xfId="41094"/>
    <cellStyle name="Обычный 3 16 45 3 3 2 2" xfId="41095"/>
    <cellStyle name="Обычный 3 16 45 3 3 3" xfId="41096"/>
    <cellStyle name="Обычный 3 16 45 3 4" xfId="41097"/>
    <cellStyle name="Обычный 3 16 45 3 4 2" xfId="41098"/>
    <cellStyle name="Обычный 3 16 45 3 5" xfId="41099"/>
    <cellStyle name="Обычный 3 16 45 4" xfId="41100"/>
    <cellStyle name="Обычный 3 16 45 4 2" xfId="41101"/>
    <cellStyle name="Обычный 3 16 45 4 2 2" xfId="41102"/>
    <cellStyle name="Обычный 3 16 45 4 2 2 2" xfId="41103"/>
    <cellStyle name="Обычный 3 16 45 4 2 2 2 2" xfId="41104"/>
    <cellStyle name="Обычный 3 16 45 4 2 2 3" xfId="41105"/>
    <cellStyle name="Обычный 3 16 45 4 2 3" xfId="41106"/>
    <cellStyle name="Обычный 3 16 45 4 2 3 2" xfId="41107"/>
    <cellStyle name="Обычный 3 16 45 4 2 4" xfId="41108"/>
    <cellStyle name="Обычный 3 16 45 4 3" xfId="41109"/>
    <cellStyle name="Обычный 3 16 45 4 3 2" xfId="41110"/>
    <cellStyle name="Обычный 3 16 45 4 3 2 2" xfId="41111"/>
    <cellStyle name="Обычный 3 16 45 4 3 3" xfId="41112"/>
    <cellStyle name="Обычный 3 16 45 4 4" xfId="41113"/>
    <cellStyle name="Обычный 3 16 45 4 4 2" xfId="41114"/>
    <cellStyle name="Обычный 3 16 45 4 5" xfId="41115"/>
    <cellStyle name="Обычный 3 16 45 5" xfId="41116"/>
    <cellStyle name="Обычный 3 16 45 5 2" xfId="41117"/>
    <cellStyle name="Обычный 3 16 45 5 2 2" xfId="41118"/>
    <cellStyle name="Обычный 3 16 45 5 2 2 2" xfId="41119"/>
    <cellStyle name="Обычный 3 16 45 5 2 3" xfId="41120"/>
    <cellStyle name="Обычный 3 16 45 5 3" xfId="41121"/>
    <cellStyle name="Обычный 3 16 45 5 3 2" xfId="41122"/>
    <cellStyle name="Обычный 3 16 45 5 4" xfId="41123"/>
    <cellStyle name="Обычный 3 16 45 6" xfId="41124"/>
    <cellStyle name="Обычный 3 16 45 6 2" xfId="41125"/>
    <cellStyle name="Обычный 3 16 45 6 2 2" xfId="41126"/>
    <cellStyle name="Обычный 3 16 45 6 3" xfId="41127"/>
    <cellStyle name="Обычный 3 16 45 7" xfId="41128"/>
    <cellStyle name="Обычный 3 16 45 7 2" xfId="41129"/>
    <cellStyle name="Обычный 3 16 45 8" xfId="41130"/>
    <cellStyle name="Обычный 3 16 46" xfId="41131"/>
    <cellStyle name="Обычный 3 16 46 2" xfId="41132"/>
    <cellStyle name="Обычный 3 16 46 2 2" xfId="41133"/>
    <cellStyle name="Обычный 3 16 46 2 2 2" xfId="41134"/>
    <cellStyle name="Обычный 3 16 46 2 2 2 2" xfId="41135"/>
    <cellStyle name="Обычный 3 16 46 2 2 2 2 2" xfId="41136"/>
    <cellStyle name="Обычный 3 16 46 2 2 2 2 2 2" xfId="41137"/>
    <cellStyle name="Обычный 3 16 46 2 2 2 2 3" xfId="41138"/>
    <cellStyle name="Обычный 3 16 46 2 2 2 3" xfId="41139"/>
    <cellStyle name="Обычный 3 16 46 2 2 2 3 2" xfId="41140"/>
    <cellStyle name="Обычный 3 16 46 2 2 2 4" xfId="41141"/>
    <cellStyle name="Обычный 3 16 46 2 2 3" xfId="41142"/>
    <cellStyle name="Обычный 3 16 46 2 2 3 2" xfId="41143"/>
    <cellStyle name="Обычный 3 16 46 2 2 3 2 2" xfId="41144"/>
    <cellStyle name="Обычный 3 16 46 2 2 3 3" xfId="41145"/>
    <cellStyle name="Обычный 3 16 46 2 2 4" xfId="41146"/>
    <cellStyle name="Обычный 3 16 46 2 2 4 2" xfId="41147"/>
    <cellStyle name="Обычный 3 16 46 2 2 5" xfId="41148"/>
    <cellStyle name="Обычный 3 16 46 2 3" xfId="41149"/>
    <cellStyle name="Обычный 3 16 46 2 3 2" xfId="41150"/>
    <cellStyle name="Обычный 3 16 46 2 3 2 2" xfId="41151"/>
    <cellStyle name="Обычный 3 16 46 2 3 2 2 2" xfId="41152"/>
    <cellStyle name="Обычный 3 16 46 2 3 2 2 2 2" xfId="41153"/>
    <cellStyle name="Обычный 3 16 46 2 3 2 2 3" xfId="41154"/>
    <cellStyle name="Обычный 3 16 46 2 3 2 3" xfId="41155"/>
    <cellStyle name="Обычный 3 16 46 2 3 2 3 2" xfId="41156"/>
    <cellStyle name="Обычный 3 16 46 2 3 2 4" xfId="41157"/>
    <cellStyle name="Обычный 3 16 46 2 3 3" xfId="41158"/>
    <cellStyle name="Обычный 3 16 46 2 3 3 2" xfId="41159"/>
    <cellStyle name="Обычный 3 16 46 2 3 3 2 2" xfId="41160"/>
    <cellStyle name="Обычный 3 16 46 2 3 3 3" xfId="41161"/>
    <cellStyle name="Обычный 3 16 46 2 3 4" xfId="41162"/>
    <cellStyle name="Обычный 3 16 46 2 3 4 2" xfId="41163"/>
    <cellStyle name="Обычный 3 16 46 2 3 5" xfId="41164"/>
    <cellStyle name="Обычный 3 16 46 2 4" xfId="41165"/>
    <cellStyle name="Обычный 3 16 46 2 4 2" xfId="41166"/>
    <cellStyle name="Обычный 3 16 46 2 4 2 2" xfId="41167"/>
    <cellStyle name="Обычный 3 16 46 2 4 2 2 2" xfId="41168"/>
    <cellStyle name="Обычный 3 16 46 2 4 2 3" xfId="41169"/>
    <cellStyle name="Обычный 3 16 46 2 4 3" xfId="41170"/>
    <cellStyle name="Обычный 3 16 46 2 4 3 2" xfId="41171"/>
    <cellStyle name="Обычный 3 16 46 2 4 4" xfId="41172"/>
    <cellStyle name="Обычный 3 16 46 2 5" xfId="41173"/>
    <cellStyle name="Обычный 3 16 46 2 5 2" xfId="41174"/>
    <cellStyle name="Обычный 3 16 46 2 5 2 2" xfId="41175"/>
    <cellStyle name="Обычный 3 16 46 2 5 3" xfId="41176"/>
    <cellStyle name="Обычный 3 16 46 2 6" xfId="41177"/>
    <cellStyle name="Обычный 3 16 46 2 6 2" xfId="41178"/>
    <cellStyle name="Обычный 3 16 46 2 7" xfId="41179"/>
    <cellStyle name="Обычный 3 16 46 3" xfId="41180"/>
    <cellStyle name="Обычный 3 16 46 3 2" xfId="41181"/>
    <cellStyle name="Обычный 3 16 46 3 2 2" xfId="41182"/>
    <cellStyle name="Обычный 3 16 46 3 2 2 2" xfId="41183"/>
    <cellStyle name="Обычный 3 16 46 3 2 2 2 2" xfId="41184"/>
    <cellStyle name="Обычный 3 16 46 3 2 2 3" xfId="41185"/>
    <cellStyle name="Обычный 3 16 46 3 2 3" xfId="41186"/>
    <cellStyle name="Обычный 3 16 46 3 2 3 2" xfId="41187"/>
    <cellStyle name="Обычный 3 16 46 3 2 4" xfId="41188"/>
    <cellStyle name="Обычный 3 16 46 3 3" xfId="41189"/>
    <cellStyle name="Обычный 3 16 46 3 3 2" xfId="41190"/>
    <cellStyle name="Обычный 3 16 46 3 3 2 2" xfId="41191"/>
    <cellStyle name="Обычный 3 16 46 3 3 3" xfId="41192"/>
    <cellStyle name="Обычный 3 16 46 3 4" xfId="41193"/>
    <cellStyle name="Обычный 3 16 46 3 4 2" xfId="41194"/>
    <cellStyle name="Обычный 3 16 46 3 5" xfId="41195"/>
    <cellStyle name="Обычный 3 16 46 4" xfId="41196"/>
    <cellStyle name="Обычный 3 16 46 4 2" xfId="41197"/>
    <cellStyle name="Обычный 3 16 46 4 2 2" xfId="41198"/>
    <cellStyle name="Обычный 3 16 46 4 2 2 2" xfId="41199"/>
    <cellStyle name="Обычный 3 16 46 4 2 2 2 2" xfId="41200"/>
    <cellStyle name="Обычный 3 16 46 4 2 2 3" xfId="41201"/>
    <cellStyle name="Обычный 3 16 46 4 2 3" xfId="41202"/>
    <cellStyle name="Обычный 3 16 46 4 2 3 2" xfId="41203"/>
    <cellStyle name="Обычный 3 16 46 4 2 4" xfId="41204"/>
    <cellStyle name="Обычный 3 16 46 4 3" xfId="41205"/>
    <cellStyle name="Обычный 3 16 46 4 3 2" xfId="41206"/>
    <cellStyle name="Обычный 3 16 46 4 3 2 2" xfId="41207"/>
    <cellStyle name="Обычный 3 16 46 4 3 3" xfId="41208"/>
    <cellStyle name="Обычный 3 16 46 4 4" xfId="41209"/>
    <cellStyle name="Обычный 3 16 46 4 4 2" xfId="41210"/>
    <cellStyle name="Обычный 3 16 46 4 5" xfId="41211"/>
    <cellStyle name="Обычный 3 16 46 5" xfId="41212"/>
    <cellStyle name="Обычный 3 16 46 5 2" xfId="41213"/>
    <cellStyle name="Обычный 3 16 46 5 2 2" xfId="41214"/>
    <cellStyle name="Обычный 3 16 46 5 2 2 2" xfId="41215"/>
    <cellStyle name="Обычный 3 16 46 5 2 3" xfId="41216"/>
    <cellStyle name="Обычный 3 16 46 5 3" xfId="41217"/>
    <cellStyle name="Обычный 3 16 46 5 3 2" xfId="41218"/>
    <cellStyle name="Обычный 3 16 46 5 4" xfId="41219"/>
    <cellStyle name="Обычный 3 16 46 6" xfId="41220"/>
    <cellStyle name="Обычный 3 16 46 6 2" xfId="41221"/>
    <cellStyle name="Обычный 3 16 46 6 2 2" xfId="41222"/>
    <cellStyle name="Обычный 3 16 46 6 3" xfId="41223"/>
    <cellStyle name="Обычный 3 16 46 7" xfId="41224"/>
    <cellStyle name="Обычный 3 16 46 7 2" xfId="41225"/>
    <cellStyle name="Обычный 3 16 46 8" xfId="41226"/>
    <cellStyle name="Обычный 3 16 47" xfId="41227"/>
    <cellStyle name="Обычный 3 16 47 2" xfId="41228"/>
    <cellStyle name="Обычный 3 16 47 2 2" xfId="41229"/>
    <cellStyle name="Обычный 3 16 47 2 2 2" xfId="41230"/>
    <cellStyle name="Обычный 3 16 47 2 2 2 2" xfId="41231"/>
    <cellStyle name="Обычный 3 16 47 2 2 2 2 2" xfId="41232"/>
    <cellStyle name="Обычный 3 16 47 2 2 2 2 2 2" xfId="41233"/>
    <cellStyle name="Обычный 3 16 47 2 2 2 2 3" xfId="41234"/>
    <cellStyle name="Обычный 3 16 47 2 2 2 3" xfId="41235"/>
    <cellStyle name="Обычный 3 16 47 2 2 2 3 2" xfId="41236"/>
    <cellStyle name="Обычный 3 16 47 2 2 2 4" xfId="41237"/>
    <cellStyle name="Обычный 3 16 47 2 2 3" xfId="41238"/>
    <cellStyle name="Обычный 3 16 47 2 2 3 2" xfId="41239"/>
    <cellStyle name="Обычный 3 16 47 2 2 3 2 2" xfId="41240"/>
    <cellStyle name="Обычный 3 16 47 2 2 3 3" xfId="41241"/>
    <cellStyle name="Обычный 3 16 47 2 2 4" xfId="41242"/>
    <cellStyle name="Обычный 3 16 47 2 2 4 2" xfId="41243"/>
    <cellStyle name="Обычный 3 16 47 2 2 5" xfId="41244"/>
    <cellStyle name="Обычный 3 16 47 2 3" xfId="41245"/>
    <cellStyle name="Обычный 3 16 47 2 3 2" xfId="41246"/>
    <cellStyle name="Обычный 3 16 47 2 3 2 2" xfId="41247"/>
    <cellStyle name="Обычный 3 16 47 2 3 2 2 2" xfId="41248"/>
    <cellStyle name="Обычный 3 16 47 2 3 2 2 2 2" xfId="41249"/>
    <cellStyle name="Обычный 3 16 47 2 3 2 2 3" xfId="41250"/>
    <cellStyle name="Обычный 3 16 47 2 3 2 3" xfId="41251"/>
    <cellStyle name="Обычный 3 16 47 2 3 2 3 2" xfId="41252"/>
    <cellStyle name="Обычный 3 16 47 2 3 2 4" xfId="41253"/>
    <cellStyle name="Обычный 3 16 47 2 3 3" xfId="41254"/>
    <cellStyle name="Обычный 3 16 47 2 3 3 2" xfId="41255"/>
    <cellStyle name="Обычный 3 16 47 2 3 3 2 2" xfId="41256"/>
    <cellStyle name="Обычный 3 16 47 2 3 3 3" xfId="41257"/>
    <cellStyle name="Обычный 3 16 47 2 3 4" xfId="41258"/>
    <cellStyle name="Обычный 3 16 47 2 3 4 2" xfId="41259"/>
    <cellStyle name="Обычный 3 16 47 2 3 5" xfId="41260"/>
    <cellStyle name="Обычный 3 16 47 2 4" xfId="41261"/>
    <cellStyle name="Обычный 3 16 47 2 4 2" xfId="41262"/>
    <cellStyle name="Обычный 3 16 47 2 4 2 2" xfId="41263"/>
    <cellStyle name="Обычный 3 16 47 2 4 2 2 2" xfId="41264"/>
    <cellStyle name="Обычный 3 16 47 2 4 2 3" xfId="41265"/>
    <cellStyle name="Обычный 3 16 47 2 4 3" xfId="41266"/>
    <cellStyle name="Обычный 3 16 47 2 4 3 2" xfId="41267"/>
    <cellStyle name="Обычный 3 16 47 2 4 4" xfId="41268"/>
    <cellStyle name="Обычный 3 16 47 2 5" xfId="41269"/>
    <cellStyle name="Обычный 3 16 47 2 5 2" xfId="41270"/>
    <cellStyle name="Обычный 3 16 47 2 5 2 2" xfId="41271"/>
    <cellStyle name="Обычный 3 16 47 2 5 3" xfId="41272"/>
    <cellStyle name="Обычный 3 16 47 2 6" xfId="41273"/>
    <cellStyle name="Обычный 3 16 47 2 6 2" xfId="41274"/>
    <cellStyle name="Обычный 3 16 47 2 7" xfId="41275"/>
    <cellStyle name="Обычный 3 16 47 3" xfId="41276"/>
    <cellStyle name="Обычный 3 16 47 3 2" xfId="41277"/>
    <cellStyle name="Обычный 3 16 47 3 2 2" xfId="41278"/>
    <cellStyle name="Обычный 3 16 47 3 2 2 2" xfId="41279"/>
    <cellStyle name="Обычный 3 16 47 3 2 2 2 2" xfId="41280"/>
    <cellStyle name="Обычный 3 16 47 3 2 2 3" xfId="41281"/>
    <cellStyle name="Обычный 3 16 47 3 2 3" xfId="41282"/>
    <cellStyle name="Обычный 3 16 47 3 2 3 2" xfId="41283"/>
    <cellStyle name="Обычный 3 16 47 3 2 4" xfId="41284"/>
    <cellStyle name="Обычный 3 16 47 3 3" xfId="41285"/>
    <cellStyle name="Обычный 3 16 47 3 3 2" xfId="41286"/>
    <cellStyle name="Обычный 3 16 47 3 3 2 2" xfId="41287"/>
    <cellStyle name="Обычный 3 16 47 3 3 3" xfId="41288"/>
    <cellStyle name="Обычный 3 16 47 3 4" xfId="41289"/>
    <cellStyle name="Обычный 3 16 47 3 4 2" xfId="41290"/>
    <cellStyle name="Обычный 3 16 47 3 5" xfId="41291"/>
    <cellStyle name="Обычный 3 16 47 4" xfId="41292"/>
    <cellStyle name="Обычный 3 16 47 4 2" xfId="41293"/>
    <cellStyle name="Обычный 3 16 47 4 2 2" xfId="41294"/>
    <cellStyle name="Обычный 3 16 47 4 2 2 2" xfId="41295"/>
    <cellStyle name="Обычный 3 16 47 4 2 2 2 2" xfId="41296"/>
    <cellStyle name="Обычный 3 16 47 4 2 2 3" xfId="41297"/>
    <cellStyle name="Обычный 3 16 47 4 2 3" xfId="41298"/>
    <cellStyle name="Обычный 3 16 47 4 2 3 2" xfId="41299"/>
    <cellStyle name="Обычный 3 16 47 4 2 4" xfId="41300"/>
    <cellStyle name="Обычный 3 16 47 4 3" xfId="41301"/>
    <cellStyle name="Обычный 3 16 47 4 3 2" xfId="41302"/>
    <cellStyle name="Обычный 3 16 47 4 3 2 2" xfId="41303"/>
    <cellStyle name="Обычный 3 16 47 4 3 3" xfId="41304"/>
    <cellStyle name="Обычный 3 16 47 4 4" xfId="41305"/>
    <cellStyle name="Обычный 3 16 47 4 4 2" xfId="41306"/>
    <cellStyle name="Обычный 3 16 47 4 5" xfId="41307"/>
    <cellStyle name="Обычный 3 16 47 5" xfId="41308"/>
    <cellStyle name="Обычный 3 16 47 5 2" xfId="41309"/>
    <cellStyle name="Обычный 3 16 47 5 2 2" xfId="41310"/>
    <cellStyle name="Обычный 3 16 47 5 2 2 2" xfId="41311"/>
    <cellStyle name="Обычный 3 16 47 5 2 3" xfId="41312"/>
    <cellStyle name="Обычный 3 16 47 5 3" xfId="41313"/>
    <cellStyle name="Обычный 3 16 47 5 3 2" xfId="41314"/>
    <cellStyle name="Обычный 3 16 47 5 4" xfId="41315"/>
    <cellStyle name="Обычный 3 16 47 6" xfId="41316"/>
    <cellStyle name="Обычный 3 16 47 6 2" xfId="41317"/>
    <cellStyle name="Обычный 3 16 47 6 2 2" xfId="41318"/>
    <cellStyle name="Обычный 3 16 47 6 3" xfId="41319"/>
    <cellStyle name="Обычный 3 16 47 7" xfId="41320"/>
    <cellStyle name="Обычный 3 16 47 7 2" xfId="41321"/>
    <cellStyle name="Обычный 3 16 47 8" xfId="41322"/>
    <cellStyle name="Обычный 3 16 48" xfId="41323"/>
    <cellStyle name="Обычный 3 16 48 2" xfId="41324"/>
    <cellStyle name="Обычный 3 16 48 2 2" xfId="41325"/>
    <cellStyle name="Обычный 3 16 48 2 2 2" xfId="41326"/>
    <cellStyle name="Обычный 3 16 48 2 2 2 2" xfId="41327"/>
    <cellStyle name="Обычный 3 16 48 2 2 2 2 2" xfId="41328"/>
    <cellStyle name="Обычный 3 16 48 2 2 2 3" xfId="41329"/>
    <cellStyle name="Обычный 3 16 48 2 2 3" xfId="41330"/>
    <cellStyle name="Обычный 3 16 48 2 2 3 2" xfId="41331"/>
    <cellStyle name="Обычный 3 16 48 2 2 4" xfId="41332"/>
    <cellStyle name="Обычный 3 16 48 2 3" xfId="41333"/>
    <cellStyle name="Обычный 3 16 48 2 3 2" xfId="41334"/>
    <cellStyle name="Обычный 3 16 48 2 3 2 2" xfId="41335"/>
    <cellStyle name="Обычный 3 16 48 2 3 3" xfId="41336"/>
    <cellStyle name="Обычный 3 16 48 2 4" xfId="41337"/>
    <cellStyle name="Обычный 3 16 48 2 4 2" xfId="41338"/>
    <cellStyle name="Обычный 3 16 48 2 5" xfId="41339"/>
    <cellStyle name="Обычный 3 16 48 3" xfId="41340"/>
    <cellStyle name="Обычный 3 16 48 3 2" xfId="41341"/>
    <cellStyle name="Обычный 3 16 48 3 2 2" xfId="41342"/>
    <cellStyle name="Обычный 3 16 48 3 2 2 2" xfId="41343"/>
    <cellStyle name="Обычный 3 16 48 3 2 2 2 2" xfId="41344"/>
    <cellStyle name="Обычный 3 16 48 3 2 2 3" xfId="41345"/>
    <cellStyle name="Обычный 3 16 48 3 2 3" xfId="41346"/>
    <cellStyle name="Обычный 3 16 48 3 2 3 2" xfId="41347"/>
    <cellStyle name="Обычный 3 16 48 3 2 4" xfId="41348"/>
    <cellStyle name="Обычный 3 16 48 3 3" xfId="41349"/>
    <cellStyle name="Обычный 3 16 48 3 3 2" xfId="41350"/>
    <cellStyle name="Обычный 3 16 48 3 3 2 2" xfId="41351"/>
    <cellStyle name="Обычный 3 16 48 3 3 3" xfId="41352"/>
    <cellStyle name="Обычный 3 16 48 3 4" xfId="41353"/>
    <cellStyle name="Обычный 3 16 48 3 4 2" xfId="41354"/>
    <cellStyle name="Обычный 3 16 48 3 5" xfId="41355"/>
    <cellStyle name="Обычный 3 16 48 4" xfId="41356"/>
    <cellStyle name="Обычный 3 16 48 4 2" xfId="41357"/>
    <cellStyle name="Обычный 3 16 48 4 2 2" xfId="41358"/>
    <cellStyle name="Обычный 3 16 48 4 2 2 2" xfId="41359"/>
    <cellStyle name="Обычный 3 16 48 4 2 3" xfId="41360"/>
    <cellStyle name="Обычный 3 16 48 4 3" xfId="41361"/>
    <cellStyle name="Обычный 3 16 48 4 3 2" xfId="41362"/>
    <cellStyle name="Обычный 3 16 48 4 4" xfId="41363"/>
    <cellStyle name="Обычный 3 16 48 5" xfId="41364"/>
    <cellStyle name="Обычный 3 16 48 5 2" xfId="41365"/>
    <cellStyle name="Обычный 3 16 48 5 2 2" xfId="41366"/>
    <cellStyle name="Обычный 3 16 48 5 3" xfId="41367"/>
    <cellStyle name="Обычный 3 16 48 6" xfId="41368"/>
    <cellStyle name="Обычный 3 16 48 6 2" xfId="41369"/>
    <cellStyle name="Обычный 3 16 48 7" xfId="41370"/>
    <cellStyle name="Обычный 3 16 49" xfId="41371"/>
    <cellStyle name="Обычный 3 16 49 2" xfId="41372"/>
    <cellStyle name="Обычный 3 16 49 2 2" xfId="41373"/>
    <cellStyle name="Обычный 3 16 49 2 2 2" xfId="41374"/>
    <cellStyle name="Обычный 3 16 49 2 2 2 2" xfId="41375"/>
    <cellStyle name="Обычный 3 16 49 2 2 3" xfId="41376"/>
    <cellStyle name="Обычный 3 16 49 2 3" xfId="41377"/>
    <cellStyle name="Обычный 3 16 49 2 3 2" xfId="41378"/>
    <cellStyle name="Обычный 3 16 49 2 4" xfId="41379"/>
    <cellStyle name="Обычный 3 16 49 3" xfId="41380"/>
    <cellStyle name="Обычный 3 16 49 3 2" xfId="41381"/>
    <cellStyle name="Обычный 3 16 49 3 2 2" xfId="41382"/>
    <cellStyle name="Обычный 3 16 49 3 3" xfId="41383"/>
    <cellStyle name="Обычный 3 16 49 4" xfId="41384"/>
    <cellStyle name="Обычный 3 16 49 4 2" xfId="41385"/>
    <cellStyle name="Обычный 3 16 49 5" xfId="41386"/>
    <cellStyle name="Обычный 3 16 5" xfId="41387"/>
    <cellStyle name="Обычный 3 16 5 2" xfId="41388"/>
    <cellStyle name="Обычный 3 16 5 2 2" xfId="41389"/>
    <cellStyle name="Обычный 3 16 5 2 2 2" xfId="41390"/>
    <cellStyle name="Обычный 3 16 5 2 2 2 2" xfId="41391"/>
    <cellStyle name="Обычный 3 16 5 2 2 2 2 2" xfId="41392"/>
    <cellStyle name="Обычный 3 16 5 2 2 2 2 2 2" xfId="41393"/>
    <cellStyle name="Обычный 3 16 5 2 2 2 2 3" xfId="41394"/>
    <cellStyle name="Обычный 3 16 5 2 2 2 3" xfId="41395"/>
    <cellStyle name="Обычный 3 16 5 2 2 2 3 2" xfId="41396"/>
    <cellStyle name="Обычный 3 16 5 2 2 2 4" xfId="41397"/>
    <cellStyle name="Обычный 3 16 5 2 2 3" xfId="41398"/>
    <cellStyle name="Обычный 3 16 5 2 2 3 2" xfId="41399"/>
    <cellStyle name="Обычный 3 16 5 2 2 3 2 2" xfId="41400"/>
    <cellStyle name="Обычный 3 16 5 2 2 3 3" xfId="41401"/>
    <cellStyle name="Обычный 3 16 5 2 2 4" xfId="41402"/>
    <cellStyle name="Обычный 3 16 5 2 2 4 2" xfId="41403"/>
    <cellStyle name="Обычный 3 16 5 2 2 5" xfId="41404"/>
    <cellStyle name="Обычный 3 16 5 2 3" xfId="41405"/>
    <cellStyle name="Обычный 3 16 5 2 3 2" xfId="41406"/>
    <cellStyle name="Обычный 3 16 5 2 3 2 2" xfId="41407"/>
    <cellStyle name="Обычный 3 16 5 2 3 2 2 2" xfId="41408"/>
    <cellStyle name="Обычный 3 16 5 2 3 2 2 2 2" xfId="41409"/>
    <cellStyle name="Обычный 3 16 5 2 3 2 2 3" xfId="41410"/>
    <cellStyle name="Обычный 3 16 5 2 3 2 3" xfId="41411"/>
    <cellStyle name="Обычный 3 16 5 2 3 2 3 2" xfId="41412"/>
    <cellStyle name="Обычный 3 16 5 2 3 2 4" xfId="41413"/>
    <cellStyle name="Обычный 3 16 5 2 3 3" xfId="41414"/>
    <cellStyle name="Обычный 3 16 5 2 3 3 2" xfId="41415"/>
    <cellStyle name="Обычный 3 16 5 2 3 3 2 2" xfId="41416"/>
    <cellStyle name="Обычный 3 16 5 2 3 3 3" xfId="41417"/>
    <cellStyle name="Обычный 3 16 5 2 3 4" xfId="41418"/>
    <cellStyle name="Обычный 3 16 5 2 3 4 2" xfId="41419"/>
    <cellStyle name="Обычный 3 16 5 2 3 5" xfId="41420"/>
    <cellStyle name="Обычный 3 16 5 2 4" xfId="41421"/>
    <cellStyle name="Обычный 3 16 5 2 4 2" xfId="41422"/>
    <cellStyle name="Обычный 3 16 5 2 4 2 2" xfId="41423"/>
    <cellStyle name="Обычный 3 16 5 2 4 2 2 2" xfId="41424"/>
    <cellStyle name="Обычный 3 16 5 2 4 2 3" xfId="41425"/>
    <cellStyle name="Обычный 3 16 5 2 4 3" xfId="41426"/>
    <cellStyle name="Обычный 3 16 5 2 4 3 2" xfId="41427"/>
    <cellStyle name="Обычный 3 16 5 2 4 4" xfId="41428"/>
    <cellStyle name="Обычный 3 16 5 2 5" xfId="41429"/>
    <cellStyle name="Обычный 3 16 5 2 5 2" xfId="41430"/>
    <cellStyle name="Обычный 3 16 5 2 5 2 2" xfId="41431"/>
    <cellStyle name="Обычный 3 16 5 2 5 3" xfId="41432"/>
    <cellStyle name="Обычный 3 16 5 2 6" xfId="41433"/>
    <cellStyle name="Обычный 3 16 5 2 6 2" xfId="41434"/>
    <cellStyle name="Обычный 3 16 5 2 7" xfId="41435"/>
    <cellStyle name="Обычный 3 16 5 3" xfId="41436"/>
    <cellStyle name="Обычный 3 16 5 3 2" xfId="41437"/>
    <cellStyle name="Обычный 3 16 5 3 2 2" xfId="41438"/>
    <cellStyle name="Обычный 3 16 5 3 2 2 2" xfId="41439"/>
    <cellStyle name="Обычный 3 16 5 3 2 2 2 2" xfId="41440"/>
    <cellStyle name="Обычный 3 16 5 3 2 2 3" xfId="41441"/>
    <cellStyle name="Обычный 3 16 5 3 2 3" xfId="41442"/>
    <cellStyle name="Обычный 3 16 5 3 2 3 2" xfId="41443"/>
    <cellStyle name="Обычный 3 16 5 3 2 4" xfId="41444"/>
    <cellStyle name="Обычный 3 16 5 3 3" xfId="41445"/>
    <cellStyle name="Обычный 3 16 5 3 3 2" xfId="41446"/>
    <cellStyle name="Обычный 3 16 5 3 3 2 2" xfId="41447"/>
    <cellStyle name="Обычный 3 16 5 3 3 3" xfId="41448"/>
    <cellStyle name="Обычный 3 16 5 3 4" xfId="41449"/>
    <cellStyle name="Обычный 3 16 5 3 4 2" xfId="41450"/>
    <cellStyle name="Обычный 3 16 5 3 5" xfId="41451"/>
    <cellStyle name="Обычный 3 16 5 4" xfId="41452"/>
    <cellStyle name="Обычный 3 16 5 4 2" xfId="41453"/>
    <cellStyle name="Обычный 3 16 5 4 2 2" xfId="41454"/>
    <cellStyle name="Обычный 3 16 5 4 2 2 2" xfId="41455"/>
    <cellStyle name="Обычный 3 16 5 4 2 2 2 2" xfId="41456"/>
    <cellStyle name="Обычный 3 16 5 4 2 2 3" xfId="41457"/>
    <cellStyle name="Обычный 3 16 5 4 2 3" xfId="41458"/>
    <cellStyle name="Обычный 3 16 5 4 2 3 2" xfId="41459"/>
    <cellStyle name="Обычный 3 16 5 4 2 4" xfId="41460"/>
    <cellStyle name="Обычный 3 16 5 4 3" xfId="41461"/>
    <cellStyle name="Обычный 3 16 5 4 3 2" xfId="41462"/>
    <cellStyle name="Обычный 3 16 5 4 3 2 2" xfId="41463"/>
    <cellStyle name="Обычный 3 16 5 4 3 3" xfId="41464"/>
    <cellStyle name="Обычный 3 16 5 4 4" xfId="41465"/>
    <cellStyle name="Обычный 3 16 5 4 4 2" xfId="41466"/>
    <cellStyle name="Обычный 3 16 5 4 5" xfId="41467"/>
    <cellStyle name="Обычный 3 16 5 5" xfId="41468"/>
    <cellStyle name="Обычный 3 16 5 5 2" xfId="41469"/>
    <cellStyle name="Обычный 3 16 5 5 2 2" xfId="41470"/>
    <cellStyle name="Обычный 3 16 5 5 2 2 2" xfId="41471"/>
    <cellStyle name="Обычный 3 16 5 5 2 3" xfId="41472"/>
    <cellStyle name="Обычный 3 16 5 5 3" xfId="41473"/>
    <cellStyle name="Обычный 3 16 5 5 3 2" xfId="41474"/>
    <cellStyle name="Обычный 3 16 5 5 4" xfId="41475"/>
    <cellStyle name="Обычный 3 16 5 6" xfId="41476"/>
    <cellStyle name="Обычный 3 16 5 6 2" xfId="41477"/>
    <cellStyle name="Обычный 3 16 5 6 2 2" xfId="41478"/>
    <cellStyle name="Обычный 3 16 5 6 3" xfId="41479"/>
    <cellStyle name="Обычный 3 16 5 7" xfId="41480"/>
    <cellStyle name="Обычный 3 16 5 7 2" xfId="41481"/>
    <cellStyle name="Обычный 3 16 5 8" xfId="41482"/>
    <cellStyle name="Обычный 3 16 50" xfId="41483"/>
    <cellStyle name="Обычный 3 16 50 2" xfId="41484"/>
    <cellStyle name="Обычный 3 16 50 2 2" xfId="41485"/>
    <cellStyle name="Обычный 3 16 50 2 2 2" xfId="41486"/>
    <cellStyle name="Обычный 3 16 50 2 2 2 2" xfId="41487"/>
    <cellStyle name="Обычный 3 16 50 2 2 3" xfId="41488"/>
    <cellStyle name="Обычный 3 16 50 2 3" xfId="41489"/>
    <cellStyle name="Обычный 3 16 50 2 3 2" xfId="41490"/>
    <cellStyle name="Обычный 3 16 50 2 4" xfId="41491"/>
    <cellStyle name="Обычный 3 16 50 3" xfId="41492"/>
    <cellStyle name="Обычный 3 16 50 3 2" xfId="41493"/>
    <cellStyle name="Обычный 3 16 50 3 2 2" xfId="41494"/>
    <cellStyle name="Обычный 3 16 50 3 3" xfId="41495"/>
    <cellStyle name="Обычный 3 16 50 4" xfId="41496"/>
    <cellStyle name="Обычный 3 16 50 4 2" xfId="41497"/>
    <cellStyle name="Обычный 3 16 50 5" xfId="41498"/>
    <cellStyle name="Обычный 3 16 51" xfId="41499"/>
    <cellStyle name="Обычный 3 16 51 2" xfId="41500"/>
    <cellStyle name="Обычный 3 16 51 2 2" xfId="41501"/>
    <cellStyle name="Обычный 3 16 51 2 2 2" xfId="41502"/>
    <cellStyle name="Обычный 3 16 51 2 3" xfId="41503"/>
    <cellStyle name="Обычный 3 16 51 3" xfId="41504"/>
    <cellStyle name="Обычный 3 16 51 3 2" xfId="41505"/>
    <cellStyle name="Обычный 3 16 51 4" xfId="41506"/>
    <cellStyle name="Обычный 3 16 52" xfId="41507"/>
    <cellStyle name="Обычный 3 16 52 2" xfId="41508"/>
    <cellStyle name="Обычный 3 16 52 2 2" xfId="41509"/>
    <cellStyle name="Обычный 3 16 52 3" xfId="41510"/>
    <cellStyle name="Обычный 3 16 53" xfId="41511"/>
    <cellStyle name="Обычный 3 16 53 2" xfId="41512"/>
    <cellStyle name="Обычный 3 16 54" xfId="41513"/>
    <cellStyle name="Обычный 3 16 6" xfId="41514"/>
    <cellStyle name="Обычный 3 16 6 2" xfId="41515"/>
    <cellStyle name="Обычный 3 16 6 2 2" xfId="41516"/>
    <cellStyle name="Обычный 3 16 6 2 2 2" xfId="41517"/>
    <cellStyle name="Обычный 3 16 6 2 2 2 2" xfId="41518"/>
    <cellStyle name="Обычный 3 16 6 2 2 2 2 2" xfId="41519"/>
    <cellStyle name="Обычный 3 16 6 2 2 2 2 2 2" xfId="41520"/>
    <cellStyle name="Обычный 3 16 6 2 2 2 2 3" xfId="41521"/>
    <cellStyle name="Обычный 3 16 6 2 2 2 3" xfId="41522"/>
    <cellStyle name="Обычный 3 16 6 2 2 2 3 2" xfId="41523"/>
    <cellStyle name="Обычный 3 16 6 2 2 2 4" xfId="41524"/>
    <cellStyle name="Обычный 3 16 6 2 2 3" xfId="41525"/>
    <cellStyle name="Обычный 3 16 6 2 2 3 2" xfId="41526"/>
    <cellStyle name="Обычный 3 16 6 2 2 3 2 2" xfId="41527"/>
    <cellStyle name="Обычный 3 16 6 2 2 3 3" xfId="41528"/>
    <cellStyle name="Обычный 3 16 6 2 2 4" xfId="41529"/>
    <cellStyle name="Обычный 3 16 6 2 2 4 2" xfId="41530"/>
    <cellStyle name="Обычный 3 16 6 2 2 5" xfId="41531"/>
    <cellStyle name="Обычный 3 16 6 2 3" xfId="41532"/>
    <cellStyle name="Обычный 3 16 6 2 3 2" xfId="41533"/>
    <cellStyle name="Обычный 3 16 6 2 3 2 2" xfId="41534"/>
    <cellStyle name="Обычный 3 16 6 2 3 2 2 2" xfId="41535"/>
    <cellStyle name="Обычный 3 16 6 2 3 2 2 2 2" xfId="41536"/>
    <cellStyle name="Обычный 3 16 6 2 3 2 2 3" xfId="41537"/>
    <cellStyle name="Обычный 3 16 6 2 3 2 3" xfId="41538"/>
    <cellStyle name="Обычный 3 16 6 2 3 2 3 2" xfId="41539"/>
    <cellStyle name="Обычный 3 16 6 2 3 2 4" xfId="41540"/>
    <cellStyle name="Обычный 3 16 6 2 3 3" xfId="41541"/>
    <cellStyle name="Обычный 3 16 6 2 3 3 2" xfId="41542"/>
    <cellStyle name="Обычный 3 16 6 2 3 3 2 2" xfId="41543"/>
    <cellStyle name="Обычный 3 16 6 2 3 3 3" xfId="41544"/>
    <cellStyle name="Обычный 3 16 6 2 3 4" xfId="41545"/>
    <cellStyle name="Обычный 3 16 6 2 3 4 2" xfId="41546"/>
    <cellStyle name="Обычный 3 16 6 2 3 5" xfId="41547"/>
    <cellStyle name="Обычный 3 16 6 2 4" xfId="41548"/>
    <cellStyle name="Обычный 3 16 6 2 4 2" xfId="41549"/>
    <cellStyle name="Обычный 3 16 6 2 4 2 2" xfId="41550"/>
    <cellStyle name="Обычный 3 16 6 2 4 2 2 2" xfId="41551"/>
    <cellStyle name="Обычный 3 16 6 2 4 2 3" xfId="41552"/>
    <cellStyle name="Обычный 3 16 6 2 4 3" xfId="41553"/>
    <cellStyle name="Обычный 3 16 6 2 4 3 2" xfId="41554"/>
    <cellStyle name="Обычный 3 16 6 2 4 4" xfId="41555"/>
    <cellStyle name="Обычный 3 16 6 2 5" xfId="41556"/>
    <cellStyle name="Обычный 3 16 6 2 5 2" xfId="41557"/>
    <cellStyle name="Обычный 3 16 6 2 5 2 2" xfId="41558"/>
    <cellStyle name="Обычный 3 16 6 2 5 3" xfId="41559"/>
    <cellStyle name="Обычный 3 16 6 2 6" xfId="41560"/>
    <cellStyle name="Обычный 3 16 6 2 6 2" xfId="41561"/>
    <cellStyle name="Обычный 3 16 6 2 7" xfId="41562"/>
    <cellStyle name="Обычный 3 16 6 3" xfId="41563"/>
    <cellStyle name="Обычный 3 16 6 3 2" xfId="41564"/>
    <cellStyle name="Обычный 3 16 6 3 2 2" xfId="41565"/>
    <cellStyle name="Обычный 3 16 6 3 2 2 2" xfId="41566"/>
    <cellStyle name="Обычный 3 16 6 3 2 2 2 2" xfId="41567"/>
    <cellStyle name="Обычный 3 16 6 3 2 2 3" xfId="41568"/>
    <cellStyle name="Обычный 3 16 6 3 2 3" xfId="41569"/>
    <cellStyle name="Обычный 3 16 6 3 2 3 2" xfId="41570"/>
    <cellStyle name="Обычный 3 16 6 3 2 4" xfId="41571"/>
    <cellStyle name="Обычный 3 16 6 3 3" xfId="41572"/>
    <cellStyle name="Обычный 3 16 6 3 3 2" xfId="41573"/>
    <cellStyle name="Обычный 3 16 6 3 3 2 2" xfId="41574"/>
    <cellStyle name="Обычный 3 16 6 3 3 3" xfId="41575"/>
    <cellStyle name="Обычный 3 16 6 3 4" xfId="41576"/>
    <cellStyle name="Обычный 3 16 6 3 4 2" xfId="41577"/>
    <cellStyle name="Обычный 3 16 6 3 5" xfId="41578"/>
    <cellStyle name="Обычный 3 16 6 4" xfId="41579"/>
    <cellStyle name="Обычный 3 16 6 4 2" xfId="41580"/>
    <cellStyle name="Обычный 3 16 6 4 2 2" xfId="41581"/>
    <cellStyle name="Обычный 3 16 6 4 2 2 2" xfId="41582"/>
    <cellStyle name="Обычный 3 16 6 4 2 2 2 2" xfId="41583"/>
    <cellStyle name="Обычный 3 16 6 4 2 2 3" xfId="41584"/>
    <cellStyle name="Обычный 3 16 6 4 2 3" xfId="41585"/>
    <cellStyle name="Обычный 3 16 6 4 2 3 2" xfId="41586"/>
    <cellStyle name="Обычный 3 16 6 4 2 4" xfId="41587"/>
    <cellStyle name="Обычный 3 16 6 4 3" xfId="41588"/>
    <cellStyle name="Обычный 3 16 6 4 3 2" xfId="41589"/>
    <cellStyle name="Обычный 3 16 6 4 3 2 2" xfId="41590"/>
    <cellStyle name="Обычный 3 16 6 4 3 3" xfId="41591"/>
    <cellStyle name="Обычный 3 16 6 4 4" xfId="41592"/>
    <cellStyle name="Обычный 3 16 6 4 4 2" xfId="41593"/>
    <cellStyle name="Обычный 3 16 6 4 5" xfId="41594"/>
    <cellStyle name="Обычный 3 16 6 5" xfId="41595"/>
    <cellStyle name="Обычный 3 16 6 5 2" xfId="41596"/>
    <cellStyle name="Обычный 3 16 6 5 2 2" xfId="41597"/>
    <cellStyle name="Обычный 3 16 6 5 2 2 2" xfId="41598"/>
    <cellStyle name="Обычный 3 16 6 5 2 3" xfId="41599"/>
    <cellStyle name="Обычный 3 16 6 5 3" xfId="41600"/>
    <cellStyle name="Обычный 3 16 6 5 3 2" xfId="41601"/>
    <cellStyle name="Обычный 3 16 6 5 4" xfId="41602"/>
    <cellStyle name="Обычный 3 16 6 6" xfId="41603"/>
    <cellStyle name="Обычный 3 16 6 6 2" xfId="41604"/>
    <cellStyle name="Обычный 3 16 6 6 2 2" xfId="41605"/>
    <cellStyle name="Обычный 3 16 6 6 3" xfId="41606"/>
    <cellStyle name="Обычный 3 16 6 7" xfId="41607"/>
    <cellStyle name="Обычный 3 16 6 7 2" xfId="41608"/>
    <cellStyle name="Обычный 3 16 6 8" xfId="41609"/>
    <cellStyle name="Обычный 3 16 7" xfId="41610"/>
    <cellStyle name="Обычный 3 16 7 2" xfId="41611"/>
    <cellStyle name="Обычный 3 16 7 2 2" xfId="41612"/>
    <cellStyle name="Обычный 3 16 7 2 2 2" xfId="41613"/>
    <cellStyle name="Обычный 3 16 7 2 2 2 2" xfId="41614"/>
    <cellStyle name="Обычный 3 16 7 2 2 2 2 2" xfId="41615"/>
    <cellStyle name="Обычный 3 16 7 2 2 2 2 2 2" xfId="41616"/>
    <cellStyle name="Обычный 3 16 7 2 2 2 2 3" xfId="41617"/>
    <cellStyle name="Обычный 3 16 7 2 2 2 3" xfId="41618"/>
    <cellStyle name="Обычный 3 16 7 2 2 2 3 2" xfId="41619"/>
    <cellStyle name="Обычный 3 16 7 2 2 2 4" xfId="41620"/>
    <cellStyle name="Обычный 3 16 7 2 2 3" xfId="41621"/>
    <cellStyle name="Обычный 3 16 7 2 2 3 2" xfId="41622"/>
    <cellStyle name="Обычный 3 16 7 2 2 3 2 2" xfId="41623"/>
    <cellStyle name="Обычный 3 16 7 2 2 3 3" xfId="41624"/>
    <cellStyle name="Обычный 3 16 7 2 2 4" xfId="41625"/>
    <cellStyle name="Обычный 3 16 7 2 2 4 2" xfId="41626"/>
    <cellStyle name="Обычный 3 16 7 2 2 5" xfId="41627"/>
    <cellStyle name="Обычный 3 16 7 2 3" xfId="41628"/>
    <cellStyle name="Обычный 3 16 7 2 3 2" xfId="41629"/>
    <cellStyle name="Обычный 3 16 7 2 3 2 2" xfId="41630"/>
    <cellStyle name="Обычный 3 16 7 2 3 2 2 2" xfId="41631"/>
    <cellStyle name="Обычный 3 16 7 2 3 2 2 2 2" xfId="41632"/>
    <cellStyle name="Обычный 3 16 7 2 3 2 2 3" xfId="41633"/>
    <cellStyle name="Обычный 3 16 7 2 3 2 3" xfId="41634"/>
    <cellStyle name="Обычный 3 16 7 2 3 2 3 2" xfId="41635"/>
    <cellStyle name="Обычный 3 16 7 2 3 2 4" xfId="41636"/>
    <cellStyle name="Обычный 3 16 7 2 3 3" xfId="41637"/>
    <cellStyle name="Обычный 3 16 7 2 3 3 2" xfId="41638"/>
    <cellStyle name="Обычный 3 16 7 2 3 3 2 2" xfId="41639"/>
    <cellStyle name="Обычный 3 16 7 2 3 3 3" xfId="41640"/>
    <cellStyle name="Обычный 3 16 7 2 3 4" xfId="41641"/>
    <cellStyle name="Обычный 3 16 7 2 3 4 2" xfId="41642"/>
    <cellStyle name="Обычный 3 16 7 2 3 5" xfId="41643"/>
    <cellStyle name="Обычный 3 16 7 2 4" xfId="41644"/>
    <cellStyle name="Обычный 3 16 7 2 4 2" xfId="41645"/>
    <cellStyle name="Обычный 3 16 7 2 4 2 2" xfId="41646"/>
    <cellStyle name="Обычный 3 16 7 2 4 2 2 2" xfId="41647"/>
    <cellStyle name="Обычный 3 16 7 2 4 2 3" xfId="41648"/>
    <cellStyle name="Обычный 3 16 7 2 4 3" xfId="41649"/>
    <cellStyle name="Обычный 3 16 7 2 4 3 2" xfId="41650"/>
    <cellStyle name="Обычный 3 16 7 2 4 4" xfId="41651"/>
    <cellStyle name="Обычный 3 16 7 2 5" xfId="41652"/>
    <cellStyle name="Обычный 3 16 7 2 5 2" xfId="41653"/>
    <cellStyle name="Обычный 3 16 7 2 5 2 2" xfId="41654"/>
    <cellStyle name="Обычный 3 16 7 2 5 3" xfId="41655"/>
    <cellStyle name="Обычный 3 16 7 2 6" xfId="41656"/>
    <cellStyle name="Обычный 3 16 7 2 6 2" xfId="41657"/>
    <cellStyle name="Обычный 3 16 7 2 7" xfId="41658"/>
    <cellStyle name="Обычный 3 16 7 3" xfId="41659"/>
    <cellStyle name="Обычный 3 16 7 3 2" xfId="41660"/>
    <cellStyle name="Обычный 3 16 7 3 2 2" xfId="41661"/>
    <cellStyle name="Обычный 3 16 7 3 2 2 2" xfId="41662"/>
    <cellStyle name="Обычный 3 16 7 3 2 2 2 2" xfId="41663"/>
    <cellStyle name="Обычный 3 16 7 3 2 2 3" xfId="41664"/>
    <cellStyle name="Обычный 3 16 7 3 2 3" xfId="41665"/>
    <cellStyle name="Обычный 3 16 7 3 2 3 2" xfId="41666"/>
    <cellStyle name="Обычный 3 16 7 3 2 4" xfId="41667"/>
    <cellStyle name="Обычный 3 16 7 3 3" xfId="41668"/>
    <cellStyle name="Обычный 3 16 7 3 3 2" xfId="41669"/>
    <cellStyle name="Обычный 3 16 7 3 3 2 2" xfId="41670"/>
    <cellStyle name="Обычный 3 16 7 3 3 3" xfId="41671"/>
    <cellStyle name="Обычный 3 16 7 3 4" xfId="41672"/>
    <cellStyle name="Обычный 3 16 7 3 4 2" xfId="41673"/>
    <cellStyle name="Обычный 3 16 7 3 5" xfId="41674"/>
    <cellStyle name="Обычный 3 16 7 4" xfId="41675"/>
    <cellStyle name="Обычный 3 16 7 4 2" xfId="41676"/>
    <cellStyle name="Обычный 3 16 7 4 2 2" xfId="41677"/>
    <cellStyle name="Обычный 3 16 7 4 2 2 2" xfId="41678"/>
    <cellStyle name="Обычный 3 16 7 4 2 2 2 2" xfId="41679"/>
    <cellStyle name="Обычный 3 16 7 4 2 2 3" xfId="41680"/>
    <cellStyle name="Обычный 3 16 7 4 2 3" xfId="41681"/>
    <cellStyle name="Обычный 3 16 7 4 2 3 2" xfId="41682"/>
    <cellStyle name="Обычный 3 16 7 4 2 4" xfId="41683"/>
    <cellStyle name="Обычный 3 16 7 4 3" xfId="41684"/>
    <cellStyle name="Обычный 3 16 7 4 3 2" xfId="41685"/>
    <cellStyle name="Обычный 3 16 7 4 3 2 2" xfId="41686"/>
    <cellStyle name="Обычный 3 16 7 4 3 3" xfId="41687"/>
    <cellStyle name="Обычный 3 16 7 4 4" xfId="41688"/>
    <cellStyle name="Обычный 3 16 7 4 4 2" xfId="41689"/>
    <cellStyle name="Обычный 3 16 7 4 5" xfId="41690"/>
    <cellStyle name="Обычный 3 16 7 5" xfId="41691"/>
    <cellStyle name="Обычный 3 16 7 5 2" xfId="41692"/>
    <cellStyle name="Обычный 3 16 7 5 2 2" xfId="41693"/>
    <cellStyle name="Обычный 3 16 7 5 2 2 2" xfId="41694"/>
    <cellStyle name="Обычный 3 16 7 5 2 3" xfId="41695"/>
    <cellStyle name="Обычный 3 16 7 5 3" xfId="41696"/>
    <cellStyle name="Обычный 3 16 7 5 3 2" xfId="41697"/>
    <cellStyle name="Обычный 3 16 7 5 4" xfId="41698"/>
    <cellStyle name="Обычный 3 16 7 6" xfId="41699"/>
    <cellStyle name="Обычный 3 16 7 6 2" xfId="41700"/>
    <cellStyle name="Обычный 3 16 7 6 2 2" xfId="41701"/>
    <cellStyle name="Обычный 3 16 7 6 3" xfId="41702"/>
    <cellStyle name="Обычный 3 16 7 7" xfId="41703"/>
    <cellStyle name="Обычный 3 16 7 7 2" xfId="41704"/>
    <cellStyle name="Обычный 3 16 7 8" xfId="41705"/>
    <cellStyle name="Обычный 3 16 8" xfId="41706"/>
    <cellStyle name="Обычный 3 16 8 2" xfId="41707"/>
    <cellStyle name="Обычный 3 16 8 2 2" xfId="41708"/>
    <cellStyle name="Обычный 3 16 8 2 2 2" xfId="41709"/>
    <cellStyle name="Обычный 3 16 8 2 2 2 2" xfId="41710"/>
    <cellStyle name="Обычный 3 16 8 2 2 2 2 2" xfId="41711"/>
    <cellStyle name="Обычный 3 16 8 2 2 2 2 2 2" xfId="41712"/>
    <cellStyle name="Обычный 3 16 8 2 2 2 2 3" xfId="41713"/>
    <cellStyle name="Обычный 3 16 8 2 2 2 3" xfId="41714"/>
    <cellStyle name="Обычный 3 16 8 2 2 2 3 2" xfId="41715"/>
    <cellStyle name="Обычный 3 16 8 2 2 2 4" xfId="41716"/>
    <cellStyle name="Обычный 3 16 8 2 2 3" xfId="41717"/>
    <cellStyle name="Обычный 3 16 8 2 2 3 2" xfId="41718"/>
    <cellStyle name="Обычный 3 16 8 2 2 3 2 2" xfId="41719"/>
    <cellStyle name="Обычный 3 16 8 2 2 3 3" xfId="41720"/>
    <cellStyle name="Обычный 3 16 8 2 2 4" xfId="41721"/>
    <cellStyle name="Обычный 3 16 8 2 2 4 2" xfId="41722"/>
    <cellStyle name="Обычный 3 16 8 2 2 5" xfId="41723"/>
    <cellStyle name="Обычный 3 16 8 2 3" xfId="41724"/>
    <cellStyle name="Обычный 3 16 8 2 3 2" xfId="41725"/>
    <cellStyle name="Обычный 3 16 8 2 3 2 2" xfId="41726"/>
    <cellStyle name="Обычный 3 16 8 2 3 2 2 2" xfId="41727"/>
    <cellStyle name="Обычный 3 16 8 2 3 2 2 2 2" xfId="41728"/>
    <cellStyle name="Обычный 3 16 8 2 3 2 2 3" xfId="41729"/>
    <cellStyle name="Обычный 3 16 8 2 3 2 3" xfId="41730"/>
    <cellStyle name="Обычный 3 16 8 2 3 2 3 2" xfId="41731"/>
    <cellStyle name="Обычный 3 16 8 2 3 2 4" xfId="41732"/>
    <cellStyle name="Обычный 3 16 8 2 3 3" xfId="41733"/>
    <cellStyle name="Обычный 3 16 8 2 3 3 2" xfId="41734"/>
    <cellStyle name="Обычный 3 16 8 2 3 3 2 2" xfId="41735"/>
    <cellStyle name="Обычный 3 16 8 2 3 3 3" xfId="41736"/>
    <cellStyle name="Обычный 3 16 8 2 3 4" xfId="41737"/>
    <cellStyle name="Обычный 3 16 8 2 3 4 2" xfId="41738"/>
    <cellStyle name="Обычный 3 16 8 2 3 5" xfId="41739"/>
    <cellStyle name="Обычный 3 16 8 2 4" xfId="41740"/>
    <cellStyle name="Обычный 3 16 8 2 4 2" xfId="41741"/>
    <cellStyle name="Обычный 3 16 8 2 4 2 2" xfId="41742"/>
    <cellStyle name="Обычный 3 16 8 2 4 2 2 2" xfId="41743"/>
    <cellStyle name="Обычный 3 16 8 2 4 2 3" xfId="41744"/>
    <cellStyle name="Обычный 3 16 8 2 4 3" xfId="41745"/>
    <cellStyle name="Обычный 3 16 8 2 4 3 2" xfId="41746"/>
    <cellStyle name="Обычный 3 16 8 2 4 4" xfId="41747"/>
    <cellStyle name="Обычный 3 16 8 2 5" xfId="41748"/>
    <cellStyle name="Обычный 3 16 8 2 5 2" xfId="41749"/>
    <cellStyle name="Обычный 3 16 8 2 5 2 2" xfId="41750"/>
    <cellStyle name="Обычный 3 16 8 2 5 3" xfId="41751"/>
    <cellStyle name="Обычный 3 16 8 2 6" xfId="41752"/>
    <cellStyle name="Обычный 3 16 8 2 6 2" xfId="41753"/>
    <cellStyle name="Обычный 3 16 8 2 7" xfId="41754"/>
    <cellStyle name="Обычный 3 16 8 3" xfId="41755"/>
    <cellStyle name="Обычный 3 16 8 3 2" xfId="41756"/>
    <cellStyle name="Обычный 3 16 8 3 2 2" xfId="41757"/>
    <cellStyle name="Обычный 3 16 8 3 2 2 2" xfId="41758"/>
    <cellStyle name="Обычный 3 16 8 3 2 2 2 2" xfId="41759"/>
    <cellStyle name="Обычный 3 16 8 3 2 2 3" xfId="41760"/>
    <cellStyle name="Обычный 3 16 8 3 2 3" xfId="41761"/>
    <cellStyle name="Обычный 3 16 8 3 2 3 2" xfId="41762"/>
    <cellStyle name="Обычный 3 16 8 3 2 4" xfId="41763"/>
    <cellStyle name="Обычный 3 16 8 3 3" xfId="41764"/>
    <cellStyle name="Обычный 3 16 8 3 3 2" xfId="41765"/>
    <cellStyle name="Обычный 3 16 8 3 3 2 2" xfId="41766"/>
    <cellStyle name="Обычный 3 16 8 3 3 3" xfId="41767"/>
    <cellStyle name="Обычный 3 16 8 3 4" xfId="41768"/>
    <cellStyle name="Обычный 3 16 8 3 4 2" xfId="41769"/>
    <cellStyle name="Обычный 3 16 8 3 5" xfId="41770"/>
    <cellStyle name="Обычный 3 16 8 4" xfId="41771"/>
    <cellStyle name="Обычный 3 16 8 4 2" xfId="41772"/>
    <cellStyle name="Обычный 3 16 8 4 2 2" xfId="41773"/>
    <cellStyle name="Обычный 3 16 8 4 2 2 2" xfId="41774"/>
    <cellStyle name="Обычный 3 16 8 4 2 2 2 2" xfId="41775"/>
    <cellStyle name="Обычный 3 16 8 4 2 2 3" xfId="41776"/>
    <cellStyle name="Обычный 3 16 8 4 2 3" xfId="41777"/>
    <cellStyle name="Обычный 3 16 8 4 2 3 2" xfId="41778"/>
    <cellStyle name="Обычный 3 16 8 4 2 4" xfId="41779"/>
    <cellStyle name="Обычный 3 16 8 4 3" xfId="41780"/>
    <cellStyle name="Обычный 3 16 8 4 3 2" xfId="41781"/>
    <cellStyle name="Обычный 3 16 8 4 3 2 2" xfId="41782"/>
    <cellStyle name="Обычный 3 16 8 4 3 3" xfId="41783"/>
    <cellStyle name="Обычный 3 16 8 4 4" xfId="41784"/>
    <cellStyle name="Обычный 3 16 8 4 4 2" xfId="41785"/>
    <cellStyle name="Обычный 3 16 8 4 5" xfId="41786"/>
    <cellStyle name="Обычный 3 16 8 5" xfId="41787"/>
    <cellStyle name="Обычный 3 16 8 5 2" xfId="41788"/>
    <cellStyle name="Обычный 3 16 8 5 2 2" xfId="41789"/>
    <cellStyle name="Обычный 3 16 8 5 2 2 2" xfId="41790"/>
    <cellStyle name="Обычный 3 16 8 5 2 3" xfId="41791"/>
    <cellStyle name="Обычный 3 16 8 5 3" xfId="41792"/>
    <cellStyle name="Обычный 3 16 8 5 3 2" xfId="41793"/>
    <cellStyle name="Обычный 3 16 8 5 4" xfId="41794"/>
    <cellStyle name="Обычный 3 16 8 6" xfId="41795"/>
    <cellStyle name="Обычный 3 16 8 6 2" xfId="41796"/>
    <cellStyle name="Обычный 3 16 8 6 2 2" xfId="41797"/>
    <cellStyle name="Обычный 3 16 8 6 3" xfId="41798"/>
    <cellStyle name="Обычный 3 16 8 7" xfId="41799"/>
    <cellStyle name="Обычный 3 16 8 7 2" xfId="41800"/>
    <cellStyle name="Обычный 3 16 8 8" xfId="41801"/>
    <cellStyle name="Обычный 3 16 9" xfId="41802"/>
    <cellStyle name="Обычный 3 16 9 2" xfId="41803"/>
    <cellStyle name="Обычный 3 16 9 2 2" xfId="41804"/>
    <cellStyle name="Обычный 3 16 9 2 2 2" xfId="41805"/>
    <cellStyle name="Обычный 3 16 9 2 2 2 2" xfId="41806"/>
    <cellStyle name="Обычный 3 16 9 2 2 2 2 2" xfId="41807"/>
    <cellStyle name="Обычный 3 16 9 2 2 2 2 2 2" xfId="41808"/>
    <cellStyle name="Обычный 3 16 9 2 2 2 2 3" xfId="41809"/>
    <cellStyle name="Обычный 3 16 9 2 2 2 3" xfId="41810"/>
    <cellStyle name="Обычный 3 16 9 2 2 2 3 2" xfId="41811"/>
    <cellStyle name="Обычный 3 16 9 2 2 2 4" xfId="41812"/>
    <cellStyle name="Обычный 3 16 9 2 2 3" xfId="41813"/>
    <cellStyle name="Обычный 3 16 9 2 2 3 2" xfId="41814"/>
    <cellStyle name="Обычный 3 16 9 2 2 3 2 2" xfId="41815"/>
    <cellStyle name="Обычный 3 16 9 2 2 3 3" xfId="41816"/>
    <cellStyle name="Обычный 3 16 9 2 2 4" xfId="41817"/>
    <cellStyle name="Обычный 3 16 9 2 2 4 2" xfId="41818"/>
    <cellStyle name="Обычный 3 16 9 2 2 5" xfId="41819"/>
    <cellStyle name="Обычный 3 16 9 2 3" xfId="41820"/>
    <cellStyle name="Обычный 3 16 9 2 3 2" xfId="41821"/>
    <cellStyle name="Обычный 3 16 9 2 3 2 2" xfId="41822"/>
    <cellStyle name="Обычный 3 16 9 2 3 2 2 2" xfId="41823"/>
    <cellStyle name="Обычный 3 16 9 2 3 2 2 2 2" xfId="41824"/>
    <cellStyle name="Обычный 3 16 9 2 3 2 2 3" xfId="41825"/>
    <cellStyle name="Обычный 3 16 9 2 3 2 3" xfId="41826"/>
    <cellStyle name="Обычный 3 16 9 2 3 2 3 2" xfId="41827"/>
    <cellStyle name="Обычный 3 16 9 2 3 2 4" xfId="41828"/>
    <cellStyle name="Обычный 3 16 9 2 3 3" xfId="41829"/>
    <cellStyle name="Обычный 3 16 9 2 3 3 2" xfId="41830"/>
    <cellStyle name="Обычный 3 16 9 2 3 3 2 2" xfId="41831"/>
    <cellStyle name="Обычный 3 16 9 2 3 3 3" xfId="41832"/>
    <cellStyle name="Обычный 3 16 9 2 3 4" xfId="41833"/>
    <cellStyle name="Обычный 3 16 9 2 3 4 2" xfId="41834"/>
    <cellStyle name="Обычный 3 16 9 2 3 5" xfId="41835"/>
    <cellStyle name="Обычный 3 16 9 2 4" xfId="41836"/>
    <cellStyle name="Обычный 3 16 9 2 4 2" xfId="41837"/>
    <cellStyle name="Обычный 3 16 9 2 4 2 2" xfId="41838"/>
    <cellStyle name="Обычный 3 16 9 2 4 2 2 2" xfId="41839"/>
    <cellStyle name="Обычный 3 16 9 2 4 2 3" xfId="41840"/>
    <cellStyle name="Обычный 3 16 9 2 4 3" xfId="41841"/>
    <cellStyle name="Обычный 3 16 9 2 4 3 2" xfId="41842"/>
    <cellStyle name="Обычный 3 16 9 2 4 4" xfId="41843"/>
    <cellStyle name="Обычный 3 16 9 2 5" xfId="41844"/>
    <cellStyle name="Обычный 3 16 9 2 5 2" xfId="41845"/>
    <cellStyle name="Обычный 3 16 9 2 5 2 2" xfId="41846"/>
    <cellStyle name="Обычный 3 16 9 2 5 3" xfId="41847"/>
    <cellStyle name="Обычный 3 16 9 2 6" xfId="41848"/>
    <cellStyle name="Обычный 3 16 9 2 6 2" xfId="41849"/>
    <cellStyle name="Обычный 3 16 9 2 7" xfId="41850"/>
    <cellStyle name="Обычный 3 16 9 3" xfId="41851"/>
    <cellStyle name="Обычный 3 16 9 3 2" xfId="41852"/>
    <cellStyle name="Обычный 3 16 9 3 2 2" xfId="41853"/>
    <cellStyle name="Обычный 3 16 9 3 2 2 2" xfId="41854"/>
    <cellStyle name="Обычный 3 16 9 3 2 2 2 2" xfId="41855"/>
    <cellStyle name="Обычный 3 16 9 3 2 2 3" xfId="41856"/>
    <cellStyle name="Обычный 3 16 9 3 2 3" xfId="41857"/>
    <cellStyle name="Обычный 3 16 9 3 2 3 2" xfId="41858"/>
    <cellStyle name="Обычный 3 16 9 3 2 4" xfId="41859"/>
    <cellStyle name="Обычный 3 16 9 3 3" xfId="41860"/>
    <cellStyle name="Обычный 3 16 9 3 3 2" xfId="41861"/>
    <cellStyle name="Обычный 3 16 9 3 3 2 2" xfId="41862"/>
    <cellStyle name="Обычный 3 16 9 3 3 3" xfId="41863"/>
    <cellStyle name="Обычный 3 16 9 3 4" xfId="41864"/>
    <cellStyle name="Обычный 3 16 9 3 4 2" xfId="41865"/>
    <cellStyle name="Обычный 3 16 9 3 5" xfId="41866"/>
    <cellStyle name="Обычный 3 16 9 4" xfId="41867"/>
    <cellStyle name="Обычный 3 16 9 4 2" xfId="41868"/>
    <cellStyle name="Обычный 3 16 9 4 2 2" xfId="41869"/>
    <cellStyle name="Обычный 3 16 9 4 2 2 2" xfId="41870"/>
    <cellStyle name="Обычный 3 16 9 4 2 2 2 2" xfId="41871"/>
    <cellStyle name="Обычный 3 16 9 4 2 2 3" xfId="41872"/>
    <cellStyle name="Обычный 3 16 9 4 2 3" xfId="41873"/>
    <cellStyle name="Обычный 3 16 9 4 2 3 2" xfId="41874"/>
    <cellStyle name="Обычный 3 16 9 4 2 4" xfId="41875"/>
    <cellStyle name="Обычный 3 16 9 4 3" xfId="41876"/>
    <cellStyle name="Обычный 3 16 9 4 3 2" xfId="41877"/>
    <cellStyle name="Обычный 3 16 9 4 3 2 2" xfId="41878"/>
    <cellStyle name="Обычный 3 16 9 4 3 3" xfId="41879"/>
    <cellStyle name="Обычный 3 16 9 4 4" xfId="41880"/>
    <cellStyle name="Обычный 3 16 9 4 4 2" xfId="41881"/>
    <cellStyle name="Обычный 3 16 9 4 5" xfId="41882"/>
    <cellStyle name="Обычный 3 16 9 5" xfId="41883"/>
    <cellStyle name="Обычный 3 16 9 5 2" xfId="41884"/>
    <cellStyle name="Обычный 3 16 9 5 2 2" xfId="41885"/>
    <cellStyle name="Обычный 3 16 9 5 2 2 2" xfId="41886"/>
    <cellStyle name="Обычный 3 16 9 5 2 3" xfId="41887"/>
    <cellStyle name="Обычный 3 16 9 5 3" xfId="41888"/>
    <cellStyle name="Обычный 3 16 9 5 3 2" xfId="41889"/>
    <cellStyle name="Обычный 3 16 9 5 4" xfId="41890"/>
    <cellStyle name="Обычный 3 16 9 6" xfId="41891"/>
    <cellStyle name="Обычный 3 16 9 6 2" xfId="41892"/>
    <cellStyle name="Обычный 3 16 9 6 2 2" xfId="41893"/>
    <cellStyle name="Обычный 3 16 9 6 3" xfId="41894"/>
    <cellStyle name="Обычный 3 16 9 7" xfId="41895"/>
    <cellStyle name="Обычный 3 16 9 7 2" xfId="41896"/>
    <cellStyle name="Обычный 3 16 9 8" xfId="41897"/>
    <cellStyle name="Обычный 3 17" xfId="41898"/>
    <cellStyle name="Обычный 3 17 10" xfId="41899"/>
    <cellStyle name="Обычный 3 17 10 2" xfId="41900"/>
    <cellStyle name="Обычный 3 17 10 2 2" xfId="41901"/>
    <cellStyle name="Обычный 3 17 10 2 2 2" xfId="41902"/>
    <cellStyle name="Обычный 3 17 10 2 2 2 2" xfId="41903"/>
    <cellStyle name="Обычный 3 17 10 2 2 2 2 2" xfId="41904"/>
    <cellStyle name="Обычный 3 17 10 2 2 2 2 2 2" xfId="41905"/>
    <cellStyle name="Обычный 3 17 10 2 2 2 2 3" xfId="41906"/>
    <cellStyle name="Обычный 3 17 10 2 2 2 3" xfId="41907"/>
    <cellStyle name="Обычный 3 17 10 2 2 2 3 2" xfId="41908"/>
    <cellStyle name="Обычный 3 17 10 2 2 2 4" xfId="41909"/>
    <cellStyle name="Обычный 3 17 10 2 2 3" xfId="41910"/>
    <cellStyle name="Обычный 3 17 10 2 2 3 2" xfId="41911"/>
    <cellStyle name="Обычный 3 17 10 2 2 3 2 2" xfId="41912"/>
    <cellStyle name="Обычный 3 17 10 2 2 3 3" xfId="41913"/>
    <cellStyle name="Обычный 3 17 10 2 2 4" xfId="41914"/>
    <cellStyle name="Обычный 3 17 10 2 2 4 2" xfId="41915"/>
    <cellStyle name="Обычный 3 17 10 2 2 5" xfId="41916"/>
    <cellStyle name="Обычный 3 17 10 2 3" xfId="41917"/>
    <cellStyle name="Обычный 3 17 10 2 3 2" xfId="41918"/>
    <cellStyle name="Обычный 3 17 10 2 3 2 2" xfId="41919"/>
    <cellStyle name="Обычный 3 17 10 2 3 2 2 2" xfId="41920"/>
    <cellStyle name="Обычный 3 17 10 2 3 2 2 2 2" xfId="41921"/>
    <cellStyle name="Обычный 3 17 10 2 3 2 2 3" xfId="41922"/>
    <cellStyle name="Обычный 3 17 10 2 3 2 3" xfId="41923"/>
    <cellStyle name="Обычный 3 17 10 2 3 2 3 2" xfId="41924"/>
    <cellStyle name="Обычный 3 17 10 2 3 2 4" xfId="41925"/>
    <cellStyle name="Обычный 3 17 10 2 3 3" xfId="41926"/>
    <cellStyle name="Обычный 3 17 10 2 3 3 2" xfId="41927"/>
    <cellStyle name="Обычный 3 17 10 2 3 3 2 2" xfId="41928"/>
    <cellStyle name="Обычный 3 17 10 2 3 3 3" xfId="41929"/>
    <cellStyle name="Обычный 3 17 10 2 3 4" xfId="41930"/>
    <cellStyle name="Обычный 3 17 10 2 3 4 2" xfId="41931"/>
    <cellStyle name="Обычный 3 17 10 2 3 5" xfId="41932"/>
    <cellStyle name="Обычный 3 17 10 2 4" xfId="41933"/>
    <cellStyle name="Обычный 3 17 10 2 4 2" xfId="41934"/>
    <cellStyle name="Обычный 3 17 10 2 4 2 2" xfId="41935"/>
    <cellStyle name="Обычный 3 17 10 2 4 2 2 2" xfId="41936"/>
    <cellStyle name="Обычный 3 17 10 2 4 2 3" xfId="41937"/>
    <cellStyle name="Обычный 3 17 10 2 4 3" xfId="41938"/>
    <cellStyle name="Обычный 3 17 10 2 4 3 2" xfId="41939"/>
    <cellStyle name="Обычный 3 17 10 2 4 4" xfId="41940"/>
    <cellStyle name="Обычный 3 17 10 2 5" xfId="41941"/>
    <cellStyle name="Обычный 3 17 10 2 5 2" xfId="41942"/>
    <cellStyle name="Обычный 3 17 10 2 5 2 2" xfId="41943"/>
    <cellStyle name="Обычный 3 17 10 2 5 3" xfId="41944"/>
    <cellStyle name="Обычный 3 17 10 2 6" xfId="41945"/>
    <cellStyle name="Обычный 3 17 10 2 6 2" xfId="41946"/>
    <cellStyle name="Обычный 3 17 10 2 7" xfId="41947"/>
    <cellStyle name="Обычный 3 17 10 3" xfId="41948"/>
    <cellStyle name="Обычный 3 17 10 3 2" xfId="41949"/>
    <cellStyle name="Обычный 3 17 10 3 2 2" xfId="41950"/>
    <cellStyle name="Обычный 3 17 10 3 2 2 2" xfId="41951"/>
    <cellStyle name="Обычный 3 17 10 3 2 2 2 2" xfId="41952"/>
    <cellStyle name="Обычный 3 17 10 3 2 2 3" xfId="41953"/>
    <cellStyle name="Обычный 3 17 10 3 2 3" xfId="41954"/>
    <cellStyle name="Обычный 3 17 10 3 2 3 2" xfId="41955"/>
    <cellStyle name="Обычный 3 17 10 3 2 4" xfId="41956"/>
    <cellStyle name="Обычный 3 17 10 3 3" xfId="41957"/>
    <cellStyle name="Обычный 3 17 10 3 3 2" xfId="41958"/>
    <cellStyle name="Обычный 3 17 10 3 3 2 2" xfId="41959"/>
    <cellStyle name="Обычный 3 17 10 3 3 3" xfId="41960"/>
    <cellStyle name="Обычный 3 17 10 3 4" xfId="41961"/>
    <cellStyle name="Обычный 3 17 10 3 4 2" xfId="41962"/>
    <cellStyle name="Обычный 3 17 10 3 5" xfId="41963"/>
    <cellStyle name="Обычный 3 17 10 4" xfId="41964"/>
    <cellStyle name="Обычный 3 17 10 4 2" xfId="41965"/>
    <cellStyle name="Обычный 3 17 10 4 2 2" xfId="41966"/>
    <cellStyle name="Обычный 3 17 10 4 2 2 2" xfId="41967"/>
    <cellStyle name="Обычный 3 17 10 4 2 2 2 2" xfId="41968"/>
    <cellStyle name="Обычный 3 17 10 4 2 2 3" xfId="41969"/>
    <cellStyle name="Обычный 3 17 10 4 2 3" xfId="41970"/>
    <cellStyle name="Обычный 3 17 10 4 2 3 2" xfId="41971"/>
    <cellStyle name="Обычный 3 17 10 4 2 4" xfId="41972"/>
    <cellStyle name="Обычный 3 17 10 4 3" xfId="41973"/>
    <cellStyle name="Обычный 3 17 10 4 3 2" xfId="41974"/>
    <cellStyle name="Обычный 3 17 10 4 3 2 2" xfId="41975"/>
    <cellStyle name="Обычный 3 17 10 4 3 3" xfId="41976"/>
    <cellStyle name="Обычный 3 17 10 4 4" xfId="41977"/>
    <cellStyle name="Обычный 3 17 10 4 4 2" xfId="41978"/>
    <cellStyle name="Обычный 3 17 10 4 5" xfId="41979"/>
    <cellStyle name="Обычный 3 17 10 5" xfId="41980"/>
    <cellStyle name="Обычный 3 17 10 5 2" xfId="41981"/>
    <cellStyle name="Обычный 3 17 10 5 2 2" xfId="41982"/>
    <cellStyle name="Обычный 3 17 10 5 2 2 2" xfId="41983"/>
    <cellStyle name="Обычный 3 17 10 5 2 3" xfId="41984"/>
    <cellStyle name="Обычный 3 17 10 5 3" xfId="41985"/>
    <cellStyle name="Обычный 3 17 10 5 3 2" xfId="41986"/>
    <cellStyle name="Обычный 3 17 10 5 4" xfId="41987"/>
    <cellStyle name="Обычный 3 17 10 6" xfId="41988"/>
    <cellStyle name="Обычный 3 17 10 6 2" xfId="41989"/>
    <cellStyle name="Обычный 3 17 10 6 2 2" xfId="41990"/>
    <cellStyle name="Обычный 3 17 10 6 3" xfId="41991"/>
    <cellStyle name="Обычный 3 17 10 7" xfId="41992"/>
    <cellStyle name="Обычный 3 17 10 7 2" xfId="41993"/>
    <cellStyle name="Обычный 3 17 10 8" xfId="41994"/>
    <cellStyle name="Обычный 3 17 11" xfId="41995"/>
    <cellStyle name="Обычный 3 17 11 2" xfId="41996"/>
    <cellStyle name="Обычный 3 17 11 2 2" xfId="41997"/>
    <cellStyle name="Обычный 3 17 11 2 2 2" xfId="41998"/>
    <cellStyle name="Обычный 3 17 11 2 2 2 2" xfId="41999"/>
    <cellStyle name="Обычный 3 17 11 2 2 2 2 2" xfId="42000"/>
    <cellStyle name="Обычный 3 17 11 2 2 2 2 2 2" xfId="42001"/>
    <cellStyle name="Обычный 3 17 11 2 2 2 2 3" xfId="42002"/>
    <cellStyle name="Обычный 3 17 11 2 2 2 3" xfId="42003"/>
    <cellStyle name="Обычный 3 17 11 2 2 2 3 2" xfId="42004"/>
    <cellStyle name="Обычный 3 17 11 2 2 2 4" xfId="42005"/>
    <cellStyle name="Обычный 3 17 11 2 2 3" xfId="42006"/>
    <cellStyle name="Обычный 3 17 11 2 2 3 2" xfId="42007"/>
    <cellStyle name="Обычный 3 17 11 2 2 3 2 2" xfId="42008"/>
    <cellStyle name="Обычный 3 17 11 2 2 3 3" xfId="42009"/>
    <cellStyle name="Обычный 3 17 11 2 2 4" xfId="42010"/>
    <cellStyle name="Обычный 3 17 11 2 2 4 2" xfId="42011"/>
    <cellStyle name="Обычный 3 17 11 2 2 5" xfId="42012"/>
    <cellStyle name="Обычный 3 17 11 2 3" xfId="42013"/>
    <cellStyle name="Обычный 3 17 11 2 3 2" xfId="42014"/>
    <cellStyle name="Обычный 3 17 11 2 3 2 2" xfId="42015"/>
    <cellStyle name="Обычный 3 17 11 2 3 2 2 2" xfId="42016"/>
    <cellStyle name="Обычный 3 17 11 2 3 2 2 2 2" xfId="42017"/>
    <cellStyle name="Обычный 3 17 11 2 3 2 2 3" xfId="42018"/>
    <cellStyle name="Обычный 3 17 11 2 3 2 3" xfId="42019"/>
    <cellStyle name="Обычный 3 17 11 2 3 2 3 2" xfId="42020"/>
    <cellStyle name="Обычный 3 17 11 2 3 2 4" xfId="42021"/>
    <cellStyle name="Обычный 3 17 11 2 3 3" xfId="42022"/>
    <cellStyle name="Обычный 3 17 11 2 3 3 2" xfId="42023"/>
    <cellStyle name="Обычный 3 17 11 2 3 3 2 2" xfId="42024"/>
    <cellStyle name="Обычный 3 17 11 2 3 3 3" xfId="42025"/>
    <cellStyle name="Обычный 3 17 11 2 3 4" xfId="42026"/>
    <cellStyle name="Обычный 3 17 11 2 3 4 2" xfId="42027"/>
    <cellStyle name="Обычный 3 17 11 2 3 5" xfId="42028"/>
    <cellStyle name="Обычный 3 17 11 2 4" xfId="42029"/>
    <cellStyle name="Обычный 3 17 11 2 4 2" xfId="42030"/>
    <cellStyle name="Обычный 3 17 11 2 4 2 2" xfId="42031"/>
    <cellStyle name="Обычный 3 17 11 2 4 2 2 2" xfId="42032"/>
    <cellStyle name="Обычный 3 17 11 2 4 2 3" xfId="42033"/>
    <cellStyle name="Обычный 3 17 11 2 4 3" xfId="42034"/>
    <cellStyle name="Обычный 3 17 11 2 4 3 2" xfId="42035"/>
    <cellStyle name="Обычный 3 17 11 2 4 4" xfId="42036"/>
    <cellStyle name="Обычный 3 17 11 2 5" xfId="42037"/>
    <cellStyle name="Обычный 3 17 11 2 5 2" xfId="42038"/>
    <cellStyle name="Обычный 3 17 11 2 5 2 2" xfId="42039"/>
    <cellStyle name="Обычный 3 17 11 2 5 3" xfId="42040"/>
    <cellStyle name="Обычный 3 17 11 2 6" xfId="42041"/>
    <cellStyle name="Обычный 3 17 11 2 6 2" xfId="42042"/>
    <cellStyle name="Обычный 3 17 11 2 7" xfId="42043"/>
    <cellStyle name="Обычный 3 17 11 3" xfId="42044"/>
    <cellStyle name="Обычный 3 17 11 3 2" xfId="42045"/>
    <cellStyle name="Обычный 3 17 11 3 2 2" xfId="42046"/>
    <cellStyle name="Обычный 3 17 11 3 2 2 2" xfId="42047"/>
    <cellStyle name="Обычный 3 17 11 3 2 2 2 2" xfId="42048"/>
    <cellStyle name="Обычный 3 17 11 3 2 2 3" xfId="42049"/>
    <cellStyle name="Обычный 3 17 11 3 2 3" xfId="42050"/>
    <cellStyle name="Обычный 3 17 11 3 2 3 2" xfId="42051"/>
    <cellStyle name="Обычный 3 17 11 3 2 4" xfId="42052"/>
    <cellStyle name="Обычный 3 17 11 3 3" xfId="42053"/>
    <cellStyle name="Обычный 3 17 11 3 3 2" xfId="42054"/>
    <cellStyle name="Обычный 3 17 11 3 3 2 2" xfId="42055"/>
    <cellStyle name="Обычный 3 17 11 3 3 3" xfId="42056"/>
    <cellStyle name="Обычный 3 17 11 3 4" xfId="42057"/>
    <cellStyle name="Обычный 3 17 11 3 4 2" xfId="42058"/>
    <cellStyle name="Обычный 3 17 11 3 5" xfId="42059"/>
    <cellStyle name="Обычный 3 17 11 4" xfId="42060"/>
    <cellStyle name="Обычный 3 17 11 4 2" xfId="42061"/>
    <cellStyle name="Обычный 3 17 11 4 2 2" xfId="42062"/>
    <cellStyle name="Обычный 3 17 11 4 2 2 2" xfId="42063"/>
    <cellStyle name="Обычный 3 17 11 4 2 2 2 2" xfId="42064"/>
    <cellStyle name="Обычный 3 17 11 4 2 2 3" xfId="42065"/>
    <cellStyle name="Обычный 3 17 11 4 2 3" xfId="42066"/>
    <cellStyle name="Обычный 3 17 11 4 2 3 2" xfId="42067"/>
    <cellStyle name="Обычный 3 17 11 4 2 4" xfId="42068"/>
    <cellStyle name="Обычный 3 17 11 4 3" xfId="42069"/>
    <cellStyle name="Обычный 3 17 11 4 3 2" xfId="42070"/>
    <cellStyle name="Обычный 3 17 11 4 3 2 2" xfId="42071"/>
    <cellStyle name="Обычный 3 17 11 4 3 3" xfId="42072"/>
    <cellStyle name="Обычный 3 17 11 4 4" xfId="42073"/>
    <cellStyle name="Обычный 3 17 11 4 4 2" xfId="42074"/>
    <cellStyle name="Обычный 3 17 11 4 5" xfId="42075"/>
    <cellStyle name="Обычный 3 17 11 5" xfId="42076"/>
    <cellStyle name="Обычный 3 17 11 5 2" xfId="42077"/>
    <cellStyle name="Обычный 3 17 11 5 2 2" xfId="42078"/>
    <cellStyle name="Обычный 3 17 11 5 2 2 2" xfId="42079"/>
    <cellStyle name="Обычный 3 17 11 5 2 3" xfId="42080"/>
    <cellStyle name="Обычный 3 17 11 5 3" xfId="42081"/>
    <cellStyle name="Обычный 3 17 11 5 3 2" xfId="42082"/>
    <cellStyle name="Обычный 3 17 11 5 4" xfId="42083"/>
    <cellStyle name="Обычный 3 17 11 6" xfId="42084"/>
    <cellStyle name="Обычный 3 17 11 6 2" xfId="42085"/>
    <cellStyle name="Обычный 3 17 11 6 2 2" xfId="42086"/>
    <cellStyle name="Обычный 3 17 11 6 3" xfId="42087"/>
    <cellStyle name="Обычный 3 17 11 7" xfId="42088"/>
    <cellStyle name="Обычный 3 17 11 7 2" xfId="42089"/>
    <cellStyle name="Обычный 3 17 11 8" xfId="42090"/>
    <cellStyle name="Обычный 3 17 12" xfId="42091"/>
    <cellStyle name="Обычный 3 17 12 2" xfId="42092"/>
    <cellStyle name="Обычный 3 17 12 2 2" xfId="42093"/>
    <cellStyle name="Обычный 3 17 12 2 2 2" xfId="42094"/>
    <cellStyle name="Обычный 3 17 12 2 2 2 2" xfId="42095"/>
    <cellStyle name="Обычный 3 17 12 2 2 2 2 2" xfId="42096"/>
    <cellStyle name="Обычный 3 17 12 2 2 2 2 2 2" xfId="42097"/>
    <cellStyle name="Обычный 3 17 12 2 2 2 2 3" xfId="42098"/>
    <cellStyle name="Обычный 3 17 12 2 2 2 3" xfId="42099"/>
    <cellStyle name="Обычный 3 17 12 2 2 2 3 2" xfId="42100"/>
    <cellStyle name="Обычный 3 17 12 2 2 2 4" xfId="42101"/>
    <cellStyle name="Обычный 3 17 12 2 2 3" xfId="42102"/>
    <cellStyle name="Обычный 3 17 12 2 2 3 2" xfId="42103"/>
    <cellStyle name="Обычный 3 17 12 2 2 3 2 2" xfId="42104"/>
    <cellStyle name="Обычный 3 17 12 2 2 3 3" xfId="42105"/>
    <cellStyle name="Обычный 3 17 12 2 2 4" xfId="42106"/>
    <cellStyle name="Обычный 3 17 12 2 2 4 2" xfId="42107"/>
    <cellStyle name="Обычный 3 17 12 2 2 5" xfId="42108"/>
    <cellStyle name="Обычный 3 17 12 2 3" xfId="42109"/>
    <cellStyle name="Обычный 3 17 12 2 3 2" xfId="42110"/>
    <cellStyle name="Обычный 3 17 12 2 3 2 2" xfId="42111"/>
    <cellStyle name="Обычный 3 17 12 2 3 2 2 2" xfId="42112"/>
    <cellStyle name="Обычный 3 17 12 2 3 2 2 2 2" xfId="42113"/>
    <cellStyle name="Обычный 3 17 12 2 3 2 2 3" xfId="42114"/>
    <cellStyle name="Обычный 3 17 12 2 3 2 3" xfId="42115"/>
    <cellStyle name="Обычный 3 17 12 2 3 2 3 2" xfId="42116"/>
    <cellStyle name="Обычный 3 17 12 2 3 2 4" xfId="42117"/>
    <cellStyle name="Обычный 3 17 12 2 3 3" xfId="42118"/>
    <cellStyle name="Обычный 3 17 12 2 3 3 2" xfId="42119"/>
    <cellStyle name="Обычный 3 17 12 2 3 3 2 2" xfId="42120"/>
    <cellStyle name="Обычный 3 17 12 2 3 3 3" xfId="42121"/>
    <cellStyle name="Обычный 3 17 12 2 3 4" xfId="42122"/>
    <cellStyle name="Обычный 3 17 12 2 3 4 2" xfId="42123"/>
    <cellStyle name="Обычный 3 17 12 2 3 5" xfId="42124"/>
    <cellStyle name="Обычный 3 17 12 2 4" xfId="42125"/>
    <cellStyle name="Обычный 3 17 12 2 4 2" xfId="42126"/>
    <cellStyle name="Обычный 3 17 12 2 4 2 2" xfId="42127"/>
    <cellStyle name="Обычный 3 17 12 2 4 2 2 2" xfId="42128"/>
    <cellStyle name="Обычный 3 17 12 2 4 2 3" xfId="42129"/>
    <cellStyle name="Обычный 3 17 12 2 4 3" xfId="42130"/>
    <cellStyle name="Обычный 3 17 12 2 4 3 2" xfId="42131"/>
    <cellStyle name="Обычный 3 17 12 2 4 4" xfId="42132"/>
    <cellStyle name="Обычный 3 17 12 2 5" xfId="42133"/>
    <cellStyle name="Обычный 3 17 12 2 5 2" xfId="42134"/>
    <cellStyle name="Обычный 3 17 12 2 5 2 2" xfId="42135"/>
    <cellStyle name="Обычный 3 17 12 2 5 3" xfId="42136"/>
    <cellStyle name="Обычный 3 17 12 2 6" xfId="42137"/>
    <cellStyle name="Обычный 3 17 12 2 6 2" xfId="42138"/>
    <cellStyle name="Обычный 3 17 12 2 7" xfId="42139"/>
    <cellStyle name="Обычный 3 17 12 3" xfId="42140"/>
    <cellStyle name="Обычный 3 17 12 3 2" xfId="42141"/>
    <cellStyle name="Обычный 3 17 12 3 2 2" xfId="42142"/>
    <cellStyle name="Обычный 3 17 12 3 2 2 2" xfId="42143"/>
    <cellStyle name="Обычный 3 17 12 3 2 2 2 2" xfId="42144"/>
    <cellStyle name="Обычный 3 17 12 3 2 2 3" xfId="42145"/>
    <cellStyle name="Обычный 3 17 12 3 2 3" xfId="42146"/>
    <cellStyle name="Обычный 3 17 12 3 2 3 2" xfId="42147"/>
    <cellStyle name="Обычный 3 17 12 3 2 4" xfId="42148"/>
    <cellStyle name="Обычный 3 17 12 3 3" xfId="42149"/>
    <cellStyle name="Обычный 3 17 12 3 3 2" xfId="42150"/>
    <cellStyle name="Обычный 3 17 12 3 3 2 2" xfId="42151"/>
    <cellStyle name="Обычный 3 17 12 3 3 3" xfId="42152"/>
    <cellStyle name="Обычный 3 17 12 3 4" xfId="42153"/>
    <cellStyle name="Обычный 3 17 12 3 4 2" xfId="42154"/>
    <cellStyle name="Обычный 3 17 12 3 5" xfId="42155"/>
    <cellStyle name="Обычный 3 17 12 4" xfId="42156"/>
    <cellStyle name="Обычный 3 17 12 4 2" xfId="42157"/>
    <cellStyle name="Обычный 3 17 12 4 2 2" xfId="42158"/>
    <cellStyle name="Обычный 3 17 12 4 2 2 2" xfId="42159"/>
    <cellStyle name="Обычный 3 17 12 4 2 2 2 2" xfId="42160"/>
    <cellStyle name="Обычный 3 17 12 4 2 2 3" xfId="42161"/>
    <cellStyle name="Обычный 3 17 12 4 2 3" xfId="42162"/>
    <cellStyle name="Обычный 3 17 12 4 2 3 2" xfId="42163"/>
    <cellStyle name="Обычный 3 17 12 4 2 4" xfId="42164"/>
    <cellStyle name="Обычный 3 17 12 4 3" xfId="42165"/>
    <cellStyle name="Обычный 3 17 12 4 3 2" xfId="42166"/>
    <cellStyle name="Обычный 3 17 12 4 3 2 2" xfId="42167"/>
    <cellStyle name="Обычный 3 17 12 4 3 3" xfId="42168"/>
    <cellStyle name="Обычный 3 17 12 4 4" xfId="42169"/>
    <cellStyle name="Обычный 3 17 12 4 4 2" xfId="42170"/>
    <cellStyle name="Обычный 3 17 12 4 5" xfId="42171"/>
    <cellStyle name="Обычный 3 17 12 5" xfId="42172"/>
    <cellStyle name="Обычный 3 17 12 5 2" xfId="42173"/>
    <cellStyle name="Обычный 3 17 12 5 2 2" xfId="42174"/>
    <cellStyle name="Обычный 3 17 12 5 2 2 2" xfId="42175"/>
    <cellStyle name="Обычный 3 17 12 5 2 3" xfId="42176"/>
    <cellStyle name="Обычный 3 17 12 5 3" xfId="42177"/>
    <cellStyle name="Обычный 3 17 12 5 3 2" xfId="42178"/>
    <cellStyle name="Обычный 3 17 12 5 4" xfId="42179"/>
    <cellStyle name="Обычный 3 17 12 6" xfId="42180"/>
    <cellStyle name="Обычный 3 17 12 6 2" xfId="42181"/>
    <cellStyle name="Обычный 3 17 12 6 2 2" xfId="42182"/>
    <cellStyle name="Обычный 3 17 12 6 3" xfId="42183"/>
    <cellStyle name="Обычный 3 17 12 7" xfId="42184"/>
    <cellStyle name="Обычный 3 17 12 7 2" xfId="42185"/>
    <cellStyle name="Обычный 3 17 12 8" xfId="42186"/>
    <cellStyle name="Обычный 3 17 13" xfId="42187"/>
    <cellStyle name="Обычный 3 17 13 2" xfId="42188"/>
    <cellStyle name="Обычный 3 17 13 2 2" xfId="42189"/>
    <cellStyle name="Обычный 3 17 13 2 2 2" xfId="42190"/>
    <cellStyle name="Обычный 3 17 13 2 2 2 2" xfId="42191"/>
    <cellStyle name="Обычный 3 17 13 2 2 2 2 2" xfId="42192"/>
    <cellStyle name="Обычный 3 17 13 2 2 2 2 2 2" xfId="42193"/>
    <cellStyle name="Обычный 3 17 13 2 2 2 2 3" xfId="42194"/>
    <cellStyle name="Обычный 3 17 13 2 2 2 3" xfId="42195"/>
    <cellStyle name="Обычный 3 17 13 2 2 2 3 2" xfId="42196"/>
    <cellStyle name="Обычный 3 17 13 2 2 2 4" xfId="42197"/>
    <cellStyle name="Обычный 3 17 13 2 2 3" xfId="42198"/>
    <cellStyle name="Обычный 3 17 13 2 2 3 2" xfId="42199"/>
    <cellStyle name="Обычный 3 17 13 2 2 3 2 2" xfId="42200"/>
    <cellStyle name="Обычный 3 17 13 2 2 3 3" xfId="42201"/>
    <cellStyle name="Обычный 3 17 13 2 2 4" xfId="42202"/>
    <cellStyle name="Обычный 3 17 13 2 2 4 2" xfId="42203"/>
    <cellStyle name="Обычный 3 17 13 2 2 5" xfId="42204"/>
    <cellStyle name="Обычный 3 17 13 2 3" xfId="42205"/>
    <cellStyle name="Обычный 3 17 13 2 3 2" xfId="42206"/>
    <cellStyle name="Обычный 3 17 13 2 3 2 2" xfId="42207"/>
    <cellStyle name="Обычный 3 17 13 2 3 2 2 2" xfId="42208"/>
    <cellStyle name="Обычный 3 17 13 2 3 2 2 2 2" xfId="42209"/>
    <cellStyle name="Обычный 3 17 13 2 3 2 2 3" xfId="42210"/>
    <cellStyle name="Обычный 3 17 13 2 3 2 3" xfId="42211"/>
    <cellStyle name="Обычный 3 17 13 2 3 2 3 2" xfId="42212"/>
    <cellStyle name="Обычный 3 17 13 2 3 2 4" xfId="42213"/>
    <cellStyle name="Обычный 3 17 13 2 3 3" xfId="42214"/>
    <cellStyle name="Обычный 3 17 13 2 3 3 2" xfId="42215"/>
    <cellStyle name="Обычный 3 17 13 2 3 3 2 2" xfId="42216"/>
    <cellStyle name="Обычный 3 17 13 2 3 3 3" xfId="42217"/>
    <cellStyle name="Обычный 3 17 13 2 3 4" xfId="42218"/>
    <cellStyle name="Обычный 3 17 13 2 3 4 2" xfId="42219"/>
    <cellStyle name="Обычный 3 17 13 2 3 5" xfId="42220"/>
    <cellStyle name="Обычный 3 17 13 2 4" xfId="42221"/>
    <cellStyle name="Обычный 3 17 13 2 4 2" xfId="42222"/>
    <cellStyle name="Обычный 3 17 13 2 4 2 2" xfId="42223"/>
    <cellStyle name="Обычный 3 17 13 2 4 2 2 2" xfId="42224"/>
    <cellStyle name="Обычный 3 17 13 2 4 2 3" xfId="42225"/>
    <cellStyle name="Обычный 3 17 13 2 4 3" xfId="42226"/>
    <cellStyle name="Обычный 3 17 13 2 4 3 2" xfId="42227"/>
    <cellStyle name="Обычный 3 17 13 2 4 4" xfId="42228"/>
    <cellStyle name="Обычный 3 17 13 2 5" xfId="42229"/>
    <cellStyle name="Обычный 3 17 13 2 5 2" xfId="42230"/>
    <cellStyle name="Обычный 3 17 13 2 5 2 2" xfId="42231"/>
    <cellStyle name="Обычный 3 17 13 2 5 3" xfId="42232"/>
    <cellStyle name="Обычный 3 17 13 2 6" xfId="42233"/>
    <cellStyle name="Обычный 3 17 13 2 6 2" xfId="42234"/>
    <cellStyle name="Обычный 3 17 13 2 7" xfId="42235"/>
    <cellStyle name="Обычный 3 17 13 3" xfId="42236"/>
    <cellStyle name="Обычный 3 17 13 3 2" xfId="42237"/>
    <cellStyle name="Обычный 3 17 13 3 2 2" xfId="42238"/>
    <cellStyle name="Обычный 3 17 13 3 2 2 2" xfId="42239"/>
    <cellStyle name="Обычный 3 17 13 3 2 2 2 2" xfId="42240"/>
    <cellStyle name="Обычный 3 17 13 3 2 2 3" xfId="42241"/>
    <cellStyle name="Обычный 3 17 13 3 2 3" xfId="42242"/>
    <cellStyle name="Обычный 3 17 13 3 2 3 2" xfId="42243"/>
    <cellStyle name="Обычный 3 17 13 3 2 4" xfId="42244"/>
    <cellStyle name="Обычный 3 17 13 3 3" xfId="42245"/>
    <cellStyle name="Обычный 3 17 13 3 3 2" xfId="42246"/>
    <cellStyle name="Обычный 3 17 13 3 3 2 2" xfId="42247"/>
    <cellStyle name="Обычный 3 17 13 3 3 3" xfId="42248"/>
    <cellStyle name="Обычный 3 17 13 3 4" xfId="42249"/>
    <cellStyle name="Обычный 3 17 13 3 4 2" xfId="42250"/>
    <cellStyle name="Обычный 3 17 13 3 5" xfId="42251"/>
    <cellStyle name="Обычный 3 17 13 4" xfId="42252"/>
    <cellStyle name="Обычный 3 17 13 4 2" xfId="42253"/>
    <cellStyle name="Обычный 3 17 13 4 2 2" xfId="42254"/>
    <cellStyle name="Обычный 3 17 13 4 2 2 2" xfId="42255"/>
    <cellStyle name="Обычный 3 17 13 4 2 2 2 2" xfId="42256"/>
    <cellStyle name="Обычный 3 17 13 4 2 2 3" xfId="42257"/>
    <cellStyle name="Обычный 3 17 13 4 2 3" xfId="42258"/>
    <cellStyle name="Обычный 3 17 13 4 2 3 2" xfId="42259"/>
    <cellStyle name="Обычный 3 17 13 4 2 4" xfId="42260"/>
    <cellStyle name="Обычный 3 17 13 4 3" xfId="42261"/>
    <cellStyle name="Обычный 3 17 13 4 3 2" xfId="42262"/>
    <cellStyle name="Обычный 3 17 13 4 3 2 2" xfId="42263"/>
    <cellStyle name="Обычный 3 17 13 4 3 3" xfId="42264"/>
    <cellStyle name="Обычный 3 17 13 4 4" xfId="42265"/>
    <cellStyle name="Обычный 3 17 13 4 4 2" xfId="42266"/>
    <cellStyle name="Обычный 3 17 13 4 5" xfId="42267"/>
    <cellStyle name="Обычный 3 17 13 5" xfId="42268"/>
    <cellStyle name="Обычный 3 17 13 5 2" xfId="42269"/>
    <cellStyle name="Обычный 3 17 13 5 2 2" xfId="42270"/>
    <cellStyle name="Обычный 3 17 13 5 2 2 2" xfId="42271"/>
    <cellStyle name="Обычный 3 17 13 5 2 3" xfId="42272"/>
    <cellStyle name="Обычный 3 17 13 5 3" xfId="42273"/>
    <cellStyle name="Обычный 3 17 13 5 3 2" xfId="42274"/>
    <cellStyle name="Обычный 3 17 13 5 4" xfId="42275"/>
    <cellStyle name="Обычный 3 17 13 6" xfId="42276"/>
    <cellStyle name="Обычный 3 17 13 6 2" xfId="42277"/>
    <cellStyle name="Обычный 3 17 13 6 2 2" xfId="42278"/>
    <cellStyle name="Обычный 3 17 13 6 3" xfId="42279"/>
    <cellStyle name="Обычный 3 17 13 7" xfId="42280"/>
    <cellStyle name="Обычный 3 17 13 7 2" xfId="42281"/>
    <cellStyle name="Обычный 3 17 13 8" xfId="42282"/>
    <cellStyle name="Обычный 3 17 14" xfId="42283"/>
    <cellStyle name="Обычный 3 17 14 2" xfId="42284"/>
    <cellStyle name="Обычный 3 17 14 2 2" xfId="42285"/>
    <cellStyle name="Обычный 3 17 14 2 2 2" xfId="42286"/>
    <cellStyle name="Обычный 3 17 14 2 2 2 2" xfId="42287"/>
    <cellStyle name="Обычный 3 17 14 2 2 2 2 2" xfId="42288"/>
    <cellStyle name="Обычный 3 17 14 2 2 2 2 2 2" xfId="42289"/>
    <cellStyle name="Обычный 3 17 14 2 2 2 2 3" xfId="42290"/>
    <cellStyle name="Обычный 3 17 14 2 2 2 3" xfId="42291"/>
    <cellStyle name="Обычный 3 17 14 2 2 2 3 2" xfId="42292"/>
    <cellStyle name="Обычный 3 17 14 2 2 2 4" xfId="42293"/>
    <cellStyle name="Обычный 3 17 14 2 2 3" xfId="42294"/>
    <cellStyle name="Обычный 3 17 14 2 2 3 2" xfId="42295"/>
    <cellStyle name="Обычный 3 17 14 2 2 3 2 2" xfId="42296"/>
    <cellStyle name="Обычный 3 17 14 2 2 3 3" xfId="42297"/>
    <cellStyle name="Обычный 3 17 14 2 2 4" xfId="42298"/>
    <cellStyle name="Обычный 3 17 14 2 2 4 2" xfId="42299"/>
    <cellStyle name="Обычный 3 17 14 2 2 5" xfId="42300"/>
    <cellStyle name="Обычный 3 17 14 2 3" xfId="42301"/>
    <cellStyle name="Обычный 3 17 14 2 3 2" xfId="42302"/>
    <cellStyle name="Обычный 3 17 14 2 3 2 2" xfId="42303"/>
    <cellStyle name="Обычный 3 17 14 2 3 2 2 2" xfId="42304"/>
    <cellStyle name="Обычный 3 17 14 2 3 2 2 2 2" xfId="42305"/>
    <cellStyle name="Обычный 3 17 14 2 3 2 2 3" xfId="42306"/>
    <cellStyle name="Обычный 3 17 14 2 3 2 3" xfId="42307"/>
    <cellStyle name="Обычный 3 17 14 2 3 2 3 2" xfId="42308"/>
    <cellStyle name="Обычный 3 17 14 2 3 2 4" xfId="42309"/>
    <cellStyle name="Обычный 3 17 14 2 3 3" xfId="42310"/>
    <cellStyle name="Обычный 3 17 14 2 3 3 2" xfId="42311"/>
    <cellStyle name="Обычный 3 17 14 2 3 3 2 2" xfId="42312"/>
    <cellStyle name="Обычный 3 17 14 2 3 3 3" xfId="42313"/>
    <cellStyle name="Обычный 3 17 14 2 3 4" xfId="42314"/>
    <cellStyle name="Обычный 3 17 14 2 3 4 2" xfId="42315"/>
    <cellStyle name="Обычный 3 17 14 2 3 5" xfId="42316"/>
    <cellStyle name="Обычный 3 17 14 2 4" xfId="42317"/>
    <cellStyle name="Обычный 3 17 14 2 4 2" xfId="42318"/>
    <cellStyle name="Обычный 3 17 14 2 4 2 2" xfId="42319"/>
    <cellStyle name="Обычный 3 17 14 2 4 2 2 2" xfId="42320"/>
    <cellStyle name="Обычный 3 17 14 2 4 2 3" xfId="42321"/>
    <cellStyle name="Обычный 3 17 14 2 4 3" xfId="42322"/>
    <cellStyle name="Обычный 3 17 14 2 4 3 2" xfId="42323"/>
    <cellStyle name="Обычный 3 17 14 2 4 4" xfId="42324"/>
    <cellStyle name="Обычный 3 17 14 2 5" xfId="42325"/>
    <cellStyle name="Обычный 3 17 14 2 5 2" xfId="42326"/>
    <cellStyle name="Обычный 3 17 14 2 5 2 2" xfId="42327"/>
    <cellStyle name="Обычный 3 17 14 2 5 3" xfId="42328"/>
    <cellStyle name="Обычный 3 17 14 2 6" xfId="42329"/>
    <cellStyle name="Обычный 3 17 14 2 6 2" xfId="42330"/>
    <cellStyle name="Обычный 3 17 14 2 7" xfId="42331"/>
    <cellStyle name="Обычный 3 17 14 3" xfId="42332"/>
    <cellStyle name="Обычный 3 17 14 3 2" xfId="42333"/>
    <cellStyle name="Обычный 3 17 14 3 2 2" xfId="42334"/>
    <cellStyle name="Обычный 3 17 14 3 2 2 2" xfId="42335"/>
    <cellStyle name="Обычный 3 17 14 3 2 2 2 2" xfId="42336"/>
    <cellStyle name="Обычный 3 17 14 3 2 2 3" xfId="42337"/>
    <cellStyle name="Обычный 3 17 14 3 2 3" xfId="42338"/>
    <cellStyle name="Обычный 3 17 14 3 2 3 2" xfId="42339"/>
    <cellStyle name="Обычный 3 17 14 3 2 4" xfId="42340"/>
    <cellStyle name="Обычный 3 17 14 3 3" xfId="42341"/>
    <cellStyle name="Обычный 3 17 14 3 3 2" xfId="42342"/>
    <cellStyle name="Обычный 3 17 14 3 3 2 2" xfId="42343"/>
    <cellStyle name="Обычный 3 17 14 3 3 3" xfId="42344"/>
    <cellStyle name="Обычный 3 17 14 3 4" xfId="42345"/>
    <cellStyle name="Обычный 3 17 14 3 4 2" xfId="42346"/>
    <cellStyle name="Обычный 3 17 14 3 5" xfId="42347"/>
    <cellStyle name="Обычный 3 17 14 4" xfId="42348"/>
    <cellStyle name="Обычный 3 17 14 4 2" xfId="42349"/>
    <cellStyle name="Обычный 3 17 14 4 2 2" xfId="42350"/>
    <cellStyle name="Обычный 3 17 14 4 2 2 2" xfId="42351"/>
    <cellStyle name="Обычный 3 17 14 4 2 2 2 2" xfId="42352"/>
    <cellStyle name="Обычный 3 17 14 4 2 2 3" xfId="42353"/>
    <cellStyle name="Обычный 3 17 14 4 2 3" xfId="42354"/>
    <cellStyle name="Обычный 3 17 14 4 2 3 2" xfId="42355"/>
    <cellStyle name="Обычный 3 17 14 4 2 4" xfId="42356"/>
    <cellStyle name="Обычный 3 17 14 4 3" xfId="42357"/>
    <cellStyle name="Обычный 3 17 14 4 3 2" xfId="42358"/>
    <cellStyle name="Обычный 3 17 14 4 3 2 2" xfId="42359"/>
    <cellStyle name="Обычный 3 17 14 4 3 3" xfId="42360"/>
    <cellStyle name="Обычный 3 17 14 4 4" xfId="42361"/>
    <cellStyle name="Обычный 3 17 14 4 4 2" xfId="42362"/>
    <cellStyle name="Обычный 3 17 14 4 5" xfId="42363"/>
    <cellStyle name="Обычный 3 17 14 5" xfId="42364"/>
    <cellStyle name="Обычный 3 17 14 5 2" xfId="42365"/>
    <cellStyle name="Обычный 3 17 14 5 2 2" xfId="42366"/>
    <cellStyle name="Обычный 3 17 14 5 2 2 2" xfId="42367"/>
    <cellStyle name="Обычный 3 17 14 5 2 3" xfId="42368"/>
    <cellStyle name="Обычный 3 17 14 5 3" xfId="42369"/>
    <cellStyle name="Обычный 3 17 14 5 3 2" xfId="42370"/>
    <cellStyle name="Обычный 3 17 14 5 4" xfId="42371"/>
    <cellStyle name="Обычный 3 17 14 6" xfId="42372"/>
    <cellStyle name="Обычный 3 17 14 6 2" xfId="42373"/>
    <cellStyle name="Обычный 3 17 14 6 2 2" xfId="42374"/>
    <cellStyle name="Обычный 3 17 14 6 3" xfId="42375"/>
    <cellStyle name="Обычный 3 17 14 7" xfId="42376"/>
    <cellStyle name="Обычный 3 17 14 7 2" xfId="42377"/>
    <cellStyle name="Обычный 3 17 14 8" xfId="42378"/>
    <cellStyle name="Обычный 3 17 15" xfId="42379"/>
    <cellStyle name="Обычный 3 17 15 2" xfId="42380"/>
    <cellStyle name="Обычный 3 17 15 2 2" xfId="42381"/>
    <cellStyle name="Обычный 3 17 15 2 2 2" xfId="42382"/>
    <cellStyle name="Обычный 3 17 15 2 2 2 2" xfId="42383"/>
    <cellStyle name="Обычный 3 17 15 2 2 2 2 2" xfId="42384"/>
    <cellStyle name="Обычный 3 17 15 2 2 2 2 2 2" xfId="42385"/>
    <cellStyle name="Обычный 3 17 15 2 2 2 2 3" xfId="42386"/>
    <cellStyle name="Обычный 3 17 15 2 2 2 3" xfId="42387"/>
    <cellStyle name="Обычный 3 17 15 2 2 2 3 2" xfId="42388"/>
    <cellStyle name="Обычный 3 17 15 2 2 2 4" xfId="42389"/>
    <cellStyle name="Обычный 3 17 15 2 2 3" xfId="42390"/>
    <cellStyle name="Обычный 3 17 15 2 2 3 2" xfId="42391"/>
    <cellStyle name="Обычный 3 17 15 2 2 3 2 2" xfId="42392"/>
    <cellStyle name="Обычный 3 17 15 2 2 3 3" xfId="42393"/>
    <cellStyle name="Обычный 3 17 15 2 2 4" xfId="42394"/>
    <cellStyle name="Обычный 3 17 15 2 2 4 2" xfId="42395"/>
    <cellStyle name="Обычный 3 17 15 2 2 5" xfId="42396"/>
    <cellStyle name="Обычный 3 17 15 2 3" xfId="42397"/>
    <cellStyle name="Обычный 3 17 15 2 3 2" xfId="42398"/>
    <cellStyle name="Обычный 3 17 15 2 3 2 2" xfId="42399"/>
    <cellStyle name="Обычный 3 17 15 2 3 2 2 2" xfId="42400"/>
    <cellStyle name="Обычный 3 17 15 2 3 2 2 2 2" xfId="42401"/>
    <cellStyle name="Обычный 3 17 15 2 3 2 2 3" xfId="42402"/>
    <cellStyle name="Обычный 3 17 15 2 3 2 3" xfId="42403"/>
    <cellStyle name="Обычный 3 17 15 2 3 2 3 2" xfId="42404"/>
    <cellStyle name="Обычный 3 17 15 2 3 2 4" xfId="42405"/>
    <cellStyle name="Обычный 3 17 15 2 3 3" xfId="42406"/>
    <cellStyle name="Обычный 3 17 15 2 3 3 2" xfId="42407"/>
    <cellStyle name="Обычный 3 17 15 2 3 3 2 2" xfId="42408"/>
    <cellStyle name="Обычный 3 17 15 2 3 3 3" xfId="42409"/>
    <cellStyle name="Обычный 3 17 15 2 3 4" xfId="42410"/>
    <cellStyle name="Обычный 3 17 15 2 3 4 2" xfId="42411"/>
    <cellStyle name="Обычный 3 17 15 2 3 5" xfId="42412"/>
    <cellStyle name="Обычный 3 17 15 2 4" xfId="42413"/>
    <cellStyle name="Обычный 3 17 15 2 4 2" xfId="42414"/>
    <cellStyle name="Обычный 3 17 15 2 4 2 2" xfId="42415"/>
    <cellStyle name="Обычный 3 17 15 2 4 2 2 2" xfId="42416"/>
    <cellStyle name="Обычный 3 17 15 2 4 2 3" xfId="42417"/>
    <cellStyle name="Обычный 3 17 15 2 4 3" xfId="42418"/>
    <cellStyle name="Обычный 3 17 15 2 4 3 2" xfId="42419"/>
    <cellStyle name="Обычный 3 17 15 2 4 4" xfId="42420"/>
    <cellStyle name="Обычный 3 17 15 2 5" xfId="42421"/>
    <cellStyle name="Обычный 3 17 15 2 5 2" xfId="42422"/>
    <cellStyle name="Обычный 3 17 15 2 5 2 2" xfId="42423"/>
    <cellStyle name="Обычный 3 17 15 2 5 3" xfId="42424"/>
    <cellStyle name="Обычный 3 17 15 2 6" xfId="42425"/>
    <cellStyle name="Обычный 3 17 15 2 6 2" xfId="42426"/>
    <cellStyle name="Обычный 3 17 15 2 7" xfId="42427"/>
    <cellStyle name="Обычный 3 17 15 3" xfId="42428"/>
    <cellStyle name="Обычный 3 17 15 3 2" xfId="42429"/>
    <cellStyle name="Обычный 3 17 15 3 2 2" xfId="42430"/>
    <cellStyle name="Обычный 3 17 15 3 2 2 2" xfId="42431"/>
    <cellStyle name="Обычный 3 17 15 3 2 2 2 2" xfId="42432"/>
    <cellStyle name="Обычный 3 17 15 3 2 2 3" xfId="42433"/>
    <cellStyle name="Обычный 3 17 15 3 2 3" xfId="42434"/>
    <cellStyle name="Обычный 3 17 15 3 2 3 2" xfId="42435"/>
    <cellStyle name="Обычный 3 17 15 3 2 4" xfId="42436"/>
    <cellStyle name="Обычный 3 17 15 3 3" xfId="42437"/>
    <cellStyle name="Обычный 3 17 15 3 3 2" xfId="42438"/>
    <cellStyle name="Обычный 3 17 15 3 3 2 2" xfId="42439"/>
    <cellStyle name="Обычный 3 17 15 3 3 3" xfId="42440"/>
    <cellStyle name="Обычный 3 17 15 3 4" xfId="42441"/>
    <cellStyle name="Обычный 3 17 15 3 4 2" xfId="42442"/>
    <cellStyle name="Обычный 3 17 15 3 5" xfId="42443"/>
    <cellStyle name="Обычный 3 17 15 4" xfId="42444"/>
    <cellStyle name="Обычный 3 17 15 4 2" xfId="42445"/>
    <cellStyle name="Обычный 3 17 15 4 2 2" xfId="42446"/>
    <cellStyle name="Обычный 3 17 15 4 2 2 2" xfId="42447"/>
    <cellStyle name="Обычный 3 17 15 4 2 2 2 2" xfId="42448"/>
    <cellStyle name="Обычный 3 17 15 4 2 2 3" xfId="42449"/>
    <cellStyle name="Обычный 3 17 15 4 2 3" xfId="42450"/>
    <cellStyle name="Обычный 3 17 15 4 2 3 2" xfId="42451"/>
    <cellStyle name="Обычный 3 17 15 4 2 4" xfId="42452"/>
    <cellStyle name="Обычный 3 17 15 4 3" xfId="42453"/>
    <cellStyle name="Обычный 3 17 15 4 3 2" xfId="42454"/>
    <cellStyle name="Обычный 3 17 15 4 3 2 2" xfId="42455"/>
    <cellStyle name="Обычный 3 17 15 4 3 3" xfId="42456"/>
    <cellStyle name="Обычный 3 17 15 4 4" xfId="42457"/>
    <cellStyle name="Обычный 3 17 15 4 4 2" xfId="42458"/>
    <cellStyle name="Обычный 3 17 15 4 5" xfId="42459"/>
    <cellStyle name="Обычный 3 17 15 5" xfId="42460"/>
    <cellStyle name="Обычный 3 17 15 5 2" xfId="42461"/>
    <cellStyle name="Обычный 3 17 15 5 2 2" xfId="42462"/>
    <cellStyle name="Обычный 3 17 15 5 2 2 2" xfId="42463"/>
    <cellStyle name="Обычный 3 17 15 5 2 3" xfId="42464"/>
    <cellStyle name="Обычный 3 17 15 5 3" xfId="42465"/>
    <cellStyle name="Обычный 3 17 15 5 3 2" xfId="42466"/>
    <cellStyle name="Обычный 3 17 15 5 4" xfId="42467"/>
    <cellStyle name="Обычный 3 17 15 6" xfId="42468"/>
    <cellStyle name="Обычный 3 17 15 6 2" xfId="42469"/>
    <cellStyle name="Обычный 3 17 15 6 2 2" xfId="42470"/>
    <cellStyle name="Обычный 3 17 15 6 3" xfId="42471"/>
    <cellStyle name="Обычный 3 17 15 7" xfId="42472"/>
    <cellStyle name="Обычный 3 17 15 7 2" xfId="42473"/>
    <cellStyle name="Обычный 3 17 15 8" xfId="42474"/>
    <cellStyle name="Обычный 3 17 16" xfId="42475"/>
    <cellStyle name="Обычный 3 17 16 2" xfId="42476"/>
    <cellStyle name="Обычный 3 17 16 2 2" xfId="42477"/>
    <cellStyle name="Обычный 3 17 16 2 2 2" xfId="42478"/>
    <cellStyle name="Обычный 3 17 16 2 2 2 2" xfId="42479"/>
    <cellStyle name="Обычный 3 17 16 2 2 2 2 2" xfId="42480"/>
    <cellStyle name="Обычный 3 17 16 2 2 2 2 2 2" xfId="42481"/>
    <cellStyle name="Обычный 3 17 16 2 2 2 2 3" xfId="42482"/>
    <cellStyle name="Обычный 3 17 16 2 2 2 3" xfId="42483"/>
    <cellStyle name="Обычный 3 17 16 2 2 2 3 2" xfId="42484"/>
    <cellStyle name="Обычный 3 17 16 2 2 2 4" xfId="42485"/>
    <cellStyle name="Обычный 3 17 16 2 2 3" xfId="42486"/>
    <cellStyle name="Обычный 3 17 16 2 2 3 2" xfId="42487"/>
    <cellStyle name="Обычный 3 17 16 2 2 3 2 2" xfId="42488"/>
    <cellStyle name="Обычный 3 17 16 2 2 3 3" xfId="42489"/>
    <cellStyle name="Обычный 3 17 16 2 2 4" xfId="42490"/>
    <cellStyle name="Обычный 3 17 16 2 2 4 2" xfId="42491"/>
    <cellStyle name="Обычный 3 17 16 2 2 5" xfId="42492"/>
    <cellStyle name="Обычный 3 17 16 2 3" xfId="42493"/>
    <cellStyle name="Обычный 3 17 16 2 3 2" xfId="42494"/>
    <cellStyle name="Обычный 3 17 16 2 3 2 2" xfId="42495"/>
    <cellStyle name="Обычный 3 17 16 2 3 2 2 2" xfId="42496"/>
    <cellStyle name="Обычный 3 17 16 2 3 2 2 2 2" xfId="42497"/>
    <cellStyle name="Обычный 3 17 16 2 3 2 2 3" xfId="42498"/>
    <cellStyle name="Обычный 3 17 16 2 3 2 3" xfId="42499"/>
    <cellStyle name="Обычный 3 17 16 2 3 2 3 2" xfId="42500"/>
    <cellStyle name="Обычный 3 17 16 2 3 2 4" xfId="42501"/>
    <cellStyle name="Обычный 3 17 16 2 3 3" xfId="42502"/>
    <cellStyle name="Обычный 3 17 16 2 3 3 2" xfId="42503"/>
    <cellStyle name="Обычный 3 17 16 2 3 3 2 2" xfId="42504"/>
    <cellStyle name="Обычный 3 17 16 2 3 3 3" xfId="42505"/>
    <cellStyle name="Обычный 3 17 16 2 3 4" xfId="42506"/>
    <cellStyle name="Обычный 3 17 16 2 3 4 2" xfId="42507"/>
    <cellStyle name="Обычный 3 17 16 2 3 5" xfId="42508"/>
    <cellStyle name="Обычный 3 17 16 2 4" xfId="42509"/>
    <cellStyle name="Обычный 3 17 16 2 4 2" xfId="42510"/>
    <cellStyle name="Обычный 3 17 16 2 4 2 2" xfId="42511"/>
    <cellStyle name="Обычный 3 17 16 2 4 2 2 2" xfId="42512"/>
    <cellStyle name="Обычный 3 17 16 2 4 2 3" xfId="42513"/>
    <cellStyle name="Обычный 3 17 16 2 4 3" xfId="42514"/>
    <cellStyle name="Обычный 3 17 16 2 4 3 2" xfId="42515"/>
    <cellStyle name="Обычный 3 17 16 2 4 4" xfId="42516"/>
    <cellStyle name="Обычный 3 17 16 2 5" xfId="42517"/>
    <cellStyle name="Обычный 3 17 16 2 5 2" xfId="42518"/>
    <cellStyle name="Обычный 3 17 16 2 5 2 2" xfId="42519"/>
    <cellStyle name="Обычный 3 17 16 2 5 3" xfId="42520"/>
    <cellStyle name="Обычный 3 17 16 2 6" xfId="42521"/>
    <cellStyle name="Обычный 3 17 16 2 6 2" xfId="42522"/>
    <cellStyle name="Обычный 3 17 16 2 7" xfId="42523"/>
    <cellStyle name="Обычный 3 17 16 3" xfId="42524"/>
    <cellStyle name="Обычный 3 17 16 3 2" xfId="42525"/>
    <cellStyle name="Обычный 3 17 16 3 2 2" xfId="42526"/>
    <cellStyle name="Обычный 3 17 16 3 2 2 2" xfId="42527"/>
    <cellStyle name="Обычный 3 17 16 3 2 2 2 2" xfId="42528"/>
    <cellStyle name="Обычный 3 17 16 3 2 2 3" xfId="42529"/>
    <cellStyle name="Обычный 3 17 16 3 2 3" xfId="42530"/>
    <cellStyle name="Обычный 3 17 16 3 2 3 2" xfId="42531"/>
    <cellStyle name="Обычный 3 17 16 3 2 4" xfId="42532"/>
    <cellStyle name="Обычный 3 17 16 3 3" xfId="42533"/>
    <cellStyle name="Обычный 3 17 16 3 3 2" xfId="42534"/>
    <cellStyle name="Обычный 3 17 16 3 3 2 2" xfId="42535"/>
    <cellStyle name="Обычный 3 17 16 3 3 3" xfId="42536"/>
    <cellStyle name="Обычный 3 17 16 3 4" xfId="42537"/>
    <cellStyle name="Обычный 3 17 16 3 4 2" xfId="42538"/>
    <cellStyle name="Обычный 3 17 16 3 5" xfId="42539"/>
    <cellStyle name="Обычный 3 17 16 4" xfId="42540"/>
    <cellStyle name="Обычный 3 17 16 4 2" xfId="42541"/>
    <cellStyle name="Обычный 3 17 16 4 2 2" xfId="42542"/>
    <cellStyle name="Обычный 3 17 16 4 2 2 2" xfId="42543"/>
    <cellStyle name="Обычный 3 17 16 4 2 2 2 2" xfId="42544"/>
    <cellStyle name="Обычный 3 17 16 4 2 2 3" xfId="42545"/>
    <cellStyle name="Обычный 3 17 16 4 2 3" xfId="42546"/>
    <cellStyle name="Обычный 3 17 16 4 2 3 2" xfId="42547"/>
    <cellStyle name="Обычный 3 17 16 4 2 4" xfId="42548"/>
    <cellStyle name="Обычный 3 17 16 4 3" xfId="42549"/>
    <cellStyle name="Обычный 3 17 16 4 3 2" xfId="42550"/>
    <cellStyle name="Обычный 3 17 16 4 3 2 2" xfId="42551"/>
    <cellStyle name="Обычный 3 17 16 4 3 3" xfId="42552"/>
    <cellStyle name="Обычный 3 17 16 4 4" xfId="42553"/>
    <cellStyle name="Обычный 3 17 16 4 4 2" xfId="42554"/>
    <cellStyle name="Обычный 3 17 16 4 5" xfId="42555"/>
    <cellStyle name="Обычный 3 17 16 5" xfId="42556"/>
    <cellStyle name="Обычный 3 17 16 5 2" xfId="42557"/>
    <cellStyle name="Обычный 3 17 16 5 2 2" xfId="42558"/>
    <cellStyle name="Обычный 3 17 16 5 2 2 2" xfId="42559"/>
    <cellStyle name="Обычный 3 17 16 5 2 3" xfId="42560"/>
    <cellStyle name="Обычный 3 17 16 5 3" xfId="42561"/>
    <cellStyle name="Обычный 3 17 16 5 3 2" xfId="42562"/>
    <cellStyle name="Обычный 3 17 16 5 4" xfId="42563"/>
    <cellStyle name="Обычный 3 17 16 6" xfId="42564"/>
    <cellStyle name="Обычный 3 17 16 6 2" xfId="42565"/>
    <cellStyle name="Обычный 3 17 16 6 2 2" xfId="42566"/>
    <cellStyle name="Обычный 3 17 16 6 3" xfId="42567"/>
    <cellStyle name="Обычный 3 17 16 7" xfId="42568"/>
    <cellStyle name="Обычный 3 17 16 7 2" xfId="42569"/>
    <cellStyle name="Обычный 3 17 16 8" xfId="42570"/>
    <cellStyle name="Обычный 3 17 17" xfId="42571"/>
    <cellStyle name="Обычный 3 17 17 2" xfId="42572"/>
    <cellStyle name="Обычный 3 17 17 2 2" xfId="42573"/>
    <cellStyle name="Обычный 3 17 17 2 2 2" xfId="42574"/>
    <cellStyle name="Обычный 3 17 17 2 2 2 2" xfId="42575"/>
    <cellStyle name="Обычный 3 17 17 2 2 2 2 2" xfId="42576"/>
    <cellStyle name="Обычный 3 17 17 2 2 2 2 2 2" xfId="42577"/>
    <cellStyle name="Обычный 3 17 17 2 2 2 2 3" xfId="42578"/>
    <cellStyle name="Обычный 3 17 17 2 2 2 3" xfId="42579"/>
    <cellStyle name="Обычный 3 17 17 2 2 2 3 2" xfId="42580"/>
    <cellStyle name="Обычный 3 17 17 2 2 2 4" xfId="42581"/>
    <cellStyle name="Обычный 3 17 17 2 2 3" xfId="42582"/>
    <cellStyle name="Обычный 3 17 17 2 2 3 2" xfId="42583"/>
    <cellStyle name="Обычный 3 17 17 2 2 3 2 2" xfId="42584"/>
    <cellStyle name="Обычный 3 17 17 2 2 3 3" xfId="42585"/>
    <cellStyle name="Обычный 3 17 17 2 2 4" xfId="42586"/>
    <cellStyle name="Обычный 3 17 17 2 2 4 2" xfId="42587"/>
    <cellStyle name="Обычный 3 17 17 2 2 5" xfId="42588"/>
    <cellStyle name="Обычный 3 17 17 2 3" xfId="42589"/>
    <cellStyle name="Обычный 3 17 17 2 3 2" xfId="42590"/>
    <cellStyle name="Обычный 3 17 17 2 3 2 2" xfId="42591"/>
    <cellStyle name="Обычный 3 17 17 2 3 2 2 2" xfId="42592"/>
    <cellStyle name="Обычный 3 17 17 2 3 2 2 2 2" xfId="42593"/>
    <cellStyle name="Обычный 3 17 17 2 3 2 2 3" xfId="42594"/>
    <cellStyle name="Обычный 3 17 17 2 3 2 3" xfId="42595"/>
    <cellStyle name="Обычный 3 17 17 2 3 2 3 2" xfId="42596"/>
    <cellStyle name="Обычный 3 17 17 2 3 2 4" xfId="42597"/>
    <cellStyle name="Обычный 3 17 17 2 3 3" xfId="42598"/>
    <cellStyle name="Обычный 3 17 17 2 3 3 2" xfId="42599"/>
    <cellStyle name="Обычный 3 17 17 2 3 3 2 2" xfId="42600"/>
    <cellStyle name="Обычный 3 17 17 2 3 3 3" xfId="42601"/>
    <cellStyle name="Обычный 3 17 17 2 3 4" xfId="42602"/>
    <cellStyle name="Обычный 3 17 17 2 3 4 2" xfId="42603"/>
    <cellStyle name="Обычный 3 17 17 2 3 5" xfId="42604"/>
    <cellStyle name="Обычный 3 17 17 2 4" xfId="42605"/>
    <cellStyle name="Обычный 3 17 17 2 4 2" xfId="42606"/>
    <cellStyle name="Обычный 3 17 17 2 4 2 2" xfId="42607"/>
    <cellStyle name="Обычный 3 17 17 2 4 2 2 2" xfId="42608"/>
    <cellStyle name="Обычный 3 17 17 2 4 2 3" xfId="42609"/>
    <cellStyle name="Обычный 3 17 17 2 4 3" xfId="42610"/>
    <cellStyle name="Обычный 3 17 17 2 4 3 2" xfId="42611"/>
    <cellStyle name="Обычный 3 17 17 2 4 4" xfId="42612"/>
    <cellStyle name="Обычный 3 17 17 2 5" xfId="42613"/>
    <cellStyle name="Обычный 3 17 17 2 5 2" xfId="42614"/>
    <cellStyle name="Обычный 3 17 17 2 5 2 2" xfId="42615"/>
    <cellStyle name="Обычный 3 17 17 2 5 3" xfId="42616"/>
    <cellStyle name="Обычный 3 17 17 2 6" xfId="42617"/>
    <cellStyle name="Обычный 3 17 17 2 6 2" xfId="42618"/>
    <cellStyle name="Обычный 3 17 17 2 7" xfId="42619"/>
    <cellStyle name="Обычный 3 17 17 3" xfId="42620"/>
    <cellStyle name="Обычный 3 17 17 3 2" xfId="42621"/>
    <cellStyle name="Обычный 3 17 17 3 2 2" xfId="42622"/>
    <cellStyle name="Обычный 3 17 17 3 2 2 2" xfId="42623"/>
    <cellStyle name="Обычный 3 17 17 3 2 2 2 2" xfId="42624"/>
    <cellStyle name="Обычный 3 17 17 3 2 2 3" xfId="42625"/>
    <cellStyle name="Обычный 3 17 17 3 2 3" xfId="42626"/>
    <cellStyle name="Обычный 3 17 17 3 2 3 2" xfId="42627"/>
    <cellStyle name="Обычный 3 17 17 3 2 4" xfId="42628"/>
    <cellStyle name="Обычный 3 17 17 3 3" xfId="42629"/>
    <cellStyle name="Обычный 3 17 17 3 3 2" xfId="42630"/>
    <cellStyle name="Обычный 3 17 17 3 3 2 2" xfId="42631"/>
    <cellStyle name="Обычный 3 17 17 3 3 3" xfId="42632"/>
    <cellStyle name="Обычный 3 17 17 3 4" xfId="42633"/>
    <cellStyle name="Обычный 3 17 17 3 4 2" xfId="42634"/>
    <cellStyle name="Обычный 3 17 17 3 5" xfId="42635"/>
    <cellStyle name="Обычный 3 17 17 4" xfId="42636"/>
    <cellStyle name="Обычный 3 17 17 4 2" xfId="42637"/>
    <cellStyle name="Обычный 3 17 17 4 2 2" xfId="42638"/>
    <cellStyle name="Обычный 3 17 17 4 2 2 2" xfId="42639"/>
    <cellStyle name="Обычный 3 17 17 4 2 2 2 2" xfId="42640"/>
    <cellStyle name="Обычный 3 17 17 4 2 2 3" xfId="42641"/>
    <cellStyle name="Обычный 3 17 17 4 2 3" xfId="42642"/>
    <cellStyle name="Обычный 3 17 17 4 2 3 2" xfId="42643"/>
    <cellStyle name="Обычный 3 17 17 4 2 4" xfId="42644"/>
    <cellStyle name="Обычный 3 17 17 4 3" xfId="42645"/>
    <cellStyle name="Обычный 3 17 17 4 3 2" xfId="42646"/>
    <cellStyle name="Обычный 3 17 17 4 3 2 2" xfId="42647"/>
    <cellStyle name="Обычный 3 17 17 4 3 3" xfId="42648"/>
    <cellStyle name="Обычный 3 17 17 4 4" xfId="42649"/>
    <cellStyle name="Обычный 3 17 17 4 4 2" xfId="42650"/>
    <cellStyle name="Обычный 3 17 17 4 5" xfId="42651"/>
    <cellStyle name="Обычный 3 17 17 5" xfId="42652"/>
    <cellStyle name="Обычный 3 17 17 5 2" xfId="42653"/>
    <cellStyle name="Обычный 3 17 17 5 2 2" xfId="42654"/>
    <cellStyle name="Обычный 3 17 17 5 2 2 2" xfId="42655"/>
    <cellStyle name="Обычный 3 17 17 5 2 3" xfId="42656"/>
    <cellStyle name="Обычный 3 17 17 5 3" xfId="42657"/>
    <cellStyle name="Обычный 3 17 17 5 3 2" xfId="42658"/>
    <cellStyle name="Обычный 3 17 17 5 4" xfId="42659"/>
    <cellStyle name="Обычный 3 17 17 6" xfId="42660"/>
    <cellStyle name="Обычный 3 17 17 6 2" xfId="42661"/>
    <cellStyle name="Обычный 3 17 17 6 2 2" xfId="42662"/>
    <cellStyle name="Обычный 3 17 17 6 3" xfId="42663"/>
    <cellStyle name="Обычный 3 17 17 7" xfId="42664"/>
    <cellStyle name="Обычный 3 17 17 7 2" xfId="42665"/>
    <cellStyle name="Обычный 3 17 17 8" xfId="42666"/>
    <cellStyle name="Обычный 3 17 18" xfId="42667"/>
    <cellStyle name="Обычный 3 17 18 2" xfId="42668"/>
    <cellStyle name="Обычный 3 17 18 2 2" xfId="42669"/>
    <cellStyle name="Обычный 3 17 18 2 2 2" xfId="42670"/>
    <cellStyle name="Обычный 3 17 18 2 2 2 2" xfId="42671"/>
    <cellStyle name="Обычный 3 17 18 2 2 2 2 2" xfId="42672"/>
    <cellStyle name="Обычный 3 17 18 2 2 2 2 2 2" xfId="42673"/>
    <cellStyle name="Обычный 3 17 18 2 2 2 2 3" xfId="42674"/>
    <cellStyle name="Обычный 3 17 18 2 2 2 3" xfId="42675"/>
    <cellStyle name="Обычный 3 17 18 2 2 2 3 2" xfId="42676"/>
    <cellStyle name="Обычный 3 17 18 2 2 2 4" xfId="42677"/>
    <cellStyle name="Обычный 3 17 18 2 2 3" xfId="42678"/>
    <cellStyle name="Обычный 3 17 18 2 2 3 2" xfId="42679"/>
    <cellStyle name="Обычный 3 17 18 2 2 3 2 2" xfId="42680"/>
    <cellStyle name="Обычный 3 17 18 2 2 3 3" xfId="42681"/>
    <cellStyle name="Обычный 3 17 18 2 2 4" xfId="42682"/>
    <cellStyle name="Обычный 3 17 18 2 2 4 2" xfId="42683"/>
    <cellStyle name="Обычный 3 17 18 2 2 5" xfId="42684"/>
    <cellStyle name="Обычный 3 17 18 2 3" xfId="42685"/>
    <cellStyle name="Обычный 3 17 18 2 3 2" xfId="42686"/>
    <cellStyle name="Обычный 3 17 18 2 3 2 2" xfId="42687"/>
    <cellStyle name="Обычный 3 17 18 2 3 2 2 2" xfId="42688"/>
    <cellStyle name="Обычный 3 17 18 2 3 2 2 2 2" xfId="42689"/>
    <cellStyle name="Обычный 3 17 18 2 3 2 2 3" xfId="42690"/>
    <cellStyle name="Обычный 3 17 18 2 3 2 3" xfId="42691"/>
    <cellStyle name="Обычный 3 17 18 2 3 2 3 2" xfId="42692"/>
    <cellStyle name="Обычный 3 17 18 2 3 2 4" xfId="42693"/>
    <cellStyle name="Обычный 3 17 18 2 3 3" xfId="42694"/>
    <cellStyle name="Обычный 3 17 18 2 3 3 2" xfId="42695"/>
    <cellStyle name="Обычный 3 17 18 2 3 3 2 2" xfId="42696"/>
    <cellStyle name="Обычный 3 17 18 2 3 3 3" xfId="42697"/>
    <cellStyle name="Обычный 3 17 18 2 3 4" xfId="42698"/>
    <cellStyle name="Обычный 3 17 18 2 3 4 2" xfId="42699"/>
    <cellStyle name="Обычный 3 17 18 2 3 5" xfId="42700"/>
    <cellStyle name="Обычный 3 17 18 2 4" xfId="42701"/>
    <cellStyle name="Обычный 3 17 18 2 4 2" xfId="42702"/>
    <cellStyle name="Обычный 3 17 18 2 4 2 2" xfId="42703"/>
    <cellStyle name="Обычный 3 17 18 2 4 2 2 2" xfId="42704"/>
    <cellStyle name="Обычный 3 17 18 2 4 2 3" xfId="42705"/>
    <cellStyle name="Обычный 3 17 18 2 4 3" xfId="42706"/>
    <cellStyle name="Обычный 3 17 18 2 4 3 2" xfId="42707"/>
    <cellStyle name="Обычный 3 17 18 2 4 4" xfId="42708"/>
    <cellStyle name="Обычный 3 17 18 2 5" xfId="42709"/>
    <cellStyle name="Обычный 3 17 18 2 5 2" xfId="42710"/>
    <cellStyle name="Обычный 3 17 18 2 5 2 2" xfId="42711"/>
    <cellStyle name="Обычный 3 17 18 2 5 3" xfId="42712"/>
    <cellStyle name="Обычный 3 17 18 2 6" xfId="42713"/>
    <cellStyle name="Обычный 3 17 18 2 6 2" xfId="42714"/>
    <cellStyle name="Обычный 3 17 18 2 7" xfId="42715"/>
    <cellStyle name="Обычный 3 17 18 3" xfId="42716"/>
    <cellStyle name="Обычный 3 17 18 3 2" xfId="42717"/>
    <cellStyle name="Обычный 3 17 18 3 2 2" xfId="42718"/>
    <cellStyle name="Обычный 3 17 18 3 2 2 2" xfId="42719"/>
    <cellStyle name="Обычный 3 17 18 3 2 2 2 2" xfId="42720"/>
    <cellStyle name="Обычный 3 17 18 3 2 2 3" xfId="42721"/>
    <cellStyle name="Обычный 3 17 18 3 2 3" xfId="42722"/>
    <cellStyle name="Обычный 3 17 18 3 2 3 2" xfId="42723"/>
    <cellStyle name="Обычный 3 17 18 3 2 4" xfId="42724"/>
    <cellStyle name="Обычный 3 17 18 3 3" xfId="42725"/>
    <cellStyle name="Обычный 3 17 18 3 3 2" xfId="42726"/>
    <cellStyle name="Обычный 3 17 18 3 3 2 2" xfId="42727"/>
    <cellStyle name="Обычный 3 17 18 3 3 3" xfId="42728"/>
    <cellStyle name="Обычный 3 17 18 3 4" xfId="42729"/>
    <cellStyle name="Обычный 3 17 18 3 4 2" xfId="42730"/>
    <cellStyle name="Обычный 3 17 18 3 5" xfId="42731"/>
    <cellStyle name="Обычный 3 17 18 4" xfId="42732"/>
    <cellStyle name="Обычный 3 17 18 4 2" xfId="42733"/>
    <cellStyle name="Обычный 3 17 18 4 2 2" xfId="42734"/>
    <cellStyle name="Обычный 3 17 18 4 2 2 2" xfId="42735"/>
    <cellStyle name="Обычный 3 17 18 4 2 2 2 2" xfId="42736"/>
    <cellStyle name="Обычный 3 17 18 4 2 2 3" xfId="42737"/>
    <cellStyle name="Обычный 3 17 18 4 2 3" xfId="42738"/>
    <cellStyle name="Обычный 3 17 18 4 2 3 2" xfId="42739"/>
    <cellStyle name="Обычный 3 17 18 4 2 4" xfId="42740"/>
    <cellStyle name="Обычный 3 17 18 4 3" xfId="42741"/>
    <cellStyle name="Обычный 3 17 18 4 3 2" xfId="42742"/>
    <cellStyle name="Обычный 3 17 18 4 3 2 2" xfId="42743"/>
    <cellStyle name="Обычный 3 17 18 4 3 3" xfId="42744"/>
    <cellStyle name="Обычный 3 17 18 4 4" xfId="42745"/>
    <cellStyle name="Обычный 3 17 18 4 4 2" xfId="42746"/>
    <cellStyle name="Обычный 3 17 18 4 5" xfId="42747"/>
    <cellStyle name="Обычный 3 17 18 5" xfId="42748"/>
    <cellStyle name="Обычный 3 17 18 5 2" xfId="42749"/>
    <cellStyle name="Обычный 3 17 18 5 2 2" xfId="42750"/>
    <cellStyle name="Обычный 3 17 18 5 2 2 2" xfId="42751"/>
    <cellStyle name="Обычный 3 17 18 5 2 3" xfId="42752"/>
    <cellStyle name="Обычный 3 17 18 5 3" xfId="42753"/>
    <cellStyle name="Обычный 3 17 18 5 3 2" xfId="42754"/>
    <cellStyle name="Обычный 3 17 18 5 4" xfId="42755"/>
    <cellStyle name="Обычный 3 17 18 6" xfId="42756"/>
    <cellStyle name="Обычный 3 17 18 6 2" xfId="42757"/>
    <cellStyle name="Обычный 3 17 18 6 2 2" xfId="42758"/>
    <cellStyle name="Обычный 3 17 18 6 3" xfId="42759"/>
    <cellStyle name="Обычный 3 17 18 7" xfId="42760"/>
    <cellStyle name="Обычный 3 17 18 7 2" xfId="42761"/>
    <cellStyle name="Обычный 3 17 18 8" xfId="42762"/>
    <cellStyle name="Обычный 3 17 19" xfId="42763"/>
    <cellStyle name="Обычный 3 17 19 2" xfId="42764"/>
    <cellStyle name="Обычный 3 17 19 2 2" xfId="42765"/>
    <cellStyle name="Обычный 3 17 19 2 2 2" xfId="42766"/>
    <cellStyle name="Обычный 3 17 19 2 2 2 2" xfId="42767"/>
    <cellStyle name="Обычный 3 17 19 2 2 2 2 2" xfId="42768"/>
    <cellStyle name="Обычный 3 17 19 2 2 2 2 2 2" xfId="42769"/>
    <cellStyle name="Обычный 3 17 19 2 2 2 2 3" xfId="42770"/>
    <cellStyle name="Обычный 3 17 19 2 2 2 3" xfId="42771"/>
    <cellStyle name="Обычный 3 17 19 2 2 2 3 2" xfId="42772"/>
    <cellStyle name="Обычный 3 17 19 2 2 2 4" xfId="42773"/>
    <cellStyle name="Обычный 3 17 19 2 2 3" xfId="42774"/>
    <cellStyle name="Обычный 3 17 19 2 2 3 2" xfId="42775"/>
    <cellStyle name="Обычный 3 17 19 2 2 3 2 2" xfId="42776"/>
    <cellStyle name="Обычный 3 17 19 2 2 3 3" xfId="42777"/>
    <cellStyle name="Обычный 3 17 19 2 2 4" xfId="42778"/>
    <cellStyle name="Обычный 3 17 19 2 2 4 2" xfId="42779"/>
    <cellStyle name="Обычный 3 17 19 2 2 5" xfId="42780"/>
    <cellStyle name="Обычный 3 17 19 2 3" xfId="42781"/>
    <cellStyle name="Обычный 3 17 19 2 3 2" xfId="42782"/>
    <cellStyle name="Обычный 3 17 19 2 3 2 2" xfId="42783"/>
    <cellStyle name="Обычный 3 17 19 2 3 2 2 2" xfId="42784"/>
    <cellStyle name="Обычный 3 17 19 2 3 2 2 2 2" xfId="42785"/>
    <cellStyle name="Обычный 3 17 19 2 3 2 2 3" xfId="42786"/>
    <cellStyle name="Обычный 3 17 19 2 3 2 3" xfId="42787"/>
    <cellStyle name="Обычный 3 17 19 2 3 2 3 2" xfId="42788"/>
    <cellStyle name="Обычный 3 17 19 2 3 2 4" xfId="42789"/>
    <cellStyle name="Обычный 3 17 19 2 3 3" xfId="42790"/>
    <cellStyle name="Обычный 3 17 19 2 3 3 2" xfId="42791"/>
    <cellStyle name="Обычный 3 17 19 2 3 3 2 2" xfId="42792"/>
    <cellStyle name="Обычный 3 17 19 2 3 3 3" xfId="42793"/>
    <cellStyle name="Обычный 3 17 19 2 3 4" xfId="42794"/>
    <cellStyle name="Обычный 3 17 19 2 3 4 2" xfId="42795"/>
    <cellStyle name="Обычный 3 17 19 2 3 5" xfId="42796"/>
    <cellStyle name="Обычный 3 17 19 2 4" xfId="42797"/>
    <cellStyle name="Обычный 3 17 19 2 4 2" xfId="42798"/>
    <cellStyle name="Обычный 3 17 19 2 4 2 2" xfId="42799"/>
    <cellStyle name="Обычный 3 17 19 2 4 2 2 2" xfId="42800"/>
    <cellStyle name="Обычный 3 17 19 2 4 2 3" xfId="42801"/>
    <cellStyle name="Обычный 3 17 19 2 4 3" xfId="42802"/>
    <cellStyle name="Обычный 3 17 19 2 4 3 2" xfId="42803"/>
    <cellStyle name="Обычный 3 17 19 2 4 4" xfId="42804"/>
    <cellStyle name="Обычный 3 17 19 2 5" xfId="42805"/>
    <cellStyle name="Обычный 3 17 19 2 5 2" xfId="42806"/>
    <cellStyle name="Обычный 3 17 19 2 5 2 2" xfId="42807"/>
    <cellStyle name="Обычный 3 17 19 2 5 3" xfId="42808"/>
    <cellStyle name="Обычный 3 17 19 2 6" xfId="42809"/>
    <cellStyle name="Обычный 3 17 19 2 6 2" xfId="42810"/>
    <cellStyle name="Обычный 3 17 19 2 7" xfId="42811"/>
    <cellStyle name="Обычный 3 17 19 3" xfId="42812"/>
    <cellStyle name="Обычный 3 17 19 3 2" xfId="42813"/>
    <cellStyle name="Обычный 3 17 19 3 2 2" xfId="42814"/>
    <cellStyle name="Обычный 3 17 19 3 2 2 2" xfId="42815"/>
    <cellStyle name="Обычный 3 17 19 3 2 2 2 2" xfId="42816"/>
    <cellStyle name="Обычный 3 17 19 3 2 2 3" xfId="42817"/>
    <cellStyle name="Обычный 3 17 19 3 2 3" xfId="42818"/>
    <cellStyle name="Обычный 3 17 19 3 2 3 2" xfId="42819"/>
    <cellStyle name="Обычный 3 17 19 3 2 4" xfId="42820"/>
    <cellStyle name="Обычный 3 17 19 3 3" xfId="42821"/>
    <cellStyle name="Обычный 3 17 19 3 3 2" xfId="42822"/>
    <cellStyle name="Обычный 3 17 19 3 3 2 2" xfId="42823"/>
    <cellStyle name="Обычный 3 17 19 3 3 3" xfId="42824"/>
    <cellStyle name="Обычный 3 17 19 3 4" xfId="42825"/>
    <cellStyle name="Обычный 3 17 19 3 4 2" xfId="42826"/>
    <cellStyle name="Обычный 3 17 19 3 5" xfId="42827"/>
    <cellStyle name="Обычный 3 17 19 4" xfId="42828"/>
    <cellStyle name="Обычный 3 17 19 4 2" xfId="42829"/>
    <cellStyle name="Обычный 3 17 19 4 2 2" xfId="42830"/>
    <cellStyle name="Обычный 3 17 19 4 2 2 2" xfId="42831"/>
    <cellStyle name="Обычный 3 17 19 4 2 2 2 2" xfId="42832"/>
    <cellStyle name="Обычный 3 17 19 4 2 2 3" xfId="42833"/>
    <cellStyle name="Обычный 3 17 19 4 2 3" xfId="42834"/>
    <cellStyle name="Обычный 3 17 19 4 2 3 2" xfId="42835"/>
    <cellStyle name="Обычный 3 17 19 4 2 4" xfId="42836"/>
    <cellStyle name="Обычный 3 17 19 4 3" xfId="42837"/>
    <cellStyle name="Обычный 3 17 19 4 3 2" xfId="42838"/>
    <cellStyle name="Обычный 3 17 19 4 3 2 2" xfId="42839"/>
    <cellStyle name="Обычный 3 17 19 4 3 3" xfId="42840"/>
    <cellStyle name="Обычный 3 17 19 4 4" xfId="42841"/>
    <cellStyle name="Обычный 3 17 19 4 4 2" xfId="42842"/>
    <cellStyle name="Обычный 3 17 19 4 5" xfId="42843"/>
    <cellStyle name="Обычный 3 17 19 5" xfId="42844"/>
    <cellStyle name="Обычный 3 17 19 5 2" xfId="42845"/>
    <cellStyle name="Обычный 3 17 19 5 2 2" xfId="42846"/>
    <cellStyle name="Обычный 3 17 19 5 2 2 2" xfId="42847"/>
    <cellStyle name="Обычный 3 17 19 5 2 3" xfId="42848"/>
    <cellStyle name="Обычный 3 17 19 5 3" xfId="42849"/>
    <cellStyle name="Обычный 3 17 19 5 3 2" xfId="42850"/>
    <cellStyle name="Обычный 3 17 19 5 4" xfId="42851"/>
    <cellStyle name="Обычный 3 17 19 6" xfId="42852"/>
    <cellStyle name="Обычный 3 17 19 6 2" xfId="42853"/>
    <cellStyle name="Обычный 3 17 19 6 2 2" xfId="42854"/>
    <cellStyle name="Обычный 3 17 19 6 3" xfId="42855"/>
    <cellStyle name="Обычный 3 17 19 7" xfId="42856"/>
    <cellStyle name="Обычный 3 17 19 7 2" xfId="42857"/>
    <cellStyle name="Обычный 3 17 19 8" xfId="42858"/>
    <cellStyle name="Обычный 3 17 2" xfId="42859"/>
    <cellStyle name="Обычный 3 17 2 2" xfId="42860"/>
    <cellStyle name="Обычный 3 17 2 2 2" xfId="42861"/>
    <cellStyle name="Обычный 3 17 2 2 2 2" xfId="42862"/>
    <cellStyle name="Обычный 3 17 2 2 2 2 2" xfId="42863"/>
    <cellStyle name="Обычный 3 17 2 2 2 2 2 2" xfId="42864"/>
    <cellStyle name="Обычный 3 17 2 2 2 2 2 2 2" xfId="42865"/>
    <cellStyle name="Обычный 3 17 2 2 2 2 2 3" xfId="42866"/>
    <cellStyle name="Обычный 3 17 2 2 2 2 3" xfId="42867"/>
    <cellStyle name="Обычный 3 17 2 2 2 2 3 2" xfId="42868"/>
    <cellStyle name="Обычный 3 17 2 2 2 2 4" xfId="42869"/>
    <cellStyle name="Обычный 3 17 2 2 2 3" xfId="42870"/>
    <cellStyle name="Обычный 3 17 2 2 2 3 2" xfId="42871"/>
    <cellStyle name="Обычный 3 17 2 2 2 3 2 2" xfId="42872"/>
    <cellStyle name="Обычный 3 17 2 2 2 3 3" xfId="42873"/>
    <cellStyle name="Обычный 3 17 2 2 2 4" xfId="42874"/>
    <cellStyle name="Обычный 3 17 2 2 2 4 2" xfId="42875"/>
    <cellStyle name="Обычный 3 17 2 2 2 5" xfId="42876"/>
    <cellStyle name="Обычный 3 17 2 2 3" xfId="42877"/>
    <cellStyle name="Обычный 3 17 2 2 3 2" xfId="42878"/>
    <cellStyle name="Обычный 3 17 2 2 3 2 2" xfId="42879"/>
    <cellStyle name="Обычный 3 17 2 2 3 2 2 2" xfId="42880"/>
    <cellStyle name="Обычный 3 17 2 2 3 2 2 2 2" xfId="42881"/>
    <cellStyle name="Обычный 3 17 2 2 3 2 2 3" xfId="42882"/>
    <cellStyle name="Обычный 3 17 2 2 3 2 3" xfId="42883"/>
    <cellStyle name="Обычный 3 17 2 2 3 2 3 2" xfId="42884"/>
    <cellStyle name="Обычный 3 17 2 2 3 2 4" xfId="42885"/>
    <cellStyle name="Обычный 3 17 2 2 3 3" xfId="42886"/>
    <cellStyle name="Обычный 3 17 2 2 3 3 2" xfId="42887"/>
    <cellStyle name="Обычный 3 17 2 2 3 3 2 2" xfId="42888"/>
    <cellStyle name="Обычный 3 17 2 2 3 3 3" xfId="42889"/>
    <cellStyle name="Обычный 3 17 2 2 3 4" xfId="42890"/>
    <cellStyle name="Обычный 3 17 2 2 3 4 2" xfId="42891"/>
    <cellStyle name="Обычный 3 17 2 2 3 5" xfId="42892"/>
    <cellStyle name="Обычный 3 17 2 2 4" xfId="42893"/>
    <cellStyle name="Обычный 3 17 2 2 4 2" xfId="42894"/>
    <cellStyle name="Обычный 3 17 2 2 4 2 2" xfId="42895"/>
    <cellStyle name="Обычный 3 17 2 2 4 2 2 2" xfId="42896"/>
    <cellStyle name="Обычный 3 17 2 2 4 2 3" xfId="42897"/>
    <cellStyle name="Обычный 3 17 2 2 4 3" xfId="42898"/>
    <cellStyle name="Обычный 3 17 2 2 4 3 2" xfId="42899"/>
    <cellStyle name="Обычный 3 17 2 2 4 4" xfId="42900"/>
    <cellStyle name="Обычный 3 17 2 2 5" xfId="42901"/>
    <cellStyle name="Обычный 3 17 2 2 5 2" xfId="42902"/>
    <cellStyle name="Обычный 3 17 2 2 5 2 2" xfId="42903"/>
    <cellStyle name="Обычный 3 17 2 2 5 3" xfId="42904"/>
    <cellStyle name="Обычный 3 17 2 2 6" xfId="42905"/>
    <cellStyle name="Обычный 3 17 2 2 6 2" xfId="42906"/>
    <cellStyle name="Обычный 3 17 2 2 7" xfId="42907"/>
    <cellStyle name="Обычный 3 17 2 3" xfId="42908"/>
    <cellStyle name="Обычный 3 17 2 3 2" xfId="42909"/>
    <cellStyle name="Обычный 3 17 2 3 2 2" xfId="42910"/>
    <cellStyle name="Обычный 3 17 2 3 2 2 2" xfId="42911"/>
    <cellStyle name="Обычный 3 17 2 3 2 2 2 2" xfId="42912"/>
    <cellStyle name="Обычный 3 17 2 3 2 2 3" xfId="42913"/>
    <cellStyle name="Обычный 3 17 2 3 2 3" xfId="42914"/>
    <cellStyle name="Обычный 3 17 2 3 2 3 2" xfId="42915"/>
    <cellStyle name="Обычный 3 17 2 3 2 4" xfId="42916"/>
    <cellStyle name="Обычный 3 17 2 3 3" xfId="42917"/>
    <cellStyle name="Обычный 3 17 2 3 3 2" xfId="42918"/>
    <cellStyle name="Обычный 3 17 2 3 3 2 2" xfId="42919"/>
    <cellStyle name="Обычный 3 17 2 3 3 3" xfId="42920"/>
    <cellStyle name="Обычный 3 17 2 3 4" xfId="42921"/>
    <cellStyle name="Обычный 3 17 2 3 4 2" xfId="42922"/>
    <cellStyle name="Обычный 3 17 2 3 5" xfId="42923"/>
    <cellStyle name="Обычный 3 17 2 4" xfId="42924"/>
    <cellStyle name="Обычный 3 17 2 4 2" xfId="42925"/>
    <cellStyle name="Обычный 3 17 2 4 2 2" xfId="42926"/>
    <cellStyle name="Обычный 3 17 2 4 2 2 2" xfId="42927"/>
    <cellStyle name="Обычный 3 17 2 4 2 2 2 2" xfId="42928"/>
    <cellStyle name="Обычный 3 17 2 4 2 2 3" xfId="42929"/>
    <cellStyle name="Обычный 3 17 2 4 2 3" xfId="42930"/>
    <cellStyle name="Обычный 3 17 2 4 2 3 2" xfId="42931"/>
    <cellStyle name="Обычный 3 17 2 4 2 4" xfId="42932"/>
    <cellStyle name="Обычный 3 17 2 4 3" xfId="42933"/>
    <cellStyle name="Обычный 3 17 2 4 3 2" xfId="42934"/>
    <cellStyle name="Обычный 3 17 2 4 3 2 2" xfId="42935"/>
    <cellStyle name="Обычный 3 17 2 4 3 3" xfId="42936"/>
    <cellStyle name="Обычный 3 17 2 4 4" xfId="42937"/>
    <cellStyle name="Обычный 3 17 2 4 4 2" xfId="42938"/>
    <cellStyle name="Обычный 3 17 2 4 5" xfId="42939"/>
    <cellStyle name="Обычный 3 17 2 5" xfId="42940"/>
    <cellStyle name="Обычный 3 17 2 5 2" xfId="42941"/>
    <cellStyle name="Обычный 3 17 2 5 2 2" xfId="42942"/>
    <cellStyle name="Обычный 3 17 2 5 2 2 2" xfId="42943"/>
    <cellStyle name="Обычный 3 17 2 5 2 3" xfId="42944"/>
    <cellStyle name="Обычный 3 17 2 5 3" xfId="42945"/>
    <cellStyle name="Обычный 3 17 2 5 3 2" xfId="42946"/>
    <cellStyle name="Обычный 3 17 2 5 4" xfId="42947"/>
    <cellStyle name="Обычный 3 17 2 6" xfId="42948"/>
    <cellStyle name="Обычный 3 17 2 6 2" xfId="42949"/>
    <cellStyle name="Обычный 3 17 2 6 2 2" xfId="42950"/>
    <cellStyle name="Обычный 3 17 2 6 3" xfId="42951"/>
    <cellStyle name="Обычный 3 17 2 7" xfId="42952"/>
    <cellStyle name="Обычный 3 17 2 7 2" xfId="42953"/>
    <cellStyle name="Обычный 3 17 2 8" xfId="42954"/>
    <cellStyle name="Обычный 3 17 20" xfId="42955"/>
    <cellStyle name="Обычный 3 17 20 2" xfId="42956"/>
    <cellStyle name="Обычный 3 17 20 2 2" xfId="42957"/>
    <cellStyle name="Обычный 3 17 20 2 2 2" xfId="42958"/>
    <cellStyle name="Обычный 3 17 20 2 2 2 2" xfId="42959"/>
    <cellStyle name="Обычный 3 17 20 2 2 2 2 2" xfId="42960"/>
    <cellStyle name="Обычный 3 17 20 2 2 2 2 2 2" xfId="42961"/>
    <cellStyle name="Обычный 3 17 20 2 2 2 2 3" xfId="42962"/>
    <cellStyle name="Обычный 3 17 20 2 2 2 3" xfId="42963"/>
    <cellStyle name="Обычный 3 17 20 2 2 2 3 2" xfId="42964"/>
    <cellStyle name="Обычный 3 17 20 2 2 2 4" xfId="42965"/>
    <cellStyle name="Обычный 3 17 20 2 2 3" xfId="42966"/>
    <cellStyle name="Обычный 3 17 20 2 2 3 2" xfId="42967"/>
    <cellStyle name="Обычный 3 17 20 2 2 3 2 2" xfId="42968"/>
    <cellStyle name="Обычный 3 17 20 2 2 3 3" xfId="42969"/>
    <cellStyle name="Обычный 3 17 20 2 2 4" xfId="42970"/>
    <cellStyle name="Обычный 3 17 20 2 2 4 2" xfId="42971"/>
    <cellStyle name="Обычный 3 17 20 2 2 5" xfId="42972"/>
    <cellStyle name="Обычный 3 17 20 2 3" xfId="42973"/>
    <cellStyle name="Обычный 3 17 20 2 3 2" xfId="42974"/>
    <cellStyle name="Обычный 3 17 20 2 3 2 2" xfId="42975"/>
    <cellStyle name="Обычный 3 17 20 2 3 2 2 2" xfId="42976"/>
    <cellStyle name="Обычный 3 17 20 2 3 2 2 2 2" xfId="42977"/>
    <cellStyle name="Обычный 3 17 20 2 3 2 2 3" xfId="42978"/>
    <cellStyle name="Обычный 3 17 20 2 3 2 3" xfId="42979"/>
    <cellStyle name="Обычный 3 17 20 2 3 2 3 2" xfId="42980"/>
    <cellStyle name="Обычный 3 17 20 2 3 2 4" xfId="42981"/>
    <cellStyle name="Обычный 3 17 20 2 3 3" xfId="42982"/>
    <cellStyle name="Обычный 3 17 20 2 3 3 2" xfId="42983"/>
    <cellStyle name="Обычный 3 17 20 2 3 3 2 2" xfId="42984"/>
    <cellStyle name="Обычный 3 17 20 2 3 3 3" xfId="42985"/>
    <cellStyle name="Обычный 3 17 20 2 3 4" xfId="42986"/>
    <cellStyle name="Обычный 3 17 20 2 3 4 2" xfId="42987"/>
    <cellStyle name="Обычный 3 17 20 2 3 5" xfId="42988"/>
    <cellStyle name="Обычный 3 17 20 2 4" xfId="42989"/>
    <cellStyle name="Обычный 3 17 20 2 4 2" xfId="42990"/>
    <cellStyle name="Обычный 3 17 20 2 4 2 2" xfId="42991"/>
    <cellStyle name="Обычный 3 17 20 2 4 2 2 2" xfId="42992"/>
    <cellStyle name="Обычный 3 17 20 2 4 2 3" xfId="42993"/>
    <cellStyle name="Обычный 3 17 20 2 4 3" xfId="42994"/>
    <cellStyle name="Обычный 3 17 20 2 4 3 2" xfId="42995"/>
    <cellStyle name="Обычный 3 17 20 2 4 4" xfId="42996"/>
    <cellStyle name="Обычный 3 17 20 2 5" xfId="42997"/>
    <cellStyle name="Обычный 3 17 20 2 5 2" xfId="42998"/>
    <cellStyle name="Обычный 3 17 20 2 5 2 2" xfId="42999"/>
    <cellStyle name="Обычный 3 17 20 2 5 3" xfId="43000"/>
    <cellStyle name="Обычный 3 17 20 2 6" xfId="43001"/>
    <cellStyle name="Обычный 3 17 20 2 6 2" xfId="43002"/>
    <cellStyle name="Обычный 3 17 20 2 7" xfId="43003"/>
    <cellStyle name="Обычный 3 17 20 3" xfId="43004"/>
    <cellStyle name="Обычный 3 17 20 3 2" xfId="43005"/>
    <cellStyle name="Обычный 3 17 20 3 2 2" xfId="43006"/>
    <cellStyle name="Обычный 3 17 20 3 2 2 2" xfId="43007"/>
    <cellStyle name="Обычный 3 17 20 3 2 2 2 2" xfId="43008"/>
    <cellStyle name="Обычный 3 17 20 3 2 2 3" xfId="43009"/>
    <cellStyle name="Обычный 3 17 20 3 2 3" xfId="43010"/>
    <cellStyle name="Обычный 3 17 20 3 2 3 2" xfId="43011"/>
    <cellStyle name="Обычный 3 17 20 3 2 4" xfId="43012"/>
    <cellStyle name="Обычный 3 17 20 3 3" xfId="43013"/>
    <cellStyle name="Обычный 3 17 20 3 3 2" xfId="43014"/>
    <cellStyle name="Обычный 3 17 20 3 3 2 2" xfId="43015"/>
    <cellStyle name="Обычный 3 17 20 3 3 3" xfId="43016"/>
    <cellStyle name="Обычный 3 17 20 3 4" xfId="43017"/>
    <cellStyle name="Обычный 3 17 20 3 4 2" xfId="43018"/>
    <cellStyle name="Обычный 3 17 20 3 5" xfId="43019"/>
    <cellStyle name="Обычный 3 17 20 4" xfId="43020"/>
    <cellStyle name="Обычный 3 17 20 4 2" xfId="43021"/>
    <cellStyle name="Обычный 3 17 20 4 2 2" xfId="43022"/>
    <cellStyle name="Обычный 3 17 20 4 2 2 2" xfId="43023"/>
    <cellStyle name="Обычный 3 17 20 4 2 2 2 2" xfId="43024"/>
    <cellStyle name="Обычный 3 17 20 4 2 2 3" xfId="43025"/>
    <cellStyle name="Обычный 3 17 20 4 2 3" xfId="43026"/>
    <cellStyle name="Обычный 3 17 20 4 2 3 2" xfId="43027"/>
    <cellStyle name="Обычный 3 17 20 4 2 4" xfId="43028"/>
    <cellStyle name="Обычный 3 17 20 4 3" xfId="43029"/>
    <cellStyle name="Обычный 3 17 20 4 3 2" xfId="43030"/>
    <cellStyle name="Обычный 3 17 20 4 3 2 2" xfId="43031"/>
    <cellStyle name="Обычный 3 17 20 4 3 3" xfId="43032"/>
    <cellStyle name="Обычный 3 17 20 4 4" xfId="43033"/>
    <cellStyle name="Обычный 3 17 20 4 4 2" xfId="43034"/>
    <cellStyle name="Обычный 3 17 20 4 5" xfId="43035"/>
    <cellStyle name="Обычный 3 17 20 5" xfId="43036"/>
    <cellStyle name="Обычный 3 17 20 5 2" xfId="43037"/>
    <cellStyle name="Обычный 3 17 20 5 2 2" xfId="43038"/>
    <cellStyle name="Обычный 3 17 20 5 2 2 2" xfId="43039"/>
    <cellStyle name="Обычный 3 17 20 5 2 3" xfId="43040"/>
    <cellStyle name="Обычный 3 17 20 5 3" xfId="43041"/>
    <cellStyle name="Обычный 3 17 20 5 3 2" xfId="43042"/>
    <cellStyle name="Обычный 3 17 20 5 4" xfId="43043"/>
    <cellStyle name="Обычный 3 17 20 6" xfId="43044"/>
    <cellStyle name="Обычный 3 17 20 6 2" xfId="43045"/>
    <cellStyle name="Обычный 3 17 20 6 2 2" xfId="43046"/>
    <cellStyle name="Обычный 3 17 20 6 3" xfId="43047"/>
    <cellStyle name="Обычный 3 17 20 7" xfId="43048"/>
    <cellStyle name="Обычный 3 17 20 7 2" xfId="43049"/>
    <cellStyle name="Обычный 3 17 20 8" xfId="43050"/>
    <cellStyle name="Обычный 3 17 21" xfId="43051"/>
    <cellStyle name="Обычный 3 17 21 2" xfId="43052"/>
    <cellStyle name="Обычный 3 17 21 2 2" xfId="43053"/>
    <cellStyle name="Обычный 3 17 21 2 2 2" xfId="43054"/>
    <cellStyle name="Обычный 3 17 21 2 2 2 2" xfId="43055"/>
    <cellStyle name="Обычный 3 17 21 2 2 2 2 2" xfId="43056"/>
    <cellStyle name="Обычный 3 17 21 2 2 2 2 2 2" xfId="43057"/>
    <cellStyle name="Обычный 3 17 21 2 2 2 2 3" xfId="43058"/>
    <cellStyle name="Обычный 3 17 21 2 2 2 3" xfId="43059"/>
    <cellStyle name="Обычный 3 17 21 2 2 2 3 2" xfId="43060"/>
    <cellStyle name="Обычный 3 17 21 2 2 2 4" xfId="43061"/>
    <cellStyle name="Обычный 3 17 21 2 2 3" xfId="43062"/>
    <cellStyle name="Обычный 3 17 21 2 2 3 2" xfId="43063"/>
    <cellStyle name="Обычный 3 17 21 2 2 3 2 2" xfId="43064"/>
    <cellStyle name="Обычный 3 17 21 2 2 3 3" xfId="43065"/>
    <cellStyle name="Обычный 3 17 21 2 2 4" xfId="43066"/>
    <cellStyle name="Обычный 3 17 21 2 2 4 2" xfId="43067"/>
    <cellStyle name="Обычный 3 17 21 2 2 5" xfId="43068"/>
    <cellStyle name="Обычный 3 17 21 2 3" xfId="43069"/>
    <cellStyle name="Обычный 3 17 21 2 3 2" xfId="43070"/>
    <cellStyle name="Обычный 3 17 21 2 3 2 2" xfId="43071"/>
    <cellStyle name="Обычный 3 17 21 2 3 2 2 2" xfId="43072"/>
    <cellStyle name="Обычный 3 17 21 2 3 2 2 2 2" xfId="43073"/>
    <cellStyle name="Обычный 3 17 21 2 3 2 2 3" xfId="43074"/>
    <cellStyle name="Обычный 3 17 21 2 3 2 3" xfId="43075"/>
    <cellStyle name="Обычный 3 17 21 2 3 2 3 2" xfId="43076"/>
    <cellStyle name="Обычный 3 17 21 2 3 2 4" xfId="43077"/>
    <cellStyle name="Обычный 3 17 21 2 3 3" xfId="43078"/>
    <cellStyle name="Обычный 3 17 21 2 3 3 2" xfId="43079"/>
    <cellStyle name="Обычный 3 17 21 2 3 3 2 2" xfId="43080"/>
    <cellStyle name="Обычный 3 17 21 2 3 3 3" xfId="43081"/>
    <cellStyle name="Обычный 3 17 21 2 3 4" xfId="43082"/>
    <cellStyle name="Обычный 3 17 21 2 3 4 2" xfId="43083"/>
    <cellStyle name="Обычный 3 17 21 2 3 5" xfId="43084"/>
    <cellStyle name="Обычный 3 17 21 2 4" xfId="43085"/>
    <cellStyle name="Обычный 3 17 21 2 4 2" xfId="43086"/>
    <cellStyle name="Обычный 3 17 21 2 4 2 2" xfId="43087"/>
    <cellStyle name="Обычный 3 17 21 2 4 2 2 2" xfId="43088"/>
    <cellStyle name="Обычный 3 17 21 2 4 2 3" xfId="43089"/>
    <cellStyle name="Обычный 3 17 21 2 4 3" xfId="43090"/>
    <cellStyle name="Обычный 3 17 21 2 4 3 2" xfId="43091"/>
    <cellStyle name="Обычный 3 17 21 2 4 4" xfId="43092"/>
    <cellStyle name="Обычный 3 17 21 2 5" xfId="43093"/>
    <cellStyle name="Обычный 3 17 21 2 5 2" xfId="43094"/>
    <cellStyle name="Обычный 3 17 21 2 5 2 2" xfId="43095"/>
    <cellStyle name="Обычный 3 17 21 2 5 3" xfId="43096"/>
    <cellStyle name="Обычный 3 17 21 2 6" xfId="43097"/>
    <cellStyle name="Обычный 3 17 21 2 6 2" xfId="43098"/>
    <cellStyle name="Обычный 3 17 21 2 7" xfId="43099"/>
    <cellStyle name="Обычный 3 17 21 3" xfId="43100"/>
    <cellStyle name="Обычный 3 17 21 3 2" xfId="43101"/>
    <cellStyle name="Обычный 3 17 21 3 2 2" xfId="43102"/>
    <cellStyle name="Обычный 3 17 21 3 2 2 2" xfId="43103"/>
    <cellStyle name="Обычный 3 17 21 3 2 2 2 2" xfId="43104"/>
    <cellStyle name="Обычный 3 17 21 3 2 2 3" xfId="43105"/>
    <cellStyle name="Обычный 3 17 21 3 2 3" xfId="43106"/>
    <cellStyle name="Обычный 3 17 21 3 2 3 2" xfId="43107"/>
    <cellStyle name="Обычный 3 17 21 3 2 4" xfId="43108"/>
    <cellStyle name="Обычный 3 17 21 3 3" xfId="43109"/>
    <cellStyle name="Обычный 3 17 21 3 3 2" xfId="43110"/>
    <cellStyle name="Обычный 3 17 21 3 3 2 2" xfId="43111"/>
    <cellStyle name="Обычный 3 17 21 3 3 3" xfId="43112"/>
    <cellStyle name="Обычный 3 17 21 3 4" xfId="43113"/>
    <cellStyle name="Обычный 3 17 21 3 4 2" xfId="43114"/>
    <cellStyle name="Обычный 3 17 21 3 5" xfId="43115"/>
    <cellStyle name="Обычный 3 17 21 4" xfId="43116"/>
    <cellStyle name="Обычный 3 17 21 4 2" xfId="43117"/>
    <cellStyle name="Обычный 3 17 21 4 2 2" xfId="43118"/>
    <cellStyle name="Обычный 3 17 21 4 2 2 2" xfId="43119"/>
    <cellStyle name="Обычный 3 17 21 4 2 2 2 2" xfId="43120"/>
    <cellStyle name="Обычный 3 17 21 4 2 2 3" xfId="43121"/>
    <cellStyle name="Обычный 3 17 21 4 2 3" xfId="43122"/>
    <cellStyle name="Обычный 3 17 21 4 2 3 2" xfId="43123"/>
    <cellStyle name="Обычный 3 17 21 4 2 4" xfId="43124"/>
    <cellStyle name="Обычный 3 17 21 4 3" xfId="43125"/>
    <cellStyle name="Обычный 3 17 21 4 3 2" xfId="43126"/>
    <cellStyle name="Обычный 3 17 21 4 3 2 2" xfId="43127"/>
    <cellStyle name="Обычный 3 17 21 4 3 3" xfId="43128"/>
    <cellStyle name="Обычный 3 17 21 4 4" xfId="43129"/>
    <cellStyle name="Обычный 3 17 21 4 4 2" xfId="43130"/>
    <cellStyle name="Обычный 3 17 21 4 5" xfId="43131"/>
    <cellStyle name="Обычный 3 17 21 5" xfId="43132"/>
    <cellStyle name="Обычный 3 17 21 5 2" xfId="43133"/>
    <cellStyle name="Обычный 3 17 21 5 2 2" xfId="43134"/>
    <cellStyle name="Обычный 3 17 21 5 2 2 2" xfId="43135"/>
    <cellStyle name="Обычный 3 17 21 5 2 3" xfId="43136"/>
    <cellStyle name="Обычный 3 17 21 5 3" xfId="43137"/>
    <cellStyle name="Обычный 3 17 21 5 3 2" xfId="43138"/>
    <cellStyle name="Обычный 3 17 21 5 4" xfId="43139"/>
    <cellStyle name="Обычный 3 17 21 6" xfId="43140"/>
    <cellStyle name="Обычный 3 17 21 6 2" xfId="43141"/>
    <cellStyle name="Обычный 3 17 21 6 2 2" xfId="43142"/>
    <cellStyle name="Обычный 3 17 21 6 3" xfId="43143"/>
    <cellStyle name="Обычный 3 17 21 7" xfId="43144"/>
    <cellStyle name="Обычный 3 17 21 7 2" xfId="43145"/>
    <cellStyle name="Обычный 3 17 21 8" xfId="43146"/>
    <cellStyle name="Обычный 3 17 22" xfId="43147"/>
    <cellStyle name="Обычный 3 17 22 2" xfId="43148"/>
    <cellStyle name="Обычный 3 17 22 2 2" xfId="43149"/>
    <cellStyle name="Обычный 3 17 22 2 2 2" xfId="43150"/>
    <cellStyle name="Обычный 3 17 22 2 2 2 2" xfId="43151"/>
    <cellStyle name="Обычный 3 17 22 2 2 2 2 2" xfId="43152"/>
    <cellStyle name="Обычный 3 17 22 2 2 2 2 2 2" xfId="43153"/>
    <cellStyle name="Обычный 3 17 22 2 2 2 2 3" xfId="43154"/>
    <cellStyle name="Обычный 3 17 22 2 2 2 3" xfId="43155"/>
    <cellStyle name="Обычный 3 17 22 2 2 2 3 2" xfId="43156"/>
    <cellStyle name="Обычный 3 17 22 2 2 2 4" xfId="43157"/>
    <cellStyle name="Обычный 3 17 22 2 2 3" xfId="43158"/>
    <cellStyle name="Обычный 3 17 22 2 2 3 2" xfId="43159"/>
    <cellStyle name="Обычный 3 17 22 2 2 3 2 2" xfId="43160"/>
    <cellStyle name="Обычный 3 17 22 2 2 3 3" xfId="43161"/>
    <cellStyle name="Обычный 3 17 22 2 2 4" xfId="43162"/>
    <cellStyle name="Обычный 3 17 22 2 2 4 2" xfId="43163"/>
    <cellStyle name="Обычный 3 17 22 2 2 5" xfId="43164"/>
    <cellStyle name="Обычный 3 17 22 2 3" xfId="43165"/>
    <cellStyle name="Обычный 3 17 22 2 3 2" xfId="43166"/>
    <cellStyle name="Обычный 3 17 22 2 3 2 2" xfId="43167"/>
    <cellStyle name="Обычный 3 17 22 2 3 2 2 2" xfId="43168"/>
    <cellStyle name="Обычный 3 17 22 2 3 2 2 2 2" xfId="43169"/>
    <cellStyle name="Обычный 3 17 22 2 3 2 2 3" xfId="43170"/>
    <cellStyle name="Обычный 3 17 22 2 3 2 3" xfId="43171"/>
    <cellStyle name="Обычный 3 17 22 2 3 2 3 2" xfId="43172"/>
    <cellStyle name="Обычный 3 17 22 2 3 2 4" xfId="43173"/>
    <cellStyle name="Обычный 3 17 22 2 3 3" xfId="43174"/>
    <cellStyle name="Обычный 3 17 22 2 3 3 2" xfId="43175"/>
    <cellStyle name="Обычный 3 17 22 2 3 3 2 2" xfId="43176"/>
    <cellStyle name="Обычный 3 17 22 2 3 3 3" xfId="43177"/>
    <cellStyle name="Обычный 3 17 22 2 3 4" xfId="43178"/>
    <cellStyle name="Обычный 3 17 22 2 3 4 2" xfId="43179"/>
    <cellStyle name="Обычный 3 17 22 2 3 5" xfId="43180"/>
    <cellStyle name="Обычный 3 17 22 2 4" xfId="43181"/>
    <cellStyle name="Обычный 3 17 22 2 4 2" xfId="43182"/>
    <cellStyle name="Обычный 3 17 22 2 4 2 2" xfId="43183"/>
    <cellStyle name="Обычный 3 17 22 2 4 2 2 2" xfId="43184"/>
    <cellStyle name="Обычный 3 17 22 2 4 2 3" xfId="43185"/>
    <cellStyle name="Обычный 3 17 22 2 4 3" xfId="43186"/>
    <cellStyle name="Обычный 3 17 22 2 4 3 2" xfId="43187"/>
    <cellStyle name="Обычный 3 17 22 2 4 4" xfId="43188"/>
    <cellStyle name="Обычный 3 17 22 2 5" xfId="43189"/>
    <cellStyle name="Обычный 3 17 22 2 5 2" xfId="43190"/>
    <cellStyle name="Обычный 3 17 22 2 5 2 2" xfId="43191"/>
    <cellStyle name="Обычный 3 17 22 2 5 3" xfId="43192"/>
    <cellStyle name="Обычный 3 17 22 2 6" xfId="43193"/>
    <cellStyle name="Обычный 3 17 22 2 6 2" xfId="43194"/>
    <cellStyle name="Обычный 3 17 22 2 7" xfId="43195"/>
    <cellStyle name="Обычный 3 17 22 3" xfId="43196"/>
    <cellStyle name="Обычный 3 17 22 3 2" xfId="43197"/>
    <cellStyle name="Обычный 3 17 22 3 2 2" xfId="43198"/>
    <cellStyle name="Обычный 3 17 22 3 2 2 2" xfId="43199"/>
    <cellStyle name="Обычный 3 17 22 3 2 2 2 2" xfId="43200"/>
    <cellStyle name="Обычный 3 17 22 3 2 2 3" xfId="43201"/>
    <cellStyle name="Обычный 3 17 22 3 2 3" xfId="43202"/>
    <cellStyle name="Обычный 3 17 22 3 2 3 2" xfId="43203"/>
    <cellStyle name="Обычный 3 17 22 3 2 4" xfId="43204"/>
    <cellStyle name="Обычный 3 17 22 3 3" xfId="43205"/>
    <cellStyle name="Обычный 3 17 22 3 3 2" xfId="43206"/>
    <cellStyle name="Обычный 3 17 22 3 3 2 2" xfId="43207"/>
    <cellStyle name="Обычный 3 17 22 3 3 3" xfId="43208"/>
    <cellStyle name="Обычный 3 17 22 3 4" xfId="43209"/>
    <cellStyle name="Обычный 3 17 22 3 4 2" xfId="43210"/>
    <cellStyle name="Обычный 3 17 22 3 5" xfId="43211"/>
    <cellStyle name="Обычный 3 17 22 4" xfId="43212"/>
    <cellStyle name="Обычный 3 17 22 4 2" xfId="43213"/>
    <cellStyle name="Обычный 3 17 22 4 2 2" xfId="43214"/>
    <cellStyle name="Обычный 3 17 22 4 2 2 2" xfId="43215"/>
    <cellStyle name="Обычный 3 17 22 4 2 2 2 2" xfId="43216"/>
    <cellStyle name="Обычный 3 17 22 4 2 2 3" xfId="43217"/>
    <cellStyle name="Обычный 3 17 22 4 2 3" xfId="43218"/>
    <cellStyle name="Обычный 3 17 22 4 2 3 2" xfId="43219"/>
    <cellStyle name="Обычный 3 17 22 4 2 4" xfId="43220"/>
    <cellStyle name="Обычный 3 17 22 4 3" xfId="43221"/>
    <cellStyle name="Обычный 3 17 22 4 3 2" xfId="43222"/>
    <cellStyle name="Обычный 3 17 22 4 3 2 2" xfId="43223"/>
    <cellStyle name="Обычный 3 17 22 4 3 3" xfId="43224"/>
    <cellStyle name="Обычный 3 17 22 4 4" xfId="43225"/>
    <cellStyle name="Обычный 3 17 22 4 4 2" xfId="43226"/>
    <cellStyle name="Обычный 3 17 22 4 5" xfId="43227"/>
    <cellStyle name="Обычный 3 17 22 5" xfId="43228"/>
    <cellStyle name="Обычный 3 17 22 5 2" xfId="43229"/>
    <cellStyle name="Обычный 3 17 22 5 2 2" xfId="43230"/>
    <cellStyle name="Обычный 3 17 22 5 2 2 2" xfId="43231"/>
    <cellStyle name="Обычный 3 17 22 5 2 3" xfId="43232"/>
    <cellStyle name="Обычный 3 17 22 5 3" xfId="43233"/>
    <cellStyle name="Обычный 3 17 22 5 3 2" xfId="43234"/>
    <cellStyle name="Обычный 3 17 22 5 4" xfId="43235"/>
    <cellStyle name="Обычный 3 17 22 6" xfId="43236"/>
    <cellStyle name="Обычный 3 17 22 6 2" xfId="43237"/>
    <cellStyle name="Обычный 3 17 22 6 2 2" xfId="43238"/>
    <cellStyle name="Обычный 3 17 22 6 3" xfId="43239"/>
    <cellStyle name="Обычный 3 17 22 7" xfId="43240"/>
    <cellStyle name="Обычный 3 17 22 7 2" xfId="43241"/>
    <cellStyle name="Обычный 3 17 22 8" xfId="43242"/>
    <cellStyle name="Обычный 3 17 23" xfId="43243"/>
    <cellStyle name="Обычный 3 17 23 2" xfId="43244"/>
    <cellStyle name="Обычный 3 17 23 2 2" xfId="43245"/>
    <cellStyle name="Обычный 3 17 23 2 2 2" xfId="43246"/>
    <cellStyle name="Обычный 3 17 23 2 2 2 2" xfId="43247"/>
    <cellStyle name="Обычный 3 17 23 2 2 2 2 2" xfId="43248"/>
    <cellStyle name="Обычный 3 17 23 2 2 2 2 2 2" xfId="43249"/>
    <cellStyle name="Обычный 3 17 23 2 2 2 2 3" xfId="43250"/>
    <cellStyle name="Обычный 3 17 23 2 2 2 3" xfId="43251"/>
    <cellStyle name="Обычный 3 17 23 2 2 2 3 2" xfId="43252"/>
    <cellStyle name="Обычный 3 17 23 2 2 2 4" xfId="43253"/>
    <cellStyle name="Обычный 3 17 23 2 2 3" xfId="43254"/>
    <cellStyle name="Обычный 3 17 23 2 2 3 2" xfId="43255"/>
    <cellStyle name="Обычный 3 17 23 2 2 3 2 2" xfId="43256"/>
    <cellStyle name="Обычный 3 17 23 2 2 3 3" xfId="43257"/>
    <cellStyle name="Обычный 3 17 23 2 2 4" xfId="43258"/>
    <cellStyle name="Обычный 3 17 23 2 2 4 2" xfId="43259"/>
    <cellStyle name="Обычный 3 17 23 2 2 5" xfId="43260"/>
    <cellStyle name="Обычный 3 17 23 2 3" xfId="43261"/>
    <cellStyle name="Обычный 3 17 23 2 3 2" xfId="43262"/>
    <cellStyle name="Обычный 3 17 23 2 3 2 2" xfId="43263"/>
    <cellStyle name="Обычный 3 17 23 2 3 2 2 2" xfId="43264"/>
    <cellStyle name="Обычный 3 17 23 2 3 2 2 2 2" xfId="43265"/>
    <cellStyle name="Обычный 3 17 23 2 3 2 2 3" xfId="43266"/>
    <cellStyle name="Обычный 3 17 23 2 3 2 3" xfId="43267"/>
    <cellStyle name="Обычный 3 17 23 2 3 2 3 2" xfId="43268"/>
    <cellStyle name="Обычный 3 17 23 2 3 2 4" xfId="43269"/>
    <cellStyle name="Обычный 3 17 23 2 3 3" xfId="43270"/>
    <cellStyle name="Обычный 3 17 23 2 3 3 2" xfId="43271"/>
    <cellStyle name="Обычный 3 17 23 2 3 3 2 2" xfId="43272"/>
    <cellStyle name="Обычный 3 17 23 2 3 3 3" xfId="43273"/>
    <cellStyle name="Обычный 3 17 23 2 3 4" xfId="43274"/>
    <cellStyle name="Обычный 3 17 23 2 3 4 2" xfId="43275"/>
    <cellStyle name="Обычный 3 17 23 2 3 5" xfId="43276"/>
    <cellStyle name="Обычный 3 17 23 2 4" xfId="43277"/>
    <cellStyle name="Обычный 3 17 23 2 4 2" xfId="43278"/>
    <cellStyle name="Обычный 3 17 23 2 4 2 2" xfId="43279"/>
    <cellStyle name="Обычный 3 17 23 2 4 2 2 2" xfId="43280"/>
    <cellStyle name="Обычный 3 17 23 2 4 2 3" xfId="43281"/>
    <cellStyle name="Обычный 3 17 23 2 4 3" xfId="43282"/>
    <cellStyle name="Обычный 3 17 23 2 4 3 2" xfId="43283"/>
    <cellStyle name="Обычный 3 17 23 2 4 4" xfId="43284"/>
    <cellStyle name="Обычный 3 17 23 2 5" xfId="43285"/>
    <cellStyle name="Обычный 3 17 23 2 5 2" xfId="43286"/>
    <cellStyle name="Обычный 3 17 23 2 5 2 2" xfId="43287"/>
    <cellStyle name="Обычный 3 17 23 2 5 3" xfId="43288"/>
    <cellStyle name="Обычный 3 17 23 2 6" xfId="43289"/>
    <cellStyle name="Обычный 3 17 23 2 6 2" xfId="43290"/>
    <cellStyle name="Обычный 3 17 23 2 7" xfId="43291"/>
    <cellStyle name="Обычный 3 17 23 3" xfId="43292"/>
    <cellStyle name="Обычный 3 17 23 3 2" xfId="43293"/>
    <cellStyle name="Обычный 3 17 23 3 2 2" xfId="43294"/>
    <cellStyle name="Обычный 3 17 23 3 2 2 2" xfId="43295"/>
    <cellStyle name="Обычный 3 17 23 3 2 2 2 2" xfId="43296"/>
    <cellStyle name="Обычный 3 17 23 3 2 2 3" xfId="43297"/>
    <cellStyle name="Обычный 3 17 23 3 2 3" xfId="43298"/>
    <cellStyle name="Обычный 3 17 23 3 2 3 2" xfId="43299"/>
    <cellStyle name="Обычный 3 17 23 3 2 4" xfId="43300"/>
    <cellStyle name="Обычный 3 17 23 3 3" xfId="43301"/>
    <cellStyle name="Обычный 3 17 23 3 3 2" xfId="43302"/>
    <cellStyle name="Обычный 3 17 23 3 3 2 2" xfId="43303"/>
    <cellStyle name="Обычный 3 17 23 3 3 3" xfId="43304"/>
    <cellStyle name="Обычный 3 17 23 3 4" xfId="43305"/>
    <cellStyle name="Обычный 3 17 23 3 4 2" xfId="43306"/>
    <cellStyle name="Обычный 3 17 23 3 5" xfId="43307"/>
    <cellStyle name="Обычный 3 17 23 4" xfId="43308"/>
    <cellStyle name="Обычный 3 17 23 4 2" xfId="43309"/>
    <cellStyle name="Обычный 3 17 23 4 2 2" xfId="43310"/>
    <cellStyle name="Обычный 3 17 23 4 2 2 2" xfId="43311"/>
    <cellStyle name="Обычный 3 17 23 4 2 2 2 2" xfId="43312"/>
    <cellStyle name="Обычный 3 17 23 4 2 2 3" xfId="43313"/>
    <cellStyle name="Обычный 3 17 23 4 2 3" xfId="43314"/>
    <cellStyle name="Обычный 3 17 23 4 2 3 2" xfId="43315"/>
    <cellStyle name="Обычный 3 17 23 4 2 4" xfId="43316"/>
    <cellStyle name="Обычный 3 17 23 4 3" xfId="43317"/>
    <cellStyle name="Обычный 3 17 23 4 3 2" xfId="43318"/>
    <cellStyle name="Обычный 3 17 23 4 3 2 2" xfId="43319"/>
    <cellStyle name="Обычный 3 17 23 4 3 3" xfId="43320"/>
    <cellStyle name="Обычный 3 17 23 4 4" xfId="43321"/>
    <cellStyle name="Обычный 3 17 23 4 4 2" xfId="43322"/>
    <cellStyle name="Обычный 3 17 23 4 5" xfId="43323"/>
    <cellStyle name="Обычный 3 17 23 5" xfId="43324"/>
    <cellStyle name="Обычный 3 17 23 5 2" xfId="43325"/>
    <cellStyle name="Обычный 3 17 23 5 2 2" xfId="43326"/>
    <cellStyle name="Обычный 3 17 23 5 2 2 2" xfId="43327"/>
    <cellStyle name="Обычный 3 17 23 5 2 3" xfId="43328"/>
    <cellStyle name="Обычный 3 17 23 5 3" xfId="43329"/>
    <cellStyle name="Обычный 3 17 23 5 3 2" xfId="43330"/>
    <cellStyle name="Обычный 3 17 23 5 4" xfId="43331"/>
    <cellStyle name="Обычный 3 17 23 6" xfId="43332"/>
    <cellStyle name="Обычный 3 17 23 6 2" xfId="43333"/>
    <cellStyle name="Обычный 3 17 23 6 2 2" xfId="43334"/>
    <cellStyle name="Обычный 3 17 23 6 3" xfId="43335"/>
    <cellStyle name="Обычный 3 17 23 7" xfId="43336"/>
    <cellStyle name="Обычный 3 17 23 7 2" xfId="43337"/>
    <cellStyle name="Обычный 3 17 23 8" xfId="43338"/>
    <cellStyle name="Обычный 3 17 24" xfId="43339"/>
    <cellStyle name="Обычный 3 17 24 2" xfId="43340"/>
    <cellStyle name="Обычный 3 17 24 2 2" xfId="43341"/>
    <cellStyle name="Обычный 3 17 24 2 2 2" xfId="43342"/>
    <cellStyle name="Обычный 3 17 24 2 2 2 2" xfId="43343"/>
    <cellStyle name="Обычный 3 17 24 2 2 2 2 2" xfId="43344"/>
    <cellStyle name="Обычный 3 17 24 2 2 2 2 2 2" xfId="43345"/>
    <cellStyle name="Обычный 3 17 24 2 2 2 2 3" xfId="43346"/>
    <cellStyle name="Обычный 3 17 24 2 2 2 3" xfId="43347"/>
    <cellStyle name="Обычный 3 17 24 2 2 2 3 2" xfId="43348"/>
    <cellStyle name="Обычный 3 17 24 2 2 2 4" xfId="43349"/>
    <cellStyle name="Обычный 3 17 24 2 2 3" xfId="43350"/>
    <cellStyle name="Обычный 3 17 24 2 2 3 2" xfId="43351"/>
    <cellStyle name="Обычный 3 17 24 2 2 3 2 2" xfId="43352"/>
    <cellStyle name="Обычный 3 17 24 2 2 3 3" xfId="43353"/>
    <cellStyle name="Обычный 3 17 24 2 2 4" xfId="43354"/>
    <cellStyle name="Обычный 3 17 24 2 2 4 2" xfId="43355"/>
    <cellStyle name="Обычный 3 17 24 2 2 5" xfId="43356"/>
    <cellStyle name="Обычный 3 17 24 2 3" xfId="43357"/>
    <cellStyle name="Обычный 3 17 24 2 3 2" xfId="43358"/>
    <cellStyle name="Обычный 3 17 24 2 3 2 2" xfId="43359"/>
    <cellStyle name="Обычный 3 17 24 2 3 2 2 2" xfId="43360"/>
    <cellStyle name="Обычный 3 17 24 2 3 2 2 2 2" xfId="43361"/>
    <cellStyle name="Обычный 3 17 24 2 3 2 2 3" xfId="43362"/>
    <cellStyle name="Обычный 3 17 24 2 3 2 3" xfId="43363"/>
    <cellStyle name="Обычный 3 17 24 2 3 2 3 2" xfId="43364"/>
    <cellStyle name="Обычный 3 17 24 2 3 2 4" xfId="43365"/>
    <cellStyle name="Обычный 3 17 24 2 3 3" xfId="43366"/>
    <cellStyle name="Обычный 3 17 24 2 3 3 2" xfId="43367"/>
    <cellStyle name="Обычный 3 17 24 2 3 3 2 2" xfId="43368"/>
    <cellStyle name="Обычный 3 17 24 2 3 3 3" xfId="43369"/>
    <cellStyle name="Обычный 3 17 24 2 3 4" xfId="43370"/>
    <cellStyle name="Обычный 3 17 24 2 3 4 2" xfId="43371"/>
    <cellStyle name="Обычный 3 17 24 2 3 5" xfId="43372"/>
    <cellStyle name="Обычный 3 17 24 2 4" xfId="43373"/>
    <cellStyle name="Обычный 3 17 24 2 4 2" xfId="43374"/>
    <cellStyle name="Обычный 3 17 24 2 4 2 2" xfId="43375"/>
    <cellStyle name="Обычный 3 17 24 2 4 2 2 2" xfId="43376"/>
    <cellStyle name="Обычный 3 17 24 2 4 2 3" xfId="43377"/>
    <cellStyle name="Обычный 3 17 24 2 4 3" xfId="43378"/>
    <cellStyle name="Обычный 3 17 24 2 4 3 2" xfId="43379"/>
    <cellStyle name="Обычный 3 17 24 2 4 4" xfId="43380"/>
    <cellStyle name="Обычный 3 17 24 2 5" xfId="43381"/>
    <cellStyle name="Обычный 3 17 24 2 5 2" xfId="43382"/>
    <cellStyle name="Обычный 3 17 24 2 5 2 2" xfId="43383"/>
    <cellStyle name="Обычный 3 17 24 2 5 3" xfId="43384"/>
    <cellStyle name="Обычный 3 17 24 2 6" xfId="43385"/>
    <cellStyle name="Обычный 3 17 24 2 6 2" xfId="43386"/>
    <cellStyle name="Обычный 3 17 24 2 7" xfId="43387"/>
    <cellStyle name="Обычный 3 17 24 3" xfId="43388"/>
    <cellStyle name="Обычный 3 17 24 3 2" xfId="43389"/>
    <cellStyle name="Обычный 3 17 24 3 2 2" xfId="43390"/>
    <cellStyle name="Обычный 3 17 24 3 2 2 2" xfId="43391"/>
    <cellStyle name="Обычный 3 17 24 3 2 2 2 2" xfId="43392"/>
    <cellStyle name="Обычный 3 17 24 3 2 2 3" xfId="43393"/>
    <cellStyle name="Обычный 3 17 24 3 2 3" xfId="43394"/>
    <cellStyle name="Обычный 3 17 24 3 2 3 2" xfId="43395"/>
    <cellStyle name="Обычный 3 17 24 3 2 4" xfId="43396"/>
    <cellStyle name="Обычный 3 17 24 3 3" xfId="43397"/>
    <cellStyle name="Обычный 3 17 24 3 3 2" xfId="43398"/>
    <cellStyle name="Обычный 3 17 24 3 3 2 2" xfId="43399"/>
    <cellStyle name="Обычный 3 17 24 3 3 3" xfId="43400"/>
    <cellStyle name="Обычный 3 17 24 3 4" xfId="43401"/>
    <cellStyle name="Обычный 3 17 24 3 4 2" xfId="43402"/>
    <cellStyle name="Обычный 3 17 24 3 5" xfId="43403"/>
    <cellStyle name="Обычный 3 17 24 4" xfId="43404"/>
    <cellStyle name="Обычный 3 17 24 4 2" xfId="43405"/>
    <cellStyle name="Обычный 3 17 24 4 2 2" xfId="43406"/>
    <cellStyle name="Обычный 3 17 24 4 2 2 2" xfId="43407"/>
    <cellStyle name="Обычный 3 17 24 4 2 2 2 2" xfId="43408"/>
    <cellStyle name="Обычный 3 17 24 4 2 2 3" xfId="43409"/>
    <cellStyle name="Обычный 3 17 24 4 2 3" xfId="43410"/>
    <cellStyle name="Обычный 3 17 24 4 2 3 2" xfId="43411"/>
    <cellStyle name="Обычный 3 17 24 4 2 4" xfId="43412"/>
    <cellStyle name="Обычный 3 17 24 4 3" xfId="43413"/>
    <cellStyle name="Обычный 3 17 24 4 3 2" xfId="43414"/>
    <cellStyle name="Обычный 3 17 24 4 3 2 2" xfId="43415"/>
    <cellStyle name="Обычный 3 17 24 4 3 3" xfId="43416"/>
    <cellStyle name="Обычный 3 17 24 4 4" xfId="43417"/>
    <cellStyle name="Обычный 3 17 24 4 4 2" xfId="43418"/>
    <cellStyle name="Обычный 3 17 24 4 5" xfId="43419"/>
    <cellStyle name="Обычный 3 17 24 5" xfId="43420"/>
    <cellStyle name="Обычный 3 17 24 5 2" xfId="43421"/>
    <cellStyle name="Обычный 3 17 24 5 2 2" xfId="43422"/>
    <cellStyle name="Обычный 3 17 24 5 2 2 2" xfId="43423"/>
    <cellStyle name="Обычный 3 17 24 5 2 3" xfId="43424"/>
    <cellStyle name="Обычный 3 17 24 5 3" xfId="43425"/>
    <cellStyle name="Обычный 3 17 24 5 3 2" xfId="43426"/>
    <cellStyle name="Обычный 3 17 24 5 4" xfId="43427"/>
    <cellStyle name="Обычный 3 17 24 6" xfId="43428"/>
    <cellStyle name="Обычный 3 17 24 6 2" xfId="43429"/>
    <cellStyle name="Обычный 3 17 24 6 2 2" xfId="43430"/>
    <cellStyle name="Обычный 3 17 24 6 3" xfId="43431"/>
    <cellStyle name="Обычный 3 17 24 7" xfId="43432"/>
    <cellStyle name="Обычный 3 17 24 7 2" xfId="43433"/>
    <cellStyle name="Обычный 3 17 24 8" xfId="43434"/>
    <cellStyle name="Обычный 3 17 25" xfId="43435"/>
    <cellStyle name="Обычный 3 17 25 2" xfId="43436"/>
    <cellStyle name="Обычный 3 17 25 2 2" xfId="43437"/>
    <cellStyle name="Обычный 3 17 25 2 2 2" xfId="43438"/>
    <cellStyle name="Обычный 3 17 25 2 2 2 2" xfId="43439"/>
    <cellStyle name="Обычный 3 17 25 2 2 2 2 2" xfId="43440"/>
    <cellStyle name="Обычный 3 17 25 2 2 2 2 2 2" xfId="43441"/>
    <cellStyle name="Обычный 3 17 25 2 2 2 2 3" xfId="43442"/>
    <cellStyle name="Обычный 3 17 25 2 2 2 3" xfId="43443"/>
    <cellStyle name="Обычный 3 17 25 2 2 2 3 2" xfId="43444"/>
    <cellStyle name="Обычный 3 17 25 2 2 2 4" xfId="43445"/>
    <cellStyle name="Обычный 3 17 25 2 2 3" xfId="43446"/>
    <cellStyle name="Обычный 3 17 25 2 2 3 2" xfId="43447"/>
    <cellStyle name="Обычный 3 17 25 2 2 3 2 2" xfId="43448"/>
    <cellStyle name="Обычный 3 17 25 2 2 3 3" xfId="43449"/>
    <cellStyle name="Обычный 3 17 25 2 2 4" xfId="43450"/>
    <cellStyle name="Обычный 3 17 25 2 2 4 2" xfId="43451"/>
    <cellStyle name="Обычный 3 17 25 2 2 5" xfId="43452"/>
    <cellStyle name="Обычный 3 17 25 2 3" xfId="43453"/>
    <cellStyle name="Обычный 3 17 25 2 3 2" xfId="43454"/>
    <cellStyle name="Обычный 3 17 25 2 3 2 2" xfId="43455"/>
    <cellStyle name="Обычный 3 17 25 2 3 2 2 2" xfId="43456"/>
    <cellStyle name="Обычный 3 17 25 2 3 2 2 2 2" xfId="43457"/>
    <cellStyle name="Обычный 3 17 25 2 3 2 2 3" xfId="43458"/>
    <cellStyle name="Обычный 3 17 25 2 3 2 3" xfId="43459"/>
    <cellStyle name="Обычный 3 17 25 2 3 2 3 2" xfId="43460"/>
    <cellStyle name="Обычный 3 17 25 2 3 2 4" xfId="43461"/>
    <cellStyle name="Обычный 3 17 25 2 3 3" xfId="43462"/>
    <cellStyle name="Обычный 3 17 25 2 3 3 2" xfId="43463"/>
    <cellStyle name="Обычный 3 17 25 2 3 3 2 2" xfId="43464"/>
    <cellStyle name="Обычный 3 17 25 2 3 3 3" xfId="43465"/>
    <cellStyle name="Обычный 3 17 25 2 3 4" xfId="43466"/>
    <cellStyle name="Обычный 3 17 25 2 3 4 2" xfId="43467"/>
    <cellStyle name="Обычный 3 17 25 2 3 5" xfId="43468"/>
    <cellStyle name="Обычный 3 17 25 2 4" xfId="43469"/>
    <cellStyle name="Обычный 3 17 25 2 4 2" xfId="43470"/>
    <cellStyle name="Обычный 3 17 25 2 4 2 2" xfId="43471"/>
    <cellStyle name="Обычный 3 17 25 2 4 2 2 2" xfId="43472"/>
    <cellStyle name="Обычный 3 17 25 2 4 2 3" xfId="43473"/>
    <cellStyle name="Обычный 3 17 25 2 4 3" xfId="43474"/>
    <cellStyle name="Обычный 3 17 25 2 4 3 2" xfId="43475"/>
    <cellStyle name="Обычный 3 17 25 2 4 4" xfId="43476"/>
    <cellStyle name="Обычный 3 17 25 2 5" xfId="43477"/>
    <cellStyle name="Обычный 3 17 25 2 5 2" xfId="43478"/>
    <cellStyle name="Обычный 3 17 25 2 5 2 2" xfId="43479"/>
    <cellStyle name="Обычный 3 17 25 2 5 3" xfId="43480"/>
    <cellStyle name="Обычный 3 17 25 2 6" xfId="43481"/>
    <cellStyle name="Обычный 3 17 25 2 6 2" xfId="43482"/>
    <cellStyle name="Обычный 3 17 25 2 7" xfId="43483"/>
    <cellStyle name="Обычный 3 17 25 3" xfId="43484"/>
    <cellStyle name="Обычный 3 17 25 3 2" xfId="43485"/>
    <cellStyle name="Обычный 3 17 25 3 2 2" xfId="43486"/>
    <cellStyle name="Обычный 3 17 25 3 2 2 2" xfId="43487"/>
    <cellStyle name="Обычный 3 17 25 3 2 2 2 2" xfId="43488"/>
    <cellStyle name="Обычный 3 17 25 3 2 2 3" xfId="43489"/>
    <cellStyle name="Обычный 3 17 25 3 2 3" xfId="43490"/>
    <cellStyle name="Обычный 3 17 25 3 2 3 2" xfId="43491"/>
    <cellStyle name="Обычный 3 17 25 3 2 4" xfId="43492"/>
    <cellStyle name="Обычный 3 17 25 3 3" xfId="43493"/>
    <cellStyle name="Обычный 3 17 25 3 3 2" xfId="43494"/>
    <cellStyle name="Обычный 3 17 25 3 3 2 2" xfId="43495"/>
    <cellStyle name="Обычный 3 17 25 3 3 3" xfId="43496"/>
    <cellStyle name="Обычный 3 17 25 3 4" xfId="43497"/>
    <cellStyle name="Обычный 3 17 25 3 4 2" xfId="43498"/>
    <cellStyle name="Обычный 3 17 25 3 5" xfId="43499"/>
    <cellStyle name="Обычный 3 17 25 4" xfId="43500"/>
    <cellStyle name="Обычный 3 17 25 4 2" xfId="43501"/>
    <cellStyle name="Обычный 3 17 25 4 2 2" xfId="43502"/>
    <cellStyle name="Обычный 3 17 25 4 2 2 2" xfId="43503"/>
    <cellStyle name="Обычный 3 17 25 4 2 2 2 2" xfId="43504"/>
    <cellStyle name="Обычный 3 17 25 4 2 2 3" xfId="43505"/>
    <cellStyle name="Обычный 3 17 25 4 2 3" xfId="43506"/>
    <cellStyle name="Обычный 3 17 25 4 2 3 2" xfId="43507"/>
    <cellStyle name="Обычный 3 17 25 4 2 4" xfId="43508"/>
    <cellStyle name="Обычный 3 17 25 4 3" xfId="43509"/>
    <cellStyle name="Обычный 3 17 25 4 3 2" xfId="43510"/>
    <cellStyle name="Обычный 3 17 25 4 3 2 2" xfId="43511"/>
    <cellStyle name="Обычный 3 17 25 4 3 3" xfId="43512"/>
    <cellStyle name="Обычный 3 17 25 4 4" xfId="43513"/>
    <cellStyle name="Обычный 3 17 25 4 4 2" xfId="43514"/>
    <cellStyle name="Обычный 3 17 25 4 5" xfId="43515"/>
    <cellStyle name="Обычный 3 17 25 5" xfId="43516"/>
    <cellStyle name="Обычный 3 17 25 5 2" xfId="43517"/>
    <cellStyle name="Обычный 3 17 25 5 2 2" xfId="43518"/>
    <cellStyle name="Обычный 3 17 25 5 2 2 2" xfId="43519"/>
    <cellStyle name="Обычный 3 17 25 5 2 3" xfId="43520"/>
    <cellStyle name="Обычный 3 17 25 5 3" xfId="43521"/>
    <cellStyle name="Обычный 3 17 25 5 3 2" xfId="43522"/>
    <cellStyle name="Обычный 3 17 25 5 4" xfId="43523"/>
    <cellStyle name="Обычный 3 17 25 6" xfId="43524"/>
    <cellStyle name="Обычный 3 17 25 6 2" xfId="43525"/>
    <cellStyle name="Обычный 3 17 25 6 2 2" xfId="43526"/>
    <cellStyle name="Обычный 3 17 25 6 3" xfId="43527"/>
    <cellStyle name="Обычный 3 17 25 7" xfId="43528"/>
    <cellStyle name="Обычный 3 17 25 7 2" xfId="43529"/>
    <cellStyle name="Обычный 3 17 25 8" xfId="43530"/>
    <cellStyle name="Обычный 3 17 26" xfId="43531"/>
    <cellStyle name="Обычный 3 17 26 2" xfId="43532"/>
    <cellStyle name="Обычный 3 17 26 2 2" xfId="43533"/>
    <cellStyle name="Обычный 3 17 26 2 2 2" xfId="43534"/>
    <cellStyle name="Обычный 3 17 26 2 2 2 2" xfId="43535"/>
    <cellStyle name="Обычный 3 17 26 2 2 2 2 2" xfId="43536"/>
    <cellStyle name="Обычный 3 17 26 2 2 2 2 2 2" xfId="43537"/>
    <cellStyle name="Обычный 3 17 26 2 2 2 2 3" xfId="43538"/>
    <cellStyle name="Обычный 3 17 26 2 2 2 3" xfId="43539"/>
    <cellStyle name="Обычный 3 17 26 2 2 2 3 2" xfId="43540"/>
    <cellStyle name="Обычный 3 17 26 2 2 2 4" xfId="43541"/>
    <cellStyle name="Обычный 3 17 26 2 2 3" xfId="43542"/>
    <cellStyle name="Обычный 3 17 26 2 2 3 2" xfId="43543"/>
    <cellStyle name="Обычный 3 17 26 2 2 3 2 2" xfId="43544"/>
    <cellStyle name="Обычный 3 17 26 2 2 3 3" xfId="43545"/>
    <cellStyle name="Обычный 3 17 26 2 2 4" xfId="43546"/>
    <cellStyle name="Обычный 3 17 26 2 2 4 2" xfId="43547"/>
    <cellStyle name="Обычный 3 17 26 2 2 5" xfId="43548"/>
    <cellStyle name="Обычный 3 17 26 2 3" xfId="43549"/>
    <cellStyle name="Обычный 3 17 26 2 3 2" xfId="43550"/>
    <cellStyle name="Обычный 3 17 26 2 3 2 2" xfId="43551"/>
    <cellStyle name="Обычный 3 17 26 2 3 2 2 2" xfId="43552"/>
    <cellStyle name="Обычный 3 17 26 2 3 2 2 2 2" xfId="43553"/>
    <cellStyle name="Обычный 3 17 26 2 3 2 2 3" xfId="43554"/>
    <cellStyle name="Обычный 3 17 26 2 3 2 3" xfId="43555"/>
    <cellStyle name="Обычный 3 17 26 2 3 2 3 2" xfId="43556"/>
    <cellStyle name="Обычный 3 17 26 2 3 2 4" xfId="43557"/>
    <cellStyle name="Обычный 3 17 26 2 3 3" xfId="43558"/>
    <cellStyle name="Обычный 3 17 26 2 3 3 2" xfId="43559"/>
    <cellStyle name="Обычный 3 17 26 2 3 3 2 2" xfId="43560"/>
    <cellStyle name="Обычный 3 17 26 2 3 3 3" xfId="43561"/>
    <cellStyle name="Обычный 3 17 26 2 3 4" xfId="43562"/>
    <cellStyle name="Обычный 3 17 26 2 3 4 2" xfId="43563"/>
    <cellStyle name="Обычный 3 17 26 2 3 5" xfId="43564"/>
    <cellStyle name="Обычный 3 17 26 2 4" xfId="43565"/>
    <cellStyle name="Обычный 3 17 26 2 4 2" xfId="43566"/>
    <cellStyle name="Обычный 3 17 26 2 4 2 2" xfId="43567"/>
    <cellStyle name="Обычный 3 17 26 2 4 2 2 2" xfId="43568"/>
    <cellStyle name="Обычный 3 17 26 2 4 2 3" xfId="43569"/>
    <cellStyle name="Обычный 3 17 26 2 4 3" xfId="43570"/>
    <cellStyle name="Обычный 3 17 26 2 4 3 2" xfId="43571"/>
    <cellStyle name="Обычный 3 17 26 2 4 4" xfId="43572"/>
    <cellStyle name="Обычный 3 17 26 2 5" xfId="43573"/>
    <cellStyle name="Обычный 3 17 26 2 5 2" xfId="43574"/>
    <cellStyle name="Обычный 3 17 26 2 5 2 2" xfId="43575"/>
    <cellStyle name="Обычный 3 17 26 2 5 3" xfId="43576"/>
    <cellStyle name="Обычный 3 17 26 2 6" xfId="43577"/>
    <cellStyle name="Обычный 3 17 26 2 6 2" xfId="43578"/>
    <cellStyle name="Обычный 3 17 26 2 7" xfId="43579"/>
    <cellStyle name="Обычный 3 17 26 3" xfId="43580"/>
    <cellStyle name="Обычный 3 17 26 3 2" xfId="43581"/>
    <cellStyle name="Обычный 3 17 26 3 2 2" xfId="43582"/>
    <cellStyle name="Обычный 3 17 26 3 2 2 2" xfId="43583"/>
    <cellStyle name="Обычный 3 17 26 3 2 2 2 2" xfId="43584"/>
    <cellStyle name="Обычный 3 17 26 3 2 2 3" xfId="43585"/>
    <cellStyle name="Обычный 3 17 26 3 2 3" xfId="43586"/>
    <cellStyle name="Обычный 3 17 26 3 2 3 2" xfId="43587"/>
    <cellStyle name="Обычный 3 17 26 3 2 4" xfId="43588"/>
    <cellStyle name="Обычный 3 17 26 3 3" xfId="43589"/>
    <cellStyle name="Обычный 3 17 26 3 3 2" xfId="43590"/>
    <cellStyle name="Обычный 3 17 26 3 3 2 2" xfId="43591"/>
    <cellStyle name="Обычный 3 17 26 3 3 3" xfId="43592"/>
    <cellStyle name="Обычный 3 17 26 3 4" xfId="43593"/>
    <cellStyle name="Обычный 3 17 26 3 4 2" xfId="43594"/>
    <cellStyle name="Обычный 3 17 26 3 5" xfId="43595"/>
    <cellStyle name="Обычный 3 17 26 4" xfId="43596"/>
    <cellStyle name="Обычный 3 17 26 4 2" xfId="43597"/>
    <cellStyle name="Обычный 3 17 26 4 2 2" xfId="43598"/>
    <cellStyle name="Обычный 3 17 26 4 2 2 2" xfId="43599"/>
    <cellStyle name="Обычный 3 17 26 4 2 2 2 2" xfId="43600"/>
    <cellStyle name="Обычный 3 17 26 4 2 2 3" xfId="43601"/>
    <cellStyle name="Обычный 3 17 26 4 2 3" xfId="43602"/>
    <cellStyle name="Обычный 3 17 26 4 2 3 2" xfId="43603"/>
    <cellStyle name="Обычный 3 17 26 4 2 4" xfId="43604"/>
    <cellStyle name="Обычный 3 17 26 4 3" xfId="43605"/>
    <cellStyle name="Обычный 3 17 26 4 3 2" xfId="43606"/>
    <cellStyle name="Обычный 3 17 26 4 3 2 2" xfId="43607"/>
    <cellStyle name="Обычный 3 17 26 4 3 3" xfId="43608"/>
    <cellStyle name="Обычный 3 17 26 4 4" xfId="43609"/>
    <cellStyle name="Обычный 3 17 26 4 4 2" xfId="43610"/>
    <cellStyle name="Обычный 3 17 26 4 5" xfId="43611"/>
    <cellStyle name="Обычный 3 17 26 5" xfId="43612"/>
    <cellStyle name="Обычный 3 17 26 5 2" xfId="43613"/>
    <cellStyle name="Обычный 3 17 26 5 2 2" xfId="43614"/>
    <cellStyle name="Обычный 3 17 26 5 2 2 2" xfId="43615"/>
    <cellStyle name="Обычный 3 17 26 5 2 3" xfId="43616"/>
    <cellStyle name="Обычный 3 17 26 5 3" xfId="43617"/>
    <cellStyle name="Обычный 3 17 26 5 3 2" xfId="43618"/>
    <cellStyle name="Обычный 3 17 26 5 4" xfId="43619"/>
    <cellStyle name="Обычный 3 17 26 6" xfId="43620"/>
    <cellStyle name="Обычный 3 17 26 6 2" xfId="43621"/>
    <cellStyle name="Обычный 3 17 26 6 2 2" xfId="43622"/>
    <cellStyle name="Обычный 3 17 26 6 3" xfId="43623"/>
    <cellStyle name="Обычный 3 17 26 7" xfId="43624"/>
    <cellStyle name="Обычный 3 17 26 7 2" xfId="43625"/>
    <cellStyle name="Обычный 3 17 26 8" xfId="43626"/>
    <cellStyle name="Обычный 3 17 27" xfId="43627"/>
    <cellStyle name="Обычный 3 17 27 2" xfId="43628"/>
    <cellStyle name="Обычный 3 17 27 2 2" xfId="43629"/>
    <cellStyle name="Обычный 3 17 27 2 2 2" xfId="43630"/>
    <cellStyle name="Обычный 3 17 27 2 2 2 2" xfId="43631"/>
    <cellStyle name="Обычный 3 17 27 2 2 2 2 2" xfId="43632"/>
    <cellStyle name="Обычный 3 17 27 2 2 2 2 2 2" xfId="43633"/>
    <cellStyle name="Обычный 3 17 27 2 2 2 2 3" xfId="43634"/>
    <cellStyle name="Обычный 3 17 27 2 2 2 3" xfId="43635"/>
    <cellStyle name="Обычный 3 17 27 2 2 2 3 2" xfId="43636"/>
    <cellStyle name="Обычный 3 17 27 2 2 2 4" xfId="43637"/>
    <cellStyle name="Обычный 3 17 27 2 2 3" xfId="43638"/>
    <cellStyle name="Обычный 3 17 27 2 2 3 2" xfId="43639"/>
    <cellStyle name="Обычный 3 17 27 2 2 3 2 2" xfId="43640"/>
    <cellStyle name="Обычный 3 17 27 2 2 3 3" xfId="43641"/>
    <cellStyle name="Обычный 3 17 27 2 2 4" xfId="43642"/>
    <cellStyle name="Обычный 3 17 27 2 2 4 2" xfId="43643"/>
    <cellStyle name="Обычный 3 17 27 2 2 5" xfId="43644"/>
    <cellStyle name="Обычный 3 17 27 2 3" xfId="43645"/>
    <cellStyle name="Обычный 3 17 27 2 3 2" xfId="43646"/>
    <cellStyle name="Обычный 3 17 27 2 3 2 2" xfId="43647"/>
    <cellStyle name="Обычный 3 17 27 2 3 2 2 2" xfId="43648"/>
    <cellStyle name="Обычный 3 17 27 2 3 2 2 2 2" xfId="43649"/>
    <cellStyle name="Обычный 3 17 27 2 3 2 2 3" xfId="43650"/>
    <cellStyle name="Обычный 3 17 27 2 3 2 3" xfId="43651"/>
    <cellStyle name="Обычный 3 17 27 2 3 2 3 2" xfId="43652"/>
    <cellStyle name="Обычный 3 17 27 2 3 2 4" xfId="43653"/>
    <cellStyle name="Обычный 3 17 27 2 3 3" xfId="43654"/>
    <cellStyle name="Обычный 3 17 27 2 3 3 2" xfId="43655"/>
    <cellStyle name="Обычный 3 17 27 2 3 3 2 2" xfId="43656"/>
    <cellStyle name="Обычный 3 17 27 2 3 3 3" xfId="43657"/>
    <cellStyle name="Обычный 3 17 27 2 3 4" xfId="43658"/>
    <cellStyle name="Обычный 3 17 27 2 3 4 2" xfId="43659"/>
    <cellStyle name="Обычный 3 17 27 2 3 5" xfId="43660"/>
    <cellStyle name="Обычный 3 17 27 2 4" xfId="43661"/>
    <cellStyle name="Обычный 3 17 27 2 4 2" xfId="43662"/>
    <cellStyle name="Обычный 3 17 27 2 4 2 2" xfId="43663"/>
    <cellStyle name="Обычный 3 17 27 2 4 2 2 2" xfId="43664"/>
    <cellStyle name="Обычный 3 17 27 2 4 2 3" xfId="43665"/>
    <cellStyle name="Обычный 3 17 27 2 4 3" xfId="43666"/>
    <cellStyle name="Обычный 3 17 27 2 4 3 2" xfId="43667"/>
    <cellStyle name="Обычный 3 17 27 2 4 4" xfId="43668"/>
    <cellStyle name="Обычный 3 17 27 2 5" xfId="43669"/>
    <cellStyle name="Обычный 3 17 27 2 5 2" xfId="43670"/>
    <cellStyle name="Обычный 3 17 27 2 5 2 2" xfId="43671"/>
    <cellStyle name="Обычный 3 17 27 2 5 3" xfId="43672"/>
    <cellStyle name="Обычный 3 17 27 2 6" xfId="43673"/>
    <cellStyle name="Обычный 3 17 27 2 6 2" xfId="43674"/>
    <cellStyle name="Обычный 3 17 27 2 7" xfId="43675"/>
    <cellStyle name="Обычный 3 17 27 3" xfId="43676"/>
    <cellStyle name="Обычный 3 17 27 3 2" xfId="43677"/>
    <cellStyle name="Обычный 3 17 27 3 2 2" xfId="43678"/>
    <cellStyle name="Обычный 3 17 27 3 2 2 2" xfId="43679"/>
    <cellStyle name="Обычный 3 17 27 3 2 2 2 2" xfId="43680"/>
    <cellStyle name="Обычный 3 17 27 3 2 2 3" xfId="43681"/>
    <cellStyle name="Обычный 3 17 27 3 2 3" xfId="43682"/>
    <cellStyle name="Обычный 3 17 27 3 2 3 2" xfId="43683"/>
    <cellStyle name="Обычный 3 17 27 3 2 4" xfId="43684"/>
    <cellStyle name="Обычный 3 17 27 3 3" xfId="43685"/>
    <cellStyle name="Обычный 3 17 27 3 3 2" xfId="43686"/>
    <cellStyle name="Обычный 3 17 27 3 3 2 2" xfId="43687"/>
    <cellStyle name="Обычный 3 17 27 3 3 3" xfId="43688"/>
    <cellStyle name="Обычный 3 17 27 3 4" xfId="43689"/>
    <cellStyle name="Обычный 3 17 27 3 4 2" xfId="43690"/>
    <cellStyle name="Обычный 3 17 27 3 5" xfId="43691"/>
    <cellStyle name="Обычный 3 17 27 4" xfId="43692"/>
    <cellStyle name="Обычный 3 17 27 4 2" xfId="43693"/>
    <cellStyle name="Обычный 3 17 27 4 2 2" xfId="43694"/>
    <cellStyle name="Обычный 3 17 27 4 2 2 2" xfId="43695"/>
    <cellStyle name="Обычный 3 17 27 4 2 2 2 2" xfId="43696"/>
    <cellStyle name="Обычный 3 17 27 4 2 2 3" xfId="43697"/>
    <cellStyle name="Обычный 3 17 27 4 2 3" xfId="43698"/>
    <cellStyle name="Обычный 3 17 27 4 2 3 2" xfId="43699"/>
    <cellStyle name="Обычный 3 17 27 4 2 4" xfId="43700"/>
    <cellStyle name="Обычный 3 17 27 4 3" xfId="43701"/>
    <cellStyle name="Обычный 3 17 27 4 3 2" xfId="43702"/>
    <cellStyle name="Обычный 3 17 27 4 3 2 2" xfId="43703"/>
    <cellStyle name="Обычный 3 17 27 4 3 3" xfId="43704"/>
    <cellStyle name="Обычный 3 17 27 4 4" xfId="43705"/>
    <cellStyle name="Обычный 3 17 27 4 4 2" xfId="43706"/>
    <cellStyle name="Обычный 3 17 27 4 5" xfId="43707"/>
    <cellStyle name="Обычный 3 17 27 5" xfId="43708"/>
    <cellStyle name="Обычный 3 17 27 5 2" xfId="43709"/>
    <cellStyle name="Обычный 3 17 27 5 2 2" xfId="43710"/>
    <cellStyle name="Обычный 3 17 27 5 2 2 2" xfId="43711"/>
    <cellStyle name="Обычный 3 17 27 5 2 3" xfId="43712"/>
    <cellStyle name="Обычный 3 17 27 5 3" xfId="43713"/>
    <cellStyle name="Обычный 3 17 27 5 3 2" xfId="43714"/>
    <cellStyle name="Обычный 3 17 27 5 4" xfId="43715"/>
    <cellStyle name="Обычный 3 17 27 6" xfId="43716"/>
    <cellStyle name="Обычный 3 17 27 6 2" xfId="43717"/>
    <cellStyle name="Обычный 3 17 27 6 2 2" xfId="43718"/>
    <cellStyle name="Обычный 3 17 27 6 3" xfId="43719"/>
    <cellStyle name="Обычный 3 17 27 7" xfId="43720"/>
    <cellStyle name="Обычный 3 17 27 7 2" xfId="43721"/>
    <cellStyle name="Обычный 3 17 27 8" xfId="43722"/>
    <cellStyle name="Обычный 3 17 28" xfId="43723"/>
    <cellStyle name="Обычный 3 17 28 2" xfId="43724"/>
    <cellStyle name="Обычный 3 17 28 2 2" xfId="43725"/>
    <cellStyle name="Обычный 3 17 28 2 2 2" xfId="43726"/>
    <cellStyle name="Обычный 3 17 28 2 2 2 2" xfId="43727"/>
    <cellStyle name="Обычный 3 17 28 2 2 2 2 2" xfId="43728"/>
    <cellStyle name="Обычный 3 17 28 2 2 2 2 2 2" xfId="43729"/>
    <cellStyle name="Обычный 3 17 28 2 2 2 2 3" xfId="43730"/>
    <cellStyle name="Обычный 3 17 28 2 2 2 3" xfId="43731"/>
    <cellStyle name="Обычный 3 17 28 2 2 2 3 2" xfId="43732"/>
    <cellStyle name="Обычный 3 17 28 2 2 2 4" xfId="43733"/>
    <cellStyle name="Обычный 3 17 28 2 2 3" xfId="43734"/>
    <cellStyle name="Обычный 3 17 28 2 2 3 2" xfId="43735"/>
    <cellStyle name="Обычный 3 17 28 2 2 3 2 2" xfId="43736"/>
    <cellStyle name="Обычный 3 17 28 2 2 3 3" xfId="43737"/>
    <cellStyle name="Обычный 3 17 28 2 2 4" xfId="43738"/>
    <cellStyle name="Обычный 3 17 28 2 2 4 2" xfId="43739"/>
    <cellStyle name="Обычный 3 17 28 2 2 5" xfId="43740"/>
    <cellStyle name="Обычный 3 17 28 2 3" xfId="43741"/>
    <cellStyle name="Обычный 3 17 28 2 3 2" xfId="43742"/>
    <cellStyle name="Обычный 3 17 28 2 3 2 2" xfId="43743"/>
    <cellStyle name="Обычный 3 17 28 2 3 2 2 2" xfId="43744"/>
    <cellStyle name="Обычный 3 17 28 2 3 2 2 2 2" xfId="43745"/>
    <cellStyle name="Обычный 3 17 28 2 3 2 2 3" xfId="43746"/>
    <cellStyle name="Обычный 3 17 28 2 3 2 3" xfId="43747"/>
    <cellStyle name="Обычный 3 17 28 2 3 2 3 2" xfId="43748"/>
    <cellStyle name="Обычный 3 17 28 2 3 2 4" xfId="43749"/>
    <cellStyle name="Обычный 3 17 28 2 3 3" xfId="43750"/>
    <cellStyle name="Обычный 3 17 28 2 3 3 2" xfId="43751"/>
    <cellStyle name="Обычный 3 17 28 2 3 3 2 2" xfId="43752"/>
    <cellStyle name="Обычный 3 17 28 2 3 3 3" xfId="43753"/>
    <cellStyle name="Обычный 3 17 28 2 3 4" xfId="43754"/>
    <cellStyle name="Обычный 3 17 28 2 3 4 2" xfId="43755"/>
    <cellStyle name="Обычный 3 17 28 2 3 5" xfId="43756"/>
    <cellStyle name="Обычный 3 17 28 2 4" xfId="43757"/>
    <cellStyle name="Обычный 3 17 28 2 4 2" xfId="43758"/>
    <cellStyle name="Обычный 3 17 28 2 4 2 2" xfId="43759"/>
    <cellStyle name="Обычный 3 17 28 2 4 2 2 2" xfId="43760"/>
    <cellStyle name="Обычный 3 17 28 2 4 2 3" xfId="43761"/>
    <cellStyle name="Обычный 3 17 28 2 4 3" xfId="43762"/>
    <cellStyle name="Обычный 3 17 28 2 4 3 2" xfId="43763"/>
    <cellStyle name="Обычный 3 17 28 2 4 4" xfId="43764"/>
    <cellStyle name="Обычный 3 17 28 2 5" xfId="43765"/>
    <cellStyle name="Обычный 3 17 28 2 5 2" xfId="43766"/>
    <cellStyle name="Обычный 3 17 28 2 5 2 2" xfId="43767"/>
    <cellStyle name="Обычный 3 17 28 2 5 3" xfId="43768"/>
    <cellStyle name="Обычный 3 17 28 2 6" xfId="43769"/>
    <cellStyle name="Обычный 3 17 28 2 6 2" xfId="43770"/>
    <cellStyle name="Обычный 3 17 28 2 7" xfId="43771"/>
    <cellStyle name="Обычный 3 17 28 3" xfId="43772"/>
    <cellStyle name="Обычный 3 17 28 3 2" xfId="43773"/>
    <cellStyle name="Обычный 3 17 28 3 2 2" xfId="43774"/>
    <cellStyle name="Обычный 3 17 28 3 2 2 2" xfId="43775"/>
    <cellStyle name="Обычный 3 17 28 3 2 2 2 2" xfId="43776"/>
    <cellStyle name="Обычный 3 17 28 3 2 2 3" xfId="43777"/>
    <cellStyle name="Обычный 3 17 28 3 2 3" xfId="43778"/>
    <cellStyle name="Обычный 3 17 28 3 2 3 2" xfId="43779"/>
    <cellStyle name="Обычный 3 17 28 3 2 4" xfId="43780"/>
    <cellStyle name="Обычный 3 17 28 3 3" xfId="43781"/>
    <cellStyle name="Обычный 3 17 28 3 3 2" xfId="43782"/>
    <cellStyle name="Обычный 3 17 28 3 3 2 2" xfId="43783"/>
    <cellStyle name="Обычный 3 17 28 3 3 3" xfId="43784"/>
    <cellStyle name="Обычный 3 17 28 3 4" xfId="43785"/>
    <cellStyle name="Обычный 3 17 28 3 4 2" xfId="43786"/>
    <cellStyle name="Обычный 3 17 28 3 5" xfId="43787"/>
    <cellStyle name="Обычный 3 17 28 4" xfId="43788"/>
    <cellStyle name="Обычный 3 17 28 4 2" xfId="43789"/>
    <cellStyle name="Обычный 3 17 28 4 2 2" xfId="43790"/>
    <cellStyle name="Обычный 3 17 28 4 2 2 2" xfId="43791"/>
    <cellStyle name="Обычный 3 17 28 4 2 2 2 2" xfId="43792"/>
    <cellStyle name="Обычный 3 17 28 4 2 2 3" xfId="43793"/>
    <cellStyle name="Обычный 3 17 28 4 2 3" xfId="43794"/>
    <cellStyle name="Обычный 3 17 28 4 2 3 2" xfId="43795"/>
    <cellStyle name="Обычный 3 17 28 4 2 4" xfId="43796"/>
    <cellStyle name="Обычный 3 17 28 4 3" xfId="43797"/>
    <cellStyle name="Обычный 3 17 28 4 3 2" xfId="43798"/>
    <cellStyle name="Обычный 3 17 28 4 3 2 2" xfId="43799"/>
    <cellStyle name="Обычный 3 17 28 4 3 3" xfId="43800"/>
    <cellStyle name="Обычный 3 17 28 4 4" xfId="43801"/>
    <cellStyle name="Обычный 3 17 28 4 4 2" xfId="43802"/>
    <cellStyle name="Обычный 3 17 28 4 5" xfId="43803"/>
    <cellStyle name="Обычный 3 17 28 5" xfId="43804"/>
    <cellStyle name="Обычный 3 17 28 5 2" xfId="43805"/>
    <cellStyle name="Обычный 3 17 28 5 2 2" xfId="43806"/>
    <cellStyle name="Обычный 3 17 28 5 2 2 2" xfId="43807"/>
    <cellStyle name="Обычный 3 17 28 5 2 3" xfId="43808"/>
    <cellStyle name="Обычный 3 17 28 5 3" xfId="43809"/>
    <cellStyle name="Обычный 3 17 28 5 3 2" xfId="43810"/>
    <cellStyle name="Обычный 3 17 28 5 4" xfId="43811"/>
    <cellStyle name="Обычный 3 17 28 6" xfId="43812"/>
    <cellStyle name="Обычный 3 17 28 6 2" xfId="43813"/>
    <cellStyle name="Обычный 3 17 28 6 2 2" xfId="43814"/>
    <cellStyle name="Обычный 3 17 28 6 3" xfId="43815"/>
    <cellStyle name="Обычный 3 17 28 7" xfId="43816"/>
    <cellStyle name="Обычный 3 17 28 7 2" xfId="43817"/>
    <cellStyle name="Обычный 3 17 28 8" xfId="43818"/>
    <cellStyle name="Обычный 3 17 29" xfId="43819"/>
    <cellStyle name="Обычный 3 17 29 2" xfId="43820"/>
    <cellStyle name="Обычный 3 17 29 2 2" xfId="43821"/>
    <cellStyle name="Обычный 3 17 29 2 2 2" xfId="43822"/>
    <cellStyle name="Обычный 3 17 29 2 2 2 2" xfId="43823"/>
    <cellStyle name="Обычный 3 17 29 2 2 2 2 2" xfId="43824"/>
    <cellStyle name="Обычный 3 17 29 2 2 2 2 2 2" xfId="43825"/>
    <cellStyle name="Обычный 3 17 29 2 2 2 2 3" xfId="43826"/>
    <cellStyle name="Обычный 3 17 29 2 2 2 3" xfId="43827"/>
    <cellStyle name="Обычный 3 17 29 2 2 2 3 2" xfId="43828"/>
    <cellStyle name="Обычный 3 17 29 2 2 2 4" xfId="43829"/>
    <cellStyle name="Обычный 3 17 29 2 2 3" xfId="43830"/>
    <cellStyle name="Обычный 3 17 29 2 2 3 2" xfId="43831"/>
    <cellStyle name="Обычный 3 17 29 2 2 3 2 2" xfId="43832"/>
    <cellStyle name="Обычный 3 17 29 2 2 3 3" xfId="43833"/>
    <cellStyle name="Обычный 3 17 29 2 2 4" xfId="43834"/>
    <cellStyle name="Обычный 3 17 29 2 2 4 2" xfId="43835"/>
    <cellStyle name="Обычный 3 17 29 2 2 5" xfId="43836"/>
    <cellStyle name="Обычный 3 17 29 2 3" xfId="43837"/>
    <cellStyle name="Обычный 3 17 29 2 3 2" xfId="43838"/>
    <cellStyle name="Обычный 3 17 29 2 3 2 2" xfId="43839"/>
    <cellStyle name="Обычный 3 17 29 2 3 2 2 2" xfId="43840"/>
    <cellStyle name="Обычный 3 17 29 2 3 2 2 2 2" xfId="43841"/>
    <cellStyle name="Обычный 3 17 29 2 3 2 2 3" xfId="43842"/>
    <cellStyle name="Обычный 3 17 29 2 3 2 3" xfId="43843"/>
    <cellStyle name="Обычный 3 17 29 2 3 2 3 2" xfId="43844"/>
    <cellStyle name="Обычный 3 17 29 2 3 2 4" xfId="43845"/>
    <cellStyle name="Обычный 3 17 29 2 3 3" xfId="43846"/>
    <cellStyle name="Обычный 3 17 29 2 3 3 2" xfId="43847"/>
    <cellStyle name="Обычный 3 17 29 2 3 3 2 2" xfId="43848"/>
    <cellStyle name="Обычный 3 17 29 2 3 3 3" xfId="43849"/>
    <cellStyle name="Обычный 3 17 29 2 3 4" xfId="43850"/>
    <cellStyle name="Обычный 3 17 29 2 3 4 2" xfId="43851"/>
    <cellStyle name="Обычный 3 17 29 2 3 5" xfId="43852"/>
    <cellStyle name="Обычный 3 17 29 2 4" xfId="43853"/>
    <cellStyle name="Обычный 3 17 29 2 4 2" xfId="43854"/>
    <cellStyle name="Обычный 3 17 29 2 4 2 2" xfId="43855"/>
    <cellStyle name="Обычный 3 17 29 2 4 2 2 2" xfId="43856"/>
    <cellStyle name="Обычный 3 17 29 2 4 2 3" xfId="43857"/>
    <cellStyle name="Обычный 3 17 29 2 4 3" xfId="43858"/>
    <cellStyle name="Обычный 3 17 29 2 4 3 2" xfId="43859"/>
    <cellStyle name="Обычный 3 17 29 2 4 4" xfId="43860"/>
    <cellStyle name="Обычный 3 17 29 2 5" xfId="43861"/>
    <cellStyle name="Обычный 3 17 29 2 5 2" xfId="43862"/>
    <cellStyle name="Обычный 3 17 29 2 5 2 2" xfId="43863"/>
    <cellStyle name="Обычный 3 17 29 2 5 3" xfId="43864"/>
    <cellStyle name="Обычный 3 17 29 2 6" xfId="43865"/>
    <cellStyle name="Обычный 3 17 29 2 6 2" xfId="43866"/>
    <cellStyle name="Обычный 3 17 29 2 7" xfId="43867"/>
    <cellStyle name="Обычный 3 17 29 3" xfId="43868"/>
    <cellStyle name="Обычный 3 17 29 3 2" xfId="43869"/>
    <cellStyle name="Обычный 3 17 29 3 2 2" xfId="43870"/>
    <cellStyle name="Обычный 3 17 29 3 2 2 2" xfId="43871"/>
    <cellStyle name="Обычный 3 17 29 3 2 2 2 2" xfId="43872"/>
    <cellStyle name="Обычный 3 17 29 3 2 2 3" xfId="43873"/>
    <cellStyle name="Обычный 3 17 29 3 2 3" xfId="43874"/>
    <cellStyle name="Обычный 3 17 29 3 2 3 2" xfId="43875"/>
    <cellStyle name="Обычный 3 17 29 3 2 4" xfId="43876"/>
    <cellStyle name="Обычный 3 17 29 3 3" xfId="43877"/>
    <cellStyle name="Обычный 3 17 29 3 3 2" xfId="43878"/>
    <cellStyle name="Обычный 3 17 29 3 3 2 2" xfId="43879"/>
    <cellStyle name="Обычный 3 17 29 3 3 3" xfId="43880"/>
    <cellStyle name="Обычный 3 17 29 3 4" xfId="43881"/>
    <cellStyle name="Обычный 3 17 29 3 4 2" xfId="43882"/>
    <cellStyle name="Обычный 3 17 29 3 5" xfId="43883"/>
    <cellStyle name="Обычный 3 17 29 4" xfId="43884"/>
    <cellStyle name="Обычный 3 17 29 4 2" xfId="43885"/>
    <cellStyle name="Обычный 3 17 29 4 2 2" xfId="43886"/>
    <cellStyle name="Обычный 3 17 29 4 2 2 2" xfId="43887"/>
    <cellStyle name="Обычный 3 17 29 4 2 2 2 2" xfId="43888"/>
    <cellStyle name="Обычный 3 17 29 4 2 2 3" xfId="43889"/>
    <cellStyle name="Обычный 3 17 29 4 2 3" xfId="43890"/>
    <cellStyle name="Обычный 3 17 29 4 2 3 2" xfId="43891"/>
    <cellStyle name="Обычный 3 17 29 4 2 4" xfId="43892"/>
    <cellStyle name="Обычный 3 17 29 4 3" xfId="43893"/>
    <cellStyle name="Обычный 3 17 29 4 3 2" xfId="43894"/>
    <cellStyle name="Обычный 3 17 29 4 3 2 2" xfId="43895"/>
    <cellStyle name="Обычный 3 17 29 4 3 3" xfId="43896"/>
    <cellStyle name="Обычный 3 17 29 4 4" xfId="43897"/>
    <cellStyle name="Обычный 3 17 29 4 4 2" xfId="43898"/>
    <cellStyle name="Обычный 3 17 29 4 5" xfId="43899"/>
    <cellStyle name="Обычный 3 17 29 5" xfId="43900"/>
    <cellStyle name="Обычный 3 17 29 5 2" xfId="43901"/>
    <cellStyle name="Обычный 3 17 29 5 2 2" xfId="43902"/>
    <cellStyle name="Обычный 3 17 29 5 2 2 2" xfId="43903"/>
    <cellStyle name="Обычный 3 17 29 5 2 3" xfId="43904"/>
    <cellStyle name="Обычный 3 17 29 5 3" xfId="43905"/>
    <cellStyle name="Обычный 3 17 29 5 3 2" xfId="43906"/>
    <cellStyle name="Обычный 3 17 29 5 4" xfId="43907"/>
    <cellStyle name="Обычный 3 17 29 6" xfId="43908"/>
    <cellStyle name="Обычный 3 17 29 6 2" xfId="43909"/>
    <cellStyle name="Обычный 3 17 29 6 2 2" xfId="43910"/>
    <cellStyle name="Обычный 3 17 29 6 3" xfId="43911"/>
    <cellStyle name="Обычный 3 17 29 7" xfId="43912"/>
    <cellStyle name="Обычный 3 17 29 7 2" xfId="43913"/>
    <cellStyle name="Обычный 3 17 29 8" xfId="43914"/>
    <cellStyle name="Обычный 3 17 3" xfId="43915"/>
    <cellStyle name="Обычный 3 17 3 2" xfId="43916"/>
    <cellStyle name="Обычный 3 17 3 2 2" xfId="43917"/>
    <cellStyle name="Обычный 3 17 3 2 2 2" xfId="43918"/>
    <cellStyle name="Обычный 3 17 3 2 2 2 2" xfId="43919"/>
    <cellStyle name="Обычный 3 17 3 2 2 2 2 2" xfId="43920"/>
    <cellStyle name="Обычный 3 17 3 2 2 2 2 2 2" xfId="43921"/>
    <cellStyle name="Обычный 3 17 3 2 2 2 2 3" xfId="43922"/>
    <cellStyle name="Обычный 3 17 3 2 2 2 3" xfId="43923"/>
    <cellStyle name="Обычный 3 17 3 2 2 2 3 2" xfId="43924"/>
    <cellStyle name="Обычный 3 17 3 2 2 2 4" xfId="43925"/>
    <cellStyle name="Обычный 3 17 3 2 2 3" xfId="43926"/>
    <cellStyle name="Обычный 3 17 3 2 2 3 2" xfId="43927"/>
    <cellStyle name="Обычный 3 17 3 2 2 3 2 2" xfId="43928"/>
    <cellStyle name="Обычный 3 17 3 2 2 3 3" xfId="43929"/>
    <cellStyle name="Обычный 3 17 3 2 2 4" xfId="43930"/>
    <cellStyle name="Обычный 3 17 3 2 2 4 2" xfId="43931"/>
    <cellStyle name="Обычный 3 17 3 2 2 5" xfId="43932"/>
    <cellStyle name="Обычный 3 17 3 2 3" xfId="43933"/>
    <cellStyle name="Обычный 3 17 3 2 3 2" xfId="43934"/>
    <cellStyle name="Обычный 3 17 3 2 3 2 2" xfId="43935"/>
    <cellStyle name="Обычный 3 17 3 2 3 2 2 2" xfId="43936"/>
    <cellStyle name="Обычный 3 17 3 2 3 2 2 2 2" xfId="43937"/>
    <cellStyle name="Обычный 3 17 3 2 3 2 2 3" xfId="43938"/>
    <cellStyle name="Обычный 3 17 3 2 3 2 3" xfId="43939"/>
    <cellStyle name="Обычный 3 17 3 2 3 2 3 2" xfId="43940"/>
    <cellStyle name="Обычный 3 17 3 2 3 2 4" xfId="43941"/>
    <cellStyle name="Обычный 3 17 3 2 3 3" xfId="43942"/>
    <cellStyle name="Обычный 3 17 3 2 3 3 2" xfId="43943"/>
    <cellStyle name="Обычный 3 17 3 2 3 3 2 2" xfId="43944"/>
    <cellStyle name="Обычный 3 17 3 2 3 3 3" xfId="43945"/>
    <cellStyle name="Обычный 3 17 3 2 3 4" xfId="43946"/>
    <cellStyle name="Обычный 3 17 3 2 3 4 2" xfId="43947"/>
    <cellStyle name="Обычный 3 17 3 2 3 5" xfId="43948"/>
    <cellStyle name="Обычный 3 17 3 2 4" xfId="43949"/>
    <cellStyle name="Обычный 3 17 3 2 4 2" xfId="43950"/>
    <cellStyle name="Обычный 3 17 3 2 4 2 2" xfId="43951"/>
    <cellStyle name="Обычный 3 17 3 2 4 2 2 2" xfId="43952"/>
    <cellStyle name="Обычный 3 17 3 2 4 2 3" xfId="43953"/>
    <cellStyle name="Обычный 3 17 3 2 4 3" xfId="43954"/>
    <cellStyle name="Обычный 3 17 3 2 4 3 2" xfId="43955"/>
    <cellStyle name="Обычный 3 17 3 2 4 4" xfId="43956"/>
    <cellStyle name="Обычный 3 17 3 2 5" xfId="43957"/>
    <cellStyle name="Обычный 3 17 3 2 5 2" xfId="43958"/>
    <cellStyle name="Обычный 3 17 3 2 5 2 2" xfId="43959"/>
    <cellStyle name="Обычный 3 17 3 2 5 3" xfId="43960"/>
    <cellStyle name="Обычный 3 17 3 2 6" xfId="43961"/>
    <cellStyle name="Обычный 3 17 3 2 6 2" xfId="43962"/>
    <cellStyle name="Обычный 3 17 3 2 7" xfId="43963"/>
    <cellStyle name="Обычный 3 17 3 3" xfId="43964"/>
    <cellStyle name="Обычный 3 17 3 3 2" xfId="43965"/>
    <cellStyle name="Обычный 3 17 3 3 2 2" xfId="43966"/>
    <cellStyle name="Обычный 3 17 3 3 2 2 2" xfId="43967"/>
    <cellStyle name="Обычный 3 17 3 3 2 2 2 2" xfId="43968"/>
    <cellStyle name="Обычный 3 17 3 3 2 2 3" xfId="43969"/>
    <cellStyle name="Обычный 3 17 3 3 2 3" xfId="43970"/>
    <cellStyle name="Обычный 3 17 3 3 2 3 2" xfId="43971"/>
    <cellStyle name="Обычный 3 17 3 3 2 4" xfId="43972"/>
    <cellStyle name="Обычный 3 17 3 3 3" xfId="43973"/>
    <cellStyle name="Обычный 3 17 3 3 3 2" xfId="43974"/>
    <cellStyle name="Обычный 3 17 3 3 3 2 2" xfId="43975"/>
    <cellStyle name="Обычный 3 17 3 3 3 3" xfId="43976"/>
    <cellStyle name="Обычный 3 17 3 3 4" xfId="43977"/>
    <cellStyle name="Обычный 3 17 3 3 4 2" xfId="43978"/>
    <cellStyle name="Обычный 3 17 3 3 5" xfId="43979"/>
    <cellStyle name="Обычный 3 17 3 4" xfId="43980"/>
    <cellStyle name="Обычный 3 17 3 4 2" xfId="43981"/>
    <cellStyle name="Обычный 3 17 3 4 2 2" xfId="43982"/>
    <cellStyle name="Обычный 3 17 3 4 2 2 2" xfId="43983"/>
    <cellStyle name="Обычный 3 17 3 4 2 2 2 2" xfId="43984"/>
    <cellStyle name="Обычный 3 17 3 4 2 2 3" xfId="43985"/>
    <cellStyle name="Обычный 3 17 3 4 2 3" xfId="43986"/>
    <cellStyle name="Обычный 3 17 3 4 2 3 2" xfId="43987"/>
    <cellStyle name="Обычный 3 17 3 4 2 4" xfId="43988"/>
    <cellStyle name="Обычный 3 17 3 4 3" xfId="43989"/>
    <cellStyle name="Обычный 3 17 3 4 3 2" xfId="43990"/>
    <cellStyle name="Обычный 3 17 3 4 3 2 2" xfId="43991"/>
    <cellStyle name="Обычный 3 17 3 4 3 3" xfId="43992"/>
    <cellStyle name="Обычный 3 17 3 4 4" xfId="43993"/>
    <cellStyle name="Обычный 3 17 3 4 4 2" xfId="43994"/>
    <cellStyle name="Обычный 3 17 3 4 5" xfId="43995"/>
    <cellStyle name="Обычный 3 17 3 5" xfId="43996"/>
    <cellStyle name="Обычный 3 17 3 5 2" xfId="43997"/>
    <cellStyle name="Обычный 3 17 3 5 2 2" xfId="43998"/>
    <cellStyle name="Обычный 3 17 3 5 2 2 2" xfId="43999"/>
    <cellStyle name="Обычный 3 17 3 5 2 3" xfId="44000"/>
    <cellStyle name="Обычный 3 17 3 5 3" xfId="44001"/>
    <cellStyle name="Обычный 3 17 3 5 3 2" xfId="44002"/>
    <cellStyle name="Обычный 3 17 3 5 4" xfId="44003"/>
    <cellStyle name="Обычный 3 17 3 6" xfId="44004"/>
    <cellStyle name="Обычный 3 17 3 6 2" xfId="44005"/>
    <cellStyle name="Обычный 3 17 3 6 2 2" xfId="44006"/>
    <cellStyle name="Обычный 3 17 3 6 3" xfId="44007"/>
    <cellStyle name="Обычный 3 17 3 7" xfId="44008"/>
    <cellStyle name="Обычный 3 17 3 7 2" xfId="44009"/>
    <cellStyle name="Обычный 3 17 3 8" xfId="44010"/>
    <cellStyle name="Обычный 3 17 30" xfId="44011"/>
    <cellStyle name="Обычный 3 17 30 2" xfId="44012"/>
    <cellStyle name="Обычный 3 17 30 2 2" xfId="44013"/>
    <cellStyle name="Обычный 3 17 30 2 2 2" xfId="44014"/>
    <cellStyle name="Обычный 3 17 30 2 2 2 2" xfId="44015"/>
    <cellStyle name="Обычный 3 17 30 2 2 2 2 2" xfId="44016"/>
    <cellStyle name="Обычный 3 17 30 2 2 2 2 2 2" xfId="44017"/>
    <cellStyle name="Обычный 3 17 30 2 2 2 2 3" xfId="44018"/>
    <cellStyle name="Обычный 3 17 30 2 2 2 3" xfId="44019"/>
    <cellStyle name="Обычный 3 17 30 2 2 2 3 2" xfId="44020"/>
    <cellStyle name="Обычный 3 17 30 2 2 2 4" xfId="44021"/>
    <cellStyle name="Обычный 3 17 30 2 2 3" xfId="44022"/>
    <cellStyle name="Обычный 3 17 30 2 2 3 2" xfId="44023"/>
    <cellStyle name="Обычный 3 17 30 2 2 3 2 2" xfId="44024"/>
    <cellStyle name="Обычный 3 17 30 2 2 3 3" xfId="44025"/>
    <cellStyle name="Обычный 3 17 30 2 2 4" xfId="44026"/>
    <cellStyle name="Обычный 3 17 30 2 2 4 2" xfId="44027"/>
    <cellStyle name="Обычный 3 17 30 2 2 5" xfId="44028"/>
    <cellStyle name="Обычный 3 17 30 2 3" xfId="44029"/>
    <cellStyle name="Обычный 3 17 30 2 3 2" xfId="44030"/>
    <cellStyle name="Обычный 3 17 30 2 3 2 2" xfId="44031"/>
    <cellStyle name="Обычный 3 17 30 2 3 2 2 2" xfId="44032"/>
    <cellStyle name="Обычный 3 17 30 2 3 2 2 2 2" xfId="44033"/>
    <cellStyle name="Обычный 3 17 30 2 3 2 2 3" xfId="44034"/>
    <cellStyle name="Обычный 3 17 30 2 3 2 3" xfId="44035"/>
    <cellStyle name="Обычный 3 17 30 2 3 2 3 2" xfId="44036"/>
    <cellStyle name="Обычный 3 17 30 2 3 2 4" xfId="44037"/>
    <cellStyle name="Обычный 3 17 30 2 3 3" xfId="44038"/>
    <cellStyle name="Обычный 3 17 30 2 3 3 2" xfId="44039"/>
    <cellStyle name="Обычный 3 17 30 2 3 3 2 2" xfId="44040"/>
    <cellStyle name="Обычный 3 17 30 2 3 3 3" xfId="44041"/>
    <cellStyle name="Обычный 3 17 30 2 3 4" xfId="44042"/>
    <cellStyle name="Обычный 3 17 30 2 3 4 2" xfId="44043"/>
    <cellStyle name="Обычный 3 17 30 2 3 5" xfId="44044"/>
    <cellStyle name="Обычный 3 17 30 2 4" xfId="44045"/>
    <cellStyle name="Обычный 3 17 30 2 4 2" xfId="44046"/>
    <cellStyle name="Обычный 3 17 30 2 4 2 2" xfId="44047"/>
    <cellStyle name="Обычный 3 17 30 2 4 2 2 2" xfId="44048"/>
    <cellStyle name="Обычный 3 17 30 2 4 2 3" xfId="44049"/>
    <cellStyle name="Обычный 3 17 30 2 4 3" xfId="44050"/>
    <cellStyle name="Обычный 3 17 30 2 4 3 2" xfId="44051"/>
    <cellStyle name="Обычный 3 17 30 2 4 4" xfId="44052"/>
    <cellStyle name="Обычный 3 17 30 2 5" xfId="44053"/>
    <cellStyle name="Обычный 3 17 30 2 5 2" xfId="44054"/>
    <cellStyle name="Обычный 3 17 30 2 5 2 2" xfId="44055"/>
    <cellStyle name="Обычный 3 17 30 2 5 3" xfId="44056"/>
    <cellStyle name="Обычный 3 17 30 2 6" xfId="44057"/>
    <cellStyle name="Обычный 3 17 30 2 6 2" xfId="44058"/>
    <cellStyle name="Обычный 3 17 30 2 7" xfId="44059"/>
    <cellStyle name="Обычный 3 17 30 3" xfId="44060"/>
    <cellStyle name="Обычный 3 17 30 3 2" xfId="44061"/>
    <cellStyle name="Обычный 3 17 30 3 2 2" xfId="44062"/>
    <cellStyle name="Обычный 3 17 30 3 2 2 2" xfId="44063"/>
    <cellStyle name="Обычный 3 17 30 3 2 2 2 2" xfId="44064"/>
    <cellStyle name="Обычный 3 17 30 3 2 2 3" xfId="44065"/>
    <cellStyle name="Обычный 3 17 30 3 2 3" xfId="44066"/>
    <cellStyle name="Обычный 3 17 30 3 2 3 2" xfId="44067"/>
    <cellStyle name="Обычный 3 17 30 3 2 4" xfId="44068"/>
    <cellStyle name="Обычный 3 17 30 3 3" xfId="44069"/>
    <cellStyle name="Обычный 3 17 30 3 3 2" xfId="44070"/>
    <cellStyle name="Обычный 3 17 30 3 3 2 2" xfId="44071"/>
    <cellStyle name="Обычный 3 17 30 3 3 3" xfId="44072"/>
    <cellStyle name="Обычный 3 17 30 3 4" xfId="44073"/>
    <cellStyle name="Обычный 3 17 30 3 4 2" xfId="44074"/>
    <cellStyle name="Обычный 3 17 30 3 5" xfId="44075"/>
    <cellStyle name="Обычный 3 17 30 4" xfId="44076"/>
    <cellStyle name="Обычный 3 17 30 4 2" xfId="44077"/>
    <cellStyle name="Обычный 3 17 30 4 2 2" xfId="44078"/>
    <cellStyle name="Обычный 3 17 30 4 2 2 2" xfId="44079"/>
    <cellStyle name="Обычный 3 17 30 4 2 2 2 2" xfId="44080"/>
    <cellStyle name="Обычный 3 17 30 4 2 2 3" xfId="44081"/>
    <cellStyle name="Обычный 3 17 30 4 2 3" xfId="44082"/>
    <cellStyle name="Обычный 3 17 30 4 2 3 2" xfId="44083"/>
    <cellStyle name="Обычный 3 17 30 4 2 4" xfId="44084"/>
    <cellStyle name="Обычный 3 17 30 4 3" xfId="44085"/>
    <cellStyle name="Обычный 3 17 30 4 3 2" xfId="44086"/>
    <cellStyle name="Обычный 3 17 30 4 3 2 2" xfId="44087"/>
    <cellStyle name="Обычный 3 17 30 4 3 3" xfId="44088"/>
    <cellStyle name="Обычный 3 17 30 4 4" xfId="44089"/>
    <cellStyle name="Обычный 3 17 30 4 4 2" xfId="44090"/>
    <cellStyle name="Обычный 3 17 30 4 5" xfId="44091"/>
    <cellStyle name="Обычный 3 17 30 5" xfId="44092"/>
    <cellStyle name="Обычный 3 17 30 5 2" xfId="44093"/>
    <cellStyle name="Обычный 3 17 30 5 2 2" xfId="44094"/>
    <cellStyle name="Обычный 3 17 30 5 2 2 2" xfId="44095"/>
    <cellStyle name="Обычный 3 17 30 5 2 3" xfId="44096"/>
    <cellStyle name="Обычный 3 17 30 5 3" xfId="44097"/>
    <cellStyle name="Обычный 3 17 30 5 3 2" xfId="44098"/>
    <cellStyle name="Обычный 3 17 30 5 4" xfId="44099"/>
    <cellStyle name="Обычный 3 17 30 6" xfId="44100"/>
    <cellStyle name="Обычный 3 17 30 6 2" xfId="44101"/>
    <cellStyle name="Обычный 3 17 30 6 2 2" xfId="44102"/>
    <cellStyle name="Обычный 3 17 30 6 3" xfId="44103"/>
    <cellStyle name="Обычный 3 17 30 7" xfId="44104"/>
    <cellStyle name="Обычный 3 17 30 7 2" xfId="44105"/>
    <cellStyle name="Обычный 3 17 30 8" xfId="44106"/>
    <cellStyle name="Обычный 3 17 31" xfId="44107"/>
    <cellStyle name="Обычный 3 17 31 2" xfId="44108"/>
    <cellStyle name="Обычный 3 17 31 2 2" xfId="44109"/>
    <cellStyle name="Обычный 3 17 31 2 2 2" xfId="44110"/>
    <cellStyle name="Обычный 3 17 31 2 2 2 2" xfId="44111"/>
    <cellStyle name="Обычный 3 17 31 2 2 2 2 2" xfId="44112"/>
    <cellStyle name="Обычный 3 17 31 2 2 2 2 2 2" xfId="44113"/>
    <cellStyle name="Обычный 3 17 31 2 2 2 2 3" xfId="44114"/>
    <cellStyle name="Обычный 3 17 31 2 2 2 3" xfId="44115"/>
    <cellStyle name="Обычный 3 17 31 2 2 2 3 2" xfId="44116"/>
    <cellStyle name="Обычный 3 17 31 2 2 2 4" xfId="44117"/>
    <cellStyle name="Обычный 3 17 31 2 2 3" xfId="44118"/>
    <cellStyle name="Обычный 3 17 31 2 2 3 2" xfId="44119"/>
    <cellStyle name="Обычный 3 17 31 2 2 3 2 2" xfId="44120"/>
    <cellStyle name="Обычный 3 17 31 2 2 3 3" xfId="44121"/>
    <cellStyle name="Обычный 3 17 31 2 2 4" xfId="44122"/>
    <cellStyle name="Обычный 3 17 31 2 2 4 2" xfId="44123"/>
    <cellStyle name="Обычный 3 17 31 2 2 5" xfId="44124"/>
    <cellStyle name="Обычный 3 17 31 2 3" xfId="44125"/>
    <cellStyle name="Обычный 3 17 31 2 3 2" xfId="44126"/>
    <cellStyle name="Обычный 3 17 31 2 3 2 2" xfId="44127"/>
    <cellStyle name="Обычный 3 17 31 2 3 2 2 2" xfId="44128"/>
    <cellStyle name="Обычный 3 17 31 2 3 2 2 2 2" xfId="44129"/>
    <cellStyle name="Обычный 3 17 31 2 3 2 2 3" xfId="44130"/>
    <cellStyle name="Обычный 3 17 31 2 3 2 3" xfId="44131"/>
    <cellStyle name="Обычный 3 17 31 2 3 2 3 2" xfId="44132"/>
    <cellStyle name="Обычный 3 17 31 2 3 2 4" xfId="44133"/>
    <cellStyle name="Обычный 3 17 31 2 3 3" xfId="44134"/>
    <cellStyle name="Обычный 3 17 31 2 3 3 2" xfId="44135"/>
    <cellStyle name="Обычный 3 17 31 2 3 3 2 2" xfId="44136"/>
    <cellStyle name="Обычный 3 17 31 2 3 3 3" xfId="44137"/>
    <cellStyle name="Обычный 3 17 31 2 3 4" xfId="44138"/>
    <cellStyle name="Обычный 3 17 31 2 3 4 2" xfId="44139"/>
    <cellStyle name="Обычный 3 17 31 2 3 5" xfId="44140"/>
    <cellStyle name="Обычный 3 17 31 2 4" xfId="44141"/>
    <cellStyle name="Обычный 3 17 31 2 4 2" xfId="44142"/>
    <cellStyle name="Обычный 3 17 31 2 4 2 2" xfId="44143"/>
    <cellStyle name="Обычный 3 17 31 2 4 2 2 2" xfId="44144"/>
    <cellStyle name="Обычный 3 17 31 2 4 2 3" xfId="44145"/>
    <cellStyle name="Обычный 3 17 31 2 4 3" xfId="44146"/>
    <cellStyle name="Обычный 3 17 31 2 4 3 2" xfId="44147"/>
    <cellStyle name="Обычный 3 17 31 2 4 4" xfId="44148"/>
    <cellStyle name="Обычный 3 17 31 2 5" xfId="44149"/>
    <cellStyle name="Обычный 3 17 31 2 5 2" xfId="44150"/>
    <cellStyle name="Обычный 3 17 31 2 5 2 2" xfId="44151"/>
    <cellStyle name="Обычный 3 17 31 2 5 3" xfId="44152"/>
    <cellStyle name="Обычный 3 17 31 2 6" xfId="44153"/>
    <cellStyle name="Обычный 3 17 31 2 6 2" xfId="44154"/>
    <cellStyle name="Обычный 3 17 31 2 7" xfId="44155"/>
    <cellStyle name="Обычный 3 17 31 3" xfId="44156"/>
    <cellStyle name="Обычный 3 17 31 3 2" xfId="44157"/>
    <cellStyle name="Обычный 3 17 31 3 2 2" xfId="44158"/>
    <cellStyle name="Обычный 3 17 31 3 2 2 2" xfId="44159"/>
    <cellStyle name="Обычный 3 17 31 3 2 2 2 2" xfId="44160"/>
    <cellStyle name="Обычный 3 17 31 3 2 2 3" xfId="44161"/>
    <cellStyle name="Обычный 3 17 31 3 2 3" xfId="44162"/>
    <cellStyle name="Обычный 3 17 31 3 2 3 2" xfId="44163"/>
    <cellStyle name="Обычный 3 17 31 3 2 4" xfId="44164"/>
    <cellStyle name="Обычный 3 17 31 3 3" xfId="44165"/>
    <cellStyle name="Обычный 3 17 31 3 3 2" xfId="44166"/>
    <cellStyle name="Обычный 3 17 31 3 3 2 2" xfId="44167"/>
    <cellStyle name="Обычный 3 17 31 3 3 3" xfId="44168"/>
    <cellStyle name="Обычный 3 17 31 3 4" xfId="44169"/>
    <cellStyle name="Обычный 3 17 31 3 4 2" xfId="44170"/>
    <cellStyle name="Обычный 3 17 31 3 5" xfId="44171"/>
    <cellStyle name="Обычный 3 17 31 4" xfId="44172"/>
    <cellStyle name="Обычный 3 17 31 4 2" xfId="44173"/>
    <cellStyle name="Обычный 3 17 31 4 2 2" xfId="44174"/>
    <cellStyle name="Обычный 3 17 31 4 2 2 2" xfId="44175"/>
    <cellStyle name="Обычный 3 17 31 4 2 2 2 2" xfId="44176"/>
    <cellStyle name="Обычный 3 17 31 4 2 2 3" xfId="44177"/>
    <cellStyle name="Обычный 3 17 31 4 2 3" xfId="44178"/>
    <cellStyle name="Обычный 3 17 31 4 2 3 2" xfId="44179"/>
    <cellStyle name="Обычный 3 17 31 4 2 4" xfId="44180"/>
    <cellStyle name="Обычный 3 17 31 4 3" xfId="44181"/>
    <cellStyle name="Обычный 3 17 31 4 3 2" xfId="44182"/>
    <cellStyle name="Обычный 3 17 31 4 3 2 2" xfId="44183"/>
    <cellStyle name="Обычный 3 17 31 4 3 3" xfId="44184"/>
    <cellStyle name="Обычный 3 17 31 4 4" xfId="44185"/>
    <cellStyle name="Обычный 3 17 31 4 4 2" xfId="44186"/>
    <cellStyle name="Обычный 3 17 31 4 5" xfId="44187"/>
    <cellStyle name="Обычный 3 17 31 5" xfId="44188"/>
    <cellStyle name="Обычный 3 17 31 5 2" xfId="44189"/>
    <cellStyle name="Обычный 3 17 31 5 2 2" xfId="44190"/>
    <cellStyle name="Обычный 3 17 31 5 2 2 2" xfId="44191"/>
    <cellStyle name="Обычный 3 17 31 5 2 3" xfId="44192"/>
    <cellStyle name="Обычный 3 17 31 5 3" xfId="44193"/>
    <cellStyle name="Обычный 3 17 31 5 3 2" xfId="44194"/>
    <cellStyle name="Обычный 3 17 31 5 4" xfId="44195"/>
    <cellStyle name="Обычный 3 17 31 6" xfId="44196"/>
    <cellStyle name="Обычный 3 17 31 6 2" xfId="44197"/>
    <cellStyle name="Обычный 3 17 31 6 2 2" xfId="44198"/>
    <cellStyle name="Обычный 3 17 31 6 3" xfId="44199"/>
    <cellStyle name="Обычный 3 17 31 7" xfId="44200"/>
    <cellStyle name="Обычный 3 17 31 7 2" xfId="44201"/>
    <cellStyle name="Обычный 3 17 31 8" xfId="44202"/>
    <cellStyle name="Обычный 3 17 32" xfId="44203"/>
    <cellStyle name="Обычный 3 17 32 2" xfId="44204"/>
    <cellStyle name="Обычный 3 17 32 2 2" xfId="44205"/>
    <cellStyle name="Обычный 3 17 32 2 2 2" xfId="44206"/>
    <cellStyle name="Обычный 3 17 32 2 2 2 2" xfId="44207"/>
    <cellStyle name="Обычный 3 17 32 2 2 2 2 2" xfId="44208"/>
    <cellStyle name="Обычный 3 17 32 2 2 2 2 2 2" xfId="44209"/>
    <cellStyle name="Обычный 3 17 32 2 2 2 2 3" xfId="44210"/>
    <cellStyle name="Обычный 3 17 32 2 2 2 3" xfId="44211"/>
    <cellStyle name="Обычный 3 17 32 2 2 2 3 2" xfId="44212"/>
    <cellStyle name="Обычный 3 17 32 2 2 2 4" xfId="44213"/>
    <cellStyle name="Обычный 3 17 32 2 2 3" xfId="44214"/>
    <cellStyle name="Обычный 3 17 32 2 2 3 2" xfId="44215"/>
    <cellStyle name="Обычный 3 17 32 2 2 3 2 2" xfId="44216"/>
    <cellStyle name="Обычный 3 17 32 2 2 3 3" xfId="44217"/>
    <cellStyle name="Обычный 3 17 32 2 2 4" xfId="44218"/>
    <cellStyle name="Обычный 3 17 32 2 2 4 2" xfId="44219"/>
    <cellStyle name="Обычный 3 17 32 2 2 5" xfId="44220"/>
    <cellStyle name="Обычный 3 17 32 2 3" xfId="44221"/>
    <cellStyle name="Обычный 3 17 32 2 3 2" xfId="44222"/>
    <cellStyle name="Обычный 3 17 32 2 3 2 2" xfId="44223"/>
    <cellStyle name="Обычный 3 17 32 2 3 2 2 2" xfId="44224"/>
    <cellStyle name="Обычный 3 17 32 2 3 2 2 2 2" xfId="44225"/>
    <cellStyle name="Обычный 3 17 32 2 3 2 2 3" xfId="44226"/>
    <cellStyle name="Обычный 3 17 32 2 3 2 3" xfId="44227"/>
    <cellStyle name="Обычный 3 17 32 2 3 2 3 2" xfId="44228"/>
    <cellStyle name="Обычный 3 17 32 2 3 2 4" xfId="44229"/>
    <cellStyle name="Обычный 3 17 32 2 3 3" xfId="44230"/>
    <cellStyle name="Обычный 3 17 32 2 3 3 2" xfId="44231"/>
    <cellStyle name="Обычный 3 17 32 2 3 3 2 2" xfId="44232"/>
    <cellStyle name="Обычный 3 17 32 2 3 3 3" xfId="44233"/>
    <cellStyle name="Обычный 3 17 32 2 3 4" xfId="44234"/>
    <cellStyle name="Обычный 3 17 32 2 3 4 2" xfId="44235"/>
    <cellStyle name="Обычный 3 17 32 2 3 5" xfId="44236"/>
    <cellStyle name="Обычный 3 17 32 2 4" xfId="44237"/>
    <cellStyle name="Обычный 3 17 32 2 4 2" xfId="44238"/>
    <cellStyle name="Обычный 3 17 32 2 4 2 2" xfId="44239"/>
    <cellStyle name="Обычный 3 17 32 2 4 2 2 2" xfId="44240"/>
    <cellStyle name="Обычный 3 17 32 2 4 2 3" xfId="44241"/>
    <cellStyle name="Обычный 3 17 32 2 4 3" xfId="44242"/>
    <cellStyle name="Обычный 3 17 32 2 4 3 2" xfId="44243"/>
    <cellStyle name="Обычный 3 17 32 2 4 4" xfId="44244"/>
    <cellStyle name="Обычный 3 17 32 2 5" xfId="44245"/>
    <cellStyle name="Обычный 3 17 32 2 5 2" xfId="44246"/>
    <cellStyle name="Обычный 3 17 32 2 5 2 2" xfId="44247"/>
    <cellStyle name="Обычный 3 17 32 2 5 3" xfId="44248"/>
    <cellStyle name="Обычный 3 17 32 2 6" xfId="44249"/>
    <cellStyle name="Обычный 3 17 32 2 6 2" xfId="44250"/>
    <cellStyle name="Обычный 3 17 32 2 7" xfId="44251"/>
    <cellStyle name="Обычный 3 17 32 3" xfId="44252"/>
    <cellStyle name="Обычный 3 17 32 3 2" xfId="44253"/>
    <cellStyle name="Обычный 3 17 32 3 2 2" xfId="44254"/>
    <cellStyle name="Обычный 3 17 32 3 2 2 2" xfId="44255"/>
    <cellStyle name="Обычный 3 17 32 3 2 2 2 2" xfId="44256"/>
    <cellStyle name="Обычный 3 17 32 3 2 2 3" xfId="44257"/>
    <cellStyle name="Обычный 3 17 32 3 2 3" xfId="44258"/>
    <cellStyle name="Обычный 3 17 32 3 2 3 2" xfId="44259"/>
    <cellStyle name="Обычный 3 17 32 3 2 4" xfId="44260"/>
    <cellStyle name="Обычный 3 17 32 3 3" xfId="44261"/>
    <cellStyle name="Обычный 3 17 32 3 3 2" xfId="44262"/>
    <cellStyle name="Обычный 3 17 32 3 3 2 2" xfId="44263"/>
    <cellStyle name="Обычный 3 17 32 3 3 3" xfId="44264"/>
    <cellStyle name="Обычный 3 17 32 3 4" xfId="44265"/>
    <cellStyle name="Обычный 3 17 32 3 4 2" xfId="44266"/>
    <cellStyle name="Обычный 3 17 32 3 5" xfId="44267"/>
    <cellStyle name="Обычный 3 17 32 4" xfId="44268"/>
    <cellStyle name="Обычный 3 17 32 4 2" xfId="44269"/>
    <cellStyle name="Обычный 3 17 32 4 2 2" xfId="44270"/>
    <cellStyle name="Обычный 3 17 32 4 2 2 2" xfId="44271"/>
    <cellStyle name="Обычный 3 17 32 4 2 2 2 2" xfId="44272"/>
    <cellStyle name="Обычный 3 17 32 4 2 2 3" xfId="44273"/>
    <cellStyle name="Обычный 3 17 32 4 2 3" xfId="44274"/>
    <cellStyle name="Обычный 3 17 32 4 2 3 2" xfId="44275"/>
    <cellStyle name="Обычный 3 17 32 4 2 4" xfId="44276"/>
    <cellStyle name="Обычный 3 17 32 4 3" xfId="44277"/>
    <cellStyle name="Обычный 3 17 32 4 3 2" xfId="44278"/>
    <cellStyle name="Обычный 3 17 32 4 3 2 2" xfId="44279"/>
    <cellStyle name="Обычный 3 17 32 4 3 3" xfId="44280"/>
    <cellStyle name="Обычный 3 17 32 4 4" xfId="44281"/>
    <cellStyle name="Обычный 3 17 32 4 4 2" xfId="44282"/>
    <cellStyle name="Обычный 3 17 32 4 5" xfId="44283"/>
    <cellStyle name="Обычный 3 17 32 5" xfId="44284"/>
    <cellStyle name="Обычный 3 17 32 5 2" xfId="44285"/>
    <cellStyle name="Обычный 3 17 32 5 2 2" xfId="44286"/>
    <cellStyle name="Обычный 3 17 32 5 2 2 2" xfId="44287"/>
    <cellStyle name="Обычный 3 17 32 5 2 3" xfId="44288"/>
    <cellStyle name="Обычный 3 17 32 5 3" xfId="44289"/>
    <cellStyle name="Обычный 3 17 32 5 3 2" xfId="44290"/>
    <cellStyle name="Обычный 3 17 32 5 4" xfId="44291"/>
    <cellStyle name="Обычный 3 17 32 6" xfId="44292"/>
    <cellStyle name="Обычный 3 17 32 6 2" xfId="44293"/>
    <cellStyle name="Обычный 3 17 32 6 2 2" xfId="44294"/>
    <cellStyle name="Обычный 3 17 32 6 3" xfId="44295"/>
    <cellStyle name="Обычный 3 17 32 7" xfId="44296"/>
    <cellStyle name="Обычный 3 17 32 7 2" xfId="44297"/>
    <cellStyle name="Обычный 3 17 32 8" xfId="44298"/>
    <cellStyle name="Обычный 3 17 33" xfId="44299"/>
    <cellStyle name="Обычный 3 17 33 2" xfId="44300"/>
    <cellStyle name="Обычный 3 17 33 2 2" xfId="44301"/>
    <cellStyle name="Обычный 3 17 33 2 2 2" xfId="44302"/>
    <cellStyle name="Обычный 3 17 33 2 2 2 2" xfId="44303"/>
    <cellStyle name="Обычный 3 17 33 2 2 2 2 2" xfId="44304"/>
    <cellStyle name="Обычный 3 17 33 2 2 2 2 2 2" xfId="44305"/>
    <cellStyle name="Обычный 3 17 33 2 2 2 2 3" xfId="44306"/>
    <cellStyle name="Обычный 3 17 33 2 2 2 3" xfId="44307"/>
    <cellStyle name="Обычный 3 17 33 2 2 2 3 2" xfId="44308"/>
    <cellStyle name="Обычный 3 17 33 2 2 2 4" xfId="44309"/>
    <cellStyle name="Обычный 3 17 33 2 2 3" xfId="44310"/>
    <cellStyle name="Обычный 3 17 33 2 2 3 2" xfId="44311"/>
    <cellStyle name="Обычный 3 17 33 2 2 3 2 2" xfId="44312"/>
    <cellStyle name="Обычный 3 17 33 2 2 3 3" xfId="44313"/>
    <cellStyle name="Обычный 3 17 33 2 2 4" xfId="44314"/>
    <cellStyle name="Обычный 3 17 33 2 2 4 2" xfId="44315"/>
    <cellStyle name="Обычный 3 17 33 2 2 5" xfId="44316"/>
    <cellStyle name="Обычный 3 17 33 2 3" xfId="44317"/>
    <cellStyle name="Обычный 3 17 33 2 3 2" xfId="44318"/>
    <cellStyle name="Обычный 3 17 33 2 3 2 2" xfId="44319"/>
    <cellStyle name="Обычный 3 17 33 2 3 2 2 2" xfId="44320"/>
    <cellStyle name="Обычный 3 17 33 2 3 2 2 2 2" xfId="44321"/>
    <cellStyle name="Обычный 3 17 33 2 3 2 2 3" xfId="44322"/>
    <cellStyle name="Обычный 3 17 33 2 3 2 3" xfId="44323"/>
    <cellStyle name="Обычный 3 17 33 2 3 2 3 2" xfId="44324"/>
    <cellStyle name="Обычный 3 17 33 2 3 2 4" xfId="44325"/>
    <cellStyle name="Обычный 3 17 33 2 3 3" xfId="44326"/>
    <cellStyle name="Обычный 3 17 33 2 3 3 2" xfId="44327"/>
    <cellStyle name="Обычный 3 17 33 2 3 3 2 2" xfId="44328"/>
    <cellStyle name="Обычный 3 17 33 2 3 3 3" xfId="44329"/>
    <cellStyle name="Обычный 3 17 33 2 3 4" xfId="44330"/>
    <cellStyle name="Обычный 3 17 33 2 3 4 2" xfId="44331"/>
    <cellStyle name="Обычный 3 17 33 2 3 5" xfId="44332"/>
    <cellStyle name="Обычный 3 17 33 2 4" xfId="44333"/>
    <cellStyle name="Обычный 3 17 33 2 4 2" xfId="44334"/>
    <cellStyle name="Обычный 3 17 33 2 4 2 2" xfId="44335"/>
    <cellStyle name="Обычный 3 17 33 2 4 2 2 2" xfId="44336"/>
    <cellStyle name="Обычный 3 17 33 2 4 2 3" xfId="44337"/>
    <cellStyle name="Обычный 3 17 33 2 4 3" xfId="44338"/>
    <cellStyle name="Обычный 3 17 33 2 4 3 2" xfId="44339"/>
    <cellStyle name="Обычный 3 17 33 2 4 4" xfId="44340"/>
    <cellStyle name="Обычный 3 17 33 2 5" xfId="44341"/>
    <cellStyle name="Обычный 3 17 33 2 5 2" xfId="44342"/>
    <cellStyle name="Обычный 3 17 33 2 5 2 2" xfId="44343"/>
    <cellStyle name="Обычный 3 17 33 2 5 3" xfId="44344"/>
    <cellStyle name="Обычный 3 17 33 2 6" xfId="44345"/>
    <cellStyle name="Обычный 3 17 33 2 6 2" xfId="44346"/>
    <cellStyle name="Обычный 3 17 33 2 7" xfId="44347"/>
    <cellStyle name="Обычный 3 17 33 3" xfId="44348"/>
    <cellStyle name="Обычный 3 17 33 3 2" xfId="44349"/>
    <cellStyle name="Обычный 3 17 33 3 2 2" xfId="44350"/>
    <cellStyle name="Обычный 3 17 33 3 2 2 2" xfId="44351"/>
    <cellStyle name="Обычный 3 17 33 3 2 2 2 2" xfId="44352"/>
    <cellStyle name="Обычный 3 17 33 3 2 2 3" xfId="44353"/>
    <cellStyle name="Обычный 3 17 33 3 2 3" xfId="44354"/>
    <cellStyle name="Обычный 3 17 33 3 2 3 2" xfId="44355"/>
    <cellStyle name="Обычный 3 17 33 3 2 4" xfId="44356"/>
    <cellStyle name="Обычный 3 17 33 3 3" xfId="44357"/>
    <cellStyle name="Обычный 3 17 33 3 3 2" xfId="44358"/>
    <cellStyle name="Обычный 3 17 33 3 3 2 2" xfId="44359"/>
    <cellStyle name="Обычный 3 17 33 3 3 3" xfId="44360"/>
    <cellStyle name="Обычный 3 17 33 3 4" xfId="44361"/>
    <cellStyle name="Обычный 3 17 33 3 4 2" xfId="44362"/>
    <cellStyle name="Обычный 3 17 33 3 5" xfId="44363"/>
    <cellStyle name="Обычный 3 17 33 4" xfId="44364"/>
    <cellStyle name="Обычный 3 17 33 4 2" xfId="44365"/>
    <cellStyle name="Обычный 3 17 33 4 2 2" xfId="44366"/>
    <cellStyle name="Обычный 3 17 33 4 2 2 2" xfId="44367"/>
    <cellStyle name="Обычный 3 17 33 4 2 2 2 2" xfId="44368"/>
    <cellStyle name="Обычный 3 17 33 4 2 2 3" xfId="44369"/>
    <cellStyle name="Обычный 3 17 33 4 2 3" xfId="44370"/>
    <cellStyle name="Обычный 3 17 33 4 2 3 2" xfId="44371"/>
    <cellStyle name="Обычный 3 17 33 4 2 4" xfId="44372"/>
    <cellStyle name="Обычный 3 17 33 4 3" xfId="44373"/>
    <cellStyle name="Обычный 3 17 33 4 3 2" xfId="44374"/>
    <cellStyle name="Обычный 3 17 33 4 3 2 2" xfId="44375"/>
    <cellStyle name="Обычный 3 17 33 4 3 3" xfId="44376"/>
    <cellStyle name="Обычный 3 17 33 4 4" xfId="44377"/>
    <cellStyle name="Обычный 3 17 33 4 4 2" xfId="44378"/>
    <cellStyle name="Обычный 3 17 33 4 5" xfId="44379"/>
    <cellStyle name="Обычный 3 17 33 5" xfId="44380"/>
    <cellStyle name="Обычный 3 17 33 5 2" xfId="44381"/>
    <cellStyle name="Обычный 3 17 33 5 2 2" xfId="44382"/>
    <cellStyle name="Обычный 3 17 33 5 2 2 2" xfId="44383"/>
    <cellStyle name="Обычный 3 17 33 5 2 3" xfId="44384"/>
    <cellStyle name="Обычный 3 17 33 5 3" xfId="44385"/>
    <cellStyle name="Обычный 3 17 33 5 3 2" xfId="44386"/>
    <cellStyle name="Обычный 3 17 33 5 4" xfId="44387"/>
    <cellStyle name="Обычный 3 17 33 6" xfId="44388"/>
    <cellStyle name="Обычный 3 17 33 6 2" xfId="44389"/>
    <cellStyle name="Обычный 3 17 33 6 2 2" xfId="44390"/>
    <cellStyle name="Обычный 3 17 33 6 3" xfId="44391"/>
    <cellStyle name="Обычный 3 17 33 7" xfId="44392"/>
    <cellStyle name="Обычный 3 17 33 7 2" xfId="44393"/>
    <cellStyle name="Обычный 3 17 33 8" xfId="44394"/>
    <cellStyle name="Обычный 3 17 34" xfId="44395"/>
    <cellStyle name="Обычный 3 17 34 2" xfId="44396"/>
    <cellStyle name="Обычный 3 17 34 2 2" xfId="44397"/>
    <cellStyle name="Обычный 3 17 34 2 2 2" xfId="44398"/>
    <cellStyle name="Обычный 3 17 34 2 2 2 2" xfId="44399"/>
    <cellStyle name="Обычный 3 17 34 2 2 2 2 2" xfId="44400"/>
    <cellStyle name="Обычный 3 17 34 2 2 2 2 2 2" xfId="44401"/>
    <cellStyle name="Обычный 3 17 34 2 2 2 2 3" xfId="44402"/>
    <cellStyle name="Обычный 3 17 34 2 2 2 3" xfId="44403"/>
    <cellStyle name="Обычный 3 17 34 2 2 2 3 2" xfId="44404"/>
    <cellStyle name="Обычный 3 17 34 2 2 2 4" xfId="44405"/>
    <cellStyle name="Обычный 3 17 34 2 2 3" xfId="44406"/>
    <cellStyle name="Обычный 3 17 34 2 2 3 2" xfId="44407"/>
    <cellStyle name="Обычный 3 17 34 2 2 3 2 2" xfId="44408"/>
    <cellStyle name="Обычный 3 17 34 2 2 3 3" xfId="44409"/>
    <cellStyle name="Обычный 3 17 34 2 2 4" xfId="44410"/>
    <cellStyle name="Обычный 3 17 34 2 2 4 2" xfId="44411"/>
    <cellStyle name="Обычный 3 17 34 2 2 5" xfId="44412"/>
    <cellStyle name="Обычный 3 17 34 2 3" xfId="44413"/>
    <cellStyle name="Обычный 3 17 34 2 3 2" xfId="44414"/>
    <cellStyle name="Обычный 3 17 34 2 3 2 2" xfId="44415"/>
    <cellStyle name="Обычный 3 17 34 2 3 2 2 2" xfId="44416"/>
    <cellStyle name="Обычный 3 17 34 2 3 2 2 2 2" xfId="44417"/>
    <cellStyle name="Обычный 3 17 34 2 3 2 2 3" xfId="44418"/>
    <cellStyle name="Обычный 3 17 34 2 3 2 3" xfId="44419"/>
    <cellStyle name="Обычный 3 17 34 2 3 2 3 2" xfId="44420"/>
    <cellStyle name="Обычный 3 17 34 2 3 2 4" xfId="44421"/>
    <cellStyle name="Обычный 3 17 34 2 3 3" xfId="44422"/>
    <cellStyle name="Обычный 3 17 34 2 3 3 2" xfId="44423"/>
    <cellStyle name="Обычный 3 17 34 2 3 3 2 2" xfId="44424"/>
    <cellStyle name="Обычный 3 17 34 2 3 3 3" xfId="44425"/>
    <cellStyle name="Обычный 3 17 34 2 3 4" xfId="44426"/>
    <cellStyle name="Обычный 3 17 34 2 3 4 2" xfId="44427"/>
    <cellStyle name="Обычный 3 17 34 2 3 5" xfId="44428"/>
    <cellStyle name="Обычный 3 17 34 2 4" xfId="44429"/>
    <cellStyle name="Обычный 3 17 34 2 4 2" xfId="44430"/>
    <cellStyle name="Обычный 3 17 34 2 4 2 2" xfId="44431"/>
    <cellStyle name="Обычный 3 17 34 2 4 2 2 2" xfId="44432"/>
    <cellStyle name="Обычный 3 17 34 2 4 2 3" xfId="44433"/>
    <cellStyle name="Обычный 3 17 34 2 4 3" xfId="44434"/>
    <cellStyle name="Обычный 3 17 34 2 4 3 2" xfId="44435"/>
    <cellStyle name="Обычный 3 17 34 2 4 4" xfId="44436"/>
    <cellStyle name="Обычный 3 17 34 2 5" xfId="44437"/>
    <cellStyle name="Обычный 3 17 34 2 5 2" xfId="44438"/>
    <cellStyle name="Обычный 3 17 34 2 5 2 2" xfId="44439"/>
    <cellStyle name="Обычный 3 17 34 2 5 3" xfId="44440"/>
    <cellStyle name="Обычный 3 17 34 2 6" xfId="44441"/>
    <cellStyle name="Обычный 3 17 34 2 6 2" xfId="44442"/>
    <cellStyle name="Обычный 3 17 34 2 7" xfId="44443"/>
    <cellStyle name="Обычный 3 17 34 3" xfId="44444"/>
    <cellStyle name="Обычный 3 17 34 3 2" xfId="44445"/>
    <cellStyle name="Обычный 3 17 34 3 2 2" xfId="44446"/>
    <cellStyle name="Обычный 3 17 34 3 2 2 2" xfId="44447"/>
    <cellStyle name="Обычный 3 17 34 3 2 2 2 2" xfId="44448"/>
    <cellStyle name="Обычный 3 17 34 3 2 2 3" xfId="44449"/>
    <cellStyle name="Обычный 3 17 34 3 2 3" xfId="44450"/>
    <cellStyle name="Обычный 3 17 34 3 2 3 2" xfId="44451"/>
    <cellStyle name="Обычный 3 17 34 3 2 4" xfId="44452"/>
    <cellStyle name="Обычный 3 17 34 3 3" xfId="44453"/>
    <cellStyle name="Обычный 3 17 34 3 3 2" xfId="44454"/>
    <cellStyle name="Обычный 3 17 34 3 3 2 2" xfId="44455"/>
    <cellStyle name="Обычный 3 17 34 3 3 3" xfId="44456"/>
    <cellStyle name="Обычный 3 17 34 3 4" xfId="44457"/>
    <cellStyle name="Обычный 3 17 34 3 4 2" xfId="44458"/>
    <cellStyle name="Обычный 3 17 34 3 5" xfId="44459"/>
    <cellStyle name="Обычный 3 17 34 4" xfId="44460"/>
    <cellStyle name="Обычный 3 17 34 4 2" xfId="44461"/>
    <cellStyle name="Обычный 3 17 34 4 2 2" xfId="44462"/>
    <cellStyle name="Обычный 3 17 34 4 2 2 2" xfId="44463"/>
    <cellStyle name="Обычный 3 17 34 4 2 2 2 2" xfId="44464"/>
    <cellStyle name="Обычный 3 17 34 4 2 2 3" xfId="44465"/>
    <cellStyle name="Обычный 3 17 34 4 2 3" xfId="44466"/>
    <cellStyle name="Обычный 3 17 34 4 2 3 2" xfId="44467"/>
    <cellStyle name="Обычный 3 17 34 4 2 4" xfId="44468"/>
    <cellStyle name="Обычный 3 17 34 4 3" xfId="44469"/>
    <cellStyle name="Обычный 3 17 34 4 3 2" xfId="44470"/>
    <cellStyle name="Обычный 3 17 34 4 3 2 2" xfId="44471"/>
    <cellStyle name="Обычный 3 17 34 4 3 3" xfId="44472"/>
    <cellStyle name="Обычный 3 17 34 4 4" xfId="44473"/>
    <cellStyle name="Обычный 3 17 34 4 4 2" xfId="44474"/>
    <cellStyle name="Обычный 3 17 34 4 5" xfId="44475"/>
    <cellStyle name="Обычный 3 17 34 5" xfId="44476"/>
    <cellStyle name="Обычный 3 17 34 5 2" xfId="44477"/>
    <cellStyle name="Обычный 3 17 34 5 2 2" xfId="44478"/>
    <cellStyle name="Обычный 3 17 34 5 2 2 2" xfId="44479"/>
    <cellStyle name="Обычный 3 17 34 5 2 3" xfId="44480"/>
    <cellStyle name="Обычный 3 17 34 5 3" xfId="44481"/>
    <cellStyle name="Обычный 3 17 34 5 3 2" xfId="44482"/>
    <cellStyle name="Обычный 3 17 34 5 4" xfId="44483"/>
    <cellStyle name="Обычный 3 17 34 6" xfId="44484"/>
    <cellStyle name="Обычный 3 17 34 6 2" xfId="44485"/>
    <cellStyle name="Обычный 3 17 34 6 2 2" xfId="44486"/>
    <cellStyle name="Обычный 3 17 34 6 3" xfId="44487"/>
    <cellStyle name="Обычный 3 17 34 7" xfId="44488"/>
    <cellStyle name="Обычный 3 17 34 7 2" xfId="44489"/>
    <cellStyle name="Обычный 3 17 34 8" xfId="44490"/>
    <cellStyle name="Обычный 3 17 35" xfId="44491"/>
    <cellStyle name="Обычный 3 17 35 2" xfId="44492"/>
    <cellStyle name="Обычный 3 17 35 2 2" xfId="44493"/>
    <cellStyle name="Обычный 3 17 35 2 2 2" xfId="44494"/>
    <cellStyle name="Обычный 3 17 35 2 2 2 2" xfId="44495"/>
    <cellStyle name="Обычный 3 17 35 2 2 2 2 2" xfId="44496"/>
    <cellStyle name="Обычный 3 17 35 2 2 2 2 2 2" xfId="44497"/>
    <cellStyle name="Обычный 3 17 35 2 2 2 2 3" xfId="44498"/>
    <cellStyle name="Обычный 3 17 35 2 2 2 3" xfId="44499"/>
    <cellStyle name="Обычный 3 17 35 2 2 2 3 2" xfId="44500"/>
    <cellStyle name="Обычный 3 17 35 2 2 2 4" xfId="44501"/>
    <cellStyle name="Обычный 3 17 35 2 2 3" xfId="44502"/>
    <cellStyle name="Обычный 3 17 35 2 2 3 2" xfId="44503"/>
    <cellStyle name="Обычный 3 17 35 2 2 3 2 2" xfId="44504"/>
    <cellStyle name="Обычный 3 17 35 2 2 3 3" xfId="44505"/>
    <cellStyle name="Обычный 3 17 35 2 2 4" xfId="44506"/>
    <cellStyle name="Обычный 3 17 35 2 2 4 2" xfId="44507"/>
    <cellStyle name="Обычный 3 17 35 2 2 5" xfId="44508"/>
    <cellStyle name="Обычный 3 17 35 2 3" xfId="44509"/>
    <cellStyle name="Обычный 3 17 35 2 3 2" xfId="44510"/>
    <cellStyle name="Обычный 3 17 35 2 3 2 2" xfId="44511"/>
    <cellStyle name="Обычный 3 17 35 2 3 2 2 2" xfId="44512"/>
    <cellStyle name="Обычный 3 17 35 2 3 2 2 2 2" xfId="44513"/>
    <cellStyle name="Обычный 3 17 35 2 3 2 2 3" xfId="44514"/>
    <cellStyle name="Обычный 3 17 35 2 3 2 3" xfId="44515"/>
    <cellStyle name="Обычный 3 17 35 2 3 2 3 2" xfId="44516"/>
    <cellStyle name="Обычный 3 17 35 2 3 2 4" xfId="44517"/>
    <cellStyle name="Обычный 3 17 35 2 3 3" xfId="44518"/>
    <cellStyle name="Обычный 3 17 35 2 3 3 2" xfId="44519"/>
    <cellStyle name="Обычный 3 17 35 2 3 3 2 2" xfId="44520"/>
    <cellStyle name="Обычный 3 17 35 2 3 3 3" xfId="44521"/>
    <cellStyle name="Обычный 3 17 35 2 3 4" xfId="44522"/>
    <cellStyle name="Обычный 3 17 35 2 3 4 2" xfId="44523"/>
    <cellStyle name="Обычный 3 17 35 2 3 5" xfId="44524"/>
    <cellStyle name="Обычный 3 17 35 2 4" xfId="44525"/>
    <cellStyle name="Обычный 3 17 35 2 4 2" xfId="44526"/>
    <cellStyle name="Обычный 3 17 35 2 4 2 2" xfId="44527"/>
    <cellStyle name="Обычный 3 17 35 2 4 2 2 2" xfId="44528"/>
    <cellStyle name="Обычный 3 17 35 2 4 2 3" xfId="44529"/>
    <cellStyle name="Обычный 3 17 35 2 4 3" xfId="44530"/>
    <cellStyle name="Обычный 3 17 35 2 4 3 2" xfId="44531"/>
    <cellStyle name="Обычный 3 17 35 2 4 4" xfId="44532"/>
    <cellStyle name="Обычный 3 17 35 2 5" xfId="44533"/>
    <cellStyle name="Обычный 3 17 35 2 5 2" xfId="44534"/>
    <cellStyle name="Обычный 3 17 35 2 5 2 2" xfId="44535"/>
    <cellStyle name="Обычный 3 17 35 2 5 3" xfId="44536"/>
    <cellStyle name="Обычный 3 17 35 2 6" xfId="44537"/>
    <cellStyle name="Обычный 3 17 35 2 6 2" xfId="44538"/>
    <cellStyle name="Обычный 3 17 35 2 7" xfId="44539"/>
    <cellStyle name="Обычный 3 17 35 3" xfId="44540"/>
    <cellStyle name="Обычный 3 17 35 3 2" xfId="44541"/>
    <cellStyle name="Обычный 3 17 35 3 2 2" xfId="44542"/>
    <cellStyle name="Обычный 3 17 35 3 2 2 2" xfId="44543"/>
    <cellStyle name="Обычный 3 17 35 3 2 2 2 2" xfId="44544"/>
    <cellStyle name="Обычный 3 17 35 3 2 2 3" xfId="44545"/>
    <cellStyle name="Обычный 3 17 35 3 2 3" xfId="44546"/>
    <cellStyle name="Обычный 3 17 35 3 2 3 2" xfId="44547"/>
    <cellStyle name="Обычный 3 17 35 3 2 4" xfId="44548"/>
    <cellStyle name="Обычный 3 17 35 3 3" xfId="44549"/>
    <cellStyle name="Обычный 3 17 35 3 3 2" xfId="44550"/>
    <cellStyle name="Обычный 3 17 35 3 3 2 2" xfId="44551"/>
    <cellStyle name="Обычный 3 17 35 3 3 3" xfId="44552"/>
    <cellStyle name="Обычный 3 17 35 3 4" xfId="44553"/>
    <cellStyle name="Обычный 3 17 35 3 4 2" xfId="44554"/>
    <cellStyle name="Обычный 3 17 35 3 5" xfId="44555"/>
    <cellStyle name="Обычный 3 17 35 4" xfId="44556"/>
    <cellStyle name="Обычный 3 17 35 4 2" xfId="44557"/>
    <cellStyle name="Обычный 3 17 35 4 2 2" xfId="44558"/>
    <cellStyle name="Обычный 3 17 35 4 2 2 2" xfId="44559"/>
    <cellStyle name="Обычный 3 17 35 4 2 2 2 2" xfId="44560"/>
    <cellStyle name="Обычный 3 17 35 4 2 2 3" xfId="44561"/>
    <cellStyle name="Обычный 3 17 35 4 2 3" xfId="44562"/>
    <cellStyle name="Обычный 3 17 35 4 2 3 2" xfId="44563"/>
    <cellStyle name="Обычный 3 17 35 4 2 4" xfId="44564"/>
    <cellStyle name="Обычный 3 17 35 4 3" xfId="44565"/>
    <cellStyle name="Обычный 3 17 35 4 3 2" xfId="44566"/>
    <cellStyle name="Обычный 3 17 35 4 3 2 2" xfId="44567"/>
    <cellStyle name="Обычный 3 17 35 4 3 3" xfId="44568"/>
    <cellStyle name="Обычный 3 17 35 4 4" xfId="44569"/>
    <cellStyle name="Обычный 3 17 35 4 4 2" xfId="44570"/>
    <cellStyle name="Обычный 3 17 35 4 5" xfId="44571"/>
    <cellStyle name="Обычный 3 17 35 5" xfId="44572"/>
    <cellStyle name="Обычный 3 17 35 5 2" xfId="44573"/>
    <cellStyle name="Обычный 3 17 35 5 2 2" xfId="44574"/>
    <cellStyle name="Обычный 3 17 35 5 2 2 2" xfId="44575"/>
    <cellStyle name="Обычный 3 17 35 5 2 3" xfId="44576"/>
    <cellStyle name="Обычный 3 17 35 5 3" xfId="44577"/>
    <cellStyle name="Обычный 3 17 35 5 3 2" xfId="44578"/>
    <cellStyle name="Обычный 3 17 35 5 4" xfId="44579"/>
    <cellStyle name="Обычный 3 17 35 6" xfId="44580"/>
    <cellStyle name="Обычный 3 17 35 6 2" xfId="44581"/>
    <cellStyle name="Обычный 3 17 35 6 2 2" xfId="44582"/>
    <cellStyle name="Обычный 3 17 35 6 3" xfId="44583"/>
    <cellStyle name="Обычный 3 17 35 7" xfId="44584"/>
    <cellStyle name="Обычный 3 17 35 7 2" xfId="44585"/>
    <cellStyle name="Обычный 3 17 35 8" xfId="44586"/>
    <cellStyle name="Обычный 3 17 36" xfId="44587"/>
    <cellStyle name="Обычный 3 17 36 2" xfId="44588"/>
    <cellStyle name="Обычный 3 17 36 2 2" xfId="44589"/>
    <cellStyle name="Обычный 3 17 36 2 2 2" xfId="44590"/>
    <cellStyle name="Обычный 3 17 36 2 2 2 2" xfId="44591"/>
    <cellStyle name="Обычный 3 17 36 2 2 2 2 2" xfId="44592"/>
    <cellStyle name="Обычный 3 17 36 2 2 2 2 2 2" xfId="44593"/>
    <cellStyle name="Обычный 3 17 36 2 2 2 2 3" xfId="44594"/>
    <cellStyle name="Обычный 3 17 36 2 2 2 3" xfId="44595"/>
    <cellStyle name="Обычный 3 17 36 2 2 2 3 2" xfId="44596"/>
    <cellStyle name="Обычный 3 17 36 2 2 2 4" xfId="44597"/>
    <cellStyle name="Обычный 3 17 36 2 2 3" xfId="44598"/>
    <cellStyle name="Обычный 3 17 36 2 2 3 2" xfId="44599"/>
    <cellStyle name="Обычный 3 17 36 2 2 3 2 2" xfId="44600"/>
    <cellStyle name="Обычный 3 17 36 2 2 3 3" xfId="44601"/>
    <cellStyle name="Обычный 3 17 36 2 2 4" xfId="44602"/>
    <cellStyle name="Обычный 3 17 36 2 2 4 2" xfId="44603"/>
    <cellStyle name="Обычный 3 17 36 2 2 5" xfId="44604"/>
    <cellStyle name="Обычный 3 17 36 2 3" xfId="44605"/>
    <cellStyle name="Обычный 3 17 36 2 3 2" xfId="44606"/>
    <cellStyle name="Обычный 3 17 36 2 3 2 2" xfId="44607"/>
    <cellStyle name="Обычный 3 17 36 2 3 2 2 2" xfId="44608"/>
    <cellStyle name="Обычный 3 17 36 2 3 2 2 2 2" xfId="44609"/>
    <cellStyle name="Обычный 3 17 36 2 3 2 2 3" xfId="44610"/>
    <cellStyle name="Обычный 3 17 36 2 3 2 3" xfId="44611"/>
    <cellStyle name="Обычный 3 17 36 2 3 2 3 2" xfId="44612"/>
    <cellStyle name="Обычный 3 17 36 2 3 2 4" xfId="44613"/>
    <cellStyle name="Обычный 3 17 36 2 3 3" xfId="44614"/>
    <cellStyle name="Обычный 3 17 36 2 3 3 2" xfId="44615"/>
    <cellStyle name="Обычный 3 17 36 2 3 3 2 2" xfId="44616"/>
    <cellStyle name="Обычный 3 17 36 2 3 3 3" xfId="44617"/>
    <cellStyle name="Обычный 3 17 36 2 3 4" xfId="44618"/>
    <cellStyle name="Обычный 3 17 36 2 3 4 2" xfId="44619"/>
    <cellStyle name="Обычный 3 17 36 2 3 5" xfId="44620"/>
    <cellStyle name="Обычный 3 17 36 2 4" xfId="44621"/>
    <cellStyle name="Обычный 3 17 36 2 4 2" xfId="44622"/>
    <cellStyle name="Обычный 3 17 36 2 4 2 2" xfId="44623"/>
    <cellStyle name="Обычный 3 17 36 2 4 2 2 2" xfId="44624"/>
    <cellStyle name="Обычный 3 17 36 2 4 2 3" xfId="44625"/>
    <cellStyle name="Обычный 3 17 36 2 4 3" xfId="44626"/>
    <cellStyle name="Обычный 3 17 36 2 4 3 2" xfId="44627"/>
    <cellStyle name="Обычный 3 17 36 2 4 4" xfId="44628"/>
    <cellStyle name="Обычный 3 17 36 2 5" xfId="44629"/>
    <cellStyle name="Обычный 3 17 36 2 5 2" xfId="44630"/>
    <cellStyle name="Обычный 3 17 36 2 5 2 2" xfId="44631"/>
    <cellStyle name="Обычный 3 17 36 2 5 3" xfId="44632"/>
    <cellStyle name="Обычный 3 17 36 2 6" xfId="44633"/>
    <cellStyle name="Обычный 3 17 36 2 6 2" xfId="44634"/>
    <cellStyle name="Обычный 3 17 36 2 7" xfId="44635"/>
    <cellStyle name="Обычный 3 17 36 3" xfId="44636"/>
    <cellStyle name="Обычный 3 17 36 3 2" xfId="44637"/>
    <cellStyle name="Обычный 3 17 36 3 2 2" xfId="44638"/>
    <cellStyle name="Обычный 3 17 36 3 2 2 2" xfId="44639"/>
    <cellStyle name="Обычный 3 17 36 3 2 2 2 2" xfId="44640"/>
    <cellStyle name="Обычный 3 17 36 3 2 2 3" xfId="44641"/>
    <cellStyle name="Обычный 3 17 36 3 2 3" xfId="44642"/>
    <cellStyle name="Обычный 3 17 36 3 2 3 2" xfId="44643"/>
    <cellStyle name="Обычный 3 17 36 3 2 4" xfId="44644"/>
    <cellStyle name="Обычный 3 17 36 3 3" xfId="44645"/>
    <cellStyle name="Обычный 3 17 36 3 3 2" xfId="44646"/>
    <cellStyle name="Обычный 3 17 36 3 3 2 2" xfId="44647"/>
    <cellStyle name="Обычный 3 17 36 3 3 3" xfId="44648"/>
    <cellStyle name="Обычный 3 17 36 3 4" xfId="44649"/>
    <cellStyle name="Обычный 3 17 36 3 4 2" xfId="44650"/>
    <cellStyle name="Обычный 3 17 36 3 5" xfId="44651"/>
    <cellStyle name="Обычный 3 17 36 4" xfId="44652"/>
    <cellStyle name="Обычный 3 17 36 4 2" xfId="44653"/>
    <cellStyle name="Обычный 3 17 36 4 2 2" xfId="44654"/>
    <cellStyle name="Обычный 3 17 36 4 2 2 2" xfId="44655"/>
    <cellStyle name="Обычный 3 17 36 4 2 2 2 2" xfId="44656"/>
    <cellStyle name="Обычный 3 17 36 4 2 2 3" xfId="44657"/>
    <cellStyle name="Обычный 3 17 36 4 2 3" xfId="44658"/>
    <cellStyle name="Обычный 3 17 36 4 2 3 2" xfId="44659"/>
    <cellStyle name="Обычный 3 17 36 4 2 4" xfId="44660"/>
    <cellStyle name="Обычный 3 17 36 4 3" xfId="44661"/>
    <cellStyle name="Обычный 3 17 36 4 3 2" xfId="44662"/>
    <cellStyle name="Обычный 3 17 36 4 3 2 2" xfId="44663"/>
    <cellStyle name="Обычный 3 17 36 4 3 3" xfId="44664"/>
    <cellStyle name="Обычный 3 17 36 4 4" xfId="44665"/>
    <cellStyle name="Обычный 3 17 36 4 4 2" xfId="44666"/>
    <cellStyle name="Обычный 3 17 36 4 5" xfId="44667"/>
    <cellStyle name="Обычный 3 17 36 5" xfId="44668"/>
    <cellStyle name="Обычный 3 17 36 5 2" xfId="44669"/>
    <cellStyle name="Обычный 3 17 36 5 2 2" xfId="44670"/>
    <cellStyle name="Обычный 3 17 36 5 2 2 2" xfId="44671"/>
    <cellStyle name="Обычный 3 17 36 5 2 3" xfId="44672"/>
    <cellStyle name="Обычный 3 17 36 5 3" xfId="44673"/>
    <cellStyle name="Обычный 3 17 36 5 3 2" xfId="44674"/>
    <cellStyle name="Обычный 3 17 36 5 4" xfId="44675"/>
    <cellStyle name="Обычный 3 17 36 6" xfId="44676"/>
    <cellStyle name="Обычный 3 17 36 6 2" xfId="44677"/>
    <cellStyle name="Обычный 3 17 36 6 2 2" xfId="44678"/>
    <cellStyle name="Обычный 3 17 36 6 3" xfId="44679"/>
    <cellStyle name="Обычный 3 17 36 7" xfId="44680"/>
    <cellStyle name="Обычный 3 17 36 7 2" xfId="44681"/>
    <cellStyle name="Обычный 3 17 36 8" xfId="44682"/>
    <cellStyle name="Обычный 3 17 37" xfId="44683"/>
    <cellStyle name="Обычный 3 17 37 2" xfId="44684"/>
    <cellStyle name="Обычный 3 17 37 2 2" xfId="44685"/>
    <cellStyle name="Обычный 3 17 37 2 2 2" xfId="44686"/>
    <cellStyle name="Обычный 3 17 37 2 2 2 2" xfId="44687"/>
    <cellStyle name="Обычный 3 17 37 2 2 2 2 2" xfId="44688"/>
    <cellStyle name="Обычный 3 17 37 2 2 2 2 2 2" xfId="44689"/>
    <cellStyle name="Обычный 3 17 37 2 2 2 2 3" xfId="44690"/>
    <cellStyle name="Обычный 3 17 37 2 2 2 3" xfId="44691"/>
    <cellStyle name="Обычный 3 17 37 2 2 2 3 2" xfId="44692"/>
    <cellStyle name="Обычный 3 17 37 2 2 2 4" xfId="44693"/>
    <cellStyle name="Обычный 3 17 37 2 2 3" xfId="44694"/>
    <cellStyle name="Обычный 3 17 37 2 2 3 2" xfId="44695"/>
    <cellStyle name="Обычный 3 17 37 2 2 3 2 2" xfId="44696"/>
    <cellStyle name="Обычный 3 17 37 2 2 3 3" xfId="44697"/>
    <cellStyle name="Обычный 3 17 37 2 2 4" xfId="44698"/>
    <cellStyle name="Обычный 3 17 37 2 2 4 2" xfId="44699"/>
    <cellStyle name="Обычный 3 17 37 2 2 5" xfId="44700"/>
    <cellStyle name="Обычный 3 17 37 2 3" xfId="44701"/>
    <cellStyle name="Обычный 3 17 37 2 3 2" xfId="44702"/>
    <cellStyle name="Обычный 3 17 37 2 3 2 2" xfId="44703"/>
    <cellStyle name="Обычный 3 17 37 2 3 2 2 2" xfId="44704"/>
    <cellStyle name="Обычный 3 17 37 2 3 2 2 2 2" xfId="44705"/>
    <cellStyle name="Обычный 3 17 37 2 3 2 2 3" xfId="44706"/>
    <cellStyle name="Обычный 3 17 37 2 3 2 3" xfId="44707"/>
    <cellStyle name="Обычный 3 17 37 2 3 2 3 2" xfId="44708"/>
    <cellStyle name="Обычный 3 17 37 2 3 2 4" xfId="44709"/>
    <cellStyle name="Обычный 3 17 37 2 3 3" xfId="44710"/>
    <cellStyle name="Обычный 3 17 37 2 3 3 2" xfId="44711"/>
    <cellStyle name="Обычный 3 17 37 2 3 3 2 2" xfId="44712"/>
    <cellStyle name="Обычный 3 17 37 2 3 3 3" xfId="44713"/>
    <cellStyle name="Обычный 3 17 37 2 3 4" xfId="44714"/>
    <cellStyle name="Обычный 3 17 37 2 3 4 2" xfId="44715"/>
    <cellStyle name="Обычный 3 17 37 2 3 5" xfId="44716"/>
    <cellStyle name="Обычный 3 17 37 2 4" xfId="44717"/>
    <cellStyle name="Обычный 3 17 37 2 4 2" xfId="44718"/>
    <cellStyle name="Обычный 3 17 37 2 4 2 2" xfId="44719"/>
    <cellStyle name="Обычный 3 17 37 2 4 2 2 2" xfId="44720"/>
    <cellStyle name="Обычный 3 17 37 2 4 2 3" xfId="44721"/>
    <cellStyle name="Обычный 3 17 37 2 4 3" xfId="44722"/>
    <cellStyle name="Обычный 3 17 37 2 4 3 2" xfId="44723"/>
    <cellStyle name="Обычный 3 17 37 2 4 4" xfId="44724"/>
    <cellStyle name="Обычный 3 17 37 2 5" xfId="44725"/>
    <cellStyle name="Обычный 3 17 37 2 5 2" xfId="44726"/>
    <cellStyle name="Обычный 3 17 37 2 5 2 2" xfId="44727"/>
    <cellStyle name="Обычный 3 17 37 2 5 3" xfId="44728"/>
    <cellStyle name="Обычный 3 17 37 2 6" xfId="44729"/>
    <cellStyle name="Обычный 3 17 37 2 6 2" xfId="44730"/>
    <cellStyle name="Обычный 3 17 37 2 7" xfId="44731"/>
    <cellStyle name="Обычный 3 17 37 3" xfId="44732"/>
    <cellStyle name="Обычный 3 17 37 3 2" xfId="44733"/>
    <cellStyle name="Обычный 3 17 37 3 2 2" xfId="44734"/>
    <cellStyle name="Обычный 3 17 37 3 2 2 2" xfId="44735"/>
    <cellStyle name="Обычный 3 17 37 3 2 2 2 2" xfId="44736"/>
    <cellStyle name="Обычный 3 17 37 3 2 2 3" xfId="44737"/>
    <cellStyle name="Обычный 3 17 37 3 2 3" xfId="44738"/>
    <cellStyle name="Обычный 3 17 37 3 2 3 2" xfId="44739"/>
    <cellStyle name="Обычный 3 17 37 3 2 4" xfId="44740"/>
    <cellStyle name="Обычный 3 17 37 3 3" xfId="44741"/>
    <cellStyle name="Обычный 3 17 37 3 3 2" xfId="44742"/>
    <cellStyle name="Обычный 3 17 37 3 3 2 2" xfId="44743"/>
    <cellStyle name="Обычный 3 17 37 3 3 3" xfId="44744"/>
    <cellStyle name="Обычный 3 17 37 3 4" xfId="44745"/>
    <cellStyle name="Обычный 3 17 37 3 4 2" xfId="44746"/>
    <cellStyle name="Обычный 3 17 37 3 5" xfId="44747"/>
    <cellStyle name="Обычный 3 17 37 4" xfId="44748"/>
    <cellStyle name="Обычный 3 17 37 4 2" xfId="44749"/>
    <cellStyle name="Обычный 3 17 37 4 2 2" xfId="44750"/>
    <cellStyle name="Обычный 3 17 37 4 2 2 2" xfId="44751"/>
    <cellStyle name="Обычный 3 17 37 4 2 2 2 2" xfId="44752"/>
    <cellStyle name="Обычный 3 17 37 4 2 2 3" xfId="44753"/>
    <cellStyle name="Обычный 3 17 37 4 2 3" xfId="44754"/>
    <cellStyle name="Обычный 3 17 37 4 2 3 2" xfId="44755"/>
    <cellStyle name="Обычный 3 17 37 4 2 4" xfId="44756"/>
    <cellStyle name="Обычный 3 17 37 4 3" xfId="44757"/>
    <cellStyle name="Обычный 3 17 37 4 3 2" xfId="44758"/>
    <cellStyle name="Обычный 3 17 37 4 3 2 2" xfId="44759"/>
    <cellStyle name="Обычный 3 17 37 4 3 3" xfId="44760"/>
    <cellStyle name="Обычный 3 17 37 4 4" xfId="44761"/>
    <cellStyle name="Обычный 3 17 37 4 4 2" xfId="44762"/>
    <cellStyle name="Обычный 3 17 37 4 5" xfId="44763"/>
    <cellStyle name="Обычный 3 17 37 5" xfId="44764"/>
    <cellStyle name="Обычный 3 17 37 5 2" xfId="44765"/>
    <cellStyle name="Обычный 3 17 37 5 2 2" xfId="44766"/>
    <cellStyle name="Обычный 3 17 37 5 2 2 2" xfId="44767"/>
    <cellStyle name="Обычный 3 17 37 5 2 3" xfId="44768"/>
    <cellStyle name="Обычный 3 17 37 5 3" xfId="44769"/>
    <cellStyle name="Обычный 3 17 37 5 3 2" xfId="44770"/>
    <cellStyle name="Обычный 3 17 37 5 4" xfId="44771"/>
    <cellStyle name="Обычный 3 17 37 6" xfId="44772"/>
    <cellStyle name="Обычный 3 17 37 6 2" xfId="44773"/>
    <cellStyle name="Обычный 3 17 37 6 2 2" xfId="44774"/>
    <cellStyle name="Обычный 3 17 37 6 3" xfId="44775"/>
    <cellStyle name="Обычный 3 17 37 7" xfId="44776"/>
    <cellStyle name="Обычный 3 17 37 7 2" xfId="44777"/>
    <cellStyle name="Обычный 3 17 37 8" xfId="44778"/>
    <cellStyle name="Обычный 3 17 38" xfId="44779"/>
    <cellStyle name="Обычный 3 17 38 2" xfId="44780"/>
    <cellStyle name="Обычный 3 17 38 2 2" xfId="44781"/>
    <cellStyle name="Обычный 3 17 38 2 2 2" xfId="44782"/>
    <cellStyle name="Обычный 3 17 38 2 2 2 2" xfId="44783"/>
    <cellStyle name="Обычный 3 17 38 2 2 2 2 2" xfId="44784"/>
    <cellStyle name="Обычный 3 17 38 2 2 2 2 2 2" xfId="44785"/>
    <cellStyle name="Обычный 3 17 38 2 2 2 2 3" xfId="44786"/>
    <cellStyle name="Обычный 3 17 38 2 2 2 3" xfId="44787"/>
    <cellStyle name="Обычный 3 17 38 2 2 2 3 2" xfId="44788"/>
    <cellStyle name="Обычный 3 17 38 2 2 2 4" xfId="44789"/>
    <cellStyle name="Обычный 3 17 38 2 2 3" xfId="44790"/>
    <cellStyle name="Обычный 3 17 38 2 2 3 2" xfId="44791"/>
    <cellStyle name="Обычный 3 17 38 2 2 3 2 2" xfId="44792"/>
    <cellStyle name="Обычный 3 17 38 2 2 3 3" xfId="44793"/>
    <cellStyle name="Обычный 3 17 38 2 2 4" xfId="44794"/>
    <cellStyle name="Обычный 3 17 38 2 2 4 2" xfId="44795"/>
    <cellStyle name="Обычный 3 17 38 2 2 5" xfId="44796"/>
    <cellStyle name="Обычный 3 17 38 2 3" xfId="44797"/>
    <cellStyle name="Обычный 3 17 38 2 3 2" xfId="44798"/>
    <cellStyle name="Обычный 3 17 38 2 3 2 2" xfId="44799"/>
    <cellStyle name="Обычный 3 17 38 2 3 2 2 2" xfId="44800"/>
    <cellStyle name="Обычный 3 17 38 2 3 2 2 2 2" xfId="44801"/>
    <cellStyle name="Обычный 3 17 38 2 3 2 2 3" xfId="44802"/>
    <cellStyle name="Обычный 3 17 38 2 3 2 3" xfId="44803"/>
    <cellStyle name="Обычный 3 17 38 2 3 2 3 2" xfId="44804"/>
    <cellStyle name="Обычный 3 17 38 2 3 2 4" xfId="44805"/>
    <cellStyle name="Обычный 3 17 38 2 3 3" xfId="44806"/>
    <cellStyle name="Обычный 3 17 38 2 3 3 2" xfId="44807"/>
    <cellStyle name="Обычный 3 17 38 2 3 3 2 2" xfId="44808"/>
    <cellStyle name="Обычный 3 17 38 2 3 3 3" xfId="44809"/>
    <cellStyle name="Обычный 3 17 38 2 3 4" xfId="44810"/>
    <cellStyle name="Обычный 3 17 38 2 3 4 2" xfId="44811"/>
    <cellStyle name="Обычный 3 17 38 2 3 5" xfId="44812"/>
    <cellStyle name="Обычный 3 17 38 2 4" xfId="44813"/>
    <cellStyle name="Обычный 3 17 38 2 4 2" xfId="44814"/>
    <cellStyle name="Обычный 3 17 38 2 4 2 2" xfId="44815"/>
    <cellStyle name="Обычный 3 17 38 2 4 2 2 2" xfId="44816"/>
    <cellStyle name="Обычный 3 17 38 2 4 2 3" xfId="44817"/>
    <cellStyle name="Обычный 3 17 38 2 4 3" xfId="44818"/>
    <cellStyle name="Обычный 3 17 38 2 4 3 2" xfId="44819"/>
    <cellStyle name="Обычный 3 17 38 2 4 4" xfId="44820"/>
    <cellStyle name="Обычный 3 17 38 2 5" xfId="44821"/>
    <cellStyle name="Обычный 3 17 38 2 5 2" xfId="44822"/>
    <cellStyle name="Обычный 3 17 38 2 5 2 2" xfId="44823"/>
    <cellStyle name="Обычный 3 17 38 2 5 3" xfId="44824"/>
    <cellStyle name="Обычный 3 17 38 2 6" xfId="44825"/>
    <cellStyle name="Обычный 3 17 38 2 6 2" xfId="44826"/>
    <cellStyle name="Обычный 3 17 38 2 7" xfId="44827"/>
    <cellStyle name="Обычный 3 17 38 3" xfId="44828"/>
    <cellStyle name="Обычный 3 17 38 3 2" xfId="44829"/>
    <cellStyle name="Обычный 3 17 38 3 2 2" xfId="44830"/>
    <cellStyle name="Обычный 3 17 38 3 2 2 2" xfId="44831"/>
    <cellStyle name="Обычный 3 17 38 3 2 2 2 2" xfId="44832"/>
    <cellStyle name="Обычный 3 17 38 3 2 2 3" xfId="44833"/>
    <cellStyle name="Обычный 3 17 38 3 2 3" xfId="44834"/>
    <cellStyle name="Обычный 3 17 38 3 2 3 2" xfId="44835"/>
    <cellStyle name="Обычный 3 17 38 3 2 4" xfId="44836"/>
    <cellStyle name="Обычный 3 17 38 3 3" xfId="44837"/>
    <cellStyle name="Обычный 3 17 38 3 3 2" xfId="44838"/>
    <cellStyle name="Обычный 3 17 38 3 3 2 2" xfId="44839"/>
    <cellStyle name="Обычный 3 17 38 3 3 3" xfId="44840"/>
    <cellStyle name="Обычный 3 17 38 3 4" xfId="44841"/>
    <cellStyle name="Обычный 3 17 38 3 4 2" xfId="44842"/>
    <cellStyle name="Обычный 3 17 38 3 5" xfId="44843"/>
    <cellStyle name="Обычный 3 17 38 4" xfId="44844"/>
    <cellStyle name="Обычный 3 17 38 4 2" xfId="44845"/>
    <cellStyle name="Обычный 3 17 38 4 2 2" xfId="44846"/>
    <cellStyle name="Обычный 3 17 38 4 2 2 2" xfId="44847"/>
    <cellStyle name="Обычный 3 17 38 4 2 2 2 2" xfId="44848"/>
    <cellStyle name="Обычный 3 17 38 4 2 2 3" xfId="44849"/>
    <cellStyle name="Обычный 3 17 38 4 2 3" xfId="44850"/>
    <cellStyle name="Обычный 3 17 38 4 2 3 2" xfId="44851"/>
    <cellStyle name="Обычный 3 17 38 4 2 4" xfId="44852"/>
    <cellStyle name="Обычный 3 17 38 4 3" xfId="44853"/>
    <cellStyle name="Обычный 3 17 38 4 3 2" xfId="44854"/>
    <cellStyle name="Обычный 3 17 38 4 3 2 2" xfId="44855"/>
    <cellStyle name="Обычный 3 17 38 4 3 3" xfId="44856"/>
    <cellStyle name="Обычный 3 17 38 4 4" xfId="44857"/>
    <cellStyle name="Обычный 3 17 38 4 4 2" xfId="44858"/>
    <cellStyle name="Обычный 3 17 38 4 5" xfId="44859"/>
    <cellStyle name="Обычный 3 17 38 5" xfId="44860"/>
    <cellStyle name="Обычный 3 17 38 5 2" xfId="44861"/>
    <cellStyle name="Обычный 3 17 38 5 2 2" xfId="44862"/>
    <cellStyle name="Обычный 3 17 38 5 2 2 2" xfId="44863"/>
    <cellStyle name="Обычный 3 17 38 5 2 3" xfId="44864"/>
    <cellStyle name="Обычный 3 17 38 5 3" xfId="44865"/>
    <cellStyle name="Обычный 3 17 38 5 3 2" xfId="44866"/>
    <cellStyle name="Обычный 3 17 38 5 4" xfId="44867"/>
    <cellStyle name="Обычный 3 17 38 6" xfId="44868"/>
    <cellStyle name="Обычный 3 17 38 6 2" xfId="44869"/>
    <cellStyle name="Обычный 3 17 38 6 2 2" xfId="44870"/>
    <cellStyle name="Обычный 3 17 38 6 3" xfId="44871"/>
    <cellStyle name="Обычный 3 17 38 7" xfId="44872"/>
    <cellStyle name="Обычный 3 17 38 7 2" xfId="44873"/>
    <cellStyle name="Обычный 3 17 38 8" xfId="44874"/>
    <cellStyle name="Обычный 3 17 39" xfId="44875"/>
    <cellStyle name="Обычный 3 17 39 2" xfId="44876"/>
    <cellStyle name="Обычный 3 17 39 2 2" xfId="44877"/>
    <cellStyle name="Обычный 3 17 39 2 2 2" xfId="44878"/>
    <cellStyle name="Обычный 3 17 39 2 2 2 2" xfId="44879"/>
    <cellStyle name="Обычный 3 17 39 2 2 2 2 2" xfId="44880"/>
    <cellStyle name="Обычный 3 17 39 2 2 2 2 2 2" xfId="44881"/>
    <cellStyle name="Обычный 3 17 39 2 2 2 2 3" xfId="44882"/>
    <cellStyle name="Обычный 3 17 39 2 2 2 3" xfId="44883"/>
    <cellStyle name="Обычный 3 17 39 2 2 2 3 2" xfId="44884"/>
    <cellStyle name="Обычный 3 17 39 2 2 2 4" xfId="44885"/>
    <cellStyle name="Обычный 3 17 39 2 2 3" xfId="44886"/>
    <cellStyle name="Обычный 3 17 39 2 2 3 2" xfId="44887"/>
    <cellStyle name="Обычный 3 17 39 2 2 3 2 2" xfId="44888"/>
    <cellStyle name="Обычный 3 17 39 2 2 3 3" xfId="44889"/>
    <cellStyle name="Обычный 3 17 39 2 2 4" xfId="44890"/>
    <cellStyle name="Обычный 3 17 39 2 2 4 2" xfId="44891"/>
    <cellStyle name="Обычный 3 17 39 2 2 5" xfId="44892"/>
    <cellStyle name="Обычный 3 17 39 2 3" xfId="44893"/>
    <cellStyle name="Обычный 3 17 39 2 3 2" xfId="44894"/>
    <cellStyle name="Обычный 3 17 39 2 3 2 2" xfId="44895"/>
    <cellStyle name="Обычный 3 17 39 2 3 2 2 2" xfId="44896"/>
    <cellStyle name="Обычный 3 17 39 2 3 2 2 2 2" xfId="44897"/>
    <cellStyle name="Обычный 3 17 39 2 3 2 2 3" xfId="44898"/>
    <cellStyle name="Обычный 3 17 39 2 3 2 3" xfId="44899"/>
    <cellStyle name="Обычный 3 17 39 2 3 2 3 2" xfId="44900"/>
    <cellStyle name="Обычный 3 17 39 2 3 2 4" xfId="44901"/>
    <cellStyle name="Обычный 3 17 39 2 3 3" xfId="44902"/>
    <cellStyle name="Обычный 3 17 39 2 3 3 2" xfId="44903"/>
    <cellStyle name="Обычный 3 17 39 2 3 3 2 2" xfId="44904"/>
    <cellStyle name="Обычный 3 17 39 2 3 3 3" xfId="44905"/>
    <cellStyle name="Обычный 3 17 39 2 3 4" xfId="44906"/>
    <cellStyle name="Обычный 3 17 39 2 3 4 2" xfId="44907"/>
    <cellStyle name="Обычный 3 17 39 2 3 5" xfId="44908"/>
    <cellStyle name="Обычный 3 17 39 2 4" xfId="44909"/>
    <cellStyle name="Обычный 3 17 39 2 4 2" xfId="44910"/>
    <cellStyle name="Обычный 3 17 39 2 4 2 2" xfId="44911"/>
    <cellStyle name="Обычный 3 17 39 2 4 2 2 2" xfId="44912"/>
    <cellStyle name="Обычный 3 17 39 2 4 2 3" xfId="44913"/>
    <cellStyle name="Обычный 3 17 39 2 4 3" xfId="44914"/>
    <cellStyle name="Обычный 3 17 39 2 4 3 2" xfId="44915"/>
    <cellStyle name="Обычный 3 17 39 2 4 4" xfId="44916"/>
    <cellStyle name="Обычный 3 17 39 2 5" xfId="44917"/>
    <cellStyle name="Обычный 3 17 39 2 5 2" xfId="44918"/>
    <cellStyle name="Обычный 3 17 39 2 5 2 2" xfId="44919"/>
    <cellStyle name="Обычный 3 17 39 2 5 3" xfId="44920"/>
    <cellStyle name="Обычный 3 17 39 2 6" xfId="44921"/>
    <cellStyle name="Обычный 3 17 39 2 6 2" xfId="44922"/>
    <cellStyle name="Обычный 3 17 39 2 7" xfId="44923"/>
    <cellStyle name="Обычный 3 17 39 3" xfId="44924"/>
    <cellStyle name="Обычный 3 17 39 3 2" xfId="44925"/>
    <cellStyle name="Обычный 3 17 39 3 2 2" xfId="44926"/>
    <cellStyle name="Обычный 3 17 39 3 2 2 2" xfId="44927"/>
    <cellStyle name="Обычный 3 17 39 3 2 2 2 2" xfId="44928"/>
    <cellStyle name="Обычный 3 17 39 3 2 2 3" xfId="44929"/>
    <cellStyle name="Обычный 3 17 39 3 2 3" xfId="44930"/>
    <cellStyle name="Обычный 3 17 39 3 2 3 2" xfId="44931"/>
    <cellStyle name="Обычный 3 17 39 3 2 4" xfId="44932"/>
    <cellStyle name="Обычный 3 17 39 3 3" xfId="44933"/>
    <cellStyle name="Обычный 3 17 39 3 3 2" xfId="44934"/>
    <cellStyle name="Обычный 3 17 39 3 3 2 2" xfId="44935"/>
    <cellStyle name="Обычный 3 17 39 3 3 3" xfId="44936"/>
    <cellStyle name="Обычный 3 17 39 3 4" xfId="44937"/>
    <cellStyle name="Обычный 3 17 39 3 4 2" xfId="44938"/>
    <cellStyle name="Обычный 3 17 39 3 5" xfId="44939"/>
    <cellStyle name="Обычный 3 17 39 4" xfId="44940"/>
    <cellStyle name="Обычный 3 17 39 4 2" xfId="44941"/>
    <cellStyle name="Обычный 3 17 39 4 2 2" xfId="44942"/>
    <cellStyle name="Обычный 3 17 39 4 2 2 2" xfId="44943"/>
    <cellStyle name="Обычный 3 17 39 4 2 2 2 2" xfId="44944"/>
    <cellStyle name="Обычный 3 17 39 4 2 2 3" xfId="44945"/>
    <cellStyle name="Обычный 3 17 39 4 2 3" xfId="44946"/>
    <cellStyle name="Обычный 3 17 39 4 2 3 2" xfId="44947"/>
    <cellStyle name="Обычный 3 17 39 4 2 4" xfId="44948"/>
    <cellStyle name="Обычный 3 17 39 4 3" xfId="44949"/>
    <cellStyle name="Обычный 3 17 39 4 3 2" xfId="44950"/>
    <cellStyle name="Обычный 3 17 39 4 3 2 2" xfId="44951"/>
    <cellStyle name="Обычный 3 17 39 4 3 3" xfId="44952"/>
    <cellStyle name="Обычный 3 17 39 4 4" xfId="44953"/>
    <cellStyle name="Обычный 3 17 39 4 4 2" xfId="44954"/>
    <cellStyle name="Обычный 3 17 39 4 5" xfId="44955"/>
    <cellStyle name="Обычный 3 17 39 5" xfId="44956"/>
    <cellStyle name="Обычный 3 17 39 5 2" xfId="44957"/>
    <cellStyle name="Обычный 3 17 39 5 2 2" xfId="44958"/>
    <cellStyle name="Обычный 3 17 39 5 2 2 2" xfId="44959"/>
    <cellStyle name="Обычный 3 17 39 5 2 3" xfId="44960"/>
    <cellStyle name="Обычный 3 17 39 5 3" xfId="44961"/>
    <cellStyle name="Обычный 3 17 39 5 3 2" xfId="44962"/>
    <cellStyle name="Обычный 3 17 39 5 4" xfId="44963"/>
    <cellStyle name="Обычный 3 17 39 6" xfId="44964"/>
    <cellStyle name="Обычный 3 17 39 6 2" xfId="44965"/>
    <cellStyle name="Обычный 3 17 39 6 2 2" xfId="44966"/>
    <cellStyle name="Обычный 3 17 39 6 3" xfId="44967"/>
    <cellStyle name="Обычный 3 17 39 7" xfId="44968"/>
    <cellStyle name="Обычный 3 17 39 7 2" xfId="44969"/>
    <cellStyle name="Обычный 3 17 39 8" xfId="44970"/>
    <cellStyle name="Обычный 3 17 4" xfId="44971"/>
    <cellStyle name="Обычный 3 17 4 2" xfId="44972"/>
    <cellStyle name="Обычный 3 17 4 2 2" xfId="44973"/>
    <cellStyle name="Обычный 3 17 4 2 2 2" xfId="44974"/>
    <cellStyle name="Обычный 3 17 4 2 2 2 2" xfId="44975"/>
    <cellStyle name="Обычный 3 17 4 2 2 2 2 2" xfId="44976"/>
    <cellStyle name="Обычный 3 17 4 2 2 2 2 2 2" xfId="44977"/>
    <cellStyle name="Обычный 3 17 4 2 2 2 2 3" xfId="44978"/>
    <cellStyle name="Обычный 3 17 4 2 2 2 3" xfId="44979"/>
    <cellStyle name="Обычный 3 17 4 2 2 2 3 2" xfId="44980"/>
    <cellStyle name="Обычный 3 17 4 2 2 2 4" xfId="44981"/>
    <cellStyle name="Обычный 3 17 4 2 2 3" xfId="44982"/>
    <cellStyle name="Обычный 3 17 4 2 2 3 2" xfId="44983"/>
    <cellStyle name="Обычный 3 17 4 2 2 3 2 2" xfId="44984"/>
    <cellStyle name="Обычный 3 17 4 2 2 3 3" xfId="44985"/>
    <cellStyle name="Обычный 3 17 4 2 2 4" xfId="44986"/>
    <cellStyle name="Обычный 3 17 4 2 2 4 2" xfId="44987"/>
    <cellStyle name="Обычный 3 17 4 2 2 5" xfId="44988"/>
    <cellStyle name="Обычный 3 17 4 2 3" xfId="44989"/>
    <cellStyle name="Обычный 3 17 4 2 3 2" xfId="44990"/>
    <cellStyle name="Обычный 3 17 4 2 3 2 2" xfId="44991"/>
    <cellStyle name="Обычный 3 17 4 2 3 2 2 2" xfId="44992"/>
    <cellStyle name="Обычный 3 17 4 2 3 2 2 2 2" xfId="44993"/>
    <cellStyle name="Обычный 3 17 4 2 3 2 2 3" xfId="44994"/>
    <cellStyle name="Обычный 3 17 4 2 3 2 3" xfId="44995"/>
    <cellStyle name="Обычный 3 17 4 2 3 2 3 2" xfId="44996"/>
    <cellStyle name="Обычный 3 17 4 2 3 2 4" xfId="44997"/>
    <cellStyle name="Обычный 3 17 4 2 3 3" xfId="44998"/>
    <cellStyle name="Обычный 3 17 4 2 3 3 2" xfId="44999"/>
    <cellStyle name="Обычный 3 17 4 2 3 3 2 2" xfId="45000"/>
    <cellStyle name="Обычный 3 17 4 2 3 3 3" xfId="45001"/>
    <cellStyle name="Обычный 3 17 4 2 3 4" xfId="45002"/>
    <cellStyle name="Обычный 3 17 4 2 3 4 2" xfId="45003"/>
    <cellStyle name="Обычный 3 17 4 2 3 5" xfId="45004"/>
    <cellStyle name="Обычный 3 17 4 2 4" xfId="45005"/>
    <cellStyle name="Обычный 3 17 4 2 4 2" xfId="45006"/>
    <cellStyle name="Обычный 3 17 4 2 4 2 2" xfId="45007"/>
    <cellStyle name="Обычный 3 17 4 2 4 2 2 2" xfId="45008"/>
    <cellStyle name="Обычный 3 17 4 2 4 2 3" xfId="45009"/>
    <cellStyle name="Обычный 3 17 4 2 4 3" xfId="45010"/>
    <cellStyle name="Обычный 3 17 4 2 4 3 2" xfId="45011"/>
    <cellStyle name="Обычный 3 17 4 2 4 4" xfId="45012"/>
    <cellStyle name="Обычный 3 17 4 2 5" xfId="45013"/>
    <cellStyle name="Обычный 3 17 4 2 5 2" xfId="45014"/>
    <cellStyle name="Обычный 3 17 4 2 5 2 2" xfId="45015"/>
    <cellStyle name="Обычный 3 17 4 2 5 3" xfId="45016"/>
    <cellStyle name="Обычный 3 17 4 2 6" xfId="45017"/>
    <cellStyle name="Обычный 3 17 4 2 6 2" xfId="45018"/>
    <cellStyle name="Обычный 3 17 4 2 7" xfId="45019"/>
    <cellStyle name="Обычный 3 17 4 3" xfId="45020"/>
    <cellStyle name="Обычный 3 17 4 3 2" xfId="45021"/>
    <cellStyle name="Обычный 3 17 4 3 2 2" xfId="45022"/>
    <cellStyle name="Обычный 3 17 4 3 2 2 2" xfId="45023"/>
    <cellStyle name="Обычный 3 17 4 3 2 2 2 2" xfId="45024"/>
    <cellStyle name="Обычный 3 17 4 3 2 2 3" xfId="45025"/>
    <cellStyle name="Обычный 3 17 4 3 2 3" xfId="45026"/>
    <cellStyle name="Обычный 3 17 4 3 2 3 2" xfId="45027"/>
    <cellStyle name="Обычный 3 17 4 3 2 4" xfId="45028"/>
    <cellStyle name="Обычный 3 17 4 3 3" xfId="45029"/>
    <cellStyle name="Обычный 3 17 4 3 3 2" xfId="45030"/>
    <cellStyle name="Обычный 3 17 4 3 3 2 2" xfId="45031"/>
    <cellStyle name="Обычный 3 17 4 3 3 3" xfId="45032"/>
    <cellStyle name="Обычный 3 17 4 3 4" xfId="45033"/>
    <cellStyle name="Обычный 3 17 4 3 4 2" xfId="45034"/>
    <cellStyle name="Обычный 3 17 4 3 5" xfId="45035"/>
    <cellStyle name="Обычный 3 17 4 4" xfId="45036"/>
    <cellStyle name="Обычный 3 17 4 4 2" xfId="45037"/>
    <cellStyle name="Обычный 3 17 4 4 2 2" xfId="45038"/>
    <cellStyle name="Обычный 3 17 4 4 2 2 2" xfId="45039"/>
    <cellStyle name="Обычный 3 17 4 4 2 2 2 2" xfId="45040"/>
    <cellStyle name="Обычный 3 17 4 4 2 2 3" xfId="45041"/>
    <cellStyle name="Обычный 3 17 4 4 2 3" xfId="45042"/>
    <cellStyle name="Обычный 3 17 4 4 2 3 2" xfId="45043"/>
    <cellStyle name="Обычный 3 17 4 4 2 4" xfId="45044"/>
    <cellStyle name="Обычный 3 17 4 4 3" xfId="45045"/>
    <cellStyle name="Обычный 3 17 4 4 3 2" xfId="45046"/>
    <cellStyle name="Обычный 3 17 4 4 3 2 2" xfId="45047"/>
    <cellStyle name="Обычный 3 17 4 4 3 3" xfId="45048"/>
    <cellStyle name="Обычный 3 17 4 4 4" xfId="45049"/>
    <cellStyle name="Обычный 3 17 4 4 4 2" xfId="45050"/>
    <cellStyle name="Обычный 3 17 4 4 5" xfId="45051"/>
    <cellStyle name="Обычный 3 17 4 5" xfId="45052"/>
    <cellStyle name="Обычный 3 17 4 5 2" xfId="45053"/>
    <cellStyle name="Обычный 3 17 4 5 2 2" xfId="45054"/>
    <cellStyle name="Обычный 3 17 4 5 2 2 2" xfId="45055"/>
    <cellStyle name="Обычный 3 17 4 5 2 3" xfId="45056"/>
    <cellStyle name="Обычный 3 17 4 5 3" xfId="45057"/>
    <cellStyle name="Обычный 3 17 4 5 3 2" xfId="45058"/>
    <cellStyle name="Обычный 3 17 4 5 4" xfId="45059"/>
    <cellStyle name="Обычный 3 17 4 6" xfId="45060"/>
    <cellStyle name="Обычный 3 17 4 6 2" xfId="45061"/>
    <cellStyle name="Обычный 3 17 4 6 2 2" xfId="45062"/>
    <cellStyle name="Обычный 3 17 4 6 3" xfId="45063"/>
    <cellStyle name="Обычный 3 17 4 7" xfId="45064"/>
    <cellStyle name="Обычный 3 17 4 7 2" xfId="45065"/>
    <cellStyle name="Обычный 3 17 4 8" xfId="45066"/>
    <cellStyle name="Обычный 3 17 40" xfId="45067"/>
    <cellStyle name="Обычный 3 17 40 2" xfId="45068"/>
    <cellStyle name="Обычный 3 17 40 2 2" xfId="45069"/>
    <cellStyle name="Обычный 3 17 40 2 2 2" xfId="45070"/>
    <cellStyle name="Обычный 3 17 40 2 2 2 2" xfId="45071"/>
    <cellStyle name="Обычный 3 17 40 2 2 2 2 2" xfId="45072"/>
    <cellStyle name="Обычный 3 17 40 2 2 2 2 2 2" xfId="45073"/>
    <cellStyle name="Обычный 3 17 40 2 2 2 2 3" xfId="45074"/>
    <cellStyle name="Обычный 3 17 40 2 2 2 3" xfId="45075"/>
    <cellStyle name="Обычный 3 17 40 2 2 2 3 2" xfId="45076"/>
    <cellStyle name="Обычный 3 17 40 2 2 2 4" xfId="45077"/>
    <cellStyle name="Обычный 3 17 40 2 2 3" xfId="45078"/>
    <cellStyle name="Обычный 3 17 40 2 2 3 2" xfId="45079"/>
    <cellStyle name="Обычный 3 17 40 2 2 3 2 2" xfId="45080"/>
    <cellStyle name="Обычный 3 17 40 2 2 3 3" xfId="45081"/>
    <cellStyle name="Обычный 3 17 40 2 2 4" xfId="45082"/>
    <cellStyle name="Обычный 3 17 40 2 2 4 2" xfId="45083"/>
    <cellStyle name="Обычный 3 17 40 2 2 5" xfId="45084"/>
    <cellStyle name="Обычный 3 17 40 2 3" xfId="45085"/>
    <cellStyle name="Обычный 3 17 40 2 3 2" xfId="45086"/>
    <cellStyle name="Обычный 3 17 40 2 3 2 2" xfId="45087"/>
    <cellStyle name="Обычный 3 17 40 2 3 2 2 2" xfId="45088"/>
    <cellStyle name="Обычный 3 17 40 2 3 2 2 2 2" xfId="45089"/>
    <cellStyle name="Обычный 3 17 40 2 3 2 2 3" xfId="45090"/>
    <cellStyle name="Обычный 3 17 40 2 3 2 3" xfId="45091"/>
    <cellStyle name="Обычный 3 17 40 2 3 2 3 2" xfId="45092"/>
    <cellStyle name="Обычный 3 17 40 2 3 2 4" xfId="45093"/>
    <cellStyle name="Обычный 3 17 40 2 3 3" xfId="45094"/>
    <cellStyle name="Обычный 3 17 40 2 3 3 2" xfId="45095"/>
    <cellStyle name="Обычный 3 17 40 2 3 3 2 2" xfId="45096"/>
    <cellStyle name="Обычный 3 17 40 2 3 3 3" xfId="45097"/>
    <cellStyle name="Обычный 3 17 40 2 3 4" xfId="45098"/>
    <cellStyle name="Обычный 3 17 40 2 3 4 2" xfId="45099"/>
    <cellStyle name="Обычный 3 17 40 2 3 5" xfId="45100"/>
    <cellStyle name="Обычный 3 17 40 2 4" xfId="45101"/>
    <cellStyle name="Обычный 3 17 40 2 4 2" xfId="45102"/>
    <cellStyle name="Обычный 3 17 40 2 4 2 2" xfId="45103"/>
    <cellStyle name="Обычный 3 17 40 2 4 2 2 2" xfId="45104"/>
    <cellStyle name="Обычный 3 17 40 2 4 2 3" xfId="45105"/>
    <cellStyle name="Обычный 3 17 40 2 4 3" xfId="45106"/>
    <cellStyle name="Обычный 3 17 40 2 4 3 2" xfId="45107"/>
    <cellStyle name="Обычный 3 17 40 2 4 4" xfId="45108"/>
    <cellStyle name="Обычный 3 17 40 2 5" xfId="45109"/>
    <cellStyle name="Обычный 3 17 40 2 5 2" xfId="45110"/>
    <cellStyle name="Обычный 3 17 40 2 5 2 2" xfId="45111"/>
    <cellStyle name="Обычный 3 17 40 2 5 3" xfId="45112"/>
    <cellStyle name="Обычный 3 17 40 2 6" xfId="45113"/>
    <cellStyle name="Обычный 3 17 40 2 6 2" xfId="45114"/>
    <cellStyle name="Обычный 3 17 40 2 7" xfId="45115"/>
    <cellStyle name="Обычный 3 17 40 3" xfId="45116"/>
    <cellStyle name="Обычный 3 17 40 3 2" xfId="45117"/>
    <cellStyle name="Обычный 3 17 40 3 2 2" xfId="45118"/>
    <cellStyle name="Обычный 3 17 40 3 2 2 2" xfId="45119"/>
    <cellStyle name="Обычный 3 17 40 3 2 2 2 2" xfId="45120"/>
    <cellStyle name="Обычный 3 17 40 3 2 2 3" xfId="45121"/>
    <cellStyle name="Обычный 3 17 40 3 2 3" xfId="45122"/>
    <cellStyle name="Обычный 3 17 40 3 2 3 2" xfId="45123"/>
    <cellStyle name="Обычный 3 17 40 3 2 4" xfId="45124"/>
    <cellStyle name="Обычный 3 17 40 3 3" xfId="45125"/>
    <cellStyle name="Обычный 3 17 40 3 3 2" xfId="45126"/>
    <cellStyle name="Обычный 3 17 40 3 3 2 2" xfId="45127"/>
    <cellStyle name="Обычный 3 17 40 3 3 3" xfId="45128"/>
    <cellStyle name="Обычный 3 17 40 3 4" xfId="45129"/>
    <cellStyle name="Обычный 3 17 40 3 4 2" xfId="45130"/>
    <cellStyle name="Обычный 3 17 40 3 5" xfId="45131"/>
    <cellStyle name="Обычный 3 17 40 4" xfId="45132"/>
    <cellStyle name="Обычный 3 17 40 4 2" xfId="45133"/>
    <cellStyle name="Обычный 3 17 40 4 2 2" xfId="45134"/>
    <cellStyle name="Обычный 3 17 40 4 2 2 2" xfId="45135"/>
    <cellStyle name="Обычный 3 17 40 4 2 2 2 2" xfId="45136"/>
    <cellStyle name="Обычный 3 17 40 4 2 2 3" xfId="45137"/>
    <cellStyle name="Обычный 3 17 40 4 2 3" xfId="45138"/>
    <cellStyle name="Обычный 3 17 40 4 2 3 2" xfId="45139"/>
    <cellStyle name="Обычный 3 17 40 4 2 4" xfId="45140"/>
    <cellStyle name="Обычный 3 17 40 4 3" xfId="45141"/>
    <cellStyle name="Обычный 3 17 40 4 3 2" xfId="45142"/>
    <cellStyle name="Обычный 3 17 40 4 3 2 2" xfId="45143"/>
    <cellStyle name="Обычный 3 17 40 4 3 3" xfId="45144"/>
    <cellStyle name="Обычный 3 17 40 4 4" xfId="45145"/>
    <cellStyle name="Обычный 3 17 40 4 4 2" xfId="45146"/>
    <cellStyle name="Обычный 3 17 40 4 5" xfId="45147"/>
    <cellStyle name="Обычный 3 17 40 5" xfId="45148"/>
    <cellStyle name="Обычный 3 17 40 5 2" xfId="45149"/>
    <cellStyle name="Обычный 3 17 40 5 2 2" xfId="45150"/>
    <cellStyle name="Обычный 3 17 40 5 2 2 2" xfId="45151"/>
    <cellStyle name="Обычный 3 17 40 5 2 3" xfId="45152"/>
    <cellStyle name="Обычный 3 17 40 5 3" xfId="45153"/>
    <cellStyle name="Обычный 3 17 40 5 3 2" xfId="45154"/>
    <cellStyle name="Обычный 3 17 40 5 4" xfId="45155"/>
    <cellStyle name="Обычный 3 17 40 6" xfId="45156"/>
    <cellStyle name="Обычный 3 17 40 6 2" xfId="45157"/>
    <cellStyle name="Обычный 3 17 40 6 2 2" xfId="45158"/>
    <cellStyle name="Обычный 3 17 40 6 3" xfId="45159"/>
    <cellStyle name="Обычный 3 17 40 7" xfId="45160"/>
    <cellStyle name="Обычный 3 17 40 7 2" xfId="45161"/>
    <cellStyle name="Обычный 3 17 40 8" xfId="45162"/>
    <cellStyle name="Обычный 3 17 41" xfId="45163"/>
    <cellStyle name="Обычный 3 17 41 2" xfId="45164"/>
    <cellStyle name="Обычный 3 17 41 2 2" xfId="45165"/>
    <cellStyle name="Обычный 3 17 41 2 2 2" xfId="45166"/>
    <cellStyle name="Обычный 3 17 41 2 2 2 2" xfId="45167"/>
    <cellStyle name="Обычный 3 17 41 2 2 2 2 2" xfId="45168"/>
    <cellStyle name="Обычный 3 17 41 2 2 2 2 2 2" xfId="45169"/>
    <cellStyle name="Обычный 3 17 41 2 2 2 2 3" xfId="45170"/>
    <cellStyle name="Обычный 3 17 41 2 2 2 3" xfId="45171"/>
    <cellStyle name="Обычный 3 17 41 2 2 2 3 2" xfId="45172"/>
    <cellStyle name="Обычный 3 17 41 2 2 2 4" xfId="45173"/>
    <cellStyle name="Обычный 3 17 41 2 2 3" xfId="45174"/>
    <cellStyle name="Обычный 3 17 41 2 2 3 2" xfId="45175"/>
    <cellStyle name="Обычный 3 17 41 2 2 3 2 2" xfId="45176"/>
    <cellStyle name="Обычный 3 17 41 2 2 3 3" xfId="45177"/>
    <cellStyle name="Обычный 3 17 41 2 2 4" xfId="45178"/>
    <cellStyle name="Обычный 3 17 41 2 2 4 2" xfId="45179"/>
    <cellStyle name="Обычный 3 17 41 2 2 5" xfId="45180"/>
    <cellStyle name="Обычный 3 17 41 2 3" xfId="45181"/>
    <cellStyle name="Обычный 3 17 41 2 3 2" xfId="45182"/>
    <cellStyle name="Обычный 3 17 41 2 3 2 2" xfId="45183"/>
    <cellStyle name="Обычный 3 17 41 2 3 2 2 2" xfId="45184"/>
    <cellStyle name="Обычный 3 17 41 2 3 2 2 2 2" xfId="45185"/>
    <cellStyle name="Обычный 3 17 41 2 3 2 2 3" xfId="45186"/>
    <cellStyle name="Обычный 3 17 41 2 3 2 3" xfId="45187"/>
    <cellStyle name="Обычный 3 17 41 2 3 2 3 2" xfId="45188"/>
    <cellStyle name="Обычный 3 17 41 2 3 2 4" xfId="45189"/>
    <cellStyle name="Обычный 3 17 41 2 3 3" xfId="45190"/>
    <cellStyle name="Обычный 3 17 41 2 3 3 2" xfId="45191"/>
    <cellStyle name="Обычный 3 17 41 2 3 3 2 2" xfId="45192"/>
    <cellStyle name="Обычный 3 17 41 2 3 3 3" xfId="45193"/>
    <cellStyle name="Обычный 3 17 41 2 3 4" xfId="45194"/>
    <cellStyle name="Обычный 3 17 41 2 3 4 2" xfId="45195"/>
    <cellStyle name="Обычный 3 17 41 2 3 5" xfId="45196"/>
    <cellStyle name="Обычный 3 17 41 2 4" xfId="45197"/>
    <cellStyle name="Обычный 3 17 41 2 4 2" xfId="45198"/>
    <cellStyle name="Обычный 3 17 41 2 4 2 2" xfId="45199"/>
    <cellStyle name="Обычный 3 17 41 2 4 2 2 2" xfId="45200"/>
    <cellStyle name="Обычный 3 17 41 2 4 2 3" xfId="45201"/>
    <cellStyle name="Обычный 3 17 41 2 4 3" xfId="45202"/>
    <cellStyle name="Обычный 3 17 41 2 4 3 2" xfId="45203"/>
    <cellStyle name="Обычный 3 17 41 2 4 4" xfId="45204"/>
    <cellStyle name="Обычный 3 17 41 2 5" xfId="45205"/>
    <cellStyle name="Обычный 3 17 41 2 5 2" xfId="45206"/>
    <cellStyle name="Обычный 3 17 41 2 5 2 2" xfId="45207"/>
    <cellStyle name="Обычный 3 17 41 2 5 3" xfId="45208"/>
    <cellStyle name="Обычный 3 17 41 2 6" xfId="45209"/>
    <cellStyle name="Обычный 3 17 41 2 6 2" xfId="45210"/>
    <cellStyle name="Обычный 3 17 41 2 7" xfId="45211"/>
    <cellStyle name="Обычный 3 17 41 3" xfId="45212"/>
    <cellStyle name="Обычный 3 17 41 3 2" xfId="45213"/>
    <cellStyle name="Обычный 3 17 41 3 2 2" xfId="45214"/>
    <cellStyle name="Обычный 3 17 41 3 2 2 2" xfId="45215"/>
    <cellStyle name="Обычный 3 17 41 3 2 2 2 2" xfId="45216"/>
    <cellStyle name="Обычный 3 17 41 3 2 2 3" xfId="45217"/>
    <cellStyle name="Обычный 3 17 41 3 2 3" xfId="45218"/>
    <cellStyle name="Обычный 3 17 41 3 2 3 2" xfId="45219"/>
    <cellStyle name="Обычный 3 17 41 3 2 4" xfId="45220"/>
    <cellStyle name="Обычный 3 17 41 3 3" xfId="45221"/>
    <cellStyle name="Обычный 3 17 41 3 3 2" xfId="45222"/>
    <cellStyle name="Обычный 3 17 41 3 3 2 2" xfId="45223"/>
    <cellStyle name="Обычный 3 17 41 3 3 3" xfId="45224"/>
    <cellStyle name="Обычный 3 17 41 3 4" xfId="45225"/>
    <cellStyle name="Обычный 3 17 41 3 4 2" xfId="45226"/>
    <cellStyle name="Обычный 3 17 41 3 5" xfId="45227"/>
    <cellStyle name="Обычный 3 17 41 4" xfId="45228"/>
    <cellStyle name="Обычный 3 17 41 4 2" xfId="45229"/>
    <cellStyle name="Обычный 3 17 41 4 2 2" xfId="45230"/>
    <cellStyle name="Обычный 3 17 41 4 2 2 2" xfId="45231"/>
    <cellStyle name="Обычный 3 17 41 4 2 2 2 2" xfId="45232"/>
    <cellStyle name="Обычный 3 17 41 4 2 2 3" xfId="45233"/>
    <cellStyle name="Обычный 3 17 41 4 2 3" xfId="45234"/>
    <cellStyle name="Обычный 3 17 41 4 2 3 2" xfId="45235"/>
    <cellStyle name="Обычный 3 17 41 4 2 4" xfId="45236"/>
    <cellStyle name="Обычный 3 17 41 4 3" xfId="45237"/>
    <cellStyle name="Обычный 3 17 41 4 3 2" xfId="45238"/>
    <cellStyle name="Обычный 3 17 41 4 3 2 2" xfId="45239"/>
    <cellStyle name="Обычный 3 17 41 4 3 3" xfId="45240"/>
    <cellStyle name="Обычный 3 17 41 4 4" xfId="45241"/>
    <cellStyle name="Обычный 3 17 41 4 4 2" xfId="45242"/>
    <cellStyle name="Обычный 3 17 41 4 5" xfId="45243"/>
    <cellStyle name="Обычный 3 17 41 5" xfId="45244"/>
    <cellStyle name="Обычный 3 17 41 5 2" xfId="45245"/>
    <cellStyle name="Обычный 3 17 41 5 2 2" xfId="45246"/>
    <cellStyle name="Обычный 3 17 41 5 2 2 2" xfId="45247"/>
    <cellStyle name="Обычный 3 17 41 5 2 3" xfId="45248"/>
    <cellStyle name="Обычный 3 17 41 5 3" xfId="45249"/>
    <cellStyle name="Обычный 3 17 41 5 3 2" xfId="45250"/>
    <cellStyle name="Обычный 3 17 41 5 4" xfId="45251"/>
    <cellStyle name="Обычный 3 17 41 6" xfId="45252"/>
    <cellStyle name="Обычный 3 17 41 6 2" xfId="45253"/>
    <cellStyle name="Обычный 3 17 41 6 2 2" xfId="45254"/>
    <cellStyle name="Обычный 3 17 41 6 3" xfId="45255"/>
    <cellStyle name="Обычный 3 17 41 7" xfId="45256"/>
    <cellStyle name="Обычный 3 17 41 7 2" xfId="45257"/>
    <cellStyle name="Обычный 3 17 41 8" xfId="45258"/>
    <cellStyle name="Обычный 3 17 42" xfId="45259"/>
    <cellStyle name="Обычный 3 17 42 2" xfId="45260"/>
    <cellStyle name="Обычный 3 17 42 2 2" xfId="45261"/>
    <cellStyle name="Обычный 3 17 42 2 2 2" xfId="45262"/>
    <cellStyle name="Обычный 3 17 42 2 2 2 2" xfId="45263"/>
    <cellStyle name="Обычный 3 17 42 2 2 2 2 2" xfId="45264"/>
    <cellStyle name="Обычный 3 17 42 2 2 2 2 2 2" xfId="45265"/>
    <cellStyle name="Обычный 3 17 42 2 2 2 2 3" xfId="45266"/>
    <cellStyle name="Обычный 3 17 42 2 2 2 3" xfId="45267"/>
    <cellStyle name="Обычный 3 17 42 2 2 2 3 2" xfId="45268"/>
    <cellStyle name="Обычный 3 17 42 2 2 2 4" xfId="45269"/>
    <cellStyle name="Обычный 3 17 42 2 2 3" xfId="45270"/>
    <cellStyle name="Обычный 3 17 42 2 2 3 2" xfId="45271"/>
    <cellStyle name="Обычный 3 17 42 2 2 3 2 2" xfId="45272"/>
    <cellStyle name="Обычный 3 17 42 2 2 3 3" xfId="45273"/>
    <cellStyle name="Обычный 3 17 42 2 2 4" xfId="45274"/>
    <cellStyle name="Обычный 3 17 42 2 2 4 2" xfId="45275"/>
    <cellStyle name="Обычный 3 17 42 2 2 5" xfId="45276"/>
    <cellStyle name="Обычный 3 17 42 2 3" xfId="45277"/>
    <cellStyle name="Обычный 3 17 42 2 3 2" xfId="45278"/>
    <cellStyle name="Обычный 3 17 42 2 3 2 2" xfId="45279"/>
    <cellStyle name="Обычный 3 17 42 2 3 2 2 2" xfId="45280"/>
    <cellStyle name="Обычный 3 17 42 2 3 2 2 2 2" xfId="45281"/>
    <cellStyle name="Обычный 3 17 42 2 3 2 2 3" xfId="45282"/>
    <cellStyle name="Обычный 3 17 42 2 3 2 3" xfId="45283"/>
    <cellStyle name="Обычный 3 17 42 2 3 2 3 2" xfId="45284"/>
    <cellStyle name="Обычный 3 17 42 2 3 2 4" xfId="45285"/>
    <cellStyle name="Обычный 3 17 42 2 3 3" xfId="45286"/>
    <cellStyle name="Обычный 3 17 42 2 3 3 2" xfId="45287"/>
    <cellStyle name="Обычный 3 17 42 2 3 3 2 2" xfId="45288"/>
    <cellStyle name="Обычный 3 17 42 2 3 3 3" xfId="45289"/>
    <cellStyle name="Обычный 3 17 42 2 3 4" xfId="45290"/>
    <cellStyle name="Обычный 3 17 42 2 3 4 2" xfId="45291"/>
    <cellStyle name="Обычный 3 17 42 2 3 5" xfId="45292"/>
    <cellStyle name="Обычный 3 17 42 2 4" xfId="45293"/>
    <cellStyle name="Обычный 3 17 42 2 4 2" xfId="45294"/>
    <cellStyle name="Обычный 3 17 42 2 4 2 2" xfId="45295"/>
    <cellStyle name="Обычный 3 17 42 2 4 2 2 2" xfId="45296"/>
    <cellStyle name="Обычный 3 17 42 2 4 2 3" xfId="45297"/>
    <cellStyle name="Обычный 3 17 42 2 4 3" xfId="45298"/>
    <cellStyle name="Обычный 3 17 42 2 4 3 2" xfId="45299"/>
    <cellStyle name="Обычный 3 17 42 2 4 4" xfId="45300"/>
    <cellStyle name="Обычный 3 17 42 2 5" xfId="45301"/>
    <cellStyle name="Обычный 3 17 42 2 5 2" xfId="45302"/>
    <cellStyle name="Обычный 3 17 42 2 5 2 2" xfId="45303"/>
    <cellStyle name="Обычный 3 17 42 2 5 3" xfId="45304"/>
    <cellStyle name="Обычный 3 17 42 2 6" xfId="45305"/>
    <cellStyle name="Обычный 3 17 42 2 6 2" xfId="45306"/>
    <cellStyle name="Обычный 3 17 42 2 7" xfId="45307"/>
    <cellStyle name="Обычный 3 17 42 3" xfId="45308"/>
    <cellStyle name="Обычный 3 17 42 3 2" xfId="45309"/>
    <cellStyle name="Обычный 3 17 42 3 2 2" xfId="45310"/>
    <cellStyle name="Обычный 3 17 42 3 2 2 2" xfId="45311"/>
    <cellStyle name="Обычный 3 17 42 3 2 2 2 2" xfId="45312"/>
    <cellStyle name="Обычный 3 17 42 3 2 2 3" xfId="45313"/>
    <cellStyle name="Обычный 3 17 42 3 2 3" xfId="45314"/>
    <cellStyle name="Обычный 3 17 42 3 2 3 2" xfId="45315"/>
    <cellStyle name="Обычный 3 17 42 3 2 4" xfId="45316"/>
    <cellStyle name="Обычный 3 17 42 3 3" xfId="45317"/>
    <cellStyle name="Обычный 3 17 42 3 3 2" xfId="45318"/>
    <cellStyle name="Обычный 3 17 42 3 3 2 2" xfId="45319"/>
    <cellStyle name="Обычный 3 17 42 3 3 3" xfId="45320"/>
    <cellStyle name="Обычный 3 17 42 3 4" xfId="45321"/>
    <cellStyle name="Обычный 3 17 42 3 4 2" xfId="45322"/>
    <cellStyle name="Обычный 3 17 42 3 5" xfId="45323"/>
    <cellStyle name="Обычный 3 17 42 4" xfId="45324"/>
    <cellStyle name="Обычный 3 17 42 4 2" xfId="45325"/>
    <cellStyle name="Обычный 3 17 42 4 2 2" xfId="45326"/>
    <cellStyle name="Обычный 3 17 42 4 2 2 2" xfId="45327"/>
    <cellStyle name="Обычный 3 17 42 4 2 2 2 2" xfId="45328"/>
    <cellStyle name="Обычный 3 17 42 4 2 2 3" xfId="45329"/>
    <cellStyle name="Обычный 3 17 42 4 2 3" xfId="45330"/>
    <cellStyle name="Обычный 3 17 42 4 2 3 2" xfId="45331"/>
    <cellStyle name="Обычный 3 17 42 4 2 4" xfId="45332"/>
    <cellStyle name="Обычный 3 17 42 4 3" xfId="45333"/>
    <cellStyle name="Обычный 3 17 42 4 3 2" xfId="45334"/>
    <cellStyle name="Обычный 3 17 42 4 3 2 2" xfId="45335"/>
    <cellStyle name="Обычный 3 17 42 4 3 3" xfId="45336"/>
    <cellStyle name="Обычный 3 17 42 4 4" xfId="45337"/>
    <cellStyle name="Обычный 3 17 42 4 4 2" xfId="45338"/>
    <cellStyle name="Обычный 3 17 42 4 5" xfId="45339"/>
    <cellStyle name="Обычный 3 17 42 5" xfId="45340"/>
    <cellStyle name="Обычный 3 17 42 5 2" xfId="45341"/>
    <cellStyle name="Обычный 3 17 42 5 2 2" xfId="45342"/>
    <cellStyle name="Обычный 3 17 42 5 2 2 2" xfId="45343"/>
    <cellStyle name="Обычный 3 17 42 5 2 3" xfId="45344"/>
    <cellStyle name="Обычный 3 17 42 5 3" xfId="45345"/>
    <cellStyle name="Обычный 3 17 42 5 3 2" xfId="45346"/>
    <cellStyle name="Обычный 3 17 42 5 4" xfId="45347"/>
    <cellStyle name="Обычный 3 17 42 6" xfId="45348"/>
    <cellStyle name="Обычный 3 17 42 6 2" xfId="45349"/>
    <cellStyle name="Обычный 3 17 42 6 2 2" xfId="45350"/>
    <cellStyle name="Обычный 3 17 42 6 3" xfId="45351"/>
    <cellStyle name="Обычный 3 17 42 7" xfId="45352"/>
    <cellStyle name="Обычный 3 17 42 7 2" xfId="45353"/>
    <cellStyle name="Обычный 3 17 42 8" xfId="45354"/>
    <cellStyle name="Обычный 3 17 43" xfId="45355"/>
    <cellStyle name="Обычный 3 17 43 2" xfId="45356"/>
    <cellStyle name="Обычный 3 17 43 2 2" xfId="45357"/>
    <cellStyle name="Обычный 3 17 43 2 2 2" xfId="45358"/>
    <cellStyle name="Обычный 3 17 43 2 2 2 2" xfId="45359"/>
    <cellStyle name="Обычный 3 17 43 2 2 2 2 2" xfId="45360"/>
    <cellStyle name="Обычный 3 17 43 2 2 2 2 2 2" xfId="45361"/>
    <cellStyle name="Обычный 3 17 43 2 2 2 2 3" xfId="45362"/>
    <cellStyle name="Обычный 3 17 43 2 2 2 3" xfId="45363"/>
    <cellStyle name="Обычный 3 17 43 2 2 2 3 2" xfId="45364"/>
    <cellStyle name="Обычный 3 17 43 2 2 2 4" xfId="45365"/>
    <cellStyle name="Обычный 3 17 43 2 2 3" xfId="45366"/>
    <cellStyle name="Обычный 3 17 43 2 2 3 2" xfId="45367"/>
    <cellStyle name="Обычный 3 17 43 2 2 3 2 2" xfId="45368"/>
    <cellStyle name="Обычный 3 17 43 2 2 3 3" xfId="45369"/>
    <cellStyle name="Обычный 3 17 43 2 2 4" xfId="45370"/>
    <cellStyle name="Обычный 3 17 43 2 2 4 2" xfId="45371"/>
    <cellStyle name="Обычный 3 17 43 2 2 5" xfId="45372"/>
    <cellStyle name="Обычный 3 17 43 2 3" xfId="45373"/>
    <cellStyle name="Обычный 3 17 43 2 3 2" xfId="45374"/>
    <cellStyle name="Обычный 3 17 43 2 3 2 2" xfId="45375"/>
    <cellStyle name="Обычный 3 17 43 2 3 2 2 2" xfId="45376"/>
    <cellStyle name="Обычный 3 17 43 2 3 2 2 2 2" xfId="45377"/>
    <cellStyle name="Обычный 3 17 43 2 3 2 2 3" xfId="45378"/>
    <cellStyle name="Обычный 3 17 43 2 3 2 3" xfId="45379"/>
    <cellStyle name="Обычный 3 17 43 2 3 2 3 2" xfId="45380"/>
    <cellStyle name="Обычный 3 17 43 2 3 2 4" xfId="45381"/>
    <cellStyle name="Обычный 3 17 43 2 3 3" xfId="45382"/>
    <cellStyle name="Обычный 3 17 43 2 3 3 2" xfId="45383"/>
    <cellStyle name="Обычный 3 17 43 2 3 3 2 2" xfId="45384"/>
    <cellStyle name="Обычный 3 17 43 2 3 3 3" xfId="45385"/>
    <cellStyle name="Обычный 3 17 43 2 3 4" xfId="45386"/>
    <cellStyle name="Обычный 3 17 43 2 3 4 2" xfId="45387"/>
    <cellStyle name="Обычный 3 17 43 2 3 5" xfId="45388"/>
    <cellStyle name="Обычный 3 17 43 2 4" xfId="45389"/>
    <cellStyle name="Обычный 3 17 43 2 4 2" xfId="45390"/>
    <cellStyle name="Обычный 3 17 43 2 4 2 2" xfId="45391"/>
    <cellStyle name="Обычный 3 17 43 2 4 2 2 2" xfId="45392"/>
    <cellStyle name="Обычный 3 17 43 2 4 2 3" xfId="45393"/>
    <cellStyle name="Обычный 3 17 43 2 4 3" xfId="45394"/>
    <cellStyle name="Обычный 3 17 43 2 4 3 2" xfId="45395"/>
    <cellStyle name="Обычный 3 17 43 2 4 4" xfId="45396"/>
    <cellStyle name="Обычный 3 17 43 2 5" xfId="45397"/>
    <cellStyle name="Обычный 3 17 43 2 5 2" xfId="45398"/>
    <cellStyle name="Обычный 3 17 43 2 5 2 2" xfId="45399"/>
    <cellStyle name="Обычный 3 17 43 2 5 3" xfId="45400"/>
    <cellStyle name="Обычный 3 17 43 2 6" xfId="45401"/>
    <cellStyle name="Обычный 3 17 43 2 6 2" xfId="45402"/>
    <cellStyle name="Обычный 3 17 43 2 7" xfId="45403"/>
    <cellStyle name="Обычный 3 17 43 3" xfId="45404"/>
    <cellStyle name="Обычный 3 17 43 3 2" xfId="45405"/>
    <cellStyle name="Обычный 3 17 43 3 2 2" xfId="45406"/>
    <cellStyle name="Обычный 3 17 43 3 2 2 2" xfId="45407"/>
    <cellStyle name="Обычный 3 17 43 3 2 2 2 2" xfId="45408"/>
    <cellStyle name="Обычный 3 17 43 3 2 2 3" xfId="45409"/>
    <cellStyle name="Обычный 3 17 43 3 2 3" xfId="45410"/>
    <cellStyle name="Обычный 3 17 43 3 2 3 2" xfId="45411"/>
    <cellStyle name="Обычный 3 17 43 3 2 4" xfId="45412"/>
    <cellStyle name="Обычный 3 17 43 3 3" xfId="45413"/>
    <cellStyle name="Обычный 3 17 43 3 3 2" xfId="45414"/>
    <cellStyle name="Обычный 3 17 43 3 3 2 2" xfId="45415"/>
    <cellStyle name="Обычный 3 17 43 3 3 3" xfId="45416"/>
    <cellStyle name="Обычный 3 17 43 3 4" xfId="45417"/>
    <cellStyle name="Обычный 3 17 43 3 4 2" xfId="45418"/>
    <cellStyle name="Обычный 3 17 43 3 5" xfId="45419"/>
    <cellStyle name="Обычный 3 17 43 4" xfId="45420"/>
    <cellStyle name="Обычный 3 17 43 4 2" xfId="45421"/>
    <cellStyle name="Обычный 3 17 43 4 2 2" xfId="45422"/>
    <cellStyle name="Обычный 3 17 43 4 2 2 2" xfId="45423"/>
    <cellStyle name="Обычный 3 17 43 4 2 2 2 2" xfId="45424"/>
    <cellStyle name="Обычный 3 17 43 4 2 2 3" xfId="45425"/>
    <cellStyle name="Обычный 3 17 43 4 2 3" xfId="45426"/>
    <cellStyle name="Обычный 3 17 43 4 2 3 2" xfId="45427"/>
    <cellStyle name="Обычный 3 17 43 4 2 4" xfId="45428"/>
    <cellStyle name="Обычный 3 17 43 4 3" xfId="45429"/>
    <cellStyle name="Обычный 3 17 43 4 3 2" xfId="45430"/>
    <cellStyle name="Обычный 3 17 43 4 3 2 2" xfId="45431"/>
    <cellStyle name="Обычный 3 17 43 4 3 3" xfId="45432"/>
    <cellStyle name="Обычный 3 17 43 4 4" xfId="45433"/>
    <cellStyle name="Обычный 3 17 43 4 4 2" xfId="45434"/>
    <cellStyle name="Обычный 3 17 43 4 5" xfId="45435"/>
    <cellStyle name="Обычный 3 17 43 5" xfId="45436"/>
    <cellStyle name="Обычный 3 17 43 5 2" xfId="45437"/>
    <cellStyle name="Обычный 3 17 43 5 2 2" xfId="45438"/>
    <cellStyle name="Обычный 3 17 43 5 2 2 2" xfId="45439"/>
    <cellStyle name="Обычный 3 17 43 5 2 3" xfId="45440"/>
    <cellStyle name="Обычный 3 17 43 5 3" xfId="45441"/>
    <cellStyle name="Обычный 3 17 43 5 3 2" xfId="45442"/>
    <cellStyle name="Обычный 3 17 43 5 4" xfId="45443"/>
    <cellStyle name="Обычный 3 17 43 6" xfId="45444"/>
    <cellStyle name="Обычный 3 17 43 6 2" xfId="45445"/>
    <cellStyle name="Обычный 3 17 43 6 2 2" xfId="45446"/>
    <cellStyle name="Обычный 3 17 43 6 3" xfId="45447"/>
    <cellStyle name="Обычный 3 17 43 7" xfId="45448"/>
    <cellStyle name="Обычный 3 17 43 7 2" xfId="45449"/>
    <cellStyle name="Обычный 3 17 43 8" xfId="45450"/>
    <cellStyle name="Обычный 3 17 44" xfId="45451"/>
    <cellStyle name="Обычный 3 17 44 2" xfId="45452"/>
    <cellStyle name="Обычный 3 17 44 2 2" xfId="45453"/>
    <cellStyle name="Обычный 3 17 44 2 2 2" xfId="45454"/>
    <cellStyle name="Обычный 3 17 44 2 2 2 2" xfId="45455"/>
    <cellStyle name="Обычный 3 17 44 2 2 2 2 2" xfId="45456"/>
    <cellStyle name="Обычный 3 17 44 2 2 2 2 2 2" xfId="45457"/>
    <cellStyle name="Обычный 3 17 44 2 2 2 2 3" xfId="45458"/>
    <cellStyle name="Обычный 3 17 44 2 2 2 3" xfId="45459"/>
    <cellStyle name="Обычный 3 17 44 2 2 2 3 2" xfId="45460"/>
    <cellStyle name="Обычный 3 17 44 2 2 2 4" xfId="45461"/>
    <cellStyle name="Обычный 3 17 44 2 2 3" xfId="45462"/>
    <cellStyle name="Обычный 3 17 44 2 2 3 2" xfId="45463"/>
    <cellStyle name="Обычный 3 17 44 2 2 3 2 2" xfId="45464"/>
    <cellStyle name="Обычный 3 17 44 2 2 3 3" xfId="45465"/>
    <cellStyle name="Обычный 3 17 44 2 2 4" xfId="45466"/>
    <cellStyle name="Обычный 3 17 44 2 2 4 2" xfId="45467"/>
    <cellStyle name="Обычный 3 17 44 2 2 5" xfId="45468"/>
    <cellStyle name="Обычный 3 17 44 2 3" xfId="45469"/>
    <cellStyle name="Обычный 3 17 44 2 3 2" xfId="45470"/>
    <cellStyle name="Обычный 3 17 44 2 3 2 2" xfId="45471"/>
    <cellStyle name="Обычный 3 17 44 2 3 2 2 2" xfId="45472"/>
    <cellStyle name="Обычный 3 17 44 2 3 2 2 2 2" xfId="45473"/>
    <cellStyle name="Обычный 3 17 44 2 3 2 2 3" xfId="45474"/>
    <cellStyle name="Обычный 3 17 44 2 3 2 3" xfId="45475"/>
    <cellStyle name="Обычный 3 17 44 2 3 2 3 2" xfId="45476"/>
    <cellStyle name="Обычный 3 17 44 2 3 2 4" xfId="45477"/>
    <cellStyle name="Обычный 3 17 44 2 3 3" xfId="45478"/>
    <cellStyle name="Обычный 3 17 44 2 3 3 2" xfId="45479"/>
    <cellStyle name="Обычный 3 17 44 2 3 3 2 2" xfId="45480"/>
    <cellStyle name="Обычный 3 17 44 2 3 3 3" xfId="45481"/>
    <cellStyle name="Обычный 3 17 44 2 3 4" xfId="45482"/>
    <cellStyle name="Обычный 3 17 44 2 3 4 2" xfId="45483"/>
    <cellStyle name="Обычный 3 17 44 2 3 5" xfId="45484"/>
    <cellStyle name="Обычный 3 17 44 2 4" xfId="45485"/>
    <cellStyle name="Обычный 3 17 44 2 4 2" xfId="45486"/>
    <cellStyle name="Обычный 3 17 44 2 4 2 2" xfId="45487"/>
    <cellStyle name="Обычный 3 17 44 2 4 2 2 2" xfId="45488"/>
    <cellStyle name="Обычный 3 17 44 2 4 2 3" xfId="45489"/>
    <cellStyle name="Обычный 3 17 44 2 4 3" xfId="45490"/>
    <cellStyle name="Обычный 3 17 44 2 4 3 2" xfId="45491"/>
    <cellStyle name="Обычный 3 17 44 2 4 4" xfId="45492"/>
    <cellStyle name="Обычный 3 17 44 2 5" xfId="45493"/>
    <cellStyle name="Обычный 3 17 44 2 5 2" xfId="45494"/>
    <cellStyle name="Обычный 3 17 44 2 5 2 2" xfId="45495"/>
    <cellStyle name="Обычный 3 17 44 2 5 3" xfId="45496"/>
    <cellStyle name="Обычный 3 17 44 2 6" xfId="45497"/>
    <cellStyle name="Обычный 3 17 44 2 6 2" xfId="45498"/>
    <cellStyle name="Обычный 3 17 44 2 7" xfId="45499"/>
    <cellStyle name="Обычный 3 17 44 3" xfId="45500"/>
    <cellStyle name="Обычный 3 17 44 3 2" xfId="45501"/>
    <cellStyle name="Обычный 3 17 44 3 2 2" xfId="45502"/>
    <cellStyle name="Обычный 3 17 44 3 2 2 2" xfId="45503"/>
    <cellStyle name="Обычный 3 17 44 3 2 2 2 2" xfId="45504"/>
    <cellStyle name="Обычный 3 17 44 3 2 2 3" xfId="45505"/>
    <cellStyle name="Обычный 3 17 44 3 2 3" xfId="45506"/>
    <cellStyle name="Обычный 3 17 44 3 2 3 2" xfId="45507"/>
    <cellStyle name="Обычный 3 17 44 3 2 4" xfId="45508"/>
    <cellStyle name="Обычный 3 17 44 3 3" xfId="45509"/>
    <cellStyle name="Обычный 3 17 44 3 3 2" xfId="45510"/>
    <cellStyle name="Обычный 3 17 44 3 3 2 2" xfId="45511"/>
    <cellStyle name="Обычный 3 17 44 3 3 3" xfId="45512"/>
    <cellStyle name="Обычный 3 17 44 3 4" xfId="45513"/>
    <cellStyle name="Обычный 3 17 44 3 4 2" xfId="45514"/>
    <cellStyle name="Обычный 3 17 44 3 5" xfId="45515"/>
    <cellStyle name="Обычный 3 17 44 4" xfId="45516"/>
    <cellStyle name="Обычный 3 17 44 4 2" xfId="45517"/>
    <cellStyle name="Обычный 3 17 44 4 2 2" xfId="45518"/>
    <cellStyle name="Обычный 3 17 44 4 2 2 2" xfId="45519"/>
    <cellStyle name="Обычный 3 17 44 4 2 2 2 2" xfId="45520"/>
    <cellStyle name="Обычный 3 17 44 4 2 2 3" xfId="45521"/>
    <cellStyle name="Обычный 3 17 44 4 2 3" xfId="45522"/>
    <cellStyle name="Обычный 3 17 44 4 2 3 2" xfId="45523"/>
    <cellStyle name="Обычный 3 17 44 4 2 4" xfId="45524"/>
    <cellStyle name="Обычный 3 17 44 4 3" xfId="45525"/>
    <cellStyle name="Обычный 3 17 44 4 3 2" xfId="45526"/>
    <cellStyle name="Обычный 3 17 44 4 3 2 2" xfId="45527"/>
    <cellStyle name="Обычный 3 17 44 4 3 3" xfId="45528"/>
    <cellStyle name="Обычный 3 17 44 4 4" xfId="45529"/>
    <cellStyle name="Обычный 3 17 44 4 4 2" xfId="45530"/>
    <cellStyle name="Обычный 3 17 44 4 5" xfId="45531"/>
    <cellStyle name="Обычный 3 17 44 5" xfId="45532"/>
    <cellStyle name="Обычный 3 17 44 5 2" xfId="45533"/>
    <cellStyle name="Обычный 3 17 44 5 2 2" xfId="45534"/>
    <cellStyle name="Обычный 3 17 44 5 2 2 2" xfId="45535"/>
    <cellStyle name="Обычный 3 17 44 5 2 3" xfId="45536"/>
    <cellStyle name="Обычный 3 17 44 5 3" xfId="45537"/>
    <cellStyle name="Обычный 3 17 44 5 3 2" xfId="45538"/>
    <cellStyle name="Обычный 3 17 44 5 4" xfId="45539"/>
    <cellStyle name="Обычный 3 17 44 6" xfId="45540"/>
    <cellStyle name="Обычный 3 17 44 6 2" xfId="45541"/>
    <cellStyle name="Обычный 3 17 44 6 2 2" xfId="45542"/>
    <cellStyle name="Обычный 3 17 44 6 3" xfId="45543"/>
    <cellStyle name="Обычный 3 17 44 7" xfId="45544"/>
    <cellStyle name="Обычный 3 17 44 7 2" xfId="45545"/>
    <cellStyle name="Обычный 3 17 44 8" xfId="45546"/>
    <cellStyle name="Обычный 3 17 45" xfId="45547"/>
    <cellStyle name="Обычный 3 17 45 2" xfId="45548"/>
    <cellStyle name="Обычный 3 17 45 2 2" xfId="45549"/>
    <cellStyle name="Обычный 3 17 45 2 2 2" xfId="45550"/>
    <cellStyle name="Обычный 3 17 45 2 2 2 2" xfId="45551"/>
    <cellStyle name="Обычный 3 17 45 2 2 2 2 2" xfId="45552"/>
    <cellStyle name="Обычный 3 17 45 2 2 2 2 2 2" xfId="45553"/>
    <cellStyle name="Обычный 3 17 45 2 2 2 2 3" xfId="45554"/>
    <cellStyle name="Обычный 3 17 45 2 2 2 3" xfId="45555"/>
    <cellStyle name="Обычный 3 17 45 2 2 2 3 2" xfId="45556"/>
    <cellStyle name="Обычный 3 17 45 2 2 2 4" xfId="45557"/>
    <cellStyle name="Обычный 3 17 45 2 2 3" xfId="45558"/>
    <cellStyle name="Обычный 3 17 45 2 2 3 2" xfId="45559"/>
    <cellStyle name="Обычный 3 17 45 2 2 3 2 2" xfId="45560"/>
    <cellStyle name="Обычный 3 17 45 2 2 3 3" xfId="45561"/>
    <cellStyle name="Обычный 3 17 45 2 2 4" xfId="45562"/>
    <cellStyle name="Обычный 3 17 45 2 2 4 2" xfId="45563"/>
    <cellStyle name="Обычный 3 17 45 2 2 5" xfId="45564"/>
    <cellStyle name="Обычный 3 17 45 2 3" xfId="45565"/>
    <cellStyle name="Обычный 3 17 45 2 3 2" xfId="45566"/>
    <cellStyle name="Обычный 3 17 45 2 3 2 2" xfId="45567"/>
    <cellStyle name="Обычный 3 17 45 2 3 2 2 2" xfId="45568"/>
    <cellStyle name="Обычный 3 17 45 2 3 2 2 2 2" xfId="45569"/>
    <cellStyle name="Обычный 3 17 45 2 3 2 2 3" xfId="45570"/>
    <cellStyle name="Обычный 3 17 45 2 3 2 3" xfId="45571"/>
    <cellStyle name="Обычный 3 17 45 2 3 2 3 2" xfId="45572"/>
    <cellStyle name="Обычный 3 17 45 2 3 2 4" xfId="45573"/>
    <cellStyle name="Обычный 3 17 45 2 3 3" xfId="45574"/>
    <cellStyle name="Обычный 3 17 45 2 3 3 2" xfId="45575"/>
    <cellStyle name="Обычный 3 17 45 2 3 3 2 2" xfId="45576"/>
    <cellStyle name="Обычный 3 17 45 2 3 3 3" xfId="45577"/>
    <cellStyle name="Обычный 3 17 45 2 3 4" xfId="45578"/>
    <cellStyle name="Обычный 3 17 45 2 3 4 2" xfId="45579"/>
    <cellStyle name="Обычный 3 17 45 2 3 5" xfId="45580"/>
    <cellStyle name="Обычный 3 17 45 2 4" xfId="45581"/>
    <cellStyle name="Обычный 3 17 45 2 4 2" xfId="45582"/>
    <cellStyle name="Обычный 3 17 45 2 4 2 2" xfId="45583"/>
    <cellStyle name="Обычный 3 17 45 2 4 2 2 2" xfId="45584"/>
    <cellStyle name="Обычный 3 17 45 2 4 2 3" xfId="45585"/>
    <cellStyle name="Обычный 3 17 45 2 4 3" xfId="45586"/>
    <cellStyle name="Обычный 3 17 45 2 4 3 2" xfId="45587"/>
    <cellStyle name="Обычный 3 17 45 2 4 4" xfId="45588"/>
    <cellStyle name="Обычный 3 17 45 2 5" xfId="45589"/>
    <cellStyle name="Обычный 3 17 45 2 5 2" xfId="45590"/>
    <cellStyle name="Обычный 3 17 45 2 5 2 2" xfId="45591"/>
    <cellStyle name="Обычный 3 17 45 2 5 3" xfId="45592"/>
    <cellStyle name="Обычный 3 17 45 2 6" xfId="45593"/>
    <cellStyle name="Обычный 3 17 45 2 6 2" xfId="45594"/>
    <cellStyle name="Обычный 3 17 45 2 7" xfId="45595"/>
    <cellStyle name="Обычный 3 17 45 3" xfId="45596"/>
    <cellStyle name="Обычный 3 17 45 3 2" xfId="45597"/>
    <cellStyle name="Обычный 3 17 45 3 2 2" xfId="45598"/>
    <cellStyle name="Обычный 3 17 45 3 2 2 2" xfId="45599"/>
    <cellStyle name="Обычный 3 17 45 3 2 2 2 2" xfId="45600"/>
    <cellStyle name="Обычный 3 17 45 3 2 2 3" xfId="45601"/>
    <cellStyle name="Обычный 3 17 45 3 2 3" xfId="45602"/>
    <cellStyle name="Обычный 3 17 45 3 2 3 2" xfId="45603"/>
    <cellStyle name="Обычный 3 17 45 3 2 4" xfId="45604"/>
    <cellStyle name="Обычный 3 17 45 3 3" xfId="45605"/>
    <cellStyle name="Обычный 3 17 45 3 3 2" xfId="45606"/>
    <cellStyle name="Обычный 3 17 45 3 3 2 2" xfId="45607"/>
    <cellStyle name="Обычный 3 17 45 3 3 3" xfId="45608"/>
    <cellStyle name="Обычный 3 17 45 3 4" xfId="45609"/>
    <cellStyle name="Обычный 3 17 45 3 4 2" xfId="45610"/>
    <cellStyle name="Обычный 3 17 45 3 5" xfId="45611"/>
    <cellStyle name="Обычный 3 17 45 4" xfId="45612"/>
    <cellStyle name="Обычный 3 17 45 4 2" xfId="45613"/>
    <cellStyle name="Обычный 3 17 45 4 2 2" xfId="45614"/>
    <cellStyle name="Обычный 3 17 45 4 2 2 2" xfId="45615"/>
    <cellStyle name="Обычный 3 17 45 4 2 2 2 2" xfId="45616"/>
    <cellStyle name="Обычный 3 17 45 4 2 2 3" xfId="45617"/>
    <cellStyle name="Обычный 3 17 45 4 2 3" xfId="45618"/>
    <cellStyle name="Обычный 3 17 45 4 2 3 2" xfId="45619"/>
    <cellStyle name="Обычный 3 17 45 4 2 4" xfId="45620"/>
    <cellStyle name="Обычный 3 17 45 4 3" xfId="45621"/>
    <cellStyle name="Обычный 3 17 45 4 3 2" xfId="45622"/>
    <cellStyle name="Обычный 3 17 45 4 3 2 2" xfId="45623"/>
    <cellStyle name="Обычный 3 17 45 4 3 3" xfId="45624"/>
    <cellStyle name="Обычный 3 17 45 4 4" xfId="45625"/>
    <cellStyle name="Обычный 3 17 45 4 4 2" xfId="45626"/>
    <cellStyle name="Обычный 3 17 45 4 5" xfId="45627"/>
    <cellStyle name="Обычный 3 17 45 5" xfId="45628"/>
    <cellStyle name="Обычный 3 17 45 5 2" xfId="45629"/>
    <cellStyle name="Обычный 3 17 45 5 2 2" xfId="45630"/>
    <cellStyle name="Обычный 3 17 45 5 2 2 2" xfId="45631"/>
    <cellStyle name="Обычный 3 17 45 5 2 3" xfId="45632"/>
    <cellStyle name="Обычный 3 17 45 5 3" xfId="45633"/>
    <cellStyle name="Обычный 3 17 45 5 3 2" xfId="45634"/>
    <cellStyle name="Обычный 3 17 45 5 4" xfId="45635"/>
    <cellStyle name="Обычный 3 17 45 6" xfId="45636"/>
    <cellStyle name="Обычный 3 17 45 6 2" xfId="45637"/>
    <cellStyle name="Обычный 3 17 45 6 2 2" xfId="45638"/>
    <cellStyle name="Обычный 3 17 45 6 3" xfId="45639"/>
    <cellStyle name="Обычный 3 17 45 7" xfId="45640"/>
    <cellStyle name="Обычный 3 17 45 7 2" xfId="45641"/>
    <cellStyle name="Обычный 3 17 45 8" xfId="45642"/>
    <cellStyle name="Обычный 3 17 46" xfId="45643"/>
    <cellStyle name="Обычный 3 17 46 2" xfId="45644"/>
    <cellStyle name="Обычный 3 17 46 2 2" xfId="45645"/>
    <cellStyle name="Обычный 3 17 46 2 2 2" xfId="45646"/>
    <cellStyle name="Обычный 3 17 46 2 2 2 2" xfId="45647"/>
    <cellStyle name="Обычный 3 17 46 2 2 2 2 2" xfId="45648"/>
    <cellStyle name="Обычный 3 17 46 2 2 2 2 2 2" xfId="45649"/>
    <cellStyle name="Обычный 3 17 46 2 2 2 2 3" xfId="45650"/>
    <cellStyle name="Обычный 3 17 46 2 2 2 3" xfId="45651"/>
    <cellStyle name="Обычный 3 17 46 2 2 2 3 2" xfId="45652"/>
    <cellStyle name="Обычный 3 17 46 2 2 2 4" xfId="45653"/>
    <cellStyle name="Обычный 3 17 46 2 2 3" xfId="45654"/>
    <cellStyle name="Обычный 3 17 46 2 2 3 2" xfId="45655"/>
    <cellStyle name="Обычный 3 17 46 2 2 3 2 2" xfId="45656"/>
    <cellStyle name="Обычный 3 17 46 2 2 3 3" xfId="45657"/>
    <cellStyle name="Обычный 3 17 46 2 2 4" xfId="45658"/>
    <cellStyle name="Обычный 3 17 46 2 2 4 2" xfId="45659"/>
    <cellStyle name="Обычный 3 17 46 2 2 5" xfId="45660"/>
    <cellStyle name="Обычный 3 17 46 2 3" xfId="45661"/>
    <cellStyle name="Обычный 3 17 46 2 3 2" xfId="45662"/>
    <cellStyle name="Обычный 3 17 46 2 3 2 2" xfId="45663"/>
    <cellStyle name="Обычный 3 17 46 2 3 2 2 2" xfId="45664"/>
    <cellStyle name="Обычный 3 17 46 2 3 2 2 2 2" xfId="45665"/>
    <cellStyle name="Обычный 3 17 46 2 3 2 2 3" xfId="45666"/>
    <cellStyle name="Обычный 3 17 46 2 3 2 3" xfId="45667"/>
    <cellStyle name="Обычный 3 17 46 2 3 2 3 2" xfId="45668"/>
    <cellStyle name="Обычный 3 17 46 2 3 2 4" xfId="45669"/>
    <cellStyle name="Обычный 3 17 46 2 3 3" xfId="45670"/>
    <cellStyle name="Обычный 3 17 46 2 3 3 2" xfId="45671"/>
    <cellStyle name="Обычный 3 17 46 2 3 3 2 2" xfId="45672"/>
    <cellStyle name="Обычный 3 17 46 2 3 3 3" xfId="45673"/>
    <cellStyle name="Обычный 3 17 46 2 3 4" xfId="45674"/>
    <cellStyle name="Обычный 3 17 46 2 3 4 2" xfId="45675"/>
    <cellStyle name="Обычный 3 17 46 2 3 5" xfId="45676"/>
    <cellStyle name="Обычный 3 17 46 2 4" xfId="45677"/>
    <cellStyle name="Обычный 3 17 46 2 4 2" xfId="45678"/>
    <cellStyle name="Обычный 3 17 46 2 4 2 2" xfId="45679"/>
    <cellStyle name="Обычный 3 17 46 2 4 2 2 2" xfId="45680"/>
    <cellStyle name="Обычный 3 17 46 2 4 2 3" xfId="45681"/>
    <cellStyle name="Обычный 3 17 46 2 4 3" xfId="45682"/>
    <cellStyle name="Обычный 3 17 46 2 4 3 2" xfId="45683"/>
    <cellStyle name="Обычный 3 17 46 2 4 4" xfId="45684"/>
    <cellStyle name="Обычный 3 17 46 2 5" xfId="45685"/>
    <cellStyle name="Обычный 3 17 46 2 5 2" xfId="45686"/>
    <cellStyle name="Обычный 3 17 46 2 5 2 2" xfId="45687"/>
    <cellStyle name="Обычный 3 17 46 2 5 3" xfId="45688"/>
    <cellStyle name="Обычный 3 17 46 2 6" xfId="45689"/>
    <cellStyle name="Обычный 3 17 46 2 6 2" xfId="45690"/>
    <cellStyle name="Обычный 3 17 46 2 7" xfId="45691"/>
    <cellStyle name="Обычный 3 17 46 3" xfId="45692"/>
    <cellStyle name="Обычный 3 17 46 3 2" xfId="45693"/>
    <cellStyle name="Обычный 3 17 46 3 2 2" xfId="45694"/>
    <cellStyle name="Обычный 3 17 46 3 2 2 2" xfId="45695"/>
    <cellStyle name="Обычный 3 17 46 3 2 2 2 2" xfId="45696"/>
    <cellStyle name="Обычный 3 17 46 3 2 2 3" xfId="45697"/>
    <cellStyle name="Обычный 3 17 46 3 2 3" xfId="45698"/>
    <cellStyle name="Обычный 3 17 46 3 2 3 2" xfId="45699"/>
    <cellStyle name="Обычный 3 17 46 3 2 4" xfId="45700"/>
    <cellStyle name="Обычный 3 17 46 3 3" xfId="45701"/>
    <cellStyle name="Обычный 3 17 46 3 3 2" xfId="45702"/>
    <cellStyle name="Обычный 3 17 46 3 3 2 2" xfId="45703"/>
    <cellStyle name="Обычный 3 17 46 3 3 3" xfId="45704"/>
    <cellStyle name="Обычный 3 17 46 3 4" xfId="45705"/>
    <cellStyle name="Обычный 3 17 46 3 4 2" xfId="45706"/>
    <cellStyle name="Обычный 3 17 46 3 5" xfId="45707"/>
    <cellStyle name="Обычный 3 17 46 4" xfId="45708"/>
    <cellStyle name="Обычный 3 17 46 4 2" xfId="45709"/>
    <cellStyle name="Обычный 3 17 46 4 2 2" xfId="45710"/>
    <cellStyle name="Обычный 3 17 46 4 2 2 2" xfId="45711"/>
    <cellStyle name="Обычный 3 17 46 4 2 2 2 2" xfId="45712"/>
    <cellStyle name="Обычный 3 17 46 4 2 2 3" xfId="45713"/>
    <cellStyle name="Обычный 3 17 46 4 2 3" xfId="45714"/>
    <cellStyle name="Обычный 3 17 46 4 2 3 2" xfId="45715"/>
    <cellStyle name="Обычный 3 17 46 4 2 4" xfId="45716"/>
    <cellStyle name="Обычный 3 17 46 4 3" xfId="45717"/>
    <cellStyle name="Обычный 3 17 46 4 3 2" xfId="45718"/>
    <cellStyle name="Обычный 3 17 46 4 3 2 2" xfId="45719"/>
    <cellStyle name="Обычный 3 17 46 4 3 3" xfId="45720"/>
    <cellStyle name="Обычный 3 17 46 4 4" xfId="45721"/>
    <cellStyle name="Обычный 3 17 46 4 4 2" xfId="45722"/>
    <cellStyle name="Обычный 3 17 46 4 5" xfId="45723"/>
    <cellStyle name="Обычный 3 17 46 5" xfId="45724"/>
    <cellStyle name="Обычный 3 17 46 5 2" xfId="45725"/>
    <cellStyle name="Обычный 3 17 46 5 2 2" xfId="45726"/>
    <cellStyle name="Обычный 3 17 46 5 2 2 2" xfId="45727"/>
    <cellStyle name="Обычный 3 17 46 5 2 3" xfId="45728"/>
    <cellStyle name="Обычный 3 17 46 5 3" xfId="45729"/>
    <cellStyle name="Обычный 3 17 46 5 3 2" xfId="45730"/>
    <cellStyle name="Обычный 3 17 46 5 4" xfId="45731"/>
    <cellStyle name="Обычный 3 17 46 6" xfId="45732"/>
    <cellStyle name="Обычный 3 17 46 6 2" xfId="45733"/>
    <cellStyle name="Обычный 3 17 46 6 2 2" xfId="45734"/>
    <cellStyle name="Обычный 3 17 46 6 3" xfId="45735"/>
    <cellStyle name="Обычный 3 17 46 7" xfId="45736"/>
    <cellStyle name="Обычный 3 17 46 7 2" xfId="45737"/>
    <cellStyle name="Обычный 3 17 46 8" xfId="45738"/>
    <cellStyle name="Обычный 3 17 47" xfId="45739"/>
    <cellStyle name="Обычный 3 17 47 2" xfId="45740"/>
    <cellStyle name="Обычный 3 17 47 2 2" xfId="45741"/>
    <cellStyle name="Обычный 3 17 47 2 2 2" xfId="45742"/>
    <cellStyle name="Обычный 3 17 47 2 2 2 2" xfId="45743"/>
    <cellStyle name="Обычный 3 17 47 2 2 2 2 2" xfId="45744"/>
    <cellStyle name="Обычный 3 17 47 2 2 2 2 2 2" xfId="45745"/>
    <cellStyle name="Обычный 3 17 47 2 2 2 2 3" xfId="45746"/>
    <cellStyle name="Обычный 3 17 47 2 2 2 3" xfId="45747"/>
    <cellStyle name="Обычный 3 17 47 2 2 2 3 2" xfId="45748"/>
    <cellStyle name="Обычный 3 17 47 2 2 2 4" xfId="45749"/>
    <cellStyle name="Обычный 3 17 47 2 2 3" xfId="45750"/>
    <cellStyle name="Обычный 3 17 47 2 2 3 2" xfId="45751"/>
    <cellStyle name="Обычный 3 17 47 2 2 3 2 2" xfId="45752"/>
    <cellStyle name="Обычный 3 17 47 2 2 3 3" xfId="45753"/>
    <cellStyle name="Обычный 3 17 47 2 2 4" xfId="45754"/>
    <cellStyle name="Обычный 3 17 47 2 2 4 2" xfId="45755"/>
    <cellStyle name="Обычный 3 17 47 2 2 5" xfId="45756"/>
    <cellStyle name="Обычный 3 17 47 2 3" xfId="45757"/>
    <cellStyle name="Обычный 3 17 47 2 3 2" xfId="45758"/>
    <cellStyle name="Обычный 3 17 47 2 3 2 2" xfId="45759"/>
    <cellStyle name="Обычный 3 17 47 2 3 2 2 2" xfId="45760"/>
    <cellStyle name="Обычный 3 17 47 2 3 2 2 2 2" xfId="45761"/>
    <cellStyle name="Обычный 3 17 47 2 3 2 2 3" xfId="45762"/>
    <cellStyle name="Обычный 3 17 47 2 3 2 3" xfId="45763"/>
    <cellStyle name="Обычный 3 17 47 2 3 2 3 2" xfId="45764"/>
    <cellStyle name="Обычный 3 17 47 2 3 2 4" xfId="45765"/>
    <cellStyle name="Обычный 3 17 47 2 3 3" xfId="45766"/>
    <cellStyle name="Обычный 3 17 47 2 3 3 2" xfId="45767"/>
    <cellStyle name="Обычный 3 17 47 2 3 3 2 2" xfId="45768"/>
    <cellStyle name="Обычный 3 17 47 2 3 3 3" xfId="45769"/>
    <cellStyle name="Обычный 3 17 47 2 3 4" xfId="45770"/>
    <cellStyle name="Обычный 3 17 47 2 3 4 2" xfId="45771"/>
    <cellStyle name="Обычный 3 17 47 2 3 5" xfId="45772"/>
    <cellStyle name="Обычный 3 17 47 2 4" xfId="45773"/>
    <cellStyle name="Обычный 3 17 47 2 4 2" xfId="45774"/>
    <cellStyle name="Обычный 3 17 47 2 4 2 2" xfId="45775"/>
    <cellStyle name="Обычный 3 17 47 2 4 2 2 2" xfId="45776"/>
    <cellStyle name="Обычный 3 17 47 2 4 2 3" xfId="45777"/>
    <cellStyle name="Обычный 3 17 47 2 4 3" xfId="45778"/>
    <cellStyle name="Обычный 3 17 47 2 4 3 2" xfId="45779"/>
    <cellStyle name="Обычный 3 17 47 2 4 4" xfId="45780"/>
    <cellStyle name="Обычный 3 17 47 2 5" xfId="45781"/>
    <cellStyle name="Обычный 3 17 47 2 5 2" xfId="45782"/>
    <cellStyle name="Обычный 3 17 47 2 5 2 2" xfId="45783"/>
    <cellStyle name="Обычный 3 17 47 2 5 3" xfId="45784"/>
    <cellStyle name="Обычный 3 17 47 2 6" xfId="45785"/>
    <cellStyle name="Обычный 3 17 47 2 6 2" xfId="45786"/>
    <cellStyle name="Обычный 3 17 47 2 7" xfId="45787"/>
    <cellStyle name="Обычный 3 17 47 3" xfId="45788"/>
    <cellStyle name="Обычный 3 17 47 3 2" xfId="45789"/>
    <cellStyle name="Обычный 3 17 47 3 2 2" xfId="45790"/>
    <cellStyle name="Обычный 3 17 47 3 2 2 2" xfId="45791"/>
    <cellStyle name="Обычный 3 17 47 3 2 2 2 2" xfId="45792"/>
    <cellStyle name="Обычный 3 17 47 3 2 2 3" xfId="45793"/>
    <cellStyle name="Обычный 3 17 47 3 2 3" xfId="45794"/>
    <cellStyle name="Обычный 3 17 47 3 2 3 2" xfId="45795"/>
    <cellStyle name="Обычный 3 17 47 3 2 4" xfId="45796"/>
    <cellStyle name="Обычный 3 17 47 3 3" xfId="45797"/>
    <cellStyle name="Обычный 3 17 47 3 3 2" xfId="45798"/>
    <cellStyle name="Обычный 3 17 47 3 3 2 2" xfId="45799"/>
    <cellStyle name="Обычный 3 17 47 3 3 3" xfId="45800"/>
    <cellStyle name="Обычный 3 17 47 3 4" xfId="45801"/>
    <cellStyle name="Обычный 3 17 47 3 4 2" xfId="45802"/>
    <cellStyle name="Обычный 3 17 47 3 5" xfId="45803"/>
    <cellStyle name="Обычный 3 17 47 4" xfId="45804"/>
    <cellStyle name="Обычный 3 17 47 4 2" xfId="45805"/>
    <cellStyle name="Обычный 3 17 47 4 2 2" xfId="45806"/>
    <cellStyle name="Обычный 3 17 47 4 2 2 2" xfId="45807"/>
    <cellStyle name="Обычный 3 17 47 4 2 2 2 2" xfId="45808"/>
    <cellStyle name="Обычный 3 17 47 4 2 2 3" xfId="45809"/>
    <cellStyle name="Обычный 3 17 47 4 2 3" xfId="45810"/>
    <cellStyle name="Обычный 3 17 47 4 2 3 2" xfId="45811"/>
    <cellStyle name="Обычный 3 17 47 4 2 4" xfId="45812"/>
    <cellStyle name="Обычный 3 17 47 4 3" xfId="45813"/>
    <cellStyle name="Обычный 3 17 47 4 3 2" xfId="45814"/>
    <cellStyle name="Обычный 3 17 47 4 3 2 2" xfId="45815"/>
    <cellStyle name="Обычный 3 17 47 4 3 3" xfId="45816"/>
    <cellStyle name="Обычный 3 17 47 4 4" xfId="45817"/>
    <cellStyle name="Обычный 3 17 47 4 4 2" xfId="45818"/>
    <cellStyle name="Обычный 3 17 47 4 5" xfId="45819"/>
    <cellStyle name="Обычный 3 17 47 5" xfId="45820"/>
    <cellStyle name="Обычный 3 17 47 5 2" xfId="45821"/>
    <cellStyle name="Обычный 3 17 47 5 2 2" xfId="45822"/>
    <cellStyle name="Обычный 3 17 47 5 2 2 2" xfId="45823"/>
    <cellStyle name="Обычный 3 17 47 5 2 3" xfId="45824"/>
    <cellStyle name="Обычный 3 17 47 5 3" xfId="45825"/>
    <cellStyle name="Обычный 3 17 47 5 3 2" xfId="45826"/>
    <cellStyle name="Обычный 3 17 47 5 4" xfId="45827"/>
    <cellStyle name="Обычный 3 17 47 6" xfId="45828"/>
    <cellStyle name="Обычный 3 17 47 6 2" xfId="45829"/>
    <cellStyle name="Обычный 3 17 47 6 2 2" xfId="45830"/>
    <cellStyle name="Обычный 3 17 47 6 3" xfId="45831"/>
    <cellStyle name="Обычный 3 17 47 7" xfId="45832"/>
    <cellStyle name="Обычный 3 17 47 7 2" xfId="45833"/>
    <cellStyle name="Обычный 3 17 47 8" xfId="45834"/>
    <cellStyle name="Обычный 3 17 48" xfId="45835"/>
    <cellStyle name="Обычный 3 17 48 2" xfId="45836"/>
    <cellStyle name="Обычный 3 17 48 2 2" xfId="45837"/>
    <cellStyle name="Обычный 3 17 48 2 2 2" xfId="45838"/>
    <cellStyle name="Обычный 3 17 48 2 2 2 2" xfId="45839"/>
    <cellStyle name="Обычный 3 17 48 2 2 2 2 2" xfId="45840"/>
    <cellStyle name="Обычный 3 17 48 2 2 2 3" xfId="45841"/>
    <cellStyle name="Обычный 3 17 48 2 2 3" xfId="45842"/>
    <cellStyle name="Обычный 3 17 48 2 2 3 2" xfId="45843"/>
    <cellStyle name="Обычный 3 17 48 2 2 4" xfId="45844"/>
    <cellStyle name="Обычный 3 17 48 2 3" xfId="45845"/>
    <cellStyle name="Обычный 3 17 48 2 3 2" xfId="45846"/>
    <cellStyle name="Обычный 3 17 48 2 3 2 2" xfId="45847"/>
    <cellStyle name="Обычный 3 17 48 2 3 3" xfId="45848"/>
    <cellStyle name="Обычный 3 17 48 2 4" xfId="45849"/>
    <cellStyle name="Обычный 3 17 48 2 4 2" xfId="45850"/>
    <cellStyle name="Обычный 3 17 48 2 5" xfId="45851"/>
    <cellStyle name="Обычный 3 17 48 3" xfId="45852"/>
    <cellStyle name="Обычный 3 17 48 3 2" xfId="45853"/>
    <cellStyle name="Обычный 3 17 48 3 2 2" xfId="45854"/>
    <cellStyle name="Обычный 3 17 48 3 2 2 2" xfId="45855"/>
    <cellStyle name="Обычный 3 17 48 3 2 2 2 2" xfId="45856"/>
    <cellStyle name="Обычный 3 17 48 3 2 2 3" xfId="45857"/>
    <cellStyle name="Обычный 3 17 48 3 2 3" xfId="45858"/>
    <cellStyle name="Обычный 3 17 48 3 2 3 2" xfId="45859"/>
    <cellStyle name="Обычный 3 17 48 3 2 4" xfId="45860"/>
    <cellStyle name="Обычный 3 17 48 3 3" xfId="45861"/>
    <cellStyle name="Обычный 3 17 48 3 3 2" xfId="45862"/>
    <cellStyle name="Обычный 3 17 48 3 3 2 2" xfId="45863"/>
    <cellStyle name="Обычный 3 17 48 3 3 3" xfId="45864"/>
    <cellStyle name="Обычный 3 17 48 3 4" xfId="45865"/>
    <cellStyle name="Обычный 3 17 48 3 4 2" xfId="45866"/>
    <cellStyle name="Обычный 3 17 48 3 5" xfId="45867"/>
    <cellStyle name="Обычный 3 17 48 4" xfId="45868"/>
    <cellStyle name="Обычный 3 17 48 4 2" xfId="45869"/>
    <cellStyle name="Обычный 3 17 48 4 2 2" xfId="45870"/>
    <cellStyle name="Обычный 3 17 48 4 2 2 2" xfId="45871"/>
    <cellStyle name="Обычный 3 17 48 4 2 3" xfId="45872"/>
    <cellStyle name="Обычный 3 17 48 4 3" xfId="45873"/>
    <cellStyle name="Обычный 3 17 48 4 3 2" xfId="45874"/>
    <cellStyle name="Обычный 3 17 48 4 4" xfId="45875"/>
    <cellStyle name="Обычный 3 17 48 5" xfId="45876"/>
    <cellStyle name="Обычный 3 17 48 5 2" xfId="45877"/>
    <cellStyle name="Обычный 3 17 48 5 2 2" xfId="45878"/>
    <cellStyle name="Обычный 3 17 48 5 3" xfId="45879"/>
    <cellStyle name="Обычный 3 17 48 6" xfId="45880"/>
    <cellStyle name="Обычный 3 17 48 6 2" xfId="45881"/>
    <cellStyle name="Обычный 3 17 48 7" xfId="45882"/>
    <cellStyle name="Обычный 3 17 49" xfId="45883"/>
    <cellStyle name="Обычный 3 17 49 2" xfId="45884"/>
    <cellStyle name="Обычный 3 17 49 2 2" xfId="45885"/>
    <cellStyle name="Обычный 3 17 49 2 2 2" xfId="45886"/>
    <cellStyle name="Обычный 3 17 49 2 2 2 2" xfId="45887"/>
    <cellStyle name="Обычный 3 17 49 2 2 3" xfId="45888"/>
    <cellStyle name="Обычный 3 17 49 2 3" xfId="45889"/>
    <cellStyle name="Обычный 3 17 49 2 3 2" xfId="45890"/>
    <cellStyle name="Обычный 3 17 49 2 4" xfId="45891"/>
    <cellStyle name="Обычный 3 17 49 3" xfId="45892"/>
    <cellStyle name="Обычный 3 17 49 3 2" xfId="45893"/>
    <cellStyle name="Обычный 3 17 49 3 2 2" xfId="45894"/>
    <cellStyle name="Обычный 3 17 49 3 3" xfId="45895"/>
    <cellStyle name="Обычный 3 17 49 4" xfId="45896"/>
    <cellStyle name="Обычный 3 17 49 4 2" xfId="45897"/>
    <cellStyle name="Обычный 3 17 49 5" xfId="45898"/>
    <cellStyle name="Обычный 3 17 5" xfId="45899"/>
    <cellStyle name="Обычный 3 17 5 2" xfId="45900"/>
    <cellStyle name="Обычный 3 17 5 2 2" xfId="45901"/>
    <cellStyle name="Обычный 3 17 5 2 2 2" xfId="45902"/>
    <cellStyle name="Обычный 3 17 5 2 2 2 2" xfId="45903"/>
    <cellStyle name="Обычный 3 17 5 2 2 2 2 2" xfId="45904"/>
    <cellStyle name="Обычный 3 17 5 2 2 2 2 2 2" xfId="45905"/>
    <cellStyle name="Обычный 3 17 5 2 2 2 2 3" xfId="45906"/>
    <cellStyle name="Обычный 3 17 5 2 2 2 3" xfId="45907"/>
    <cellStyle name="Обычный 3 17 5 2 2 2 3 2" xfId="45908"/>
    <cellStyle name="Обычный 3 17 5 2 2 2 4" xfId="45909"/>
    <cellStyle name="Обычный 3 17 5 2 2 3" xfId="45910"/>
    <cellStyle name="Обычный 3 17 5 2 2 3 2" xfId="45911"/>
    <cellStyle name="Обычный 3 17 5 2 2 3 2 2" xfId="45912"/>
    <cellStyle name="Обычный 3 17 5 2 2 3 3" xfId="45913"/>
    <cellStyle name="Обычный 3 17 5 2 2 4" xfId="45914"/>
    <cellStyle name="Обычный 3 17 5 2 2 4 2" xfId="45915"/>
    <cellStyle name="Обычный 3 17 5 2 2 5" xfId="45916"/>
    <cellStyle name="Обычный 3 17 5 2 3" xfId="45917"/>
    <cellStyle name="Обычный 3 17 5 2 3 2" xfId="45918"/>
    <cellStyle name="Обычный 3 17 5 2 3 2 2" xfId="45919"/>
    <cellStyle name="Обычный 3 17 5 2 3 2 2 2" xfId="45920"/>
    <cellStyle name="Обычный 3 17 5 2 3 2 2 2 2" xfId="45921"/>
    <cellStyle name="Обычный 3 17 5 2 3 2 2 3" xfId="45922"/>
    <cellStyle name="Обычный 3 17 5 2 3 2 3" xfId="45923"/>
    <cellStyle name="Обычный 3 17 5 2 3 2 3 2" xfId="45924"/>
    <cellStyle name="Обычный 3 17 5 2 3 2 4" xfId="45925"/>
    <cellStyle name="Обычный 3 17 5 2 3 3" xfId="45926"/>
    <cellStyle name="Обычный 3 17 5 2 3 3 2" xfId="45927"/>
    <cellStyle name="Обычный 3 17 5 2 3 3 2 2" xfId="45928"/>
    <cellStyle name="Обычный 3 17 5 2 3 3 3" xfId="45929"/>
    <cellStyle name="Обычный 3 17 5 2 3 4" xfId="45930"/>
    <cellStyle name="Обычный 3 17 5 2 3 4 2" xfId="45931"/>
    <cellStyle name="Обычный 3 17 5 2 3 5" xfId="45932"/>
    <cellStyle name="Обычный 3 17 5 2 4" xfId="45933"/>
    <cellStyle name="Обычный 3 17 5 2 4 2" xfId="45934"/>
    <cellStyle name="Обычный 3 17 5 2 4 2 2" xfId="45935"/>
    <cellStyle name="Обычный 3 17 5 2 4 2 2 2" xfId="45936"/>
    <cellStyle name="Обычный 3 17 5 2 4 2 3" xfId="45937"/>
    <cellStyle name="Обычный 3 17 5 2 4 3" xfId="45938"/>
    <cellStyle name="Обычный 3 17 5 2 4 3 2" xfId="45939"/>
    <cellStyle name="Обычный 3 17 5 2 4 4" xfId="45940"/>
    <cellStyle name="Обычный 3 17 5 2 5" xfId="45941"/>
    <cellStyle name="Обычный 3 17 5 2 5 2" xfId="45942"/>
    <cellStyle name="Обычный 3 17 5 2 5 2 2" xfId="45943"/>
    <cellStyle name="Обычный 3 17 5 2 5 3" xfId="45944"/>
    <cellStyle name="Обычный 3 17 5 2 6" xfId="45945"/>
    <cellStyle name="Обычный 3 17 5 2 6 2" xfId="45946"/>
    <cellStyle name="Обычный 3 17 5 2 7" xfId="45947"/>
    <cellStyle name="Обычный 3 17 5 3" xfId="45948"/>
    <cellStyle name="Обычный 3 17 5 3 2" xfId="45949"/>
    <cellStyle name="Обычный 3 17 5 3 2 2" xfId="45950"/>
    <cellStyle name="Обычный 3 17 5 3 2 2 2" xfId="45951"/>
    <cellStyle name="Обычный 3 17 5 3 2 2 2 2" xfId="45952"/>
    <cellStyle name="Обычный 3 17 5 3 2 2 3" xfId="45953"/>
    <cellStyle name="Обычный 3 17 5 3 2 3" xfId="45954"/>
    <cellStyle name="Обычный 3 17 5 3 2 3 2" xfId="45955"/>
    <cellStyle name="Обычный 3 17 5 3 2 4" xfId="45956"/>
    <cellStyle name="Обычный 3 17 5 3 3" xfId="45957"/>
    <cellStyle name="Обычный 3 17 5 3 3 2" xfId="45958"/>
    <cellStyle name="Обычный 3 17 5 3 3 2 2" xfId="45959"/>
    <cellStyle name="Обычный 3 17 5 3 3 3" xfId="45960"/>
    <cellStyle name="Обычный 3 17 5 3 4" xfId="45961"/>
    <cellStyle name="Обычный 3 17 5 3 4 2" xfId="45962"/>
    <cellStyle name="Обычный 3 17 5 3 5" xfId="45963"/>
    <cellStyle name="Обычный 3 17 5 4" xfId="45964"/>
    <cellStyle name="Обычный 3 17 5 4 2" xfId="45965"/>
    <cellStyle name="Обычный 3 17 5 4 2 2" xfId="45966"/>
    <cellStyle name="Обычный 3 17 5 4 2 2 2" xfId="45967"/>
    <cellStyle name="Обычный 3 17 5 4 2 2 2 2" xfId="45968"/>
    <cellStyle name="Обычный 3 17 5 4 2 2 3" xfId="45969"/>
    <cellStyle name="Обычный 3 17 5 4 2 3" xfId="45970"/>
    <cellStyle name="Обычный 3 17 5 4 2 3 2" xfId="45971"/>
    <cellStyle name="Обычный 3 17 5 4 2 4" xfId="45972"/>
    <cellStyle name="Обычный 3 17 5 4 3" xfId="45973"/>
    <cellStyle name="Обычный 3 17 5 4 3 2" xfId="45974"/>
    <cellStyle name="Обычный 3 17 5 4 3 2 2" xfId="45975"/>
    <cellStyle name="Обычный 3 17 5 4 3 3" xfId="45976"/>
    <cellStyle name="Обычный 3 17 5 4 4" xfId="45977"/>
    <cellStyle name="Обычный 3 17 5 4 4 2" xfId="45978"/>
    <cellStyle name="Обычный 3 17 5 4 5" xfId="45979"/>
    <cellStyle name="Обычный 3 17 5 5" xfId="45980"/>
    <cellStyle name="Обычный 3 17 5 5 2" xfId="45981"/>
    <cellStyle name="Обычный 3 17 5 5 2 2" xfId="45982"/>
    <cellStyle name="Обычный 3 17 5 5 2 2 2" xfId="45983"/>
    <cellStyle name="Обычный 3 17 5 5 2 3" xfId="45984"/>
    <cellStyle name="Обычный 3 17 5 5 3" xfId="45985"/>
    <cellStyle name="Обычный 3 17 5 5 3 2" xfId="45986"/>
    <cellStyle name="Обычный 3 17 5 5 4" xfId="45987"/>
    <cellStyle name="Обычный 3 17 5 6" xfId="45988"/>
    <cellStyle name="Обычный 3 17 5 6 2" xfId="45989"/>
    <cellStyle name="Обычный 3 17 5 6 2 2" xfId="45990"/>
    <cellStyle name="Обычный 3 17 5 6 3" xfId="45991"/>
    <cellStyle name="Обычный 3 17 5 7" xfId="45992"/>
    <cellStyle name="Обычный 3 17 5 7 2" xfId="45993"/>
    <cellStyle name="Обычный 3 17 5 8" xfId="45994"/>
    <cellStyle name="Обычный 3 17 50" xfId="45995"/>
    <cellStyle name="Обычный 3 17 50 2" xfId="45996"/>
    <cellStyle name="Обычный 3 17 50 2 2" xfId="45997"/>
    <cellStyle name="Обычный 3 17 50 2 2 2" xfId="45998"/>
    <cellStyle name="Обычный 3 17 50 2 2 2 2" xfId="45999"/>
    <cellStyle name="Обычный 3 17 50 2 2 3" xfId="46000"/>
    <cellStyle name="Обычный 3 17 50 2 3" xfId="46001"/>
    <cellStyle name="Обычный 3 17 50 2 3 2" xfId="46002"/>
    <cellStyle name="Обычный 3 17 50 2 4" xfId="46003"/>
    <cellStyle name="Обычный 3 17 50 3" xfId="46004"/>
    <cellStyle name="Обычный 3 17 50 3 2" xfId="46005"/>
    <cellStyle name="Обычный 3 17 50 3 2 2" xfId="46006"/>
    <cellStyle name="Обычный 3 17 50 3 3" xfId="46007"/>
    <cellStyle name="Обычный 3 17 50 4" xfId="46008"/>
    <cellStyle name="Обычный 3 17 50 4 2" xfId="46009"/>
    <cellStyle name="Обычный 3 17 50 5" xfId="46010"/>
    <cellStyle name="Обычный 3 17 51" xfId="46011"/>
    <cellStyle name="Обычный 3 17 51 2" xfId="46012"/>
    <cellStyle name="Обычный 3 17 51 2 2" xfId="46013"/>
    <cellStyle name="Обычный 3 17 51 2 2 2" xfId="46014"/>
    <cellStyle name="Обычный 3 17 51 2 3" xfId="46015"/>
    <cellStyle name="Обычный 3 17 51 3" xfId="46016"/>
    <cellStyle name="Обычный 3 17 51 3 2" xfId="46017"/>
    <cellStyle name="Обычный 3 17 51 4" xfId="46018"/>
    <cellStyle name="Обычный 3 17 52" xfId="46019"/>
    <cellStyle name="Обычный 3 17 52 2" xfId="46020"/>
    <cellStyle name="Обычный 3 17 52 2 2" xfId="46021"/>
    <cellStyle name="Обычный 3 17 52 3" xfId="46022"/>
    <cellStyle name="Обычный 3 17 53" xfId="46023"/>
    <cellStyle name="Обычный 3 17 53 2" xfId="46024"/>
    <cellStyle name="Обычный 3 17 54" xfId="46025"/>
    <cellStyle name="Обычный 3 17 6" xfId="46026"/>
    <cellStyle name="Обычный 3 17 6 2" xfId="46027"/>
    <cellStyle name="Обычный 3 17 6 2 2" xfId="46028"/>
    <cellStyle name="Обычный 3 17 6 2 2 2" xfId="46029"/>
    <cellStyle name="Обычный 3 17 6 2 2 2 2" xfId="46030"/>
    <cellStyle name="Обычный 3 17 6 2 2 2 2 2" xfId="46031"/>
    <cellStyle name="Обычный 3 17 6 2 2 2 2 2 2" xfId="46032"/>
    <cellStyle name="Обычный 3 17 6 2 2 2 2 3" xfId="46033"/>
    <cellStyle name="Обычный 3 17 6 2 2 2 3" xfId="46034"/>
    <cellStyle name="Обычный 3 17 6 2 2 2 3 2" xfId="46035"/>
    <cellStyle name="Обычный 3 17 6 2 2 2 4" xfId="46036"/>
    <cellStyle name="Обычный 3 17 6 2 2 3" xfId="46037"/>
    <cellStyle name="Обычный 3 17 6 2 2 3 2" xfId="46038"/>
    <cellStyle name="Обычный 3 17 6 2 2 3 2 2" xfId="46039"/>
    <cellStyle name="Обычный 3 17 6 2 2 3 3" xfId="46040"/>
    <cellStyle name="Обычный 3 17 6 2 2 4" xfId="46041"/>
    <cellStyle name="Обычный 3 17 6 2 2 4 2" xfId="46042"/>
    <cellStyle name="Обычный 3 17 6 2 2 5" xfId="46043"/>
    <cellStyle name="Обычный 3 17 6 2 3" xfId="46044"/>
    <cellStyle name="Обычный 3 17 6 2 3 2" xfId="46045"/>
    <cellStyle name="Обычный 3 17 6 2 3 2 2" xfId="46046"/>
    <cellStyle name="Обычный 3 17 6 2 3 2 2 2" xfId="46047"/>
    <cellStyle name="Обычный 3 17 6 2 3 2 2 2 2" xfId="46048"/>
    <cellStyle name="Обычный 3 17 6 2 3 2 2 3" xfId="46049"/>
    <cellStyle name="Обычный 3 17 6 2 3 2 3" xfId="46050"/>
    <cellStyle name="Обычный 3 17 6 2 3 2 3 2" xfId="46051"/>
    <cellStyle name="Обычный 3 17 6 2 3 2 4" xfId="46052"/>
    <cellStyle name="Обычный 3 17 6 2 3 3" xfId="46053"/>
    <cellStyle name="Обычный 3 17 6 2 3 3 2" xfId="46054"/>
    <cellStyle name="Обычный 3 17 6 2 3 3 2 2" xfId="46055"/>
    <cellStyle name="Обычный 3 17 6 2 3 3 3" xfId="46056"/>
    <cellStyle name="Обычный 3 17 6 2 3 4" xfId="46057"/>
    <cellStyle name="Обычный 3 17 6 2 3 4 2" xfId="46058"/>
    <cellStyle name="Обычный 3 17 6 2 3 5" xfId="46059"/>
    <cellStyle name="Обычный 3 17 6 2 4" xfId="46060"/>
    <cellStyle name="Обычный 3 17 6 2 4 2" xfId="46061"/>
    <cellStyle name="Обычный 3 17 6 2 4 2 2" xfId="46062"/>
    <cellStyle name="Обычный 3 17 6 2 4 2 2 2" xfId="46063"/>
    <cellStyle name="Обычный 3 17 6 2 4 2 3" xfId="46064"/>
    <cellStyle name="Обычный 3 17 6 2 4 3" xfId="46065"/>
    <cellStyle name="Обычный 3 17 6 2 4 3 2" xfId="46066"/>
    <cellStyle name="Обычный 3 17 6 2 4 4" xfId="46067"/>
    <cellStyle name="Обычный 3 17 6 2 5" xfId="46068"/>
    <cellStyle name="Обычный 3 17 6 2 5 2" xfId="46069"/>
    <cellStyle name="Обычный 3 17 6 2 5 2 2" xfId="46070"/>
    <cellStyle name="Обычный 3 17 6 2 5 3" xfId="46071"/>
    <cellStyle name="Обычный 3 17 6 2 6" xfId="46072"/>
    <cellStyle name="Обычный 3 17 6 2 6 2" xfId="46073"/>
    <cellStyle name="Обычный 3 17 6 2 7" xfId="46074"/>
    <cellStyle name="Обычный 3 17 6 3" xfId="46075"/>
    <cellStyle name="Обычный 3 17 6 3 2" xfId="46076"/>
    <cellStyle name="Обычный 3 17 6 3 2 2" xfId="46077"/>
    <cellStyle name="Обычный 3 17 6 3 2 2 2" xfId="46078"/>
    <cellStyle name="Обычный 3 17 6 3 2 2 2 2" xfId="46079"/>
    <cellStyle name="Обычный 3 17 6 3 2 2 3" xfId="46080"/>
    <cellStyle name="Обычный 3 17 6 3 2 3" xfId="46081"/>
    <cellStyle name="Обычный 3 17 6 3 2 3 2" xfId="46082"/>
    <cellStyle name="Обычный 3 17 6 3 2 4" xfId="46083"/>
    <cellStyle name="Обычный 3 17 6 3 3" xfId="46084"/>
    <cellStyle name="Обычный 3 17 6 3 3 2" xfId="46085"/>
    <cellStyle name="Обычный 3 17 6 3 3 2 2" xfId="46086"/>
    <cellStyle name="Обычный 3 17 6 3 3 3" xfId="46087"/>
    <cellStyle name="Обычный 3 17 6 3 4" xfId="46088"/>
    <cellStyle name="Обычный 3 17 6 3 4 2" xfId="46089"/>
    <cellStyle name="Обычный 3 17 6 3 5" xfId="46090"/>
    <cellStyle name="Обычный 3 17 6 4" xfId="46091"/>
    <cellStyle name="Обычный 3 17 6 4 2" xfId="46092"/>
    <cellStyle name="Обычный 3 17 6 4 2 2" xfId="46093"/>
    <cellStyle name="Обычный 3 17 6 4 2 2 2" xfId="46094"/>
    <cellStyle name="Обычный 3 17 6 4 2 2 2 2" xfId="46095"/>
    <cellStyle name="Обычный 3 17 6 4 2 2 3" xfId="46096"/>
    <cellStyle name="Обычный 3 17 6 4 2 3" xfId="46097"/>
    <cellStyle name="Обычный 3 17 6 4 2 3 2" xfId="46098"/>
    <cellStyle name="Обычный 3 17 6 4 2 4" xfId="46099"/>
    <cellStyle name="Обычный 3 17 6 4 3" xfId="46100"/>
    <cellStyle name="Обычный 3 17 6 4 3 2" xfId="46101"/>
    <cellStyle name="Обычный 3 17 6 4 3 2 2" xfId="46102"/>
    <cellStyle name="Обычный 3 17 6 4 3 3" xfId="46103"/>
    <cellStyle name="Обычный 3 17 6 4 4" xfId="46104"/>
    <cellStyle name="Обычный 3 17 6 4 4 2" xfId="46105"/>
    <cellStyle name="Обычный 3 17 6 4 5" xfId="46106"/>
    <cellStyle name="Обычный 3 17 6 5" xfId="46107"/>
    <cellStyle name="Обычный 3 17 6 5 2" xfId="46108"/>
    <cellStyle name="Обычный 3 17 6 5 2 2" xfId="46109"/>
    <cellStyle name="Обычный 3 17 6 5 2 2 2" xfId="46110"/>
    <cellStyle name="Обычный 3 17 6 5 2 3" xfId="46111"/>
    <cellStyle name="Обычный 3 17 6 5 3" xfId="46112"/>
    <cellStyle name="Обычный 3 17 6 5 3 2" xfId="46113"/>
    <cellStyle name="Обычный 3 17 6 5 4" xfId="46114"/>
    <cellStyle name="Обычный 3 17 6 6" xfId="46115"/>
    <cellStyle name="Обычный 3 17 6 6 2" xfId="46116"/>
    <cellStyle name="Обычный 3 17 6 6 2 2" xfId="46117"/>
    <cellStyle name="Обычный 3 17 6 6 3" xfId="46118"/>
    <cellStyle name="Обычный 3 17 6 7" xfId="46119"/>
    <cellStyle name="Обычный 3 17 6 7 2" xfId="46120"/>
    <cellStyle name="Обычный 3 17 6 8" xfId="46121"/>
    <cellStyle name="Обычный 3 17 7" xfId="46122"/>
    <cellStyle name="Обычный 3 17 7 2" xfId="46123"/>
    <cellStyle name="Обычный 3 17 7 2 2" xfId="46124"/>
    <cellStyle name="Обычный 3 17 7 2 2 2" xfId="46125"/>
    <cellStyle name="Обычный 3 17 7 2 2 2 2" xfId="46126"/>
    <cellStyle name="Обычный 3 17 7 2 2 2 2 2" xfId="46127"/>
    <cellStyle name="Обычный 3 17 7 2 2 2 2 2 2" xfId="46128"/>
    <cellStyle name="Обычный 3 17 7 2 2 2 2 3" xfId="46129"/>
    <cellStyle name="Обычный 3 17 7 2 2 2 3" xfId="46130"/>
    <cellStyle name="Обычный 3 17 7 2 2 2 3 2" xfId="46131"/>
    <cellStyle name="Обычный 3 17 7 2 2 2 4" xfId="46132"/>
    <cellStyle name="Обычный 3 17 7 2 2 3" xfId="46133"/>
    <cellStyle name="Обычный 3 17 7 2 2 3 2" xfId="46134"/>
    <cellStyle name="Обычный 3 17 7 2 2 3 2 2" xfId="46135"/>
    <cellStyle name="Обычный 3 17 7 2 2 3 3" xfId="46136"/>
    <cellStyle name="Обычный 3 17 7 2 2 4" xfId="46137"/>
    <cellStyle name="Обычный 3 17 7 2 2 4 2" xfId="46138"/>
    <cellStyle name="Обычный 3 17 7 2 2 5" xfId="46139"/>
    <cellStyle name="Обычный 3 17 7 2 3" xfId="46140"/>
    <cellStyle name="Обычный 3 17 7 2 3 2" xfId="46141"/>
    <cellStyle name="Обычный 3 17 7 2 3 2 2" xfId="46142"/>
    <cellStyle name="Обычный 3 17 7 2 3 2 2 2" xfId="46143"/>
    <cellStyle name="Обычный 3 17 7 2 3 2 2 2 2" xfId="46144"/>
    <cellStyle name="Обычный 3 17 7 2 3 2 2 3" xfId="46145"/>
    <cellStyle name="Обычный 3 17 7 2 3 2 3" xfId="46146"/>
    <cellStyle name="Обычный 3 17 7 2 3 2 3 2" xfId="46147"/>
    <cellStyle name="Обычный 3 17 7 2 3 2 4" xfId="46148"/>
    <cellStyle name="Обычный 3 17 7 2 3 3" xfId="46149"/>
    <cellStyle name="Обычный 3 17 7 2 3 3 2" xfId="46150"/>
    <cellStyle name="Обычный 3 17 7 2 3 3 2 2" xfId="46151"/>
    <cellStyle name="Обычный 3 17 7 2 3 3 3" xfId="46152"/>
    <cellStyle name="Обычный 3 17 7 2 3 4" xfId="46153"/>
    <cellStyle name="Обычный 3 17 7 2 3 4 2" xfId="46154"/>
    <cellStyle name="Обычный 3 17 7 2 3 5" xfId="46155"/>
    <cellStyle name="Обычный 3 17 7 2 4" xfId="46156"/>
    <cellStyle name="Обычный 3 17 7 2 4 2" xfId="46157"/>
    <cellStyle name="Обычный 3 17 7 2 4 2 2" xfId="46158"/>
    <cellStyle name="Обычный 3 17 7 2 4 2 2 2" xfId="46159"/>
    <cellStyle name="Обычный 3 17 7 2 4 2 3" xfId="46160"/>
    <cellStyle name="Обычный 3 17 7 2 4 3" xfId="46161"/>
    <cellStyle name="Обычный 3 17 7 2 4 3 2" xfId="46162"/>
    <cellStyle name="Обычный 3 17 7 2 4 4" xfId="46163"/>
    <cellStyle name="Обычный 3 17 7 2 5" xfId="46164"/>
    <cellStyle name="Обычный 3 17 7 2 5 2" xfId="46165"/>
    <cellStyle name="Обычный 3 17 7 2 5 2 2" xfId="46166"/>
    <cellStyle name="Обычный 3 17 7 2 5 3" xfId="46167"/>
    <cellStyle name="Обычный 3 17 7 2 6" xfId="46168"/>
    <cellStyle name="Обычный 3 17 7 2 6 2" xfId="46169"/>
    <cellStyle name="Обычный 3 17 7 2 7" xfId="46170"/>
    <cellStyle name="Обычный 3 17 7 3" xfId="46171"/>
    <cellStyle name="Обычный 3 17 7 3 2" xfId="46172"/>
    <cellStyle name="Обычный 3 17 7 3 2 2" xfId="46173"/>
    <cellStyle name="Обычный 3 17 7 3 2 2 2" xfId="46174"/>
    <cellStyle name="Обычный 3 17 7 3 2 2 2 2" xfId="46175"/>
    <cellStyle name="Обычный 3 17 7 3 2 2 3" xfId="46176"/>
    <cellStyle name="Обычный 3 17 7 3 2 3" xfId="46177"/>
    <cellStyle name="Обычный 3 17 7 3 2 3 2" xfId="46178"/>
    <cellStyle name="Обычный 3 17 7 3 2 4" xfId="46179"/>
    <cellStyle name="Обычный 3 17 7 3 3" xfId="46180"/>
    <cellStyle name="Обычный 3 17 7 3 3 2" xfId="46181"/>
    <cellStyle name="Обычный 3 17 7 3 3 2 2" xfId="46182"/>
    <cellStyle name="Обычный 3 17 7 3 3 3" xfId="46183"/>
    <cellStyle name="Обычный 3 17 7 3 4" xfId="46184"/>
    <cellStyle name="Обычный 3 17 7 3 4 2" xfId="46185"/>
    <cellStyle name="Обычный 3 17 7 3 5" xfId="46186"/>
    <cellStyle name="Обычный 3 17 7 4" xfId="46187"/>
    <cellStyle name="Обычный 3 17 7 4 2" xfId="46188"/>
    <cellStyle name="Обычный 3 17 7 4 2 2" xfId="46189"/>
    <cellStyle name="Обычный 3 17 7 4 2 2 2" xfId="46190"/>
    <cellStyle name="Обычный 3 17 7 4 2 2 2 2" xfId="46191"/>
    <cellStyle name="Обычный 3 17 7 4 2 2 3" xfId="46192"/>
    <cellStyle name="Обычный 3 17 7 4 2 3" xfId="46193"/>
    <cellStyle name="Обычный 3 17 7 4 2 3 2" xfId="46194"/>
    <cellStyle name="Обычный 3 17 7 4 2 4" xfId="46195"/>
    <cellStyle name="Обычный 3 17 7 4 3" xfId="46196"/>
    <cellStyle name="Обычный 3 17 7 4 3 2" xfId="46197"/>
    <cellStyle name="Обычный 3 17 7 4 3 2 2" xfId="46198"/>
    <cellStyle name="Обычный 3 17 7 4 3 3" xfId="46199"/>
    <cellStyle name="Обычный 3 17 7 4 4" xfId="46200"/>
    <cellStyle name="Обычный 3 17 7 4 4 2" xfId="46201"/>
    <cellStyle name="Обычный 3 17 7 4 5" xfId="46202"/>
    <cellStyle name="Обычный 3 17 7 5" xfId="46203"/>
    <cellStyle name="Обычный 3 17 7 5 2" xfId="46204"/>
    <cellStyle name="Обычный 3 17 7 5 2 2" xfId="46205"/>
    <cellStyle name="Обычный 3 17 7 5 2 2 2" xfId="46206"/>
    <cellStyle name="Обычный 3 17 7 5 2 3" xfId="46207"/>
    <cellStyle name="Обычный 3 17 7 5 3" xfId="46208"/>
    <cellStyle name="Обычный 3 17 7 5 3 2" xfId="46209"/>
    <cellStyle name="Обычный 3 17 7 5 4" xfId="46210"/>
    <cellStyle name="Обычный 3 17 7 6" xfId="46211"/>
    <cellStyle name="Обычный 3 17 7 6 2" xfId="46212"/>
    <cellStyle name="Обычный 3 17 7 6 2 2" xfId="46213"/>
    <cellStyle name="Обычный 3 17 7 6 3" xfId="46214"/>
    <cellStyle name="Обычный 3 17 7 7" xfId="46215"/>
    <cellStyle name="Обычный 3 17 7 7 2" xfId="46216"/>
    <cellStyle name="Обычный 3 17 7 8" xfId="46217"/>
    <cellStyle name="Обычный 3 17 8" xfId="46218"/>
    <cellStyle name="Обычный 3 17 8 2" xfId="46219"/>
    <cellStyle name="Обычный 3 17 8 2 2" xfId="46220"/>
    <cellStyle name="Обычный 3 17 8 2 2 2" xfId="46221"/>
    <cellStyle name="Обычный 3 17 8 2 2 2 2" xfId="46222"/>
    <cellStyle name="Обычный 3 17 8 2 2 2 2 2" xfId="46223"/>
    <cellStyle name="Обычный 3 17 8 2 2 2 2 2 2" xfId="46224"/>
    <cellStyle name="Обычный 3 17 8 2 2 2 2 3" xfId="46225"/>
    <cellStyle name="Обычный 3 17 8 2 2 2 3" xfId="46226"/>
    <cellStyle name="Обычный 3 17 8 2 2 2 3 2" xfId="46227"/>
    <cellStyle name="Обычный 3 17 8 2 2 2 4" xfId="46228"/>
    <cellStyle name="Обычный 3 17 8 2 2 3" xfId="46229"/>
    <cellStyle name="Обычный 3 17 8 2 2 3 2" xfId="46230"/>
    <cellStyle name="Обычный 3 17 8 2 2 3 2 2" xfId="46231"/>
    <cellStyle name="Обычный 3 17 8 2 2 3 3" xfId="46232"/>
    <cellStyle name="Обычный 3 17 8 2 2 4" xfId="46233"/>
    <cellStyle name="Обычный 3 17 8 2 2 4 2" xfId="46234"/>
    <cellStyle name="Обычный 3 17 8 2 2 5" xfId="46235"/>
    <cellStyle name="Обычный 3 17 8 2 3" xfId="46236"/>
    <cellStyle name="Обычный 3 17 8 2 3 2" xfId="46237"/>
    <cellStyle name="Обычный 3 17 8 2 3 2 2" xfId="46238"/>
    <cellStyle name="Обычный 3 17 8 2 3 2 2 2" xfId="46239"/>
    <cellStyle name="Обычный 3 17 8 2 3 2 2 2 2" xfId="46240"/>
    <cellStyle name="Обычный 3 17 8 2 3 2 2 3" xfId="46241"/>
    <cellStyle name="Обычный 3 17 8 2 3 2 3" xfId="46242"/>
    <cellStyle name="Обычный 3 17 8 2 3 2 3 2" xfId="46243"/>
    <cellStyle name="Обычный 3 17 8 2 3 2 4" xfId="46244"/>
    <cellStyle name="Обычный 3 17 8 2 3 3" xfId="46245"/>
    <cellStyle name="Обычный 3 17 8 2 3 3 2" xfId="46246"/>
    <cellStyle name="Обычный 3 17 8 2 3 3 2 2" xfId="46247"/>
    <cellStyle name="Обычный 3 17 8 2 3 3 3" xfId="46248"/>
    <cellStyle name="Обычный 3 17 8 2 3 4" xfId="46249"/>
    <cellStyle name="Обычный 3 17 8 2 3 4 2" xfId="46250"/>
    <cellStyle name="Обычный 3 17 8 2 3 5" xfId="46251"/>
    <cellStyle name="Обычный 3 17 8 2 4" xfId="46252"/>
    <cellStyle name="Обычный 3 17 8 2 4 2" xfId="46253"/>
    <cellStyle name="Обычный 3 17 8 2 4 2 2" xfId="46254"/>
    <cellStyle name="Обычный 3 17 8 2 4 2 2 2" xfId="46255"/>
    <cellStyle name="Обычный 3 17 8 2 4 2 3" xfId="46256"/>
    <cellStyle name="Обычный 3 17 8 2 4 3" xfId="46257"/>
    <cellStyle name="Обычный 3 17 8 2 4 3 2" xfId="46258"/>
    <cellStyle name="Обычный 3 17 8 2 4 4" xfId="46259"/>
    <cellStyle name="Обычный 3 17 8 2 5" xfId="46260"/>
    <cellStyle name="Обычный 3 17 8 2 5 2" xfId="46261"/>
    <cellStyle name="Обычный 3 17 8 2 5 2 2" xfId="46262"/>
    <cellStyle name="Обычный 3 17 8 2 5 3" xfId="46263"/>
    <cellStyle name="Обычный 3 17 8 2 6" xfId="46264"/>
    <cellStyle name="Обычный 3 17 8 2 6 2" xfId="46265"/>
    <cellStyle name="Обычный 3 17 8 2 7" xfId="46266"/>
    <cellStyle name="Обычный 3 17 8 3" xfId="46267"/>
    <cellStyle name="Обычный 3 17 8 3 2" xfId="46268"/>
    <cellStyle name="Обычный 3 17 8 3 2 2" xfId="46269"/>
    <cellStyle name="Обычный 3 17 8 3 2 2 2" xfId="46270"/>
    <cellStyle name="Обычный 3 17 8 3 2 2 2 2" xfId="46271"/>
    <cellStyle name="Обычный 3 17 8 3 2 2 3" xfId="46272"/>
    <cellStyle name="Обычный 3 17 8 3 2 3" xfId="46273"/>
    <cellStyle name="Обычный 3 17 8 3 2 3 2" xfId="46274"/>
    <cellStyle name="Обычный 3 17 8 3 2 4" xfId="46275"/>
    <cellStyle name="Обычный 3 17 8 3 3" xfId="46276"/>
    <cellStyle name="Обычный 3 17 8 3 3 2" xfId="46277"/>
    <cellStyle name="Обычный 3 17 8 3 3 2 2" xfId="46278"/>
    <cellStyle name="Обычный 3 17 8 3 3 3" xfId="46279"/>
    <cellStyle name="Обычный 3 17 8 3 4" xfId="46280"/>
    <cellStyle name="Обычный 3 17 8 3 4 2" xfId="46281"/>
    <cellStyle name="Обычный 3 17 8 3 5" xfId="46282"/>
    <cellStyle name="Обычный 3 17 8 4" xfId="46283"/>
    <cellStyle name="Обычный 3 17 8 4 2" xfId="46284"/>
    <cellStyle name="Обычный 3 17 8 4 2 2" xfId="46285"/>
    <cellStyle name="Обычный 3 17 8 4 2 2 2" xfId="46286"/>
    <cellStyle name="Обычный 3 17 8 4 2 2 2 2" xfId="46287"/>
    <cellStyle name="Обычный 3 17 8 4 2 2 3" xfId="46288"/>
    <cellStyle name="Обычный 3 17 8 4 2 3" xfId="46289"/>
    <cellStyle name="Обычный 3 17 8 4 2 3 2" xfId="46290"/>
    <cellStyle name="Обычный 3 17 8 4 2 4" xfId="46291"/>
    <cellStyle name="Обычный 3 17 8 4 3" xfId="46292"/>
    <cellStyle name="Обычный 3 17 8 4 3 2" xfId="46293"/>
    <cellStyle name="Обычный 3 17 8 4 3 2 2" xfId="46294"/>
    <cellStyle name="Обычный 3 17 8 4 3 3" xfId="46295"/>
    <cellStyle name="Обычный 3 17 8 4 4" xfId="46296"/>
    <cellStyle name="Обычный 3 17 8 4 4 2" xfId="46297"/>
    <cellStyle name="Обычный 3 17 8 4 5" xfId="46298"/>
    <cellStyle name="Обычный 3 17 8 5" xfId="46299"/>
    <cellStyle name="Обычный 3 17 8 5 2" xfId="46300"/>
    <cellStyle name="Обычный 3 17 8 5 2 2" xfId="46301"/>
    <cellStyle name="Обычный 3 17 8 5 2 2 2" xfId="46302"/>
    <cellStyle name="Обычный 3 17 8 5 2 3" xfId="46303"/>
    <cellStyle name="Обычный 3 17 8 5 3" xfId="46304"/>
    <cellStyle name="Обычный 3 17 8 5 3 2" xfId="46305"/>
    <cellStyle name="Обычный 3 17 8 5 4" xfId="46306"/>
    <cellStyle name="Обычный 3 17 8 6" xfId="46307"/>
    <cellStyle name="Обычный 3 17 8 6 2" xfId="46308"/>
    <cellStyle name="Обычный 3 17 8 6 2 2" xfId="46309"/>
    <cellStyle name="Обычный 3 17 8 6 3" xfId="46310"/>
    <cellStyle name="Обычный 3 17 8 7" xfId="46311"/>
    <cellStyle name="Обычный 3 17 8 7 2" xfId="46312"/>
    <cellStyle name="Обычный 3 17 8 8" xfId="46313"/>
    <cellStyle name="Обычный 3 17 9" xfId="46314"/>
    <cellStyle name="Обычный 3 17 9 2" xfId="46315"/>
    <cellStyle name="Обычный 3 17 9 2 2" xfId="46316"/>
    <cellStyle name="Обычный 3 17 9 2 2 2" xfId="46317"/>
    <cellStyle name="Обычный 3 17 9 2 2 2 2" xfId="46318"/>
    <cellStyle name="Обычный 3 17 9 2 2 2 2 2" xfId="46319"/>
    <cellStyle name="Обычный 3 17 9 2 2 2 2 2 2" xfId="46320"/>
    <cellStyle name="Обычный 3 17 9 2 2 2 2 3" xfId="46321"/>
    <cellStyle name="Обычный 3 17 9 2 2 2 3" xfId="46322"/>
    <cellStyle name="Обычный 3 17 9 2 2 2 3 2" xfId="46323"/>
    <cellStyle name="Обычный 3 17 9 2 2 2 4" xfId="46324"/>
    <cellStyle name="Обычный 3 17 9 2 2 3" xfId="46325"/>
    <cellStyle name="Обычный 3 17 9 2 2 3 2" xfId="46326"/>
    <cellStyle name="Обычный 3 17 9 2 2 3 2 2" xfId="46327"/>
    <cellStyle name="Обычный 3 17 9 2 2 3 3" xfId="46328"/>
    <cellStyle name="Обычный 3 17 9 2 2 4" xfId="46329"/>
    <cellStyle name="Обычный 3 17 9 2 2 4 2" xfId="46330"/>
    <cellStyle name="Обычный 3 17 9 2 2 5" xfId="46331"/>
    <cellStyle name="Обычный 3 17 9 2 3" xfId="46332"/>
    <cellStyle name="Обычный 3 17 9 2 3 2" xfId="46333"/>
    <cellStyle name="Обычный 3 17 9 2 3 2 2" xfId="46334"/>
    <cellStyle name="Обычный 3 17 9 2 3 2 2 2" xfId="46335"/>
    <cellStyle name="Обычный 3 17 9 2 3 2 2 2 2" xfId="46336"/>
    <cellStyle name="Обычный 3 17 9 2 3 2 2 3" xfId="46337"/>
    <cellStyle name="Обычный 3 17 9 2 3 2 3" xfId="46338"/>
    <cellStyle name="Обычный 3 17 9 2 3 2 3 2" xfId="46339"/>
    <cellStyle name="Обычный 3 17 9 2 3 2 4" xfId="46340"/>
    <cellStyle name="Обычный 3 17 9 2 3 3" xfId="46341"/>
    <cellStyle name="Обычный 3 17 9 2 3 3 2" xfId="46342"/>
    <cellStyle name="Обычный 3 17 9 2 3 3 2 2" xfId="46343"/>
    <cellStyle name="Обычный 3 17 9 2 3 3 3" xfId="46344"/>
    <cellStyle name="Обычный 3 17 9 2 3 4" xfId="46345"/>
    <cellStyle name="Обычный 3 17 9 2 3 4 2" xfId="46346"/>
    <cellStyle name="Обычный 3 17 9 2 3 5" xfId="46347"/>
    <cellStyle name="Обычный 3 17 9 2 4" xfId="46348"/>
    <cellStyle name="Обычный 3 17 9 2 4 2" xfId="46349"/>
    <cellStyle name="Обычный 3 17 9 2 4 2 2" xfId="46350"/>
    <cellStyle name="Обычный 3 17 9 2 4 2 2 2" xfId="46351"/>
    <cellStyle name="Обычный 3 17 9 2 4 2 3" xfId="46352"/>
    <cellStyle name="Обычный 3 17 9 2 4 3" xfId="46353"/>
    <cellStyle name="Обычный 3 17 9 2 4 3 2" xfId="46354"/>
    <cellStyle name="Обычный 3 17 9 2 4 4" xfId="46355"/>
    <cellStyle name="Обычный 3 17 9 2 5" xfId="46356"/>
    <cellStyle name="Обычный 3 17 9 2 5 2" xfId="46357"/>
    <cellStyle name="Обычный 3 17 9 2 5 2 2" xfId="46358"/>
    <cellStyle name="Обычный 3 17 9 2 5 3" xfId="46359"/>
    <cellStyle name="Обычный 3 17 9 2 6" xfId="46360"/>
    <cellStyle name="Обычный 3 17 9 2 6 2" xfId="46361"/>
    <cellStyle name="Обычный 3 17 9 2 7" xfId="46362"/>
    <cellStyle name="Обычный 3 17 9 3" xfId="46363"/>
    <cellStyle name="Обычный 3 17 9 3 2" xfId="46364"/>
    <cellStyle name="Обычный 3 17 9 3 2 2" xfId="46365"/>
    <cellStyle name="Обычный 3 17 9 3 2 2 2" xfId="46366"/>
    <cellStyle name="Обычный 3 17 9 3 2 2 2 2" xfId="46367"/>
    <cellStyle name="Обычный 3 17 9 3 2 2 3" xfId="46368"/>
    <cellStyle name="Обычный 3 17 9 3 2 3" xfId="46369"/>
    <cellStyle name="Обычный 3 17 9 3 2 3 2" xfId="46370"/>
    <cellStyle name="Обычный 3 17 9 3 2 4" xfId="46371"/>
    <cellStyle name="Обычный 3 17 9 3 3" xfId="46372"/>
    <cellStyle name="Обычный 3 17 9 3 3 2" xfId="46373"/>
    <cellStyle name="Обычный 3 17 9 3 3 2 2" xfId="46374"/>
    <cellStyle name="Обычный 3 17 9 3 3 3" xfId="46375"/>
    <cellStyle name="Обычный 3 17 9 3 4" xfId="46376"/>
    <cellStyle name="Обычный 3 17 9 3 4 2" xfId="46377"/>
    <cellStyle name="Обычный 3 17 9 3 5" xfId="46378"/>
    <cellStyle name="Обычный 3 17 9 4" xfId="46379"/>
    <cellStyle name="Обычный 3 17 9 4 2" xfId="46380"/>
    <cellStyle name="Обычный 3 17 9 4 2 2" xfId="46381"/>
    <cellStyle name="Обычный 3 17 9 4 2 2 2" xfId="46382"/>
    <cellStyle name="Обычный 3 17 9 4 2 2 2 2" xfId="46383"/>
    <cellStyle name="Обычный 3 17 9 4 2 2 3" xfId="46384"/>
    <cellStyle name="Обычный 3 17 9 4 2 3" xfId="46385"/>
    <cellStyle name="Обычный 3 17 9 4 2 3 2" xfId="46386"/>
    <cellStyle name="Обычный 3 17 9 4 2 4" xfId="46387"/>
    <cellStyle name="Обычный 3 17 9 4 3" xfId="46388"/>
    <cellStyle name="Обычный 3 17 9 4 3 2" xfId="46389"/>
    <cellStyle name="Обычный 3 17 9 4 3 2 2" xfId="46390"/>
    <cellStyle name="Обычный 3 17 9 4 3 3" xfId="46391"/>
    <cellStyle name="Обычный 3 17 9 4 4" xfId="46392"/>
    <cellStyle name="Обычный 3 17 9 4 4 2" xfId="46393"/>
    <cellStyle name="Обычный 3 17 9 4 5" xfId="46394"/>
    <cellStyle name="Обычный 3 17 9 5" xfId="46395"/>
    <cellStyle name="Обычный 3 17 9 5 2" xfId="46396"/>
    <cellStyle name="Обычный 3 17 9 5 2 2" xfId="46397"/>
    <cellStyle name="Обычный 3 17 9 5 2 2 2" xfId="46398"/>
    <cellStyle name="Обычный 3 17 9 5 2 3" xfId="46399"/>
    <cellStyle name="Обычный 3 17 9 5 3" xfId="46400"/>
    <cellStyle name="Обычный 3 17 9 5 3 2" xfId="46401"/>
    <cellStyle name="Обычный 3 17 9 5 4" xfId="46402"/>
    <cellStyle name="Обычный 3 17 9 6" xfId="46403"/>
    <cellStyle name="Обычный 3 17 9 6 2" xfId="46404"/>
    <cellStyle name="Обычный 3 17 9 6 2 2" xfId="46405"/>
    <cellStyle name="Обычный 3 17 9 6 3" xfId="46406"/>
    <cellStyle name="Обычный 3 17 9 7" xfId="46407"/>
    <cellStyle name="Обычный 3 17 9 7 2" xfId="46408"/>
    <cellStyle name="Обычный 3 17 9 8" xfId="46409"/>
    <cellStyle name="Обычный 3 18" xfId="46410"/>
    <cellStyle name="Обычный 3 18 10" xfId="46411"/>
    <cellStyle name="Обычный 3 18 10 2" xfId="46412"/>
    <cellStyle name="Обычный 3 18 10 2 2" xfId="46413"/>
    <cellStyle name="Обычный 3 18 10 2 2 2" xfId="46414"/>
    <cellStyle name="Обычный 3 18 10 2 2 2 2" xfId="46415"/>
    <cellStyle name="Обычный 3 18 10 2 2 2 2 2" xfId="46416"/>
    <cellStyle name="Обычный 3 18 10 2 2 2 2 2 2" xfId="46417"/>
    <cellStyle name="Обычный 3 18 10 2 2 2 2 3" xfId="46418"/>
    <cellStyle name="Обычный 3 18 10 2 2 2 3" xfId="46419"/>
    <cellStyle name="Обычный 3 18 10 2 2 2 3 2" xfId="46420"/>
    <cellStyle name="Обычный 3 18 10 2 2 2 4" xfId="46421"/>
    <cellStyle name="Обычный 3 18 10 2 2 3" xfId="46422"/>
    <cellStyle name="Обычный 3 18 10 2 2 3 2" xfId="46423"/>
    <cellStyle name="Обычный 3 18 10 2 2 3 2 2" xfId="46424"/>
    <cellStyle name="Обычный 3 18 10 2 2 3 3" xfId="46425"/>
    <cellStyle name="Обычный 3 18 10 2 2 4" xfId="46426"/>
    <cellStyle name="Обычный 3 18 10 2 2 4 2" xfId="46427"/>
    <cellStyle name="Обычный 3 18 10 2 2 5" xfId="46428"/>
    <cellStyle name="Обычный 3 18 10 2 3" xfId="46429"/>
    <cellStyle name="Обычный 3 18 10 2 3 2" xfId="46430"/>
    <cellStyle name="Обычный 3 18 10 2 3 2 2" xfId="46431"/>
    <cellStyle name="Обычный 3 18 10 2 3 2 2 2" xfId="46432"/>
    <cellStyle name="Обычный 3 18 10 2 3 2 2 2 2" xfId="46433"/>
    <cellStyle name="Обычный 3 18 10 2 3 2 2 3" xfId="46434"/>
    <cellStyle name="Обычный 3 18 10 2 3 2 3" xfId="46435"/>
    <cellStyle name="Обычный 3 18 10 2 3 2 3 2" xfId="46436"/>
    <cellStyle name="Обычный 3 18 10 2 3 2 4" xfId="46437"/>
    <cellStyle name="Обычный 3 18 10 2 3 3" xfId="46438"/>
    <cellStyle name="Обычный 3 18 10 2 3 3 2" xfId="46439"/>
    <cellStyle name="Обычный 3 18 10 2 3 3 2 2" xfId="46440"/>
    <cellStyle name="Обычный 3 18 10 2 3 3 3" xfId="46441"/>
    <cellStyle name="Обычный 3 18 10 2 3 4" xfId="46442"/>
    <cellStyle name="Обычный 3 18 10 2 3 4 2" xfId="46443"/>
    <cellStyle name="Обычный 3 18 10 2 3 5" xfId="46444"/>
    <cellStyle name="Обычный 3 18 10 2 4" xfId="46445"/>
    <cellStyle name="Обычный 3 18 10 2 4 2" xfId="46446"/>
    <cellStyle name="Обычный 3 18 10 2 4 2 2" xfId="46447"/>
    <cellStyle name="Обычный 3 18 10 2 4 2 2 2" xfId="46448"/>
    <cellStyle name="Обычный 3 18 10 2 4 2 3" xfId="46449"/>
    <cellStyle name="Обычный 3 18 10 2 4 3" xfId="46450"/>
    <cellStyle name="Обычный 3 18 10 2 4 3 2" xfId="46451"/>
    <cellStyle name="Обычный 3 18 10 2 4 4" xfId="46452"/>
    <cellStyle name="Обычный 3 18 10 2 5" xfId="46453"/>
    <cellStyle name="Обычный 3 18 10 2 5 2" xfId="46454"/>
    <cellStyle name="Обычный 3 18 10 2 5 2 2" xfId="46455"/>
    <cellStyle name="Обычный 3 18 10 2 5 3" xfId="46456"/>
    <cellStyle name="Обычный 3 18 10 2 6" xfId="46457"/>
    <cellStyle name="Обычный 3 18 10 2 6 2" xfId="46458"/>
    <cellStyle name="Обычный 3 18 10 2 7" xfId="46459"/>
    <cellStyle name="Обычный 3 18 10 3" xfId="46460"/>
    <cellStyle name="Обычный 3 18 10 3 2" xfId="46461"/>
    <cellStyle name="Обычный 3 18 10 3 2 2" xfId="46462"/>
    <cellStyle name="Обычный 3 18 10 3 2 2 2" xfId="46463"/>
    <cellStyle name="Обычный 3 18 10 3 2 2 2 2" xfId="46464"/>
    <cellStyle name="Обычный 3 18 10 3 2 2 3" xfId="46465"/>
    <cellStyle name="Обычный 3 18 10 3 2 3" xfId="46466"/>
    <cellStyle name="Обычный 3 18 10 3 2 3 2" xfId="46467"/>
    <cellStyle name="Обычный 3 18 10 3 2 4" xfId="46468"/>
    <cellStyle name="Обычный 3 18 10 3 3" xfId="46469"/>
    <cellStyle name="Обычный 3 18 10 3 3 2" xfId="46470"/>
    <cellStyle name="Обычный 3 18 10 3 3 2 2" xfId="46471"/>
    <cellStyle name="Обычный 3 18 10 3 3 3" xfId="46472"/>
    <cellStyle name="Обычный 3 18 10 3 4" xfId="46473"/>
    <cellStyle name="Обычный 3 18 10 3 4 2" xfId="46474"/>
    <cellStyle name="Обычный 3 18 10 3 5" xfId="46475"/>
    <cellStyle name="Обычный 3 18 10 4" xfId="46476"/>
    <cellStyle name="Обычный 3 18 10 4 2" xfId="46477"/>
    <cellStyle name="Обычный 3 18 10 4 2 2" xfId="46478"/>
    <cellStyle name="Обычный 3 18 10 4 2 2 2" xfId="46479"/>
    <cellStyle name="Обычный 3 18 10 4 2 2 2 2" xfId="46480"/>
    <cellStyle name="Обычный 3 18 10 4 2 2 3" xfId="46481"/>
    <cellStyle name="Обычный 3 18 10 4 2 3" xfId="46482"/>
    <cellStyle name="Обычный 3 18 10 4 2 3 2" xfId="46483"/>
    <cellStyle name="Обычный 3 18 10 4 2 4" xfId="46484"/>
    <cellStyle name="Обычный 3 18 10 4 3" xfId="46485"/>
    <cellStyle name="Обычный 3 18 10 4 3 2" xfId="46486"/>
    <cellStyle name="Обычный 3 18 10 4 3 2 2" xfId="46487"/>
    <cellStyle name="Обычный 3 18 10 4 3 3" xfId="46488"/>
    <cellStyle name="Обычный 3 18 10 4 4" xfId="46489"/>
    <cellStyle name="Обычный 3 18 10 4 4 2" xfId="46490"/>
    <cellStyle name="Обычный 3 18 10 4 5" xfId="46491"/>
    <cellStyle name="Обычный 3 18 10 5" xfId="46492"/>
    <cellStyle name="Обычный 3 18 10 5 2" xfId="46493"/>
    <cellStyle name="Обычный 3 18 10 5 2 2" xfId="46494"/>
    <cellStyle name="Обычный 3 18 10 5 2 2 2" xfId="46495"/>
    <cellStyle name="Обычный 3 18 10 5 2 3" xfId="46496"/>
    <cellStyle name="Обычный 3 18 10 5 3" xfId="46497"/>
    <cellStyle name="Обычный 3 18 10 5 3 2" xfId="46498"/>
    <cellStyle name="Обычный 3 18 10 5 4" xfId="46499"/>
    <cellStyle name="Обычный 3 18 10 6" xfId="46500"/>
    <cellStyle name="Обычный 3 18 10 6 2" xfId="46501"/>
    <cellStyle name="Обычный 3 18 10 6 2 2" xfId="46502"/>
    <cellStyle name="Обычный 3 18 10 6 3" xfId="46503"/>
    <cellStyle name="Обычный 3 18 10 7" xfId="46504"/>
    <cellStyle name="Обычный 3 18 10 7 2" xfId="46505"/>
    <cellStyle name="Обычный 3 18 10 8" xfId="46506"/>
    <cellStyle name="Обычный 3 18 11" xfId="46507"/>
    <cellStyle name="Обычный 3 18 11 2" xfId="46508"/>
    <cellStyle name="Обычный 3 18 11 2 2" xfId="46509"/>
    <cellStyle name="Обычный 3 18 11 2 2 2" xfId="46510"/>
    <cellStyle name="Обычный 3 18 11 2 2 2 2" xfId="46511"/>
    <cellStyle name="Обычный 3 18 11 2 2 2 2 2" xfId="46512"/>
    <cellStyle name="Обычный 3 18 11 2 2 2 2 2 2" xfId="46513"/>
    <cellStyle name="Обычный 3 18 11 2 2 2 2 3" xfId="46514"/>
    <cellStyle name="Обычный 3 18 11 2 2 2 3" xfId="46515"/>
    <cellStyle name="Обычный 3 18 11 2 2 2 3 2" xfId="46516"/>
    <cellStyle name="Обычный 3 18 11 2 2 2 4" xfId="46517"/>
    <cellStyle name="Обычный 3 18 11 2 2 3" xfId="46518"/>
    <cellStyle name="Обычный 3 18 11 2 2 3 2" xfId="46519"/>
    <cellStyle name="Обычный 3 18 11 2 2 3 2 2" xfId="46520"/>
    <cellStyle name="Обычный 3 18 11 2 2 3 3" xfId="46521"/>
    <cellStyle name="Обычный 3 18 11 2 2 4" xfId="46522"/>
    <cellStyle name="Обычный 3 18 11 2 2 4 2" xfId="46523"/>
    <cellStyle name="Обычный 3 18 11 2 2 5" xfId="46524"/>
    <cellStyle name="Обычный 3 18 11 2 3" xfId="46525"/>
    <cellStyle name="Обычный 3 18 11 2 3 2" xfId="46526"/>
    <cellStyle name="Обычный 3 18 11 2 3 2 2" xfId="46527"/>
    <cellStyle name="Обычный 3 18 11 2 3 2 2 2" xfId="46528"/>
    <cellStyle name="Обычный 3 18 11 2 3 2 2 2 2" xfId="46529"/>
    <cellStyle name="Обычный 3 18 11 2 3 2 2 3" xfId="46530"/>
    <cellStyle name="Обычный 3 18 11 2 3 2 3" xfId="46531"/>
    <cellStyle name="Обычный 3 18 11 2 3 2 3 2" xfId="46532"/>
    <cellStyle name="Обычный 3 18 11 2 3 2 4" xfId="46533"/>
    <cellStyle name="Обычный 3 18 11 2 3 3" xfId="46534"/>
    <cellStyle name="Обычный 3 18 11 2 3 3 2" xfId="46535"/>
    <cellStyle name="Обычный 3 18 11 2 3 3 2 2" xfId="46536"/>
    <cellStyle name="Обычный 3 18 11 2 3 3 3" xfId="46537"/>
    <cellStyle name="Обычный 3 18 11 2 3 4" xfId="46538"/>
    <cellStyle name="Обычный 3 18 11 2 3 4 2" xfId="46539"/>
    <cellStyle name="Обычный 3 18 11 2 3 5" xfId="46540"/>
    <cellStyle name="Обычный 3 18 11 2 4" xfId="46541"/>
    <cellStyle name="Обычный 3 18 11 2 4 2" xfId="46542"/>
    <cellStyle name="Обычный 3 18 11 2 4 2 2" xfId="46543"/>
    <cellStyle name="Обычный 3 18 11 2 4 2 2 2" xfId="46544"/>
    <cellStyle name="Обычный 3 18 11 2 4 2 3" xfId="46545"/>
    <cellStyle name="Обычный 3 18 11 2 4 3" xfId="46546"/>
    <cellStyle name="Обычный 3 18 11 2 4 3 2" xfId="46547"/>
    <cellStyle name="Обычный 3 18 11 2 4 4" xfId="46548"/>
    <cellStyle name="Обычный 3 18 11 2 5" xfId="46549"/>
    <cellStyle name="Обычный 3 18 11 2 5 2" xfId="46550"/>
    <cellStyle name="Обычный 3 18 11 2 5 2 2" xfId="46551"/>
    <cellStyle name="Обычный 3 18 11 2 5 3" xfId="46552"/>
    <cellStyle name="Обычный 3 18 11 2 6" xfId="46553"/>
    <cellStyle name="Обычный 3 18 11 2 6 2" xfId="46554"/>
    <cellStyle name="Обычный 3 18 11 2 7" xfId="46555"/>
    <cellStyle name="Обычный 3 18 11 3" xfId="46556"/>
    <cellStyle name="Обычный 3 18 11 3 2" xfId="46557"/>
    <cellStyle name="Обычный 3 18 11 3 2 2" xfId="46558"/>
    <cellStyle name="Обычный 3 18 11 3 2 2 2" xfId="46559"/>
    <cellStyle name="Обычный 3 18 11 3 2 2 2 2" xfId="46560"/>
    <cellStyle name="Обычный 3 18 11 3 2 2 3" xfId="46561"/>
    <cellStyle name="Обычный 3 18 11 3 2 3" xfId="46562"/>
    <cellStyle name="Обычный 3 18 11 3 2 3 2" xfId="46563"/>
    <cellStyle name="Обычный 3 18 11 3 2 4" xfId="46564"/>
    <cellStyle name="Обычный 3 18 11 3 3" xfId="46565"/>
    <cellStyle name="Обычный 3 18 11 3 3 2" xfId="46566"/>
    <cellStyle name="Обычный 3 18 11 3 3 2 2" xfId="46567"/>
    <cellStyle name="Обычный 3 18 11 3 3 3" xfId="46568"/>
    <cellStyle name="Обычный 3 18 11 3 4" xfId="46569"/>
    <cellStyle name="Обычный 3 18 11 3 4 2" xfId="46570"/>
    <cellStyle name="Обычный 3 18 11 3 5" xfId="46571"/>
    <cellStyle name="Обычный 3 18 11 4" xfId="46572"/>
    <cellStyle name="Обычный 3 18 11 4 2" xfId="46573"/>
    <cellStyle name="Обычный 3 18 11 4 2 2" xfId="46574"/>
    <cellStyle name="Обычный 3 18 11 4 2 2 2" xfId="46575"/>
    <cellStyle name="Обычный 3 18 11 4 2 2 2 2" xfId="46576"/>
    <cellStyle name="Обычный 3 18 11 4 2 2 3" xfId="46577"/>
    <cellStyle name="Обычный 3 18 11 4 2 3" xfId="46578"/>
    <cellStyle name="Обычный 3 18 11 4 2 3 2" xfId="46579"/>
    <cellStyle name="Обычный 3 18 11 4 2 4" xfId="46580"/>
    <cellStyle name="Обычный 3 18 11 4 3" xfId="46581"/>
    <cellStyle name="Обычный 3 18 11 4 3 2" xfId="46582"/>
    <cellStyle name="Обычный 3 18 11 4 3 2 2" xfId="46583"/>
    <cellStyle name="Обычный 3 18 11 4 3 3" xfId="46584"/>
    <cellStyle name="Обычный 3 18 11 4 4" xfId="46585"/>
    <cellStyle name="Обычный 3 18 11 4 4 2" xfId="46586"/>
    <cellStyle name="Обычный 3 18 11 4 5" xfId="46587"/>
    <cellStyle name="Обычный 3 18 11 5" xfId="46588"/>
    <cellStyle name="Обычный 3 18 11 5 2" xfId="46589"/>
    <cellStyle name="Обычный 3 18 11 5 2 2" xfId="46590"/>
    <cellStyle name="Обычный 3 18 11 5 2 2 2" xfId="46591"/>
    <cellStyle name="Обычный 3 18 11 5 2 3" xfId="46592"/>
    <cellStyle name="Обычный 3 18 11 5 3" xfId="46593"/>
    <cellStyle name="Обычный 3 18 11 5 3 2" xfId="46594"/>
    <cellStyle name="Обычный 3 18 11 5 4" xfId="46595"/>
    <cellStyle name="Обычный 3 18 11 6" xfId="46596"/>
    <cellStyle name="Обычный 3 18 11 6 2" xfId="46597"/>
    <cellStyle name="Обычный 3 18 11 6 2 2" xfId="46598"/>
    <cellStyle name="Обычный 3 18 11 6 3" xfId="46599"/>
    <cellStyle name="Обычный 3 18 11 7" xfId="46600"/>
    <cellStyle name="Обычный 3 18 11 7 2" xfId="46601"/>
    <cellStyle name="Обычный 3 18 11 8" xfId="46602"/>
    <cellStyle name="Обычный 3 18 12" xfId="46603"/>
    <cellStyle name="Обычный 3 18 12 2" xfId="46604"/>
    <cellStyle name="Обычный 3 18 12 2 2" xfId="46605"/>
    <cellStyle name="Обычный 3 18 12 2 2 2" xfId="46606"/>
    <cellStyle name="Обычный 3 18 12 2 2 2 2" xfId="46607"/>
    <cellStyle name="Обычный 3 18 12 2 2 2 2 2" xfId="46608"/>
    <cellStyle name="Обычный 3 18 12 2 2 2 2 2 2" xfId="46609"/>
    <cellStyle name="Обычный 3 18 12 2 2 2 2 3" xfId="46610"/>
    <cellStyle name="Обычный 3 18 12 2 2 2 3" xfId="46611"/>
    <cellStyle name="Обычный 3 18 12 2 2 2 3 2" xfId="46612"/>
    <cellStyle name="Обычный 3 18 12 2 2 2 4" xfId="46613"/>
    <cellStyle name="Обычный 3 18 12 2 2 3" xfId="46614"/>
    <cellStyle name="Обычный 3 18 12 2 2 3 2" xfId="46615"/>
    <cellStyle name="Обычный 3 18 12 2 2 3 2 2" xfId="46616"/>
    <cellStyle name="Обычный 3 18 12 2 2 3 3" xfId="46617"/>
    <cellStyle name="Обычный 3 18 12 2 2 4" xfId="46618"/>
    <cellStyle name="Обычный 3 18 12 2 2 4 2" xfId="46619"/>
    <cellStyle name="Обычный 3 18 12 2 2 5" xfId="46620"/>
    <cellStyle name="Обычный 3 18 12 2 3" xfId="46621"/>
    <cellStyle name="Обычный 3 18 12 2 3 2" xfId="46622"/>
    <cellStyle name="Обычный 3 18 12 2 3 2 2" xfId="46623"/>
    <cellStyle name="Обычный 3 18 12 2 3 2 2 2" xfId="46624"/>
    <cellStyle name="Обычный 3 18 12 2 3 2 2 2 2" xfId="46625"/>
    <cellStyle name="Обычный 3 18 12 2 3 2 2 3" xfId="46626"/>
    <cellStyle name="Обычный 3 18 12 2 3 2 3" xfId="46627"/>
    <cellStyle name="Обычный 3 18 12 2 3 2 3 2" xfId="46628"/>
    <cellStyle name="Обычный 3 18 12 2 3 2 4" xfId="46629"/>
    <cellStyle name="Обычный 3 18 12 2 3 3" xfId="46630"/>
    <cellStyle name="Обычный 3 18 12 2 3 3 2" xfId="46631"/>
    <cellStyle name="Обычный 3 18 12 2 3 3 2 2" xfId="46632"/>
    <cellStyle name="Обычный 3 18 12 2 3 3 3" xfId="46633"/>
    <cellStyle name="Обычный 3 18 12 2 3 4" xfId="46634"/>
    <cellStyle name="Обычный 3 18 12 2 3 4 2" xfId="46635"/>
    <cellStyle name="Обычный 3 18 12 2 3 5" xfId="46636"/>
    <cellStyle name="Обычный 3 18 12 2 4" xfId="46637"/>
    <cellStyle name="Обычный 3 18 12 2 4 2" xfId="46638"/>
    <cellStyle name="Обычный 3 18 12 2 4 2 2" xfId="46639"/>
    <cellStyle name="Обычный 3 18 12 2 4 2 2 2" xfId="46640"/>
    <cellStyle name="Обычный 3 18 12 2 4 2 3" xfId="46641"/>
    <cellStyle name="Обычный 3 18 12 2 4 3" xfId="46642"/>
    <cellStyle name="Обычный 3 18 12 2 4 3 2" xfId="46643"/>
    <cellStyle name="Обычный 3 18 12 2 4 4" xfId="46644"/>
    <cellStyle name="Обычный 3 18 12 2 5" xfId="46645"/>
    <cellStyle name="Обычный 3 18 12 2 5 2" xfId="46646"/>
    <cellStyle name="Обычный 3 18 12 2 5 2 2" xfId="46647"/>
    <cellStyle name="Обычный 3 18 12 2 5 3" xfId="46648"/>
    <cellStyle name="Обычный 3 18 12 2 6" xfId="46649"/>
    <cellStyle name="Обычный 3 18 12 2 6 2" xfId="46650"/>
    <cellStyle name="Обычный 3 18 12 2 7" xfId="46651"/>
    <cellStyle name="Обычный 3 18 12 3" xfId="46652"/>
    <cellStyle name="Обычный 3 18 12 3 2" xfId="46653"/>
    <cellStyle name="Обычный 3 18 12 3 2 2" xfId="46654"/>
    <cellStyle name="Обычный 3 18 12 3 2 2 2" xfId="46655"/>
    <cellStyle name="Обычный 3 18 12 3 2 2 2 2" xfId="46656"/>
    <cellStyle name="Обычный 3 18 12 3 2 2 3" xfId="46657"/>
    <cellStyle name="Обычный 3 18 12 3 2 3" xfId="46658"/>
    <cellStyle name="Обычный 3 18 12 3 2 3 2" xfId="46659"/>
    <cellStyle name="Обычный 3 18 12 3 2 4" xfId="46660"/>
    <cellStyle name="Обычный 3 18 12 3 3" xfId="46661"/>
    <cellStyle name="Обычный 3 18 12 3 3 2" xfId="46662"/>
    <cellStyle name="Обычный 3 18 12 3 3 2 2" xfId="46663"/>
    <cellStyle name="Обычный 3 18 12 3 3 3" xfId="46664"/>
    <cellStyle name="Обычный 3 18 12 3 4" xfId="46665"/>
    <cellStyle name="Обычный 3 18 12 3 4 2" xfId="46666"/>
    <cellStyle name="Обычный 3 18 12 3 5" xfId="46667"/>
    <cellStyle name="Обычный 3 18 12 4" xfId="46668"/>
    <cellStyle name="Обычный 3 18 12 4 2" xfId="46669"/>
    <cellStyle name="Обычный 3 18 12 4 2 2" xfId="46670"/>
    <cellStyle name="Обычный 3 18 12 4 2 2 2" xfId="46671"/>
    <cellStyle name="Обычный 3 18 12 4 2 2 2 2" xfId="46672"/>
    <cellStyle name="Обычный 3 18 12 4 2 2 3" xfId="46673"/>
    <cellStyle name="Обычный 3 18 12 4 2 3" xfId="46674"/>
    <cellStyle name="Обычный 3 18 12 4 2 3 2" xfId="46675"/>
    <cellStyle name="Обычный 3 18 12 4 2 4" xfId="46676"/>
    <cellStyle name="Обычный 3 18 12 4 3" xfId="46677"/>
    <cellStyle name="Обычный 3 18 12 4 3 2" xfId="46678"/>
    <cellStyle name="Обычный 3 18 12 4 3 2 2" xfId="46679"/>
    <cellStyle name="Обычный 3 18 12 4 3 3" xfId="46680"/>
    <cellStyle name="Обычный 3 18 12 4 4" xfId="46681"/>
    <cellStyle name="Обычный 3 18 12 4 4 2" xfId="46682"/>
    <cellStyle name="Обычный 3 18 12 4 5" xfId="46683"/>
    <cellStyle name="Обычный 3 18 12 5" xfId="46684"/>
    <cellStyle name="Обычный 3 18 12 5 2" xfId="46685"/>
    <cellStyle name="Обычный 3 18 12 5 2 2" xfId="46686"/>
    <cellStyle name="Обычный 3 18 12 5 2 2 2" xfId="46687"/>
    <cellStyle name="Обычный 3 18 12 5 2 3" xfId="46688"/>
    <cellStyle name="Обычный 3 18 12 5 3" xfId="46689"/>
    <cellStyle name="Обычный 3 18 12 5 3 2" xfId="46690"/>
    <cellStyle name="Обычный 3 18 12 5 4" xfId="46691"/>
    <cellStyle name="Обычный 3 18 12 6" xfId="46692"/>
    <cellStyle name="Обычный 3 18 12 6 2" xfId="46693"/>
    <cellStyle name="Обычный 3 18 12 6 2 2" xfId="46694"/>
    <cellStyle name="Обычный 3 18 12 6 3" xfId="46695"/>
    <cellStyle name="Обычный 3 18 12 7" xfId="46696"/>
    <cellStyle name="Обычный 3 18 12 7 2" xfId="46697"/>
    <cellStyle name="Обычный 3 18 12 8" xfId="46698"/>
    <cellStyle name="Обычный 3 18 13" xfId="46699"/>
    <cellStyle name="Обычный 3 18 13 2" xfId="46700"/>
    <cellStyle name="Обычный 3 18 13 2 2" xfId="46701"/>
    <cellStyle name="Обычный 3 18 13 2 2 2" xfId="46702"/>
    <cellStyle name="Обычный 3 18 13 2 2 2 2" xfId="46703"/>
    <cellStyle name="Обычный 3 18 13 2 2 2 2 2" xfId="46704"/>
    <cellStyle name="Обычный 3 18 13 2 2 2 2 2 2" xfId="46705"/>
    <cellStyle name="Обычный 3 18 13 2 2 2 2 3" xfId="46706"/>
    <cellStyle name="Обычный 3 18 13 2 2 2 3" xfId="46707"/>
    <cellStyle name="Обычный 3 18 13 2 2 2 3 2" xfId="46708"/>
    <cellStyle name="Обычный 3 18 13 2 2 2 4" xfId="46709"/>
    <cellStyle name="Обычный 3 18 13 2 2 3" xfId="46710"/>
    <cellStyle name="Обычный 3 18 13 2 2 3 2" xfId="46711"/>
    <cellStyle name="Обычный 3 18 13 2 2 3 2 2" xfId="46712"/>
    <cellStyle name="Обычный 3 18 13 2 2 3 3" xfId="46713"/>
    <cellStyle name="Обычный 3 18 13 2 2 4" xfId="46714"/>
    <cellStyle name="Обычный 3 18 13 2 2 4 2" xfId="46715"/>
    <cellStyle name="Обычный 3 18 13 2 2 5" xfId="46716"/>
    <cellStyle name="Обычный 3 18 13 2 3" xfId="46717"/>
    <cellStyle name="Обычный 3 18 13 2 3 2" xfId="46718"/>
    <cellStyle name="Обычный 3 18 13 2 3 2 2" xfId="46719"/>
    <cellStyle name="Обычный 3 18 13 2 3 2 2 2" xfId="46720"/>
    <cellStyle name="Обычный 3 18 13 2 3 2 2 2 2" xfId="46721"/>
    <cellStyle name="Обычный 3 18 13 2 3 2 2 3" xfId="46722"/>
    <cellStyle name="Обычный 3 18 13 2 3 2 3" xfId="46723"/>
    <cellStyle name="Обычный 3 18 13 2 3 2 3 2" xfId="46724"/>
    <cellStyle name="Обычный 3 18 13 2 3 2 4" xfId="46725"/>
    <cellStyle name="Обычный 3 18 13 2 3 3" xfId="46726"/>
    <cellStyle name="Обычный 3 18 13 2 3 3 2" xfId="46727"/>
    <cellStyle name="Обычный 3 18 13 2 3 3 2 2" xfId="46728"/>
    <cellStyle name="Обычный 3 18 13 2 3 3 3" xfId="46729"/>
    <cellStyle name="Обычный 3 18 13 2 3 4" xfId="46730"/>
    <cellStyle name="Обычный 3 18 13 2 3 4 2" xfId="46731"/>
    <cellStyle name="Обычный 3 18 13 2 3 5" xfId="46732"/>
    <cellStyle name="Обычный 3 18 13 2 4" xfId="46733"/>
    <cellStyle name="Обычный 3 18 13 2 4 2" xfId="46734"/>
    <cellStyle name="Обычный 3 18 13 2 4 2 2" xfId="46735"/>
    <cellStyle name="Обычный 3 18 13 2 4 2 2 2" xfId="46736"/>
    <cellStyle name="Обычный 3 18 13 2 4 2 3" xfId="46737"/>
    <cellStyle name="Обычный 3 18 13 2 4 3" xfId="46738"/>
    <cellStyle name="Обычный 3 18 13 2 4 3 2" xfId="46739"/>
    <cellStyle name="Обычный 3 18 13 2 4 4" xfId="46740"/>
    <cellStyle name="Обычный 3 18 13 2 5" xfId="46741"/>
    <cellStyle name="Обычный 3 18 13 2 5 2" xfId="46742"/>
    <cellStyle name="Обычный 3 18 13 2 5 2 2" xfId="46743"/>
    <cellStyle name="Обычный 3 18 13 2 5 3" xfId="46744"/>
    <cellStyle name="Обычный 3 18 13 2 6" xfId="46745"/>
    <cellStyle name="Обычный 3 18 13 2 6 2" xfId="46746"/>
    <cellStyle name="Обычный 3 18 13 2 7" xfId="46747"/>
    <cellStyle name="Обычный 3 18 13 3" xfId="46748"/>
    <cellStyle name="Обычный 3 18 13 3 2" xfId="46749"/>
    <cellStyle name="Обычный 3 18 13 3 2 2" xfId="46750"/>
    <cellStyle name="Обычный 3 18 13 3 2 2 2" xfId="46751"/>
    <cellStyle name="Обычный 3 18 13 3 2 2 2 2" xfId="46752"/>
    <cellStyle name="Обычный 3 18 13 3 2 2 3" xfId="46753"/>
    <cellStyle name="Обычный 3 18 13 3 2 3" xfId="46754"/>
    <cellStyle name="Обычный 3 18 13 3 2 3 2" xfId="46755"/>
    <cellStyle name="Обычный 3 18 13 3 2 4" xfId="46756"/>
    <cellStyle name="Обычный 3 18 13 3 3" xfId="46757"/>
    <cellStyle name="Обычный 3 18 13 3 3 2" xfId="46758"/>
    <cellStyle name="Обычный 3 18 13 3 3 2 2" xfId="46759"/>
    <cellStyle name="Обычный 3 18 13 3 3 3" xfId="46760"/>
    <cellStyle name="Обычный 3 18 13 3 4" xfId="46761"/>
    <cellStyle name="Обычный 3 18 13 3 4 2" xfId="46762"/>
    <cellStyle name="Обычный 3 18 13 3 5" xfId="46763"/>
    <cellStyle name="Обычный 3 18 13 4" xfId="46764"/>
    <cellStyle name="Обычный 3 18 13 4 2" xfId="46765"/>
    <cellStyle name="Обычный 3 18 13 4 2 2" xfId="46766"/>
    <cellStyle name="Обычный 3 18 13 4 2 2 2" xfId="46767"/>
    <cellStyle name="Обычный 3 18 13 4 2 2 2 2" xfId="46768"/>
    <cellStyle name="Обычный 3 18 13 4 2 2 3" xfId="46769"/>
    <cellStyle name="Обычный 3 18 13 4 2 3" xfId="46770"/>
    <cellStyle name="Обычный 3 18 13 4 2 3 2" xfId="46771"/>
    <cellStyle name="Обычный 3 18 13 4 2 4" xfId="46772"/>
    <cellStyle name="Обычный 3 18 13 4 3" xfId="46773"/>
    <cellStyle name="Обычный 3 18 13 4 3 2" xfId="46774"/>
    <cellStyle name="Обычный 3 18 13 4 3 2 2" xfId="46775"/>
    <cellStyle name="Обычный 3 18 13 4 3 3" xfId="46776"/>
    <cellStyle name="Обычный 3 18 13 4 4" xfId="46777"/>
    <cellStyle name="Обычный 3 18 13 4 4 2" xfId="46778"/>
    <cellStyle name="Обычный 3 18 13 4 5" xfId="46779"/>
    <cellStyle name="Обычный 3 18 13 5" xfId="46780"/>
    <cellStyle name="Обычный 3 18 13 5 2" xfId="46781"/>
    <cellStyle name="Обычный 3 18 13 5 2 2" xfId="46782"/>
    <cellStyle name="Обычный 3 18 13 5 2 2 2" xfId="46783"/>
    <cellStyle name="Обычный 3 18 13 5 2 3" xfId="46784"/>
    <cellStyle name="Обычный 3 18 13 5 3" xfId="46785"/>
    <cellStyle name="Обычный 3 18 13 5 3 2" xfId="46786"/>
    <cellStyle name="Обычный 3 18 13 5 4" xfId="46787"/>
    <cellStyle name="Обычный 3 18 13 6" xfId="46788"/>
    <cellStyle name="Обычный 3 18 13 6 2" xfId="46789"/>
    <cellStyle name="Обычный 3 18 13 6 2 2" xfId="46790"/>
    <cellStyle name="Обычный 3 18 13 6 3" xfId="46791"/>
    <cellStyle name="Обычный 3 18 13 7" xfId="46792"/>
    <cellStyle name="Обычный 3 18 13 7 2" xfId="46793"/>
    <cellStyle name="Обычный 3 18 13 8" xfId="46794"/>
    <cellStyle name="Обычный 3 18 14" xfId="46795"/>
    <cellStyle name="Обычный 3 18 14 2" xfId="46796"/>
    <cellStyle name="Обычный 3 18 14 2 2" xfId="46797"/>
    <cellStyle name="Обычный 3 18 14 2 2 2" xfId="46798"/>
    <cellStyle name="Обычный 3 18 14 2 2 2 2" xfId="46799"/>
    <cellStyle name="Обычный 3 18 14 2 2 2 2 2" xfId="46800"/>
    <cellStyle name="Обычный 3 18 14 2 2 2 2 2 2" xfId="46801"/>
    <cellStyle name="Обычный 3 18 14 2 2 2 2 3" xfId="46802"/>
    <cellStyle name="Обычный 3 18 14 2 2 2 3" xfId="46803"/>
    <cellStyle name="Обычный 3 18 14 2 2 2 3 2" xfId="46804"/>
    <cellStyle name="Обычный 3 18 14 2 2 2 4" xfId="46805"/>
    <cellStyle name="Обычный 3 18 14 2 2 3" xfId="46806"/>
    <cellStyle name="Обычный 3 18 14 2 2 3 2" xfId="46807"/>
    <cellStyle name="Обычный 3 18 14 2 2 3 2 2" xfId="46808"/>
    <cellStyle name="Обычный 3 18 14 2 2 3 3" xfId="46809"/>
    <cellStyle name="Обычный 3 18 14 2 2 4" xfId="46810"/>
    <cellStyle name="Обычный 3 18 14 2 2 4 2" xfId="46811"/>
    <cellStyle name="Обычный 3 18 14 2 2 5" xfId="46812"/>
    <cellStyle name="Обычный 3 18 14 2 3" xfId="46813"/>
    <cellStyle name="Обычный 3 18 14 2 3 2" xfId="46814"/>
    <cellStyle name="Обычный 3 18 14 2 3 2 2" xfId="46815"/>
    <cellStyle name="Обычный 3 18 14 2 3 2 2 2" xfId="46816"/>
    <cellStyle name="Обычный 3 18 14 2 3 2 2 2 2" xfId="46817"/>
    <cellStyle name="Обычный 3 18 14 2 3 2 2 3" xfId="46818"/>
    <cellStyle name="Обычный 3 18 14 2 3 2 3" xfId="46819"/>
    <cellStyle name="Обычный 3 18 14 2 3 2 3 2" xfId="46820"/>
    <cellStyle name="Обычный 3 18 14 2 3 2 4" xfId="46821"/>
    <cellStyle name="Обычный 3 18 14 2 3 3" xfId="46822"/>
    <cellStyle name="Обычный 3 18 14 2 3 3 2" xfId="46823"/>
    <cellStyle name="Обычный 3 18 14 2 3 3 2 2" xfId="46824"/>
    <cellStyle name="Обычный 3 18 14 2 3 3 3" xfId="46825"/>
    <cellStyle name="Обычный 3 18 14 2 3 4" xfId="46826"/>
    <cellStyle name="Обычный 3 18 14 2 3 4 2" xfId="46827"/>
    <cellStyle name="Обычный 3 18 14 2 3 5" xfId="46828"/>
    <cellStyle name="Обычный 3 18 14 2 4" xfId="46829"/>
    <cellStyle name="Обычный 3 18 14 2 4 2" xfId="46830"/>
    <cellStyle name="Обычный 3 18 14 2 4 2 2" xfId="46831"/>
    <cellStyle name="Обычный 3 18 14 2 4 2 2 2" xfId="46832"/>
    <cellStyle name="Обычный 3 18 14 2 4 2 3" xfId="46833"/>
    <cellStyle name="Обычный 3 18 14 2 4 3" xfId="46834"/>
    <cellStyle name="Обычный 3 18 14 2 4 3 2" xfId="46835"/>
    <cellStyle name="Обычный 3 18 14 2 4 4" xfId="46836"/>
    <cellStyle name="Обычный 3 18 14 2 5" xfId="46837"/>
    <cellStyle name="Обычный 3 18 14 2 5 2" xfId="46838"/>
    <cellStyle name="Обычный 3 18 14 2 5 2 2" xfId="46839"/>
    <cellStyle name="Обычный 3 18 14 2 5 3" xfId="46840"/>
    <cellStyle name="Обычный 3 18 14 2 6" xfId="46841"/>
    <cellStyle name="Обычный 3 18 14 2 6 2" xfId="46842"/>
    <cellStyle name="Обычный 3 18 14 2 7" xfId="46843"/>
    <cellStyle name="Обычный 3 18 14 3" xfId="46844"/>
    <cellStyle name="Обычный 3 18 14 3 2" xfId="46845"/>
    <cellStyle name="Обычный 3 18 14 3 2 2" xfId="46846"/>
    <cellStyle name="Обычный 3 18 14 3 2 2 2" xfId="46847"/>
    <cellStyle name="Обычный 3 18 14 3 2 2 2 2" xfId="46848"/>
    <cellStyle name="Обычный 3 18 14 3 2 2 3" xfId="46849"/>
    <cellStyle name="Обычный 3 18 14 3 2 3" xfId="46850"/>
    <cellStyle name="Обычный 3 18 14 3 2 3 2" xfId="46851"/>
    <cellStyle name="Обычный 3 18 14 3 2 4" xfId="46852"/>
    <cellStyle name="Обычный 3 18 14 3 3" xfId="46853"/>
    <cellStyle name="Обычный 3 18 14 3 3 2" xfId="46854"/>
    <cellStyle name="Обычный 3 18 14 3 3 2 2" xfId="46855"/>
    <cellStyle name="Обычный 3 18 14 3 3 3" xfId="46856"/>
    <cellStyle name="Обычный 3 18 14 3 4" xfId="46857"/>
    <cellStyle name="Обычный 3 18 14 3 4 2" xfId="46858"/>
    <cellStyle name="Обычный 3 18 14 3 5" xfId="46859"/>
    <cellStyle name="Обычный 3 18 14 4" xfId="46860"/>
    <cellStyle name="Обычный 3 18 14 4 2" xfId="46861"/>
    <cellStyle name="Обычный 3 18 14 4 2 2" xfId="46862"/>
    <cellStyle name="Обычный 3 18 14 4 2 2 2" xfId="46863"/>
    <cellStyle name="Обычный 3 18 14 4 2 2 2 2" xfId="46864"/>
    <cellStyle name="Обычный 3 18 14 4 2 2 3" xfId="46865"/>
    <cellStyle name="Обычный 3 18 14 4 2 3" xfId="46866"/>
    <cellStyle name="Обычный 3 18 14 4 2 3 2" xfId="46867"/>
    <cellStyle name="Обычный 3 18 14 4 2 4" xfId="46868"/>
    <cellStyle name="Обычный 3 18 14 4 3" xfId="46869"/>
    <cellStyle name="Обычный 3 18 14 4 3 2" xfId="46870"/>
    <cellStyle name="Обычный 3 18 14 4 3 2 2" xfId="46871"/>
    <cellStyle name="Обычный 3 18 14 4 3 3" xfId="46872"/>
    <cellStyle name="Обычный 3 18 14 4 4" xfId="46873"/>
    <cellStyle name="Обычный 3 18 14 4 4 2" xfId="46874"/>
    <cellStyle name="Обычный 3 18 14 4 5" xfId="46875"/>
    <cellStyle name="Обычный 3 18 14 5" xfId="46876"/>
    <cellStyle name="Обычный 3 18 14 5 2" xfId="46877"/>
    <cellStyle name="Обычный 3 18 14 5 2 2" xfId="46878"/>
    <cellStyle name="Обычный 3 18 14 5 2 2 2" xfId="46879"/>
    <cellStyle name="Обычный 3 18 14 5 2 3" xfId="46880"/>
    <cellStyle name="Обычный 3 18 14 5 3" xfId="46881"/>
    <cellStyle name="Обычный 3 18 14 5 3 2" xfId="46882"/>
    <cellStyle name="Обычный 3 18 14 5 4" xfId="46883"/>
    <cellStyle name="Обычный 3 18 14 6" xfId="46884"/>
    <cellStyle name="Обычный 3 18 14 6 2" xfId="46885"/>
    <cellStyle name="Обычный 3 18 14 6 2 2" xfId="46886"/>
    <cellStyle name="Обычный 3 18 14 6 3" xfId="46887"/>
    <cellStyle name="Обычный 3 18 14 7" xfId="46888"/>
    <cellStyle name="Обычный 3 18 14 7 2" xfId="46889"/>
    <cellStyle name="Обычный 3 18 14 8" xfId="46890"/>
    <cellStyle name="Обычный 3 18 15" xfId="46891"/>
    <cellStyle name="Обычный 3 18 15 2" xfId="46892"/>
    <cellStyle name="Обычный 3 18 15 2 2" xfId="46893"/>
    <cellStyle name="Обычный 3 18 15 2 2 2" xfId="46894"/>
    <cellStyle name="Обычный 3 18 15 2 2 2 2" xfId="46895"/>
    <cellStyle name="Обычный 3 18 15 2 2 2 2 2" xfId="46896"/>
    <cellStyle name="Обычный 3 18 15 2 2 2 2 2 2" xfId="46897"/>
    <cellStyle name="Обычный 3 18 15 2 2 2 2 3" xfId="46898"/>
    <cellStyle name="Обычный 3 18 15 2 2 2 3" xfId="46899"/>
    <cellStyle name="Обычный 3 18 15 2 2 2 3 2" xfId="46900"/>
    <cellStyle name="Обычный 3 18 15 2 2 2 4" xfId="46901"/>
    <cellStyle name="Обычный 3 18 15 2 2 3" xfId="46902"/>
    <cellStyle name="Обычный 3 18 15 2 2 3 2" xfId="46903"/>
    <cellStyle name="Обычный 3 18 15 2 2 3 2 2" xfId="46904"/>
    <cellStyle name="Обычный 3 18 15 2 2 3 3" xfId="46905"/>
    <cellStyle name="Обычный 3 18 15 2 2 4" xfId="46906"/>
    <cellStyle name="Обычный 3 18 15 2 2 4 2" xfId="46907"/>
    <cellStyle name="Обычный 3 18 15 2 2 5" xfId="46908"/>
    <cellStyle name="Обычный 3 18 15 2 3" xfId="46909"/>
    <cellStyle name="Обычный 3 18 15 2 3 2" xfId="46910"/>
    <cellStyle name="Обычный 3 18 15 2 3 2 2" xfId="46911"/>
    <cellStyle name="Обычный 3 18 15 2 3 2 2 2" xfId="46912"/>
    <cellStyle name="Обычный 3 18 15 2 3 2 2 2 2" xfId="46913"/>
    <cellStyle name="Обычный 3 18 15 2 3 2 2 3" xfId="46914"/>
    <cellStyle name="Обычный 3 18 15 2 3 2 3" xfId="46915"/>
    <cellStyle name="Обычный 3 18 15 2 3 2 3 2" xfId="46916"/>
    <cellStyle name="Обычный 3 18 15 2 3 2 4" xfId="46917"/>
    <cellStyle name="Обычный 3 18 15 2 3 3" xfId="46918"/>
    <cellStyle name="Обычный 3 18 15 2 3 3 2" xfId="46919"/>
    <cellStyle name="Обычный 3 18 15 2 3 3 2 2" xfId="46920"/>
    <cellStyle name="Обычный 3 18 15 2 3 3 3" xfId="46921"/>
    <cellStyle name="Обычный 3 18 15 2 3 4" xfId="46922"/>
    <cellStyle name="Обычный 3 18 15 2 3 4 2" xfId="46923"/>
    <cellStyle name="Обычный 3 18 15 2 3 5" xfId="46924"/>
    <cellStyle name="Обычный 3 18 15 2 4" xfId="46925"/>
    <cellStyle name="Обычный 3 18 15 2 4 2" xfId="46926"/>
    <cellStyle name="Обычный 3 18 15 2 4 2 2" xfId="46927"/>
    <cellStyle name="Обычный 3 18 15 2 4 2 2 2" xfId="46928"/>
    <cellStyle name="Обычный 3 18 15 2 4 2 3" xfId="46929"/>
    <cellStyle name="Обычный 3 18 15 2 4 3" xfId="46930"/>
    <cellStyle name="Обычный 3 18 15 2 4 3 2" xfId="46931"/>
    <cellStyle name="Обычный 3 18 15 2 4 4" xfId="46932"/>
    <cellStyle name="Обычный 3 18 15 2 5" xfId="46933"/>
    <cellStyle name="Обычный 3 18 15 2 5 2" xfId="46934"/>
    <cellStyle name="Обычный 3 18 15 2 5 2 2" xfId="46935"/>
    <cellStyle name="Обычный 3 18 15 2 5 3" xfId="46936"/>
    <cellStyle name="Обычный 3 18 15 2 6" xfId="46937"/>
    <cellStyle name="Обычный 3 18 15 2 6 2" xfId="46938"/>
    <cellStyle name="Обычный 3 18 15 2 7" xfId="46939"/>
    <cellStyle name="Обычный 3 18 15 3" xfId="46940"/>
    <cellStyle name="Обычный 3 18 15 3 2" xfId="46941"/>
    <cellStyle name="Обычный 3 18 15 3 2 2" xfId="46942"/>
    <cellStyle name="Обычный 3 18 15 3 2 2 2" xfId="46943"/>
    <cellStyle name="Обычный 3 18 15 3 2 2 2 2" xfId="46944"/>
    <cellStyle name="Обычный 3 18 15 3 2 2 3" xfId="46945"/>
    <cellStyle name="Обычный 3 18 15 3 2 3" xfId="46946"/>
    <cellStyle name="Обычный 3 18 15 3 2 3 2" xfId="46947"/>
    <cellStyle name="Обычный 3 18 15 3 2 4" xfId="46948"/>
    <cellStyle name="Обычный 3 18 15 3 3" xfId="46949"/>
    <cellStyle name="Обычный 3 18 15 3 3 2" xfId="46950"/>
    <cellStyle name="Обычный 3 18 15 3 3 2 2" xfId="46951"/>
    <cellStyle name="Обычный 3 18 15 3 3 3" xfId="46952"/>
    <cellStyle name="Обычный 3 18 15 3 4" xfId="46953"/>
    <cellStyle name="Обычный 3 18 15 3 4 2" xfId="46954"/>
    <cellStyle name="Обычный 3 18 15 3 5" xfId="46955"/>
    <cellStyle name="Обычный 3 18 15 4" xfId="46956"/>
    <cellStyle name="Обычный 3 18 15 4 2" xfId="46957"/>
    <cellStyle name="Обычный 3 18 15 4 2 2" xfId="46958"/>
    <cellStyle name="Обычный 3 18 15 4 2 2 2" xfId="46959"/>
    <cellStyle name="Обычный 3 18 15 4 2 2 2 2" xfId="46960"/>
    <cellStyle name="Обычный 3 18 15 4 2 2 3" xfId="46961"/>
    <cellStyle name="Обычный 3 18 15 4 2 3" xfId="46962"/>
    <cellStyle name="Обычный 3 18 15 4 2 3 2" xfId="46963"/>
    <cellStyle name="Обычный 3 18 15 4 2 4" xfId="46964"/>
    <cellStyle name="Обычный 3 18 15 4 3" xfId="46965"/>
    <cellStyle name="Обычный 3 18 15 4 3 2" xfId="46966"/>
    <cellStyle name="Обычный 3 18 15 4 3 2 2" xfId="46967"/>
    <cellStyle name="Обычный 3 18 15 4 3 3" xfId="46968"/>
    <cellStyle name="Обычный 3 18 15 4 4" xfId="46969"/>
    <cellStyle name="Обычный 3 18 15 4 4 2" xfId="46970"/>
    <cellStyle name="Обычный 3 18 15 4 5" xfId="46971"/>
    <cellStyle name="Обычный 3 18 15 5" xfId="46972"/>
    <cellStyle name="Обычный 3 18 15 5 2" xfId="46973"/>
    <cellStyle name="Обычный 3 18 15 5 2 2" xfId="46974"/>
    <cellStyle name="Обычный 3 18 15 5 2 2 2" xfId="46975"/>
    <cellStyle name="Обычный 3 18 15 5 2 3" xfId="46976"/>
    <cellStyle name="Обычный 3 18 15 5 3" xfId="46977"/>
    <cellStyle name="Обычный 3 18 15 5 3 2" xfId="46978"/>
    <cellStyle name="Обычный 3 18 15 5 4" xfId="46979"/>
    <cellStyle name="Обычный 3 18 15 6" xfId="46980"/>
    <cellStyle name="Обычный 3 18 15 6 2" xfId="46981"/>
    <cellStyle name="Обычный 3 18 15 6 2 2" xfId="46982"/>
    <cellStyle name="Обычный 3 18 15 6 3" xfId="46983"/>
    <cellStyle name="Обычный 3 18 15 7" xfId="46984"/>
    <cellStyle name="Обычный 3 18 15 7 2" xfId="46985"/>
    <cellStyle name="Обычный 3 18 15 8" xfId="46986"/>
    <cellStyle name="Обычный 3 18 16" xfId="46987"/>
    <cellStyle name="Обычный 3 18 16 2" xfId="46988"/>
    <cellStyle name="Обычный 3 18 16 2 2" xfId="46989"/>
    <cellStyle name="Обычный 3 18 16 2 2 2" xfId="46990"/>
    <cellStyle name="Обычный 3 18 16 2 2 2 2" xfId="46991"/>
    <cellStyle name="Обычный 3 18 16 2 2 2 2 2" xfId="46992"/>
    <cellStyle name="Обычный 3 18 16 2 2 2 2 2 2" xfId="46993"/>
    <cellStyle name="Обычный 3 18 16 2 2 2 2 3" xfId="46994"/>
    <cellStyle name="Обычный 3 18 16 2 2 2 3" xfId="46995"/>
    <cellStyle name="Обычный 3 18 16 2 2 2 3 2" xfId="46996"/>
    <cellStyle name="Обычный 3 18 16 2 2 2 4" xfId="46997"/>
    <cellStyle name="Обычный 3 18 16 2 2 3" xfId="46998"/>
    <cellStyle name="Обычный 3 18 16 2 2 3 2" xfId="46999"/>
    <cellStyle name="Обычный 3 18 16 2 2 3 2 2" xfId="47000"/>
    <cellStyle name="Обычный 3 18 16 2 2 3 3" xfId="47001"/>
    <cellStyle name="Обычный 3 18 16 2 2 4" xfId="47002"/>
    <cellStyle name="Обычный 3 18 16 2 2 4 2" xfId="47003"/>
    <cellStyle name="Обычный 3 18 16 2 2 5" xfId="47004"/>
    <cellStyle name="Обычный 3 18 16 2 3" xfId="47005"/>
    <cellStyle name="Обычный 3 18 16 2 3 2" xfId="47006"/>
    <cellStyle name="Обычный 3 18 16 2 3 2 2" xfId="47007"/>
    <cellStyle name="Обычный 3 18 16 2 3 2 2 2" xfId="47008"/>
    <cellStyle name="Обычный 3 18 16 2 3 2 2 2 2" xfId="47009"/>
    <cellStyle name="Обычный 3 18 16 2 3 2 2 3" xfId="47010"/>
    <cellStyle name="Обычный 3 18 16 2 3 2 3" xfId="47011"/>
    <cellStyle name="Обычный 3 18 16 2 3 2 3 2" xfId="47012"/>
    <cellStyle name="Обычный 3 18 16 2 3 2 4" xfId="47013"/>
    <cellStyle name="Обычный 3 18 16 2 3 3" xfId="47014"/>
    <cellStyle name="Обычный 3 18 16 2 3 3 2" xfId="47015"/>
    <cellStyle name="Обычный 3 18 16 2 3 3 2 2" xfId="47016"/>
    <cellStyle name="Обычный 3 18 16 2 3 3 3" xfId="47017"/>
    <cellStyle name="Обычный 3 18 16 2 3 4" xfId="47018"/>
    <cellStyle name="Обычный 3 18 16 2 3 4 2" xfId="47019"/>
    <cellStyle name="Обычный 3 18 16 2 3 5" xfId="47020"/>
    <cellStyle name="Обычный 3 18 16 2 4" xfId="47021"/>
    <cellStyle name="Обычный 3 18 16 2 4 2" xfId="47022"/>
    <cellStyle name="Обычный 3 18 16 2 4 2 2" xfId="47023"/>
    <cellStyle name="Обычный 3 18 16 2 4 2 2 2" xfId="47024"/>
    <cellStyle name="Обычный 3 18 16 2 4 2 3" xfId="47025"/>
    <cellStyle name="Обычный 3 18 16 2 4 3" xfId="47026"/>
    <cellStyle name="Обычный 3 18 16 2 4 3 2" xfId="47027"/>
    <cellStyle name="Обычный 3 18 16 2 4 4" xfId="47028"/>
    <cellStyle name="Обычный 3 18 16 2 5" xfId="47029"/>
    <cellStyle name="Обычный 3 18 16 2 5 2" xfId="47030"/>
    <cellStyle name="Обычный 3 18 16 2 5 2 2" xfId="47031"/>
    <cellStyle name="Обычный 3 18 16 2 5 3" xfId="47032"/>
    <cellStyle name="Обычный 3 18 16 2 6" xfId="47033"/>
    <cellStyle name="Обычный 3 18 16 2 6 2" xfId="47034"/>
    <cellStyle name="Обычный 3 18 16 2 7" xfId="47035"/>
    <cellStyle name="Обычный 3 18 16 3" xfId="47036"/>
    <cellStyle name="Обычный 3 18 16 3 2" xfId="47037"/>
    <cellStyle name="Обычный 3 18 16 3 2 2" xfId="47038"/>
    <cellStyle name="Обычный 3 18 16 3 2 2 2" xfId="47039"/>
    <cellStyle name="Обычный 3 18 16 3 2 2 2 2" xfId="47040"/>
    <cellStyle name="Обычный 3 18 16 3 2 2 3" xfId="47041"/>
    <cellStyle name="Обычный 3 18 16 3 2 3" xfId="47042"/>
    <cellStyle name="Обычный 3 18 16 3 2 3 2" xfId="47043"/>
    <cellStyle name="Обычный 3 18 16 3 2 4" xfId="47044"/>
    <cellStyle name="Обычный 3 18 16 3 3" xfId="47045"/>
    <cellStyle name="Обычный 3 18 16 3 3 2" xfId="47046"/>
    <cellStyle name="Обычный 3 18 16 3 3 2 2" xfId="47047"/>
    <cellStyle name="Обычный 3 18 16 3 3 3" xfId="47048"/>
    <cellStyle name="Обычный 3 18 16 3 4" xfId="47049"/>
    <cellStyle name="Обычный 3 18 16 3 4 2" xfId="47050"/>
    <cellStyle name="Обычный 3 18 16 3 5" xfId="47051"/>
    <cellStyle name="Обычный 3 18 16 4" xfId="47052"/>
    <cellStyle name="Обычный 3 18 16 4 2" xfId="47053"/>
    <cellStyle name="Обычный 3 18 16 4 2 2" xfId="47054"/>
    <cellStyle name="Обычный 3 18 16 4 2 2 2" xfId="47055"/>
    <cellStyle name="Обычный 3 18 16 4 2 2 2 2" xfId="47056"/>
    <cellStyle name="Обычный 3 18 16 4 2 2 3" xfId="47057"/>
    <cellStyle name="Обычный 3 18 16 4 2 3" xfId="47058"/>
    <cellStyle name="Обычный 3 18 16 4 2 3 2" xfId="47059"/>
    <cellStyle name="Обычный 3 18 16 4 2 4" xfId="47060"/>
    <cellStyle name="Обычный 3 18 16 4 3" xfId="47061"/>
    <cellStyle name="Обычный 3 18 16 4 3 2" xfId="47062"/>
    <cellStyle name="Обычный 3 18 16 4 3 2 2" xfId="47063"/>
    <cellStyle name="Обычный 3 18 16 4 3 3" xfId="47064"/>
    <cellStyle name="Обычный 3 18 16 4 4" xfId="47065"/>
    <cellStyle name="Обычный 3 18 16 4 4 2" xfId="47066"/>
    <cellStyle name="Обычный 3 18 16 4 5" xfId="47067"/>
    <cellStyle name="Обычный 3 18 16 5" xfId="47068"/>
    <cellStyle name="Обычный 3 18 16 5 2" xfId="47069"/>
    <cellStyle name="Обычный 3 18 16 5 2 2" xfId="47070"/>
    <cellStyle name="Обычный 3 18 16 5 2 2 2" xfId="47071"/>
    <cellStyle name="Обычный 3 18 16 5 2 3" xfId="47072"/>
    <cellStyle name="Обычный 3 18 16 5 3" xfId="47073"/>
    <cellStyle name="Обычный 3 18 16 5 3 2" xfId="47074"/>
    <cellStyle name="Обычный 3 18 16 5 4" xfId="47075"/>
    <cellStyle name="Обычный 3 18 16 6" xfId="47076"/>
    <cellStyle name="Обычный 3 18 16 6 2" xfId="47077"/>
    <cellStyle name="Обычный 3 18 16 6 2 2" xfId="47078"/>
    <cellStyle name="Обычный 3 18 16 6 3" xfId="47079"/>
    <cellStyle name="Обычный 3 18 16 7" xfId="47080"/>
    <cellStyle name="Обычный 3 18 16 7 2" xfId="47081"/>
    <cellStyle name="Обычный 3 18 16 8" xfId="47082"/>
    <cellStyle name="Обычный 3 18 17" xfId="47083"/>
    <cellStyle name="Обычный 3 18 17 2" xfId="47084"/>
    <cellStyle name="Обычный 3 18 17 2 2" xfId="47085"/>
    <cellStyle name="Обычный 3 18 17 2 2 2" xfId="47086"/>
    <cellStyle name="Обычный 3 18 17 2 2 2 2" xfId="47087"/>
    <cellStyle name="Обычный 3 18 17 2 2 2 2 2" xfId="47088"/>
    <cellStyle name="Обычный 3 18 17 2 2 2 2 2 2" xfId="47089"/>
    <cellStyle name="Обычный 3 18 17 2 2 2 2 3" xfId="47090"/>
    <cellStyle name="Обычный 3 18 17 2 2 2 3" xfId="47091"/>
    <cellStyle name="Обычный 3 18 17 2 2 2 3 2" xfId="47092"/>
    <cellStyle name="Обычный 3 18 17 2 2 2 4" xfId="47093"/>
    <cellStyle name="Обычный 3 18 17 2 2 3" xfId="47094"/>
    <cellStyle name="Обычный 3 18 17 2 2 3 2" xfId="47095"/>
    <cellStyle name="Обычный 3 18 17 2 2 3 2 2" xfId="47096"/>
    <cellStyle name="Обычный 3 18 17 2 2 3 3" xfId="47097"/>
    <cellStyle name="Обычный 3 18 17 2 2 4" xfId="47098"/>
    <cellStyle name="Обычный 3 18 17 2 2 4 2" xfId="47099"/>
    <cellStyle name="Обычный 3 18 17 2 2 5" xfId="47100"/>
    <cellStyle name="Обычный 3 18 17 2 3" xfId="47101"/>
    <cellStyle name="Обычный 3 18 17 2 3 2" xfId="47102"/>
    <cellStyle name="Обычный 3 18 17 2 3 2 2" xfId="47103"/>
    <cellStyle name="Обычный 3 18 17 2 3 2 2 2" xfId="47104"/>
    <cellStyle name="Обычный 3 18 17 2 3 2 2 2 2" xfId="47105"/>
    <cellStyle name="Обычный 3 18 17 2 3 2 2 3" xfId="47106"/>
    <cellStyle name="Обычный 3 18 17 2 3 2 3" xfId="47107"/>
    <cellStyle name="Обычный 3 18 17 2 3 2 3 2" xfId="47108"/>
    <cellStyle name="Обычный 3 18 17 2 3 2 4" xfId="47109"/>
    <cellStyle name="Обычный 3 18 17 2 3 3" xfId="47110"/>
    <cellStyle name="Обычный 3 18 17 2 3 3 2" xfId="47111"/>
    <cellStyle name="Обычный 3 18 17 2 3 3 2 2" xfId="47112"/>
    <cellStyle name="Обычный 3 18 17 2 3 3 3" xfId="47113"/>
    <cellStyle name="Обычный 3 18 17 2 3 4" xfId="47114"/>
    <cellStyle name="Обычный 3 18 17 2 3 4 2" xfId="47115"/>
    <cellStyle name="Обычный 3 18 17 2 3 5" xfId="47116"/>
    <cellStyle name="Обычный 3 18 17 2 4" xfId="47117"/>
    <cellStyle name="Обычный 3 18 17 2 4 2" xfId="47118"/>
    <cellStyle name="Обычный 3 18 17 2 4 2 2" xfId="47119"/>
    <cellStyle name="Обычный 3 18 17 2 4 2 2 2" xfId="47120"/>
    <cellStyle name="Обычный 3 18 17 2 4 2 3" xfId="47121"/>
    <cellStyle name="Обычный 3 18 17 2 4 3" xfId="47122"/>
    <cellStyle name="Обычный 3 18 17 2 4 3 2" xfId="47123"/>
    <cellStyle name="Обычный 3 18 17 2 4 4" xfId="47124"/>
    <cellStyle name="Обычный 3 18 17 2 5" xfId="47125"/>
    <cellStyle name="Обычный 3 18 17 2 5 2" xfId="47126"/>
    <cellStyle name="Обычный 3 18 17 2 5 2 2" xfId="47127"/>
    <cellStyle name="Обычный 3 18 17 2 5 3" xfId="47128"/>
    <cellStyle name="Обычный 3 18 17 2 6" xfId="47129"/>
    <cellStyle name="Обычный 3 18 17 2 6 2" xfId="47130"/>
    <cellStyle name="Обычный 3 18 17 2 7" xfId="47131"/>
    <cellStyle name="Обычный 3 18 17 3" xfId="47132"/>
    <cellStyle name="Обычный 3 18 17 3 2" xfId="47133"/>
    <cellStyle name="Обычный 3 18 17 3 2 2" xfId="47134"/>
    <cellStyle name="Обычный 3 18 17 3 2 2 2" xfId="47135"/>
    <cellStyle name="Обычный 3 18 17 3 2 2 2 2" xfId="47136"/>
    <cellStyle name="Обычный 3 18 17 3 2 2 3" xfId="47137"/>
    <cellStyle name="Обычный 3 18 17 3 2 3" xfId="47138"/>
    <cellStyle name="Обычный 3 18 17 3 2 3 2" xfId="47139"/>
    <cellStyle name="Обычный 3 18 17 3 2 4" xfId="47140"/>
    <cellStyle name="Обычный 3 18 17 3 3" xfId="47141"/>
    <cellStyle name="Обычный 3 18 17 3 3 2" xfId="47142"/>
    <cellStyle name="Обычный 3 18 17 3 3 2 2" xfId="47143"/>
    <cellStyle name="Обычный 3 18 17 3 3 3" xfId="47144"/>
    <cellStyle name="Обычный 3 18 17 3 4" xfId="47145"/>
    <cellStyle name="Обычный 3 18 17 3 4 2" xfId="47146"/>
    <cellStyle name="Обычный 3 18 17 3 5" xfId="47147"/>
    <cellStyle name="Обычный 3 18 17 4" xfId="47148"/>
    <cellStyle name="Обычный 3 18 17 4 2" xfId="47149"/>
    <cellStyle name="Обычный 3 18 17 4 2 2" xfId="47150"/>
    <cellStyle name="Обычный 3 18 17 4 2 2 2" xfId="47151"/>
    <cellStyle name="Обычный 3 18 17 4 2 2 2 2" xfId="47152"/>
    <cellStyle name="Обычный 3 18 17 4 2 2 3" xfId="47153"/>
    <cellStyle name="Обычный 3 18 17 4 2 3" xfId="47154"/>
    <cellStyle name="Обычный 3 18 17 4 2 3 2" xfId="47155"/>
    <cellStyle name="Обычный 3 18 17 4 2 4" xfId="47156"/>
    <cellStyle name="Обычный 3 18 17 4 3" xfId="47157"/>
    <cellStyle name="Обычный 3 18 17 4 3 2" xfId="47158"/>
    <cellStyle name="Обычный 3 18 17 4 3 2 2" xfId="47159"/>
    <cellStyle name="Обычный 3 18 17 4 3 3" xfId="47160"/>
    <cellStyle name="Обычный 3 18 17 4 4" xfId="47161"/>
    <cellStyle name="Обычный 3 18 17 4 4 2" xfId="47162"/>
    <cellStyle name="Обычный 3 18 17 4 5" xfId="47163"/>
    <cellStyle name="Обычный 3 18 17 5" xfId="47164"/>
    <cellStyle name="Обычный 3 18 17 5 2" xfId="47165"/>
    <cellStyle name="Обычный 3 18 17 5 2 2" xfId="47166"/>
    <cellStyle name="Обычный 3 18 17 5 2 2 2" xfId="47167"/>
    <cellStyle name="Обычный 3 18 17 5 2 3" xfId="47168"/>
    <cellStyle name="Обычный 3 18 17 5 3" xfId="47169"/>
    <cellStyle name="Обычный 3 18 17 5 3 2" xfId="47170"/>
    <cellStyle name="Обычный 3 18 17 5 4" xfId="47171"/>
    <cellStyle name="Обычный 3 18 17 6" xfId="47172"/>
    <cellStyle name="Обычный 3 18 17 6 2" xfId="47173"/>
    <cellStyle name="Обычный 3 18 17 6 2 2" xfId="47174"/>
    <cellStyle name="Обычный 3 18 17 6 3" xfId="47175"/>
    <cellStyle name="Обычный 3 18 17 7" xfId="47176"/>
    <cellStyle name="Обычный 3 18 17 7 2" xfId="47177"/>
    <cellStyle name="Обычный 3 18 17 8" xfId="47178"/>
    <cellStyle name="Обычный 3 18 18" xfId="47179"/>
    <cellStyle name="Обычный 3 18 18 2" xfId="47180"/>
    <cellStyle name="Обычный 3 18 18 2 2" xfId="47181"/>
    <cellStyle name="Обычный 3 18 18 2 2 2" xfId="47182"/>
    <cellStyle name="Обычный 3 18 18 2 2 2 2" xfId="47183"/>
    <cellStyle name="Обычный 3 18 18 2 2 2 2 2" xfId="47184"/>
    <cellStyle name="Обычный 3 18 18 2 2 2 2 2 2" xfId="47185"/>
    <cellStyle name="Обычный 3 18 18 2 2 2 2 3" xfId="47186"/>
    <cellStyle name="Обычный 3 18 18 2 2 2 3" xfId="47187"/>
    <cellStyle name="Обычный 3 18 18 2 2 2 3 2" xfId="47188"/>
    <cellStyle name="Обычный 3 18 18 2 2 2 4" xfId="47189"/>
    <cellStyle name="Обычный 3 18 18 2 2 3" xfId="47190"/>
    <cellStyle name="Обычный 3 18 18 2 2 3 2" xfId="47191"/>
    <cellStyle name="Обычный 3 18 18 2 2 3 2 2" xfId="47192"/>
    <cellStyle name="Обычный 3 18 18 2 2 3 3" xfId="47193"/>
    <cellStyle name="Обычный 3 18 18 2 2 4" xfId="47194"/>
    <cellStyle name="Обычный 3 18 18 2 2 4 2" xfId="47195"/>
    <cellStyle name="Обычный 3 18 18 2 2 5" xfId="47196"/>
    <cellStyle name="Обычный 3 18 18 2 3" xfId="47197"/>
    <cellStyle name="Обычный 3 18 18 2 3 2" xfId="47198"/>
    <cellStyle name="Обычный 3 18 18 2 3 2 2" xfId="47199"/>
    <cellStyle name="Обычный 3 18 18 2 3 2 2 2" xfId="47200"/>
    <cellStyle name="Обычный 3 18 18 2 3 2 2 2 2" xfId="47201"/>
    <cellStyle name="Обычный 3 18 18 2 3 2 2 3" xfId="47202"/>
    <cellStyle name="Обычный 3 18 18 2 3 2 3" xfId="47203"/>
    <cellStyle name="Обычный 3 18 18 2 3 2 3 2" xfId="47204"/>
    <cellStyle name="Обычный 3 18 18 2 3 2 4" xfId="47205"/>
    <cellStyle name="Обычный 3 18 18 2 3 3" xfId="47206"/>
    <cellStyle name="Обычный 3 18 18 2 3 3 2" xfId="47207"/>
    <cellStyle name="Обычный 3 18 18 2 3 3 2 2" xfId="47208"/>
    <cellStyle name="Обычный 3 18 18 2 3 3 3" xfId="47209"/>
    <cellStyle name="Обычный 3 18 18 2 3 4" xfId="47210"/>
    <cellStyle name="Обычный 3 18 18 2 3 4 2" xfId="47211"/>
    <cellStyle name="Обычный 3 18 18 2 3 5" xfId="47212"/>
    <cellStyle name="Обычный 3 18 18 2 4" xfId="47213"/>
    <cellStyle name="Обычный 3 18 18 2 4 2" xfId="47214"/>
    <cellStyle name="Обычный 3 18 18 2 4 2 2" xfId="47215"/>
    <cellStyle name="Обычный 3 18 18 2 4 2 2 2" xfId="47216"/>
    <cellStyle name="Обычный 3 18 18 2 4 2 3" xfId="47217"/>
    <cellStyle name="Обычный 3 18 18 2 4 3" xfId="47218"/>
    <cellStyle name="Обычный 3 18 18 2 4 3 2" xfId="47219"/>
    <cellStyle name="Обычный 3 18 18 2 4 4" xfId="47220"/>
    <cellStyle name="Обычный 3 18 18 2 5" xfId="47221"/>
    <cellStyle name="Обычный 3 18 18 2 5 2" xfId="47222"/>
    <cellStyle name="Обычный 3 18 18 2 5 2 2" xfId="47223"/>
    <cellStyle name="Обычный 3 18 18 2 5 3" xfId="47224"/>
    <cellStyle name="Обычный 3 18 18 2 6" xfId="47225"/>
    <cellStyle name="Обычный 3 18 18 2 6 2" xfId="47226"/>
    <cellStyle name="Обычный 3 18 18 2 7" xfId="47227"/>
    <cellStyle name="Обычный 3 18 18 3" xfId="47228"/>
    <cellStyle name="Обычный 3 18 18 3 2" xfId="47229"/>
    <cellStyle name="Обычный 3 18 18 3 2 2" xfId="47230"/>
    <cellStyle name="Обычный 3 18 18 3 2 2 2" xfId="47231"/>
    <cellStyle name="Обычный 3 18 18 3 2 2 2 2" xfId="47232"/>
    <cellStyle name="Обычный 3 18 18 3 2 2 3" xfId="47233"/>
    <cellStyle name="Обычный 3 18 18 3 2 3" xfId="47234"/>
    <cellStyle name="Обычный 3 18 18 3 2 3 2" xfId="47235"/>
    <cellStyle name="Обычный 3 18 18 3 2 4" xfId="47236"/>
    <cellStyle name="Обычный 3 18 18 3 3" xfId="47237"/>
    <cellStyle name="Обычный 3 18 18 3 3 2" xfId="47238"/>
    <cellStyle name="Обычный 3 18 18 3 3 2 2" xfId="47239"/>
    <cellStyle name="Обычный 3 18 18 3 3 3" xfId="47240"/>
    <cellStyle name="Обычный 3 18 18 3 4" xfId="47241"/>
    <cellStyle name="Обычный 3 18 18 3 4 2" xfId="47242"/>
    <cellStyle name="Обычный 3 18 18 3 5" xfId="47243"/>
    <cellStyle name="Обычный 3 18 18 4" xfId="47244"/>
    <cellStyle name="Обычный 3 18 18 4 2" xfId="47245"/>
    <cellStyle name="Обычный 3 18 18 4 2 2" xfId="47246"/>
    <cellStyle name="Обычный 3 18 18 4 2 2 2" xfId="47247"/>
    <cellStyle name="Обычный 3 18 18 4 2 2 2 2" xfId="47248"/>
    <cellStyle name="Обычный 3 18 18 4 2 2 3" xfId="47249"/>
    <cellStyle name="Обычный 3 18 18 4 2 3" xfId="47250"/>
    <cellStyle name="Обычный 3 18 18 4 2 3 2" xfId="47251"/>
    <cellStyle name="Обычный 3 18 18 4 2 4" xfId="47252"/>
    <cellStyle name="Обычный 3 18 18 4 3" xfId="47253"/>
    <cellStyle name="Обычный 3 18 18 4 3 2" xfId="47254"/>
    <cellStyle name="Обычный 3 18 18 4 3 2 2" xfId="47255"/>
    <cellStyle name="Обычный 3 18 18 4 3 3" xfId="47256"/>
    <cellStyle name="Обычный 3 18 18 4 4" xfId="47257"/>
    <cellStyle name="Обычный 3 18 18 4 4 2" xfId="47258"/>
    <cellStyle name="Обычный 3 18 18 4 5" xfId="47259"/>
    <cellStyle name="Обычный 3 18 18 5" xfId="47260"/>
    <cellStyle name="Обычный 3 18 18 5 2" xfId="47261"/>
    <cellStyle name="Обычный 3 18 18 5 2 2" xfId="47262"/>
    <cellStyle name="Обычный 3 18 18 5 2 2 2" xfId="47263"/>
    <cellStyle name="Обычный 3 18 18 5 2 3" xfId="47264"/>
    <cellStyle name="Обычный 3 18 18 5 3" xfId="47265"/>
    <cellStyle name="Обычный 3 18 18 5 3 2" xfId="47266"/>
    <cellStyle name="Обычный 3 18 18 5 4" xfId="47267"/>
    <cellStyle name="Обычный 3 18 18 6" xfId="47268"/>
    <cellStyle name="Обычный 3 18 18 6 2" xfId="47269"/>
    <cellStyle name="Обычный 3 18 18 6 2 2" xfId="47270"/>
    <cellStyle name="Обычный 3 18 18 6 3" xfId="47271"/>
    <cellStyle name="Обычный 3 18 18 7" xfId="47272"/>
    <cellStyle name="Обычный 3 18 18 7 2" xfId="47273"/>
    <cellStyle name="Обычный 3 18 18 8" xfId="47274"/>
    <cellStyle name="Обычный 3 18 19" xfId="47275"/>
    <cellStyle name="Обычный 3 18 19 2" xfId="47276"/>
    <cellStyle name="Обычный 3 18 19 2 2" xfId="47277"/>
    <cellStyle name="Обычный 3 18 19 2 2 2" xfId="47278"/>
    <cellStyle name="Обычный 3 18 19 2 2 2 2" xfId="47279"/>
    <cellStyle name="Обычный 3 18 19 2 2 2 2 2" xfId="47280"/>
    <cellStyle name="Обычный 3 18 19 2 2 2 2 2 2" xfId="47281"/>
    <cellStyle name="Обычный 3 18 19 2 2 2 2 3" xfId="47282"/>
    <cellStyle name="Обычный 3 18 19 2 2 2 3" xfId="47283"/>
    <cellStyle name="Обычный 3 18 19 2 2 2 3 2" xfId="47284"/>
    <cellStyle name="Обычный 3 18 19 2 2 2 4" xfId="47285"/>
    <cellStyle name="Обычный 3 18 19 2 2 3" xfId="47286"/>
    <cellStyle name="Обычный 3 18 19 2 2 3 2" xfId="47287"/>
    <cellStyle name="Обычный 3 18 19 2 2 3 2 2" xfId="47288"/>
    <cellStyle name="Обычный 3 18 19 2 2 3 3" xfId="47289"/>
    <cellStyle name="Обычный 3 18 19 2 2 4" xfId="47290"/>
    <cellStyle name="Обычный 3 18 19 2 2 4 2" xfId="47291"/>
    <cellStyle name="Обычный 3 18 19 2 2 5" xfId="47292"/>
    <cellStyle name="Обычный 3 18 19 2 3" xfId="47293"/>
    <cellStyle name="Обычный 3 18 19 2 3 2" xfId="47294"/>
    <cellStyle name="Обычный 3 18 19 2 3 2 2" xfId="47295"/>
    <cellStyle name="Обычный 3 18 19 2 3 2 2 2" xfId="47296"/>
    <cellStyle name="Обычный 3 18 19 2 3 2 2 2 2" xfId="47297"/>
    <cellStyle name="Обычный 3 18 19 2 3 2 2 3" xfId="47298"/>
    <cellStyle name="Обычный 3 18 19 2 3 2 3" xfId="47299"/>
    <cellStyle name="Обычный 3 18 19 2 3 2 3 2" xfId="47300"/>
    <cellStyle name="Обычный 3 18 19 2 3 2 4" xfId="47301"/>
    <cellStyle name="Обычный 3 18 19 2 3 3" xfId="47302"/>
    <cellStyle name="Обычный 3 18 19 2 3 3 2" xfId="47303"/>
    <cellStyle name="Обычный 3 18 19 2 3 3 2 2" xfId="47304"/>
    <cellStyle name="Обычный 3 18 19 2 3 3 3" xfId="47305"/>
    <cellStyle name="Обычный 3 18 19 2 3 4" xfId="47306"/>
    <cellStyle name="Обычный 3 18 19 2 3 4 2" xfId="47307"/>
    <cellStyle name="Обычный 3 18 19 2 3 5" xfId="47308"/>
    <cellStyle name="Обычный 3 18 19 2 4" xfId="47309"/>
    <cellStyle name="Обычный 3 18 19 2 4 2" xfId="47310"/>
    <cellStyle name="Обычный 3 18 19 2 4 2 2" xfId="47311"/>
    <cellStyle name="Обычный 3 18 19 2 4 2 2 2" xfId="47312"/>
    <cellStyle name="Обычный 3 18 19 2 4 2 3" xfId="47313"/>
    <cellStyle name="Обычный 3 18 19 2 4 3" xfId="47314"/>
    <cellStyle name="Обычный 3 18 19 2 4 3 2" xfId="47315"/>
    <cellStyle name="Обычный 3 18 19 2 4 4" xfId="47316"/>
    <cellStyle name="Обычный 3 18 19 2 5" xfId="47317"/>
    <cellStyle name="Обычный 3 18 19 2 5 2" xfId="47318"/>
    <cellStyle name="Обычный 3 18 19 2 5 2 2" xfId="47319"/>
    <cellStyle name="Обычный 3 18 19 2 5 3" xfId="47320"/>
    <cellStyle name="Обычный 3 18 19 2 6" xfId="47321"/>
    <cellStyle name="Обычный 3 18 19 2 6 2" xfId="47322"/>
    <cellStyle name="Обычный 3 18 19 2 7" xfId="47323"/>
    <cellStyle name="Обычный 3 18 19 3" xfId="47324"/>
    <cellStyle name="Обычный 3 18 19 3 2" xfId="47325"/>
    <cellStyle name="Обычный 3 18 19 3 2 2" xfId="47326"/>
    <cellStyle name="Обычный 3 18 19 3 2 2 2" xfId="47327"/>
    <cellStyle name="Обычный 3 18 19 3 2 2 2 2" xfId="47328"/>
    <cellStyle name="Обычный 3 18 19 3 2 2 3" xfId="47329"/>
    <cellStyle name="Обычный 3 18 19 3 2 3" xfId="47330"/>
    <cellStyle name="Обычный 3 18 19 3 2 3 2" xfId="47331"/>
    <cellStyle name="Обычный 3 18 19 3 2 4" xfId="47332"/>
    <cellStyle name="Обычный 3 18 19 3 3" xfId="47333"/>
    <cellStyle name="Обычный 3 18 19 3 3 2" xfId="47334"/>
    <cellStyle name="Обычный 3 18 19 3 3 2 2" xfId="47335"/>
    <cellStyle name="Обычный 3 18 19 3 3 3" xfId="47336"/>
    <cellStyle name="Обычный 3 18 19 3 4" xfId="47337"/>
    <cellStyle name="Обычный 3 18 19 3 4 2" xfId="47338"/>
    <cellStyle name="Обычный 3 18 19 3 5" xfId="47339"/>
    <cellStyle name="Обычный 3 18 19 4" xfId="47340"/>
    <cellStyle name="Обычный 3 18 19 4 2" xfId="47341"/>
    <cellStyle name="Обычный 3 18 19 4 2 2" xfId="47342"/>
    <cellStyle name="Обычный 3 18 19 4 2 2 2" xfId="47343"/>
    <cellStyle name="Обычный 3 18 19 4 2 2 2 2" xfId="47344"/>
    <cellStyle name="Обычный 3 18 19 4 2 2 3" xfId="47345"/>
    <cellStyle name="Обычный 3 18 19 4 2 3" xfId="47346"/>
    <cellStyle name="Обычный 3 18 19 4 2 3 2" xfId="47347"/>
    <cellStyle name="Обычный 3 18 19 4 2 4" xfId="47348"/>
    <cellStyle name="Обычный 3 18 19 4 3" xfId="47349"/>
    <cellStyle name="Обычный 3 18 19 4 3 2" xfId="47350"/>
    <cellStyle name="Обычный 3 18 19 4 3 2 2" xfId="47351"/>
    <cellStyle name="Обычный 3 18 19 4 3 3" xfId="47352"/>
    <cellStyle name="Обычный 3 18 19 4 4" xfId="47353"/>
    <cellStyle name="Обычный 3 18 19 4 4 2" xfId="47354"/>
    <cellStyle name="Обычный 3 18 19 4 5" xfId="47355"/>
    <cellStyle name="Обычный 3 18 19 5" xfId="47356"/>
    <cellStyle name="Обычный 3 18 19 5 2" xfId="47357"/>
    <cellStyle name="Обычный 3 18 19 5 2 2" xfId="47358"/>
    <cellStyle name="Обычный 3 18 19 5 2 2 2" xfId="47359"/>
    <cellStyle name="Обычный 3 18 19 5 2 3" xfId="47360"/>
    <cellStyle name="Обычный 3 18 19 5 3" xfId="47361"/>
    <cellStyle name="Обычный 3 18 19 5 3 2" xfId="47362"/>
    <cellStyle name="Обычный 3 18 19 5 4" xfId="47363"/>
    <cellStyle name="Обычный 3 18 19 6" xfId="47364"/>
    <cellStyle name="Обычный 3 18 19 6 2" xfId="47365"/>
    <cellStyle name="Обычный 3 18 19 6 2 2" xfId="47366"/>
    <cellStyle name="Обычный 3 18 19 6 3" xfId="47367"/>
    <cellStyle name="Обычный 3 18 19 7" xfId="47368"/>
    <cellStyle name="Обычный 3 18 19 7 2" xfId="47369"/>
    <cellStyle name="Обычный 3 18 19 8" xfId="47370"/>
    <cellStyle name="Обычный 3 18 2" xfId="47371"/>
    <cellStyle name="Обычный 3 18 2 2" xfId="47372"/>
    <cellStyle name="Обычный 3 18 2 2 2" xfId="47373"/>
    <cellStyle name="Обычный 3 18 2 2 2 2" xfId="47374"/>
    <cellStyle name="Обычный 3 18 2 2 2 2 2" xfId="47375"/>
    <cellStyle name="Обычный 3 18 2 2 2 2 2 2" xfId="47376"/>
    <cellStyle name="Обычный 3 18 2 2 2 2 2 2 2" xfId="47377"/>
    <cellStyle name="Обычный 3 18 2 2 2 2 2 3" xfId="47378"/>
    <cellStyle name="Обычный 3 18 2 2 2 2 3" xfId="47379"/>
    <cellStyle name="Обычный 3 18 2 2 2 2 3 2" xfId="47380"/>
    <cellStyle name="Обычный 3 18 2 2 2 2 4" xfId="47381"/>
    <cellStyle name="Обычный 3 18 2 2 2 3" xfId="47382"/>
    <cellStyle name="Обычный 3 18 2 2 2 3 2" xfId="47383"/>
    <cellStyle name="Обычный 3 18 2 2 2 3 2 2" xfId="47384"/>
    <cellStyle name="Обычный 3 18 2 2 2 3 3" xfId="47385"/>
    <cellStyle name="Обычный 3 18 2 2 2 4" xfId="47386"/>
    <cellStyle name="Обычный 3 18 2 2 2 4 2" xfId="47387"/>
    <cellStyle name="Обычный 3 18 2 2 2 5" xfId="47388"/>
    <cellStyle name="Обычный 3 18 2 2 3" xfId="47389"/>
    <cellStyle name="Обычный 3 18 2 2 3 2" xfId="47390"/>
    <cellStyle name="Обычный 3 18 2 2 3 2 2" xfId="47391"/>
    <cellStyle name="Обычный 3 18 2 2 3 2 2 2" xfId="47392"/>
    <cellStyle name="Обычный 3 18 2 2 3 2 2 2 2" xfId="47393"/>
    <cellStyle name="Обычный 3 18 2 2 3 2 2 3" xfId="47394"/>
    <cellStyle name="Обычный 3 18 2 2 3 2 3" xfId="47395"/>
    <cellStyle name="Обычный 3 18 2 2 3 2 3 2" xfId="47396"/>
    <cellStyle name="Обычный 3 18 2 2 3 2 4" xfId="47397"/>
    <cellStyle name="Обычный 3 18 2 2 3 3" xfId="47398"/>
    <cellStyle name="Обычный 3 18 2 2 3 3 2" xfId="47399"/>
    <cellStyle name="Обычный 3 18 2 2 3 3 2 2" xfId="47400"/>
    <cellStyle name="Обычный 3 18 2 2 3 3 3" xfId="47401"/>
    <cellStyle name="Обычный 3 18 2 2 3 4" xfId="47402"/>
    <cellStyle name="Обычный 3 18 2 2 3 4 2" xfId="47403"/>
    <cellStyle name="Обычный 3 18 2 2 3 5" xfId="47404"/>
    <cellStyle name="Обычный 3 18 2 2 4" xfId="47405"/>
    <cellStyle name="Обычный 3 18 2 2 4 2" xfId="47406"/>
    <cellStyle name="Обычный 3 18 2 2 4 2 2" xfId="47407"/>
    <cellStyle name="Обычный 3 18 2 2 4 2 2 2" xfId="47408"/>
    <cellStyle name="Обычный 3 18 2 2 4 2 3" xfId="47409"/>
    <cellStyle name="Обычный 3 18 2 2 4 3" xfId="47410"/>
    <cellStyle name="Обычный 3 18 2 2 4 3 2" xfId="47411"/>
    <cellStyle name="Обычный 3 18 2 2 4 4" xfId="47412"/>
    <cellStyle name="Обычный 3 18 2 2 5" xfId="47413"/>
    <cellStyle name="Обычный 3 18 2 2 5 2" xfId="47414"/>
    <cellStyle name="Обычный 3 18 2 2 5 2 2" xfId="47415"/>
    <cellStyle name="Обычный 3 18 2 2 5 3" xfId="47416"/>
    <cellStyle name="Обычный 3 18 2 2 6" xfId="47417"/>
    <cellStyle name="Обычный 3 18 2 2 6 2" xfId="47418"/>
    <cellStyle name="Обычный 3 18 2 2 7" xfId="47419"/>
    <cellStyle name="Обычный 3 18 2 3" xfId="47420"/>
    <cellStyle name="Обычный 3 18 2 3 2" xfId="47421"/>
    <cellStyle name="Обычный 3 18 2 3 2 2" xfId="47422"/>
    <cellStyle name="Обычный 3 18 2 3 2 2 2" xfId="47423"/>
    <cellStyle name="Обычный 3 18 2 3 2 2 2 2" xfId="47424"/>
    <cellStyle name="Обычный 3 18 2 3 2 2 3" xfId="47425"/>
    <cellStyle name="Обычный 3 18 2 3 2 3" xfId="47426"/>
    <cellStyle name="Обычный 3 18 2 3 2 3 2" xfId="47427"/>
    <cellStyle name="Обычный 3 18 2 3 2 4" xfId="47428"/>
    <cellStyle name="Обычный 3 18 2 3 3" xfId="47429"/>
    <cellStyle name="Обычный 3 18 2 3 3 2" xfId="47430"/>
    <cellStyle name="Обычный 3 18 2 3 3 2 2" xfId="47431"/>
    <cellStyle name="Обычный 3 18 2 3 3 3" xfId="47432"/>
    <cellStyle name="Обычный 3 18 2 3 4" xfId="47433"/>
    <cellStyle name="Обычный 3 18 2 3 4 2" xfId="47434"/>
    <cellStyle name="Обычный 3 18 2 3 5" xfId="47435"/>
    <cellStyle name="Обычный 3 18 2 4" xfId="47436"/>
    <cellStyle name="Обычный 3 18 2 4 2" xfId="47437"/>
    <cellStyle name="Обычный 3 18 2 4 2 2" xfId="47438"/>
    <cellStyle name="Обычный 3 18 2 4 2 2 2" xfId="47439"/>
    <cellStyle name="Обычный 3 18 2 4 2 2 2 2" xfId="47440"/>
    <cellStyle name="Обычный 3 18 2 4 2 2 3" xfId="47441"/>
    <cellStyle name="Обычный 3 18 2 4 2 3" xfId="47442"/>
    <cellStyle name="Обычный 3 18 2 4 2 3 2" xfId="47443"/>
    <cellStyle name="Обычный 3 18 2 4 2 4" xfId="47444"/>
    <cellStyle name="Обычный 3 18 2 4 3" xfId="47445"/>
    <cellStyle name="Обычный 3 18 2 4 3 2" xfId="47446"/>
    <cellStyle name="Обычный 3 18 2 4 3 2 2" xfId="47447"/>
    <cellStyle name="Обычный 3 18 2 4 3 3" xfId="47448"/>
    <cellStyle name="Обычный 3 18 2 4 4" xfId="47449"/>
    <cellStyle name="Обычный 3 18 2 4 4 2" xfId="47450"/>
    <cellStyle name="Обычный 3 18 2 4 5" xfId="47451"/>
    <cellStyle name="Обычный 3 18 2 5" xfId="47452"/>
    <cellStyle name="Обычный 3 18 2 5 2" xfId="47453"/>
    <cellStyle name="Обычный 3 18 2 5 2 2" xfId="47454"/>
    <cellStyle name="Обычный 3 18 2 5 2 2 2" xfId="47455"/>
    <cellStyle name="Обычный 3 18 2 5 2 3" xfId="47456"/>
    <cellStyle name="Обычный 3 18 2 5 3" xfId="47457"/>
    <cellStyle name="Обычный 3 18 2 5 3 2" xfId="47458"/>
    <cellStyle name="Обычный 3 18 2 5 4" xfId="47459"/>
    <cellStyle name="Обычный 3 18 2 6" xfId="47460"/>
    <cellStyle name="Обычный 3 18 2 6 2" xfId="47461"/>
    <cellStyle name="Обычный 3 18 2 6 2 2" xfId="47462"/>
    <cellStyle name="Обычный 3 18 2 6 3" xfId="47463"/>
    <cellStyle name="Обычный 3 18 2 7" xfId="47464"/>
    <cellStyle name="Обычный 3 18 2 7 2" xfId="47465"/>
    <cellStyle name="Обычный 3 18 2 8" xfId="47466"/>
    <cellStyle name="Обычный 3 18 20" xfId="47467"/>
    <cellStyle name="Обычный 3 18 20 2" xfId="47468"/>
    <cellStyle name="Обычный 3 18 20 2 2" xfId="47469"/>
    <cellStyle name="Обычный 3 18 20 2 2 2" xfId="47470"/>
    <cellStyle name="Обычный 3 18 20 2 2 2 2" xfId="47471"/>
    <cellStyle name="Обычный 3 18 20 2 2 2 2 2" xfId="47472"/>
    <cellStyle name="Обычный 3 18 20 2 2 2 2 2 2" xfId="47473"/>
    <cellStyle name="Обычный 3 18 20 2 2 2 2 3" xfId="47474"/>
    <cellStyle name="Обычный 3 18 20 2 2 2 3" xfId="47475"/>
    <cellStyle name="Обычный 3 18 20 2 2 2 3 2" xfId="47476"/>
    <cellStyle name="Обычный 3 18 20 2 2 2 4" xfId="47477"/>
    <cellStyle name="Обычный 3 18 20 2 2 3" xfId="47478"/>
    <cellStyle name="Обычный 3 18 20 2 2 3 2" xfId="47479"/>
    <cellStyle name="Обычный 3 18 20 2 2 3 2 2" xfId="47480"/>
    <cellStyle name="Обычный 3 18 20 2 2 3 3" xfId="47481"/>
    <cellStyle name="Обычный 3 18 20 2 2 4" xfId="47482"/>
    <cellStyle name="Обычный 3 18 20 2 2 4 2" xfId="47483"/>
    <cellStyle name="Обычный 3 18 20 2 2 5" xfId="47484"/>
    <cellStyle name="Обычный 3 18 20 2 3" xfId="47485"/>
    <cellStyle name="Обычный 3 18 20 2 3 2" xfId="47486"/>
    <cellStyle name="Обычный 3 18 20 2 3 2 2" xfId="47487"/>
    <cellStyle name="Обычный 3 18 20 2 3 2 2 2" xfId="47488"/>
    <cellStyle name="Обычный 3 18 20 2 3 2 2 2 2" xfId="47489"/>
    <cellStyle name="Обычный 3 18 20 2 3 2 2 3" xfId="47490"/>
    <cellStyle name="Обычный 3 18 20 2 3 2 3" xfId="47491"/>
    <cellStyle name="Обычный 3 18 20 2 3 2 3 2" xfId="47492"/>
    <cellStyle name="Обычный 3 18 20 2 3 2 4" xfId="47493"/>
    <cellStyle name="Обычный 3 18 20 2 3 3" xfId="47494"/>
    <cellStyle name="Обычный 3 18 20 2 3 3 2" xfId="47495"/>
    <cellStyle name="Обычный 3 18 20 2 3 3 2 2" xfId="47496"/>
    <cellStyle name="Обычный 3 18 20 2 3 3 3" xfId="47497"/>
    <cellStyle name="Обычный 3 18 20 2 3 4" xfId="47498"/>
    <cellStyle name="Обычный 3 18 20 2 3 4 2" xfId="47499"/>
    <cellStyle name="Обычный 3 18 20 2 3 5" xfId="47500"/>
    <cellStyle name="Обычный 3 18 20 2 4" xfId="47501"/>
    <cellStyle name="Обычный 3 18 20 2 4 2" xfId="47502"/>
    <cellStyle name="Обычный 3 18 20 2 4 2 2" xfId="47503"/>
    <cellStyle name="Обычный 3 18 20 2 4 2 2 2" xfId="47504"/>
    <cellStyle name="Обычный 3 18 20 2 4 2 3" xfId="47505"/>
    <cellStyle name="Обычный 3 18 20 2 4 3" xfId="47506"/>
    <cellStyle name="Обычный 3 18 20 2 4 3 2" xfId="47507"/>
    <cellStyle name="Обычный 3 18 20 2 4 4" xfId="47508"/>
    <cellStyle name="Обычный 3 18 20 2 5" xfId="47509"/>
    <cellStyle name="Обычный 3 18 20 2 5 2" xfId="47510"/>
    <cellStyle name="Обычный 3 18 20 2 5 2 2" xfId="47511"/>
    <cellStyle name="Обычный 3 18 20 2 5 3" xfId="47512"/>
    <cellStyle name="Обычный 3 18 20 2 6" xfId="47513"/>
    <cellStyle name="Обычный 3 18 20 2 6 2" xfId="47514"/>
    <cellStyle name="Обычный 3 18 20 2 7" xfId="47515"/>
    <cellStyle name="Обычный 3 18 20 3" xfId="47516"/>
    <cellStyle name="Обычный 3 18 20 3 2" xfId="47517"/>
    <cellStyle name="Обычный 3 18 20 3 2 2" xfId="47518"/>
    <cellStyle name="Обычный 3 18 20 3 2 2 2" xfId="47519"/>
    <cellStyle name="Обычный 3 18 20 3 2 2 2 2" xfId="47520"/>
    <cellStyle name="Обычный 3 18 20 3 2 2 3" xfId="47521"/>
    <cellStyle name="Обычный 3 18 20 3 2 3" xfId="47522"/>
    <cellStyle name="Обычный 3 18 20 3 2 3 2" xfId="47523"/>
    <cellStyle name="Обычный 3 18 20 3 2 4" xfId="47524"/>
    <cellStyle name="Обычный 3 18 20 3 3" xfId="47525"/>
    <cellStyle name="Обычный 3 18 20 3 3 2" xfId="47526"/>
    <cellStyle name="Обычный 3 18 20 3 3 2 2" xfId="47527"/>
    <cellStyle name="Обычный 3 18 20 3 3 3" xfId="47528"/>
    <cellStyle name="Обычный 3 18 20 3 4" xfId="47529"/>
    <cellStyle name="Обычный 3 18 20 3 4 2" xfId="47530"/>
    <cellStyle name="Обычный 3 18 20 3 5" xfId="47531"/>
    <cellStyle name="Обычный 3 18 20 4" xfId="47532"/>
    <cellStyle name="Обычный 3 18 20 4 2" xfId="47533"/>
    <cellStyle name="Обычный 3 18 20 4 2 2" xfId="47534"/>
    <cellStyle name="Обычный 3 18 20 4 2 2 2" xfId="47535"/>
    <cellStyle name="Обычный 3 18 20 4 2 2 2 2" xfId="47536"/>
    <cellStyle name="Обычный 3 18 20 4 2 2 3" xfId="47537"/>
    <cellStyle name="Обычный 3 18 20 4 2 3" xfId="47538"/>
    <cellStyle name="Обычный 3 18 20 4 2 3 2" xfId="47539"/>
    <cellStyle name="Обычный 3 18 20 4 2 4" xfId="47540"/>
    <cellStyle name="Обычный 3 18 20 4 3" xfId="47541"/>
    <cellStyle name="Обычный 3 18 20 4 3 2" xfId="47542"/>
    <cellStyle name="Обычный 3 18 20 4 3 2 2" xfId="47543"/>
    <cellStyle name="Обычный 3 18 20 4 3 3" xfId="47544"/>
    <cellStyle name="Обычный 3 18 20 4 4" xfId="47545"/>
    <cellStyle name="Обычный 3 18 20 4 4 2" xfId="47546"/>
    <cellStyle name="Обычный 3 18 20 4 5" xfId="47547"/>
    <cellStyle name="Обычный 3 18 20 5" xfId="47548"/>
    <cellStyle name="Обычный 3 18 20 5 2" xfId="47549"/>
    <cellStyle name="Обычный 3 18 20 5 2 2" xfId="47550"/>
    <cellStyle name="Обычный 3 18 20 5 2 2 2" xfId="47551"/>
    <cellStyle name="Обычный 3 18 20 5 2 3" xfId="47552"/>
    <cellStyle name="Обычный 3 18 20 5 3" xfId="47553"/>
    <cellStyle name="Обычный 3 18 20 5 3 2" xfId="47554"/>
    <cellStyle name="Обычный 3 18 20 5 4" xfId="47555"/>
    <cellStyle name="Обычный 3 18 20 6" xfId="47556"/>
    <cellStyle name="Обычный 3 18 20 6 2" xfId="47557"/>
    <cellStyle name="Обычный 3 18 20 6 2 2" xfId="47558"/>
    <cellStyle name="Обычный 3 18 20 6 3" xfId="47559"/>
    <cellStyle name="Обычный 3 18 20 7" xfId="47560"/>
    <cellStyle name="Обычный 3 18 20 7 2" xfId="47561"/>
    <cellStyle name="Обычный 3 18 20 8" xfId="47562"/>
    <cellStyle name="Обычный 3 18 21" xfId="47563"/>
    <cellStyle name="Обычный 3 18 21 2" xfId="47564"/>
    <cellStyle name="Обычный 3 18 21 2 2" xfId="47565"/>
    <cellStyle name="Обычный 3 18 21 2 2 2" xfId="47566"/>
    <cellStyle name="Обычный 3 18 21 2 2 2 2" xfId="47567"/>
    <cellStyle name="Обычный 3 18 21 2 2 2 2 2" xfId="47568"/>
    <cellStyle name="Обычный 3 18 21 2 2 2 2 2 2" xfId="47569"/>
    <cellStyle name="Обычный 3 18 21 2 2 2 2 3" xfId="47570"/>
    <cellStyle name="Обычный 3 18 21 2 2 2 3" xfId="47571"/>
    <cellStyle name="Обычный 3 18 21 2 2 2 3 2" xfId="47572"/>
    <cellStyle name="Обычный 3 18 21 2 2 2 4" xfId="47573"/>
    <cellStyle name="Обычный 3 18 21 2 2 3" xfId="47574"/>
    <cellStyle name="Обычный 3 18 21 2 2 3 2" xfId="47575"/>
    <cellStyle name="Обычный 3 18 21 2 2 3 2 2" xfId="47576"/>
    <cellStyle name="Обычный 3 18 21 2 2 3 3" xfId="47577"/>
    <cellStyle name="Обычный 3 18 21 2 2 4" xfId="47578"/>
    <cellStyle name="Обычный 3 18 21 2 2 4 2" xfId="47579"/>
    <cellStyle name="Обычный 3 18 21 2 2 5" xfId="47580"/>
    <cellStyle name="Обычный 3 18 21 2 3" xfId="47581"/>
    <cellStyle name="Обычный 3 18 21 2 3 2" xfId="47582"/>
    <cellStyle name="Обычный 3 18 21 2 3 2 2" xfId="47583"/>
    <cellStyle name="Обычный 3 18 21 2 3 2 2 2" xfId="47584"/>
    <cellStyle name="Обычный 3 18 21 2 3 2 2 2 2" xfId="47585"/>
    <cellStyle name="Обычный 3 18 21 2 3 2 2 3" xfId="47586"/>
    <cellStyle name="Обычный 3 18 21 2 3 2 3" xfId="47587"/>
    <cellStyle name="Обычный 3 18 21 2 3 2 3 2" xfId="47588"/>
    <cellStyle name="Обычный 3 18 21 2 3 2 4" xfId="47589"/>
    <cellStyle name="Обычный 3 18 21 2 3 3" xfId="47590"/>
    <cellStyle name="Обычный 3 18 21 2 3 3 2" xfId="47591"/>
    <cellStyle name="Обычный 3 18 21 2 3 3 2 2" xfId="47592"/>
    <cellStyle name="Обычный 3 18 21 2 3 3 3" xfId="47593"/>
    <cellStyle name="Обычный 3 18 21 2 3 4" xfId="47594"/>
    <cellStyle name="Обычный 3 18 21 2 3 4 2" xfId="47595"/>
    <cellStyle name="Обычный 3 18 21 2 3 5" xfId="47596"/>
    <cellStyle name="Обычный 3 18 21 2 4" xfId="47597"/>
    <cellStyle name="Обычный 3 18 21 2 4 2" xfId="47598"/>
    <cellStyle name="Обычный 3 18 21 2 4 2 2" xfId="47599"/>
    <cellStyle name="Обычный 3 18 21 2 4 2 2 2" xfId="47600"/>
    <cellStyle name="Обычный 3 18 21 2 4 2 3" xfId="47601"/>
    <cellStyle name="Обычный 3 18 21 2 4 3" xfId="47602"/>
    <cellStyle name="Обычный 3 18 21 2 4 3 2" xfId="47603"/>
    <cellStyle name="Обычный 3 18 21 2 4 4" xfId="47604"/>
    <cellStyle name="Обычный 3 18 21 2 5" xfId="47605"/>
    <cellStyle name="Обычный 3 18 21 2 5 2" xfId="47606"/>
    <cellStyle name="Обычный 3 18 21 2 5 2 2" xfId="47607"/>
    <cellStyle name="Обычный 3 18 21 2 5 3" xfId="47608"/>
    <cellStyle name="Обычный 3 18 21 2 6" xfId="47609"/>
    <cellStyle name="Обычный 3 18 21 2 6 2" xfId="47610"/>
    <cellStyle name="Обычный 3 18 21 2 7" xfId="47611"/>
    <cellStyle name="Обычный 3 18 21 3" xfId="47612"/>
    <cellStyle name="Обычный 3 18 21 3 2" xfId="47613"/>
    <cellStyle name="Обычный 3 18 21 3 2 2" xfId="47614"/>
    <cellStyle name="Обычный 3 18 21 3 2 2 2" xfId="47615"/>
    <cellStyle name="Обычный 3 18 21 3 2 2 2 2" xfId="47616"/>
    <cellStyle name="Обычный 3 18 21 3 2 2 3" xfId="47617"/>
    <cellStyle name="Обычный 3 18 21 3 2 3" xfId="47618"/>
    <cellStyle name="Обычный 3 18 21 3 2 3 2" xfId="47619"/>
    <cellStyle name="Обычный 3 18 21 3 2 4" xfId="47620"/>
    <cellStyle name="Обычный 3 18 21 3 3" xfId="47621"/>
    <cellStyle name="Обычный 3 18 21 3 3 2" xfId="47622"/>
    <cellStyle name="Обычный 3 18 21 3 3 2 2" xfId="47623"/>
    <cellStyle name="Обычный 3 18 21 3 3 3" xfId="47624"/>
    <cellStyle name="Обычный 3 18 21 3 4" xfId="47625"/>
    <cellStyle name="Обычный 3 18 21 3 4 2" xfId="47626"/>
    <cellStyle name="Обычный 3 18 21 3 5" xfId="47627"/>
    <cellStyle name="Обычный 3 18 21 4" xfId="47628"/>
    <cellStyle name="Обычный 3 18 21 4 2" xfId="47629"/>
    <cellStyle name="Обычный 3 18 21 4 2 2" xfId="47630"/>
    <cellStyle name="Обычный 3 18 21 4 2 2 2" xfId="47631"/>
    <cellStyle name="Обычный 3 18 21 4 2 2 2 2" xfId="47632"/>
    <cellStyle name="Обычный 3 18 21 4 2 2 3" xfId="47633"/>
    <cellStyle name="Обычный 3 18 21 4 2 3" xfId="47634"/>
    <cellStyle name="Обычный 3 18 21 4 2 3 2" xfId="47635"/>
    <cellStyle name="Обычный 3 18 21 4 2 4" xfId="47636"/>
    <cellStyle name="Обычный 3 18 21 4 3" xfId="47637"/>
    <cellStyle name="Обычный 3 18 21 4 3 2" xfId="47638"/>
    <cellStyle name="Обычный 3 18 21 4 3 2 2" xfId="47639"/>
    <cellStyle name="Обычный 3 18 21 4 3 3" xfId="47640"/>
    <cellStyle name="Обычный 3 18 21 4 4" xfId="47641"/>
    <cellStyle name="Обычный 3 18 21 4 4 2" xfId="47642"/>
    <cellStyle name="Обычный 3 18 21 4 5" xfId="47643"/>
    <cellStyle name="Обычный 3 18 21 5" xfId="47644"/>
    <cellStyle name="Обычный 3 18 21 5 2" xfId="47645"/>
    <cellStyle name="Обычный 3 18 21 5 2 2" xfId="47646"/>
    <cellStyle name="Обычный 3 18 21 5 2 2 2" xfId="47647"/>
    <cellStyle name="Обычный 3 18 21 5 2 3" xfId="47648"/>
    <cellStyle name="Обычный 3 18 21 5 3" xfId="47649"/>
    <cellStyle name="Обычный 3 18 21 5 3 2" xfId="47650"/>
    <cellStyle name="Обычный 3 18 21 5 4" xfId="47651"/>
    <cellStyle name="Обычный 3 18 21 6" xfId="47652"/>
    <cellStyle name="Обычный 3 18 21 6 2" xfId="47653"/>
    <cellStyle name="Обычный 3 18 21 6 2 2" xfId="47654"/>
    <cellStyle name="Обычный 3 18 21 6 3" xfId="47655"/>
    <cellStyle name="Обычный 3 18 21 7" xfId="47656"/>
    <cellStyle name="Обычный 3 18 21 7 2" xfId="47657"/>
    <cellStyle name="Обычный 3 18 21 8" xfId="47658"/>
    <cellStyle name="Обычный 3 18 22" xfId="47659"/>
    <cellStyle name="Обычный 3 18 22 2" xfId="47660"/>
    <cellStyle name="Обычный 3 18 22 2 2" xfId="47661"/>
    <cellStyle name="Обычный 3 18 22 2 2 2" xfId="47662"/>
    <cellStyle name="Обычный 3 18 22 2 2 2 2" xfId="47663"/>
    <cellStyle name="Обычный 3 18 22 2 2 2 2 2" xfId="47664"/>
    <cellStyle name="Обычный 3 18 22 2 2 2 2 2 2" xfId="47665"/>
    <cellStyle name="Обычный 3 18 22 2 2 2 2 3" xfId="47666"/>
    <cellStyle name="Обычный 3 18 22 2 2 2 3" xfId="47667"/>
    <cellStyle name="Обычный 3 18 22 2 2 2 3 2" xfId="47668"/>
    <cellStyle name="Обычный 3 18 22 2 2 2 4" xfId="47669"/>
    <cellStyle name="Обычный 3 18 22 2 2 3" xfId="47670"/>
    <cellStyle name="Обычный 3 18 22 2 2 3 2" xfId="47671"/>
    <cellStyle name="Обычный 3 18 22 2 2 3 2 2" xfId="47672"/>
    <cellStyle name="Обычный 3 18 22 2 2 3 3" xfId="47673"/>
    <cellStyle name="Обычный 3 18 22 2 2 4" xfId="47674"/>
    <cellStyle name="Обычный 3 18 22 2 2 4 2" xfId="47675"/>
    <cellStyle name="Обычный 3 18 22 2 2 5" xfId="47676"/>
    <cellStyle name="Обычный 3 18 22 2 3" xfId="47677"/>
    <cellStyle name="Обычный 3 18 22 2 3 2" xfId="47678"/>
    <cellStyle name="Обычный 3 18 22 2 3 2 2" xfId="47679"/>
    <cellStyle name="Обычный 3 18 22 2 3 2 2 2" xfId="47680"/>
    <cellStyle name="Обычный 3 18 22 2 3 2 2 2 2" xfId="47681"/>
    <cellStyle name="Обычный 3 18 22 2 3 2 2 3" xfId="47682"/>
    <cellStyle name="Обычный 3 18 22 2 3 2 3" xfId="47683"/>
    <cellStyle name="Обычный 3 18 22 2 3 2 3 2" xfId="47684"/>
    <cellStyle name="Обычный 3 18 22 2 3 2 4" xfId="47685"/>
    <cellStyle name="Обычный 3 18 22 2 3 3" xfId="47686"/>
    <cellStyle name="Обычный 3 18 22 2 3 3 2" xfId="47687"/>
    <cellStyle name="Обычный 3 18 22 2 3 3 2 2" xfId="47688"/>
    <cellStyle name="Обычный 3 18 22 2 3 3 3" xfId="47689"/>
    <cellStyle name="Обычный 3 18 22 2 3 4" xfId="47690"/>
    <cellStyle name="Обычный 3 18 22 2 3 4 2" xfId="47691"/>
    <cellStyle name="Обычный 3 18 22 2 3 5" xfId="47692"/>
    <cellStyle name="Обычный 3 18 22 2 4" xfId="47693"/>
    <cellStyle name="Обычный 3 18 22 2 4 2" xfId="47694"/>
    <cellStyle name="Обычный 3 18 22 2 4 2 2" xfId="47695"/>
    <cellStyle name="Обычный 3 18 22 2 4 2 2 2" xfId="47696"/>
    <cellStyle name="Обычный 3 18 22 2 4 2 3" xfId="47697"/>
    <cellStyle name="Обычный 3 18 22 2 4 3" xfId="47698"/>
    <cellStyle name="Обычный 3 18 22 2 4 3 2" xfId="47699"/>
    <cellStyle name="Обычный 3 18 22 2 4 4" xfId="47700"/>
    <cellStyle name="Обычный 3 18 22 2 5" xfId="47701"/>
    <cellStyle name="Обычный 3 18 22 2 5 2" xfId="47702"/>
    <cellStyle name="Обычный 3 18 22 2 5 2 2" xfId="47703"/>
    <cellStyle name="Обычный 3 18 22 2 5 3" xfId="47704"/>
    <cellStyle name="Обычный 3 18 22 2 6" xfId="47705"/>
    <cellStyle name="Обычный 3 18 22 2 6 2" xfId="47706"/>
    <cellStyle name="Обычный 3 18 22 2 7" xfId="47707"/>
    <cellStyle name="Обычный 3 18 22 3" xfId="47708"/>
    <cellStyle name="Обычный 3 18 22 3 2" xfId="47709"/>
    <cellStyle name="Обычный 3 18 22 3 2 2" xfId="47710"/>
    <cellStyle name="Обычный 3 18 22 3 2 2 2" xfId="47711"/>
    <cellStyle name="Обычный 3 18 22 3 2 2 2 2" xfId="47712"/>
    <cellStyle name="Обычный 3 18 22 3 2 2 3" xfId="47713"/>
    <cellStyle name="Обычный 3 18 22 3 2 3" xfId="47714"/>
    <cellStyle name="Обычный 3 18 22 3 2 3 2" xfId="47715"/>
    <cellStyle name="Обычный 3 18 22 3 2 4" xfId="47716"/>
    <cellStyle name="Обычный 3 18 22 3 3" xfId="47717"/>
    <cellStyle name="Обычный 3 18 22 3 3 2" xfId="47718"/>
    <cellStyle name="Обычный 3 18 22 3 3 2 2" xfId="47719"/>
    <cellStyle name="Обычный 3 18 22 3 3 3" xfId="47720"/>
    <cellStyle name="Обычный 3 18 22 3 4" xfId="47721"/>
    <cellStyle name="Обычный 3 18 22 3 4 2" xfId="47722"/>
    <cellStyle name="Обычный 3 18 22 3 5" xfId="47723"/>
    <cellStyle name="Обычный 3 18 22 4" xfId="47724"/>
    <cellStyle name="Обычный 3 18 22 4 2" xfId="47725"/>
    <cellStyle name="Обычный 3 18 22 4 2 2" xfId="47726"/>
    <cellStyle name="Обычный 3 18 22 4 2 2 2" xfId="47727"/>
    <cellStyle name="Обычный 3 18 22 4 2 2 2 2" xfId="47728"/>
    <cellStyle name="Обычный 3 18 22 4 2 2 3" xfId="47729"/>
    <cellStyle name="Обычный 3 18 22 4 2 3" xfId="47730"/>
    <cellStyle name="Обычный 3 18 22 4 2 3 2" xfId="47731"/>
    <cellStyle name="Обычный 3 18 22 4 2 4" xfId="47732"/>
    <cellStyle name="Обычный 3 18 22 4 3" xfId="47733"/>
    <cellStyle name="Обычный 3 18 22 4 3 2" xfId="47734"/>
    <cellStyle name="Обычный 3 18 22 4 3 2 2" xfId="47735"/>
    <cellStyle name="Обычный 3 18 22 4 3 3" xfId="47736"/>
    <cellStyle name="Обычный 3 18 22 4 4" xfId="47737"/>
    <cellStyle name="Обычный 3 18 22 4 4 2" xfId="47738"/>
    <cellStyle name="Обычный 3 18 22 4 5" xfId="47739"/>
    <cellStyle name="Обычный 3 18 22 5" xfId="47740"/>
    <cellStyle name="Обычный 3 18 22 5 2" xfId="47741"/>
    <cellStyle name="Обычный 3 18 22 5 2 2" xfId="47742"/>
    <cellStyle name="Обычный 3 18 22 5 2 2 2" xfId="47743"/>
    <cellStyle name="Обычный 3 18 22 5 2 3" xfId="47744"/>
    <cellStyle name="Обычный 3 18 22 5 3" xfId="47745"/>
    <cellStyle name="Обычный 3 18 22 5 3 2" xfId="47746"/>
    <cellStyle name="Обычный 3 18 22 5 4" xfId="47747"/>
    <cellStyle name="Обычный 3 18 22 6" xfId="47748"/>
    <cellStyle name="Обычный 3 18 22 6 2" xfId="47749"/>
    <cellStyle name="Обычный 3 18 22 6 2 2" xfId="47750"/>
    <cellStyle name="Обычный 3 18 22 6 3" xfId="47751"/>
    <cellStyle name="Обычный 3 18 22 7" xfId="47752"/>
    <cellStyle name="Обычный 3 18 22 7 2" xfId="47753"/>
    <cellStyle name="Обычный 3 18 22 8" xfId="47754"/>
    <cellStyle name="Обычный 3 18 23" xfId="47755"/>
    <cellStyle name="Обычный 3 18 23 2" xfId="47756"/>
    <cellStyle name="Обычный 3 18 23 2 2" xfId="47757"/>
    <cellStyle name="Обычный 3 18 23 2 2 2" xfId="47758"/>
    <cellStyle name="Обычный 3 18 23 2 2 2 2" xfId="47759"/>
    <cellStyle name="Обычный 3 18 23 2 2 2 2 2" xfId="47760"/>
    <cellStyle name="Обычный 3 18 23 2 2 2 2 2 2" xfId="47761"/>
    <cellStyle name="Обычный 3 18 23 2 2 2 2 3" xfId="47762"/>
    <cellStyle name="Обычный 3 18 23 2 2 2 3" xfId="47763"/>
    <cellStyle name="Обычный 3 18 23 2 2 2 3 2" xfId="47764"/>
    <cellStyle name="Обычный 3 18 23 2 2 2 4" xfId="47765"/>
    <cellStyle name="Обычный 3 18 23 2 2 3" xfId="47766"/>
    <cellStyle name="Обычный 3 18 23 2 2 3 2" xfId="47767"/>
    <cellStyle name="Обычный 3 18 23 2 2 3 2 2" xfId="47768"/>
    <cellStyle name="Обычный 3 18 23 2 2 3 3" xfId="47769"/>
    <cellStyle name="Обычный 3 18 23 2 2 4" xfId="47770"/>
    <cellStyle name="Обычный 3 18 23 2 2 4 2" xfId="47771"/>
    <cellStyle name="Обычный 3 18 23 2 2 5" xfId="47772"/>
    <cellStyle name="Обычный 3 18 23 2 3" xfId="47773"/>
    <cellStyle name="Обычный 3 18 23 2 3 2" xfId="47774"/>
    <cellStyle name="Обычный 3 18 23 2 3 2 2" xfId="47775"/>
    <cellStyle name="Обычный 3 18 23 2 3 2 2 2" xfId="47776"/>
    <cellStyle name="Обычный 3 18 23 2 3 2 2 2 2" xfId="47777"/>
    <cellStyle name="Обычный 3 18 23 2 3 2 2 3" xfId="47778"/>
    <cellStyle name="Обычный 3 18 23 2 3 2 3" xfId="47779"/>
    <cellStyle name="Обычный 3 18 23 2 3 2 3 2" xfId="47780"/>
    <cellStyle name="Обычный 3 18 23 2 3 2 4" xfId="47781"/>
    <cellStyle name="Обычный 3 18 23 2 3 3" xfId="47782"/>
    <cellStyle name="Обычный 3 18 23 2 3 3 2" xfId="47783"/>
    <cellStyle name="Обычный 3 18 23 2 3 3 2 2" xfId="47784"/>
    <cellStyle name="Обычный 3 18 23 2 3 3 3" xfId="47785"/>
    <cellStyle name="Обычный 3 18 23 2 3 4" xfId="47786"/>
    <cellStyle name="Обычный 3 18 23 2 3 4 2" xfId="47787"/>
    <cellStyle name="Обычный 3 18 23 2 3 5" xfId="47788"/>
    <cellStyle name="Обычный 3 18 23 2 4" xfId="47789"/>
    <cellStyle name="Обычный 3 18 23 2 4 2" xfId="47790"/>
    <cellStyle name="Обычный 3 18 23 2 4 2 2" xfId="47791"/>
    <cellStyle name="Обычный 3 18 23 2 4 2 2 2" xfId="47792"/>
    <cellStyle name="Обычный 3 18 23 2 4 2 3" xfId="47793"/>
    <cellStyle name="Обычный 3 18 23 2 4 3" xfId="47794"/>
    <cellStyle name="Обычный 3 18 23 2 4 3 2" xfId="47795"/>
    <cellStyle name="Обычный 3 18 23 2 4 4" xfId="47796"/>
    <cellStyle name="Обычный 3 18 23 2 5" xfId="47797"/>
    <cellStyle name="Обычный 3 18 23 2 5 2" xfId="47798"/>
    <cellStyle name="Обычный 3 18 23 2 5 2 2" xfId="47799"/>
    <cellStyle name="Обычный 3 18 23 2 5 3" xfId="47800"/>
    <cellStyle name="Обычный 3 18 23 2 6" xfId="47801"/>
    <cellStyle name="Обычный 3 18 23 2 6 2" xfId="47802"/>
    <cellStyle name="Обычный 3 18 23 2 7" xfId="47803"/>
    <cellStyle name="Обычный 3 18 23 3" xfId="47804"/>
    <cellStyle name="Обычный 3 18 23 3 2" xfId="47805"/>
    <cellStyle name="Обычный 3 18 23 3 2 2" xfId="47806"/>
    <cellStyle name="Обычный 3 18 23 3 2 2 2" xfId="47807"/>
    <cellStyle name="Обычный 3 18 23 3 2 2 2 2" xfId="47808"/>
    <cellStyle name="Обычный 3 18 23 3 2 2 3" xfId="47809"/>
    <cellStyle name="Обычный 3 18 23 3 2 3" xfId="47810"/>
    <cellStyle name="Обычный 3 18 23 3 2 3 2" xfId="47811"/>
    <cellStyle name="Обычный 3 18 23 3 2 4" xfId="47812"/>
    <cellStyle name="Обычный 3 18 23 3 3" xfId="47813"/>
    <cellStyle name="Обычный 3 18 23 3 3 2" xfId="47814"/>
    <cellStyle name="Обычный 3 18 23 3 3 2 2" xfId="47815"/>
    <cellStyle name="Обычный 3 18 23 3 3 3" xfId="47816"/>
    <cellStyle name="Обычный 3 18 23 3 4" xfId="47817"/>
    <cellStyle name="Обычный 3 18 23 3 4 2" xfId="47818"/>
    <cellStyle name="Обычный 3 18 23 3 5" xfId="47819"/>
    <cellStyle name="Обычный 3 18 23 4" xfId="47820"/>
    <cellStyle name="Обычный 3 18 23 4 2" xfId="47821"/>
    <cellStyle name="Обычный 3 18 23 4 2 2" xfId="47822"/>
    <cellStyle name="Обычный 3 18 23 4 2 2 2" xfId="47823"/>
    <cellStyle name="Обычный 3 18 23 4 2 2 2 2" xfId="47824"/>
    <cellStyle name="Обычный 3 18 23 4 2 2 3" xfId="47825"/>
    <cellStyle name="Обычный 3 18 23 4 2 3" xfId="47826"/>
    <cellStyle name="Обычный 3 18 23 4 2 3 2" xfId="47827"/>
    <cellStyle name="Обычный 3 18 23 4 2 4" xfId="47828"/>
    <cellStyle name="Обычный 3 18 23 4 3" xfId="47829"/>
    <cellStyle name="Обычный 3 18 23 4 3 2" xfId="47830"/>
    <cellStyle name="Обычный 3 18 23 4 3 2 2" xfId="47831"/>
    <cellStyle name="Обычный 3 18 23 4 3 3" xfId="47832"/>
    <cellStyle name="Обычный 3 18 23 4 4" xfId="47833"/>
    <cellStyle name="Обычный 3 18 23 4 4 2" xfId="47834"/>
    <cellStyle name="Обычный 3 18 23 4 5" xfId="47835"/>
    <cellStyle name="Обычный 3 18 23 5" xfId="47836"/>
    <cellStyle name="Обычный 3 18 23 5 2" xfId="47837"/>
    <cellStyle name="Обычный 3 18 23 5 2 2" xfId="47838"/>
    <cellStyle name="Обычный 3 18 23 5 2 2 2" xfId="47839"/>
    <cellStyle name="Обычный 3 18 23 5 2 3" xfId="47840"/>
    <cellStyle name="Обычный 3 18 23 5 3" xfId="47841"/>
    <cellStyle name="Обычный 3 18 23 5 3 2" xfId="47842"/>
    <cellStyle name="Обычный 3 18 23 5 4" xfId="47843"/>
    <cellStyle name="Обычный 3 18 23 6" xfId="47844"/>
    <cellStyle name="Обычный 3 18 23 6 2" xfId="47845"/>
    <cellStyle name="Обычный 3 18 23 6 2 2" xfId="47846"/>
    <cellStyle name="Обычный 3 18 23 6 3" xfId="47847"/>
    <cellStyle name="Обычный 3 18 23 7" xfId="47848"/>
    <cellStyle name="Обычный 3 18 23 7 2" xfId="47849"/>
    <cellStyle name="Обычный 3 18 23 8" xfId="47850"/>
    <cellStyle name="Обычный 3 18 24" xfId="47851"/>
    <cellStyle name="Обычный 3 18 24 2" xfId="47852"/>
    <cellStyle name="Обычный 3 18 24 2 2" xfId="47853"/>
    <cellStyle name="Обычный 3 18 24 2 2 2" xfId="47854"/>
    <cellStyle name="Обычный 3 18 24 2 2 2 2" xfId="47855"/>
    <cellStyle name="Обычный 3 18 24 2 2 2 2 2" xfId="47856"/>
    <cellStyle name="Обычный 3 18 24 2 2 2 2 2 2" xfId="47857"/>
    <cellStyle name="Обычный 3 18 24 2 2 2 2 3" xfId="47858"/>
    <cellStyle name="Обычный 3 18 24 2 2 2 3" xfId="47859"/>
    <cellStyle name="Обычный 3 18 24 2 2 2 3 2" xfId="47860"/>
    <cellStyle name="Обычный 3 18 24 2 2 2 4" xfId="47861"/>
    <cellStyle name="Обычный 3 18 24 2 2 3" xfId="47862"/>
    <cellStyle name="Обычный 3 18 24 2 2 3 2" xfId="47863"/>
    <cellStyle name="Обычный 3 18 24 2 2 3 2 2" xfId="47864"/>
    <cellStyle name="Обычный 3 18 24 2 2 3 3" xfId="47865"/>
    <cellStyle name="Обычный 3 18 24 2 2 4" xfId="47866"/>
    <cellStyle name="Обычный 3 18 24 2 2 4 2" xfId="47867"/>
    <cellStyle name="Обычный 3 18 24 2 2 5" xfId="47868"/>
    <cellStyle name="Обычный 3 18 24 2 3" xfId="47869"/>
    <cellStyle name="Обычный 3 18 24 2 3 2" xfId="47870"/>
    <cellStyle name="Обычный 3 18 24 2 3 2 2" xfId="47871"/>
    <cellStyle name="Обычный 3 18 24 2 3 2 2 2" xfId="47872"/>
    <cellStyle name="Обычный 3 18 24 2 3 2 2 2 2" xfId="47873"/>
    <cellStyle name="Обычный 3 18 24 2 3 2 2 3" xfId="47874"/>
    <cellStyle name="Обычный 3 18 24 2 3 2 3" xfId="47875"/>
    <cellStyle name="Обычный 3 18 24 2 3 2 3 2" xfId="47876"/>
    <cellStyle name="Обычный 3 18 24 2 3 2 4" xfId="47877"/>
    <cellStyle name="Обычный 3 18 24 2 3 3" xfId="47878"/>
    <cellStyle name="Обычный 3 18 24 2 3 3 2" xfId="47879"/>
    <cellStyle name="Обычный 3 18 24 2 3 3 2 2" xfId="47880"/>
    <cellStyle name="Обычный 3 18 24 2 3 3 3" xfId="47881"/>
    <cellStyle name="Обычный 3 18 24 2 3 4" xfId="47882"/>
    <cellStyle name="Обычный 3 18 24 2 3 4 2" xfId="47883"/>
    <cellStyle name="Обычный 3 18 24 2 3 5" xfId="47884"/>
    <cellStyle name="Обычный 3 18 24 2 4" xfId="47885"/>
    <cellStyle name="Обычный 3 18 24 2 4 2" xfId="47886"/>
    <cellStyle name="Обычный 3 18 24 2 4 2 2" xfId="47887"/>
    <cellStyle name="Обычный 3 18 24 2 4 2 2 2" xfId="47888"/>
    <cellStyle name="Обычный 3 18 24 2 4 2 3" xfId="47889"/>
    <cellStyle name="Обычный 3 18 24 2 4 3" xfId="47890"/>
    <cellStyle name="Обычный 3 18 24 2 4 3 2" xfId="47891"/>
    <cellStyle name="Обычный 3 18 24 2 4 4" xfId="47892"/>
    <cellStyle name="Обычный 3 18 24 2 5" xfId="47893"/>
    <cellStyle name="Обычный 3 18 24 2 5 2" xfId="47894"/>
    <cellStyle name="Обычный 3 18 24 2 5 2 2" xfId="47895"/>
    <cellStyle name="Обычный 3 18 24 2 5 3" xfId="47896"/>
    <cellStyle name="Обычный 3 18 24 2 6" xfId="47897"/>
    <cellStyle name="Обычный 3 18 24 2 6 2" xfId="47898"/>
    <cellStyle name="Обычный 3 18 24 2 7" xfId="47899"/>
    <cellStyle name="Обычный 3 18 24 3" xfId="47900"/>
    <cellStyle name="Обычный 3 18 24 3 2" xfId="47901"/>
    <cellStyle name="Обычный 3 18 24 3 2 2" xfId="47902"/>
    <cellStyle name="Обычный 3 18 24 3 2 2 2" xfId="47903"/>
    <cellStyle name="Обычный 3 18 24 3 2 2 2 2" xfId="47904"/>
    <cellStyle name="Обычный 3 18 24 3 2 2 3" xfId="47905"/>
    <cellStyle name="Обычный 3 18 24 3 2 3" xfId="47906"/>
    <cellStyle name="Обычный 3 18 24 3 2 3 2" xfId="47907"/>
    <cellStyle name="Обычный 3 18 24 3 2 4" xfId="47908"/>
    <cellStyle name="Обычный 3 18 24 3 3" xfId="47909"/>
    <cellStyle name="Обычный 3 18 24 3 3 2" xfId="47910"/>
    <cellStyle name="Обычный 3 18 24 3 3 2 2" xfId="47911"/>
    <cellStyle name="Обычный 3 18 24 3 3 3" xfId="47912"/>
    <cellStyle name="Обычный 3 18 24 3 4" xfId="47913"/>
    <cellStyle name="Обычный 3 18 24 3 4 2" xfId="47914"/>
    <cellStyle name="Обычный 3 18 24 3 5" xfId="47915"/>
    <cellStyle name="Обычный 3 18 24 4" xfId="47916"/>
    <cellStyle name="Обычный 3 18 24 4 2" xfId="47917"/>
    <cellStyle name="Обычный 3 18 24 4 2 2" xfId="47918"/>
    <cellStyle name="Обычный 3 18 24 4 2 2 2" xfId="47919"/>
    <cellStyle name="Обычный 3 18 24 4 2 2 2 2" xfId="47920"/>
    <cellStyle name="Обычный 3 18 24 4 2 2 3" xfId="47921"/>
    <cellStyle name="Обычный 3 18 24 4 2 3" xfId="47922"/>
    <cellStyle name="Обычный 3 18 24 4 2 3 2" xfId="47923"/>
    <cellStyle name="Обычный 3 18 24 4 2 4" xfId="47924"/>
    <cellStyle name="Обычный 3 18 24 4 3" xfId="47925"/>
    <cellStyle name="Обычный 3 18 24 4 3 2" xfId="47926"/>
    <cellStyle name="Обычный 3 18 24 4 3 2 2" xfId="47927"/>
    <cellStyle name="Обычный 3 18 24 4 3 3" xfId="47928"/>
    <cellStyle name="Обычный 3 18 24 4 4" xfId="47929"/>
    <cellStyle name="Обычный 3 18 24 4 4 2" xfId="47930"/>
    <cellStyle name="Обычный 3 18 24 4 5" xfId="47931"/>
    <cellStyle name="Обычный 3 18 24 5" xfId="47932"/>
    <cellStyle name="Обычный 3 18 24 5 2" xfId="47933"/>
    <cellStyle name="Обычный 3 18 24 5 2 2" xfId="47934"/>
    <cellStyle name="Обычный 3 18 24 5 2 2 2" xfId="47935"/>
    <cellStyle name="Обычный 3 18 24 5 2 3" xfId="47936"/>
    <cellStyle name="Обычный 3 18 24 5 3" xfId="47937"/>
    <cellStyle name="Обычный 3 18 24 5 3 2" xfId="47938"/>
    <cellStyle name="Обычный 3 18 24 5 4" xfId="47939"/>
    <cellStyle name="Обычный 3 18 24 6" xfId="47940"/>
    <cellStyle name="Обычный 3 18 24 6 2" xfId="47941"/>
    <cellStyle name="Обычный 3 18 24 6 2 2" xfId="47942"/>
    <cellStyle name="Обычный 3 18 24 6 3" xfId="47943"/>
    <cellStyle name="Обычный 3 18 24 7" xfId="47944"/>
    <cellStyle name="Обычный 3 18 24 7 2" xfId="47945"/>
    <cellStyle name="Обычный 3 18 24 8" xfId="47946"/>
    <cellStyle name="Обычный 3 18 25" xfId="47947"/>
    <cellStyle name="Обычный 3 18 25 2" xfId="47948"/>
    <cellStyle name="Обычный 3 18 25 2 2" xfId="47949"/>
    <cellStyle name="Обычный 3 18 25 2 2 2" xfId="47950"/>
    <cellStyle name="Обычный 3 18 25 2 2 2 2" xfId="47951"/>
    <cellStyle name="Обычный 3 18 25 2 2 2 2 2" xfId="47952"/>
    <cellStyle name="Обычный 3 18 25 2 2 2 2 2 2" xfId="47953"/>
    <cellStyle name="Обычный 3 18 25 2 2 2 2 3" xfId="47954"/>
    <cellStyle name="Обычный 3 18 25 2 2 2 3" xfId="47955"/>
    <cellStyle name="Обычный 3 18 25 2 2 2 3 2" xfId="47956"/>
    <cellStyle name="Обычный 3 18 25 2 2 2 4" xfId="47957"/>
    <cellStyle name="Обычный 3 18 25 2 2 3" xfId="47958"/>
    <cellStyle name="Обычный 3 18 25 2 2 3 2" xfId="47959"/>
    <cellStyle name="Обычный 3 18 25 2 2 3 2 2" xfId="47960"/>
    <cellStyle name="Обычный 3 18 25 2 2 3 3" xfId="47961"/>
    <cellStyle name="Обычный 3 18 25 2 2 4" xfId="47962"/>
    <cellStyle name="Обычный 3 18 25 2 2 4 2" xfId="47963"/>
    <cellStyle name="Обычный 3 18 25 2 2 5" xfId="47964"/>
    <cellStyle name="Обычный 3 18 25 2 3" xfId="47965"/>
    <cellStyle name="Обычный 3 18 25 2 3 2" xfId="47966"/>
    <cellStyle name="Обычный 3 18 25 2 3 2 2" xfId="47967"/>
    <cellStyle name="Обычный 3 18 25 2 3 2 2 2" xfId="47968"/>
    <cellStyle name="Обычный 3 18 25 2 3 2 2 2 2" xfId="47969"/>
    <cellStyle name="Обычный 3 18 25 2 3 2 2 3" xfId="47970"/>
    <cellStyle name="Обычный 3 18 25 2 3 2 3" xfId="47971"/>
    <cellStyle name="Обычный 3 18 25 2 3 2 3 2" xfId="47972"/>
    <cellStyle name="Обычный 3 18 25 2 3 2 4" xfId="47973"/>
    <cellStyle name="Обычный 3 18 25 2 3 3" xfId="47974"/>
    <cellStyle name="Обычный 3 18 25 2 3 3 2" xfId="47975"/>
    <cellStyle name="Обычный 3 18 25 2 3 3 2 2" xfId="47976"/>
    <cellStyle name="Обычный 3 18 25 2 3 3 3" xfId="47977"/>
    <cellStyle name="Обычный 3 18 25 2 3 4" xfId="47978"/>
    <cellStyle name="Обычный 3 18 25 2 3 4 2" xfId="47979"/>
    <cellStyle name="Обычный 3 18 25 2 3 5" xfId="47980"/>
    <cellStyle name="Обычный 3 18 25 2 4" xfId="47981"/>
    <cellStyle name="Обычный 3 18 25 2 4 2" xfId="47982"/>
    <cellStyle name="Обычный 3 18 25 2 4 2 2" xfId="47983"/>
    <cellStyle name="Обычный 3 18 25 2 4 2 2 2" xfId="47984"/>
    <cellStyle name="Обычный 3 18 25 2 4 2 3" xfId="47985"/>
    <cellStyle name="Обычный 3 18 25 2 4 3" xfId="47986"/>
    <cellStyle name="Обычный 3 18 25 2 4 3 2" xfId="47987"/>
    <cellStyle name="Обычный 3 18 25 2 4 4" xfId="47988"/>
    <cellStyle name="Обычный 3 18 25 2 5" xfId="47989"/>
    <cellStyle name="Обычный 3 18 25 2 5 2" xfId="47990"/>
    <cellStyle name="Обычный 3 18 25 2 5 2 2" xfId="47991"/>
    <cellStyle name="Обычный 3 18 25 2 5 3" xfId="47992"/>
    <cellStyle name="Обычный 3 18 25 2 6" xfId="47993"/>
    <cellStyle name="Обычный 3 18 25 2 6 2" xfId="47994"/>
    <cellStyle name="Обычный 3 18 25 2 7" xfId="47995"/>
    <cellStyle name="Обычный 3 18 25 3" xfId="47996"/>
    <cellStyle name="Обычный 3 18 25 3 2" xfId="47997"/>
    <cellStyle name="Обычный 3 18 25 3 2 2" xfId="47998"/>
    <cellStyle name="Обычный 3 18 25 3 2 2 2" xfId="47999"/>
    <cellStyle name="Обычный 3 18 25 3 2 2 2 2" xfId="48000"/>
    <cellStyle name="Обычный 3 18 25 3 2 2 3" xfId="48001"/>
    <cellStyle name="Обычный 3 18 25 3 2 3" xfId="48002"/>
    <cellStyle name="Обычный 3 18 25 3 2 3 2" xfId="48003"/>
    <cellStyle name="Обычный 3 18 25 3 2 4" xfId="48004"/>
    <cellStyle name="Обычный 3 18 25 3 3" xfId="48005"/>
    <cellStyle name="Обычный 3 18 25 3 3 2" xfId="48006"/>
    <cellStyle name="Обычный 3 18 25 3 3 2 2" xfId="48007"/>
    <cellStyle name="Обычный 3 18 25 3 3 3" xfId="48008"/>
    <cellStyle name="Обычный 3 18 25 3 4" xfId="48009"/>
    <cellStyle name="Обычный 3 18 25 3 4 2" xfId="48010"/>
    <cellStyle name="Обычный 3 18 25 3 5" xfId="48011"/>
    <cellStyle name="Обычный 3 18 25 4" xfId="48012"/>
    <cellStyle name="Обычный 3 18 25 4 2" xfId="48013"/>
    <cellStyle name="Обычный 3 18 25 4 2 2" xfId="48014"/>
    <cellStyle name="Обычный 3 18 25 4 2 2 2" xfId="48015"/>
    <cellStyle name="Обычный 3 18 25 4 2 2 2 2" xfId="48016"/>
    <cellStyle name="Обычный 3 18 25 4 2 2 3" xfId="48017"/>
    <cellStyle name="Обычный 3 18 25 4 2 3" xfId="48018"/>
    <cellStyle name="Обычный 3 18 25 4 2 3 2" xfId="48019"/>
    <cellStyle name="Обычный 3 18 25 4 2 4" xfId="48020"/>
    <cellStyle name="Обычный 3 18 25 4 3" xfId="48021"/>
    <cellStyle name="Обычный 3 18 25 4 3 2" xfId="48022"/>
    <cellStyle name="Обычный 3 18 25 4 3 2 2" xfId="48023"/>
    <cellStyle name="Обычный 3 18 25 4 3 3" xfId="48024"/>
    <cellStyle name="Обычный 3 18 25 4 4" xfId="48025"/>
    <cellStyle name="Обычный 3 18 25 4 4 2" xfId="48026"/>
    <cellStyle name="Обычный 3 18 25 4 5" xfId="48027"/>
    <cellStyle name="Обычный 3 18 25 5" xfId="48028"/>
    <cellStyle name="Обычный 3 18 25 5 2" xfId="48029"/>
    <cellStyle name="Обычный 3 18 25 5 2 2" xfId="48030"/>
    <cellStyle name="Обычный 3 18 25 5 2 2 2" xfId="48031"/>
    <cellStyle name="Обычный 3 18 25 5 2 3" xfId="48032"/>
    <cellStyle name="Обычный 3 18 25 5 3" xfId="48033"/>
    <cellStyle name="Обычный 3 18 25 5 3 2" xfId="48034"/>
    <cellStyle name="Обычный 3 18 25 5 4" xfId="48035"/>
    <cellStyle name="Обычный 3 18 25 6" xfId="48036"/>
    <cellStyle name="Обычный 3 18 25 6 2" xfId="48037"/>
    <cellStyle name="Обычный 3 18 25 6 2 2" xfId="48038"/>
    <cellStyle name="Обычный 3 18 25 6 3" xfId="48039"/>
    <cellStyle name="Обычный 3 18 25 7" xfId="48040"/>
    <cellStyle name="Обычный 3 18 25 7 2" xfId="48041"/>
    <cellStyle name="Обычный 3 18 25 8" xfId="48042"/>
    <cellStyle name="Обычный 3 18 26" xfId="48043"/>
    <cellStyle name="Обычный 3 18 26 2" xfId="48044"/>
    <cellStyle name="Обычный 3 18 26 2 2" xfId="48045"/>
    <cellStyle name="Обычный 3 18 26 2 2 2" xfId="48046"/>
    <cellStyle name="Обычный 3 18 26 2 2 2 2" xfId="48047"/>
    <cellStyle name="Обычный 3 18 26 2 2 2 2 2" xfId="48048"/>
    <cellStyle name="Обычный 3 18 26 2 2 2 2 2 2" xfId="48049"/>
    <cellStyle name="Обычный 3 18 26 2 2 2 2 3" xfId="48050"/>
    <cellStyle name="Обычный 3 18 26 2 2 2 3" xfId="48051"/>
    <cellStyle name="Обычный 3 18 26 2 2 2 3 2" xfId="48052"/>
    <cellStyle name="Обычный 3 18 26 2 2 2 4" xfId="48053"/>
    <cellStyle name="Обычный 3 18 26 2 2 3" xfId="48054"/>
    <cellStyle name="Обычный 3 18 26 2 2 3 2" xfId="48055"/>
    <cellStyle name="Обычный 3 18 26 2 2 3 2 2" xfId="48056"/>
    <cellStyle name="Обычный 3 18 26 2 2 3 3" xfId="48057"/>
    <cellStyle name="Обычный 3 18 26 2 2 4" xfId="48058"/>
    <cellStyle name="Обычный 3 18 26 2 2 4 2" xfId="48059"/>
    <cellStyle name="Обычный 3 18 26 2 2 5" xfId="48060"/>
    <cellStyle name="Обычный 3 18 26 2 3" xfId="48061"/>
    <cellStyle name="Обычный 3 18 26 2 3 2" xfId="48062"/>
    <cellStyle name="Обычный 3 18 26 2 3 2 2" xfId="48063"/>
    <cellStyle name="Обычный 3 18 26 2 3 2 2 2" xfId="48064"/>
    <cellStyle name="Обычный 3 18 26 2 3 2 2 2 2" xfId="48065"/>
    <cellStyle name="Обычный 3 18 26 2 3 2 2 3" xfId="48066"/>
    <cellStyle name="Обычный 3 18 26 2 3 2 3" xfId="48067"/>
    <cellStyle name="Обычный 3 18 26 2 3 2 3 2" xfId="48068"/>
    <cellStyle name="Обычный 3 18 26 2 3 2 4" xfId="48069"/>
    <cellStyle name="Обычный 3 18 26 2 3 3" xfId="48070"/>
    <cellStyle name="Обычный 3 18 26 2 3 3 2" xfId="48071"/>
    <cellStyle name="Обычный 3 18 26 2 3 3 2 2" xfId="48072"/>
    <cellStyle name="Обычный 3 18 26 2 3 3 3" xfId="48073"/>
    <cellStyle name="Обычный 3 18 26 2 3 4" xfId="48074"/>
    <cellStyle name="Обычный 3 18 26 2 3 4 2" xfId="48075"/>
    <cellStyle name="Обычный 3 18 26 2 3 5" xfId="48076"/>
    <cellStyle name="Обычный 3 18 26 2 4" xfId="48077"/>
    <cellStyle name="Обычный 3 18 26 2 4 2" xfId="48078"/>
    <cellStyle name="Обычный 3 18 26 2 4 2 2" xfId="48079"/>
    <cellStyle name="Обычный 3 18 26 2 4 2 2 2" xfId="48080"/>
    <cellStyle name="Обычный 3 18 26 2 4 2 3" xfId="48081"/>
    <cellStyle name="Обычный 3 18 26 2 4 3" xfId="48082"/>
    <cellStyle name="Обычный 3 18 26 2 4 3 2" xfId="48083"/>
    <cellStyle name="Обычный 3 18 26 2 4 4" xfId="48084"/>
    <cellStyle name="Обычный 3 18 26 2 5" xfId="48085"/>
    <cellStyle name="Обычный 3 18 26 2 5 2" xfId="48086"/>
    <cellStyle name="Обычный 3 18 26 2 5 2 2" xfId="48087"/>
    <cellStyle name="Обычный 3 18 26 2 5 3" xfId="48088"/>
    <cellStyle name="Обычный 3 18 26 2 6" xfId="48089"/>
    <cellStyle name="Обычный 3 18 26 2 6 2" xfId="48090"/>
    <cellStyle name="Обычный 3 18 26 2 7" xfId="48091"/>
    <cellStyle name="Обычный 3 18 26 3" xfId="48092"/>
    <cellStyle name="Обычный 3 18 26 3 2" xfId="48093"/>
    <cellStyle name="Обычный 3 18 26 3 2 2" xfId="48094"/>
    <cellStyle name="Обычный 3 18 26 3 2 2 2" xfId="48095"/>
    <cellStyle name="Обычный 3 18 26 3 2 2 2 2" xfId="48096"/>
    <cellStyle name="Обычный 3 18 26 3 2 2 3" xfId="48097"/>
    <cellStyle name="Обычный 3 18 26 3 2 3" xfId="48098"/>
    <cellStyle name="Обычный 3 18 26 3 2 3 2" xfId="48099"/>
    <cellStyle name="Обычный 3 18 26 3 2 4" xfId="48100"/>
    <cellStyle name="Обычный 3 18 26 3 3" xfId="48101"/>
    <cellStyle name="Обычный 3 18 26 3 3 2" xfId="48102"/>
    <cellStyle name="Обычный 3 18 26 3 3 2 2" xfId="48103"/>
    <cellStyle name="Обычный 3 18 26 3 3 3" xfId="48104"/>
    <cellStyle name="Обычный 3 18 26 3 4" xfId="48105"/>
    <cellStyle name="Обычный 3 18 26 3 4 2" xfId="48106"/>
    <cellStyle name="Обычный 3 18 26 3 5" xfId="48107"/>
    <cellStyle name="Обычный 3 18 26 4" xfId="48108"/>
    <cellStyle name="Обычный 3 18 26 4 2" xfId="48109"/>
    <cellStyle name="Обычный 3 18 26 4 2 2" xfId="48110"/>
    <cellStyle name="Обычный 3 18 26 4 2 2 2" xfId="48111"/>
    <cellStyle name="Обычный 3 18 26 4 2 2 2 2" xfId="48112"/>
    <cellStyle name="Обычный 3 18 26 4 2 2 3" xfId="48113"/>
    <cellStyle name="Обычный 3 18 26 4 2 3" xfId="48114"/>
    <cellStyle name="Обычный 3 18 26 4 2 3 2" xfId="48115"/>
    <cellStyle name="Обычный 3 18 26 4 2 4" xfId="48116"/>
    <cellStyle name="Обычный 3 18 26 4 3" xfId="48117"/>
    <cellStyle name="Обычный 3 18 26 4 3 2" xfId="48118"/>
    <cellStyle name="Обычный 3 18 26 4 3 2 2" xfId="48119"/>
    <cellStyle name="Обычный 3 18 26 4 3 3" xfId="48120"/>
    <cellStyle name="Обычный 3 18 26 4 4" xfId="48121"/>
    <cellStyle name="Обычный 3 18 26 4 4 2" xfId="48122"/>
    <cellStyle name="Обычный 3 18 26 4 5" xfId="48123"/>
    <cellStyle name="Обычный 3 18 26 5" xfId="48124"/>
    <cellStyle name="Обычный 3 18 26 5 2" xfId="48125"/>
    <cellStyle name="Обычный 3 18 26 5 2 2" xfId="48126"/>
    <cellStyle name="Обычный 3 18 26 5 2 2 2" xfId="48127"/>
    <cellStyle name="Обычный 3 18 26 5 2 3" xfId="48128"/>
    <cellStyle name="Обычный 3 18 26 5 3" xfId="48129"/>
    <cellStyle name="Обычный 3 18 26 5 3 2" xfId="48130"/>
    <cellStyle name="Обычный 3 18 26 5 4" xfId="48131"/>
    <cellStyle name="Обычный 3 18 26 6" xfId="48132"/>
    <cellStyle name="Обычный 3 18 26 6 2" xfId="48133"/>
    <cellStyle name="Обычный 3 18 26 6 2 2" xfId="48134"/>
    <cellStyle name="Обычный 3 18 26 6 3" xfId="48135"/>
    <cellStyle name="Обычный 3 18 26 7" xfId="48136"/>
    <cellStyle name="Обычный 3 18 26 7 2" xfId="48137"/>
    <cellStyle name="Обычный 3 18 26 8" xfId="48138"/>
    <cellStyle name="Обычный 3 18 27" xfId="48139"/>
    <cellStyle name="Обычный 3 18 27 2" xfId="48140"/>
    <cellStyle name="Обычный 3 18 27 2 2" xfId="48141"/>
    <cellStyle name="Обычный 3 18 27 2 2 2" xfId="48142"/>
    <cellStyle name="Обычный 3 18 27 2 2 2 2" xfId="48143"/>
    <cellStyle name="Обычный 3 18 27 2 2 2 2 2" xfId="48144"/>
    <cellStyle name="Обычный 3 18 27 2 2 2 2 2 2" xfId="48145"/>
    <cellStyle name="Обычный 3 18 27 2 2 2 2 3" xfId="48146"/>
    <cellStyle name="Обычный 3 18 27 2 2 2 3" xfId="48147"/>
    <cellStyle name="Обычный 3 18 27 2 2 2 3 2" xfId="48148"/>
    <cellStyle name="Обычный 3 18 27 2 2 2 4" xfId="48149"/>
    <cellStyle name="Обычный 3 18 27 2 2 3" xfId="48150"/>
    <cellStyle name="Обычный 3 18 27 2 2 3 2" xfId="48151"/>
    <cellStyle name="Обычный 3 18 27 2 2 3 2 2" xfId="48152"/>
    <cellStyle name="Обычный 3 18 27 2 2 3 3" xfId="48153"/>
    <cellStyle name="Обычный 3 18 27 2 2 4" xfId="48154"/>
    <cellStyle name="Обычный 3 18 27 2 2 4 2" xfId="48155"/>
    <cellStyle name="Обычный 3 18 27 2 2 5" xfId="48156"/>
    <cellStyle name="Обычный 3 18 27 2 3" xfId="48157"/>
    <cellStyle name="Обычный 3 18 27 2 3 2" xfId="48158"/>
    <cellStyle name="Обычный 3 18 27 2 3 2 2" xfId="48159"/>
    <cellStyle name="Обычный 3 18 27 2 3 2 2 2" xfId="48160"/>
    <cellStyle name="Обычный 3 18 27 2 3 2 2 2 2" xfId="48161"/>
    <cellStyle name="Обычный 3 18 27 2 3 2 2 3" xfId="48162"/>
    <cellStyle name="Обычный 3 18 27 2 3 2 3" xfId="48163"/>
    <cellStyle name="Обычный 3 18 27 2 3 2 3 2" xfId="48164"/>
    <cellStyle name="Обычный 3 18 27 2 3 2 4" xfId="48165"/>
    <cellStyle name="Обычный 3 18 27 2 3 3" xfId="48166"/>
    <cellStyle name="Обычный 3 18 27 2 3 3 2" xfId="48167"/>
    <cellStyle name="Обычный 3 18 27 2 3 3 2 2" xfId="48168"/>
    <cellStyle name="Обычный 3 18 27 2 3 3 3" xfId="48169"/>
    <cellStyle name="Обычный 3 18 27 2 3 4" xfId="48170"/>
    <cellStyle name="Обычный 3 18 27 2 3 4 2" xfId="48171"/>
    <cellStyle name="Обычный 3 18 27 2 3 5" xfId="48172"/>
    <cellStyle name="Обычный 3 18 27 2 4" xfId="48173"/>
    <cellStyle name="Обычный 3 18 27 2 4 2" xfId="48174"/>
    <cellStyle name="Обычный 3 18 27 2 4 2 2" xfId="48175"/>
    <cellStyle name="Обычный 3 18 27 2 4 2 2 2" xfId="48176"/>
    <cellStyle name="Обычный 3 18 27 2 4 2 3" xfId="48177"/>
    <cellStyle name="Обычный 3 18 27 2 4 3" xfId="48178"/>
    <cellStyle name="Обычный 3 18 27 2 4 3 2" xfId="48179"/>
    <cellStyle name="Обычный 3 18 27 2 4 4" xfId="48180"/>
    <cellStyle name="Обычный 3 18 27 2 5" xfId="48181"/>
    <cellStyle name="Обычный 3 18 27 2 5 2" xfId="48182"/>
    <cellStyle name="Обычный 3 18 27 2 5 2 2" xfId="48183"/>
    <cellStyle name="Обычный 3 18 27 2 5 3" xfId="48184"/>
    <cellStyle name="Обычный 3 18 27 2 6" xfId="48185"/>
    <cellStyle name="Обычный 3 18 27 2 6 2" xfId="48186"/>
    <cellStyle name="Обычный 3 18 27 2 7" xfId="48187"/>
    <cellStyle name="Обычный 3 18 27 3" xfId="48188"/>
    <cellStyle name="Обычный 3 18 27 3 2" xfId="48189"/>
    <cellStyle name="Обычный 3 18 27 3 2 2" xfId="48190"/>
    <cellStyle name="Обычный 3 18 27 3 2 2 2" xfId="48191"/>
    <cellStyle name="Обычный 3 18 27 3 2 2 2 2" xfId="48192"/>
    <cellStyle name="Обычный 3 18 27 3 2 2 3" xfId="48193"/>
    <cellStyle name="Обычный 3 18 27 3 2 3" xfId="48194"/>
    <cellStyle name="Обычный 3 18 27 3 2 3 2" xfId="48195"/>
    <cellStyle name="Обычный 3 18 27 3 2 4" xfId="48196"/>
    <cellStyle name="Обычный 3 18 27 3 3" xfId="48197"/>
    <cellStyle name="Обычный 3 18 27 3 3 2" xfId="48198"/>
    <cellStyle name="Обычный 3 18 27 3 3 2 2" xfId="48199"/>
    <cellStyle name="Обычный 3 18 27 3 3 3" xfId="48200"/>
    <cellStyle name="Обычный 3 18 27 3 4" xfId="48201"/>
    <cellStyle name="Обычный 3 18 27 3 4 2" xfId="48202"/>
    <cellStyle name="Обычный 3 18 27 3 5" xfId="48203"/>
    <cellStyle name="Обычный 3 18 27 4" xfId="48204"/>
    <cellStyle name="Обычный 3 18 27 4 2" xfId="48205"/>
    <cellStyle name="Обычный 3 18 27 4 2 2" xfId="48206"/>
    <cellStyle name="Обычный 3 18 27 4 2 2 2" xfId="48207"/>
    <cellStyle name="Обычный 3 18 27 4 2 2 2 2" xfId="48208"/>
    <cellStyle name="Обычный 3 18 27 4 2 2 3" xfId="48209"/>
    <cellStyle name="Обычный 3 18 27 4 2 3" xfId="48210"/>
    <cellStyle name="Обычный 3 18 27 4 2 3 2" xfId="48211"/>
    <cellStyle name="Обычный 3 18 27 4 2 4" xfId="48212"/>
    <cellStyle name="Обычный 3 18 27 4 3" xfId="48213"/>
    <cellStyle name="Обычный 3 18 27 4 3 2" xfId="48214"/>
    <cellStyle name="Обычный 3 18 27 4 3 2 2" xfId="48215"/>
    <cellStyle name="Обычный 3 18 27 4 3 3" xfId="48216"/>
    <cellStyle name="Обычный 3 18 27 4 4" xfId="48217"/>
    <cellStyle name="Обычный 3 18 27 4 4 2" xfId="48218"/>
    <cellStyle name="Обычный 3 18 27 4 5" xfId="48219"/>
    <cellStyle name="Обычный 3 18 27 5" xfId="48220"/>
    <cellStyle name="Обычный 3 18 27 5 2" xfId="48221"/>
    <cellStyle name="Обычный 3 18 27 5 2 2" xfId="48222"/>
    <cellStyle name="Обычный 3 18 27 5 2 2 2" xfId="48223"/>
    <cellStyle name="Обычный 3 18 27 5 2 3" xfId="48224"/>
    <cellStyle name="Обычный 3 18 27 5 3" xfId="48225"/>
    <cellStyle name="Обычный 3 18 27 5 3 2" xfId="48226"/>
    <cellStyle name="Обычный 3 18 27 5 4" xfId="48227"/>
    <cellStyle name="Обычный 3 18 27 6" xfId="48228"/>
    <cellStyle name="Обычный 3 18 27 6 2" xfId="48229"/>
    <cellStyle name="Обычный 3 18 27 6 2 2" xfId="48230"/>
    <cellStyle name="Обычный 3 18 27 6 3" xfId="48231"/>
    <cellStyle name="Обычный 3 18 27 7" xfId="48232"/>
    <cellStyle name="Обычный 3 18 27 7 2" xfId="48233"/>
    <cellStyle name="Обычный 3 18 27 8" xfId="48234"/>
    <cellStyle name="Обычный 3 18 28" xfId="48235"/>
    <cellStyle name="Обычный 3 18 28 2" xfId="48236"/>
    <cellStyle name="Обычный 3 18 28 2 2" xfId="48237"/>
    <cellStyle name="Обычный 3 18 28 2 2 2" xfId="48238"/>
    <cellStyle name="Обычный 3 18 28 2 2 2 2" xfId="48239"/>
    <cellStyle name="Обычный 3 18 28 2 2 2 2 2" xfId="48240"/>
    <cellStyle name="Обычный 3 18 28 2 2 2 2 2 2" xfId="48241"/>
    <cellStyle name="Обычный 3 18 28 2 2 2 2 3" xfId="48242"/>
    <cellStyle name="Обычный 3 18 28 2 2 2 3" xfId="48243"/>
    <cellStyle name="Обычный 3 18 28 2 2 2 3 2" xfId="48244"/>
    <cellStyle name="Обычный 3 18 28 2 2 2 4" xfId="48245"/>
    <cellStyle name="Обычный 3 18 28 2 2 3" xfId="48246"/>
    <cellStyle name="Обычный 3 18 28 2 2 3 2" xfId="48247"/>
    <cellStyle name="Обычный 3 18 28 2 2 3 2 2" xfId="48248"/>
    <cellStyle name="Обычный 3 18 28 2 2 3 3" xfId="48249"/>
    <cellStyle name="Обычный 3 18 28 2 2 4" xfId="48250"/>
    <cellStyle name="Обычный 3 18 28 2 2 4 2" xfId="48251"/>
    <cellStyle name="Обычный 3 18 28 2 2 5" xfId="48252"/>
    <cellStyle name="Обычный 3 18 28 2 3" xfId="48253"/>
    <cellStyle name="Обычный 3 18 28 2 3 2" xfId="48254"/>
    <cellStyle name="Обычный 3 18 28 2 3 2 2" xfId="48255"/>
    <cellStyle name="Обычный 3 18 28 2 3 2 2 2" xfId="48256"/>
    <cellStyle name="Обычный 3 18 28 2 3 2 2 2 2" xfId="48257"/>
    <cellStyle name="Обычный 3 18 28 2 3 2 2 3" xfId="48258"/>
    <cellStyle name="Обычный 3 18 28 2 3 2 3" xfId="48259"/>
    <cellStyle name="Обычный 3 18 28 2 3 2 3 2" xfId="48260"/>
    <cellStyle name="Обычный 3 18 28 2 3 2 4" xfId="48261"/>
    <cellStyle name="Обычный 3 18 28 2 3 3" xfId="48262"/>
    <cellStyle name="Обычный 3 18 28 2 3 3 2" xfId="48263"/>
    <cellStyle name="Обычный 3 18 28 2 3 3 2 2" xfId="48264"/>
    <cellStyle name="Обычный 3 18 28 2 3 3 3" xfId="48265"/>
    <cellStyle name="Обычный 3 18 28 2 3 4" xfId="48266"/>
    <cellStyle name="Обычный 3 18 28 2 3 4 2" xfId="48267"/>
    <cellStyle name="Обычный 3 18 28 2 3 5" xfId="48268"/>
    <cellStyle name="Обычный 3 18 28 2 4" xfId="48269"/>
    <cellStyle name="Обычный 3 18 28 2 4 2" xfId="48270"/>
    <cellStyle name="Обычный 3 18 28 2 4 2 2" xfId="48271"/>
    <cellStyle name="Обычный 3 18 28 2 4 2 2 2" xfId="48272"/>
    <cellStyle name="Обычный 3 18 28 2 4 2 3" xfId="48273"/>
    <cellStyle name="Обычный 3 18 28 2 4 3" xfId="48274"/>
    <cellStyle name="Обычный 3 18 28 2 4 3 2" xfId="48275"/>
    <cellStyle name="Обычный 3 18 28 2 4 4" xfId="48276"/>
    <cellStyle name="Обычный 3 18 28 2 5" xfId="48277"/>
    <cellStyle name="Обычный 3 18 28 2 5 2" xfId="48278"/>
    <cellStyle name="Обычный 3 18 28 2 5 2 2" xfId="48279"/>
    <cellStyle name="Обычный 3 18 28 2 5 3" xfId="48280"/>
    <cellStyle name="Обычный 3 18 28 2 6" xfId="48281"/>
    <cellStyle name="Обычный 3 18 28 2 6 2" xfId="48282"/>
    <cellStyle name="Обычный 3 18 28 2 7" xfId="48283"/>
    <cellStyle name="Обычный 3 18 28 3" xfId="48284"/>
    <cellStyle name="Обычный 3 18 28 3 2" xfId="48285"/>
    <cellStyle name="Обычный 3 18 28 3 2 2" xfId="48286"/>
    <cellStyle name="Обычный 3 18 28 3 2 2 2" xfId="48287"/>
    <cellStyle name="Обычный 3 18 28 3 2 2 2 2" xfId="48288"/>
    <cellStyle name="Обычный 3 18 28 3 2 2 3" xfId="48289"/>
    <cellStyle name="Обычный 3 18 28 3 2 3" xfId="48290"/>
    <cellStyle name="Обычный 3 18 28 3 2 3 2" xfId="48291"/>
    <cellStyle name="Обычный 3 18 28 3 2 4" xfId="48292"/>
    <cellStyle name="Обычный 3 18 28 3 3" xfId="48293"/>
    <cellStyle name="Обычный 3 18 28 3 3 2" xfId="48294"/>
    <cellStyle name="Обычный 3 18 28 3 3 2 2" xfId="48295"/>
    <cellStyle name="Обычный 3 18 28 3 3 3" xfId="48296"/>
    <cellStyle name="Обычный 3 18 28 3 4" xfId="48297"/>
    <cellStyle name="Обычный 3 18 28 3 4 2" xfId="48298"/>
    <cellStyle name="Обычный 3 18 28 3 5" xfId="48299"/>
    <cellStyle name="Обычный 3 18 28 4" xfId="48300"/>
    <cellStyle name="Обычный 3 18 28 4 2" xfId="48301"/>
    <cellStyle name="Обычный 3 18 28 4 2 2" xfId="48302"/>
    <cellStyle name="Обычный 3 18 28 4 2 2 2" xfId="48303"/>
    <cellStyle name="Обычный 3 18 28 4 2 2 2 2" xfId="48304"/>
    <cellStyle name="Обычный 3 18 28 4 2 2 3" xfId="48305"/>
    <cellStyle name="Обычный 3 18 28 4 2 3" xfId="48306"/>
    <cellStyle name="Обычный 3 18 28 4 2 3 2" xfId="48307"/>
    <cellStyle name="Обычный 3 18 28 4 2 4" xfId="48308"/>
    <cellStyle name="Обычный 3 18 28 4 3" xfId="48309"/>
    <cellStyle name="Обычный 3 18 28 4 3 2" xfId="48310"/>
    <cellStyle name="Обычный 3 18 28 4 3 2 2" xfId="48311"/>
    <cellStyle name="Обычный 3 18 28 4 3 3" xfId="48312"/>
    <cellStyle name="Обычный 3 18 28 4 4" xfId="48313"/>
    <cellStyle name="Обычный 3 18 28 4 4 2" xfId="48314"/>
    <cellStyle name="Обычный 3 18 28 4 5" xfId="48315"/>
    <cellStyle name="Обычный 3 18 28 5" xfId="48316"/>
    <cellStyle name="Обычный 3 18 28 5 2" xfId="48317"/>
    <cellStyle name="Обычный 3 18 28 5 2 2" xfId="48318"/>
    <cellStyle name="Обычный 3 18 28 5 2 2 2" xfId="48319"/>
    <cellStyle name="Обычный 3 18 28 5 2 3" xfId="48320"/>
    <cellStyle name="Обычный 3 18 28 5 3" xfId="48321"/>
    <cellStyle name="Обычный 3 18 28 5 3 2" xfId="48322"/>
    <cellStyle name="Обычный 3 18 28 5 4" xfId="48323"/>
    <cellStyle name="Обычный 3 18 28 6" xfId="48324"/>
    <cellStyle name="Обычный 3 18 28 6 2" xfId="48325"/>
    <cellStyle name="Обычный 3 18 28 6 2 2" xfId="48326"/>
    <cellStyle name="Обычный 3 18 28 6 3" xfId="48327"/>
    <cellStyle name="Обычный 3 18 28 7" xfId="48328"/>
    <cellStyle name="Обычный 3 18 28 7 2" xfId="48329"/>
    <cellStyle name="Обычный 3 18 28 8" xfId="48330"/>
    <cellStyle name="Обычный 3 18 29" xfId="48331"/>
    <cellStyle name="Обычный 3 18 29 2" xfId="48332"/>
    <cellStyle name="Обычный 3 18 29 2 2" xfId="48333"/>
    <cellStyle name="Обычный 3 18 29 2 2 2" xfId="48334"/>
    <cellStyle name="Обычный 3 18 29 2 2 2 2" xfId="48335"/>
    <cellStyle name="Обычный 3 18 29 2 2 2 2 2" xfId="48336"/>
    <cellStyle name="Обычный 3 18 29 2 2 2 2 2 2" xfId="48337"/>
    <cellStyle name="Обычный 3 18 29 2 2 2 2 3" xfId="48338"/>
    <cellStyle name="Обычный 3 18 29 2 2 2 3" xfId="48339"/>
    <cellStyle name="Обычный 3 18 29 2 2 2 3 2" xfId="48340"/>
    <cellStyle name="Обычный 3 18 29 2 2 2 4" xfId="48341"/>
    <cellStyle name="Обычный 3 18 29 2 2 3" xfId="48342"/>
    <cellStyle name="Обычный 3 18 29 2 2 3 2" xfId="48343"/>
    <cellStyle name="Обычный 3 18 29 2 2 3 2 2" xfId="48344"/>
    <cellStyle name="Обычный 3 18 29 2 2 3 3" xfId="48345"/>
    <cellStyle name="Обычный 3 18 29 2 2 4" xfId="48346"/>
    <cellStyle name="Обычный 3 18 29 2 2 4 2" xfId="48347"/>
    <cellStyle name="Обычный 3 18 29 2 2 5" xfId="48348"/>
    <cellStyle name="Обычный 3 18 29 2 3" xfId="48349"/>
    <cellStyle name="Обычный 3 18 29 2 3 2" xfId="48350"/>
    <cellStyle name="Обычный 3 18 29 2 3 2 2" xfId="48351"/>
    <cellStyle name="Обычный 3 18 29 2 3 2 2 2" xfId="48352"/>
    <cellStyle name="Обычный 3 18 29 2 3 2 2 2 2" xfId="48353"/>
    <cellStyle name="Обычный 3 18 29 2 3 2 2 3" xfId="48354"/>
    <cellStyle name="Обычный 3 18 29 2 3 2 3" xfId="48355"/>
    <cellStyle name="Обычный 3 18 29 2 3 2 3 2" xfId="48356"/>
    <cellStyle name="Обычный 3 18 29 2 3 2 4" xfId="48357"/>
    <cellStyle name="Обычный 3 18 29 2 3 3" xfId="48358"/>
    <cellStyle name="Обычный 3 18 29 2 3 3 2" xfId="48359"/>
    <cellStyle name="Обычный 3 18 29 2 3 3 2 2" xfId="48360"/>
    <cellStyle name="Обычный 3 18 29 2 3 3 3" xfId="48361"/>
    <cellStyle name="Обычный 3 18 29 2 3 4" xfId="48362"/>
    <cellStyle name="Обычный 3 18 29 2 3 4 2" xfId="48363"/>
    <cellStyle name="Обычный 3 18 29 2 3 5" xfId="48364"/>
    <cellStyle name="Обычный 3 18 29 2 4" xfId="48365"/>
    <cellStyle name="Обычный 3 18 29 2 4 2" xfId="48366"/>
    <cellStyle name="Обычный 3 18 29 2 4 2 2" xfId="48367"/>
    <cellStyle name="Обычный 3 18 29 2 4 2 2 2" xfId="48368"/>
    <cellStyle name="Обычный 3 18 29 2 4 2 3" xfId="48369"/>
    <cellStyle name="Обычный 3 18 29 2 4 3" xfId="48370"/>
    <cellStyle name="Обычный 3 18 29 2 4 3 2" xfId="48371"/>
    <cellStyle name="Обычный 3 18 29 2 4 4" xfId="48372"/>
    <cellStyle name="Обычный 3 18 29 2 5" xfId="48373"/>
    <cellStyle name="Обычный 3 18 29 2 5 2" xfId="48374"/>
    <cellStyle name="Обычный 3 18 29 2 5 2 2" xfId="48375"/>
    <cellStyle name="Обычный 3 18 29 2 5 3" xfId="48376"/>
    <cellStyle name="Обычный 3 18 29 2 6" xfId="48377"/>
    <cellStyle name="Обычный 3 18 29 2 6 2" xfId="48378"/>
    <cellStyle name="Обычный 3 18 29 2 7" xfId="48379"/>
    <cellStyle name="Обычный 3 18 29 3" xfId="48380"/>
    <cellStyle name="Обычный 3 18 29 3 2" xfId="48381"/>
    <cellStyle name="Обычный 3 18 29 3 2 2" xfId="48382"/>
    <cellStyle name="Обычный 3 18 29 3 2 2 2" xfId="48383"/>
    <cellStyle name="Обычный 3 18 29 3 2 2 2 2" xfId="48384"/>
    <cellStyle name="Обычный 3 18 29 3 2 2 3" xfId="48385"/>
    <cellStyle name="Обычный 3 18 29 3 2 3" xfId="48386"/>
    <cellStyle name="Обычный 3 18 29 3 2 3 2" xfId="48387"/>
    <cellStyle name="Обычный 3 18 29 3 2 4" xfId="48388"/>
    <cellStyle name="Обычный 3 18 29 3 3" xfId="48389"/>
    <cellStyle name="Обычный 3 18 29 3 3 2" xfId="48390"/>
    <cellStyle name="Обычный 3 18 29 3 3 2 2" xfId="48391"/>
    <cellStyle name="Обычный 3 18 29 3 3 3" xfId="48392"/>
    <cellStyle name="Обычный 3 18 29 3 4" xfId="48393"/>
    <cellStyle name="Обычный 3 18 29 3 4 2" xfId="48394"/>
    <cellStyle name="Обычный 3 18 29 3 5" xfId="48395"/>
    <cellStyle name="Обычный 3 18 29 4" xfId="48396"/>
    <cellStyle name="Обычный 3 18 29 4 2" xfId="48397"/>
    <cellStyle name="Обычный 3 18 29 4 2 2" xfId="48398"/>
    <cellStyle name="Обычный 3 18 29 4 2 2 2" xfId="48399"/>
    <cellStyle name="Обычный 3 18 29 4 2 2 2 2" xfId="48400"/>
    <cellStyle name="Обычный 3 18 29 4 2 2 3" xfId="48401"/>
    <cellStyle name="Обычный 3 18 29 4 2 3" xfId="48402"/>
    <cellStyle name="Обычный 3 18 29 4 2 3 2" xfId="48403"/>
    <cellStyle name="Обычный 3 18 29 4 2 4" xfId="48404"/>
    <cellStyle name="Обычный 3 18 29 4 3" xfId="48405"/>
    <cellStyle name="Обычный 3 18 29 4 3 2" xfId="48406"/>
    <cellStyle name="Обычный 3 18 29 4 3 2 2" xfId="48407"/>
    <cellStyle name="Обычный 3 18 29 4 3 3" xfId="48408"/>
    <cellStyle name="Обычный 3 18 29 4 4" xfId="48409"/>
    <cellStyle name="Обычный 3 18 29 4 4 2" xfId="48410"/>
    <cellStyle name="Обычный 3 18 29 4 5" xfId="48411"/>
    <cellStyle name="Обычный 3 18 29 5" xfId="48412"/>
    <cellStyle name="Обычный 3 18 29 5 2" xfId="48413"/>
    <cellStyle name="Обычный 3 18 29 5 2 2" xfId="48414"/>
    <cellStyle name="Обычный 3 18 29 5 2 2 2" xfId="48415"/>
    <cellStyle name="Обычный 3 18 29 5 2 3" xfId="48416"/>
    <cellStyle name="Обычный 3 18 29 5 3" xfId="48417"/>
    <cellStyle name="Обычный 3 18 29 5 3 2" xfId="48418"/>
    <cellStyle name="Обычный 3 18 29 5 4" xfId="48419"/>
    <cellStyle name="Обычный 3 18 29 6" xfId="48420"/>
    <cellStyle name="Обычный 3 18 29 6 2" xfId="48421"/>
    <cellStyle name="Обычный 3 18 29 6 2 2" xfId="48422"/>
    <cellStyle name="Обычный 3 18 29 6 3" xfId="48423"/>
    <cellStyle name="Обычный 3 18 29 7" xfId="48424"/>
    <cellStyle name="Обычный 3 18 29 7 2" xfId="48425"/>
    <cellStyle name="Обычный 3 18 29 8" xfId="48426"/>
    <cellStyle name="Обычный 3 18 3" xfId="48427"/>
    <cellStyle name="Обычный 3 18 3 2" xfId="48428"/>
    <cellStyle name="Обычный 3 18 3 2 2" xfId="48429"/>
    <cellStyle name="Обычный 3 18 3 2 2 2" xfId="48430"/>
    <cellStyle name="Обычный 3 18 3 2 2 2 2" xfId="48431"/>
    <cellStyle name="Обычный 3 18 3 2 2 2 2 2" xfId="48432"/>
    <cellStyle name="Обычный 3 18 3 2 2 2 2 2 2" xfId="48433"/>
    <cellStyle name="Обычный 3 18 3 2 2 2 2 3" xfId="48434"/>
    <cellStyle name="Обычный 3 18 3 2 2 2 3" xfId="48435"/>
    <cellStyle name="Обычный 3 18 3 2 2 2 3 2" xfId="48436"/>
    <cellStyle name="Обычный 3 18 3 2 2 2 4" xfId="48437"/>
    <cellStyle name="Обычный 3 18 3 2 2 3" xfId="48438"/>
    <cellStyle name="Обычный 3 18 3 2 2 3 2" xfId="48439"/>
    <cellStyle name="Обычный 3 18 3 2 2 3 2 2" xfId="48440"/>
    <cellStyle name="Обычный 3 18 3 2 2 3 3" xfId="48441"/>
    <cellStyle name="Обычный 3 18 3 2 2 4" xfId="48442"/>
    <cellStyle name="Обычный 3 18 3 2 2 4 2" xfId="48443"/>
    <cellStyle name="Обычный 3 18 3 2 2 5" xfId="48444"/>
    <cellStyle name="Обычный 3 18 3 2 3" xfId="48445"/>
    <cellStyle name="Обычный 3 18 3 2 3 2" xfId="48446"/>
    <cellStyle name="Обычный 3 18 3 2 3 2 2" xfId="48447"/>
    <cellStyle name="Обычный 3 18 3 2 3 2 2 2" xfId="48448"/>
    <cellStyle name="Обычный 3 18 3 2 3 2 2 2 2" xfId="48449"/>
    <cellStyle name="Обычный 3 18 3 2 3 2 2 3" xfId="48450"/>
    <cellStyle name="Обычный 3 18 3 2 3 2 3" xfId="48451"/>
    <cellStyle name="Обычный 3 18 3 2 3 2 3 2" xfId="48452"/>
    <cellStyle name="Обычный 3 18 3 2 3 2 4" xfId="48453"/>
    <cellStyle name="Обычный 3 18 3 2 3 3" xfId="48454"/>
    <cellStyle name="Обычный 3 18 3 2 3 3 2" xfId="48455"/>
    <cellStyle name="Обычный 3 18 3 2 3 3 2 2" xfId="48456"/>
    <cellStyle name="Обычный 3 18 3 2 3 3 3" xfId="48457"/>
    <cellStyle name="Обычный 3 18 3 2 3 4" xfId="48458"/>
    <cellStyle name="Обычный 3 18 3 2 3 4 2" xfId="48459"/>
    <cellStyle name="Обычный 3 18 3 2 3 5" xfId="48460"/>
    <cellStyle name="Обычный 3 18 3 2 4" xfId="48461"/>
    <cellStyle name="Обычный 3 18 3 2 4 2" xfId="48462"/>
    <cellStyle name="Обычный 3 18 3 2 4 2 2" xfId="48463"/>
    <cellStyle name="Обычный 3 18 3 2 4 2 2 2" xfId="48464"/>
    <cellStyle name="Обычный 3 18 3 2 4 2 3" xfId="48465"/>
    <cellStyle name="Обычный 3 18 3 2 4 3" xfId="48466"/>
    <cellStyle name="Обычный 3 18 3 2 4 3 2" xfId="48467"/>
    <cellStyle name="Обычный 3 18 3 2 4 4" xfId="48468"/>
    <cellStyle name="Обычный 3 18 3 2 5" xfId="48469"/>
    <cellStyle name="Обычный 3 18 3 2 5 2" xfId="48470"/>
    <cellStyle name="Обычный 3 18 3 2 5 2 2" xfId="48471"/>
    <cellStyle name="Обычный 3 18 3 2 5 3" xfId="48472"/>
    <cellStyle name="Обычный 3 18 3 2 6" xfId="48473"/>
    <cellStyle name="Обычный 3 18 3 2 6 2" xfId="48474"/>
    <cellStyle name="Обычный 3 18 3 2 7" xfId="48475"/>
    <cellStyle name="Обычный 3 18 3 3" xfId="48476"/>
    <cellStyle name="Обычный 3 18 3 3 2" xfId="48477"/>
    <cellStyle name="Обычный 3 18 3 3 2 2" xfId="48478"/>
    <cellStyle name="Обычный 3 18 3 3 2 2 2" xfId="48479"/>
    <cellStyle name="Обычный 3 18 3 3 2 2 2 2" xfId="48480"/>
    <cellStyle name="Обычный 3 18 3 3 2 2 3" xfId="48481"/>
    <cellStyle name="Обычный 3 18 3 3 2 3" xfId="48482"/>
    <cellStyle name="Обычный 3 18 3 3 2 3 2" xfId="48483"/>
    <cellStyle name="Обычный 3 18 3 3 2 4" xfId="48484"/>
    <cellStyle name="Обычный 3 18 3 3 3" xfId="48485"/>
    <cellStyle name="Обычный 3 18 3 3 3 2" xfId="48486"/>
    <cellStyle name="Обычный 3 18 3 3 3 2 2" xfId="48487"/>
    <cellStyle name="Обычный 3 18 3 3 3 3" xfId="48488"/>
    <cellStyle name="Обычный 3 18 3 3 4" xfId="48489"/>
    <cellStyle name="Обычный 3 18 3 3 4 2" xfId="48490"/>
    <cellStyle name="Обычный 3 18 3 3 5" xfId="48491"/>
    <cellStyle name="Обычный 3 18 3 4" xfId="48492"/>
    <cellStyle name="Обычный 3 18 3 4 2" xfId="48493"/>
    <cellStyle name="Обычный 3 18 3 4 2 2" xfId="48494"/>
    <cellStyle name="Обычный 3 18 3 4 2 2 2" xfId="48495"/>
    <cellStyle name="Обычный 3 18 3 4 2 2 2 2" xfId="48496"/>
    <cellStyle name="Обычный 3 18 3 4 2 2 3" xfId="48497"/>
    <cellStyle name="Обычный 3 18 3 4 2 3" xfId="48498"/>
    <cellStyle name="Обычный 3 18 3 4 2 3 2" xfId="48499"/>
    <cellStyle name="Обычный 3 18 3 4 2 4" xfId="48500"/>
    <cellStyle name="Обычный 3 18 3 4 3" xfId="48501"/>
    <cellStyle name="Обычный 3 18 3 4 3 2" xfId="48502"/>
    <cellStyle name="Обычный 3 18 3 4 3 2 2" xfId="48503"/>
    <cellStyle name="Обычный 3 18 3 4 3 3" xfId="48504"/>
    <cellStyle name="Обычный 3 18 3 4 4" xfId="48505"/>
    <cellStyle name="Обычный 3 18 3 4 4 2" xfId="48506"/>
    <cellStyle name="Обычный 3 18 3 4 5" xfId="48507"/>
    <cellStyle name="Обычный 3 18 3 5" xfId="48508"/>
    <cellStyle name="Обычный 3 18 3 5 2" xfId="48509"/>
    <cellStyle name="Обычный 3 18 3 5 2 2" xfId="48510"/>
    <cellStyle name="Обычный 3 18 3 5 2 2 2" xfId="48511"/>
    <cellStyle name="Обычный 3 18 3 5 2 3" xfId="48512"/>
    <cellStyle name="Обычный 3 18 3 5 3" xfId="48513"/>
    <cellStyle name="Обычный 3 18 3 5 3 2" xfId="48514"/>
    <cellStyle name="Обычный 3 18 3 5 4" xfId="48515"/>
    <cellStyle name="Обычный 3 18 3 6" xfId="48516"/>
    <cellStyle name="Обычный 3 18 3 6 2" xfId="48517"/>
    <cellStyle name="Обычный 3 18 3 6 2 2" xfId="48518"/>
    <cellStyle name="Обычный 3 18 3 6 3" xfId="48519"/>
    <cellStyle name="Обычный 3 18 3 7" xfId="48520"/>
    <cellStyle name="Обычный 3 18 3 7 2" xfId="48521"/>
    <cellStyle name="Обычный 3 18 3 8" xfId="48522"/>
    <cellStyle name="Обычный 3 18 30" xfId="48523"/>
    <cellStyle name="Обычный 3 18 30 2" xfId="48524"/>
    <cellStyle name="Обычный 3 18 30 2 2" xfId="48525"/>
    <cellStyle name="Обычный 3 18 30 2 2 2" xfId="48526"/>
    <cellStyle name="Обычный 3 18 30 2 2 2 2" xfId="48527"/>
    <cellStyle name="Обычный 3 18 30 2 2 2 2 2" xfId="48528"/>
    <cellStyle name="Обычный 3 18 30 2 2 2 2 2 2" xfId="48529"/>
    <cellStyle name="Обычный 3 18 30 2 2 2 2 3" xfId="48530"/>
    <cellStyle name="Обычный 3 18 30 2 2 2 3" xfId="48531"/>
    <cellStyle name="Обычный 3 18 30 2 2 2 3 2" xfId="48532"/>
    <cellStyle name="Обычный 3 18 30 2 2 2 4" xfId="48533"/>
    <cellStyle name="Обычный 3 18 30 2 2 3" xfId="48534"/>
    <cellStyle name="Обычный 3 18 30 2 2 3 2" xfId="48535"/>
    <cellStyle name="Обычный 3 18 30 2 2 3 2 2" xfId="48536"/>
    <cellStyle name="Обычный 3 18 30 2 2 3 3" xfId="48537"/>
    <cellStyle name="Обычный 3 18 30 2 2 4" xfId="48538"/>
    <cellStyle name="Обычный 3 18 30 2 2 4 2" xfId="48539"/>
    <cellStyle name="Обычный 3 18 30 2 2 5" xfId="48540"/>
    <cellStyle name="Обычный 3 18 30 2 3" xfId="48541"/>
    <cellStyle name="Обычный 3 18 30 2 3 2" xfId="48542"/>
    <cellStyle name="Обычный 3 18 30 2 3 2 2" xfId="48543"/>
    <cellStyle name="Обычный 3 18 30 2 3 2 2 2" xfId="48544"/>
    <cellStyle name="Обычный 3 18 30 2 3 2 2 2 2" xfId="48545"/>
    <cellStyle name="Обычный 3 18 30 2 3 2 2 3" xfId="48546"/>
    <cellStyle name="Обычный 3 18 30 2 3 2 3" xfId="48547"/>
    <cellStyle name="Обычный 3 18 30 2 3 2 3 2" xfId="48548"/>
    <cellStyle name="Обычный 3 18 30 2 3 2 4" xfId="48549"/>
    <cellStyle name="Обычный 3 18 30 2 3 3" xfId="48550"/>
    <cellStyle name="Обычный 3 18 30 2 3 3 2" xfId="48551"/>
    <cellStyle name="Обычный 3 18 30 2 3 3 2 2" xfId="48552"/>
    <cellStyle name="Обычный 3 18 30 2 3 3 3" xfId="48553"/>
    <cellStyle name="Обычный 3 18 30 2 3 4" xfId="48554"/>
    <cellStyle name="Обычный 3 18 30 2 3 4 2" xfId="48555"/>
    <cellStyle name="Обычный 3 18 30 2 3 5" xfId="48556"/>
    <cellStyle name="Обычный 3 18 30 2 4" xfId="48557"/>
    <cellStyle name="Обычный 3 18 30 2 4 2" xfId="48558"/>
    <cellStyle name="Обычный 3 18 30 2 4 2 2" xfId="48559"/>
    <cellStyle name="Обычный 3 18 30 2 4 2 2 2" xfId="48560"/>
    <cellStyle name="Обычный 3 18 30 2 4 2 3" xfId="48561"/>
    <cellStyle name="Обычный 3 18 30 2 4 3" xfId="48562"/>
    <cellStyle name="Обычный 3 18 30 2 4 3 2" xfId="48563"/>
    <cellStyle name="Обычный 3 18 30 2 4 4" xfId="48564"/>
    <cellStyle name="Обычный 3 18 30 2 5" xfId="48565"/>
    <cellStyle name="Обычный 3 18 30 2 5 2" xfId="48566"/>
    <cellStyle name="Обычный 3 18 30 2 5 2 2" xfId="48567"/>
    <cellStyle name="Обычный 3 18 30 2 5 3" xfId="48568"/>
    <cellStyle name="Обычный 3 18 30 2 6" xfId="48569"/>
    <cellStyle name="Обычный 3 18 30 2 6 2" xfId="48570"/>
    <cellStyle name="Обычный 3 18 30 2 7" xfId="48571"/>
    <cellStyle name="Обычный 3 18 30 3" xfId="48572"/>
    <cellStyle name="Обычный 3 18 30 3 2" xfId="48573"/>
    <cellStyle name="Обычный 3 18 30 3 2 2" xfId="48574"/>
    <cellStyle name="Обычный 3 18 30 3 2 2 2" xfId="48575"/>
    <cellStyle name="Обычный 3 18 30 3 2 2 2 2" xfId="48576"/>
    <cellStyle name="Обычный 3 18 30 3 2 2 3" xfId="48577"/>
    <cellStyle name="Обычный 3 18 30 3 2 3" xfId="48578"/>
    <cellStyle name="Обычный 3 18 30 3 2 3 2" xfId="48579"/>
    <cellStyle name="Обычный 3 18 30 3 2 4" xfId="48580"/>
    <cellStyle name="Обычный 3 18 30 3 3" xfId="48581"/>
    <cellStyle name="Обычный 3 18 30 3 3 2" xfId="48582"/>
    <cellStyle name="Обычный 3 18 30 3 3 2 2" xfId="48583"/>
    <cellStyle name="Обычный 3 18 30 3 3 3" xfId="48584"/>
    <cellStyle name="Обычный 3 18 30 3 4" xfId="48585"/>
    <cellStyle name="Обычный 3 18 30 3 4 2" xfId="48586"/>
    <cellStyle name="Обычный 3 18 30 3 5" xfId="48587"/>
    <cellStyle name="Обычный 3 18 30 4" xfId="48588"/>
    <cellStyle name="Обычный 3 18 30 4 2" xfId="48589"/>
    <cellStyle name="Обычный 3 18 30 4 2 2" xfId="48590"/>
    <cellStyle name="Обычный 3 18 30 4 2 2 2" xfId="48591"/>
    <cellStyle name="Обычный 3 18 30 4 2 2 2 2" xfId="48592"/>
    <cellStyle name="Обычный 3 18 30 4 2 2 3" xfId="48593"/>
    <cellStyle name="Обычный 3 18 30 4 2 3" xfId="48594"/>
    <cellStyle name="Обычный 3 18 30 4 2 3 2" xfId="48595"/>
    <cellStyle name="Обычный 3 18 30 4 2 4" xfId="48596"/>
    <cellStyle name="Обычный 3 18 30 4 3" xfId="48597"/>
    <cellStyle name="Обычный 3 18 30 4 3 2" xfId="48598"/>
    <cellStyle name="Обычный 3 18 30 4 3 2 2" xfId="48599"/>
    <cellStyle name="Обычный 3 18 30 4 3 3" xfId="48600"/>
    <cellStyle name="Обычный 3 18 30 4 4" xfId="48601"/>
    <cellStyle name="Обычный 3 18 30 4 4 2" xfId="48602"/>
    <cellStyle name="Обычный 3 18 30 4 5" xfId="48603"/>
    <cellStyle name="Обычный 3 18 30 5" xfId="48604"/>
    <cellStyle name="Обычный 3 18 30 5 2" xfId="48605"/>
    <cellStyle name="Обычный 3 18 30 5 2 2" xfId="48606"/>
    <cellStyle name="Обычный 3 18 30 5 2 2 2" xfId="48607"/>
    <cellStyle name="Обычный 3 18 30 5 2 3" xfId="48608"/>
    <cellStyle name="Обычный 3 18 30 5 3" xfId="48609"/>
    <cellStyle name="Обычный 3 18 30 5 3 2" xfId="48610"/>
    <cellStyle name="Обычный 3 18 30 5 4" xfId="48611"/>
    <cellStyle name="Обычный 3 18 30 6" xfId="48612"/>
    <cellStyle name="Обычный 3 18 30 6 2" xfId="48613"/>
    <cellStyle name="Обычный 3 18 30 6 2 2" xfId="48614"/>
    <cellStyle name="Обычный 3 18 30 6 3" xfId="48615"/>
    <cellStyle name="Обычный 3 18 30 7" xfId="48616"/>
    <cellStyle name="Обычный 3 18 30 7 2" xfId="48617"/>
    <cellStyle name="Обычный 3 18 30 8" xfId="48618"/>
    <cellStyle name="Обычный 3 18 31" xfId="48619"/>
    <cellStyle name="Обычный 3 18 31 2" xfId="48620"/>
    <cellStyle name="Обычный 3 18 31 2 2" xfId="48621"/>
    <cellStyle name="Обычный 3 18 31 2 2 2" xfId="48622"/>
    <cellStyle name="Обычный 3 18 31 2 2 2 2" xfId="48623"/>
    <cellStyle name="Обычный 3 18 31 2 2 2 2 2" xfId="48624"/>
    <cellStyle name="Обычный 3 18 31 2 2 2 2 2 2" xfId="48625"/>
    <cellStyle name="Обычный 3 18 31 2 2 2 2 3" xfId="48626"/>
    <cellStyle name="Обычный 3 18 31 2 2 2 3" xfId="48627"/>
    <cellStyle name="Обычный 3 18 31 2 2 2 3 2" xfId="48628"/>
    <cellStyle name="Обычный 3 18 31 2 2 2 4" xfId="48629"/>
    <cellStyle name="Обычный 3 18 31 2 2 3" xfId="48630"/>
    <cellStyle name="Обычный 3 18 31 2 2 3 2" xfId="48631"/>
    <cellStyle name="Обычный 3 18 31 2 2 3 2 2" xfId="48632"/>
    <cellStyle name="Обычный 3 18 31 2 2 3 3" xfId="48633"/>
    <cellStyle name="Обычный 3 18 31 2 2 4" xfId="48634"/>
    <cellStyle name="Обычный 3 18 31 2 2 4 2" xfId="48635"/>
    <cellStyle name="Обычный 3 18 31 2 2 5" xfId="48636"/>
    <cellStyle name="Обычный 3 18 31 2 3" xfId="48637"/>
    <cellStyle name="Обычный 3 18 31 2 3 2" xfId="48638"/>
    <cellStyle name="Обычный 3 18 31 2 3 2 2" xfId="48639"/>
    <cellStyle name="Обычный 3 18 31 2 3 2 2 2" xfId="48640"/>
    <cellStyle name="Обычный 3 18 31 2 3 2 2 2 2" xfId="48641"/>
    <cellStyle name="Обычный 3 18 31 2 3 2 2 3" xfId="48642"/>
    <cellStyle name="Обычный 3 18 31 2 3 2 3" xfId="48643"/>
    <cellStyle name="Обычный 3 18 31 2 3 2 3 2" xfId="48644"/>
    <cellStyle name="Обычный 3 18 31 2 3 2 4" xfId="48645"/>
    <cellStyle name="Обычный 3 18 31 2 3 3" xfId="48646"/>
    <cellStyle name="Обычный 3 18 31 2 3 3 2" xfId="48647"/>
    <cellStyle name="Обычный 3 18 31 2 3 3 2 2" xfId="48648"/>
    <cellStyle name="Обычный 3 18 31 2 3 3 3" xfId="48649"/>
    <cellStyle name="Обычный 3 18 31 2 3 4" xfId="48650"/>
    <cellStyle name="Обычный 3 18 31 2 3 4 2" xfId="48651"/>
    <cellStyle name="Обычный 3 18 31 2 3 5" xfId="48652"/>
    <cellStyle name="Обычный 3 18 31 2 4" xfId="48653"/>
    <cellStyle name="Обычный 3 18 31 2 4 2" xfId="48654"/>
    <cellStyle name="Обычный 3 18 31 2 4 2 2" xfId="48655"/>
    <cellStyle name="Обычный 3 18 31 2 4 2 2 2" xfId="48656"/>
    <cellStyle name="Обычный 3 18 31 2 4 2 3" xfId="48657"/>
    <cellStyle name="Обычный 3 18 31 2 4 3" xfId="48658"/>
    <cellStyle name="Обычный 3 18 31 2 4 3 2" xfId="48659"/>
    <cellStyle name="Обычный 3 18 31 2 4 4" xfId="48660"/>
    <cellStyle name="Обычный 3 18 31 2 5" xfId="48661"/>
    <cellStyle name="Обычный 3 18 31 2 5 2" xfId="48662"/>
    <cellStyle name="Обычный 3 18 31 2 5 2 2" xfId="48663"/>
    <cellStyle name="Обычный 3 18 31 2 5 3" xfId="48664"/>
    <cellStyle name="Обычный 3 18 31 2 6" xfId="48665"/>
    <cellStyle name="Обычный 3 18 31 2 6 2" xfId="48666"/>
    <cellStyle name="Обычный 3 18 31 2 7" xfId="48667"/>
    <cellStyle name="Обычный 3 18 31 3" xfId="48668"/>
    <cellStyle name="Обычный 3 18 31 3 2" xfId="48669"/>
    <cellStyle name="Обычный 3 18 31 3 2 2" xfId="48670"/>
    <cellStyle name="Обычный 3 18 31 3 2 2 2" xfId="48671"/>
    <cellStyle name="Обычный 3 18 31 3 2 2 2 2" xfId="48672"/>
    <cellStyle name="Обычный 3 18 31 3 2 2 3" xfId="48673"/>
    <cellStyle name="Обычный 3 18 31 3 2 3" xfId="48674"/>
    <cellStyle name="Обычный 3 18 31 3 2 3 2" xfId="48675"/>
    <cellStyle name="Обычный 3 18 31 3 2 4" xfId="48676"/>
    <cellStyle name="Обычный 3 18 31 3 3" xfId="48677"/>
    <cellStyle name="Обычный 3 18 31 3 3 2" xfId="48678"/>
    <cellStyle name="Обычный 3 18 31 3 3 2 2" xfId="48679"/>
    <cellStyle name="Обычный 3 18 31 3 3 3" xfId="48680"/>
    <cellStyle name="Обычный 3 18 31 3 4" xfId="48681"/>
    <cellStyle name="Обычный 3 18 31 3 4 2" xfId="48682"/>
    <cellStyle name="Обычный 3 18 31 3 5" xfId="48683"/>
    <cellStyle name="Обычный 3 18 31 4" xfId="48684"/>
    <cellStyle name="Обычный 3 18 31 4 2" xfId="48685"/>
    <cellStyle name="Обычный 3 18 31 4 2 2" xfId="48686"/>
    <cellStyle name="Обычный 3 18 31 4 2 2 2" xfId="48687"/>
    <cellStyle name="Обычный 3 18 31 4 2 2 2 2" xfId="48688"/>
    <cellStyle name="Обычный 3 18 31 4 2 2 3" xfId="48689"/>
    <cellStyle name="Обычный 3 18 31 4 2 3" xfId="48690"/>
    <cellStyle name="Обычный 3 18 31 4 2 3 2" xfId="48691"/>
    <cellStyle name="Обычный 3 18 31 4 2 4" xfId="48692"/>
    <cellStyle name="Обычный 3 18 31 4 3" xfId="48693"/>
    <cellStyle name="Обычный 3 18 31 4 3 2" xfId="48694"/>
    <cellStyle name="Обычный 3 18 31 4 3 2 2" xfId="48695"/>
    <cellStyle name="Обычный 3 18 31 4 3 3" xfId="48696"/>
    <cellStyle name="Обычный 3 18 31 4 4" xfId="48697"/>
    <cellStyle name="Обычный 3 18 31 4 4 2" xfId="48698"/>
    <cellStyle name="Обычный 3 18 31 4 5" xfId="48699"/>
    <cellStyle name="Обычный 3 18 31 5" xfId="48700"/>
    <cellStyle name="Обычный 3 18 31 5 2" xfId="48701"/>
    <cellStyle name="Обычный 3 18 31 5 2 2" xfId="48702"/>
    <cellStyle name="Обычный 3 18 31 5 2 2 2" xfId="48703"/>
    <cellStyle name="Обычный 3 18 31 5 2 3" xfId="48704"/>
    <cellStyle name="Обычный 3 18 31 5 3" xfId="48705"/>
    <cellStyle name="Обычный 3 18 31 5 3 2" xfId="48706"/>
    <cellStyle name="Обычный 3 18 31 5 4" xfId="48707"/>
    <cellStyle name="Обычный 3 18 31 6" xfId="48708"/>
    <cellStyle name="Обычный 3 18 31 6 2" xfId="48709"/>
    <cellStyle name="Обычный 3 18 31 6 2 2" xfId="48710"/>
    <cellStyle name="Обычный 3 18 31 6 3" xfId="48711"/>
    <cellStyle name="Обычный 3 18 31 7" xfId="48712"/>
    <cellStyle name="Обычный 3 18 31 7 2" xfId="48713"/>
    <cellStyle name="Обычный 3 18 31 8" xfId="48714"/>
    <cellStyle name="Обычный 3 18 32" xfId="48715"/>
    <cellStyle name="Обычный 3 18 32 2" xfId="48716"/>
    <cellStyle name="Обычный 3 18 32 2 2" xfId="48717"/>
    <cellStyle name="Обычный 3 18 32 2 2 2" xfId="48718"/>
    <cellStyle name="Обычный 3 18 32 2 2 2 2" xfId="48719"/>
    <cellStyle name="Обычный 3 18 32 2 2 2 2 2" xfId="48720"/>
    <cellStyle name="Обычный 3 18 32 2 2 2 2 2 2" xfId="48721"/>
    <cellStyle name="Обычный 3 18 32 2 2 2 2 3" xfId="48722"/>
    <cellStyle name="Обычный 3 18 32 2 2 2 3" xfId="48723"/>
    <cellStyle name="Обычный 3 18 32 2 2 2 3 2" xfId="48724"/>
    <cellStyle name="Обычный 3 18 32 2 2 2 4" xfId="48725"/>
    <cellStyle name="Обычный 3 18 32 2 2 3" xfId="48726"/>
    <cellStyle name="Обычный 3 18 32 2 2 3 2" xfId="48727"/>
    <cellStyle name="Обычный 3 18 32 2 2 3 2 2" xfId="48728"/>
    <cellStyle name="Обычный 3 18 32 2 2 3 3" xfId="48729"/>
    <cellStyle name="Обычный 3 18 32 2 2 4" xfId="48730"/>
    <cellStyle name="Обычный 3 18 32 2 2 4 2" xfId="48731"/>
    <cellStyle name="Обычный 3 18 32 2 2 5" xfId="48732"/>
    <cellStyle name="Обычный 3 18 32 2 3" xfId="48733"/>
    <cellStyle name="Обычный 3 18 32 2 3 2" xfId="48734"/>
    <cellStyle name="Обычный 3 18 32 2 3 2 2" xfId="48735"/>
    <cellStyle name="Обычный 3 18 32 2 3 2 2 2" xfId="48736"/>
    <cellStyle name="Обычный 3 18 32 2 3 2 2 2 2" xfId="48737"/>
    <cellStyle name="Обычный 3 18 32 2 3 2 2 3" xfId="48738"/>
    <cellStyle name="Обычный 3 18 32 2 3 2 3" xfId="48739"/>
    <cellStyle name="Обычный 3 18 32 2 3 2 3 2" xfId="48740"/>
    <cellStyle name="Обычный 3 18 32 2 3 2 4" xfId="48741"/>
    <cellStyle name="Обычный 3 18 32 2 3 3" xfId="48742"/>
    <cellStyle name="Обычный 3 18 32 2 3 3 2" xfId="48743"/>
    <cellStyle name="Обычный 3 18 32 2 3 3 2 2" xfId="48744"/>
    <cellStyle name="Обычный 3 18 32 2 3 3 3" xfId="48745"/>
    <cellStyle name="Обычный 3 18 32 2 3 4" xfId="48746"/>
    <cellStyle name="Обычный 3 18 32 2 3 4 2" xfId="48747"/>
    <cellStyle name="Обычный 3 18 32 2 3 5" xfId="48748"/>
    <cellStyle name="Обычный 3 18 32 2 4" xfId="48749"/>
    <cellStyle name="Обычный 3 18 32 2 4 2" xfId="48750"/>
    <cellStyle name="Обычный 3 18 32 2 4 2 2" xfId="48751"/>
    <cellStyle name="Обычный 3 18 32 2 4 2 2 2" xfId="48752"/>
    <cellStyle name="Обычный 3 18 32 2 4 2 3" xfId="48753"/>
    <cellStyle name="Обычный 3 18 32 2 4 3" xfId="48754"/>
    <cellStyle name="Обычный 3 18 32 2 4 3 2" xfId="48755"/>
    <cellStyle name="Обычный 3 18 32 2 4 4" xfId="48756"/>
    <cellStyle name="Обычный 3 18 32 2 5" xfId="48757"/>
    <cellStyle name="Обычный 3 18 32 2 5 2" xfId="48758"/>
    <cellStyle name="Обычный 3 18 32 2 5 2 2" xfId="48759"/>
    <cellStyle name="Обычный 3 18 32 2 5 3" xfId="48760"/>
    <cellStyle name="Обычный 3 18 32 2 6" xfId="48761"/>
    <cellStyle name="Обычный 3 18 32 2 6 2" xfId="48762"/>
    <cellStyle name="Обычный 3 18 32 2 7" xfId="48763"/>
    <cellStyle name="Обычный 3 18 32 3" xfId="48764"/>
    <cellStyle name="Обычный 3 18 32 3 2" xfId="48765"/>
    <cellStyle name="Обычный 3 18 32 3 2 2" xfId="48766"/>
    <cellStyle name="Обычный 3 18 32 3 2 2 2" xfId="48767"/>
    <cellStyle name="Обычный 3 18 32 3 2 2 2 2" xfId="48768"/>
    <cellStyle name="Обычный 3 18 32 3 2 2 3" xfId="48769"/>
    <cellStyle name="Обычный 3 18 32 3 2 3" xfId="48770"/>
    <cellStyle name="Обычный 3 18 32 3 2 3 2" xfId="48771"/>
    <cellStyle name="Обычный 3 18 32 3 2 4" xfId="48772"/>
    <cellStyle name="Обычный 3 18 32 3 3" xfId="48773"/>
    <cellStyle name="Обычный 3 18 32 3 3 2" xfId="48774"/>
    <cellStyle name="Обычный 3 18 32 3 3 2 2" xfId="48775"/>
    <cellStyle name="Обычный 3 18 32 3 3 3" xfId="48776"/>
    <cellStyle name="Обычный 3 18 32 3 4" xfId="48777"/>
    <cellStyle name="Обычный 3 18 32 3 4 2" xfId="48778"/>
    <cellStyle name="Обычный 3 18 32 3 5" xfId="48779"/>
    <cellStyle name="Обычный 3 18 32 4" xfId="48780"/>
    <cellStyle name="Обычный 3 18 32 4 2" xfId="48781"/>
    <cellStyle name="Обычный 3 18 32 4 2 2" xfId="48782"/>
    <cellStyle name="Обычный 3 18 32 4 2 2 2" xfId="48783"/>
    <cellStyle name="Обычный 3 18 32 4 2 2 2 2" xfId="48784"/>
    <cellStyle name="Обычный 3 18 32 4 2 2 3" xfId="48785"/>
    <cellStyle name="Обычный 3 18 32 4 2 3" xfId="48786"/>
    <cellStyle name="Обычный 3 18 32 4 2 3 2" xfId="48787"/>
    <cellStyle name="Обычный 3 18 32 4 2 4" xfId="48788"/>
    <cellStyle name="Обычный 3 18 32 4 3" xfId="48789"/>
    <cellStyle name="Обычный 3 18 32 4 3 2" xfId="48790"/>
    <cellStyle name="Обычный 3 18 32 4 3 2 2" xfId="48791"/>
    <cellStyle name="Обычный 3 18 32 4 3 3" xfId="48792"/>
    <cellStyle name="Обычный 3 18 32 4 4" xfId="48793"/>
    <cellStyle name="Обычный 3 18 32 4 4 2" xfId="48794"/>
    <cellStyle name="Обычный 3 18 32 4 5" xfId="48795"/>
    <cellStyle name="Обычный 3 18 32 5" xfId="48796"/>
    <cellStyle name="Обычный 3 18 32 5 2" xfId="48797"/>
    <cellStyle name="Обычный 3 18 32 5 2 2" xfId="48798"/>
    <cellStyle name="Обычный 3 18 32 5 2 2 2" xfId="48799"/>
    <cellStyle name="Обычный 3 18 32 5 2 3" xfId="48800"/>
    <cellStyle name="Обычный 3 18 32 5 3" xfId="48801"/>
    <cellStyle name="Обычный 3 18 32 5 3 2" xfId="48802"/>
    <cellStyle name="Обычный 3 18 32 5 4" xfId="48803"/>
    <cellStyle name="Обычный 3 18 32 6" xfId="48804"/>
    <cellStyle name="Обычный 3 18 32 6 2" xfId="48805"/>
    <cellStyle name="Обычный 3 18 32 6 2 2" xfId="48806"/>
    <cellStyle name="Обычный 3 18 32 6 3" xfId="48807"/>
    <cellStyle name="Обычный 3 18 32 7" xfId="48808"/>
    <cellStyle name="Обычный 3 18 32 7 2" xfId="48809"/>
    <cellStyle name="Обычный 3 18 32 8" xfId="48810"/>
    <cellStyle name="Обычный 3 18 33" xfId="48811"/>
    <cellStyle name="Обычный 3 18 33 2" xfId="48812"/>
    <cellStyle name="Обычный 3 18 33 2 2" xfId="48813"/>
    <cellStyle name="Обычный 3 18 33 2 2 2" xfId="48814"/>
    <cellStyle name="Обычный 3 18 33 2 2 2 2" xfId="48815"/>
    <cellStyle name="Обычный 3 18 33 2 2 2 2 2" xfId="48816"/>
    <cellStyle name="Обычный 3 18 33 2 2 2 2 2 2" xfId="48817"/>
    <cellStyle name="Обычный 3 18 33 2 2 2 2 3" xfId="48818"/>
    <cellStyle name="Обычный 3 18 33 2 2 2 3" xfId="48819"/>
    <cellStyle name="Обычный 3 18 33 2 2 2 3 2" xfId="48820"/>
    <cellStyle name="Обычный 3 18 33 2 2 2 4" xfId="48821"/>
    <cellStyle name="Обычный 3 18 33 2 2 3" xfId="48822"/>
    <cellStyle name="Обычный 3 18 33 2 2 3 2" xfId="48823"/>
    <cellStyle name="Обычный 3 18 33 2 2 3 2 2" xfId="48824"/>
    <cellStyle name="Обычный 3 18 33 2 2 3 3" xfId="48825"/>
    <cellStyle name="Обычный 3 18 33 2 2 4" xfId="48826"/>
    <cellStyle name="Обычный 3 18 33 2 2 4 2" xfId="48827"/>
    <cellStyle name="Обычный 3 18 33 2 2 5" xfId="48828"/>
    <cellStyle name="Обычный 3 18 33 2 3" xfId="48829"/>
    <cellStyle name="Обычный 3 18 33 2 3 2" xfId="48830"/>
    <cellStyle name="Обычный 3 18 33 2 3 2 2" xfId="48831"/>
    <cellStyle name="Обычный 3 18 33 2 3 2 2 2" xfId="48832"/>
    <cellStyle name="Обычный 3 18 33 2 3 2 2 2 2" xfId="48833"/>
    <cellStyle name="Обычный 3 18 33 2 3 2 2 3" xfId="48834"/>
    <cellStyle name="Обычный 3 18 33 2 3 2 3" xfId="48835"/>
    <cellStyle name="Обычный 3 18 33 2 3 2 3 2" xfId="48836"/>
    <cellStyle name="Обычный 3 18 33 2 3 2 4" xfId="48837"/>
    <cellStyle name="Обычный 3 18 33 2 3 3" xfId="48838"/>
    <cellStyle name="Обычный 3 18 33 2 3 3 2" xfId="48839"/>
    <cellStyle name="Обычный 3 18 33 2 3 3 2 2" xfId="48840"/>
    <cellStyle name="Обычный 3 18 33 2 3 3 3" xfId="48841"/>
    <cellStyle name="Обычный 3 18 33 2 3 4" xfId="48842"/>
    <cellStyle name="Обычный 3 18 33 2 3 4 2" xfId="48843"/>
    <cellStyle name="Обычный 3 18 33 2 3 5" xfId="48844"/>
    <cellStyle name="Обычный 3 18 33 2 4" xfId="48845"/>
    <cellStyle name="Обычный 3 18 33 2 4 2" xfId="48846"/>
    <cellStyle name="Обычный 3 18 33 2 4 2 2" xfId="48847"/>
    <cellStyle name="Обычный 3 18 33 2 4 2 2 2" xfId="48848"/>
    <cellStyle name="Обычный 3 18 33 2 4 2 3" xfId="48849"/>
    <cellStyle name="Обычный 3 18 33 2 4 3" xfId="48850"/>
    <cellStyle name="Обычный 3 18 33 2 4 3 2" xfId="48851"/>
    <cellStyle name="Обычный 3 18 33 2 4 4" xfId="48852"/>
    <cellStyle name="Обычный 3 18 33 2 5" xfId="48853"/>
    <cellStyle name="Обычный 3 18 33 2 5 2" xfId="48854"/>
    <cellStyle name="Обычный 3 18 33 2 5 2 2" xfId="48855"/>
    <cellStyle name="Обычный 3 18 33 2 5 3" xfId="48856"/>
    <cellStyle name="Обычный 3 18 33 2 6" xfId="48857"/>
    <cellStyle name="Обычный 3 18 33 2 6 2" xfId="48858"/>
    <cellStyle name="Обычный 3 18 33 2 7" xfId="48859"/>
    <cellStyle name="Обычный 3 18 33 3" xfId="48860"/>
    <cellStyle name="Обычный 3 18 33 3 2" xfId="48861"/>
    <cellStyle name="Обычный 3 18 33 3 2 2" xfId="48862"/>
    <cellStyle name="Обычный 3 18 33 3 2 2 2" xfId="48863"/>
    <cellStyle name="Обычный 3 18 33 3 2 2 2 2" xfId="48864"/>
    <cellStyle name="Обычный 3 18 33 3 2 2 3" xfId="48865"/>
    <cellStyle name="Обычный 3 18 33 3 2 3" xfId="48866"/>
    <cellStyle name="Обычный 3 18 33 3 2 3 2" xfId="48867"/>
    <cellStyle name="Обычный 3 18 33 3 2 4" xfId="48868"/>
    <cellStyle name="Обычный 3 18 33 3 3" xfId="48869"/>
    <cellStyle name="Обычный 3 18 33 3 3 2" xfId="48870"/>
    <cellStyle name="Обычный 3 18 33 3 3 2 2" xfId="48871"/>
    <cellStyle name="Обычный 3 18 33 3 3 3" xfId="48872"/>
    <cellStyle name="Обычный 3 18 33 3 4" xfId="48873"/>
    <cellStyle name="Обычный 3 18 33 3 4 2" xfId="48874"/>
    <cellStyle name="Обычный 3 18 33 3 5" xfId="48875"/>
    <cellStyle name="Обычный 3 18 33 4" xfId="48876"/>
    <cellStyle name="Обычный 3 18 33 4 2" xfId="48877"/>
    <cellStyle name="Обычный 3 18 33 4 2 2" xfId="48878"/>
    <cellStyle name="Обычный 3 18 33 4 2 2 2" xfId="48879"/>
    <cellStyle name="Обычный 3 18 33 4 2 2 2 2" xfId="48880"/>
    <cellStyle name="Обычный 3 18 33 4 2 2 3" xfId="48881"/>
    <cellStyle name="Обычный 3 18 33 4 2 3" xfId="48882"/>
    <cellStyle name="Обычный 3 18 33 4 2 3 2" xfId="48883"/>
    <cellStyle name="Обычный 3 18 33 4 2 4" xfId="48884"/>
    <cellStyle name="Обычный 3 18 33 4 3" xfId="48885"/>
    <cellStyle name="Обычный 3 18 33 4 3 2" xfId="48886"/>
    <cellStyle name="Обычный 3 18 33 4 3 2 2" xfId="48887"/>
    <cellStyle name="Обычный 3 18 33 4 3 3" xfId="48888"/>
    <cellStyle name="Обычный 3 18 33 4 4" xfId="48889"/>
    <cellStyle name="Обычный 3 18 33 4 4 2" xfId="48890"/>
    <cellStyle name="Обычный 3 18 33 4 5" xfId="48891"/>
    <cellStyle name="Обычный 3 18 33 5" xfId="48892"/>
    <cellStyle name="Обычный 3 18 33 5 2" xfId="48893"/>
    <cellStyle name="Обычный 3 18 33 5 2 2" xfId="48894"/>
    <cellStyle name="Обычный 3 18 33 5 2 2 2" xfId="48895"/>
    <cellStyle name="Обычный 3 18 33 5 2 3" xfId="48896"/>
    <cellStyle name="Обычный 3 18 33 5 3" xfId="48897"/>
    <cellStyle name="Обычный 3 18 33 5 3 2" xfId="48898"/>
    <cellStyle name="Обычный 3 18 33 5 4" xfId="48899"/>
    <cellStyle name="Обычный 3 18 33 6" xfId="48900"/>
    <cellStyle name="Обычный 3 18 33 6 2" xfId="48901"/>
    <cellStyle name="Обычный 3 18 33 6 2 2" xfId="48902"/>
    <cellStyle name="Обычный 3 18 33 6 3" xfId="48903"/>
    <cellStyle name="Обычный 3 18 33 7" xfId="48904"/>
    <cellStyle name="Обычный 3 18 33 7 2" xfId="48905"/>
    <cellStyle name="Обычный 3 18 33 8" xfId="48906"/>
    <cellStyle name="Обычный 3 18 34" xfId="48907"/>
    <cellStyle name="Обычный 3 18 34 2" xfId="48908"/>
    <cellStyle name="Обычный 3 18 34 2 2" xfId="48909"/>
    <cellStyle name="Обычный 3 18 34 2 2 2" xfId="48910"/>
    <cellStyle name="Обычный 3 18 34 2 2 2 2" xfId="48911"/>
    <cellStyle name="Обычный 3 18 34 2 2 2 2 2" xfId="48912"/>
    <cellStyle name="Обычный 3 18 34 2 2 2 2 2 2" xfId="48913"/>
    <cellStyle name="Обычный 3 18 34 2 2 2 2 3" xfId="48914"/>
    <cellStyle name="Обычный 3 18 34 2 2 2 3" xfId="48915"/>
    <cellStyle name="Обычный 3 18 34 2 2 2 3 2" xfId="48916"/>
    <cellStyle name="Обычный 3 18 34 2 2 2 4" xfId="48917"/>
    <cellStyle name="Обычный 3 18 34 2 2 3" xfId="48918"/>
    <cellStyle name="Обычный 3 18 34 2 2 3 2" xfId="48919"/>
    <cellStyle name="Обычный 3 18 34 2 2 3 2 2" xfId="48920"/>
    <cellStyle name="Обычный 3 18 34 2 2 3 3" xfId="48921"/>
    <cellStyle name="Обычный 3 18 34 2 2 4" xfId="48922"/>
    <cellStyle name="Обычный 3 18 34 2 2 4 2" xfId="48923"/>
    <cellStyle name="Обычный 3 18 34 2 2 5" xfId="48924"/>
    <cellStyle name="Обычный 3 18 34 2 3" xfId="48925"/>
    <cellStyle name="Обычный 3 18 34 2 3 2" xfId="48926"/>
    <cellStyle name="Обычный 3 18 34 2 3 2 2" xfId="48927"/>
    <cellStyle name="Обычный 3 18 34 2 3 2 2 2" xfId="48928"/>
    <cellStyle name="Обычный 3 18 34 2 3 2 2 2 2" xfId="48929"/>
    <cellStyle name="Обычный 3 18 34 2 3 2 2 3" xfId="48930"/>
    <cellStyle name="Обычный 3 18 34 2 3 2 3" xfId="48931"/>
    <cellStyle name="Обычный 3 18 34 2 3 2 3 2" xfId="48932"/>
    <cellStyle name="Обычный 3 18 34 2 3 2 4" xfId="48933"/>
    <cellStyle name="Обычный 3 18 34 2 3 3" xfId="48934"/>
    <cellStyle name="Обычный 3 18 34 2 3 3 2" xfId="48935"/>
    <cellStyle name="Обычный 3 18 34 2 3 3 2 2" xfId="48936"/>
    <cellStyle name="Обычный 3 18 34 2 3 3 3" xfId="48937"/>
    <cellStyle name="Обычный 3 18 34 2 3 4" xfId="48938"/>
    <cellStyle name="Обычный 3 18 34 2 3 4 2" xfId="48939"/>
    <cellStyle name="Обычный 3 18 34 2 3 5" xfId="48940"/>
    <cellStyle name="Обычный 3 18 34 2 4" xfId="48941"/>
    <cellStyle name="Обычный 3 18 34 2 4 2" xfId="48942"/>
    <cellStyle name="Обычный 3 18 34 2 4 2 2" xfId="48943"/>
    <cellStyle name="Обычный 3 18 34 2 4 2 2 2" xfId="48944"/>
    <cellStyle name="Обычный 3 18 34 2 4 2 3" xfId="48945"/>
    <cellStyle name="Обычный 3 18 34 2 4 3" xfId="48946"/>
    <cellStyle name="Обычный 3 18 34 2 4 3 2" xfId="48947"/>
    <cellStyle name="Обычный 3 18 34 2 4 4" xfId="48948"/>
    <cellStyle name="Обычный 3 18 34 2 5" xfId="48949"/>
    <cellStyle name="Обычный 3 18 34 2 5 2" xfId="48950"/>
    <cellStyle name="Обычный 3 18 34 2 5 2 2" xfId="48951"/>
    <cellStyle name="Обычный 3 18 34 2 5 3" xfId="48952"/>
    <cellStyle name="Обычный 3 18 34 2 6" xfId="48953"/>
    <cellStyle name="Обычный 3 18 34 2 6 2" xfId="48954"/>
    <cellStyle name="Обычный 3 18 34 2 7" xfId="48955"/>
    <cellStyle name="Обычный 3 18 34 3" xfId="48956"/>
    <cellStyle name="Обычный 3 18 34 3 2" xfId="48957"/>
    <cellStyle name="Обычный 3 18 34 3 2 2" xfId="48958"/>
    <cellStyle name="Обычный 3 18 34 3 2 2 2" xfId="48959"/>
    <cellStyle name="Обычный 3 18 34 3 2 2 2 2" xfId="48960"/>
    <cellStyle name="Обычный 3 18 34 3 2 2 3" xfId="48961"/>
    <cellStyle name="Обычный 3 18 34 3 2 3" xfId="48962"/>
    <cellStyle name="Обычный 3 18 34 3 2 3 2" xfId="48963"/>
    <cellStyle name="Обычный 3 18 34 3 2 4" xfId="48964"/>
    <cellStyle name="Обычный 3 18 34 3 3" xfId="48965"/>
    <cellStyle name="Обычный 3 18 34 3 3 2" xfId="48966"/>
    <cellStyle name="Обычный 3 18 34 3 3 2 2" xfId="48967"/>
    <cellStyle name="Обычный 3 18 34 3 3 3" xfId="48968"/>
    <cellStyle name="Обычный 3 18 34 3 4" xfId="48969"/>
    <cellStyle name="Обычный 3 18 34 3 4 2" xfId="48970"/>
    <cellStyle name="Обычный 3 18 34 3 5" xfId="48971"/>
    <cellStyle name="Обычный 3 18 34 4" xfId="48972"/>
    <cellStyle name="Обычный 3 18 34 4 2" xfId="48973"/>
    <cellStyle name="Обычный 3 18 34 4 2 2" xfId="48974"/>
    <cellStyle name="Обычный 3 18 34 4 2 2 2" xfId="48975"/>
    <cellStyle name="Обычный 3 18 34 4 2 2 2 2" xfId="48976"/>
    <cellStyle name="Обычный 3 18 34 4 2 2 3" xfId="48977"/>
    <cellStyle name="Обычный 3 18 34 4 2 3" xfId="48978"/>
    <cellStyle name="Обычный 3 18 34 4 2 3 2" xfId="48979"/>
    <cellStyle name="Обычный 3 18 34 4 2 4" xfId="48980"/>
    <cellStyle name="Обычный 3 18 34 4 3" xfId="48981"/>
    <cellStyle name="Обычный 3 18 34 4 3 2" xfId="48982"/>
    <cellStyle name="Обычный 3 18 34 4 3 2 2" xfId="48983"/>
    <cellStyle name="Обычный 3 18 34 4 3 3" xfId="48984"/>
    <cellStyle name="Обычный 3 18 34 4 4" xfId="48985"/>
    <cellStyle name="Обычный 3 18 34 4 4 2" xfId="48986"/>
    <cellStyle name="Обычный 3 18 34 4 5" xfId="48987"/>
    <cellStyle name="Обычный 3 18 34 5" xfId="48988"/>
    <cellStyle name="Обычный 3 18 34 5 2" xfId="48989"/>
    <cellStyle name="Обычный 3 18 34 5 2 2" xfId="48990"/>
    <cellStyle name="Обычный 3 18 34 5 2 2 2" xfId="48991"/>
    <cellStyle name="Обычный 3 18 34 5 2 3" xfId="48992"/>
    <cellStyle name="Обычный 3 18 34 5 3" xfId="48993"/>
    <cellStyle name="Обычный 3 18 34 5 3 2" xfId="48994"/>
    <cellStyle name="Обычный 3 18 34 5 4" xfId="48995"/>
    <cellStyle name="Обычный 3 18 34 6" xfId="48996"/>
    <cellStyle name="Обычный 3 18 34 6 2" xfId="48997"/>
    <cellStyle name="Обычный 3 18 34 6 2 2" xfId="48998"/>
    <cellStyle name="Обычный 3 18 34 6 3" xfId="48999"/>
    <cellStyle name="Обычный 3 18 34 7" xfId="49000"/>
    <cellStyle name="Обычный 3 18 34 7 2" xfId="49001"/>
    <cellStyle name="Обычный 3 18 34 8" xfId="49002"/>
    <cellStyle name="Обычный 3 18 35" xfId="49003"/>
    <cellStyle name="Обычный 3 18 35 2" xfId="49004"/>
    <cellStyle name="Обычный 3 18 35 2 2" xfId="49005"/>
    <cellStyle name="Обычный 3 18 35 2 2 2" xfId="49006"/>
    <cellStyle name="Обычный 3 18 35 2 2 2 2" xfId="49007"/>
    <cellStyle name="Обычный 3 18 35 2 2 2 2 2" xfId="49008"/>
    <cellStyle name="Обычный 3 18 35 2 2 2 2 2 2" xfId="49009"/>
    <cellStyle name="Обычный 3 18 35 2 2 2 2 3" xfId="49010"/>
    <cellStyle name="Обычный 3 18 35 2 2 2 3" xfId="49011"/>
    <cellStyle name="Обычный 3 18 35 2 2 2 3 2" xfId="49012"/>
    <cellStyle name="Обычный 3 18 35 2 2 2 4" xfId="49013"/>
    <cellStyle name="Обычный 3 18 35 2 2 3" xfId="49014"/>
    <cellStyle name="Обычный 3 18 35 2 2 3 2" xfId="49015"/>
    <cellStyle name="Обычный 3 18 35 2 2 3 2 2" xfId="49016"/>
    <cellStyle name="Обычный 3 18 35 2 2 3 3" xfId="49017"/>
    <cellStyle name="Обычный 3 18 35 2 2 4" xfId="49018"/>
    <cellStyle name="Обычный 3 18 35 2 2 4 2" xfId="49019"/>
    <cellStyle name="Обычный 3 18 35 2 2 5" xfId="49020"/>
    <cellStyle name="Обычный 3 18 35 2 3" xfId="49021"/>
    <cellStyle name="Обычный 3 18 35 2 3 2" xfId="49022"/>
    <cellStyle name="Обычный 3 18 35 2 3 2 2" xfId="49023"/>
    <cellStyle name="Обычный 3 18 35 2 3 2 2 2" xfId="49024"/>
    <cellStyle name="Обычный 3 18 35 2 3 2 2 2 2" xfId="49025"/>
    <cellStyle name="Обычный 3 18 35 2 3 2 2 3" xfId="49026"/>
    <cellStyle name="Обычный 3 18 35 2 3 2 3" xfId="49027"/>
    <cellStyle name="Обычный 3 18 35 2 3 2 3 2" xfId="49028"/>
    <cellStyle name="Обычный 3 18 35 2 3 2 4" xfId="49029"/>
    <cellStyle name="Обычный 3 18 35 2 3 3" xfId="49030"/>
    <cellStyle name="Обычный 3 18 35 2 3 3 2" xfId="49031"/>
    <cellStyle name="Обычный 3 18 35 2 3 3 2 2" xfId="49032"/>
    <cellStyle name="Обычный 3 18 35 2 3 3 3" xfId="49033"/>
    <cellStyle name="Обычный 3 18 35 2 3 4" xfId="49034"/>
    <cellStyle name="Обычный 3 18 35 2 3 4 2" xfId="49035"/>
    <cellStyle name="Обычный 3 18 35 2 3 5" xfId="49036"/>
    <cellStyle name="Обычный 3 18 35 2 4" xfId="49037"/>
    <cellStyle name="Обычный 3 18 35 2 4 2" xfId="49038"/>
    <cellStyle name="Обычный 3 18 35 2 4 2 2" xfId="49039"/>
    <cellStyle name="Обычный 3 18 35 2 4 2 2 2" xfId="49040"/>
    <cellStyle name="Обычный 3 18 35 2 4 2 3" xfId="49041"/>
    <cellStyle name="Обычный 3 18 35 2 4 3" xfId="49042"/>
    <cellStyle name="Обычный 3 18 35 2 4 3 2" xfId="49043"/>
    <cellStyle name="Обычный 3 18 35 2 4 4" xfId="49044"/>
    <cellStyle name="Обычный 3 18 35 2 5" xfId="49045"/>
    <cellStyle name="Обычный 3 18 35 2 5 2" xfId="49046"/>
    <cellStyle name="Обычный 3 18 35 2 5 2 2" xfId="49047"/>
    <cellStyle name="Обычный 3 18 35 2 5 3" xfId="49048"/>
    <cellStyle name="Обычный 3 18 35 2 6" xfId="49049"/>
    <cellStyle name="Обычный 3 18 35 2 6 2" xfId="49050"/>
    <cellStyle name="Обычный 3 18 35 2 7" xfId="49051"/>
    <cellStyle name="Обычный 3 18 35 3" xfId="49052"/>
    <cellStyle name="Обычный 3 18 35 3 2" xfId="49053"/>
    <cellStyle name="Обычный 3 18 35 3 2 2" xfId="49054"/>
    <cellStyle name="Обычный 3 18 35 3 2 2 2" xfId="49055"/>
    <cellStyle name="Обычный 3 18 35 3 2 2 2 2" xfId="49056"/>
    <cellStyle name="Обычный 3 18 35 3 2 2 3" xfId="49057"/>
    <cellStyle name="Обычный 3 18 35 3 2 3" xfId="49058"/>
    <cellStyle name="Обычный 3 18 35 3 2 3 2" xfId="49059"/>
    <cellStyle name="Обычный 3 18 35 3 2 4" xfId="49060"/>
    <cellStyle name="Обычный 3 18 35 3 3" xfId="49061"/>
    <cellStyle name="Обычный 3 18 35 3 3 2" xfId="49062"/>
    <cellStyle name="Обычный 3 18 35 3 3 2 2" xfId="49063"/>
    <cellStyle name="Обычный 3 18 35 3 3 3" xfId="49064"/>
    <cellStyle name="Обычный 3 18 35 3 4" xfId="49065"/>
    <cellStyle name="Обычный 3 18 35 3 4 2" xfId="49066"/>
    <cellStyle name="Обычный 3 18 35 3 5" xfId="49067"/>
    <cellStyle name="Обычный 3 18 35 4" xfId="49068"/>
    <cellStyle name="Обычный 3 18 35 4 2" xfId="49069"/>
    <cellStyle name="Обычный 3 18 35 4 2 2" xfId="49070"/>
    <cellStyle name="Обычный 3 18 35 4 2 2 2" xfId="49071"/>
    <cellStyle name="Обычный 3 18 35 4 2 2 2 2" xfId="49072"/>
    <cellStyle name="Обычный 3 18 35 4 2 2 3" xfId="49073"/>
    <cellStyle name="Обычный 3 18 35 4 2 3" xfId="49074"/>
    <cellStyle name="Обычный 3 18 35 4 2 3 2" xfId="49075"/>
    <cellStyle name="Обычный 3 18 35 4 2 4" xfId="49076"/>
    <cellStyle name="Обычный 3 18 35 4 3" xfId="49077"/>
    <cellStyle name="Обычный 3 18 35 4 3 2" xfId="49078"/>
    <cellStyle name="Обычный 3 18 35 4 3 2 2" xfId="49079"/>
    <cellStyle name="Обычный 3 18 35 4 3 3" xfId="49080"/>
    <cellStyle name="Обычный 3 18 35 4 4" xfId="49081"/>
    <cellStyle name="Обычный 3 18 35 4 4 2" xfId="49082"/>
    <cellStyle name="Обычный 3 18 35 4 5" xfId="49083"/>
    <cellStyle name="Обычный 3 18 35 5" xfId="49084"/>
    <cellStyle name="Обычный 3 18 35 5 2" xfId="49085"/>
    <cellStyle name="Обычный 3 18 35 5 2 2" xfId="49086"/>
    <cellStyle name="Обычный 3 18 35 5 2 2 2" xfId="49087"/>
    <cellStyle name="Обычный 3 18 35 5 2 3" xfId="49088"/>
    <cellStyle name="Обычный 3 18 35 5 3" xfId="49089"/>
    <cellStyle name="Обычный 3 18 35 5 3 2" xfId="49090"/>
    <cellStyle name="Обычный 3 18 35 5 4" xfId="49091"/>
    <cellStyle name="Обычный 3 18 35 6" xfId="49092"/>
    <cellStyle name="Обычный 3 18 35 6 2" xfId="49093"/>
    <cellStyle name="Обычный 3 18 35 6 2 2" xfId="49094"/>
    <cellStyle name="Обычный 3 18 35 6 3" xfId="49095"/>
    <cellStyle name="Обычный 3 18 35 7" xfId="49096"/>
    <cellStyle name="Обычный 3 18 35 7 2" xfId="49097"/>
    <cellStyle name="Обычный 3 18 35 8" xfId="49098"/>
    <cellStyle name="Обычный 3 18 36" xfId="49099"/>
    <cellStyle name="Обычный 3 18 36 2" xfId="49100"/>
    <cellStyle name="Обычный 3 18 36 2 2" xfId="49101"/>
    <cellStyle name="Обычный 3 18 36 2 2 2" xfId="49102"/>
    <cellStyle name="Обычный 3 18 36 2 2 2 2" xfId="49103"/>
    <cellStyle name="Обычный 3 18 36 2 2 2 2 2" xfId="49104"/>
    <cellStyle name="Обычный 3 18 36 2 2 2 2 2 2" xfId="49105"/>
    <cellStyle name="Обычный 3 18 36 2 2 2 2 3" xfId="49106"/>
    <cellStyle name="Обычный 3 18 36 2 2 2 3" xfId="49107"/>
    <cellStyle name="Обычный 3 18 36 2 2 2 3 2" xfId="49108"/>
    <cellStyle name="Обычный 3 18 36 2 2 2 4" xfId="49109"/>
    <cellStyle name="Обычный 3 18 36 2 2 3" xfId="49110"/>
    <cellStyle name="Обычный 3 18 36 2 2 3 2" xfId="49111"/>
    <cellStyle name="Обычный 3 18 36 2 2 3 2 2" xfId="49112"/>
    <cellStyle name="Обычный 3 18 36 2 2 3 3" xfId="49113"/>
    <cellStyle name="Обычный 3 18 36 2 2 4" xfId="49114"/>
    <cellStyle name="Обычный 3 18 36 2 2 4 2" xfId="49115"/>
    <cellStyle name="Обычный 3 18 36 2 2 5" xfId="49116"/>
    <cellStyle name="Обычный 3 18 36 2 3" xfId="49117"/>
    <cellStyle name="Обычный 3 18 36 2 3 2" xfId="49118"/>
    <cellStyle name="Обычный 3 18 36 2 3 2 2" xfId="49119"/>
    <cellStyle name="Обычный 3 18 36 2 3 2 2 2" xfId="49120"/>
    <cellStyle name="Обычный 3 18 36 2 3 2 2 2 2" xfId="49121"/>
    <cellStyle name="Обычный 3 18 36 2 3 2 2 3" xfId="49122"/>
    <cellStyle name="Обычный 3 18 36 2 3 2 3" xfId="49123"/>
    <cellStyle name="Обычный 3 18 36 2 3 2 3 2" xfId="49124"/>
    <cellStyle name="Обычный 3 18 36 2 3 2 4" xfId="49125"/>
    <cellStyle name="Обычный 3 18 36 2 3 3" xfId="49126"/>
    <cellStyle name="Обычный 3 18 36 2 3 3 2" xfId="49127"/>
    <cellStyle name="Обычный 3 18 36 2 3 3 2 2" xfId="49128"/>
    <cellStyle name="Обычный 3 18 36 2 3 3 3" xfId="49129"/>
    <cellStyle name="Обычный 3 18 36 2 3 4" xfId="49130"/>
    <cellStyle name="Обычный 3 18 36 2 3 4 2" xfId="49131"/>
    <cellStyle name="Обычный 3 18 36 2 3 5" xfId="49132"/>
    <cellStyle name="Обычный 3 18 36 2 4" xfId="49133"/>
    <cellStyle name="Обычный 3 18 36 2 4 2" xfId="49134"/>
    <cellStyle name="Обычный 3 18 36 2 4 2 2" xfId="49135"/>
    <cellStyle name="Обычный 3 18 36 2 4 2 2 2" xfId="49136"/>
    <cellStyle name="Обычный 3 18 36 2 4 2 3" xfId="49137"/>
    <cellStyle name="Обычный 3 18 36 2 4 3" xfId="49138"/>
    <cellStyle name="Обычный 3 18 36 2 4 3 2" xfId="49139"/>
    <cellStyle name="Обычный 3 18 36 2 4 4" xfId="49140"/>
    <cellStyle name="Обычный 3 18 36 2 5" xfId="49141"/>
    <cellStyle name="Обычный 3 18 36 2 5 2" xfId="49142"/>
    <cellStyle name="Обычный 3 18 36 2 5 2 2" xfId="49143"/>
    <cellStyle name="Обычный 3 18 36 2 5 3" xfId="49144"/>
    <cellStyle name="Обычный 3 18 36 2 6" xfId="49145"/>
    <cellStyle name="Обычный 3 18 36 2 6 2" xfId="49146"/>
    <cellStyle name="Обычный 3 18 36 2 7" xfId="49147"/>
    <cellStyle name="Обычный 3 18 36 3" xfId="49148"/>
    <cellStyle name="Обычный 3 18 36 3 2" xfId="49149"/>
    <cellStyle name="Обычный 3 18 36 3 2 2" xfId="49150"/>
    <cellStyle name="Обычный 3 18 36 3 2 2 2" xfId="49151"/>
    <cellStyle name="Обычный 3 18 36 3 2 2 2 2" xfId="49152"/>
    <cellStyle name="Обычный 3 18 36 3 2 2 3" xfId="49153"/>
    <cellStyle name="Обычный 3 18 36 3 2 3" xfId="49154"/>
    <cellStyle name="Обычный 3 18 36 3 2 3 2" xfId="49155"/>
    <cellStyle name="Обычный 3 18 36 3 2 4" xfId="49156"/>
    <cellStyle name="Обычный 3 18 36 3 3" xfId="49157"/>
    <cellStyle name="Обычный 3 18 36 3 3 2" xfId="49158"/>
    <cellStyle name="Обычный 3 18 36 3 3 2 2" xfId="49159"/>
    <cellStyle name="Обычный 3 18 36 3 3 3" xfId="49160"/>
    <cellStyle name="Обычный 3 18 36 3 4" xfId="49161"/>
    <cellStyle name="Обычный 3 18 36 3 4 2" xfId="49162"/>
    <cellStyle name="Обычный 3 18 36 3 5" xfId="49163"/>
    <cellStyle name="Обычный 3 18 36 4" xfId="49164"/>
    <cellStyle name="Обычный 3 18 36 4 2" xfId="49165"/>
    <cellStyle name="Обычный 3 18 36 4 2 2" xfId="49166"/>
    <cellStyle name="Обычный 3 18 36 4 2 2 2" xfId="49167"/>
    <cellStyle name="Обычный 3 18 36 4 2 2 2 2" xfId="49168"/>
    <cellStyle name="Обычный 3 18 36 4 2 2 3" xfId="49169"/>
    <cellStyle name="Обычный 3 18 36 4 2 3" xfId="49170"/>
    <cellStyle name="Обычный 3 18 36 4 2 3 2" xfId="49171"/>
    <cellStyle name="Обычный 3 18 36 4 2 4" xfId="49172"/>
    <cellStyle name="Обычный 3 18 36 4 3" xfId="49173"/>
    <cellStyle name="Обычный 3 18 36 4 3 2" xfId="49174"/>
    <cellStyle name="Обычный 3 18 36 4 3 2 2" xfId="49175"/>
    <cellStyle name="Обычный 3 18 36 4 3 3" xfId="49176"/>
    <cellStyle name="Обычный 3 18 36 4 4" xfId="49177"/>
    <cellStyle name="Обычный 3 18 36 4 4 2" xfId="49178"/>
    <cellStyle name="Обычный 3 18 36 4 5" xfId="49179"/>
    <cellStyle name="Обычный 3 18 36 5" xfId="49180"/>
    <cellStyle name="Обычный 3 18 36 5 2" xfId="49181"/>
    <cellStyle name="Обычный 3 18 36 5 2 2" xfId="49182"/>
    <cellStyle name="Обычный 3 18 36 5 2 2 2" xfId="49183"/>
    <cellStyle name="Обычный 3 18 36 5 2 3" xfId="49184"/>
    <cellStyle name="Обычный 3 18 36 5 3" xfId="49185"/>
    <cellStyle name="Обычный 3 18 36 5 3 2" xfId="49186"/>
    <cellStyle name="Обычный 3 18 36 5 4" xfId="49187"/>
    <cellStyle name="Обычный 3 18 36 6" xfId="49188"/>
    <cellStyle name="Обычный 3 18 36 6 2" xfId="49189"/>
    <cellStyle name="Обычный 3 18 36 6 2 2" xfId="49190"/>
    <cellStyle name="Обычный 3 18 36 6 3" xfId="49191"/>
    <cellStyle name="Обычный 3 18 36 7" xfId="49192"/>
    <cellStyle name="Обычный 3 18 36 7 2" xfId="49193"/>
    <cellStyle name="Обычный 3 18 36 8" xfId="49194"/>
    <cellStyle name="Обычный 3 18 37" xfId="49195"/>
    <cellStyle name="Обычный 3 18 37 2" xfId="49196"/>
    <cellStyle name="Обычный 3 18 37 2 2" xfId="49197"/>
    <cellStyle name="Обычный 3 18 37 2 2 2" xfId="49198"/>
    <cellStyle name="Обычный 3 18 37 2 2 2 2" xfId="49199"/>
    <cellStyle name="Обычный 3 18 37 2 2 2 2 2" xfId="49200"/>
    <cellStyle name="Обычный 3 18 37 2 2 2 2 2 2" xfId="49201"/>
    <cellStyle name="Обычный 3 18 37 2 2 2 2 3" xfId="49202"/>
    <cellStyle name="Обычный 3 18 37 2 2 2 3" xfId="49203"/>
    <cellStyle name="Обычный 3 18 37 2 2 2 3 2" xfId="49204"/>
    <cellStyle name="Обычный 3 18 37 2 2 2 4" xfId="49205"/>
    <cellStyle name="Обычный 3 18 37 2 2 3" xfId="49206"/>
    <cellStyle name="Обычный 3 18 37 2 2 3 2" xfId="49207"/>
    <cellStyle name="Обычный 3 18 37 2 2 3 2 2" xfId="49208"/>
    <cellStyle name="Обычный 3 18 37 2 2 3 3" xfId="49209"/>
    <cellStyle name="Обычный 3 18 37 2 2 4" xfId="49210"/>
    <cellStyle name="Обычный 3 18 37 2 2 4 2" xfId="49211"/>
    <cellStyle name="Обычный 3 18 37 2 2 5" xfId="49212"/>
    <cellStyle name="Обычный 3 18 37 2 3" xfId="49213"/>
    <cellStyle name="Обычный 3 18 37 2 3 2" xfId="49214"/>
    <cellStyle name="Обычный 3 18 37 2 3 2 2" xfId="49215"/>
    <cellStyle name="Обычный 3 18 37 2 3 2 2 2" xfId="49216"/>
    <cellStyle name="Обычный 3 18 37 2 3 2 2 2 2" xfId="49217"/>
    <cellStyle name="Обычный 3 18 37 2 3 2 2 3" xfId="49218"/>
    <cellStyle name="Обычный 3 18 37 2 3 2 3" xfId="49219"/>
    <cellStyle name="Обычный 3 18 37 2 3 2 3 2" xfId="49220"/>
    <cellStyle name="Обычный 3 18 37 2 3 2 4" xfId="49221"/>
    <cellStyle name="Обычный 3 18 37 2 3 3" xfId="49222"/>
    <cellStyle name="Обычный 3 18 37 2 3 3 2" xfId="49223"/>
    <cellStyle name="Обычный 3 18 37 2 3 3 2 2" xfId="49224"/>
    <cellStyle name="Обычный 3 18 37 2 3 3 3" xfId="49225"/>
    <cellStyle name="Обычный 3 18 37 2 3 4" xfId="49226"/>
    <cellStyle name="Обычный 3 18 37 2 3 4 2" xfId="49227"/>
    <cellStyle name="Обычный 3 18 37 2 3 5" xfId="49228"/>
    <cellStyle name="Обычный 3 18 37 2 4" xfId="49229"/>
    <cellStyle name="Обычный 3 18 37 2 4 2" xfId="49230"/>
    <cellStyle name="Обычный 3 18 37 2 4 2 2" xfId="49231"/>
    <cellStyle name="Обычный 3 18 37 2 4 2 2 2" xfId="49232"/>
    <cellStyle name="Обычный 3 18 37 2 4 2 3" xfId="49233"/>
    <cellStyle name="Обычный 3 18 37 2 4 3" xfId="49234"/>
    <cellStyle name="Обычный 3 18 37 2 4 3 2" xfId="49235"/>
    <cellStyle name="Обычный 3 18 37 2 4 4" xfId="49236"/>
    <cellStyle name="Обычный 3 18 37 2 5" xfId="49237"/>
    <cellStyle name="Обычный 3 18 37 2 5 2" xfId="49238"/>
    <cellStyle name="Обычный 3 18 37 2 5 2 2" xfId="49239"/>
    <cellStyle name="Обычный 3 18 37 2 5 3" xfId="49240"/>
    <cellStyle name="Обычный 3 18 37 2 6" xfId="49241"/>
    <cellStyle name="Обычный 3 18 37 2 6 2" xfId="49242"/>
    <cellStyle name="Обычный 3 18 37 2 7" xfId="49243"/>
    <cellStyle name="Обычный 3 18 37 3" xfId="49244"/>
    <cellStyle name="Обычный 3 18 37 3 2" xfId="49245"/>
    <cellStyle name="Обычный 3 18 37 3 2 2" xfId="49246"/>
    <cellStyle name="Обычный 3 18 37 3 2 2 2" xfId="49247"/>
    <cellStyle name="Обычный 3 18 37 3 2 2 2 2" xfId="49248"/>
    <cellStyle name="Обычный 3 18 37 3 2 2 3" xfId="49249"/>
    <cellStyle name="Обычный 3 18 37 3 2 3" xfId="49250"/>
    <cellStyle name="Обычный 3 18 37 3 2 3 2" xfId="49251"/>
    <cellStyle name="Обычный 3 18 37 3 2 4" xfId="49252"/>
    <cellStyle name="Обычный 3 18 37 3 3" xfId="49253"/>
    <cellStyle name="Обычный 3 18 37 3 3 2" xfId="49254"/>
    <cellStyle name="Обычный 3 18 37 3 3 2 2" xfId="49255"/>
    <cellStyle name="Обычный 3 18 37 3 3 3" xfId="49256"/>
    <cellStyle name="Обычный 3 18 37 3 4" xfId="49257"/>
    <cellStyle name="Обычный 3 18 37 3 4 2" xfId="49258"/>
    <cellStyle name="Обычный 3 18 37 3 5" xfId="49259"/>
    <cellStyle name="Обычный 3 18 37 4" xfId="49260"/>
    <cellStyle name="Обычный 3 18 37 4 2" xfId="49261"/>
    <cellStyle name="Обычный 3 18 37 4 2 2" xfId="49262"/>
    <cellStyle name="Обычный 3 18 37 4 2 2 2" xfId="49263"/>
    <cellStyle name="Обычный 3 18 37 4 2 2 2 2" xfId="49264"/>
    <cellStyle name="Обычный 3 18 37 4 2 2 3" xfId="49265"/>
    <cellStyle name="Обычный 3 18 37 4 2 3" xfId="49266"/>
    <cellStyle name="Обычный 3 18 37 4 2 3 2" xfId="49267"/>
    <cellStyle name="Обычный 3 18 37 4 2 4" xfId="49268"/>
    <cellStyle name="Обычный 3 18 37 4 3" xfId="49269"/>
    <cellStyle name="Обычный 3 18 37 4 3 2" xfId="49270"/>
    <cellStyle name="Обычный 3 18 37 4 3 2 2" xfId="49271"/>
    <cellStyle name="Обычный 3 18 37 4 3 3" xfId="49272"/>
    <cellStyle name="Обычный 3 18 37 4 4" xfId="49273"/>
    <cellStyle name="Обычный 3 18 37 4 4 2" xfId="49274"/>
    <cellStyle name="Обычный 3 18 37 4 5" xfId="49275"/>
    <cellStyle name="Обычный 3 18 37 5" xfId="49276"/>
    <cellStyle name="Обычный 3 18 37 5 2" xfId="49277"/>
    <cellStyle name="Обычный 3 18 37 5 2 2" xfId="49278"/>
    <cellStyle name="Обычный 3 18 37 5 2 2 2" xfId="49279"/>
    <cellStyle name="Обычный 3 18 37 5 2 3" xfId="49280"/>
    <cellStyle name="Обычный 3 18 37 5 3" xfId="49281"/>
    <cellStyle name="Обычный 3 18 37 5 3 2" xfId="49282"/>
    <cellStyle name="Обычный 3 18 37 5 4" xfId="49283"/>
    <cellStyle name="Обычный 3 18 37 6" xfId="49284"/>
    <cellStyle name="Обычный 3 18 37 6 2" xfId="49285"/>
    <cellStyle name="Обычный 3 18 37 6 2 2" xfId="49286"/>
    <cellStyle name="Обычный 3 18 37 6 3" xfId="49287"/>
    <cellStyle name="Обычный 3 18 37 7" xfId="49288"/>
    <cellStyle name="Обычный 3 18 37 7 2" xfId="49289"/>
    <cellStyle name="Обычный 3 18 37 8" xfId="49290"/>
    <cellStyle name="Обычный 3 18 38" xfId="49291"/>
    <cellStyle name="Обычный 3 18 38 2" xfId="49292"/>
    <cellStyle name="Обычный 3 18 38 2 2" xfId="49293"/>
    <cellStyle name="Обычный 3 18 38 2 2 2" xfId="49294"/>
    <cellStyle name="Обычный 3 18 38 2 2 2 2" xfId="49295"/>
    <cellStyle name="Обычный 3 18 38 2 2 2 2 2" xfId="49296"/>
    <cellStyle name="Обычный 3 18 38 2 2 2 2 2 2" xfId="49297"/>
    <cellStyle name="Обычный 3 18 38 2 2 2 2 3" xfId="49298"/>
    <cellStyle name="Обычный 3 18 38 2 2 2 3" xfId="49299"/>
    <cellStyle name="Обычный 3 18 38 2 2 2 3 2" xfId="49300"/>
    <cellStyle name="Обычный 3 18 38 2 2 2 4" xfId="49301"/>
    <cellStyle name="Обычный 3 18 38 2 2 3" xfId="49302"/>
    <cellStyle name="Обычный 3 18 38 2 2 3 2" xfId="49303"/>
    <cellStyle name="Обычный 3 18 38 2 2 3 2 2" xfId="49304"/>
    <cellStyle name="Обычный 3 18 38 2 2 3 3" xfId="49305"/>
    <cellStyle name="Обычный 3 18 38 2 2 4" xfId="49306"/>
    <cellStyle name="Обычный 3 18 38 2 2 4 2" xfId="49307"/>
    <cellStyle name="Обычный 3 18 38 2 2 5" xfId="49308"/>
    <cellStyle name="Обычный 3 18 38 2 3" xfId="49309"/>
    <cellStyle name="Обычный 3 18 38 2 3 2" xfId="49310"/>
    <cellStyle name="Обычный 3 18 38 2 3 2 2" xfId="49311"/>
    <cellStyle name="Обычный 3 18 38 2 3 2 2 2" xfId="49312"/>
    <cellStyle name="Обычный 3 18 38 2 3 2 2 2 2" xfId="49313"/>
    <cellStyle name="Обычный 3 18 38 2 3 2 2 3" xfId="49314"/>
    <cellStyle name="Обычный 3 18 38 2 3 2 3" xfId="49315"/>
    <cellStyle name="Обычный 3 18 38 2 3 2 3 2" xfId="49316"/>
    <cellStyle name="Обычный 3 18 38 2 3 2 4" xfId="49317"/>
    <cellStyle name="Обычный 3 18 38 2 3 3" xfId="49318"/>
    <cellStyle name="Обычный 3 18 38 2 3 3 2" xfId="49319"/>
    <cellStyle name="Обычный 3 18 38 2 3 3 2 2" xfId="49320"/>
    <cellStyle name="Обычный 3 18 38 2 3 3 3" xfId="49321"/>
    <cellStyle name="Обычный 3 18 38 2 3 4" xfId="49322"/>
    <cellStyle name="Обычный 3 18 38 2 3 4 2" xfId="49323"/>
    <cellStyle name="Обычный 3 18 38 2 3 5" xfId="49324"/>
    <cellStyle name="Обычный 3 18 38 2 4" xfId="49325"/>
    <cellStyle name="Обычный 3 18 38 2 4 2" xfId="49326"/>
    <cellStyle name="Обычный 3 18 38 2 4 2 2" xfId="49327"/>
    <cellStyle name="Обычный 3 18 38 2 4 2 2 2" xfId="49328"/>
    <cellStyle name="Обычный 3 18 38 2 4 2 3" xfId="49329"/>
    <cellStyle name="Обычный 3 18 38 2 4 3" xfId="49330"/>
    <cellStyle name="Обычный 3 18 38 2 4 3 2" xfId="49331"/>
    <cellStyle name="Обычный 3 18 38 2 4 4" xfId="49332"/>
    <cellStyle name="Обычный 3 18 38 2 5" xfId="49333"/>
    <cellStyle name="Обычный 3 18 38 2 5 2" xfId="49334"/>
    <cellStyle name="Обычный 3 18 38 2 5 2 2" xfId="49335"/>
    <cellStyle name="Обычный 3 18 38 2 5 3" xfId="49336"/>
    <cellStyle name="Обычный 3 18 38 2 6" xfId="49337"/>
    <cellStyle name="Обычный 3 18 38 2 6 2" xfId="49338"/>
    <cellStyle name="Обычный 3 18 38 2 7" xfId="49339"/>
    <cellStyle name="Обычный 3 18 38 3" xfId="49340"/>
    <cellStyle name="Обычный 3 18 38 3 2" xfId="49341"/>
    <cellStyle name="Обычный 3 18 38 3 2 2" xfId="49342"/>
    <cellStyle name="Обычный 3 18 38 3 2 2 2" xfId="49343"/>
    <cellStyle name="Обычный 3 18 38 3 2 2 2 2" xfId="49344"/>
    <cellStyle name="Обычный 3 18 38 3 2 2 3" xfId="49345"/>
    <cellStyle name="Обычный 3 18 38 3 2 3" xfId="49346"/>
    <cellStyle name="Обычный 3 18 38 3 2 3 2" xfId="49347"/>
    <cellStyle name="Обычный 3 18 38 3 2 4" xfId="49348"/>
    <cellStyle name="Обычный 3 18 38 3 3" xfId="49349"/>
    <cellStyle name="Обычный 3 18 38 3 3 2" xfId="49350"/>
    <cellStyle name="Обычный 3 18 38 3 3 2 2" xfId="49351"/>
    <cellStyle name="Обычный 3 18 38 3 3 3" xfId="49352"/>
    <cellStyle name="Обычный 3 18 38 3 4" xfId="49353"/>
    <cellStyle name="Обычный 3 18 38 3 4 2" xfId="49354"/>
    <cellStyle name="Обычный 3 18 38 3 5" xfId="49355"/>
    <cellStyle name="Обычный 3 18 38 4" xfId="49356"/>
    <cellStyle name="Обычный 3 18 38 4 2" xfId="49357"/>
    <cellStyle name="Обычный 3 18 38 4 2 2" xfId="49358"/>
    <cellStyle name="Обычный 3 18 38 4 2 2 2" xfId="49359"/>
    <cellStyle name="Обычный 3 18 38 4 2 2 2 2" xfId="49360"/>
    <cellStyle name="Обычный 3 18 38 4 2 2 3" xfId="49361"/>
    <cellStyle name="Обычный 3 18 38 4 2 3" xfId="49362"/>
    <cellStyle name="Обычный 3 18 38 4 2 3 2" xfId="49363"/>
    <cellStyle name="Обычный 3 18 38 4 2 4" xfId="49364"/>
    <cellStyle name="Обычный 3 18 38 4 3" xfId="49365"/>
    <cellStyle name="Обычный 3 18 38 4 3 2" xfId="49366"/>
    <cellStyle name="Обычный 3 18 38 4 3 2 2" xfId="49367"/>
    <cellStyle name="Обычный 3 18 38 4 3 3" xfId="49368"/>
    <cellStyle name="Обычный 3 18 38 4 4" xfId="49369"/>
    <cellStyle name="Обычный 3 18 38 4 4 2" xfId="49370"/>
    <cellStyle name="Обычный 3 18 38 4 5" xfId="49371"/>
    <cellStyle name="Обычный 3 18 38 5" xfId="49372"/>
    <cellStyle name="Обычный 3 18 38 5 2" xfId="49373"/>
    <cellStyle name="Обычный 3 18 38 5 2 2" xfId="49374"/>
    <cellStyle name="Обычный 3 18 38 5 2 2 2" xfId="49375"/>
    <cellStyle name="Обычный 3 18 38 5 2 3" xfId="49376"/>
    <cellStyle name="Обычный 3 18 38 5 3" xfId="49377"/>
    <cellStyle name="Обычный 3 18 38 5 3 2" xfId="49378"/>
    <cellStyle name="Обычный 3 18 38 5 4" xfId="49379"/>
    <cellStyle name="Обычный 3 18 38 6" xfId="49380"/>
    <cellStyle name="Обычный 3 18 38 6 2" xfId="49381"/>
    <cellStyle name="Обычный 3 18 38 6 2 2" xfId="49382"/>
    <cellStyle name="Обычный 3 18 38 6 3" xfId="49383"/>
    <cellStyle name="Обычный 3 18 38 7" xfId="49384"/>
    <cellStyle name="Обычный 3 18 38 7 2" xfId="49385"/>
    <cellStyle name="Обычный 3 18 38 8" xfId="49386"/>
    <cellStyle name="Обычный 3 18 39" xfId="49387"/>
    <cellStyle name="Обычный 3 18 39 2" xfId="49388"/>
    <cellStyle name="Обычный 3 18 39 2 2" xfId="49389"/>
    <cellStyle name="Обычный 3 18 39 2 2 2" xfId="49390"/>
    <cellStyle name="Обычный 3 18 39 2 2 2 2" xfId="49391"/>
    <cellStyle name="Обычный 3 18 39 2 2 2 2 2" xfId="49392"/>
    <cellStyle name="Обычный 3 18 39 2 2 2 2 2 2" xfId="49393"/>
    <cellStyle name="Обычный 3 18 39 2 2 2 2 3" xfId="49394"/>
    <cellStyle name="Обычный 3 18 39 2 2 2 3" xfId="49395"/>
    <cellStyle name="Обычный 3 18 39 2 2 2 3 2" xfId="49396"/>
    <cellStyle name="Обычный 3 18 39 2 2 2 4" xfId="49397"/>
    <cellStyle name="Обычный 3 18 39 2 2 3" xfId="49398"/>
    <cellStyle name="Обычный 3 18 39 2 2 3 2" xfId="49399"/>
    <cellStyle name="Обычный 3 18 39 2 2 3 2 2" xfId="49400"/>
    <cellStyle name="Обычный 3 18 39 2 2 3 3" xfId="49401"/>
    <cellStyle name="Обычный 3 18 39 2 2 4" xfId="49402"/>
    <cellStyle name="Обычный 3 18 39 2 2 4 2" xfId="49403"/>
    <cellStyle name="Обычный 3 18 39 2 2 5" xfId="49404"/>
    <cellStyle name="Обычный 3 18 39 2 3" xfId="49405"/>
    <cellStyle name="Обычный 3 18 39 2 3 2" xfId="49406"/>
    <cellStyle name="Обычный 3 18 39 2 3 2 2" xfId="49407"/>
    <cellStyle name="Обычный 3 18 39 2 3 2 2 2" xfId="49408"/>
    <cellStyle name="Обычный 3 18 39 2 3 2 2 2 2" xfId="49409"/>
    <cellStyle name="Обычный 3 18 39 2 3 2 2 3" xfId="49410"/>
    <cellStyle name="Обычный 3 18 39 2 3 2 3" xfId="49411"/>
    <cellStyle name="Обычный 3 18 39 2 3 2 3 2" xfId="49412"/>
    <cellStyle name="Обычный 3 18 39 2 3 2 4" xfId="49413"/>
    <cellStyle name="Обычный 3 18 39 2 3 3" xfId="49414"/>
    <cellStyle name="Обычный 3 18 39 2 3 3 2" xfId="49415"/>
    <cellStyle name="Обычный 3 18 39 2 3 3 2 2" xfId="49416"/>
    <cellStyle name="Обычный 3 18 39 2 3 3 3" xfId="49417"/>
    <cellStyle name="Обычный 3 18 39 2 3 4" xfId="49418"/>
    <cellStyle name="Обычный 3 18 39 2 3 4 2" xfId="49419"/>
    <cellStyle name="Обычный 3 18 39 2 3 5" xfId="49420"/>
    <cellStyle name="Обычный 3 18 39 2 4" xfId="49421"/>
    <cellStyle name="Обычный 3 18 39 2 4 2" xfId="49422"/>
    <cellStyle name="Обычный 3 18 39 2 4 2 2" xfId="49423"/>
    <cellStyle name="Обычный 3 18 39 2 4 2 2 2" xfId="49424"/>
    <cellStyle name="Обычный 3 18 39 2 4 2 3" xfId="49425"/>
    <cellStyle name="Обычный 3 18 39 2 4 3" xfId="49426"/>
    <cellStyle name="Обычный 3 18 39 2 4 3 2" xfId="49427"/>
    <cellStyle name="Обычный 3 18 39 2 4 4" xfId="49428"/>
    <cellStyle name="Обычный 3 18 39 2 5" xfId="49429"/>
    <cellStyle name="Обычный 3 18 39 2 5 2" xfId="49430"/>
    <cellStyle name="Обычный 3 18 39 2 5 2 2" xfId="49431"/>
    <cellStyle name="Обычный 3 18 39 2 5 3" xfId="49432"/>
    <cellStyle name="Обычный 3 18 39 2 6" xfId="49433"/>
    <cellStyle name="Обычный 3 18 39 2 6 2" xfId="49434"/>
    <cellStyle name="Обычный 3 18 39 2 7" xfId="49435"/>
    <cellStyle name="Обычный 3 18 39 3" xfId="49436"/>
    <cellStyle name="Обычный 3 18 39 3 2" xfId="49437"/>
    <cellStyle name="Обычный 3 18 39 3 2 2" xfId="49438"/>
    <cellStyle name="Обычный 3 18 39 3 2 2 2" xfId="49439"/>
    <cellStyle name="Обычный 3 18 39 3 2 2 2 2" xfId="49440"/>
    <cellStyle name="Обычный 3 18 39 3 2 2 3" xfId="49441"/>
    <cellStyle name="Обычный 3 18 39 3 2 3" xfId="49442"/>
    <cellStyle name="Обычный 3 18 39 3 2 3 2" xfId="49443"/>
    <cellStyle name="Обычный 3 18 39 3 2 4" xfId="49444"/>
    <cellStyle name="Обычный 3 18 39 3 3" xfId="49445"/>
    <cellStyle name="Обычный 3 18 39 3 3 2" xfId="49446"/>
    <cellStyle name="Обычный 3 18 39 3 3 2 2" xfId="49447"/>
    <cellStyle name="Обычный 3 18 39 3 3 3" xfId="49448"/>
    <cellStyle name="Обычный 3 18 39 3 4" xfId="49449"/>
    <cellStyle name="Обычный 3 18 39 3 4 2" xfId="49450"/>
    <cellStyle name="Обычный 3 18 39 3 5" xfId="49451"/>
    <cellStyle name="Обычный 3 18 39 4" xfId="49452"/>
    <cellStyle name="Обычный 3 18 39 4 2" xfId="49453"/>
    <cellStyle name="Обычный 3 18 39 4 2 2" xfId="49454"/>
    <cellStyle name="Обычный 3 18 39 4 2 2 2" xfId="49455"/>
    <cellStyle name="Обычный 3 18 39 4 2 2 2 2" xfId="49456"/>
    <cellStyle name="Обычный 3 18 39 4 2 2 3" xfId="49457"/>
    <cellStyle name="Обычный 3 18 39 4 2 3" xfId="49458"/>
    <cellStyle name="Обычный 3 18 39 4 2 3 2" xfId="49459"/>
    <cellStyle name="Обычный 3 18 39 4 2 4" xfId="49460"/>
    <cellStyle name="Обычный 3 18 39 4 3" xfId="49461"/>
    <cellStyle name="Обычный 3 18 39 4 3 2" xfId="49462"/>
    <cellStyle name="Обычный 3 18 39 4 3 2 2" xfId="49463"/>
    <cellStyle name="Обычный 3 18 39 4 3 3" xfId="49464"/>
    <cellStyle name="Обычный 3 18 39 4 4" xfId="49465"/>
    <cellStyle name="Обычный 3 18 39 4 4 2" xfId="49466"/>
    <cellStyle name="Обычный 3 18 39 4 5" xfId="49467"/>
    <cellStyle name="Обычный 3 18 39 5" xfId="49468"/>
    <cellStyle name="Обычный 3 18 39 5 2" xfId="49469"/>
    <cellStyle name="Обычный 3 18 39 5 2 2" xfId="49470"/>
    <cellStyle name="Обычный 3 18 39 5 2 2 2" xfId="49471"/>
    <cellStyle name="Обычный 3 18 39 5 2 3" xfId="49472"/>
    <cellStyle name="Обычный 3 18 39 5 3" xfId="49473"/>
    <cellStyle name="Обычный 3 18 39 5 3 2" xfId="49474"/>
    <cellStyle name="Обычный 3 18 39 5 4" xfId="49475"/>
    <cellStyle name="Обычный 3 18 39 6" xfId="49476"/>
    <cellStyle name="Обычный 3 18 39 6 2" xfId="49477"/>
    <cellStyle name="Обычный 3 18 39 6 2 2" xfId="49478"/>
    <cellStyle name="Обычный 3 18 39 6 3" xfId="49479"/>
    <cellStyle name="Обычный 3 18 39 7" xfId="49480"/>
    <cellStyle name="Обычный 3 18 39 7 2" xfId="49481"/>
    <cellStyle name="Обычный 3 18 39 8" xfId="49482"/>
    <cellStyle name="Обычный 3 18 4" xfId="49483"/>
    <cellStyle name="Обычный 3 18 4 2" xfId="49484"/>
    <cellStyle name="Обычный 3 18 4 2 2" xfId="49485"/>
    <cellStyle name="Обычный 3 18 4 2 2 2" xfId="49486"/>
    <cellStyle name="Обычный 3 18 4 2 2 2 2" xfId="49487"/>
    <cellStyle name="Обычный 3 18 4 2 2 2 2 2" xfId="49488"/>
    <cellStyle name="Обычный 3 18 4 2 2 2 2 2 2" xfId="49489"/>
    <cellStyle name="Обычный 3 18 4 2 2 2 2 3" xfId="49490"/>
    <cellStyle name="Обычный 3 18 4 2 2 2 3" xfId="49491"/>
    <cellStyle name="Обычный 3 18 4 2 2 2 3 2" xfId="49492"/>
    <cellStyle name="Обычный 3 18 4 2 2 2 4" xfId="49493"/>
    <cellStyle name="Обычный 3 18 4 2 2 3" xfId="49494"/>
    <cellStyle name="Обычный 3 18 4 2 2 3 2" xfId="49495"/>
    <cellStyle name="Обычный 3 18 4 2 2 3 2 2" xfId="49496"/>
    <cellStyle name="Обычный 3 18 4 2 2 3 3" xfId="49497"/>
    <cellStyle name="Обычный 3 18 4 2 2 4" xfId="49498"/>
    <cellStyle name="Обычный 3 18 4 2 2 4 2" xfId="49499"/>
    <cellStyle name="Обычный 3 18 4 2 2 5" xfId="49500"/>
    <cellStyle name="Обычный 3 18 4 2 3" xfId="49501"/>
    <cellStyle name="Обычный 3 18 4 2 3 2" xfId="49502"/>
    <cellStyle name="Обычный 3 18 4 2 3 2 2" xfId="49503"/>
    <cellStyle name="Обычный 3 18 4 2 3 2 2 2" xfId="49504"/>
    <cellStyle name="Обычный 3 18 4 2 3 2 2 2 2" xfId="49505"/>
    <cellStyle name="Обычный 3 18 4 2 3 2 2 3" xfId="49506"/>
    <cellStyle name="Обычный 3 18 4 2 3 2 3" xfId="49507"/>
    <cellStyle name="Обычный 3 18 4 2 3 2 3 2" xfId="49508"/>
    <cellStyle name="Обычный 3 18 4 2 3 2 4" xfId="49509"/>
    <cellStyle name="Обычный 3 18 4 2 3 3" xfId="49510"/>
    <cellStyle name="Обычный 3 18 4 2 3 3 2" xfId="49511"/>
    <cellStyle name="Обычный 3 18 4 2 3 3 2 2" xfId="49512"/>
    <cellStyle name="Обычный 3 18 4 2 3 3 3" xfId="49513"/>
    <cellStyle name="Обычный 3 18 4 2 3 4" xfId="49514"/>
    <cellStyle name="Обычный 3 18 4 2 3 4 2" xfId="49515"/>
    <cellStyle name="Обычный 3 18 4 2 3 5" xfId="49516"/>
    <cellStyle name="Обычный 3 18 4 2 4" xfId="49517"/>
    <cellStyle name="Обычный 3 18 4 2 4 2" xfId="49518"/>
    <cellStyle name="Обычный 3 18 4 2 4 2 2" xfId="49519"/>
    <cellStyle name="Обычный 3 18 4 2 4 2 2 2" xfId="49520"/>
    <cellStyle name="Обычный 3 18 4 2 4 2 3" xfId="49521"/>
    <cellStyle name="Обычный 3 18 4 2 4 3" xfId="49522"/>
    <cellStyle name="Обычный 3 18 4 2 4 3 2" xfId="49523"/>
    <cellStyle name="Обычный 3 18 4 2 4 4" xfId="49524"/>
    <cellStyle name="Обычный 3 18 4 2 5" xfId="49525"/>
    <cellStyle name="Обычный 3 18 4 2 5 2" xfId="49526"/>
    <cellStyle name="Обычный 3 18 4 2 5 2 2" xfId="49527"/>
    <cellStyle name="Обычный 3 18 4 2 5 3" xfId="49528"/>
    <cellStyle name="Обычный 3 18 4 2 6" xfId="49529"/>
    <cellStyle name="Обычный 3 18 4 2 6 2" xfId="49530"/>
    <cellStyle name="Обычный 3 18 4 2 7" xfId="49531"/>
    <cellStyle name="Обычный 3 18 4 3" xfId="49532"/>
    <cellStyle name="Обычный 3 18 4 3 2" xfId="49533"/>
    <cellStyle name="Обычный 3 18 4 3 2 2" xfId="49534"/>
    <cellStyle name="Обычный 3 18 4 3 2 2 2" xfId="49535"/>
    <cellStyle name="Обычный 3 18 4 3 2 2 2 2" xfId="49536"/>
    <cellStyle name="Обычный 3 18 4 3 2 2 3" xfId="49537"/>
    <cellStyle name="Обычный 3 18 4 3 2 3" xfId="49538"/>
    <cellStyle name="Обычный 3 18 4 3 2 3 2" xfId="49539"/>
    <cellStyle name="Обычный 3 18 4 3 2 4" xfId="49540"/>
    <cellStyle name="Обычный 3 18 4 3 3" xfId="49541"/>
    <cellStyle name="Обычный 3 18 4 3 3 2" xfId="49542"/>
    <cellStyle name="Обычный 3 18 4 3 3 2 2" xfId="49543"/>
    <cellStyle name="Обычный 3 18 4 3 3 3" xfId="49544"/>
    <cellStyle name="Обычный 3 18 4 3 4" xfId="49545"/>
    <cellStyle name="Обычный 3 18 4 3 4 2" xfId="49546"/>
    <cellStyle name="Обычный 3 18 4 3 5" xfId="49547"/>
    <cellStyle name="Обычный 3 18 4 4" xfId="49548"/>
    <cellStyle name="Обычный 3 18 4 4 2" xfId="49549"/>
    <cellStyle name="Обычный 3 18 4 4 2 2" xfId="49550"/>
    <cellStyle name="Обычный 3 18 4 4 2 2 2" xfId="49551"/>
    <cellStyle name="Обычный 3 18 4 4 2 2 2 2" xfId="49552"/>
    <cellStyle name="Обычный 3 18 4 4 2 2 3" xfId="49553"/>
    <cellStyle name="Обычный 3 18 4 4 2 3" xfId="49554"/>
    <cellStyle name="Обычный 3 18 4 4 2 3 2" xfId="49555"/>
    <cellStyle name="Обычный 3 18 4 4 2 4" xfId="49556"/>
    <cellStyle name="Обычный 3 18 4 4 3" xfId="49557"/>
    <cellStyle name="Обычный 3 18 4 4 3 2" xfId="49558"/>
    <cellStyle name="Обычный 3 18 4 4 3 2 2" xfId="49559"/>
    <cellStyle name="Обычный 3 18 4 4 3 3" xfId="49560"/>
    <cellStyle name="Обычный 3 18 4 4 4" xfId="49561"/>
    <cellStyle name="Обычный 3 18 4 4 4 2" xfId="49562"/>
    <cellStyle name="Обычный 3 18 4 4 5" xfId="49563"/>
    <cellStyle name="Обычный 3 18 4 5" xfId="49564"/>
    <cellStyle name="Обычный 3 18 4 5 2" xfId="49565"/>
    <cellStyle name="Обычный 3 18 4 5 2 2" xfId="49566"/>
    <cellStyle name="Обычный 3 18 4 5 2 2 2" xfId="49567"/>
    <cellStyle name="Обычный 3 18 4 5 2 3" xfId="49568"/>
    <cellStyle name="Обычный 3 18 4 5 3" xfId="49569"/>
    <cellStyle name="Обычный 3 18 4 5 3 2" xfId="49570"/>
    <cellStyle name="Обычный 3 18 4 5 4" xfId="49571"/>
    <cellStyle name="Обычный 3 18 4 6" xfId="49572"/>
    <cellStyle name="Обычный 3 18 4 6 2" xfId="49573"/>
    <cellStyle name="Обычный 3 18 4 6 2 2" xfId="49574"/>
    <cellStyle name="Обычный 3 18 4 6 3" xfId="49575"/>
    <cellStyle name="Обычный 3 18 4 7" xfId="49576"/>
    <cellStyle name="Обычный 3 18 4 7 2" xfId="49577"/>
    <cellStyle name="Обычный 3 18 4 8" xfId="49578"/>
    <cellStyle name="Обычный 3 18 40" xfId="49579"/>
    <cellStyle name="Обычный 3 18 40 2" xfId="49580"/>
    <cellStyle name="Обычный 3 18 40 2 2" xfId="49581"/>
    <cellStyle name="Обычный 3 18 40 2 2 2" xfId="49582"/>
    <cellStyle name="Обычный 3 18 40 2 2 2 2" xfId="49583"/>
    <cellStyle name="Обычный 3 18 40 2 2 2 2 2" xfId="49584"/>
    <cellStyle name="Обычный 3 18 40 2 2 2 2 2 2" xfId="49585"/>
    <cellStyle name="Обычный 3 18 40 2 2 2 2 3" xfId="49586"/>
    <cellStyle name="Обычный 3 18 40 2 2 2 3" xfId="49587"/>
    <cellStyle name="Обычный 3 18 40 2 2 2 3 2" xfId="49588"/>
    <cellStyle name="Обычный 3 18 40 2 2 2 4" xfId="49589"/>
    <cellStyle name="Обычный 3 18 40 2 2 3" xfId="49590"/>
    <cellStyle name="Обычный 3 18 40 2 2 3 2" xfId="49591"/>
    <cellStyle name="Обычный 3 18 40 2 2 3 2 2" xfId="49592"/>
    <cellStyle name="Обычный 3 18 40 2 2 3 3" xfId="49593"/>
    <cellStyle name="Обычный 3 18 40 2 2 4" xfId="49594"/>
    <cellStyle name="Обычный 3 18 40 2 2 4 2" xfId="49595"/>
    <cellStyle name="Обычный 3 18 40 2 2 5" xfId="49596"/>
    <cellStyle name="Обычный 3 18 40 2 3" xfId="49597"/>
    <cellStyle name="Обычный 3 18 40 2 3 2" xfId="49598"/>
    <cellStyle name="Обычный 3 18 40 2 3 2 2" xfId="49599"/>
    <cellStyle name="Обычный 3 18 40 2 3 2 2 2" xfId="49600"/>
    <cellStyle name="Обычный 3 18 40 2 3 2 2 2 2" xfId="49601"/>
    <cellStyle name="Обычный 3 18 40 2 3 2 2 3" xfId="49602"/>
    <cellStyle name="Обычный 3 18 40 2 3 2 3" xfId="49603"/>
    <cellStyle name="Обычный 3 18 40 2 3 2 3 2" xfId="49604"/>
    <cellStyle name="Обычный 3 18 40 2 3 2 4" xfId="49605"/>
    <cellStyle name="Обычный 3 18 40 2 3 3" xfId="49606"/>
    <cellStyle name="Обычный 3 18 40 2 3 3 2" xfId="49607"/>
    <cellStyle name="Обычный 3 18 40 2 3 3 2 2" xfId="49608"/>
    <cellStyle name="Обычный 3 18 40 2 3 3 3" xfId="49609"/>
    <cellStyle name="Обычный 3 18 40 2 3 4" xfId="49610"/>
    <cellStyle name="Обычный 3 18 40 2 3 4 2" xfId="49611"/>
    <cellStyle name="Обычный 3 18 40 2 3 5" xfId="49612"/>
    <cellStyle name="Обычный 3 18 40 2 4" xfId="49613"/>
    <cellStyle name="Обычный 3 18 40 2 4 2" xfId="49614"/>
    <cellStyle name="Обычный 3 18 40 2 4 2 2" xfId="49615"/>
    <cellStyle name="Обычный 3 18 40 2 4 2 2 2" xfId="49616"/>
    <cellStyle name="Обычный 3 18 40 2 4 2 3" xfId="49617"/>
    <cellStyle name="Обычный 3 18 40 2 4 3" xfId="49618"/>
    <cellStyle name="Обычный 3 18 40 2 4 3 2" xfId="49619"/>
    <cellStyle name="Обычный 3 18 40 2 4 4" xfId="49620"/>
    <cellStyle name="Обычный 3 18 40 2 5" xfId="49621"/>
    <cellStyle name="Обычный 3 18 40 2 5 2" xfId="49622"/>
    <cellStyle name="Обычный 3 18 40 2 5 2 2" xfId="49623"/>
    <cellStyle name="Обычный 3 18 40 2 5 3" xfId="49624"/>
    <cellStyle name="Обычный 3 18 40 2 6" xfId="49625"/>
    <cellStyle name="Обычный 3 18 40 2 6 2" xfId="49626"/>
    <cellStyle name="Обычный 3 18 40 2 7" xfId="49627"/>
    <cellStyle name="Обычный 3 18 40 3" xfId="49628"/>
    <cellStyle name="Обычный 3 18 40 3 2" xfId="49629"/>
    <cellStyle name="Обычный 3 18 40 3 2 2" xfId="49630"/>
    <cellStyle name="Обычный 3 18 40 3 2 2 2" xfId="49631"/>
    <cellStyle name="Обычный 3 18 40 3 2 2 2 2" xfId="49632"/>
    <cellStyle name="Обычный 3 18 40 3 2 2 3" xfId="49633"/>
    <cellStyle name="Обычный 3 18 40 3 2 3" xfId="49634"/>
    <cellStyle name="Обычный 3 18 40 3 2 3 2" xfId="49635"/>
    <cellStyle name="Обычный 3 18 40 3 2 4" xfId="49636"/>
    <cellStyle name="Обычный 3 18 40 3 3" xfId="49637"/>
    <cellStyle name="Обычный 3 18 40 3 3 2" xfId="49638"/>
    <cellStyle name="Обычный 3 18 40 3 3 2 2" xfId="49639"/>
    <cellStyle name="Обычный 3 18 40 3 3 3" xfId="49640"/>
    <cellStyle name="Обычный 3 18 40 3 4" xfId="49641"/>
    <cellStyle name="Обычный 3 18 40 3 4 2" xfId="49642"/>
    <cellStyle name="Обычный 3 18 40 3 5" xfId="49643"/>
    <cellStyle name="Обычный 3 18 40 4" xfId="49644"/>
    <cellStyle name="Обычный 3 18 40 4 2" xfId="49645"/>
    <cellStyle name="Обычный 3 18 40 4 2 2" xfId="49646"/>
    <cellStyle name="Обычный 3 18 40 4 2 2 2" xfId="49647"/>
    <cellStyle name="Обычный 3 18 40 4 2 2 2 2" xfId="49648"/>
    <cellStyle name="Обычный 3 18 40 4 2 2 3" xfId="49649"/>
    <cellStyle name="Обычный 3 18 40 4 2 3" xfId="49650"/>
    <cellStyle name="Обычный 3 18 40 4 2 3 2" xfId="49651"/>
    <cellStyle name="Обычный 3 18 40 4 2 4" xfId="49652"/>
    <cellStyle name="Обычный 3 18 40 4 3" xfId="49653"/>
    <cellStyle name="Обычный 3 18 40 4 3 2" xfId="49654"/>
    <cellStyle name="Обычный 3 18 40 4 3 2 2" xfId="49655"/>
    <cellStyle name="Обычный 3 18 40 4 3 3" xfId="49656"/>
    <cellStyle name="Обычный 3 18 40 4 4" xfId="49657"/>
    <cellStyle name="Обычный 3 18 40 4 4 2" xfId="49658"/>
    <cellStyle name="Обычный 3 18 40 4 5" xfId="49659"/>
    <cellStyle name="Обычный 3 18 40 5" xfId="49660"/>
    <cellStyle name="Обычный 3 18 40 5 2" xfId="49661"/>
    <cellStyle name="Обычный 3 18 40 5 2 2" xfId="49662"/>
    <cellStyle name="Обычный 3 18 40 5 2 2 2" xfId="49663"/>
    <cellStyle name="Обычный 3 18 40 5 2 3" xfId="49664"/>
    <cellStyle name="Обычный 3 18 40 5 3" xfId="49665"/>
    <cellStyle name="Обычный 3 18 40 5 3 2" xfId="49666"/>
    <cellStyle name="Обычный 3 18 40 5 4" xfId="49667"/>
    <cellStyle name="Обычный 3 18 40 6" xfId="49668"/>
    <cellStyle name="Обычный 3 18 40 6 2" xfId="49669"/>
    <cellStyle name="Обычный 3 18 40 6 2 2" xfId="49670"/>
    <cellStyle name="Обычный 3 18 40 6 3" xfId="49671"/>
    <cellStyle name="Обычный 3 18 40 7" xfId="49672"/>
    <cellStyle name="Обычный 3 18 40 7 2" xfId="49673"/>
    <cellStyle name="Обычный 3 18 40 8" xfId="49674"/>
    <cellStyle name="Обычный 3 18 41" xfId="49675"/>
    <cellStyle name="Обычный 3 18 41 2" xfId="49676"/>
    <cellStyle name="Обычный 3 18 41 2 2" xfId="49677"/>
    <cellStyle name="Обычный 3 18 41 2 2 2" xfId="49678"/>
    <cellStyle name="Обычный 3 18 41 2 2 2 2" xfId="49679"/>
    <cellStyle name="Обычный 3 18 41 2 2 2 2 2" xfId="49680"/>
    <cellStyle name="Обычный 3 18 41 2 2 2 2 2 2" xfId="49681"/>
    <cellStyle name="Обычный 3 18 41 2 2 2 2 3" xfId="49682"/>
    <cellStyle name="Обычный 3 18 41 2 2 2 3" xfId="49683"/>
    <cellStyle name="Обычный 3 18 41 2 2 2 3 2" xfId="49684"/>
    <cellStyle name="Обычный 3 18 41 2 2 2 4" xfId="49685"/>
    <cellStyle name="Обычный 3 18 41 2 2 3" xfId="49686"/>
    <cellStyle name="Обычный 3 18 41 2 2 3 2" xfId="49687"/>
    <cellStyle name="Обычный 3 18 41 2 2 3 2 2" xfId="49688"/>
    <cellStyle name="Обычный 3 18 41 2 2 3 3" xfId="49689"/>
    <cellStyle name="Обычный 3 18 41 2 2 4" xfId="49690"/>
    <cellStyle name="Обычный 3 18 41 2 2 4 2" xfId="49691"/>
    <cellStyle name="Обычный 3 18 41 2 2 5" xfId="49692"/>
    <cellStyle name="Обычный 3 18 41 2 3" xfId="49693"/>
    <cellStyle name="Обычный 3 18 41 2 3 2" xfId="49694"/>
    <cellStyle name="Обычный 3 18 41 2 3 2 2" xfId="49695"/>
    <cellStyle name="Обычный 3 18 41 2 3 2 2 2" xfId="49696"/>
    <cellStyle name="Обычный 3 18 41 2 3 2 2 2 2" xfId="49697"/>
    <cellStyle name="Обычный 3 18 41 2 3 2 2 3" xfId="49698"/>
    <cellStyle name="Обычный 3 18 41 2 3 2 3" xfId="49699"/>
    <cellStyle name="Обычный 3 18 41 2 3 2 3 2" xfId="49700"/>
    <cellStyle name="Обычный 3 18 41 2 3 2 4" xfId="49701"/>
    <cellStyle name="Обычный 3 18 41 2 3 3" xfId="49702"/>
    <cellStyle name="Обычный 3 18 41 2 3 3 2" xfId="49703"/>
    <cellStyle name="Обычный 3 18 41 2 3 3 2 2" xfId="49704"/>
    <cellStyle name="Обычный 3 18 41 2 3 3 3" xfId="49705"/>
    <cellStyle name="Обычный 3 18 41 2 3 4" xfId="49706"/>
    <cellStyle name="Обычный 3 18 41 2 3 4 2" xfId="49707"/>
    <cellStyle name="Обычный 3 18 41 2 3 5" xfId="49708"/>
    <cellStyle name="Обычный 3 18 41 2 4" xfId="49709"/>
    <cellStyle name="Обычный 3 18 41 2 4 2" xfId="49710"/>
    <cellStyle name="Обычный 3 18 41 2 4 2 2" xfId="49711"/>
    <cellStyle name="Обычный 3 18 41 2 4 2 2 2" xfId="49712"/>
    <cellStyle name="Обычный 3 18 41 2 4 2 3" xfId="49713"/>
    <cellStyle name="Обычный 3 18 41 2 4 3" xfId="49714"/>
    <cellStyle name="Обычный 3 18 41 2 4 3 2" xfId="49715"/>
    <cellStyle name="Обычный 3 18 41 2 4 4" xfId="49716"/>
    <cellStyle name="Обычный 3 18 41 2 5" xfId="49717"/>
    <cellStyle name="Обычный 3 18 41 2 5 2" xfId="49718"/>
    <cellStyle name="Обычный 3 18 41 2 5 2 2" xfId="49719"/>
    <cellStyle name="Обычный 3 18 41 2 5 3" xfId="49720"/>
    <cellStyle name="Обычный 3 18 41 2 6" xfId="49721"/>
    <cellStyle name="Обычный 3 18 41 2 6 2" xfId="49722"/>
    <cellStyle name="Обычный 3 18 41 2 7" xfId="49723"/>
    <cellStyle name="Обычный 3 18 41 3" xfId="49724"/>
    <cellStyle name="Обычный 3 18 41 3 2" xfId="49725"/>
    <cellStyle name="Обычный 3 18 41 3 2 2" xfId="49726"/>
    <cellStyle name="Обычный 3 18 41 3 2 2 2" xfId="49727"/>
    <cellStyle name="Обычный 3 18 41 3 2 2 2 2" xfId="49728"/>
    <cellStyle name="Обычный 3 18 41 3 2 2 3" xfId="49729"/>
    <cellStyle name="Обычный 3 18 41 3 2 3" xfId="49730"/>
    <cellStyle name="Обычный 3 18 41 3 2 3 2" xfId="49731"/>
    <cellStyle name="Обычный 3 18 41 3 2 4" xfId="49732"/>
    <cellStyle name="Обычный 3 18 41 3 3" xfId="49733"/>
    <cellStyle name="Обычный 3 18 41 3 3 2" xfId="49734"/>
    <cellStyle name="Обычный 3 18 41 3 3 2 2" xfId="49735"/>
    <cellStyle name="Обычный 3 18 41 3 3 3" xfId="49736"/>
    <cellStyle name="Обычный 3 18 41 3 4" xfId="49737"/>
    <cellStyle name="Обычный 3 18 41 3 4 2" xfId="49738"/>
    <cellStyle name="Обычный 3 18 41 3 5" xfId="49739"/>
    <cellStyle name="Обычный 3 18 41 4" xfId="49740"/>
    <cellStyle name="Обычный 3 18 41 4 2" xfId="49741"/>
    <cellStyle name="Обычный 3 18 41 4 2 2" xfId="49742"/>
    <cellStyle name="Обычный 3 18 41 4 2 2 2" xfId="49743"/>
    <cellStyle name="Обычный 3 18 41 4 2 2 2 2" xfId="49744"/>
    <cellStyle name="Обычный 3 18 41 4 2 2 3" xfId="49745"/>
    <cellStyle name="Обычный 3 18 41 4 2 3" xfId="49746"/>
    <cellStyle name="Обычный 3 18 41 4 2 3 2" xfId="49747"/>
    <cellStyle name="Обычный 3 18 41 4 2 4" xfId="49748"/>
    <cellStyle name="Обычный 3 18 41 4 3" xfId="49749"/>
    <cellStyle name="Обычный 3 18 41 4 3 2" xfId="49750"/>
    <cellStyle name="Обычный 3 18 41 4 3 2 2" xfId="49751"/>
    <cellStyle name="Обычный 3 18 41 4 3 3" xfId="49752"/>
    <cellStyle name="Обычный 3 18 41 4 4" xfId="49753"/>
    <cellStyle name="Обычный 3 18 41 4 4 2" xfId="49754"/>
    <cellStyle name="Обычный 3 18 41 4 5" xfId="49755"/>
    <cellStyle name="Обычный 3 18 41 5" xfId="49756"/>
    <cellStyle name="Обычный 3 18 41 5 2" xfId="49757"/>
    <cellStyle name="Обычный 3 18 41 5 2 2" xfId="49758"/>
    <cellStyle name="Обычный 3 18 41 5 2 2 2" xfId="49759"/>
    <cellStyle name="Обычный 3 18 41 5 2 3" xfId="49760"/>
    <cellStyle name="Обычный 3 18 41 5 3" xfId="49761"/>
    <cellStyle name="Обычный 3 18 41 5 3 2" xfId="49762"/>
    <cellStyle name="Обычный 3 18 41 5 4" xfId="49763"/>
    <cellStyle name="Обычный 3 18 41 6" xfId="49764"/>
    <cellStyle name="Обычный 3 18 41 6 2" xfId="49765"/>
    <cellStyle name="Обычный 3 18 41 6 2 2" xfId="49766"/>
    <cellStyle name="Обычный 3 18 41 6 3" xfId="49767"/>
    <cellStyle name="Обычный 3 18 41 7" xfId="49768"/>
    <cellStyle name="Обычный 3 18 41 7 2" xfId="49769"/>
    <cellStyle name="Обычный 3 18 41 8" xfId="49770"/>
    <cellStyle name="Обычный 3 18 42" xfId="49771"/>
    <cellStyle name="Обычный 3 18 42 2" xfId="49772"/>
    <cellStyle name="Обычный 3 18 42 2 2" xfId="49773"/>
    <cellStyle name="Обычный 3 18 42 2 2 2" xfId="49774"/>
    <cellStyle name="Обычный 3 18 42 2 2 2 2" xfId="49775"/>
    <cellStyle name="Обычный 3 18 42 2 2 2 2 2" xfId="49776"/>
    <cellStyle name="Обычный 3 18 42 2 2 2 2 2 2" xfId="49777"/>
    <cellStyle name="Обычный 3 18 42 2 2 2 2 3" xfId="49778"/>
    <cellStyle name="Обычный 3 18 42 2 2 2 3" xfId="49779"/>
    <cellStyle name="Обычный 3 18 42 2 2 2 3 2" xfId="49780"/>
    <cellStyle name="Обычный 3 18 42 2 2 2 4" xfId="49781"/>
    <cellStyle name="Обычный 3 18 42 2 2 3" xfId="49782"/>
    <cellStyle name="Обычный 3 18 42 2 2 3 2" xfId="49783"/>
    <cellStyle name="Обычный 3 18 42 2 2 3 2 2" xfId="49784"/>
    <cellStyle name="Обычный 3 18 42 2 2 3 3" xfId="49785"/>
    <cellStyle name="Обычный 3 18 42 2 2 4" xfId="49786"/>
    <cellStyle name="Обычный 3 18 42 2 2 4 2" xfId="49787"/>
    <cellStyle name="Обычный 3 18 42 2 2 5" xfId="49788"/>
    <cellStyle name="Обычный 3 18 42 2 3" xfId="49789"/>
    <cellStyle name="Обычный 3 18 42 2 3 2" xfId="49790"/>
    <cellStyle name="Обычный 3 18 42 2 3 2 2" xfId="49791"/>
    <cellStyle name="Обычный 3 18 42 2 3 2 2 2" xfId="49792"/>
    <cellStyle name="Обычный 3 18 42 2 3 2 2 2 2" xfId="49793"/>
    <cellStyle name="Обычный 3 18 42 2 3 2 2 3" xfId="49794"/>
    <cellStyle name="Обычный 3 18 42 2 3 2 3" xfId="49795"/>
    <cellStyle name="Обычный 3 18 42 2 3 2 3 2" xfId="49796"/>
    <cellStyle name="Обычный 3 18 42 2 3 2 4" xfId="49797"/>
    <cellStyle name="Обычный 3 18 42 2 3 3" xfId="49798"/>
    <cellStyle name="Обычный 3 18 42 2 3 3 2" xfId="49799"/>
    <cellStyle name="Обычный 3 18 42 2 3 3 2 2" xfId="49800"/>
    <cellStyle name="Обычный 3 18 42 2 3 3 3" xfId="49801"/>
    <cellStyle name="Обычный 3 18 42 2 3 4" xfId="49802"/>
    <cellStyle name="Обычный 3 18 42 2 3 4 2" xfId="49803"/>
    <cellStyle name="Обычный 3 18 42 2 3 5" xfId="49804"/>
    <cellStyle name="Обычный 3 18 42 2 4" xfId="49805"/>
    <cellStyle name="Обычный 3 18 42 2 4 2" xfId="49806"/>
    <cellStyle name="Обычный 3 18 42 2 4 2 2" xfId="49807"/>
    <cellStyle name="Обычный 3 18 42 2 4 2 2 2" xfId="49808"/>
    <cellStyle name="Обычный 3 18 42 2 4 2 3" xfId="49809"/>
    <cellStyle name="Обычный 3 18 42 2 4 3" xfId="49810"/>
    <cellStyle name="Обычный 3 18 42 2 4 3 2" xfId="49811"/>
    <cellStyle name="Обычный 3 18 42 2 4 4" xfId="49812"/>
    <cellStyle name="Обычный 3 18 42 2 5" xfId="49813"/>
    <cellStyle name="Обычный 3 18 42 2 5 2" xfId="49814"/>
    <cellStyle name="Обычный 3 18 42 2 5 2 2" xfId="49815"/>
    <cellStyle name="Обычный 3 18 42 2 5 3" xfId="49816"/>
    <cellStyle name="Обычный 3 18 42 2 6" xfId="49817"/>
    <cellStyle name="Обычный 3 18 42 2 6 2" xfId="49818"/>
    <cellStyle name="Обычный 3 18 42 2 7" xfId="49819"/>
    <cellStyle name="Обычный 3 18 42 3" xfId="49820"/>
    <cellStyle name="Обычный 3 18 42 3 2" xfId="49821"/>
    <cellStyle name="Обычный 3 18 42 3 2 2" xfId="49822"/>
    <cellStyle name="Обычный 3 18 42 3 2 2 2" xfId="49823"/>
    <cellStyle name="Обычный 3 18 42 3 2 2 2 2" xfId="49824"/>
    <cellStyle name="Обычный 3 18 42 3 2 2 3" xfId="49825"/>
    <cellStyle name="Обычный 3 18 42 3 2 3" xfId="49826"/>
    <cellStyle name="Обычный 3 18 42 3 2 3 2" xfId="49827"/>
    <cellStyle name="Обычный 3 18 42 3 2 4" xfId="49828"/>
    <cellStyle name="Обычный 3 18 42 3 3" xfId="49829"/>
    <cellStyle name="Обычный 3 18 42 3 3 2" xfId="49830"/>
    <cellStyle name="Обычный 3 18 42 3 3 2 2" xfId="49831"/>
    <cellStyle name="Обычный 3 18 42 3 3 3" xfId="49832"/>
    <cellStyle name="Обычный 3 18 42 3 4" xfId="49833"/>
    <cellStyle name="Обычный 3 18 42 3 4 2" xfId="49834"/>
    <cellStyle name="Обычный 3 18 42 3 5" xfId="49835"/>
    <cellStyle name="Обычный 3 18 42 4" xfId="49836"/>
    <cellStyle name="Обычный 3 18 42 4 2" xfId="49837"/>
    <cellStyle name="Обычный 3 18 42 4 2 2" xfId="49838"/>
    <cellStyle name="Обычный 3 18 42 4 2 2 2" xfId="49839"/>
    <cellStyle name="Обычный 3 18 42 4 2 2 2 2" xfId="49840"/>
    <cellStyle name="Обычный 3 18 42 4 2 2 3" xfId="49841"/>
    <cellStyle name="Обычный 3 18 42 4 2 3" xfId="49842"/>
    <cellStyle name="Обычный 3 18 42 4 2 3 2" xfId="49843"/>
    <cellStyle name="Обычный 3 18 42 4 2 4" xfId="49844"/>
    <cellStyle name="Обычный 3 18 42 4 3" xfId="49845"/>
    <cellStyle name="Обычный 3 18 42 4 3 2" xfId="49846"/>
    <cellStyle name="Обычный 3 18 42 4 3 2 2" xfId="49847"/>
    <cellStyle name="Обычный 3 18 42 4 3 3" xfId="49848"/>
    <cellStyle name="Обычный 3 18 42 4 4" xfId="49849"/>
    <cellStyle name="Обычный 3 18 42 4 4 2" xfId="49850"/>
    <cellStyle name="Обычный 3 18 42 4 5" xfId="49851"/>
    <cellStyle name="Обычный 3 18 42 5" xfId="49852"/>
    <cellStyle name="Обычный 3 18 42 5 2" xfId="49853"/>
    <cellStyle name="Обычный 3 18 42 5 2 2" xfId="49854"/>
    <cellStyle name="Обычный 3 18 42 5 2 2 2" xfId="49855"/>
    <cellStyle name="Обычный 3 18 42 5 2 3" xfId="49856"/>
    <cellStyle name="Обычный 3 18 42 5 3" xfId="49857"/>
    <cellStyle name="Обычный 3 18 42 5 3 2" xfId="49858"/>
    <cellStyle name="Обычный 3 18 42 5 4" xfId="49859"/>
    <cellStyle name="Обычный 3 18 42 6" xfId="49860"/>
    <cellStyle name="Обычный 3 18 42 6 2" xfId="49861"/>
    <cellStyle name="Обычный 3 18 42 6 2 2" xfId="49862"/>
    <cellStyle name="Обычный 3 18 42 6 3" xfId="49863"/>
    <cellStyle name="Обычный 3 18 42 7" xfId="49864"/>
    <cellStyle name="Обычный 3 18 42 7 2" xfId="49865"/>
    <cellStyle name="Обычный 3 18 42 8" xfId="49866"/>
    <cellStyle name="Обычный 3 18 43" xfId="49867"/>
    <cellStyle name="Обычный 3 18 43 2" xfId="49868"/>
    <cellStyle name="Обычный 3 18 43 2 2" xfId="49869"/>
    <cellStyle name="Обычный 3 18 43 2 2 2" xfId="49870"/>
    <cellStyle name="Обычный 3 18 43 2 2 2 2" xfId="49871"/>
    <cellStyle name="Обычный 3 18 43 2 2 2 2 2" xfId="49872"/>
    <cellStyle name="Обычный 3 18 43 2 2 2 2 2 2" xfId="49873"/>
    <cellStyle name="Обычный 3 18 43 2 2 2 2 3" xfId="49874"/>
    <cellStyle name="Обычный 3 18 43 2 2 2 3" xfId="49875"/>
    <cellStyle name="Обычный 3 18 43 2 2 2 3 2" xfId="49876"/>
    <cellStyle name="Обычный 3 18 43 2 2 2 4" xfId="49877"/>
    <cellStyle name="Обычный 3 18 43 2 2 3" xfId="49878"/>
    <cellStyle name="Обычный 3 18 43 2 2 3 2" xfId="49879"/>
    <cellStyle name="Обычный 3 18 43 2 2 3 2 2" xfId="49880"/>
    <cellStyle name="Обычный 3 18 43 2 2 3 3" xfId="49881"/>
    <cellStyle name="Обычный 3 18 43 2 2 4" xfId="49882"/>
    <cellStyle name="Обычный 3 18 43 2 2 4 2" xfId="49883"/>
    <cellStyle name="Обычный 3 18 43 2 2 5" xfId="49884"/>
    <cellStyle name="Обычный 3 18 43 2 3" xfId="49885"/>
    <cellStyle name="Обычный 3 18 43 2 3 2" xfId="49886"/>
    <cellStyle name="Обычный 3 18 43 2 3 2 2" xfId="49887"/>
    <cellStyle name="Обычный 3 18 43 2 3 2 2 2" xfId="49888"/>
    <cellStyle name="Обычный 3 18 43 2 3 2 2 2 2" xfId="49889"/>
    <cellStyle name="Обычный 3 18 43 2 3 2 2 3" xfId="49890"/>
    <cellStyle name="Обычный 3 18 43 2 3 2 3" xfId="49891"/>
    <cellStyle name="Обычный 3 18 43 2 3 2 3 2" xfId="49892"/>
    <cellStyle name="Обычный 3 18 43 2 3 2 4" xfId="49893"/>
    <cellStyle name="Обычный 3 18 43 2 3 3" xfId="49894"/>
    <cellStyle name="Обычный 3 18 43 2 3 3 2" xfId="49895"/>
    <cellStyle name="Обычный 3 18 43 2 3 3 2 2" xfId="49896"/>
    <cellStyle name="Обычный 3 18 43 2 3 3 3" xfId="49897"/>
    <cellStyle name="Обычный 3 18 43 2 3 4" xfId="49898"/>
    <cellStyle name="Обычный 3 18 43 2 3 4 2" xfId="49899"/>
    <cellStyle name="Обычный 3 18 43 2 3 5" xfId="49900"/>
    <cellStyle name="Обычный 3 18 43 2 4" xfId="49901"/>
    <cellStyle name="Обычный 3 18 43 2 4 2" xfId="49902"/>
    <cellStyle name="Обычный 3 18 43 2 4 2 2" xfId="49903"/>
    <cellStyle name="Обычный 3 18 43 2 4 2 2 2" xfId="49904"/>
    <cellStyle name="Обычный 3 18 43 2 4 2 3" xfId="49905"/>
    <cellStyle name="Обычный 3 18 43 2 4 3" xfId="49906"/>
    <cellStyle name="Обычный 3 18 43 2 4 3 2" xfId="49907"/>
    <cellStyle name="Обычный 3 18 43 2 4 4" xfId="49908"/>
    <cellStyle name="Обычный 3 18 43 2 5" xfId="49909"/>
    <cellStyle name="Обычный 3 18 43 2 5 2" xfId="49910"/>
    <cellStyle name="Обычный 3 18 43 2 5 2 2" xfId="49911"/>
    <cellStyle name="Обычный 3 18 43 2 5 3" xfId="49912"/>
    <cellStyle name="Обычный 3 18 43 2 6" xfId="49913"/>
    <cellStyle name="Обычный 3 18 43 2 6 2" xfId="49914"/>
    <cellStyle name="Обычный 3 18 43 2 7" xfId="49915"/>
    <cellStyle name="Обычный 3 18 43 3" xfId="49916"/>
    <cellStyle name="Обычный 3 18 43 3 2" xfId="49917"/>
    <cellStyle name="Обычный 3 18 43 3 2 2" xfId="49918"/>
    <cellStyle name="Обычный 3 18 43 3 2 2 2" xfId="49919"/>
    <cellStyle name="Обычный 3 18 43 3 2 2 2 2" xfId="49920"/>
    <cellStyle name="Обычный 3 18 43 3 2 2 3" xfId="49921"/>
    <cellStyle name="Обычный 3 18 43 3 2 3" xfId="49922"/>
    <cellStyle name="Обычный 3 18 43 3 2 3 2" xfId="49923"/>
    <cellStyle name="Обычный 3 18 43 3 2 4" xfId="49924"/>
    <cellStyle name="Обычный 3 18 43 3 3" xfId="49925"/>
    <cellStyle name="Обычный 3 18 43 3 3 2" xfId="49926"/>
    <cellStyle name="Обычный 3 18 43 3 3 2 2" xfId="49927"/>
    <cellStyle name="Обычный 3 18 43 3 3 3" xfId="49928"/>
    <cellStyle name="Обычный 3 18 43 3 4" xfId="49929"/>
    <cellStyle name="Обычный 3 18 43 3 4 2" xfId="49930"/>
    <cellStyle name="Обычный 3 18 43 3 5" xfId="49931"/>
    <cellStyle name="Обычный 3 18 43 4" xfId="49932"/>
    <cellStyle name="Обычный 3 18 43 4 2" xfId="49933"/>
    <cellStyle name="Обычный 3 18 43 4 2 2" xfId="49934"/>
    <cellStyle name="Обычный 3 18 43 4 2 2 2" xfId="49935"/>
    <cellStyle name="Обычный 3 18 43 4 2 2 2 2" xfId="49936"/>
    <cellStyle name="Обычный 3 18 43 4 2 2 3" xfId="49937"/>
    <cellStyle name="Обычный 3 18 43 4 2 3" xfId="49938"/>
    <cellStyle name="Обычный 3 18 43 4 2 3 2" xfId="49939"/>
    <cellStyle name="Обычный 3 18 43 4 2 4" xfId="49940"/>
    <cellStyle name="Обычный 3 18 43 4 3" xfId="49941"/>
    <cellStyle name="Обычный 3 18 43 4 3 2" xfId="49942"/>
    <cellStyle name="Обычный 3 18 43 4 3 2 2" xfId="49943"/>
    <cellStyle name="Обычный 3 18 43 4 3 3" xfId="49944"/>
    <cellStyle name="Обычный 3 18 43 4 4" xfId="49945"/>
    <cellStyle name="Обычный 3 18 43 4 4 2" xfId="49946"/>
    <cellStyle name="Обычный 3 18 43 4 5" xfId="49947"/>
    <cellStyle name="Обычный 3 18 43 5" xfId="49948"/>
    <cellStyle name="Обычный 3 18 43 5 2" xfId="49949"/>
    <cellStyle name="Обычный 3 18 43 5 2 2" xfId="49950"/>
    <cellStyle name="Обычный 3 18 43 5 2 2 2" xfId="49951"/>
    <cellStyle name="Обычный 3 18 43 5 2 3" xfId="49952"/>
    <cellStyle name="Обычный 3 18 43 5 3" xfId="49953"/>
    <cellStyle name="Обычный 3 18 43 5 3 2" xfId="49954"/>
    <cellStyle name="Обычный 3 18 43 5 4" xfId="49955"/>
    <cellStyle name="Обычный 3 18 43 6" xfId="49956"/>
    <cellStyle name="Обычный 3 18 43 6 2" xfId="49957"/>
    <cellStyle name="Обычный 3 18 43 6 2 2" xfId="49958"/>
    <cellStyle name="Обычный 3 18 43 6 3" xfId="49959"/>
    <cellStyle name="Обычный 3 18 43 7" xfId="49960"/>
    <cellStyle name="Обычный 3 18 43 7 2" xfId="49961"/>
    <cellStyle name="Обычный 3 18 43 8" xfId="49962"/>
    <cellStyle name="Обычный 3 18 44" xfId="49963"/>
    <cellStyle name="Обычный 3 18 44 2" xfId="49964"/>
    <cellStyle name="Обычный 3 18 44 2 2" xfId="49965"/>
    <cellStyle name="Обычный 3 18 44 2 2 2" xfId="49966"/>
    <cellStyle name="Обычный 3 18 44 2 2 2 2" xfId="49967"/>
    <cellStyle name="Обычный 3 18 44 2 2 2 2 2" xfId="49968"/>
    <cellStyle name="Обычный 3 18 44 2 2 2 2 2 2" xfId="49969"/>
    <cellStyle name="Обычный 3 18 44 2 2 2 2 3" xfId="49970"/>
    <cellStyle name="Обычный 3 18 44 2 2 2 3" xfId="49971"/>
    <cellStyle name="Обычный 3 18 44 2 2 2 3 2" xfId="49972"/>
    <cellStyle name="Обычный 3 18 44 2 2 2 4" xfId="49973"/>
    <cellStyle name="Обычный 3 18 44 2 2 3" xfId="49974"/>
    <cellStyle name="Обычный 3 18 44 2 2 3 2" xfId="49975"/>
    <cellStyle name="Обычный 3 18 44 2 2 3 2 2" xfId="49976"/>
    <cellStyle name="Обычный 3 18 44 2 2 3 3" xfId="49977"/>
    <cellStyle name="Обычный 3 18 44 2 2 4" xfId="49978"/>
    <cellStyle name="Обычный 3 18 44 2 2 4 2" xfId="49979"/>
    <cellStyle name="Обычный 3 18 44 2 2 5" xfId="49980"/>
    <cellStyle name="Обычный 3 18 44 2 3" xfId="49981"/>
    <cellStyle name="Обычный 3 18 44 2 3 2" xfId="49982"/>
    <cellStyle name="Обычный 3 18 44 2 3 2 2" xfId="49983"/>
    <cellStyle name="Обычный 3 18 44 2 3 2 2 2" xfId="49984"/>
    <cellStyle name="Обычный 3 18 44 2 3 2 2 2 2" xfId="49985"/>
    <cellStyle name="Обычный 3 18 44 2 3 2 2 3" xfId="49986"/>
    <cellStyle name="Обычный 3 18 44 2 3 2 3" xfId="49987"/>
    <cellStyle name="Обычный 3 18 44 2 3 2 3 2" xfId="49988"/>
    <cellStyle name="Обычный 3 18 44 2 3 2 4" xfId="49989"/>
    <cellStyle name="Обычный 3 18 44 2 3 3" xfId="49990"/>
    <cellStyle name="Обычный 3 18 44 2 3 3 2" xfId="49991"/>
    <cellStyle name="Обычный 3 18 44 2 3 3 2 2" xfId="49992"/>
    <cellStyle name="Обычный 3 18 44 2 3 3 3" xfId="49993"/>
    <cellStyle name="Обычный 3 18 44 2 3 4" xfId="49994"/>
    <cellStyle name="Обычный 3 18 44 2 3 4 2" xfId="49995"/>
    <cellStyle name="Обычный 3 18 44 2 3 5" xfId="49996"/>
    <cellStyle name="Обычный 3 18 44 2 4" xfId="49997"/>
    <cellStyle name="Обычный 3 18 44 2 4 2" xfId="49998"/>
    <cellStyle name="Обычный 3 18 44 2 4 2 2" xfId="49999"/>
    <cellStyle name="Обычный 3 18 44 2 4 2 2 2" xfId="50000"/>
    <cellStyle name="Обычный 3 18 44 2 4 2 3" xfId="50001"/>
    <cellStyle name="Обычный 3 18 44 2 4 3" xfId="50002"/>
    <cellStyle name="Обычный 3 18 44 2 4 3 2" xfId="50003"/>
    <cellStyle name="Обычный 3 18 44 2 4 4" xfId="50004"/>
    <cellStyle name="Обычный 3 18 44 2 5" xfId="50005"/>
    <cellStyle name="Обычный 3 18 44 2 5 2" xfId="50006"/>
    <cellStyle name="Обычный 3 18 44 2 5 2 2" xfId="50007"/>
    <cellStyle name="Обычный 3 18 44 2 5 3" xfId="50008"/>
    <cellStyle name="Обычный 3 18 44 2 6" xfId="50009"/>
    <cellStyle name="Обычный 3 18 44 2 6 2" xfId="50010"/>
    <cellStyle name="Обычный 3 18 44 2 7" xfId="50011"/>
    <cellStyle name="Обычный 3 18 44 3" xfId="50012"/>
    <cellStyle name="Обычный 3 18 44 3 2" xfId="50013"/>
    <cellStyle name="Обычный 3 18 44 3 2 2" xfId="50014"/>
    <cellStyle name="Обычный 3 18 44 3 2 2 2" xfId="50015"/>
    <cellStyle name="Обычный 3 18 44 3 2 2 2 2" xfId="50016"/>
    <cellStyle name="Обычный 3 18 44 3 2 2 3" xfId="50017"/>
    <cellStyle name="Обычный 3 18 44 3 2 3" xfId="50018"/>
    <cellStyle name="Обычный 3 18 44 3 2 3 2" xfId="50019"/>
    <cellStyle name="Обычный 3 18 44 3 2 4" xfId="50020"/>
    <cellStyle name="Обычный 3 18 44 3 3" xfId="50021"/>
    <cellStyle name="Обычный 3 18 44 3 3 2" xfId="50022"/>
    <cellStyle name="Обычный 3 18 44 3 3 2 2" xfId="50023"/>
    <cellStyle name="Обычный 3 18 44 3 3 3" xfId="50024"/>
    <cellStyle name="Обычный 3 18 44 3 4" xfId="50025"/>
    <cellStyle name="Обычный 3 18 44 3 4 2" xfId="50026"/>
    <cellStyle name="Обычный 3 18 44 3 5" xfId="50027"/>
    <cellStyle name="Обычный 3 18 44 4" xfId="50028"/>
    <cellStyle name="Обычный 3 18 44 4 2" xfId="50029"/>
    <cellStyle name="Обычный 3 18 44 4 2 2" xfId="50030"/>
    <cellStyle name="Обычный 3 18 44 4 2 2 2" xfId="50031"/>
    <cellStyle name="Обычный 3 18 44 4 2 2 2 2" xfId="50032"/>
    <cellStyle name="Обычный 3 18 44 4 2 2 3" xfId="50033"/>
    <cellStyle name="Обычный 3 18 44 4 2 3" xfId="50034"/>
    <cellStyle name="Обычный 3 18 44 4 2 3 2" xfId="50035"/>
    <cellStyle name="Обычный 3 18 44 4 2 4" xfId="50036"/>
    <cellStyle name="Обычный 3 18 44 4 3" xfId="50037"/>
    <cellStyle name="Обычный 3 18 44 4 3 2" xfId="50038"/>
    <cellStyle name="Обычный 3 18 44 4 3 2 2" xfId="50039"/>
    <cellStyle name="Обычный 3 18 44 4 3 3" xfId="50040"/>
    <cellStyle name="Обычный 3 18 44 4 4" xfId="50041"/>
    <cellStyle name="Обычный 3 18 44 4 4 2" xfId="50042"/>
    <cellStyle name="Обычный 3 18 44 4 5" xfId="50043"/>
    <cellStyle name="Обычный 3 18 44 5" xfId="50044"/>
    <cellStyle name="Обычный 3 18 44 5 2" xfId="50045"/>
    <cellStyle name="Обычный 3 18 44 5 2 2" xfId="50046"/>
    <cellStyle name="Обычный 3 18 44 5 2 2 2" xfId="50047"/>
    <cellStyle name="Обычный 3 18 44 5 2 3" xfId="50048"/>
    <cellStyle name="Обычный 3 18 44 5 3" xfId="50049"/>
    <cellStyle name="Обычный 3 18 44 5 3 2" xfId="50050"/>
    <cellStyle name="Обычный 3 18 44 5 4" xfId="50051"/>
    <cellStyle name="Обычный 3 18 44 6" xfId="50052"/>
    <cellStyle name="Обычный 3 18 44 6 2" xfId="50053"/>
    <cellStyle name="Обычный 3 18 44 6 2 2" xfId="50054"/>
    <cellStyle name="Обычный 3 18 44 6 3" xfId="50055"/>
    <cellStyle name="Обычный 3 18 44 7" xfId="50056"/>
    <cellStyle name="Обычный 3 18 44 7 2" xfId="50057"/>
    <cellStyle name="Обычный 3 18 44 8" xfId="50058"/>
    <cellStyle name="Обычный 3 18 45" xfId="50059"/>
    <cellStyle name="Обычный 3 18 45 2" xfId="50060"/>
    <cellStyle name="Обычный 3 18 45 2 2" xfId="50061"/>
    <cellStyle name="Обычный 3 18 45 2 2 2" xfId="50062"/>
    <cellStyle name="Обычный 3 18 45 2 2 2 2" xfId="50063"/>
    <cellStyle name="Обычный 3 18 45 2 2 2 2 2" xfId="50064"/>
    <cellStyle name="Обычный 3 18 45 2 2 2 2 2 2" xfId="50065"/>
    <cellStyle name="Обычный 3 18 45 2 2 2 2 3" xfId="50066"/>
    <cellStyle name="Обычный 3 18 45 2 2 2 3" xfId="50067"/>
    <cellStyle name="Обычный 3 18 45 2 2 2 3 2" xfId="50068"/>
    <cellStyle name="Обычный 3 18 45 2 2 2 4" xfId="50069"/>
    <cellStyle name="Обычный 3 18 45 2 2 3" xfId="50070"/>
    <cellStyle name="Обычный 3 18 45 2 2 3 2" xfId="50071"/>
    <cellStyle name="Обычный 3 18 45 2 2 3 2 2" xfId="50072"/>
    <cellStyle name="Обычный 3 18 45 2 2 3 3" xfId="50073"/>
    <cellStyle name="Обычный 3 18 45 2 2 4" xfId="50074"/>
    <cellStyle name="Обычный 3 18 45 2 2 4 2" xfId="50075"/>
    <cellStyle name="Обычный 3 18 45 2 2 5" xfId="50076"/>
    <cellStyle name="Обычный 3 18 45 2 3" xfId="50077"/>
    <cellStyle name="Обычный 3 18 45 2 3 2" xfId="50078"/>
    <cellStyle name="Обычный 3 18 45 2 3 2 2" xfId="50079"/>
    <cellStyle name="Обычный 3 18 45 2 3 2 2 2" xfId="50080"/>
    <cellStyle name="Обычный 3 18 45 2 3 2 2 2 2" xfId="50081"/>
    <cellStyle name="Обычный 3 18 45 2 3 2 2 3" xfId="50082"/>
    <cellStyle name="Обычный 3 18 45 2 3 2 3" xfId="50083"/>
    <cellStyle name="Обычный 3 18 45 2 3 2 3 2" xfId="50084"/>
    <cellStyle name="Обычный 3 18 45 2 3 2 4" xfId="50085"/>
    <cellStyle name="Обычный 3 18 45 2 3 3" xfId="50086"/>
    <cellStyle name="Обычный 3 18 45 2 3 3 2" xfId="50087"/>
    <cellStyle name="Обычный 3 18 45 2 3 3 2 2" xfId="50088"/>
    <cellStyle name="Обычный 3 18 45 2 3 3 3" xfId="50089"/>
    <cellStyle name="Обычный 3 18 45 2 3 4" xfId="50090"/>
    <cellStyle name="Обычный 3 18 45 2 3 4 2" xfId="50091"/>
    <cellStyle name="Обычный 3 18 45 2 3 5" xfId="50092"/>
    <cellStyle name="Обычный 3 18 45 2 4" xfId="50093"/>
    <cellStyle name="Обычный 3 18 45 2 4 2" xfId="50094"/>
    <cellStyle name="Обычный 3 18 45 2 4 2 2" xfId="50095"/>
    <cellStyle name="Обычный 3 18 45 2 4 2 2 2" xfId="50096"/>
    <cellStyle name="Обычный 3 18 45 2 4 2 3" xfId="50097"/>
    <cellStyle name="Обычный 3 18 45 2 4 3" xfId="50098"/>
    <cellStyle name="Обычный 3 18 45 2 4 3 2" xfId="50099"/>
    <cellStyle name="Обычный 3 18 45 2 4 4" xfId="50100"/>
    <cellStyle name="Обычный 3 18 45 2 5" xfId="50101"/>
    <cellStyle name="Обычный 3 18 45 2 5 2" xfId="50102"/>
    <cellStyle name="Обычный 3 18 45 2 5 2 2" xfId="50103"/>
    <cellStyle name="Обычный 3 18 45 2 5 3" xfId="50104"/>
    <cellStyle name="Обычный 3 18 45 2 6" xfId="50105"/>
    <cellStyle name="Обычный 3 18 45 2 6 2" xfId="50106"/>
    <cellStyle name="Обычный 3 18 45 2 7" xfId="50107"/>
    <cellStyle name="Обычный 3 18 45 3" xfId="50108"/>
    <cellStyle name="Обычный 3 18 45 3 2" xfId="50109"/>
    <cellStyle name="Обычный 3 18 45 3 2 2" xfId="50110"/>
    <cellStyle name="Обычный 3 18 45 3 2 2 2" xfId="50111"/>
    <cellStyle name="Обычный 3 18 45 3 2 2 2 2" xfId="50112"/>
    <cellStyle name="Обычный 3 18 45 3 2 2 3" xfId="50113"/>
    <cellStyle name="Обычный 3 18 45 3 2 3" xfId="50114"/>
    <cellStyle name="Обычный 3 18 45 3 2 3 2" xfId="50115"/>
    <cellStyle name="Обычный 3 18 45 3 2 4" xfId="50116"/>
    <cellStyle name="Обычный 3 18 45 3 3" xfId="50117"/>
    <cellStyle name="Обычный 3 18 45 3 3 2" xfId="50118"/>
    <cellStyle name="Обычный 3 18 45 3 3 2 2" xfId="50119"/>
    <cellStyle name="Обычный 3 18 45 3 3 3" xfId="50120"/>
    <cellStyle name="Обычный 3 18 45 3 4" xfId="50121"/>
    <cellStyle name="Обычный 3 18 45 3 4 2" xfId="50122"/>
    <cellStyle name="Обычный 3 18 45 3 5" xfId="50123"/>
    <cellStyle name="Обычный 3 18 45 4" xfId="50124"/>
    <cellStyle name="Обычный 3 18 45 4 2" xfId="50125"/>
    <cellStyle name="Обычный 3 18 45 4 2 2" xfId="50126"/>
    <cellStyle name="Обычный 3 18 45 4 2 2 2" xfId="50127"/>
    <cellStyle name="Обычный 3 18 45 4 2 2 2 2" xfId="50128"/>
    <cellStyle name="Обычный 3 18 45 4 2 2 3" xfId="50129"/>
    <cellStyle name="Обычный 3 18 45 4 2 3" xfId="50130"/>
    <cellStyle name="Обычный 3 18 45 4 2 3 2" xfId="50131"/>
    <cellStyle name="Обычный 3 18 45 4 2 4" xfId="50132"/>
    <cellStyle name="Обычный 3 18 45 4 3" xfId="50133"/>
    <cellStyle name="Обычный 3 18 45 4 3 2" xfId="50134"/>
    <cellStyle name="Обычный 3 18 45 4 3 2 2" xfId="50135"/>
    <cellStyle name="Обычный 3 18 45 4 3 3" xfId="50136"/>
    <cellStyle name="Обычный 3 18 45 4 4" xfId="50137"/>
    <cellStyle name="Обычный 3 18 45 4 4 2" xfId="50138"/>
    <cellStyle name="Обычный 3 18 45 4 5" xfId="50139"/>
    <cellStyle name="Обычный 3 18 45 5" xfId="50140"/>
    <cellStyle name="Обычный 3 18 45 5 2" xfId="50141"/>
    <cellStyle name="Обычный 3 18 45 5 2 2" xfId="50142"/>
    <cellStyle name="Обычный 3 18 45 5 2 2 2" xfId="50143"/>
    <cellStyle name="Обычный 3 18 45 5 2 3" xfId="50144"/>
    <cellStyle name="Обычный 3 18 45 5 3" xfId="50145"/>
    <cellStyle name="Обычный 3 18 45 5 3 2" xfId="50146"/>
    <cellStyle name="Обычный 3 18 45 5 4" xfId="50147"/>
    <cellStyle name="Обычный 3 18 45 6" xfId="50148"/>
    <cellStyle name="Обычный 3 18 45 6 2" xfId="50149"/>
    <cellStyle name="Обычный 3 18 45 6 2 2" xfId="50150"/>
    <cellStyle name="Обычный 3 18 45 6 3" xfId="50151"/>
    <cellStyle name="Обычный 3 18 45 7" xfId="50152"/>
    <cellStyle name="Обычный 3 18 45 7 2" xfId="50153"/>
    <cellStyle name="Обычный 3 18 45 8" xfId="50154"/>
    <cellStyle name="Обычный 3 18 46" xfId="50155"/>
    <cellStyle name="Обычный 3 18 46 2" xfId="50156"/>
    <cellStyle name="Обычный 3 18 46 2 2" xfId="50157"/>
    <cellStyle name="Обычный 3 18 46 2 2 2" xfId="50158"/>
    <cellStyle name="Обычный 3 18 46 2 2 2 2" xfId="50159"/>
    <cellStyle name="Обычный 3 18 46 2 2 2 2 2" xfId="50160"/>
    <cellStyle name="Обычный 3 18 46 2 2 2 2 2 2" xfId="50161"/>
    <cellStyle name="Обычный 3 18 46 2 2 2 2 3" xfId="50162"/>
    <cellStyle name="Обычный 3 18 46 2 2 2 3" xfId="50163"/>
    <cellStyle name="Обычный 3 18 46 2 2 2 3 2" xfId="50164"/>
    <cellStyle name="Обычный 3 18 46 2 2 2 4" xfId="50165"/>
    <cellStyle name="Обычный 3 18 46 2 2 3" xfId="50166"/>
    <cellStyle name="Обычный 3 18 46 2 2 3 2" xfId="50167"/>
    <cellStyle name="Обычный 3 18 46 2 2 3 2 2" xfId="50168"/>
    <cellStyle name="Обычный 3 18 46 2 2 3 3" xfId="50169"/>
    <cellStyle name="Обычный 3 18 46 2 2 4" xfId="50170"/>
    <cellStyle name="Обычный 3 18 46 2 2 4 2" xfId="50171"/>
    <cellStyle name="Обычный 3 18 46 2 2 5" xfId="50172"/>
    <cellStyle name="Обычный 3 18 46 2 3" xfId="50173"/>
    <cellStyle name="Обычный 3 18 46 2 3 2" xfId="50174"/>
    <cellStyle name="Обычный 3 18 46 2 3 2 2" xfId="50175"/>
    <cellStyle name="Обычный 3 18 46 2 3 2 2 2" xfId="50176"/>
    <cellStyle name="Обычный 3 18 46 2 3 2 2 2 2" xfId="50177"/>
    <cellStyle name="Обычный 3 18 46 2 3 2 2 3" xfId="50178"/>
    <cellStyle name="Обычный 3 18 46 2 3 2 3" xfId="50179"/>
    <cellStyle name="Обычный 3 18 46 2 3 2 3 2" xfId="50180"/>
    <cellStyle name="Обычный 3 18 46 2 3 2 4" xfId="50181"/>
    <cellStyle name="Обычный 3 18 46 2 3 3" xfId="50182"/>
    <cellStyle name="Обычный 3 18 46 2 3 3 2" xfId="50183"/>
    <cellStyle name="Обычный 3 18 46 2 3 3 2 2" xfId="50184"/>
    <cellStyle name="Обычный 3 18 46 2 3 3 3" xfId="50185"/>
    <cellStyle name="Обычный 3 18 46 2 3 4" xfId="50186"/>
    <cellStyle name="Обычный 3 18 46 2 3 4 2" xfId="50187"/>
    <cellStyle name="Обычный 3 18 46 2 3 5" xfId="50188"/>
    <cellStyle name="Обычный 3 18 46 2 4" xfId="50189"/>
    <cellStyle name="Обычный 3 18 46 2 4 2" xfId="50190"/>
    <cellStyle name="Обычный 3 18 46 2 4 2 2" xfId="50191"/>
    <cellStyle name="Обычный 3 18 46 2 4 2 2 2" xfId="50192"/>
    <cellStyle name="Обычный 3 18 46 2 4 2 3" xfId="50193"/>
    <cellStyle name="Обычный 3 18 46 2 4 3" xfId="50194"/>
    <cellStyle name="Обычный 3 18 46 2 4 3 2" xfId="50195"/>
    <cellStyle name="Обычный 3 18 46 2 4 4" xfId="50196"/>
    <cellStyle name="Обычный 3 18 46 2 5" xfId="50197"/>
    <cellStyle name="Обычный 3 18 46 2 5 2" xfId="50198"/>
    <cellStyle name="Обычный 3 18 46 2 5 2 2" xfId="50199"/>
    <cellStyle name="Обычный 3 18 46 2 5 3" xfId="50200"/>
    <cellStyle name="Обычный 3 18 46 2 6" xfId="50201"/>
    <cellStyle name="Обычный 3 18 46 2 6 2" xfId="50202"/>
    <cellStyle name="Обычный 3 18 46 2 7" xfId="50203"/>
    <cellStyle name="Обычный 3 18 46 3" xfId="50204"/>
    <cellStyle name="Обычный 3 18 46 3 2" xfId="50205"/>
    <cellStyle name="Обычный 3 18 46 3 2 2" xfId="50206"/>
    <cellStyle name="Обычный 3 18 46 3 2 2 2" xfId="50207"/>
    <cellStyle name="Обычный 3 18 46 3 2 2 2 2" xfId="50208"/>
    <cellStyle name="Обычный 3 18 46 3 2 2 3" xfId="50209"/>
    <cellStyle name="Обычный 3 18 46 3 2 3" xfId="50210"/>
    <cellStyle name="Обычный 3 18 46 3 2 3 2" xfId="50211"/>
    <cellStyle name="Обычный 3 18 46 3 2 4" xfId="50212"/>
    <cellStyle name="Обычный 3 18 46 3 3" xfId="50213"/>
    <cellStyle name="Обычный 3 18 46 3 3 2" xfId="50214"/>
    <cellStyle name="Обычный 3 18 46 3 3 2 2" xfId="50215"/>
    <cellStyle name="Обычный 3 18 46 3 3 3" xfId="50216"/>
    <cellStyle name="Обычный 3 18 46 3 4" xfId="50217"/>
    <cellStyle name="Обычный 3 18 46 3 4 2" xfId="50218"/>
    <cellStyle name="Обычный 3 18 46 3 5" xfId="50219"/>
    <cellStyle name="Обычный 3 18 46 4" xfId="50220"/>
    <cellStyle name="Обычный 3 18 46 4 2" xfId="50221"/>
    <cellStyle name="Обычный 3 18 46 4 2 2" xfId="50222"/>
    <cellStyle name="Обычный 3 18 46 4 2 2 2" xfId="50223"/>
    <cellStyle name="Обычный 3 18 46 4 2 2 2 2" xfId="50224"/>
    <cellStyle name="Обычный 3 18 46 4 2 2 3" xfId="50225"/>
    <cellStyle name="Обычный 3 18 46 4 2 3" xfId="50226"/>
    <cellStyle name="Обычный 3 18 46 4 2 3 2" xfId="50227"/>
    <cellStyle name="Обычный 3 18 46 4 2 4" xfId="50228"/>
    <cellStyle name="Обычный 3 18 46 4 3" xfId="50229"/>
    <cellStyle name="Обычный 3 18 46 4 3 2" xfId="50230"/>
    <cellStyle name="Обычный 3 18 46 4 3 2 2" xfId="50231"/>
    <cellStyle name="Обычный 3 18 46 4 3 3" xfId="50232"/>
    <cellStyle name="Обычный 3 18 46 4 4" xfId="50233"/>
    <cellStyle name="Обычный 3 18 46 4 4 2" xfId="50234"/>
    <cellStyle name="Обычный 3 18 46 4 5" xfId="50235"/>
    <cellStyle name="Обычный 3 18 46 5" xfId="50236"/>
    <cellStyle name="Обычный 3 18 46 5 2" xfId="50237"/>
    <cellStyle name="Обычный 3 18 46 5 2 2" xfId="50238"/>
    <cellStyle name="Обычный 3 18 46 5 2 2 2" xfId="50239"/>
    <cellStyle name="Обычный 3 18 46 5 2 3" xfId="50240"/>
    <cellStyle name="Обычный 3 18 46 5 3" xfId="50241"/>
    <cellStyle name="Обычный 3 18 46 5 3 2" xfId="50242"/>
    <cellStyle name="Обычный 3 18 46 5 4" xfId="50243"/>
    <cellStyle name="Обычный 3 18 46 6" xfId="50244"/>
    <cellStyle name="Обычный 3 18 46 6 2" xfId="50245"/>
    <cellStyle name="Обычный 3 18 46 6 2 2" xfId="50246"/>
    <cellStyle name="Обычный 3 18 46 6 3" xfId="50247"/>
    <cellStyle name="Обычный 3 18 46 7" xfId="50248"/>
    <cellStyle name="Обычный 3 18 46 7 2" xfId="50249"/>
    <cellStyle name="Обычный 3 18 46 8" xfId="50250"/>
    <cellStyle name="Обычный 3 18 47" xfId="50251"/>
    <cellStyle name="Обычный 3 18 47 2" xfId="50252"/>
    <cellStyle name="Обычный 3 18 47 2 2" xfId="50253"/>
    <cellStyle name="Обычный 3 18 47 2 2 2" xfId="50254"/>
    <cellStyle name="Обычный 3 18 47 2 2 2 2" xfId="50255"/>
    <cellStyle name="Обычный 3 18 47 2 2 2 2 2" xfId="50256"/>
    <cellStyle name="Обычный 3 18 47 2 2 2 2 2 2" xfId="50257"/>
    <cellStyle name="Обычный 3 18 47 2 2 2 2 3" xfId="50258"/>
    <cellStyle name="Обычный 3 18 47 2 2 2 3" xfId="50259"/>
    <cellStyle name="Обычный 3 18 47 2 2 2 3 2" xfId="50260"/>
    <cellStyle name="Обычный 3 18 47 2 2 2 4" xfId="50261"/>
    <cellStyle name="Обычный 3 18 47 2 2 3" xfId="50262"/>
    <cellStyle name="Обычный 3 18 47 2 2 3 2" xfId="50263"/>
    <cellStyle name="Обычный 3 18 47 2 2 3 2 2" xfId="50264"/>
    <cellStyle name="Обычный 3 18 47 2 2 3 3" xfId="50265"/>
    <cellStyle name="Обычный 3 18 47 2 2 4" xfId="50266"/>
    <cellStyle name="Обычный 3 18 47 2 2 4 2" xfId="50267"/>
    <cellStyle name="Обычный 3 18 47 2 2 5" xfId="50268"/>
    <cellStyle name="Обычный 3 18 47 2 3" xfId="50269"/>
    <cellStyle name="Обычный 3 18 47 2 3 2" xfId="50270"/>
    <cellStyle name="Обычный 3 18 47 2 3 2 2" xfId="50271"/>
    <cellStyle name="Обычный 3 18 47 2 3 2 2 2" xfId="50272"/>
    <cellStyle name="Обычный 3 18 47 2 3 2 2 2 2" xfId="50273"/>
    <cellStyle name="Обычный 3 18 47 2 3 2 2 3" xfId="50274"/>
    <cellStyle name="Обычный 3 18 47 2 3 2 3" xfId="50275"/>
    <cellStyle name="Обычный 3 18 47 2 3 2 3 2" xfId="50276"/>
    <cellStyle name="Обычный 3 18 47 2 3 2 4" xfId="50277"/>
    <cellStyle name="Обычный 3 18 47 2 3 3" xfId="50278"/>
    <cellStyle name="Обычный 3 18 47 2 3 3 2" xfId="50279"/>
    <cellStyle name="Обычный 3 18 47 2 3 3 2 2" xfId="50280"/>
    <cellStyle name="Обычный 3 18 47 2 3 3 3" xfId="50281"/>
    <cellStyle name="Обычный 3 18 47 2 3 4" xfId="50282"/>
    <cellStyle name="Обычный 3 18 47 2 3 4 2" xfId="50283"/>
    <cellStyle name="Обычный 3 18 47 2 3 5" xfId="50284"/>
    <cellStyle name="Обычный 3 18 47 2 4" xfId="50285"/>
    <cellStyle name="Обычный 3 18 47 2 4 2" xfId="50286"/>
    <cellStyle name="Обычный 3 18 47 2 4 2 2" xfId="50287"/>
    <cellStyle name="Обычный 3 18 47 2 4 2 2 2" xfId="50288"/>
    <cellStyle name="Обычный 3 18 47 2 4 2 3" xfId="50289"/>
    <cellStyle name="Обычный 3 18 47 2 4 3" xfId="50290"/>
    <cellStyle name="Обычный 3 18 47 2 4 3 2" xfId="50291"/>
    <cellStyle name="Обычный 3 18 47 2 4 4" xfId="50292"/>
    <cellStyle name="Обычный 3 18 47 2 5" xfId="50293"/>
    <cellStyle name="Обычный 3 18 47 2 5 2" xfId="50294"/>
    <cellStyle name="Обычный 3 18 47 2 5 2 2" xfId="50295"/>
    <cellStyle name="Обычный 3 18 47 2 5 3" xfId="50296"/>
    <cellStyle name="Обычный 3 18 47 2 6" xfId="50297"/>
    <cellStyle name="Обычный 3 18 47 2 6 2" xfId="50298"/>
    <cellStyle name="Обычный 3 18 47 2 7" xfId="50299"/>
    <cellStyle name="Обычный 3 18 47 3" xfId="50300"/>
    <cellStyle name="Обычный 3 18 47 3 2" xfId="50301"/>
    <cellStyle name="Обычный 3 18 47 3 2 2" xfId="50302"/>
    <cellStyle name="Обычный 3 18 47 3 2 2 2" xfId="50303"/>
    <cellStyle name="Обычный 3 18 47 3 2 2 2 2" xfId="50304"/>
    <cellStyle name="Обычный 3 18 47 3 2 2 3" xfId="50305"/>
    <cellStyle name="Обычный 3 18 47 3 2 3" xfId="50306"/>
    <cellStyle name="Обычный 3 18 47 3 2 3 2" xfId="50307"/>
    <cellStyle name="Обычный 3 18 47 3 2 4" xfId="50308"/>
    <cellStyle name="Обычный 3 18 47 3 3" xfId="50309"/>
    <cellStyle name="Обычный 3 18 47 3 3 2" xfId="50310"/>
    <cellStyle name="Обычный 3 18 47 3 3 2 2" xfId="50311"/>
    <cellStyle name="Обычный 3 18 47 3 3 3" xfId="50312"/>
    <cellStyle name="Обычный 3 18 47 3 4" xfId="50313"/>
    <cellStyle name="Обычный 3 18 47 3 4 2" xfId="50314"/>
    <cellStyle name="Обычный 3 18 47 3 5" xfId="50315"/>
    <cellStyle name="Обычный 3 18 47 4" xfId="50316"/>
    <cellStyle name="Обычный 3 18 47 4 2" xfId="50317"/>
    <cellStyle name="Обычный 3 18 47 4 2 2" xfId="50318"/>
    <cellStyle name="Обычный 3 18 47 4 2 2 2" xfId="50319"/>
    <cellStyle name="Обычный 3 18 47 4 2 2 2 2" xfId="50320"/>
    <cellStyle name="Обычный 3 18 47 4 2 2 3" xfId="50321"/>
    <cellStyle name="Обычный 3 18 47 4 2 3" xfId="50322"/>
    <cellStyle name="Обычный 3 18 47 4 2 3 2" xfId="50323"/>
    <cellStyle name="Обычный 3 18 47 4 2 4" xfId="50324"/>
    <cellStyle name="Обычный 3 18 47 4 3" xfId="50325"/>
    <cellStyle name="Обычный 3 18 47 4 3 2" xfId="50326"/>
    <cellStyle name="Обычный 3 18 47 4 3 2 2" xfId="50327"/>
    <cellStyle name="Обычный 3 18 47 4 3 3" xfId="50328"/>
    <cellStyle name="Обычный 3 18 47 4 4" xfId="50329"/>
    <cellStyle name="Обычный 3 18 47 4 4 2" xfId="50330"/>
    <cellStyle name="Обычный 3 18 47 4 5" xfId="50331"/>
    <cellStyle name="Обычный 3 18 47 5" xfId="50332"/>
    <cellStyle name="Обычный 3 18 47 5 2" xfId="50333"/>
    <cellStyle name="Обычный 3 18 47 5 2 2" xfId="50334"/>
    <cellStyle name="Обычный 3 18 47 5 2 2 2" xfId="50335"/>
    <cellStyle name="Обычный 3 18 47 5 2 3" xfId="50336"/>
    <cellStyle name="Обычный 3 18 47 5 3" xfId="50337"/>
    <cellStyle name="Обычный 3 18 47 5 3 2" xfId="50338"/>
    <cellStyle name="Обычный 3 18 47 5 4" xfId="50339"/>
    <cellStyle name="Обычный 3 18 47 6" xfId="50340"/>
    <cellStyle name="Обычный 3 18 47 6 2" xfId="50341"/>
    <cellStyle name="Обычный 3 18 47 6 2 2" xfId="50342"/>
    <cellStyle name="Обычный 3 18 47 6 3" xfId="50343"/>
    <cellStyle name="Обычный 3 18 47 7" xfId="50344"/>
    <cellStyle name="Обычный 3 18 47 7 2" xfId="50345"/>
    <cellStyle name="Обычный 3 18 47 8" xfId="50346"/>
    <cellStyle name="Обычный 3 18 48" xfId="50347"/>
    <cellStyle name="Обычный 3 18 48 2" xfId="50348"/>
    <cellStyle name="Обычный 3 18 48 2 2" xfId="50349"/>
    <cellStyle name="Обычный 3 18 48 2 2 2" xfId="50350"/>
    <cellStyle name="Обычный 3 18 48 2 2 2 2" xfId="50351"/>
    <cellStyle name="Обычный 3 18 48 2 2 2 2 2" xfId="50352"/>
    <cellStyle name="Обычный 3 18 48 2 2 2 3" xfId="50353"/>
    <cellStyle name="Обычный 3 18 48 2 2 3" xfId="50354"/>
    <cellStyle name="Обычный 3 18 48 2 2 3 2" xfId="50355"/>
    <cellStyle name="Обычный 3 18 48 2 2 4" xfId="50356"/>
    <cellStyle name="Обычный 3 18 48 2 3" xfId="50357"/>
    <cellStyle name="Обычный 3 18 48 2 3 2" xfId="50358"/>
    <cellStyle name="Обычный 3 18 48 2 3 2 2" xfId="50359"/>
    <cellStyle name="Обычный 3 18 48 2 3 3" xfId="50360"/>
    <cellStyle name="Обычный 3 18 48 2 4" xfId="50361"/>
    <cellStyle name="Обычный 3 18 48 2 4 2" xfId="50362"/>
    <cellStyle name="Обычный 3 18 48 2 5" xfId="50363"/>
    <cellStyle name="Обычный 3 18 48 3" xfId="50364"/>
    <cellStyle name="Обычный 3 18 48 3 2" xfId="50365"/>
    <cellStyle name="Обычный 3 18 48 3 2 2" xfId="50366"/>
    <cellStyle name="Обычный 3 18 48 3 2 2 2" xfId="50367"/>
    <cellStyle name="Обычный 3 18 48 3 2 2 2 2" xfId="50368"/>
    <cellStyle name="Обычный 3 18 48 3 2 2 3" xfId="50369"/>
    <cellStyle name="Обычный 3 18 48 3 2 3" xfId="50370"/>
    <cellStyle name="Обычный 3 18 48 3 2 3 2" xfId="50371"/>
    <cellStyle name="Обычный 3 18 48 3 2 4" xfId="50372"/>
    <cellStyle name="Обычный 3 18 48 3 3" xfId="50373"/>
    <cellStyle name="Обычный 3 18 48 3 3 2" xfId="50374"/>
    <cellStyle name="Обычный 3 18 48 3 3 2 2" xfId="50375"/>
    <cellStyle name="Обычный 3 18 48 3 3 3" xfId="50376"/>
    <cellStyle name="Обычный 3 18 48 3 4" xfId="50377"/>
    <cellStyle name="Обычный 3 18 48 3 4 2" xfId="50378"/>
    <cellStyle name="Обычный 3 18 48 3 5" xfId="50379"/>
    <cellStyle name="Обычный 3 18 48 4" xfId="50380"/>
    <cellStyle name="Обычный 3 18 48 4 2" xfId="50381"/>
    <cellStyle name="Обычный 3 18 48 4 2 2" xfId="50382"/>
    <cellStyle name="Обычный 3 18 48 4 2 2 2" xfId="50383"/>
    <cellStyle name="Обычный 3 18 48 4 2 3" xfId="50384"/>
    <cellStyle name="Обычный 3 18 48 4 3" xfId="50385"/>
    <cellStyle name="Обычный 3 18 48 4 3 2" xfId="50386"/>
    <cellStyle name="Обычный 3 18 48 4 4" xfId="50387"/>
    <cellStyle name="Обычный 3 18 48 5" xfId="50388"/>
    <cellStyle name="Обычный 3 18 48 5 2" xfId="50389"/>
    <cellStyle name="Обычный 3 18 48 5 2 2" xfId="50390"/>
    <cellStyle name="Обычный 3 18 48 5 3" xfId="50391"/>
    <cellStyle name="Обычный 3 18 48 6" xfId="50392"/>
    <cellStyle name="Обычный 3 18 48 6 2" xfId="50393"/>
    <cellStyle name="Обычный 3 18 48 7" xfId="50394"/>
    <cellStyle name="Обычный 3 18 49" xfId="50395"/>
    <cellStyle name="Обычный 3 18 49 2" xfId="50396"/>
    <cellStyle name="Обычный 3 18 49 2 2" xfId="50397"/>
    <cellStyle name="Обычный 3 18 49 2 2 2" xfId="50398"/>
    <cellStyle name="Обычный 3 18 49 2 2 2 2" xfId="50399"/>
    <cellStyle name="Обычный 3 18 49 2 2 3" xfId="50400"/>
    <cellStyle name="Обычный 3 18 49 2 3" xfId="50401"/>
    <cellStyle name="Обычный 3 18 49 2 3 2" xfId="50402"/>
    <cellStyle name="Обычный 3 18 49 2 4" xfId="50403"/>
    <cellStyle name="Обычный 3 18 49 3" xfId="50404"/>
    <cellStyle name="Обычный 3 18 49 3 2" xfId="50405"/>
    <cellStyle name="Обычный 3 18 49 3 2 2" xfId="50406"/>
    <cellStyle name="Обычный 3 18 49 3 3" xfId="50407"/>
    <cellStyle name="Обычный 3 18 49 4" xfId="50408"/>
    <cellStyle name="Обычный 3 18 49 4 2" xfId="50409"/>
    <cellStyle name="Обычный 3 18 49 5" xfId="50410"/>
    <cellStyle name="Обычный 3 18 5" xfId="50411"/>
    <cellStyle name="Обычный 3 18 5 2" xfId="50412"/>
    <cellStyle name="Обычный 3 18 5 2 2" xfId="50413"/>
    <cellStyle name="Обычный 3 18 5 2 2 2" xfId="50414"/>
    <cellStyle name="Обычный 3 18 5 2 2 2 2" xfId="50415"/>
    <cellStyle name="Обычный 3 18 5 2 2 2 2 2" xfId="50416"/>
    <cellStyle name="Обычный 3 18 5 2 2 2 2 2 2" xfId="50417"/>
    <cellStyle name="Обычный 3 18 5 2 2 2 2 3" xfId="50418"/>
    <cellStyle name="Обычный 3 18 5 2 2 2 3" xfId="50419"/>
    <cellStyle name="Обычный 3 18 5 2 2 2 3 2" xfId="50420"/>
    <cellStyle name="Обычный 3 18 5 2 2 2 4" xfId="50421"/>
    <cellStyle name="Обычный 3 18 5 2 2 3" xfId="50422"/>
    <cellStyle name="Обычный 3 18 5 2 2 3 2" xfId="50423"/>
    <cellStyle name="Обычный 3 18 5 2 2 3 2 2" xfId="50424"/>
    <cellStyle name="Обычный 3 18 5 2 2 3 3" xfId="50425"/>
    <cellStyle name="Обычный 3 18 5 2 2 4" xfId="50426"/>
    <cellStyle name="Обычный 3 18 5 2 2 4 2" xfId="50427"/>
    <cellStyle name="Обычный 3 18 5 2 2 5" xfId="50428"/>
    <cellStyle name="Обычный 3 18 5 2 3" xfId="50429"/>
    <cellStyle name="Обычный 3 18 5 2 3 2" xfId="50430"/>
    <cellStyle name="Обычный 3 18 5 2 3 2 2" xfId="50431"/>
    <cellStyle name="Обычный 3 18 5 2 3 2 2 2" xfId="50432"/>
    <cellStyle name="Обычный 3 18 5 2 3 2 2 2 2" xfId="50433"/>
    <cellStyle name="Обычный 3 18 5 2 3 2 2 3" xfId="50434"/>
    <cellStyle name="Обычный 3 18 5 2 3 2 3" xfId="50435"/>
    <cellStyle name="Обычный 3 18 5 2 3 2 3 2" xfId="50436"/>
    <cellStyle name="Обычный 3 18 5 2 3 2 4" xfId="50437"/>
    <cellStyle name="Обычный 3 18 5 2 3 3" xfId="50438"/>
    <cellStyle name="Обычный 3 18 5 2 3 3 2" xfId="50439"/>
    <cellStyle name="Обычный 3 18 5 2 3 3 2 2" xfId="50440"/>
    <cellStyle name="Обычный 3 18 5 2 3 3 3" xfId="50441"/>
    <cellStyle name="Обычный 3 18 5 2 3 4" xfId="50442"/>
    <cellStyle name="Обычный 3 18 5 2 3 4 2" xfId="50443"/>
    <cellStyle name="Обычный 3 18 5 2 3 5" xfId="50444"/>
    <cellStyle name="Обычный 3 18 5 2 4" xfId="50445"/>
    <cellStyle name="Обычный 3 18 5 2 4 2" xfId="50446"/>
    <cellStyle name="Обычный 3 18 5 2 4 2 2" xfId="50447"/>
    <cellStyle name="Обычный 3 18 5 2 4 2 2 2" xfId="50448"/>
    <cellStyle name="Обычный 3 18 5 2 4 2 3" xfId="50449"/>
    <cellStyle name="Обычный 3 18 5 2 4 3" xfId="50450"/>
    <cellStyle name="Обычный 3 18 5 2 4 3 2" xfId="50451"/>
    <cellStyle name="Обычный 3 18 5 2 4 4" xfId="50452"/>
    <cellStyle name="Обычный 3 18 5 2 5" xfId="50453"/>
    <cellStyle name="Обычный 3 18 5 2 5 2" xfId="50454"/>
    <cellStyle name="Обычный 3 18 5 2 5 2 2" xfId="50455"/>
    <cellStyle name="Обычный 3 18 5 2 5 3" xfId="50456"/>
    <cellStyle name="Обычный 3 18 5 2 6" xfId="50457"/>
    <cellStyle name="Обычный 3 18 5 2 6 2" xfId="50458"/>
    <cellStyle name="Обычный 3 18 5 2 7" xfId="50459"/>
    <cellStyle name="Обычный 3 18 5 3" xfId="50460"/>
    <cellStyle name="Обычный 3 18 5 3 2" xfId="50461"/>
    <cellStyle name="Обычный 3 18 5 3 2 2" xfId="50462"/>
    <cellStyle name="Обычный 3 18 5 3 2 2 2" xfId="50463"/>
    <cellStyle name="Обычный 3 18 5 3 2 2 2 2" xfId="50464"/>
    <cellStyle name="Обычный 3 18 5 3 2 2 3" xfId="50465"/>
    <cellStyle name="Обычный 3 18 5 3 2 3" xfId="50466"/>
    <cellStyle name="Обычный 3 18 5 3 2 3 2" xfId="50467"/>
    <cellStyle name="Обычный 3 18 5 3 2 4" xfId="50468"/>
    <cellStyle name="Обычный 3 18 5 3 3" xfId="50469"/>
    <cellStyle name="Обычный 3 18 5 3 3 2" xfId="50470"/>
    <cellStyle name="Обычный 3 18 5 3 3 2 2" xfId="50471"/>
    <cellStyle name="Обычный 3 18 5 3 3 3" xfId="50472"/>
    <cellStyle name="Обычный 3 18 5 3 4" xfId="50473"/>
    <cellStyle name="Обычный 3 18 5 3 4 2" xfId="50474"/>
    <cellStyle name="Обычный 3 18 5 3 5" xfId="50475"/>
    <cellStyle name="Обычный 3 18 5 4" xfId="50476"/>
    <cellStyle name="Обычный 3 18 5 4 2" xfId="50477"/>
    <cellStyle name="Обычный 3 18 5 4 2 2" xfId="50478"/>
    <cellStyle name="Обычный 3 18 5 4 2 2 2" xfId="50479"/>
    <cellStyle name="Обычный 3 18 5 4 2 2 2 2" xfId="50480"/>
    <cellStyle name="Обычный 3 18 5 4 2 2 3" xfId="50481"/>
    <cellStyle name="Обычный 3 18 5 4 2 3" xfId="50482"/>
    <cellStyle name="Обычный 3 18 5 4 2 3 2" xfId="50483"/>
    <cellStyle name="Обычный 3 18 5 4 2 4" xfId="50484"/>
    <cellStyle name="Обычный 3 18 5 4 3" xfId="50485"/>
    <cellStyle name="Обычный 3 18 5 4 3 2" xfId="50486"/>
    <cellStyle name="Обычный 3 18 5 4 3 2 2" xfId="50487"/>
    <cellStyle name="Обычный 3 18 5 4 3 3" xfId="50488"/>
    <cellStyle name="Обычный 3 18 5 4 4" xfId="50489"/>
    <cellStyle name="Обычный 3 18 5 4 4 2" xfId="50490"/>
    <cellStyle name="Обычный 3 18 5 4 5" xfId="50491"/>
    <cellStyle name="Обычный 3 18 5 5" xfId="50492"/>
    <cellStyle name="Обычный 3 18 5 5 2" xfId="50493"/>
    <cellStyle name="Обычный 3 18 5 5 2 2" xfId="50494"/>
    <cellStyle name="Обычный 3 18 5 5 2 2 2" xfId="50495"/>
    <cellStyle name="Обычный 3 18 5 5 2 3" xfId="50496"/>
    <cellStyle name="Обычный 3 18 5 5 3" xfId="50497"/>
    <cellStyle name="Обычный 3 18 5 5 3 2" xfId="50498"/>
    <cellStyle name="Обычный 3 18 5 5 4" xfId="50499"/>
    <cellStyle name="Обычный 3 18 5 6" xfId="50500"/>
    <cellStyle name="Обычный 3 18 5 6 2" xfId="50501"/>
    <cellStyle name="Обычный 3 18 5 6 2 2" xfId="50502"/>
    <cellStyle name="Обычный 3 18 5 6 3" xfId="50503"/>
    <cellStyle name="Обычный 3 18 5 7" xfId="50504"/>
    <cellStyle name="Обычный 3 18 5 7 2" xfId="50505"/>
    <cellStyle name="Обычный 3 18 5 8" xfId="50506"/>
    <cellStyle name="Обычный 3 18 50" xfId="50507"/>
    <cellStyle name="Обычный 3 18 50 2" xfId="50508"/>
    <cellStyle name="Обычный 3 18 50 2 2" xfId="50509"/>
    <cellStyle name="Обычный 3 18 50 2 2 2" xfId="50510"/>
    <cellStyle name="Обычный 3 18 50 2 2 2 2" xfId="50511"/>
    <cellStyle name="Обычный 3 18 50 2 2 3" xfId="50512"/>
    <cellStyle name="Обычный 3 18 50 2 3" xfId="50513"/>
    <cellStyle name="Обычный 3 18 50 2 3 2" xfId="50514"/>
    <cellStyle name="Обычный 3 18 50 2 4" xfId="50515"/>
    <cellStyle name="Обычный 3 18 50 3" xfId="50516"/>
    <cellStyle name="Обычный 3 18 50 3 2" xfId="50517"/>
    <cellStyle name="Обычный 3 18 50 3 2 2" xfId="50518"/>
    <cellStyle name="Обычный 3 18 50 3 3" xfId="50519"/>
    <cellStyle name="Обычный 3 18 50 4" xfId="50520"/>
    <cellStyle name="Обычный 3 18 50 4 2" xfId="50521"/>
    <cellStyle name="Обычный 3 18 50 5" xfId="50522"/>
    <cellStyle name="Обычный 3 18 51" xfId="50523"/>
    <cellStyle name="Обычный 3 18 51 2" xfId="50524"/>
    <cellStyle name="Обычный 3 18 51 2 2" xfId="50525"/>
    <cellStyle name="Обычный 3 18 51 2 2 2" xfId="50526"/>
    <cellStyle name="Обычный 3 18 51 2 3" xfId="50527"/>
    <cellStyle name="Обычный 3 18 51 3" xfId="50528"/>
    <cellStyle name="Обычный 3 18 51 3 2" xfId="50529"/>
    <cellStyle name="Обычный 3 18 51 4" xfId="50530"/>
    <cellStyle name="Обычный 3 18 52" xfId="50531"/>
    <cellStyle name="Обычный 3 18 52 2" xfId="50532"/>
    <cellStyle name="Обычный 3 18 52 2 2" xfId="50533"/>
    <cellStyle name="Обычный 3 18 52 3" xfId="50534"/>
    <cellStyle name="Обычный 3 18 53" xfId="50535"/>
    <cellStyle name="Обычный 3 18 53 2" xfId="50536"/>
    <cellStyle name="Обычный 3 18 54" xfId="50537"/>
    <cellStyle name="Обычный 3 18 6" xfId="50538"/>
    <cellStyle name="Обычный 3 18 6 2" xfId="50539"/>
    <cellStyle name="Обычный 3 18 6 2 2" xfId="50540"/>
    <cellStyle name="Обычный 3 18 6 2 2 2" xfId="50541"/>
    <cellStyle name="Обычный 3 18 6 2 2 2 2" xfId="50542"/>
    <cellStyle name="Обычный 3 18 6 2 2 2 2 2" xfId="50543"/>
    <cellStyle name="Обычный 3 18 6 2 2 2 2 2 2" xfId="50544"/>
    <cellStyle name="Обычный 3 18 6 2 2 2 2 3" xfId="50545"/>
    <cellStyle name="Обычный 3 18 6 2 2 2 3" xfId="50546"/>
    <cellStyle name="Обычный 3 18 6 2 2 2 3 2" xfId="50547"/>
    <cellStyle name="Обычный 3 18 6 2 2 2 4" xfId="50548"/>
    <cellStyle name="Обычный 3 18 6 2 2 3" xfId="50549"/>
    <cellStyle name="Обычный 3 18 6 2 2 3 2" xfId="50550"/>
    <cellStyle name="Обычный 3 18 6 2 2 3 2 2" xfId="50551"/>
    <cellStyle name="Обычный 3 18 6 2 2 3 3" xfId="50552"/>
    <cellStyle name="Обычный 3 18 6 2 2 4" xfId="50553"/>
    <cellStyle name="Обычный 3 18 6 2 2 4 2" xfId="50554"/>
    <cellStyle name="Обычный 3 18 6 2 2 5" xfId="50555"/>
    <cellStyle name="Обычный 3 18 6 2 3" xfId="50556"/>
    <cellStyle name="Обычный 3 18 6 2 3 2" xfId="50557"/>
    <cellStyle name="Обычный 3 18 6 2 3 2 2" xfId="50558"/>
    <cellStyle name="Обычный 3 18 6 2 3 2 2 2" xfId="50559"/>
    <cellStyle name="Обычный 3 18 6 2 3 2 2 2 2" xfId="50560"/>
    <cellStyle name="Обычный 3 18 6 2 3 2 2 3" xfId="50561"/>
    <cellStyle name="Обычный 3 18 6 2 3 2 3" xfId="50562"/>
    <cellStyle name="Обычный 3 18 6 2 3 2 3 2" xfId="50563"/>
    <cellStyle name="Обычный 3 18 6 2 3 2 4" xfId="50564"/>
    <cellStyle name="Обычный 3 18 6 2 3 3" xfId="50565"/>
    <cellStyle name="Обычный 3 18 6 2 3 3 2" xfId="50566"/>
    <cellStyle name="Обычный 3 18 6 2 3 3 2 2" xfId="50567"/>
    <cellStyle name="Обычный 3 18 6 2 3 3 3" xfId="50568"/>
    <cellStyle name="Обычный 3 18 6 2 3 4" xfId="50569"/>
    <cellStyle name="Обычный 3 18 6 2 3 4 2" xfId="50570"/>
    <cellStyle name="Обычный 3 18 6 2 3 5" xfId="50571"/>
    <cellStyle name="Обычный 3 18 6 2 4" xfId="50572"/>
    <cellStyle name="Обычный 3 18 6 2 4 2" xfId="50573"/>
    <cellStyle name="Обычный 3 18 6 2 4 2 2" xfId="50574"/>
    <cellStyle name="Обычный 3 18 6 2 4 2 2 2" xfId="50575"/>
    <cellStyle name="Обычный 3 18 6 2 4 2 3" xfId="50576"/>
    <cellStyle name="Обычный 3 18 6 2 4 3" xfId="50577"/>
    <cellStyle name="Обычный 3 18 6 2 4 3 2" xfId="50578"/>
    <cellStyle name="Обычный 3 18 6 2 4 4" xfId="50579"/>
    <cellStyle name="Обычный 3 18 6 2 5" xfId="50580"/>
    <cellStyle name="Обычный 3 18 6 2 5 2" xfId="50581"/>
    <cellStyle name="Обычный 3 18 6 2 5 2 2" xfId="50582"/>
    <cellStyle name="Обычный 3 18 6 2 5 3" xfId="50583"/>
    <cellStyle name="Обычный 3 18 6 2 6" xfId="50584"/>
    <cellStyle name="Обычный 3 18 6 2 6 2" xfId="50585"/>
    <cellStyle name="Обычный 3 18 6 2 7" xfId="50586"/>
    <cellStyle name="Обычный 3 18 6 3" xfId="50587"/>
    <cellStyle name="Обычный 3 18 6 3 2" xfId="50588"/>
    <cellStyle name="Обычный 3 18 6 3 2 2" xfId="50589"/>
    <cellStyle name="Обычный 3 18 6 3 2 2 2" xfId="50590"/>
    <cellStyle name="Обычный 3 18 6 3 2 2 2 2" xfId="50591"/>
    <cellStyle name="Обычный 3 18 6 3 2 2 3" xfId="50592"/>
    <cellStyle name="Обычный 3 18 6 3 2 3" xfId="50593"/>
    <cellStyle name="Обычный 3 18 6 3 2 3 2" xfId="50594"/>
    <cellStyle name="Обычный 3 18 6 3 2 4" xfId="50595"/>
    <cellStyle name="Обычный 3 18 6 3 3" xfId="50596"/>
    <cellStyle name="Обычный 3 18 6 3 3 2" xfId="50597"/>
    <cellStyle name="Обычный 3 18 6 3 3 2 2" xfId="50598"/>
    <cellStyle name="Обычный 3 18 6 3 3 3" xfId="50599"/>
    <cellStyle name="Обычный 3 18 6 3 4" xfId="50600"/>
    <cellStyle name="Обычный 3 18 6 3 4 2" xfId="50601"/>
    <cellStyle name="Обычный 3 18 6 3 5" xfId="50602"/>
    <cellStyle name="Обычный 3 18 6 4" xfId="50603"/>
    <cellStyle name="Обычный 3 18 6 4 2" xfId="50604"/>
    <cellStyle name="Обычный 3 18 6 4 2 2" xfId="50605"/>
    <cellStyle name="Обычный 3 18 6 4 2 2 2" xfId="50606"/>
    <cellStyle name="Обычный 3 18 6 4 2 2 2 2" xfId="50607"/>
    <cellStyle name="Обычный 3 18 6 4 2 2 3" xfId="50608"/>
    <cellStyle name="Обычный 3 18 6 4 2 3" xfId="50609"/>
    <cellStyle name="Обычный 3 18 6 4 2 3 2" xfId="50610"/>
    <cellStyle name="Обычный 3 18 6 4 2 4" xfId="50611"/>
    <cellStyle name="Обычный 3 18 6 4 3" xfId="50612"/>
    <cellStyle name="Обычный 3 18 6 4 3 2" xfId="50613"/>
    <cellStyle name="Обычный 3 18 6 4 3 2 2" xfId="50614"/>
    <cellStyle name="Обычный 3 18 6 4 3 3" xfId="50615"/>
    <cellStyle name="Обычный 3 18 6 4 4" xfId="50616"/>
    <cellStyle name="Обычный 3 18 6 4 4 2" xfId="50617"/>
    <cellStyle name="Обычный 3 18 6 4 5" xfId="50618"/>
    <cellStyle name="Обычный 3 18 6 5" xfId="50619"/>
    <cellStyle name="Обычный 3 18 6 5 2" xfId="50620"/>
    <cellStyle name="Обычный 3 18 6 5 2 2" xfId="50621"/>
    <cellStyle name="Обычный 3 18 6 5 2 2 2" xfId="50622"/>
    <cellStyle name="Обычный 3 18 6 5 2 3" xfId="50623"/>
    <cellStyle name="Обычный 3 18 6 5 3" xfId="50624"/>
    <cellStyle name="Обычный 3 18 6 5 3 2" xfId="50625"/>
    <cellStyle name="Обычный 3 18 6 5 4" xfId="50626"/>
    <cellStyle name="Обычный 3 18 6 6" xfId="50627"/>
    <cellStyle name="Обычный 3 18 6 6 2" xfId="50628"/>
    <cellStyle name="Обычный 3 18 6 6 2 2" xfId="50629"/>
    <cellStyle name="Обычный 3 18 6 6 3" xfId="50630"/>
    <cellStyle name="Обычный 3 18 6 7" xfId="50631"/>
    <cellStyle name="Обычный 3 18 6 7 2" xfId="50632"/>
    <cellStyle name="Обычный 3 18 6 8" xfId="50633"/>
    <cellStyle name="Обычный 3 18 7" xfId="50634"/>
    <cellStyle name="Обычный 3 18 7 2" xfId="50635"/>
    <cellStyle name="Обычный 3 18 7 2 2" xfId="50636"/>
    <cellStyle name="Обычный 3 18 7 2 2 2" xfId="50637"/>
    <cellStyle name="Обычный 3 18 7 2 2 2 2" xfId="50638"/>
    <cellStyle name="Обычный 3 18 7 2 2 2 2 2" xfId="50639"/>
    <cellStyle name="Обычный 3 18 7 2 2 2 2 2 2" xfId="50640"/>
    <cellStyle name="Обычный 3 18 7 2 2 2 2 3" xfId="50641"/>
    <cellStyle name="Обычный 3 18 7 2 2 2 3" xfId="50642"/>
    <cellStyle name="Обычный 3 18 7 2 2 2 3 2" xfId="50643"/>
    <cellStyle name="Обычный 3 18 7 2 2 2 4" xfId="50644"/>
    <cellStyle name="Обычный 3 18 7 2 2 3" xfId="50645"/>
    <cellStyle name="Обычный 3 18 7 2 2 3 2" xfId="50646"/>
    <cellStyle name="Обычный 3 18 7 2 2 3 2 2" xfId="50647"/>
    <cellStyle name="Обычный 3 18 7 2 2 3 3" xfId="50648"/>
    <cellStyle name="Обычный 3 18 7 2 2 4" xfId="50649"/>
    <cellStyle name="Обычный 3 18 7 2 2 4 2" xfId="50650"/>
    <cellStyle name="Обычный 3 18 7 2 2 5" xfId="50651"/>
    <cellStyle name="Обычный 3 18 7 2 3" xfId="50652"/>
    <cellStyle name="Обычный 3 18 7 2 3 2" xfId="50653"/>
    <cellStyle name="Обычный 3 18 7 2 3 2 2" xfId="50654"/>
    <cellStyle name="Обычный 3 18 7 2 3 2 2 2" xfId="50655"/>
    <cellStyle name="Обычный 3 18 7 2 3 2 2 2 2" xfId="50656"/>
    <cellStyle name="Обычный 3 18 7 2 3 2 2 3" xfId="50657"/>
    <cellStyle name="Обычный 3 18 7 2 3 2 3" xfId="50658"/>
    <cellStyle name="Обычный 3 18 7 2 3 2 3 2" xfId="50659"/>
    <cellStyle name="Обычный 3 18 7 2 3 2 4" xfId="50660"/>
    <cellStyle name="Обычный 3 18 7 2 3 3" xfId="50661"/>
    <cellStyle name="Обычный 3 18 7 2 3 3 2" xfId="50662"/>
    <cellStyle name="Обычный 3 18 7 2 3 3 2 2" xfId="50663"/>
    <cellStyle name="Обычный 3 18 7 2 3 3 3" xfId="50664"/>
    <cellStyle name="Обычный 3 18 7 2 3 4" xfId="50665"/>
    <cellStyle name="Обычный 3 18 7 2 3 4 2" xfId="50666"/>
    <cellStyle name="Обычный 3 18 7 2 3 5" xfId="50667"/>
    <cellStyle name="Обычный 3 18 7 2 4" xfId="50668"/>
    <cellStyle name="Обычный 3 18 7 2 4 2" xfId="50669"/>
    <cellStyle name="Обычный 3 18 7 2 4 2 2" xfId="50670"/>
    <cellStyle name="Обычный 3 18 7 2 4 2 2 2" xfId="50671"/>
    <cellStyle name="Обычный 3 18 7 2 4 2 3" xfId="50672"/>
    <cellStyle name="Обычный 3 18 7 2 4 3" xfId="50673"/>
    <cellStyle name="Обычный 3 18 7 2 4 3 2" xfId="50674"/>
    <cellStyle name="Обычный 3 18 7 2 4 4" xfId="50675"/>
    <cellStyle name="Обычный 3 18 7 2 5" xfId="50676"/>
    <cellStyle name="Обычный 3 18 7 2 5 2" xfId="50677"/>
    <cellStyle name="Обычный 3 18 7 2 5 2 2" xfId="50678"/>
    <cellStyle name="Обычный 3 18 7 2 5 3" xfId="50679"/>
    <cellStyle name="Обычный 3 18 7 2 6" xfId="50680"/>
    <cellStyle name="Обычный 3 18 7 2 6 2" xfId="50681"/>
    <cellStyle name="Обычный 3 18 7 2 7" xfId="50682"/>
    <cellStyle name="Обычный 3 18 7 3" xfId="50683"/>
    <cellStyle name="Обычный 3 18 7 3 2" xfId="50684"/>
    <cellStyle name="Обычный 3 18 7 3 2 2" xfId="50685"/>
    <cellStyle name="Обычный 3 18 7 3 2 2 2" xfId="50686"/>
    <cellStyle name="Обычный 3 18 7 3 2 2 2 2" xfId="50687"/>
    <cellStyle name="Обычный 3 18 7 3 2 2 3" xfId="50688"/>
    <cellStyle name="Обычный 3 18 7 3 2 3" xfId="50689"/>
    <cellStyle name="Обычный 3 18 7 3 2 3 2" xfId="50690"/>
    <cellStyle name="Обычный 3 18 7 3 2 4" xfId="50691"/>
    <cellStyle name="Обычный 3 18 7 3 3" xfId="50692"/>
    <cellStyle name="Обычный 3 18 7 3 3 2" xfId="50693"/>
    <cellStyle name="Обычный 3 18 7 3 3 2 2" xfId="50694"/>
    <cellStyle name="Обычный 3 18 7 3 3 3" xfId="50695"/>
    <cellStyle name="Обычный 3 18 7 3 4" xfId="50696"/>
    <cellStyle name="Обычный 3 18 7 3 4 2" xfId="50697"/>
    <cellStyle name="Обычный 3 18 7 3 5" xfId="50698"/>
    <cellStyle name="Обычный 3 18 7 4" xfId="50699"/>
    <cellStyle name="Обычный 3 18 7 4 2" xfId="50700"/>
    <cellStyle name="Обычный 3 18 7 4 2 2" xfId="50701"/>
    <cellStyle name="Обычный 3 18 7 4 2 2 2" xfId="50702"/>
    <cellStyle name="Обычный 3 18 7 4 2 2 2 2" xfId="50703"/>
    <cellStyle name="Обычный 3 18 7 4 2 2 3" xfId="50704"/>
    <cellStyle name="Обычный 3 18 7 4 2 3" xfId="50705"/>
    <cellStyle name="Обычный 3 18 7 4 2 3 2" xfId="50706"/>
    <cellStyle name="Обычный 3 18 7 4 2 4" xfId="50707"/>
    <cellStyle name="Обычный 3 18 7 4 3" xfId="50708"/>
    <cellStyle name="Обычный 3 18 7 4 3 2" xfId="50709"/>
    <cellStyle name="Обычный 3 18 7 4 3 2 2" xfId="50710"/>
    <cellStyle name="Обычный 3 18 7 4 3 3" xfId="50711"/>
    <cellStyle name="Обычный 3 18 7 4 4" xfId="50712"/>
    <cellStyle name="Обычный 3 18 7 4 4 2" xfId="50713"/>
    <cellStyle name="Обычный 3 18 7 4 5" xfId="50714"/>
    <cellStyle name="Обычный 3 18 7 5" xfId="50715"/>
    <cellStyle name="Обычный 3 18 7 5 2" xfId="50716"/>
    <cellStyle name="Обычный 3 18 7 5 2 2" xfId="50717"/>
    <cellStyle name="Обычный 3 18 7 5 2 2 2" xfId="50718"/>
    <cellStyle name="Обычный 3 18 7 5 2 3" xfId="50719"/>
    <cellStyle name="Обычный 3 18 7 5 3" xfId="50720"/>
    <cellStyle name="Обычный 3 18 7 5 3 2" xfId="50721"/>
    <cellStyle name="Обычный 3 18 7 5 4" xfId="50722"/>
    <cellStyle name="Обычный 3 18 7 6" xfId="50723"/>
    <cellStyle name="Обычный 3 18 7 6 2" xfId="50724"/>
    <cellStyle name="Обычный 3 18 7 6 2 2" xfId="50725"/>
    <cellStyle name="Обычный 3 18 7 6 3" xfId="50726"/>
    <cellStyle name="Обычный 3 18 7 7" xfId="50727"/>
    <cellStyle name="Обычный 3 18 7 7 2" xfId="50728"/>
    <cellStyle name="Обычный 3 18 7 8" xfId="50729"/>
    <cellStyle name="Обычный 3 18 8" xfId="50730"/>
    <cellStyle name="Обычный 3 18 8 2" xfId="50731"/>
    <cellStyle name="Обычный 3 18 8 2 2" xfId="50732"/>
    <cellStyle name="Обычный 3 18 8 2 2 2" xfId="50733"/>
    <cellStyle name="Обычный 3 18 8 2 2 2 2" xfId="50734"/>
    <cellStyle name="Обычный 3 18 8 2 2 2 2 2" xfId="50735"/>
    <cellStyle name="Обычный 3 18 8 2 2 2 2 2 2" xfId="50736"/>
    <cellStyle name="Обычный 3 18 8 2 2 2 2 3" xfId="50737"/>
    <cellStyle name="Обычный 3 18 8 2 2 2 3" xfId="50738"/>
    <cellStyle name="Обычный 3 18 8 2 2 2 3 2" xfId="50739"/>
    <cellStyle name="Обычный 3 18 8 2 2 2 4" xfId="50740"/>
    <cellStyle name="Обычный 3 18 8 2 2 3" xfId="50741"/>
    <cellStyle name="Обычный 3 18 8 2 2 3 2" xfId="50742"/>
    <cellStyle name="Обычный 3 18 8 2 2 3 2 2" xfId="50743"/>
    <cellStyle name="Обычный 3 18 8 2 2 3 3" xfId="50744"/>
    <cellStyle name="Обычный 3 18 8 2 2 4" xfId="50745"/>
    <cellStyle name="Обычный 3 18 8 2 2 4 2" xfId="50746"/>
    <cellStyle name="Обычный 3 18 8 2 2 5" xfId="50747"/>
    <cellStyle name="Обычный 3 18 8 2 3" xfId="50748"/>
    <cellStyle name="Обычный 3 18 8 2 3 2" xfId="50749"/>
    <cellStyle name="Обычный 3 18 8 2 3 2 2" xfId="50750"/>
    <cellStyle name="Обычный 3 18 8 2 3 2 2 2" xfId="50751"/>
    <cellStyle name="Обычный 3 18 8 2 3 2 2 2 2" xfId="50752"/>
    <cellStyle name="Обычный 3 18 8 2 3 2 2 3" xfId="50753"/>
    <cellStyle name="Обычный 3 18 8 2 3 2 3" xfId="50754"/>
    <cellStyle name="Обычный 3 18 8 2 3 2 3 2" xfId="50755"/>
    <cellStyle name="Обычный 3 18 8 2 3 2 4" xfId="50756"/>
    <cellStyle name="Обычный 3 18 8 2 3 3" xfId="50757"/>
    <cellStyle name="Обычный 3 18 8 2 3 3 2" xfId="50758"/>
    <cellStyle name="Обычный 3 18 8 2 3 3 2 2" xfId="50759"/>
    <cellStyle name="Обычный 3 18 8 2 3 3 3" xfId="50760"/>
    <cellStyle name="Обычный 3 18 8 2 3 4" xfId="50761"/>
    <cellStyle name="Обычный 3 18 8 2 3 4 2" xfId="50762"/>
    <cellStyle name="Обычный 3 18 8 2 3 5" xfId="50763"/>
    <cellStyle name="Обычный 3 18 8 2 4" xfId="50764"/>
    <cellStyle name="Обычный 3 18 8 2 4 2" xfId="50765"/>
    <cellStyle name="Обычный 3 18 8 2 4 2 2" xfId="50766"/>
    <cellStyle name="Обычный 3 18 8 2 4 2 2 2" xfId="50767"/>
    <cellStyle name="Обычный 3 18 8 2 4 2 3" xfId="50768"/>
    <cellStyle name="Обычный 3 18 8 2 4 3" xfId="50769"/>
    <cellStyle name="Обычный 3 18 8 2 4 3 2" xfId="50770"/>
    <cellStyle name="Обычный 3 18 8 2 4 4" xfId="50771"/>
    <cellStyle name="Обычный 3 18 8 2 5" xfId="50772"/>
    <cellStyle name="Обычный 3 18 8 2 5 2" xfId="50773"/>
    <cellStyle name="Обычный 3 18 8 2 5 2 2" xfId="50774"/>
    <cellStyle name="Обычный 3 18 8 2 5 3" xfId="50775"/>
    <cellStyle name="Обычный 3 18 8 2 6" xfId="50776"/>
    <cellStyle name="Обычный 3 18 8 2 6 2" xfId="50777"/>
    <cellStyle name="Обычный 3 18 8 2 7" xfId="50778"/>
    <cellStyle name="Обычный 3 18 8 3" xfId="50779"/>
    <cellStyle name="Обычный 3 18 8 3 2" xfId="50780"/>
    <cellStyle name="Обычный 3 18 8 3 2 2" xfId="50781"/>
    <cellStyle name="Обычный 3 18 8 3 2 2 2" xfId="50782"/>
    <cellStyle name="Обычный 3 18 8 3 2 2 2 2" xfId="50783"/>
    <cellStyle name="Обычный 3 18 8 3 2 2 3" xfId="50784"/>
    <cellStyle name="Обычный 3 18 8 3 2 3" xfId="50785"/>
    <cellStyle name="Обычный 3 18 8 3 2 3 2" xfId="50786"/>
    <cellStyle name="Обычный 3 18 8 3 2 4" xfId="50787"/>
    <cellStyle name="Обычный 3 18 8 3 3" xfId="50788"/>
    <cellStyle name="Обычный 3 18 8 3 3 2" xfId="50789"/>
    <cellStyle name="Обычный 3 18 8 3 3 2 2" xfId="50790"/>
    <cellStyle name="Обычный 3 18 8 3 3 3" xfId="50791"/>
    <cellStyle name="Обычный 3 18 8 3 4" xfId="50792"/>
    <cellStyle name="Обычный 3 18 8 3 4 2" xfId="50793"/>
    <cellStyle name="Обычный 3 18 8 3 5" xfId="50794"/>
    <cellStyle name="Обычный 3 18 8 4" xfId="50795"/>
    <cellStyle name="Обычный 3 18 8 4 2" xfId="50796"/>
    <cellStyle name="Обычный 3 18 8 4 2 2" xfId="50797"/>
    <cellStyle name="Обычный 3 18 8 4 2 2 2" xfId="50798"/>
    <cellStyle name="Обычный 3 18 8 4 2 2 2 2" xfId="50799"/>
    <cellStyle name="Обычный 3 18 8 4 2 2 3" xfId="50800"/>
    <cellStyle name="Обычный 3 18 8 4 2 3" xfId="50801"/>
    <cellStyle name="Обычный 3 18 8 4 2 3 2" xfId="50802"/>
    <cellStyle name="Обычный 3 18 8 4 2 4" xfId="50803"/>
    <cellStyle name="Обычный 3 18 8 4 3" xfId="50804"/>
    <cellStyle name="Обычный 3 18 8 4 3 2" xfId="50805"/>
    <cellStyle name="Обычный 3 18 8 4 3 2 2" xfId="50806"/>
    <cellStyle name="Обычный 3 18 8 4 3 3" xfId="50807"/>
    <cellStyle name="Обычный 3 18 8 4 4" xfId="50808"/>
    <cellStyle name="Обычный 3 18 8 4 4 2" xfId="50809"/>
    <cellStyle name="Обычный 3 18 8 4 5" xfId="50810"/>
    <cellStyle name="Обычный 3 18 8 5" xfId="50811"/>
    <cellStyle name="Обычный 3 18 8 5 2" xfId="50812"/>
    <cellStyle name="Обычный 3 18 8 5 2 2" xfId="50813"/>
    <cellStyle name="Обычный 3 18 8 5 2 2 2" xfId="50814"/>
    <cellStyle name="Обычный 3 18 8 5 2 3" xfId="50815"/>
    <cellStyle name="Обычный 3 18 8 5 3" xfId="50816"/>
    <cellStyle name="Обычный 3 18 8 5 3 2" xfId="50817"/>
    <cellStyle name="Обычный 3 18 8 5 4" xfId="50818"/>
    <cellStyle name="Обычный 3 18 8 6" xfId="50819"/>
    <cellStyle name="Обычный 3 18 8 6 2" xfId="50820"/>
    <cellStyle name="Обычный 3 18 8 6 2 2" xfId="50821"/>
    <cellStyle name="Обычный 3 18 8 6 3" xfId="50822"/>
    <cellStyle name="Обычный 3 18 8 7" xfId="50823"/>
    <cellStyle name="Обычный 3 18 8 7 2" xfId="50824"/>
    <cellStyle name="Обычный 3 18 8 8" xfId="50825"/>
    <cellStyle name="Обычный 3 18 9" xfId="50826"/>
    <cellStyle name="Обычный 3 18 9 2" xfId="50827"/>
    <cellStyle name="Обычный 3 18 9 2 2" xfId="50828"/>
    <cellStyle name="Обычный 3 18 9 2 2 2" xfId="50829"/>
    <cellStyle name="Обычный 3 18 9 2 2 2 2" xfId="50830"/>
    <cellStyle name="Обычный 3 18 9 2 2 2 2 2" xfId="50831"/>
    <cellStyle name="Обычный 3 18 9 2 2 2 2 2 2" xfId="50832"/>
    <cellStyle name="Обычный 3 18 9 2 2 2 2 3" xfId="50833"/>
    <cellStyle name="Обычный 3 18 9 2 2 2 3" xfId="50834"/>
    <cellStyle name="Обычный 3 18 9 2 2 2 3 2" xfId="50835"/>
    <cellStyle name="Обычный 3 18 9 2 2 2 4" xfId="50836"/>
    <cellStyle name="Обычный 3 18 9 2 2 3" xfId="50837"/>
    <cellStyle name="Обычный 3 18 9 2 2 3 2" xfId="50838"/>
    <cellStyle name="Обычный 3 18 9 2 2 3 2 2" xfId="50839"/>
    <cellStyle name="Обычный 3 18 9 2 2 3 3" xfId="50840"/>
    <cellStyle name="Обычный 3 18 9 2 2 4" xfId="50841"/>
    <cellStyle name="Обычный 3 18 9 2 2 4 2" xfId="50842"/>
    <cellStyle name="Обычный 3 18 9 2 2 5" xfId="50843"/>
    <cellStyle name="Обычный 3 18 9 2 3" xfId="50844"/>
    <cellStyle name="Обычный 3 18 9 2 3 2" xfId="50845"/>
    <cellStyle name="Обычный 3 18 9 2 3 2 2" xfId="50846"/>
    <cellStyle name="Обычный 3 18 9 2 3 2 2 2" xfId="50847"/>
    <cellStyle name="Обычный 3 18 9 2 3 2 2 2 2" xfId="50848"/>
    <cellStyle name="Обычный 3 18 9 2 3 2 2 3" xfId="50849"/>
    <cellStyle name="Обычный 3 18 9 2 3 2 3" xfId="50850"/>
    <cellStyle name="Обычный 3 18 9 2 3 2 3 2" xfId="50851"/>
    <cellStyle name="Обычный 3 18 9 2 3 2 4" xfId="50852"/>
    <cellStyle name="Обычный 3 18 9 2 3 3" xfId="50853"/>
    <cellStyle name="Обычный 3 18 9 2 3 3 2" xfId="50854"/>
    <cellStyle name="Обычный 3 18 9 2 3 3 2 2" xfId="50855"/>
    <cellStyle name="Обычный 3 18 9 2 3 3 3" xfId="50856"/>
    <cellStyle name="Обычный 3 18 9 2 3 4" xfId="50857"/>
    <cellStyle name="Обычный 3 18 9 2 3 4 2" xfId="50858"/>
    <cellStyle name="Обычный 3 18 9 2 3 5" xfId="50859"/>
    <cellStyle name="Обычный 3 18 9 2 4" xfId="50860"/>
    <cellStyle name="Обычный 3 18 9 2 4 2" xfId="50861"/>
    <cellStyle name="Обычный 3 18 9 2 4 2 2" xfId="50862"/>
    <cellStyle name="Обычный 3 18 9 2 4 2 2 2" xfId="50863"/>
    <cellStyle name="Обычный 3 18 9 2 4 2 3" xfId="50864"/>
    <cellStyle name="Обычный 3 18 9 2 4 3" xfId="50865"/>
    <cellStyle name="Обычный 3 18 9 2 4 3 2" xfId="50866"/>
    <cellStyle name="Обычный 3 18 9 2 4 4" xfId="50867"/>
    <cellStyle name="Обычный 3 18 9 2 5" xfId="50868"/>
    <cellStyle name="Обычный 3 18 9 2 5 2" xfId="50869"/>
    <cellStyle name="Обычный 3 18 9 2 5 2 2" xfId="50870"/>
    <cellStyle name="Обычный 3 18 9 2 5 3" xfId="50871"/>
    <cellStyle name="Обычный 3 18 9 2 6" xfId="50872"/>
    <cellStyle name="Обычный 3 18 9 2 6 2" xfId="50873"/>
    <cellStyle name="Обычный 3 18 9 2 7" xfId="50874"/>
    <cellStyle name="Обычный 3 18 9 3" xfId="50875"/>
    <cellStyle name="Обычный 3 18 9 3 2" xfId="50876"/>
    <cellStyle name="Обычный 3 18 9 3 2 2" xfId="50877"/>
    <cellStyle name="Обычный 3 18 9 3 2 2 2" xfId="50878"/>
    <cellStyle name="Обычный 3 18 9 3 2 2 2 2" xfId="50879"/>
    <cellStyle name="Обычный 3 18 9 3 2 2 3" xfId="50880"/>
    <cellStyle name="Обычный 3 18 9 3 2 3" xfId="50881"/>
    <cellStyle name="Обычный 3 18 9 3 2 3 2" xfId="50882"/>
    <cellStyle name="Обычный 3 18 9 3 2 4" xfId="50883"/>
    <cellStyle name="Обычный 3 18 9 3 3" xfId="50884"/>
    <cellStyle name="Обычный 3 18 9 3 3 2" xfId="50885"/>
    <cellStyle name="Обычный 3 18 9 3 3 2 2" xfId="50886"/>
    <cellStyle name="Обычный 3 18 9 3 3 3" xfId="50887"/>
    <cellStyle name="Обычный 3 18 9 3 4" xfId="50888"/>
    <cellStyle name="Обычный 3 18 9 3 4 2" xfId="50889"/>
    <cellStyle name="Обычный 3 18 9 3 5" xfId="50890"/>
    <cellStyle name="Обычный 3 18 9 4" xfId="50891"/>
    <cellStyle name="Обычный 3 18 9 4 2" xfId="50892"/>
    <cellStyle name="Обычный 3 18 9 4 2 2" xfId="50893"/>
    <cellStyle name="Обычный 3 18 9 4 2 2 2" xfId="50894"/>
    <cellStyle name="Обычный 3 18 9 4 2 2 2 2" xfId="50895"/>
    <cellStyle name="Обычный 3 18 9 4 2 2 3" xfId="50896"/>
    <cellStyle name="Обычный 3 18 9 4 2 3" xfId="50897"/>
    <cellStyle name="Обычный 3 18 9 4 2 3 2" xfId="50898"/>
    <cellStyle name="Обычный 3 18 9 4 2 4" xfId="50899"/>
    <cellStyle name="Обычный 3 18 9 4 3" xfId="50900"/>
    <cellStyle name="Обычный 3 18 9 4 3 2" xfId="50901"/>
    <cellStyle name="Обычный 3 18 9 4 3 2 2" xfId="50902"/>
    <cellStyle name="Обычный 3 18 9 4 3 3" xfId="50903"/>
    <cellStyle name="Обычный 3 18 9 4 4" xfId="50904"/>
    <cellStyle name="Обычный 3 18 9 4 4 2" xfId="50905"/>
    <cellStyle name="Обычный 3 18 9 4 5" xfId="50906"/>
    <cellStyle name="Обычный 3 18 9 5" xfId="50907"/>
    <cellStyle name="Обычный 3 18 9 5 2" xfId="50908"/>
    <cellStyle name="Обычный 3 18 9 5 2 2" xfId="50909"/>
    <cellStyle name="Обычный 3 18 9 5 2 2 2" xfId="50910"/>
    <cellStyle name="Обычный 3 18 9 5 2 3" xfId="50911"/>
    <cellStyle name="Обычный 3 18 9 5 3" xfId="50912"/>
    <cellStyle name="Обычный 3 18 9 5 3 2" xfId="50913"/>
    <cellStyle name="Обычный 3 18 9 5 4" xfId="50914"/>
    <cellStyle name="Обычный 3 18 9 6" xfId="50915"/>
    <cellStyle name="Обычный 3 18 9 6 2" xfId="50916"/>
    <cellStyle name="Обычный 3 18 9 6 2 2" xfId="50917"/>
    <cellStyle name="Обычный 3 18 9 6 3" xfId="50918"/>
    <cellStyle name="Обычный 3 18 9 7" xfId="50919"/>
    <cellStyle name="Обычный 3 18 9 7 2" xfId="50920"/>
    <cellStyle name="Обычный 3 18 9 8" xfId="50921"/>
    <cellStyle name="Обычный 3 19" xfId="50922"/>
    <cellStyle name="Обычный 3 19 10" xfId="50923"/>
    <cellStyle name="Обычный 3 19 10 2" xfId="50924"/>
    <cellStyle name="Обычный 3 19 10 2 2" xfId="50925"/>
    <cellStyle name="Обычный 3 19 10 2 2 2" xfId="50926"/>
    <cellStyle name="Обычный 3 19 10 2 2 2 2" xfId="50927"/>
    <cellStyle name="Обычный 3 19 10 2 2 2 2 2" xfId="50928"/>
    <cellStyle name="Обычный 3 19 10 2 2 2 2 2 2" xfId="50929"/>
    <cellStyle name="Обычный 3 19 10 2 2 2 2 3" xfId="50930"/>
    <cellStyle name="Обычный 3 19 10 2 2 2 3" xfId="50931"/>
    <cellStyle name="Обычный 3 19 10 2 2 2 3 2" xfId="50932"/>
    <cellStyle name="Обычный 3 19 10 2 2 2 4" xfId="50933"/>
    <cellStyle name="Обычный 3 19 10 2 2 3" xfId="50934"/>
    <cellStyle name="Обычный 3 19 10 2 2 3 2" xfId="50935"/>
    <cellStyle name="Обычный 3 19 10 2 2 3 2 2" xfId="50936"/>
    <cellStyle name="Обычный 3 19 10 2 2 3 3" xfId="50937"/>
    <cellStyle name="Обычный 3 19 10 2 2 4" xfId="50938"/>
    <cellStyle name="Обычный 3 19 10 2 2 4 2" xfId="50939"/>
    <cellStyle name="Обычный 3 19 10 2 2 5" xfId="50940"/>
    <cellStyle name="Обычный 3 19 10 2 3" xfId="50941"/>
    <cellStyle name="Обычный 3 19 10 2 3 2" xfId="50942"/>
    <cellStyle name="Обычный 3 19 10 2 3 2 2" xfId="50943"/>
    <cellStyle name="Обычный 3 19 10 2 3 2 2 2" xfId="50944"/>
    <cellStyle name="Обычный 3 19 10 2 3 2 2 2 2" xfId="50945"/>
    <cellStyle name="Обычный 3 19 10 2 3 2 2 3" xfId="50946"/>
    <cellStyle name="Обычный 3 19 10 2 3 2 3" xfId="50947"/>
    <cellStyle name="Обычный 3 19 10 2 3 2 3 2" xfId="50948"/>
    <cellStyle name="Обычный 3 19 10 2 3 2 4" xfId="50949"/>
    <cellStyle name="Обычный 3 19 10 2 3 3" xfId="50950"/>
    <cellStyle name="Обычный 3 19 10 2 3 3 2" xfId="50951"/>
    <cellStyle name="Обычный 3 19 10 2 3 3 2 2" xfId="50952"/>
    <cellStyle name="Обычный 3 19 10 2 3 3 3" xfId="50953"/>
    <cellStyle name="Обычный 3 19 10 2 3 4" xfId="50954"/>
    <cellStyle name="Обычный 3 19 10 2 3 4 2" xfId="50955"/>
    <cellStyle name="Обычный 3 19 10 2 3 5" xfId="50956"/>
    <cellStyle name="Обычный 3 19 10 2 4" xfId="50957"/>
    <cellStyle name="Обычный 3 19 10 2 4 2" xfId="50958"/>
    <cellStyle name="Обычный 3 19 10 2 4 2 2" xfId="50959"/>
    <cellStyle name="Обычный 3 19 10 2 4 2 2 2" xfId="50960"/>
    <cellStyle name="Обычный 3 19 10 2 4 2 3" xfId="50961"/>
    <cellStyle name="Обычный 3 19 10 2 4 3" xfId="50962"/>
    <cellStyle name="Обычный 3 19 10 2 4 3 2" xfId="50963"/>
    <cellStyle name="Обычный 3 19 10 2 4 4" xfId="50964"/>
    <cellStyle name="Обычный 3 19 10 2 5" xfId="50965"/>
    <cellStyle name="Обычный 3 19 10 2 5 2" xfId="50966"/>
    <cellStyle name="Обычный 3 19 10 2 5 2 2" xfId="50967"/>
    <cellStyle name="Обычный 3 19 10 2 5 3" xfId="50968"/>
    <cellStyle name="Обычный 3 19 10 2 6" xfId="50969"/>
    <cellStyle name="Обычный 3 19 10 2 6 2" xfId="50970"/>
    <cellStyle name="Обычный 3 19 10 2 7" xfId="50971"/>
    <cellStyle name="Обычный 3 19 10 3" xfId="50972"/>
    <cellStyle name="Обычный 3 19 10 3 2" xfId="50973"/>
    <cellStyle name="Обычный 3 19 10 3 2 2" xfId="50974"/>
    <cellStyle name="Обычный 3 19 10 3 2 2 2" xfId="50975"/>
    <cellStyle name="Обычный 3 19 10 3 2 2 2 2" xfId="50976"/>
    <cellStyle name="Обычный 3 19 10 3 2 2 3" xfId="50977"/>
    <cellStyle name="Обычный 3 19 10 3 2 3" xfId="50978"/>
    <cellStyle name="Обычный 3 19 10 3 2 3 2" xfId="50979"/>
    <cellStyle name="Обычный 3 19 10 3 2 4" xfId="50980"/>
    <cellStyle name="Обычный 3 19 10 3 3" xfId="50981"/>
    <cellStyle name="Обычный 3 19 10 3 3 2" xfId="50982"/>
    <cellStyle name="Обычный 3 19 10 3 3 2 2" xfId="50983"/>
    <cellStyle name="Обычный 3 19 10 3 3 3" xfId="50984"/>
    <cellStyle name="Обычный 3 19 10 3 4" xfId="50985"/>
    <cellStyle name="Обычный 3 19 10 3 4 2" xfId="50986"/>
    <cellStyle name="Обычный 3 19 10 3 5" xfId="50987"/>
    <cellStyle name="Обычный 3 19 10 4" xfId="50988"/>
    <cellStyle name="Обычный 3 19 10 4 2" xfId="50989"/>
    <cellStyle name="Обычный 3 19 10 4 2 2" xfId="50990"/>
    <cellStyle name="Обычный 3 19 10 4 2 2 2" xfId="50991"/>
    <cellStyle name="Обычный 3 19 10 4 2 2 2 2" xfId="50992"/>
    <cellStyle name="Обычный 3 19 10 4 2 2 3" xfId="50993"/>
    <cellStyle name="Обычный 3 19 10 4 2 3" xfId="50994"/>
    <cellStyle name="Обычный 3 19 10 4 2 3 2" xfId="50995"/>
    <cellStyle name="Обычный 3 19 10 4 2 4" xfId="50996"/>
    <cellStyle name="Обычный 3 19 10 4 3" xfId="50997"/>
    <cellStyle name="Обычный 3 19 10 4 3 2" xfId="50998"/>
    <cellStyle name="Обычный 3 19 10 4 3 2 2" xfId="50999"/>
    <cellStyle name="Обычный 3 19 10 4 3 3" xfId="51000"/>
    <cellStyle name="Обычный 3 19 10 4 4" xfId="51001"/>
    <cellStyle name="Обычный 3 19 10 4 4 2" xfId="51002"/>
    <cellStyle name="Обычный 3 19 10 4 5" xfId="51003"/>
    <cellStyle name="Обычный 3 19 10 5" xfId="51004"/>
    <cellStyle name="Обычный 3 19 10 5 2" xfId="51005"/>
    <cellStyle name="Обычный 3 19 10 5 2 2" xfId="51006"/>
    <cellStyle name="Обычный 3 19 10 5 2 2 2" xfId="51007"/>
    <cellStyle name="Обычный 3 19 10 5 2 3" xfId="51008"/>
    <cellStyle name="Обычный 3 19 10 5 3" xfId="51009"/>
    <cellStyle name="Обычный 3 19 10 5 3 2" xfId="51010"/>
    <cellStyle name="Обычный 3 19 10 5 4" xfId="51011"/>
    <cellStyle name="Обычный 3 19 10 6" xfId="51012"/>
    <cellStyle name="Обычный 3 19 10 6 2" xfId="51013"/>
    <cellStyle name="Обычный 3 19 10 6 2 2" xfId="51014"/>
    <cellStyle name="Обычный 3 19 10 6 3" xfId="51015"/>
    <cellStyle name="Обычный 3 19 10 7" xfId="51016"/>
    <cellStyle name="Обычный 3 19 10 7 2" xfId="51017"/>
    <cellStyle name="Обычный 3 19 10 8" xfId="51018"/>
    <cellStyle name="Обычный 3 19 11" xfId="51019"/>
    <cellStyle name="Обычный 3 19 11 2" xfId="51020"/>
    <cellStyle name="Обычный 3 19 11 2 2" xfId="51021"/>
    <cellStyle name="Обычный 3 19 11 2 2 2" xfId="51022"/>
    <cellStyle name="Обычный 3 19 11 2 2 2 2" xfId="51023"/>
    <cellStyle name="Обычный 3 19 11 2 2 2 2 2" xfId="51024"/>
    <cellStyle name="Обычный 3 19 11 2 2 2 2 2 2" xfId="51025"/>
    <cellStyle name="Обычный 3 19 11 2 2 2 2 3" xfId="51026"/>
    <cellStyle name="Обычный 3 19 11 2 2 2 3" xfId="51027"/>
    <cellStyle name="Обычный 3 19 11 2 2 2 3 2" xfId="51028"/>
    <cellStyle name="Обычный 3 19 11 2 2 2 4" xfId="51029"/>
    <cellStyle name="Обычный 3 19 11 2 2 3" xfId="51030"/>
    <cellStyle name="Обычный 3 19 11 2 2 3 2" xfId="51031"/>
    <cellStyle name="Обычный 3 19 11 2 2 3 2 2" xfId="51032"/>
    <cellStyle name="Обычный 3 19 11 2 2 3 3" xfId="51033"/>
    <cellStyle name="Обычный 3 19 11 2 2 4" xfId="51034"/>
    <cellStyle name="Обычный 3 19 11 2 2 4 2" xfId="51035"/>
    <cellStyle name="Обычный 3 19 11 2 2 5" xfId="51036"/>
    <cellStyle name="Обычный 3 19 11 2 3" xfId="51037"/>
    <cellStyle name="Обычный 3 19 11 2 3 2" xfId="51038"/>
    <cellStyle name="Обычный 3 19 11 2 3 2 2" xfId="51039"/>
    <cellStyle name="Обычный 3 19 11 2 3 2 2 2" xfId="51040"/>
    <cellStyle name="Обычный 3 19 11 2 3 2 2 2 2" xfId="51041"/>
    <cellStyle name="Обычный 3 19 11 2 3 2 2 3" xfId="51042"/>
    <cellStyle name="Обычный 3 19 11 2 3 2 3" xfId="51043"/>
    <cellStyle name="Обычный 3 19 11 2 3 2 3 2" xfId="51044"/>
    <cellStyle name="Обычный 3 19 11 2 3 2 4" xfId="51045"/>
    <cellStyle name="Обычный 3 19 11 2 3 3" xfId="51046"/>
    <cellStyle name="Обычный 3 19 11 2 3 3 2" xfId="51047"/>
    <cellStyle name="Обычный 3 19 11 2 3 3 2 2" xfId="51048"/>
    <cellStyle name="Обычный 3 19 11 2 3 3 3" xfId="51049"/>
    <cellStyle name="Обычный 3 19 11 2 3 4" xfId="51050"/>
    <cellStyle name="Обычный 3 19 11 2 3 4 2" xfId="51051"/>
    <cellStyle name="Обычный 3 19 11 2 3 5" xfId="51052"/>
    <cellStyle name="Обычный 3 19 11 2 4" xfId="51053"/>
    <cellStyle name="Обычный 3 19 11 2 4 2" xfId="51054"/>
    <cellStyle name="Обычный 3 19 11 2 4 2 2" xfId="51055"/>
    <cellStyle name="Обычный 3 19 11 2 4 2 2 2" xfId="51056"/>
    <cellStyle name="Обычный 3 19 11 2 4 2 3" xfId="51057"/>
    <cellStyle name="Обычный 3 19 11 2 4 3" xfId="51058"/>
    <cellStyle name="Обычный 3 19 11 2 4 3 2" xfId="51059"/>
    <cellStyle name="Обычный 3 19 11 2 4 4" xfId="51060"/>
    <cellStyle name="Обычный 3 19 11 2 5" xfId="51061"/>
    <cellStyle name="Обычный 3 19 11 2 5 2" xfId="51062"/>
    <cellStyle name="Обычный 3 19 11 2 5 2 2" xfId="51063"/>
    <cellStyle name="Обычный 3 19 11 2 5 3" xfId="51064"/>
    <cellStyle name="Обычный 3 19 11 2 6" xfId="51065"/>
    <cellStyle name="Обычный 3 19 11 2 6 2" xfId="51066"/>
    <cellStyle name="Обычный 3 19 11 2 7" xfId="51067"/>
    <cellStyle name="Обычный 3 19 11 3" xfId="51068"/>
    <cellStyle name="Обычный 3 19 11 3 2" xfId="51069"/>
    <cellStyle name="Обычный 3 19 11 3 2 2" xfId="51070"/>
    <cellStyle name="Обычный 3 19 11 3 2 2 2" xfId="51071"/>
    <cellStyle name="Обычный 3 19 11 3 2 2 2 2" xfId="51072"/>
    <cellStyle name="Обычный 3 19 11 3 2 2 3" xfId="51073"/>
    <cellStyle name="Обычный 3 19 11 3 2 3" xfId="51074"/>
    <cellStyle name="Обычный 3 19 11 3 2 3 2" xfId="51075"/>
    <cellStyle name="Обычный 3 19 11 3 2 4" xfId="51076"/>
    <cellStyle name="Обычный 3 19 11 3 3" xfId="51077"/>
    <cellStyle name="Обычный 3 19 11 3 3 2" xfId="51078"/>
    <cellStyle name="Обычный 3 19 11 3 3 2 2" xfId="51079"/>
    <cellStyle name="Обычный 3 19 11 3 3 3" xfId="51080"/>
    <cellStyle name="Обычный 3 19 11 3 4" xfId="51081"/>
    <cellStyle name="Обычный 3 19 11 3 4 2" xfId="51082"/>
    <cellStyle name="Обычный 3 19 11 3 5" xfId="51083"/>
    <cellStyle name="Обычный 3 19 11 4" xfId="51084"/>
    <cellStyle name="Обычный 3 19 11 4 2" xfId="51085"/>
    <cellStyle name="Обычный 3 19 11 4 2 2" xfId="51086"/>
    <cellStyle name="Обычный 3 19 11 4 2 2 2" xfId="51087"/>
    <cellStyle name="Обычный 3 19 11 4 2 2 2 2" xfId="51088"/>
    <cellStyle name="Обычный 3 19 11 4 2 2 3" xfId="51089"/>
    <cellStyle name="Обычный 3 19 11 4 2 3" xfId="51090"/>
    <cellStyle name="Обычный 3 19 11 4 2 3 2" xfId="51091"/>
    <cellStyle name="Обычный 3 19 11 4 2 4" xfId="51092"/>
    <cellStyle name="Обычный 3 19 11 4 3" xfId="51093"/>
    <cellStyle name="Обычный 3 19 11 4 3 2" xfId="51094"/>
    <cellStyle name="Обычный 3 19 11 4 3 2 2" xfId="51095"/>
    <cellStyle name="Обычный 3 19 11 4 3 3" xfId="51096"/>
    <cellStyle name="Обычный 3 19 11 4 4" xfId="51097"/>
    <cellStyle name="Обычный 3 19 11 4 4 2" xfId="51098"/>
    <cellStyle name="Обычный 3 19 11 4 5" xfId="51099"/>
    <cellStyle name="Обычный 3 19 11 5" xfId="51100"/>
    <cellStyle name="Обычный 3 19 11 5 2" xfId="51101"/>
    <cellStyle name="Обычный 3 19 11 5 2 2" xfId="51102"/>
    <cellStyle name="Обычный 3 19 11 5 2 2 2" xfId="51103"/>
    <cellStyle name="Обычный 3 19 11 5 2 3" xfId="51104"/>
    <cellStyle name="Обычный 3 19 11 5 3" xfId="51105"/>
    <cellStyle name="Обычный 3 19 11 5 3 2" xfId="51106"/>
    <cellStyle name="Обычный 3 19 11 5 4" xfId="51107"/>
    <cellStyle name="Обычный 3 19 11 6" xfId="51108"/>
    <cellStyle name="Обычный 3 19 11 6 2" xfId="51109"/>
    <cellStyle name="Обычный 3 19 11 6 2 2" xfId="51110"/>
    <cellStyle name="Обычный 3 19 11 6 3" xfId="51111"/>
    <cellStyle name="Обычный 3 19 11 7" xfId="51112"/>
    <cellStyle name="Обычный 3 19 11 7 2" xfId="51113"/>
    <cellStyle name="Обычный 3 19 11 8" xfId="51114"/>
    <cellStyle name="Обычный 3 19 12" xfId="51115"/>
    <cellStyle name="Обычный 3 19 12 2" xfId="51116"/>
    <cellStyle name="Обычный 3 19 12 2 2" xfId="51117"/>
    <cellStyle name="Обычный 3 19 12 2 2 2" xfId="51118"/>
    <cellStyle name="Обычный 3 19 12 2 2 2 2" xfId="51119"/>
    <cellStyle name="Обычный 3 19 12 2 2 2 2 2" xfId="51120"/>
    <cellStyle name="Обычный 3 19 12 2 2 2 2 2 2" xfId="51121"/>
    <cellStyle name="Обычный 3 19 12 2 2 2 2 3" xfId="51122"/>
    <cellStyle name="Обычный 3 19 12 2 2 2 3" xfId="51123"/>
    <cellStyle name="Обычный 3 19 12 2 2 2 3 2" xfId="51124"/>
    <cellStyle name="Обычный 3 19 12 2 2 2 4" xfId="51125"/>
    <cellStyle name="Обычный 3 19 12 2 2 3" xfId="51126"/>
    <cellStyle name="Обычный 3 19 12 2 2 3 2" xfId="51127"/>
    <cellStyle name="Обычный 3 19 12 2 2 3 2 2" xfId="51128"/>
    <cellStyle name="Обычный 3 19 12 2 2 3 3" xfId="51129"/>
    <cellStyle name="Обычный 3 19 12 2 2 4" xfId="51130"/>
    <cellStyle name="Обычный 3 19 12 2 2 4 2" xfId="51131"/>
    <cellStyle name="Обычный 3 19 12 2 2 5" xfId="51132"/>
    <cellStyle name="Обычный 3 19 12 2 3" xfId="51133"/>
    <cellStyle name="Обычный 3 19 12 2 3 2" xfId="51134"/>
    <cellStyle name="Обычный 3 19 12 2 3 2 2" xfId="51135"/>
    <cellStyle name="Обычный 3 19 12 2 3 2 2 2" xfId="51136"/>
    <cellStyle name="Обычный 3 19 12 2 3 2 2 2 2" xfId="51137"/>
    <cellStyle name="Обычный 3 19 12 2 3 2 2 3" xfId="51138"/>
    <cellStyle name="Обычный 3 19 12 2 3 2 3" xfId="51139"/>
    <cellStyle name="Обычный 3 19 12 2 3 2 3 2" xfId="51140"/>
    <cellStyle name="Обычный 3 19 12 2 3 2 4" xfId="51141"/>
    <cellStyle name="Обычный 3 19 12 2 3 3" xfId="51142"/>
    <cellStyle name="Обычный 3 19 12 2 3 3 2" xfId="51143"/>
    <cellStyle name="Обычный 3 19 12 2 3 3 2 2" xfId="51144"/>
    <cellStyle name="Обычный 3 19 12 2 3 3 3" xfId="51145"/>
    <cellStyle name="Обычный 3 19 12 2 3 4" xfId="51146"/>
    <cellStyle name="Обычный 3 19 12 2 3 4 2" xfId="51147"/>
    <cellStyle name="Обычный 3 19 12 2 3 5" xfId="51148"/>
    <cellStyle name="Обычный 3 19 12 2 4" xfId="51149"/>
    <cellStyle name="Обычный 3 19 12 2 4 2" xfId="51150"/>
    <cellStyle name="Обычный 3 19 12 2 4 2 2" xfId="51151"/>
    <cellStyle name="Обычный 3 19 12 2 4 2 2 2" xfId="51152"/>
    <cellStyle name="Обычный 3 19 12 2 4 2 3" xfId="51153"/>
    <cellStyle name="Обычный 3 19 12 2 4 3" xfId="51154"/>
    <cellStyle name="Обычный 3 19 12 2 4 3 2" xfId="51155"/>
    <cellStyle name="Обычный 3 19 12 2 4 4" xfId="51156"/>
    <cellStyle name="Обычный 3 19 12 2 5" xfId="51157"/>
    <cellStyle name="Обычный 3 19 12 2 5 2" xfId="51158"/>
    <cellStyle name="Обычный 3 19 12 2 5 2 2" xfId="51159"/>
    <cellStyle name="Обычный 3 19 12 2 5 3" xfId="51160"/>
    <cellStyle name="Обычный 3 19 12 2 6" xfId="51161"/>
    <cellStyle name="Обычный 3 19 12 2 6 2" xfId="51162"/>
    <cellStyle name="Обычный 3 19 12 2 7" xfId="51163"/>
    <cellStyle name="Обычный 3 19 12 3" xfId="51164"/>
    <cellStyle name="Обычный 3 19 12 3 2" xfId="51165"/>
    <cellStyle name="Обычный 3 19 12 3 2 2" xfId="51166"/>
    <cellStyle name="Обычный 3 19 12 3 2 2 2" xfId="51167"/>
    <cellStyle name="Обычный 3 19 12 3 2 2 2 2" xfId="51168"/>
    <cellStyle name="Обычный 3 19 12 3 2 2 3" xfId="51169"/>
    <cellStyle name="Обычный 3 19 12 3 2 3" xfId="51170"/>
    <cellStyle name="Обычный 3 19 12 3 2 3 2" xfId="51171"/>
    <cellStyle name="Обычный 3 19 12 3 2 4" xfId="51172"/>
    <cellStyle name="Обычный 3 19 12 3 3" xfId="51173"/>
    <cellStyle name="Обычный 3 19 12 3 3 2" xfId="51174"/>
    <cellStyle name="Обычный 3 19 12 3 3 2 2" xfId="51175"/>
    <cellStyle name="Обычный 3 19 12 3 3 3" xfId="51176"/>
    <cellStyle name="Обычный 3 19 12 3 4" xfId="51177"/>
    <cellStyle name="Обычный 3 19 12 3 4 2" xfId="51178"/>
    <cellStyle name="Обычный 3 19 12 3 5" xfId="51179"/>
    <cellStyle name="Обычный 3 19 12 4" xfId="51180"/>
    <cellStyle name="Обычный 3 19 12 4 2" xfId="51181"/>
    <cellStyle name="Обычный 3 19 12 4 2 2" xfId="51182"/>
    <cellStyle name="Обычный 3 19 12 4 2 2 2" xfId="51183"/>
    <cellStyle name="Обычный 3 19 12 4 2 2 2 2" xfId="51184"/>
    <cellStyle name="Обычный 3 19 12 4 2 2 3" xfId="51185"/>
    <cellStyle name="Обычный 3 19 12 4 2 3" xfId="51186"/>
    <cellStyle name="Обычный 3 19 12 4 2 3 2" xfId="51187"/>
    <cellStyle name="Обычный 3 19 12 4 2 4" xfId="51188"/>
    <cellStyle name="Обычный 3 19 12 4 3" xfId="51189"/>
    <cellStyle name="Обычный 3 19 12 4 3 2" xfId="51190"/>
    <cellStyle name="Обычный 3 19 12 4 3 2 2" xfId="51191"/>
    <cellStyle name="Обычный 3 19 12 4 3 3" xfId="51192"/>
    <cellStyle name="Обычный 3 19 12 4 4" xfId="51193"/>
    <cellStyle name="Обычный 3 19 12 4 4 2" xfId="51194"/>
    <cellStyle name="Обычный 3 19 12 4 5" xfId="51195"/>
    <cellStyle name="Обычный 3 19 12 5" xfId="51196"/>
    <cellStyle name="Обычный 3 19 12 5 2" xfId="51197"/>
    <cellStyle name="Обычный 3 19 12 5 2 2" xfId="51198"/>
    <cellStyle name="Обычный 3 19 12 5 2 2 2" xfId="51199"/>
    <cellStyle name="Обычный 3 19 12 5 2 3" xfId="51200"/>
    <cellStyle name="Обычный 3 19 12 5 3" xfId="51201"/>
    <cellStyle name="Обычный 3 19 12 5 3 2" xfId="51202"/>
    <cellStyle name="Обычный 3 19 12 5 4" xfId="51203"/>
    <cellStyle name="Обычный 3 19 12 6" xfId="51204"/>
    <cellStyle name="Обычный 3 19 12 6 2" xfId="51205"/>
    <cellStyle name="Обычный 3 19 12 6 2 2" xfId="51206"/>
    <cellStyle name="Обычный 3 19 12 6 3" xfId="51207"/>
    <cellStyle name="Обычный 3 19 12 7" xfId="51208"/>
    <cellStyle name="Обычный 3 19 12 7 2" xfId="51209"/>
    <cellStyle name="Обычный 3 19 12 8" xfId="51210"/>
    <cellStyle name="Обычный 3 19 13" xfId="51211"/>
    <cellStyle name="Обычный 3 19 13 2" xfId="51212"/>
    <cellStyle name="Обычный 3 19 13 2 2" xfId="51213"/>
    <cellStyle name="Обычный 3 19 13 2 2 2" xfId="51214"/>
    <cellStyle name="Обычный 3 19 13 2 2 2 2" xfId="51215"/>
    <cellStyle name="Обычный 3 19 13 2 2 2 2 2" xfId="51216"/>
    <cellStyle name="Обычный 3 19 13 2 2 2 2 2 2" xfId="51217"/>
    <cellStyle name="Обычный 3 19 13 2 2 2 2 3" xfId="51218"/>
    <cellStyle name="Обычный 3 19 13 2 2 2 3" xfId="51219"/>
    <cellStyle name="Обычный 3 19 13 2 2 2 3 2" xfId="51220"/>
    <cellStyle name="Обычный 3 19 13 2 2 2 4" xfId="51221"/>
    <cellStyle name="Обычный 3 19 13 2 2 3" xfId="51222"/>
    <cellStyle name="Обычный 3 19 13 2 2 3 2" xfId="51223"/>
    <cellStyle name="Обычный 3 19 13 2 2 3 2 2" xfId="51224"/>
    <cellStyle name="Обычный 3 19 13 2 2 3 3" xfId="51225"/>
    <cellStyle name="Обычный 3 19 13 2 2 4" xfId="51226"/>
    <cellStyle name="Обычный 3 19 13 2 2 4 2" xfId="51227"/>
    <cellStyle name="Обычный 3 19 13 2 2 5" xfId="51228"/>
    <cellStyle name="Обычный 3 19 13 2 3" xfId="51229"/>
    <cellStyle name="Обычный 3 19 13 2 3 2" xfId="51230"/>
    <cellStyle name="Обычный 3 19 13 2 3 2 2" xfId="51231"/>
    <cellStyle name="Обычный 3 19 13 2 3 2 2 2" xfId="51232"/>
    <cellStyle name="Обычный 3 19 13 2 3 2 2 2 2" xfId="51233"/>
    <cellStyle name="Обычный 3 19 13 2 3 2 2 3" xfId="51234"/>
    <cellStyle name="Обычный 3 19 13 2 3 2 3" xfId="51235"/>
    <cellStyle name="Обычный 3 19 13 2 3 2 3 2" xfId="51236"/>
    <cellStyle name="Обычный 3 19 13 2 3 2 4" xfId="51237"/>
    <cellStyle name="Обычный 3 19 13 2 3 3" xfId="51238"/>
    <cellStyle name="Обычный 3 19 13 2 3 3 2" xfId="51239"/>
    <cellStyle name="Обычный 3 19 13 2 3 3 2 2" xfId="51240"/>
    <cellStyle name="Обычный 3 19 13 2 3 3 3" xfId="51241"/>
    <cellStyle name="Обычный 3 19 13 2 3 4" xfId="51242"/>
    <cellStyle name="Обычный 3 19 13 2 3 4 2" xfId="51243"/>
    <cellStyle name="Обычный 3 19 13 2 3 5" xfId="51244"/>
    <cellStyle name="Обычный 3 19 13 2 4" xfId="51245"/>
    <cellStyle name="Обычный 3 19 13 2 4 2" xfId="51246"/>
    <cellStyle name="Обычный 3 19 13 2 4 2 2" xfId="51247"/>
    <cellStyle name="Обычный 3 19 13 2 4 2 2 2" xfId="51248"/>
    <cellStyle name="Обычный 3 19 13 2 4 2 3" xfId="51249"/>
    <cellStyle name="Обычный 3 19 13 2 4 3" xfId="51250"/>
    <cellStyle name="Обычный 3 19 13 2 4 3 2" xfId="51251"/>
    <cellStyle name="Обычный 3 19 13 2 4 4" xfId="51252"/>
    <cellStyle name="Обычный 3 19 13 2 5" xfId="51253"/>
    <cellStyle name="Обычный 3 19 13 2 5 2" xfId="51254"/>
    <cellStyle name="Обычный 3 19 13 2 5 2 2" xfId="51255"/>
    <cellStyle name="Обычный 3 19 13 2 5 3" xfId="51256"/>
    <cellStyle name="Обычный 3 19 13 2 6" xfId="51257"/>
    <cellStyle name="Обычный 3 19 13 2 6 2" xfId="51258"/>
    <cellStyle name="Обычный 3 19 13 2 7" xfId="51259"/>
    <cellStyle name="Обычный 3 19 13 3" xfId="51260"/>
    <cellStyle name="Обычный 3 19 13 3 2" xfId="51261"/>
    <cellStyle name="Обычный 3 19 13 3 2 2" xfId="51262"/>
    <cellStyle name="Обычный 3 19 13 3 2 2 2" xfId="51263"/>
    <cellStyle name="Обычный 3 19 13 3 2 2 2 2" xfId="51264"/>
    <cellStyle name="Обычный 3 19 13 3 2 2 3" xfId="51265"/>
    <cellStyle name="Обычный 3 19 13 3 2 3" xfId="51266"/>
    <cellStyle name="Обычный 3 19 13 3 2 3 2" xfId="51267"/>
    <cellStyle name="Обычный 3 19 13 3 2 4" xfId="51268"/>
    <cellStyle name="Обычный 3 19 13 3 3" xfId="51269"/>
    <cellStyle name="Обычный 3 19 13 3 3 2" xfId="51270"/>
    <cellStyle name="Обычный 3 19 13 3 3 2 2" xfId="51271"/>
    <cellStyle name="Обычный 3 19 13 3 3 3" xfId="51272"/>
    <cellStyle name="Обычный 3 19 13 3 4" xfId="51273"/>
    <cellStyle name="Обычный 3 19 13 3 4 2" xfId="51274"/>
    <cellStyle name="Обычный 3 19 13 3 5" xfId="51275"/>
    <cellStyle name="Обычный 3 19 13 4" xfId="51276"/>
    <cellStyle name="Обычный 3 19 13 4 2" xfId="51277"/>
    <cellStyle name="Обычный 3 19 13 4 2 2" xfId="51278"/>
    <cellStyle name="Обычный 3 19 13 4 2 2 2" xfId="51279"/>
    <cellStyle name="Обычный 3 19 13 4 2 2 2 2" xfId="51280"/>
    <cellStyle name="Обычный 3 19 13 4 2 2 3" xfId="51281"/>
    <cellStyle name="Обычный 3 19 13 4 2 3" xfId="51282"/>
    <cellStyle name="Обычный 3 19 13 4 2 3 2" xfId="51283"/>
    <cellStyle name="Обычный 3 19 13 4 2 4" xfId="51284"/>
    <cellStyle name="Обычный 3 19 13 4 3" xfId="51285"/>
    <cellStyle name="Обычный 3 19 13 4 3 2" xfId="51286"/>
    <cellStyle name="Обычный 3 19 13 4 3 2 2" xfId="51287"/>
    <cellStyle name="Обычный 3 19 13 4 3 3" xfId="51288"/>
    <cellStyle name="Обычный 3 19 13 4 4" xfId="51289"/>
    <cellStyle name="Обычный 3 19 13 4 4 2" xfId="51290"/>
    <cellStyle name="Обычный 3 19 13 4 5" xfId="51291"/>
    <cellStyle name="Обычный 3 19 13 5" xfId="51292"/>
    <cellStyle name="Обычный 3 19 13 5 2" xfId="51293"/>
    <cellStyle name="Обычный 3 19 13 5 2 2" xfId="51294"/>
    <cellStyle name="Обычный 3 19 13 5 2 2 2" xfId="51295"/>
    <cellStyle name="Обычный 3 19 13 5 2 3" xfId="51296"/>
    <cellStyle name="Обычный 3 19 13 5 3" xfId="51297"/>
    <cellStyle name="Обычный 3 19 13 5 3 2" xfId="51298"/>
    <cellStyle name="Обычный 3 19 13 5 4" xfId="51299"/>
    <cellStyle name="Обычный 3 19 13 6" xfId="51300"/>
    <cellStyle name="Обычный 3 19 13 6 2" xfId="51301"/>
    <cellStyle name="Обычный 3 19 13 6 2 2" xfId="51302"/>
    <cellStyle name="Обычный 3 19 13 6 3" xfId="51303"/>
    <cellStyle name="Обычный 3 19 13 7" xfId="51304"/>
    <cellStyle name="Обычный 3 19 13 7 2" xfId="51305"/>
    <cellStyle name="Обычный 3 19 13 8" xfId="51306"/>
    <cellStyle name="Обычный 3 19 14" xfId="51307"/>
    <cellStyle name="Обычный 3 19 14 2" xfId="51308"/>
    <cellStyle name="Обычный 3 19 14 2 2" xfId="51309"/>
    <cellStyle name="Обычный 3 19 14 2 2 2" xfId="51310"/>
    <cellStyle name="Обычный 3 19 14 2 2 2 2" xfId="51311"/>
    <cellStyle name="Обычный 3 19 14 2 2 2 2 2" xfId="51312"/>
    <cellStyle name="Обычный 3 19 14 2 2 2 2 2 2" xfId="51313"/>
    <cellStyle name="Обычный 3 19 14 2 2 2 2 3" xfId="51314"/>
    <cellStyle name="Обычный 3 19 14 2 2 2 3" xfId="51315"/>
    <cellStyle name="Обычный 3 19 14 2 2 2 3 2" xfId="51316"/>
    <cellStyle name="Обычный 3 19 14 2 2 2 4" xfId="51317"/>
    <cellStyle name="Обычный 3 19 14 2 2 3" xfId="51318"/>
    <cellStyle name="Обычный 3 19 14 2 2 3 2" xfId="51319"/>
    <cellStyle name="Обычный 3 19 14 2 2 3 2 2" xfId="51320"/>
    <cellStyle name="Обычный 3 19 14 2 2 3 3" xfId="51321"/>
    <cellStyle name="Обычный 3 19 14 2 2 4" xfId="51322"/>
    <cellStyle name="Обычный 3 19 14 2 2 4 2" xfId="51323"/>
    <cellStyle name="Обычный 3 19 14 2 2 5" xfId="51324"/>
    <cellStyle name="Обычный 3 19 14 2 3" xfId="51325"/>
    <cellStyle name="Обычный 3 19 14 2 3 2" xfId="51326"/>
    <cellStyle name="Обычный 3 19 14 2 3 2 2" xfId="51327"/>
    <cellStyle name="Обычный 3 19 14 2 3 2 2 2" xfId="51328"/>
    <cellStyle name="Обычный 3 19 14 2 3 2 2 2 2" xfId="51329"/>
    <cellStyle name="Обычный 3 19 14 2 3 2 2 3" xfId="51330"/>
    <cellStyle name="Обычный 3 19 14 2 3 2 3" xfId="51331"/>
    <cellStyle name="Обычный 3 19 14 2 3 2 3 2" xfId="51332"/>
    <cellStyle name="Обычный 3 19 14 2 3 2 4" xfId="51333"/>
    <cellStyle name="Обычный 3 19 14 2 3 3" xfId="51334"/>
    <cellStyle name="Обычный 3 19 14 2 3 3 2" xfId="51335"/>
    <cellStyle name="Обычный 3 19 14 2 3 3 2 2" xfId="51336"/>
    <cellStyle name="Обычный 3 19 14 2 3 3 3" xfId="51337"/>
    <cellStyle name="Обычный 3 19 14 2 3 4" xfId="51338"/>
    <cellStyle name="Обычный 3 19 14 2 3 4 2" xfId="51339"/>
    <cellStyle name="Обычный 3 19 14 2 3 5" xfId="51340"/>
    <cellStyle name="Обычный 3 19 14 2 4" xfId="51341"/>
    <cellStyle name="Обычный 3 19 14 2 4 2" xfId="51342"/>
    <cellStyle name="Обычный 3 19 14 2 4 2 2" xfId="51343"/>
    <cellStyle name="Обычный 3 19 14 2 4 2 2 2" xfId="51344"/>
    <cellStyle name="Обычный 3 19 14 2 4 2 3" xfId="51345"/>
    <cellStyle name="Обычный 3 19 14 2 4 3" xfId="51346"/>
    <cellStyle name="Обычный 3 19 14 2 4 3 2" xfId="51347"/>
    <cellStyle name="Обычный 3 19 14 2 4 4" xfId="51348"/>
    <cellStyle name="Обычный 3 19 14 2 5" xfId="51349"/>
    <cellStyle name="Обычный 3 19 14 2 5 2" xfId="51350"/>
    <cellStyle name="Обычный 3 19 14 2 5 2 2" xfId="51351"/>
    <cellStyle name="Обычный 3 19 14 2 5 3" xfId="51352"/>
    <cellStyle name="Обычный 3 19 14 2 6" xfId="51353"/>
    <cellStyle name="Обычный 3 19 14 2 6 2" xfId="51354"/>
    <cellStyle name="Обычный 3 19 14 2 7" xfId="51355"/>
    <cellStyle name="Обычный 3 19 14 3" xfId="51356"/>
    <cellStyle name="Обычный 3 19 14 3 2" xfId="51357"/>
    <cellStyle name="Обычный 3 19 14 3 2 2" xfId="51358"/>
    <cellStyle name="Обычный 3 19 14 3 2 2 2" xfId="51359"/>
    <cellStyle name="Обычный 3 19 14 3 2 2 2 2" xfId="51360"/>
    <cellStyle name="Обычный 3 19 14 3 2 2 3" xfId="51361"/>
    <cellStyle name="Обычный 3 19 14 3 2 3" xfId="51362"/>
    <cellStyle name="Обычный 3 19 14 3 2 3 2" xfId="51363"/>
    <cellStyle name="Обычный 3 19 14 3 2 4" xfId="51364"/>
    <cellStyle name="Обычный 3 19 14 3 3" xfId="51365"/>
    <cellStyle name="Обычный 3 19 14 3 3 2" xfId="51366"/>
    <cellStyle name="Обычный 3 19 14 3 3 2 2" xfId="51367"/>
    <cellStyle name="Обычный 3 19 14 3 3 3" xfId="51368"/>
    <cellStyle name="Обычный 3 19 14 3 4" xfId="51369"/>
    <cellStyle name="Обычный 3 19 14 3 4 2" xfId="51370"/>
    <cellStyle name="Обычный 3 19 14 3 5" xfId="51371"/>
    <cellStyle name="Обычный 3 19 14 4" xfId="51372"/>
    <cellStyle name="Обычный 3 19 14 4 2" xfId="51373"/>
    <cellStyle name="Обычный 3 19 14 4 2 2" xfId="51374"/>
    <cellStyle name="Обычный 3 19 14 4 2 2 2" xfId="51375"/>
    <cellStyle name="Обычный 3 19 14 4 2 2 2 2" xfId="51376"/>
    <cellStyle name="Обычный 3 19 14 4 2 2 3" xfId="51377"/>
    <cellStyle name="Обычный 3 19 14 4 2 3" xfId="51378"/>
    <cellStyle name="Обычный 3 19 14 4 2 3 2" xfId="51379"/>
    <cellStyle name="Обычный 3 19 14 4 2 4" xfId="51380"/>
    <cellStyle name="Обычный 3 19 14 4 3" xfId="51381"/>
    <cellStyle name="Обычный 3 19 14 4 3 2" xfId="51382"/>
    <cellStyle name="Обычный 3 19 14 4 3 2 2" xfId="51383"/>
    <cellStyle name="Обычный 3 19 14 4 3 3" xfId="51384"/>
    <cellStyle name="Обычный 3 19 14 4 4" xfId="51385"/>
    <cellStyle name="Обычный 3 19 14 4 4 2" xfId="51386"/>
    <cellStyle name="Обычный 3 19 14 4 5" xfId="51387"/>
    <cellStyle name="Обычный 3 19 14 5" xfId="51388"/>
    <cellStyle name="Обычный 3 19 14 5 2" xfId="51389"/>
    <cellStyle name="Обычный 3 19 14 5 2 2" xfId="51390"/>
    <cellStyle name="Обычный 3 19 14 5 2 2 2" xfId="51391"/>
    <cellStyle name="Обычный 3 19 14 5 2 3" xfId="51392"/>
    <cellStyle name="Обычный 3 19 14 5 3" xfId="51393"/>
    <cellStyle name="Обычный 3 19 14 5 3 2" xfId="51394"/>
    <cellStyle name="Обычный 3 19 14 5 4" xfId="51395"/>
    <cellStyle name="Обычный 3 19 14 6" xfId="51396"/>
    <cellStyle name="Обычный 3 19 14 6 2" xfId="51397"/>
    <cellStyle name="Обычный 3 19 14 6 2 2" xfId="51398"/>
    <cellStyle name="Обычный 3 19 14 6 3" xfId="51399"/>
    <cellStyle name="Обычный 3 19 14 7" xfId="51400"/>
    <cellStyle name="Обычный 3 19 14 7 2" xfId="51401"/>
    <cellStyle name="Обычный 3 19 14 8" xfId="51402"/>
    <cellStyle name="Обычный 3 19 15" xfId="51403"/>
    <cellStyle name="Обычный 3 19 15 2" xfId="51404"/>
    <cellStyle name="Обычный 3 19 15 2 2" xfId="51405"/>
    <cellStyle name="Обычный 3 19 15 2 2 2" xfId="51406"/>
    <cellStyle name="Обычный 3 19 15 2 2 2 2" xfId="51407"/>
    <cellStyle name="Обычный 3 19 15 2 2 2 2 2" xfId="51408"/>
    <cellStyle name="Обычный 3 19 15 2 2 2 2 2 2" xfId="51409"/>
    <cellStyle name="Обычный 3 19 15 2 2 2 2 3" xfId="51410"/>
    <cellStyle name="Обычный 3 19 15 2 2 2 3" xfId="51411"/>
    <cellStyle name="Обычный 3 19 15 2 2 2 3 2" xfId="51412"/>
    <cellStyle name="Обычный 3 19 15 2 2 2 4" xfId="51413"/>
    <cellStyle name="Обычный 3 19 15 2 2 3" xfId="51414"/>
    <cellStyle name="Обычный 3 19 15 2 2 3 2" xfId="51415"/>
    <cellStyle name="Обычный 3 19 15 2 2 3 2 2" xfId="51416"/>
    <cellStyle name="Обычный 3 19 15 2 2 3 3" xfId="51417"/>
    <cellStyle name="Обычный 3 19 15 2 2 4" xfId="51418"/>
    <cellStyle name="Обычный 3 19 15 2 2 4 2" xfId="51419"/>
    <cellStyle name="Обычный 3 19 15 2 2 5" xfId="51420"/>
    <cellStyle name="Обычный 3 19 15 2 3" xfId="51421"/>
    <cellStyle name="Обычный 3 19 15 2 3 2" xfId="51422"/>
    <cellStyle name="Обычный 3 19 15 2 3 2 2" xfId="51423"/>
    <cellStyle name="Обычный 3 19 15 2 3 2 2 2" xfId="51424"/>
    <cellStyle name="Обычный 3 19 15 2 3 2 2 2 2" xfId="51425"/>
    <cellStyle name="Обычный 3 19 15 2 3 2 2 3" xfId="51426"/>
    <cellStyle name="Обычный 3 19 15 2 3 2 3" xfId="51427"/>
    <cellStyle name="Обычный 3 19 15 2 3 2 3 2" xfId="51428"/>
    <cellStyle name="Обычный 3 19 15 2 3 2 4" xfId="51429"/>
    <cellStyle name="Обычный 3 19 15 2 3 3" xfId="51430"/>
    <cellStyle name="Обычный 3 19 15 2 3 3 2" xfId="51431"/>
    <cellStyle name="Обычный 3 19 15 2 3 3 2 2" xfId="51432"/>
    <cellStyle name="Обычный 3 19 15 2 3 3 3" xfId="51433"/>
    <cellStyle name="Обычный 3 19 15 2 3 4" xfId="51434"/>
    <cellStyle name="Обычный 3 19 15 2 3 4 2" xfId="51435"/>
    <cellStyle name="Обычный 3 19 15 2 3 5" xfId="51436"/>
    <cellStyle name="Обычный 3 19 15 2 4" xfId="51437"/>
    <cellStyle name="Обычный 3 19 15 2 4 2" xfId="51438"/>
    <cellStyle name="Обычный 3 19 15 2 4 2 2" xfId="51439"/>
    <cellStyle name="Обычный 3 19 15 2 4 2 2 2" xfId="51440"/>
    <cellStyle name="Обычный 3 19 15 2 4 2 3" xfId="51441"/>
    <cellStyle name="Обычный 3 19 15 2 4 3" xfId="51442"/>
    <cellStyle name="Обычный 3 19 15 2 4 3 2" xfId="51443"/>
    <cellStyle name="Обычный 3 19 15 2 4 4" xfId="51444"/>
    <cellStyle name="Обычный 3 19 15 2 5" xfId="51445"/>
    <cellStyle name="Обычный 3 19 15 2 5 2" xfId="51446"/>
    <cellStyle name="Обычный 3 19 15 2 5 2 2" xfId="51447"/>
    <cellStyle name="Обычный 3 19 15 2 5 3" xfId="51448"/>
    <cellStyle name="Обычный 3 19 15 2 6" xfId="51449"/>
    <cellStyle name="Обычный 3 19 15 2 6 2" xfId="51450"/>
    <cellStyle name="Обычный 3 19 15 2 7" xfId="51451"/>
    <cellStyle name="Обычный 3 19 15 3" xfId="51452"/>
    <cellStyle name="Обычный 3 19 15 3 2" xfId="51453"/>
    <cellStyle name="Обычный 3 19 15 3 2 2" xfId="51454"/>
    <cellStyle name="Обычный 3 19 15 3 2 2 2" xfId="51455"/>
    <cellStyle name="Обычный 3 19 15 3 2 2 2 2" xfId="51456"/>
    <cellStyle name="Обычный 3 19 15 3 2 2 3" xfId="51457"/>
    <cellStyle name="Обычный 3 19 15 3 2 3" xfId="51458"/>
    <cellStyle name="Обычный 3 19 15 3 2 3 2" xfId="51459"/>
    <cellStyle name="Обычный 3 19 15 3 2 4" xfId="51460"/>
    <cellStyle name="Обычный 3 19 15 3 3" xfId="51461"/>
    <cellStyle name="Обычный 3 19 15 3 3 2" xfId="51462"/>
    <cellStyle name="Обычный 3 19 15 3 3 2 2" xfId="51463"/>
    <cellStyle name="Обычный 3 19 15 3 3 3" xfId="51464"/>
    <cellStyle name="Обычный 3 19 15 3 4" xfId="51465"/>
    <cellStyle name="Обычный 3 19 15 3 4 2" xfId="51466"/>
    <cellStyle name="Обычный 3 19 15 3 5" xfId="51467"/>
    <cellStyle name="Обычный 3 19 15 4" xfId="51468"/>
    <cellStyle name="Обычный 3 19 15 4 2" xfId="51469"/>
    <cellStyle name="Обычный 3 19 15 4 2 2" xfId="51470"/>
    <cellStyle name="Обычный 3 19 15 4 2 2 2" xfId="51471"/>
    <cellStyle name="Обычный 3 19 15 4 2 2 2 2" xfId="51472"/>
    <cellStyle name="Обычный 3 19 15 4 2 2 3" xfId="51473"/>
    <cellStyle name="Обычный 3 19 15 4 2 3" xfId="51474"/>
    <cellStyle name="Обычный 3 19 15 4 2 3 2" xfId="51475"/>
    <cellStyle name="Обычный 3 19 15 4 2 4" xfId="51476"/>
    <cellStyle name="Обычный 3 19 15 4 3" xfId="51477"/>
    <cellStyle name="Обычный 3 19 15 4 3 2" xfId="51478"/>
    <cellStyle name="Обычный 3 19 15 4 3 2 2" xfId="51479"/>
    <cellStyle name="Обычный 3 19 15 4 3 3" xfId="51480"/>
    <cellStyle name="Обычный 3 19 15 4 4" xfId="51481"/>
    <cellStyle name="Обычный 3 19 15 4 4 2" xfId="51482"/>
    <cellStyle name="Обычный 3 19 15 4 5" xfId="51483"/>
    <cellStyle name="Обычный 3 19 15 5" xfId="51484"/>
    <cellStyle name="Обычный 3 19 15 5 2" xfId="51485"/>
    <cellStyle name="Обычный 3 19 15 5 2 2" xfId="51486"/>
    <cellStyle name="Обычный 3 19 15 5 2 2 2" xfId="51487"/>
    <cellStyle name="Обычный 3 19 15 5 2 3" xfId="51488"/>
    <cellStyle name="Обычный 3 19 15 5 3" xfId="51489"/>
    <cellStyle name="Обычный 3 19 15 5 3 2" xfId="51490"/>
    <cellStyle name="Обычный 3 19 15 5 4" xfId="51491"/>
    <cellStyle name="Обычный 3 19 15 6" xfId="51492"/>
    <cellStyle name="Обычный 3 19 15 6 2" xfId="51493"/>
    <cellStyle name="Обычный 3 19 15 6 2 2" xfId="51494"/>
    <cellStyle name="Обычный 3 19 15 6 3" xfId="51495"/>
    <cellStyle name="Обычный 3 19 15 7" xfId="51496"/>
    <cellStyle name="Обычный 3 19 15 7 2" xfId="51497"/>
    <cellStyle name="Обычный 3 19 15 8" xfId="51498"/>
    <cellStyle name="Обычный 3 19 16" xfId="51499"/>
    <cellStyle name="Обычный 3 19 16 2" xfId="51500"/>
    <cellStyle name="Обычный 3 19 16 2 2" xfId="51501"/>
    <cellStyle name="Обычный 3 19 16 2 2 2" xfId="51502"/>
    <cellStyle name="Обычный 3 19 16 2 2 2 2" xfId="51503"/>
    <cellStyle name="Обычный 3 19 16 2 2 2 2 2" xfId="51504"/>
    <cellStyle name="Обычный 3 19 16 2 2 2 2 2 2" xfId="51505"/>
    <cellStyle name="Обычный 3 19 16 2 2 2 2 3" xfId="51506"/>
    <cellStyle name="Обычный 3 19 16 2 2 2 3" xfId="51507"/>
    <cellStyle name="Обычный 3 19 16 2 2 2 3 2" xfId="51508"/>
    <cellStyle name="Обычный 3 19 16 2 2 2 4" xfId="51509"/>
    <cellStyle name="Обычный 3 19 16 2 2 3" xfId="51510"/>
    <cellStyle name="Обычный 3 19 16 2 2 3 2" xfId="51511"/>
    <cellStyle name="Обычный 3 19 16 2 2 3 2 2" xfId="51512"/>
    <cellStyle name="Обычный 3 19 16 2 2 3 3" xfId="51513"/>
    <cellStyle name="Обычный 3 19 16 2 2 4" xfId="51514"/>
    <cellStyle name="Обычный 3 19 16 2 2 4 2" xfId="51515"/>
    <cellStyle name="Обычный 3 19 16 2 2 5" xfId="51516"/>
    <cellStyle name="Обычный 3 19 16 2 3" xfId="51517"/>
    <cellStyle name="Обычный 3 19 16 2 3 2" xfId="51518"/>
    <cellStyle name="Обычный 3 19 16 2 3 2 2" xfId="51519"/>
    <cellStyle name="Обычный 3 19 16 2 3 2 2 2" xfId="51520"/>
    <cellStyle name="Обычный 3 19 16 2 3 2 2 2 2" xfId="51521"/>
    <cellStyle name="Обычный 3 19 16 2 3 2 2 3" xfId="51522"/>
    <cellStyle name="Обычный 3 19 16 2 3 2 3" xfId="51523"/>
    <cellStyle name="Обычный 3 19 16 2 3 2 3 2" xfId="51524"/>
    <cellStyle name="Обычный 3 19 16 2 3 2 4" xfId="51525"/>
    <cellStyle name="Обычный 3 19 16 2 3 3" xfId="51526"/>
    <cellStyle name="Обычный 3 19 16 2 3 3 2" xfId="51527"/>
    <cellStyle name="Обычный 3 19 16 2 3 3 2 2" xfId="51528"/>
    <cellStyle name="Обычный 3 19 16 2 3 3 3" xfId="51529"/>
    <cellStyle name="Обычный 3 19 16 2 3 4" xfId="51530"/>
    <cellStyle name="Обычный 3 19 16 2 3 4 2" xfId="51531"/>
    <cellStyle name="Обычный 3 19 16 2 3 5" xfId="51532"/>
    <cellStyle name="Обычный 3 19 16 2 4" xfId="51533"/>
    <cellStyle name="Обычный 3 19 16 2 4 2" xfId="51534"/>
    <cellStyle name="Обычный 3 19 16 2 4 2 2" xfId="51535"/>
    <cellStyle name="Обычный 3 19 16 2 4 2 2 2" xfId="51536"/>
    <cellStyle name="Обычный 3 19 16 2 4 2 3" xfId="51537"/>
    <cellStyle name="Обычный 3 19 16 2 4 3" xfId="51538"/>
    <cellStyle name="Обычный 3 19 16 2 4 3 2" xfId="51539"/>
    <cellStyle name="Обычный 3 19 16 2 4 4" xfId="51540"/>
    <cellStyle name="Обычный 3 19 16 2 5" xfId="51541"/>
    <cellStyle name="Обычный 3 19 16 2 5 2" xfId="51542"/>
    <cellStyle name="Обычный 3 19 16 2 5 2 2" xfId="51543"/>
    <cellStyle name="Обычный 3 19 16 2 5 3" xfId="51544"/>
    <cellStyle name="Обычный 3 19 16 2 6" xfId="51545"/>
    <cellStyle name="Обычный 3 19 16 2 6 2" xfId="51546"/>
    <cellStyle name="Обычный 3 19 16 2 7" xfId="51547"/>
    <cellStyle name="Обычный 3 19 16 3" xfId="51548"/>
    <cellStyle name="Обычный 3 19 16 3 2" xfId="51549"/>
    <cellStyle name="Обычный 3 19 16 3 2 2" xfId="51550"/>
    <cellStyle name="Обычный 3 19 16 3 2 2 2" xfId="51551"/>
    <cellStyle name="Обычный 3 19 16 3 2 2 2 2" xfId="51552"/>
    <cellStyle name="Обычный 3 19 16 3 2 2 3" xfId="51553"/>
    <cellStyle name="Обычный 3 19 16 3 2 3" xfId="51554"/>
    <cellStyle name="Обычный 3 19 16 3 2 3 2" xfId="51555"/>
    <cellStyle name="Обычный 3 19 16 3 2 4" xfId="51556"/>
    <cellStyle name="Обычный 3 19 16 3 3" xfId="51557"/>
    <cellStyle name="Обычный 3 19 16 3 3 2" xfId="51558"/>
    <cellStyle name="Обычный 3 19 16 3 3 2 2" xfId="51559"/>
    <cellStyle name="Обычный 3 19 16 3 3 3" xfId="51560"/>
    <cellStyle name="Обычный 3 19 16 3 4" xfId="51561"/>
    <cellStyle name="Обычный 3 19 16 3 4 2" xfId="51562"/>
    <cellStyle name="Обычный 3 19 16 3 5" xfId="51563"/>
    <cellStyle name="Обычный 3 19 16 4" xfId="51564"/>
    <cellStyle name="Обычный 3 19 16 4 2" xfId="51565"/>
    <cellStyle name="Обычный 3 19 16 4 2 2" xfId="51566"/>
    <cellStyle name="Обычный 3 19 16 4 2 2 2" xfId="51567"/>
    <cellStyle name="Обычный 3 19 16 4 2 2 2 2" xfId="51568"/>
    <cellStyle name="Обычный 3 19 16 4 2 2 3" xfId="51569"/>
    <cellStyle name="Обычный 3 19 16 4 2 3" xfId="51570"/>
    <cellStyle name="Обычный 3 19 16 4 2 3 2" xfId="51571"/>
    <cellStyle name="Обычный 3 19 16 4 2 4" xfId="51572"/>
    <cellStyle name="Обычный 3 19 16 4 3" xfId="51573"/>
    <cellStyle name="Обычный 3 19 16 4 3 2" xfId="51574"/>
    <cellStyle name="Обычный 3 19 16 4 3 2 2" xfId="51575"/>
    <cellStyle name="Обычный 3 19 16 4 3 3" xfId="51576"/>
    <cellStyle name="Обычный 3 19 16 4 4" xfId="51577"/>
    <cellStyle name="Обычный 3 19 16 4 4 2" xfId="51578"/>
    <cellStyle name="Обычный 3 19 16 4 5" xfId="51579"/>
    <cellStyle name="Обычный 3 19 16 5" xfId="51580"/>
    <cellStyle name="Обычный 3 19 16 5 2" xfId="51581"/>
    <cellStyle name="Обычный 3 19 16 5 2 2" xfId="51582"/>
    <cellStyle name="Обычный 3 19 16 5 2 2 2" xfId="51583"/>
    <cellStyle name="Обычный 3 19 16 5 2 3" xfId="51584"/>
    <cellStyle name="Обычный 3 19 16 5 3" xfId="51585"/>
    <cellStyle name="Обычный 3 19 16 5 3 2" xfId="51586"/>
    <cellStyle name="Обычный 3 19 16 5 4" xfId="51587"/>
    <cellStyle name="Обычный 3 19 16 6" xfId="51588"/>
    <cellStyle name="Обычный 3 19 16 6 2" xfId="51589"/>
    <cellStyle name="Обычный 3 19 16 6 2 2" xfId="51590"/>
    <cellStyle name="Обычный 3 19 16 6 3" xfId="51591"/>
    <cellStyle name="Обычный 3 19 16 7" xfId="51592"/>
    <cellStyle name="Обычный 3 19 16 7 2" xfId="51593"/>
    <cellStyle name="Обычный 3 19 16 8" xfId="51594"/>
    <cellStyle name="Обычный 3 19 17" xfId="51595"/>
    <cellStyle name="Обычный 3 19 17 2" xfId="51596"/>
    <cellStyle name="Обычный 3 19 17 2 2" xfId="51597"/>
    <cellStyle name="Обычный 3 19 17 2 2 2" xfId="51598"/>
    <cellStyle name="Обычный 3 19 17 2 2 2 2" xfId="51599"/>
    <cellStyle name="Обычный 3 19 17 2 2 2 2 2" xfId="51600"/>
    <cellStyle name="Обычный 3 19 17 2 2 2 2 2 2" xfId="51601"/>
    <cellStyle name="Обычный 3 19 17 2 2 2 2 3" xfId="51602"/>
    <cellStyle name="Обычный 3 19 17 2 2 2 3" xfId="51603"/>
    <cellStyle name="Обычный 3 19 17 2 2 2 3 2" xfId="51604"/>
    <cellStyle name="Обычный 3 19 17 2 2 2 4" xfId="51605"/>
    <cellStyle name="Обычный 3 19 17 2 2 3" xfId="51606"/>
    <cellStyle name="Обычный 3 19 17 2 2 3 2" xfId="51607"/>
    <cellStyle name="Обычный 3 19 17 2 2 3 2 2" xfId="51608"/>
    <cellStyle name="Обычный 3 19 17 2 2 3 3" xfId="51609"/>
    <cellStyle name="Обычный 3 19 17 2 2 4" xfId="51610"/>
    <cellStyle name="Обычный 3 19 17 2 2 4 2" xfId="51611"/>
    <cellStyle name="Обычный 3 19 17 2 2 5" xfId="51612"/>
    <cellStyle name="Обычный 3 19 17 2 3" xfId="51613"/>
    <cellStyle name="Обычный 3 19 17 2 3 2" xfId="51614"/>
    <cellStyle name="Обычный 3 19 17 2 3 2 2" xfId="51615"/>
    <cellStyle name="Обычный 3 19 17 2 3 2 2 2" xfId="51616"/>
    <cellStyle name="Обычный 3 19 17 2 3 2 2 2 2" xfId="51617"/>
    <cellStyle name="Обычный 3 19 17 2 3 2 2 3" xfId="51618"/>
    <cellStyle name="Обычный 3 19 17 2 3 2 3" xfId="51619"/>
    <cellStyle name="Обычный 3 19 17 2 3 2 3 2" xfId="51620"/>
    <cellStyle name="Обычный 3 19 17 2 3 2 4" xfId="51621"/>
    <cellStyle name="Обычный 3 19 17 2 3 3" xfId="51622"/>
    <cellStyle name="Обычный 3 19 17 2 3 3 2" xfId="51623"/>
    <cellStyle name="Обычный 3 19 17 2 3 3 2 2" xfId="51624"/>
    <cellStyle name="Обычный 3 19 17 2 3 3 3" xfId="51625"/>
    <cellStyle name="Обычный 3 19 17 2 3 4" xfId="51626"/>
    <cellStyle name="Обычный 3 19 17 2 3 4 2" xfId="51627"/>
    <cellStyle name="Обычный 3 19 17 2 3 5" xfId="51628"/>
    <cellStyle name="Обычный 3 19 17 2 4" xfId="51629"/>
    <cellStyle name="Обычный 3 19 17 2 4 2" xfId="51630"/>
    <cellStyle name="Обычный 3 19 17 2 4 2 2" xfId="51631"/>
    <cellStyle name="Обычный 3 19 17 2 4 2 2 2" xfId="51632"/>
    <cellStyle name="Обычный 3 19 17 2 4 2 3" xfId="51633"/>
    <cellStyle name="Обычный 3 19 17 2 4 3" xfId="51634"/>
    <cellStyle name="Обычный 3 19 17 2 4 3 2" xfId="51635"/>
    <cellStyle name="Обычный 3 19 17 2 4 4" xfId="51636"/>
    <cellStyle name="Обычный 3 19 17 2 5" xfId="51637"/>
    <cellStyle name="Обычный 3 19 17 2 5 2" xfId="51638"/>
    <cellStyle name="Обычный 3 19 17 2 5 2 2" xfId="51639"/>
    <cellStyle name="Обычный 3 19 17 2 5 3" xfId="51640"/>
    <cellStyle name="Обычный 3 19 17 2 6" xfId="51641"/>
    <cellStyle name="Обычный 3 19 17 2 6 2" xfId="51642"/>
    <cellStyle name="Обычный 3 19 17 2 7" xfId="51643"/>
    <cellStyle name="Обычный 3 19 17 3" xfId="51644"/>
    <cellStyle name="Обычный 3 19 17 3 2" xfId="51645"/>
    <cellStyle name="Обычный 3 19 17 3 2 2" xfId="51646"/>
    <cellStyle name="Обычный 3 19 17 3 2 2 2" xfId="51647"/>
    <cellStyle name="Обычный 3 19 17 3 2 2 2 2" xfId="51648"/>
    <cellStyle name="Обычный 3 19 17 3 2 2 3" xfId="51649"/>
    <cellStyle name="Обычный 3 19 17 3 2 3" xfId="51650"/>
    <cellStyle name="Обычный 3 19 17 3 2 3 2" xfId="51651"/>
    <cellStyle name="Обычный 3 19 17 3 2 4" xfId="51652"/>
    <cellStyle name="Обычный 3 19 17 3 3" xfId="51653"/>
    <cellStyle name="Обычный 3 19 17 3 3 2" xfId="51654"/>
    <cellStyle name="Обычный 3 19 17 3 3 2 2" xfId="51655"/>
    <cellStyle name="Обычный 3 19 17 3 3 3" xfId="51656"/>
    <cellStyle name="Обычный 3 19 17 3 4" xfId="51657"/>
    <cellStyle name="Обычный 3 19 17 3 4 2" xfId="51658"/>
    <cellStyle name="Обычный 3 19 17 3 5" xfId="51659"/>
    <cellStyle name="Обычный 3 19 17 4" xfId="51660"/>
    <cellStyle name="Обычный 3 19 17 4 2" xfId="51661"/>
    <cellStyle name="Обычный 3 19 17 4 2 2" xfId="51662"/>
    <cellStyle name="Обычный 3 19 17 4 2 2 2" xfId="51663"/>
    <cellStyle name="Обычный 3 19 17 4 2 2 2 2" xfId="51664"/>
    <cellStyle name="Обычный 3 19 17 4 2 2 3" xfId="51665"/>
    <cellStyle name="Обычный 3 19 17 4 2 3" xfId="51666"/>
    <cellStyle name="Обычный 3 19 17 4 2 3 2" xfId="51667"/>
    <cellStyle name="Обычный 3 19 17 4 2 4" xfId="51668"/>
    <cellStyle name="Обычный 3 19 17 4 3" xfId="51669"/>
    <cellStyle name="Обычный 3 19 17 4 3 2" xfId="51670"/>
    <cellStyle name="Обычный 3 19 17 4 3 2 2" xfId="51671"/>
    <cellStyle name="Обычный 3 19 17 4 3 3" xfId="51672"/>
    <cellStyle name="Обычный 3 19 17 4 4" xfId="51673"/>
    <cellStyle name="Обычный 3 19 17 4 4 2" xfId="51674"/>
    <cellStyle name="Обычный 3 19 17 4 5" xfId="51675"/>
    <cellStyle name="Обычный 3 19 17 5" xfId="51676"/>
    <cellStyle name="Обычный 3 19 17 5 2" xfId="51677"/>
    <cellStyle name="Обычный 3 19 17 5 2 2" xfId="51678"/>
    <cellStyle name="Обычный 3 19 17 5 2 2 2" xfId="51679"/>
    <cellStyle name="Обычный 3 19 17 5 2 3" xfId="51680"/>
    <cellStyle name="Обычный 3 19 17 5 3" xfId="51681"/>
    <cellStyle name="Обычный 3 19 17 5 3 2" xfId="51682"/>
    <cellStyle name="Обычный 3 19 17 5 4" xfId="51683"/>
    <cellStyle name="Обычный 3 19 17 6" xfId="51684"/>
    <cellStyle name="Обычный 3 19 17 6 2" xfId="51685"/>
    <cellStyle name="Обычный 3 19 17 6 2 2" xfId="51686"/>
    <cellStyle name="Обычный 3 19 17 6 3" xfId="51687"/>
    <cellStyle name="Обычный 3 19 17 7" xfId="51688"/>
    <cellStyle name="Обычный 3 19 17 7 2" xfId="51689"/>
    <cellStyle name="Обычный 3 19 17 8" xfId="51690"/>
    <cellStyle name="Обычный 3 19 18" xfId="51691"/>
    <cellStyle name="Обычный 3 19 18 2" xfId="51692"/>
    <cellStyle name="Обычный 3 19 18 2 2" xfId="51693"/>
    <cellStyle name="Обычный 3 19 18 2 2 2" xfId="51694"/>
    <cellStyle name="Обычный 3 19 18 2 2 2 2" xfId="51695"/>
    <cellStyle name="Обычный 3 19 18 2 2 2 2 2" xfId="51696"/>
    <cellStyle name="Обычный 3 19 18 2 2 2 2 2 2" xfId="51697"/>
    <cellStyle name="Обычный 3 19 18 2 2 2 2 3" xfId="51698"/>
    <cellStyle name="Обычный 3 19 18 2 2 2 3" xfId="51699"/>
    <cellStyle name="Обычный 3 19 18 2 2 2 3 2" xfId="51700"/>
    <cellStyle name="Обычный 3 19 18 2 2 2 4" xfId="51701"/>
    <cellStyle name="Обычный 3 19 18 2 2 3" xfId="51702"/>
    <cellStyle name="Обычный 3 19 18 2 2 3 2" xfId="51703"/>
    <cellStyle name="Обычный 3 19 18 2 2 3 2 2" xfId="51704"/>
    <cellStyle name="Обычный 3 19 18 2 2 3 3" xfId="51705"/>
    <cellStyle name="Обычный 3 19 18 2 2 4" xfId="51706"/>
    <cellStyle name="Обычный 3 19 18 2 2 4 2" xfId="51707"/>
    <cellStyle name="Обычный 3 19 18 2 2 5" xfId="51708"/>
    <cellStyle name="Обычный 3 19 18 2 3" xfId="51709"/>
    <cellStyle name="Обычный 3 19 18 2 3 2" xfId="51710"/>
    <cellStyle name="Обычный 3 19 18 2 3 2 2" xfId="51711"/>
    <cellStyle name="Обычный 3 19 18 2 3 2 2 2" xfId="51712"/>
    <cellStyle name="Обычный 3 19 18 2 3 2 2 2 2" xfId="51713"/>
    <cellStyle name="Обычный 3 19 18 2 3 2 2 3" xfId="51714"/>
    <cellStyle name="Обычный 3 19 18 2 3 2 3" xfId="51715"/>
    <cellStyle name="Обычный 3 19 18 2 3 2 3 2" xfId="51716"/>
    <cellStyle name="Обычный 3 19 18 2 3 2 4" xfId="51717"/>
    <cellStyle name="Обычный 3 19 18 2 3 3" xfId="51718"/>
    <cellStyle name="Обычный 3 19 18 2 3 3 2" xfId="51719"/>
    <cellStyle name="Обычный 3 19 18 2 3 3 2 2" xfId="51720"/>
    <cellStyle name="Обычный 3 19 18 2 3 3 3" xfId="51721"/>
    <cellStyle name="Обычный 3 19 18 2 3 4" xfId="51722"/>
    <cellStyle name="Обычный 3 19 18 2 3 4 2" xfId="51723"/>
    <cellStyle name="Обычный 3 19 18 2 3 5" xfId="51724"/>
    <cellStyle name="Обычный 3 19 18 2 4" xfId="51725"/>
    <cellStyle name="Обычный 3 19 18 2 4 2" xfId="51726"/>
    <cellStyle name="Обычный 3 19 18 2 4 2 2" xfId="51727"/>
    <cellStyle name="Обычный 3 19 18 2 4 2 2 2" xfId="51728"/>
    <cellStyle name="Обычный 3 19 18 2 4 2 3" xfId="51729"/>
    <cellStyle name="Обычный 3 19 18 2 4 3" xfId="51730"/>
    <cellStyle name="Обычный 3 19 18 2 4 3 2" xfId="51731"/>
    <cellStyle name="Обычный 3 19 18 2 4 4" xfId="51732"/>
    <cellStyle name="Обычный 3 19 18 2 5" xfId="51733"/>
    <cellStyle name="Обычный 3 19 18 2 5 2" xfId="51734"/>
    <cellStyle name="Обычный 3 19 18 2 5 2 2" xfId="51735"/>
    <cellStyle name="Обычный 3 19 18 2 5 3" xfId="51736"/>
    <cellStyle name="Обычный 3 19 18 2 6" xfId="51737"/>
    <cellStyle name="Обычный 3 19 18 2 6 2" xfId="51738"/>
    <cellStyle name="Обычный 3 19 18 2 7" xfId="51739"/>
    <cellStyle name="Обычный 3 19 18 3" xfId="51740"/>
    <cellStyle name="Обычный 3 19 18 3 2" xfId="51741"/>
    <cellStyle name="Обычный 3 19 18 3 2 2" xfId="51742"/>
    <cellStyle name="Обычный 3 19 18 3 2 2 2" xfId="51743"/>
    <cellStyle name="Обычный 3 19 18 3 2 2 2 2" xfId="51744"/>
    <cellStyle name="Обычный 3 19 18 3 2 2 3" xfId="51745"/>
    <cellStyle name="Обычный 3 19 18 3 2 3" xfId="51746"/>
    <cellStyle name="Обычный 3 19 18 3 2 3 2" xfId="51747"/>
    <cellStyle name="Обычный 3 19 18 3 2 4" xfId="51748"/>
    <cellStyle name="Обычный 3 19 18 3 3" xfId="51749"/>
    <cellStyle name="Обычный 3 19 18 3 3 2" xfId="51750"/>
    <cellStyle name="Обычный 3 19 18 3 3 2 2" xfId="51751"/>
    <cellStyle name="Обычный 3 19 18 3 3 3" xfId="51752"/>
    <cellStyle name="Обычный 3 19 18 3 4" xfId="51753"/>
    <cellStyle name="Обычный 3 19 18 3 4 2" xfId="51754"/>
    <cellStyle name="Обычный 3 19 18 3 5" xfId="51755"/>
    <cellStyle name="Обычный 3 19 18 4" xfId="51756"/>
    <cellStyle name="Обычный 3 19 18 4 2" xfId="51757"/>
    <cellStyle name="Обычный 3 19 18 4 2 2" xfId="51758"/>
    <cellStyle name="Обычный 3 19 18 4 2 2 2" xfId="51759"/>
    <cellStyle name="Обычный 3 19 18 4 2 2 2 2" xfId="51760"/>
    <cellStyle name="Обычный 3 19 18 4 2 2 3" xfId="51761"/>
    <cellStyle name="Обычный 3 19 18 4 2 3" xfId="51762"/>
    <cellStyle name="Обычный 3 19 18 4 2 3 2" xfId="51763"/>
    <cellStyle name="Обычный 3 19 18 4 2 4" xfId="51764"/>
    <cellStyle name="Обычный 3 19 18 4 3" xfId="51765"/>
    <cellStyle name="Обычный 3 19 18 4 3 2" xfId="51766"/>
    <cellStyle name="Обычный 3 19 18 4 3 2 2" xfId="51767"/>
    <cellStyle name="Обычный 3 19 18 4 3 3" xfId="51768"/>
    <cellStyle name="Обычный 3 19 18 4 4" xfId="51769"/>
    <cellStyle name="Обычный 3 19 18 4 4 2" xfId="51770"/>
    <cellStyle name="Обычный 3 19 18 4 5" xfId="51771"/>
    <cellStyle name="Обычный 3 19 18 5" xfId="51772"/>
    <cellStyle name="Обычный 3 19 18 5 2" xfId="51773"/>
    <cellStyle name="Обычный 3 19 18 5 2 2" xfId="51774"/>
    <cellStyle name="Обычный 3 19 18 5 2 2 2" xfId="51775"/>
    <cellStyle name="Обычный 3 19 18 5 2 3" xfId="51776"/>
    <cellStyle name="Обычный 3 19 18 5 3" xfId="51777"/>
    <cellStyle name="Обычный 3 19 18 5 3 2" xfId="51778"/>
    <cellStyle name="Обычный 3 19 18 5 4" xfId="51779"/>
    <cellStyle name="Обычный 3 19 18 6" xfId="51780"/>
    <cellStyle name="Обычный 3 19 18 6 2" xfId="51781"/>
    <cellStyle name="Обычный 3 19 18 6 2 2" xfId="51782"/>
    <cellStyle name="Обычный 3 19 18 6 3" xfId="51783"/>
    <cellStyle name="Обычный 3 19 18 7" xfId="51784"/>
    <cellStyle name="Обычный 3 19 18 7 2" xfId="51785"/>
    <cellStyle name="Обычный 3 19 18 8" xfId="51786"/>
    <cellStyle name="Обычный 3 19 19" xfId="51787"/>
    <cellStyle name="Обычный 3 19 19 2" xfId="51788"/>
    <cellStyle name="Обычный 3 19 19 2 2" xfId="51789"/>
    <cellStyle name="Обычный 3 19 19 2 2 2" xfId="51790"/>
    <cellStyle name="Обычный 3 19 19 2 2 2 2" xfId="51791"/>
    <cellStyle name="Обычный 3 19 19 2 2 2 2 2" xfId="51792"/>
    <cellStyle name="Обычный 3 19 19 2 2 2 2 2 2" xfId="51793"/>
    <cellStyle name="Обычный 3 19 19 2 2 2 2 3" xfId="51794"/>
    <cellStyle name="Обычный 3 19 19 2 2 2 3" xfId="51795"/>
    <cellStyle name="Обычный 3 19 19 2 2 2 3 2" xfId="51796"/>
    <cellStyle name="Обычный 3 19 19 2 2 2 4" xfId="51797"/>
    <cellStyle name="Обычный 3 19 19 2 2 3" xfId="51798"/>
    <cellStyle name="Обычный 3 19 19 2 2 3 2" xfId="51799"/>
    <cellStyle name="Обычный 3 19 19 2 2 3 2 2" xfId="51800"/>
    <cellStyle name="Обычный 3 19 19 2 2 3 3" xfId="51801"/>
    <cellStyle name="Обычный 3 19 19 2 2 4" xfId="51802"/>
    <cellStyle name="Обычный 3 19 19 2 2 4 2" xfId="51803"/>
    <cellStyle name="Обычный 3 19 19 2 2 5" xfId="51804"/>
    <cellStyle name="Обычный 3 19 19 2 3" xfId="51805"/>
    <cellStyle name="Обычный 3 19 19 2 3 2" xfId="51806"/>
    <cellStyle name="Обычный 3 19 19 2 3 2 2" xfId="51807"/>
    <cellStyle name="Обычный 3 19 19 2 3 2 2 2" xfId="51808"/>
    <cellStyle name="Обычный 3 19 19 2 3 2 2 2 2" xfId="51809"/>
    <cellStyle name="Обычный 3 19 19 2 3 2 2 3" xfId="51810"/>
    <cellStyle name="Обычный 3 19 19 2 3 2 3" xfId="51811"/>
    <cellStyle name="Обычный 3 19 19 2 3 2 3 2" xfId="51812"/>
    <cellStyle name="Обычный 3 19 19 2 3 2 4" xfId="51813"/>
    <cellStyle name="Обычный 3 19 19 2 3 3" xfId="51814"/>
    <cellStyle name="Обычный 3 19 19 2 3 3 2" xfId="51815"/>
    <cellStyle name="Обычный 3 19 19 2 3 3 2 2" xfId="51816"/>
    <cellStyle name="Обычный 3 19 19 2 3 3 3" xfId="51817"/>
    <cellStyle name="Обычный 3 19 19 2 3 4" xfId="51818"/>
    <cellStyle name="Обычный 3 19 19 2 3 4 2" xfId="51819"/>
    <cellStyle name="Обычный 3 19 19 2 3 5" xfId="51820"/>
    <cellStyle name="Обычный 3 19 19 2 4" xfId="51821"/>
    <cellStyle name="Обычный 3 19 19 2 4 2" xfId="51822"/>
    <cellStyle name="Обычный 3 19 19 2 4 2 2" xfId="51823"/>
    <cellStyle name="Обычный 3 19 19 2 4 2 2 2" xfId="51824"/>
    <cellStyle name="Обычный 3 19 19 2 4 2 3" xfId="51825"/>
    <cellStyle name="Обычный 3 19 19 2 4 3" xfId="51826"/>
    <cellStyle name="Обычный 3 19 19 2 4 3 2" xfId="51827"/>
    <cellStyle name="Обычный 3 19 19 2 4 4" xfId="51828"/>
    <cellStyle name="Обычный 3 19 19 2 5" xfId="51829"/>
    <cellStyle name="Обычный 3 19 19 2 5 2" xfId="51830"/>
    <cellStyle name="Обычный 3 19 19 2 5 2 2" xfId="51831"/>
    <cellStyle name="Обычный 3 19 19 2 5 3" xfId="51832"/>
    <cellStyle name="Обычный 3 19 19 2 6" xfId="51833"/>
    <cellStyle name="Обычный 3 19 19 2 6 2" xfId="51834"/>
    <cellStyle name="Обычный 3 19 19 2 7" xfId="51835"/>
    <cellStyle name="Обычный 3 19 19 3" xfId="51836"/>
    <cellStyle name="Обычный 3 19 19 3 2" xfId="51837"/>
    <cellStyle name="Обычный 3 19 19 3 2 2" xfId="51838"/>
    <cellStyle name="Обычный 3 19 19 3 2 2 2" xfId="51839"/>
    <cellStyle name="Обычный 3 19 19 3 2 2 2 2" xfId="51840"/>
    <cellStyle name="Обычный 3 19 19 3 2 2 3" xfId="51841"/>
    <cellStyle name="Обычный 3 19 19 3 2 3" xfId="51842"/>
    <cellStyle name="Обычный 3 19 19 3 2 3 2" xfId="51843"/>
    <cellStyle name="Обычный 3 19 19 3 2 4" xfId="51844"/>
    <cellStyle name="Обычный 3 19 19 3 3" xfId="51845"/>
    <cellStyle name="Обычный 3 19 19 3 3 2" xfId="51846"/>
    <cellStyle name="Обычный 3 19 19 3 3 2 2" xfId="51847"/>
    <cellStyle name="Обычный 3 19 19 3 3 3" xfId="51848"/>
    <cellStyle name="Обычный 3 19 19 3 4" xfId="51849"/>
    <cellStyle name="Обычный 3 19 19 3 4 2" xfId="51850"/>
    <cellStyle name="Обычный 3 19 19 3 5" xfId="51851"/>
    <cellStyle name="Обычный 3 19 19 4" xfId="51852"/>
    <cellStyle name="Обычный 3 19 19 4 2" xfId="51853"/>
    <cellStyle name="Обычный 3 19 19 4 2 2" xfId="51854"/>
    <cellStyle name="Обычный 3 19 19 4 2 2 2" xfId="51855"/>
    <cellStyle name="Обычный 3 19 19 4 2 2 2 2" xfId="51856"/>
    <cellStyle name="Обычный 3 19 19 4 2 2 3" xfId="51857"/>
    <cellStyle name="Обычный 3 19 19 4 2 3" xfId="51858"/>
    <cellStyle name="Обычный 3 19 19 4 2 3 2" xfId="51859"/>
    <cellStyle name="Обычный 3 19 19 4 2 4" xfId="51860"/>
    <cellStyle name="Обычный 3 19 19 4 3" xfId="51861"/>
    <cellStyle name="Обычный 3 19 19 4 3 2" xfId="51862"/>
    <cellStyle name="Обычный 3 19 19 4 3 2 2" xfId="51863"/>
    <cellStyle name="Обычный 3 19 19 4 3 3" xfId="51864"/>
    <cellStyle name="Обычный 3 19 19 4 4" xfId="51865"/>
    <cellStyle name="Обычный 3 19 19 4 4 2" xfId="51866"/>
    <cellStyle name="Обычный 3 19 19 4 5" xfId="51867"/>
    <cellStyle name="Обычный 3 19 19 5" xfId="51868"/>
    <cellStyle name="Обычный 3 19 19 5 2" xfId="51869"/>
    <cellStyle name="Обычный 3 19 19 5 2 2" xfId="51870"/>
    <cellStyle name="Обычный 3 19 19 5 2 2 2" xfId="51871"/>
    <cellStyle name="Обычный 3 19 19 5 2 3" xfId="51872"/>
    <cellStyle name="Обычный 3 19 19 5 3" xfId="51873"/>
    <cellStyle name="Обычный 3 19 19 5 3 2" xfId="51874"/>
    <cellStyle name="Обычный 3 19 19 5 4" xfId="51875"/>
    <cellStyle name="Обычный 3 19 19 6" xfId="51876"/>
    <cellStyle name="Обычный 3 19 19 6 2" xfId="51877"/>
    <cellStyle name="Обычный 3 19 19 6 2 2" xfId="51878"/>
    <cellStyle name="Обычный 3 19 19 6 3" xfId="51879"/>
    <cellStyle name="Обычный 3 19 19 7" xfId="51880"/>
    <cellStyle name="Обычный 3 19 19 7 2" xfId="51881"/>
    <cellStyle name="Обычный 3 19 19 8" xfId="51882"/>
    <cellStyle name="Обычный 3 19 2" xfId="51883"/>
    <cellStyle name="Обычный 3 19 2 2" xfId="51884"/>
    <cellStyle name="Обычный 3 19 2 2 2" xfId="51885"/>
    <cellStyle name="Обычный 3 19 2 2 2 2" xfId="51886"/>
    <cellStyle name="Обычный 3 19 2 2 2 2 2" xfId="51887"/>
    <cellStyle name="Обычный 3 19 2 2 2 2 2 2" xfId="51888"/>
    <cellStyle name="Обычный 3 19 2 2 2 2 2 2 2" xfId="51889"/>
    <cellStyle name="Обычный 3 19 2 2 2 2 2 3" xfId="51890"/>
    <cellStyle name="Обычный 3 19 2 2 2 2 3" xfId="51891"/>
    <cellStyle name="Обычный 3 19 2 2 2 2 3 2" xfId="51892"/>
    <cellStyle name="Обычный 3 19 2 2 2 2 4" xfId="51893"/>
    <cellStyle name="Обычный 3 19 2 2 2 3" xfId="51894"/>
    <cellStyle name="Обычный 3 19 2 2 2 3 2" xfId="51895"/>
    <cellStyle name="Обычный 3 19 2 2 2 3 2 2" xfId="51896"/>
    <cellStyle name="Обычный 3 19 2 2 2 3 3" xfId="51897"/>
    <cellStyle name="Обычный 3 19 2 2 2 4" xfId="51898"/>
    <cellStyle name="Обычный 3 19 2 2 2 4 2" xfId="51899"/>
    <cellStyle name="Обычный 3 19 2 2 2 5" xfId="51900"/>
    <cellStyle name="Обычный 3 19 2 2 3" xfId="51901"/>
    <cellStyle name="Обычный 3 19 2 2 3 2" xfId="51902"/>
    <cellStyle name="Обычный 3 19 2 2 3 2 2" xfId="51903"/>
    <cellStyle name="Обычный 3 19 2 2 3 2 2 2" xfId="51904"/>
    <cellStyle name="Обычный 3 19 2 2 3 2 2 2 2" xfId="51905"/>
    <cellStyle name="Обычный 3 19 2 2 3 2 2 3" xfId="51906"/>
    <cellStyle name="Обычный 3 19 2 2 3 2 3" xfId="51907"/>
    <cellStyle name="Обычный 3 19 2 2 3 2 3 2" xfId="51908"/>
    <cellStyle name="Обычный 3 19 2 2 3 2 4" xfId="51909"/>
    <cellStyle name="Обычный 3 19 2 2 3 3" xfId="51910"/>
    <cellStyle name="Обычный 3 19 2 2 3 3 2" xfId="51911"/>
    <cellStyle name="Обычный 3 19 2 2 3 3 2 2" xfId="51912"/>
    <cellStyle name="Обычный 3 19 2 2 3 3 3" xfId="51913"/>
    <cellStyle name="Обычный 3 19 2 2 3 4" xfId="51914"/>
    <cellStyle name="Обычный 3 19 2 2 3 4 2" xfId="51915"/>
    <cellStyle name="Обычный 3 19 2 2 3 5" xfId="51916"/>
    <cellStyle name="Обычный 3 19 2 2 4" xfId="51917"/>
    <cellStyle name="Обычный 3 19 2 2 4 2" xfId="51918"/>
    <cellStyle name="Обычный 3 19 2 2 4 2 2" xfId="51919"/>
    <cellStyle name="Обычный 3 19 2 2 4 2 2 2" xfId="51920"/>
    <cellStyle name="Обычный 3 19 2 2 4 2 3" xfId="51921"/>
    <cellStyle name="Обычный 3 19 2 2 4 3" xfId="51922"/>
    <cellStyle name="Обычный 3 19 2 2 4 3 2" xfId="51923"/>
    <cellStyle name="Обычный 3 19 2 2 4 4" xfId="51924"/>
    <cellStyle name="Обычный 3 19 2 2 5" xfId="51925"/>
    <cellStyle name="Обычный 3 19 2 2 5 2" xfId="51926"/>
    <cellStyle name="Обычный 3 19 2 2 5 2 2" xfId="51927"/>
    <cellStyle name="Обычный 3 19 2 2 5 3" xfId="51928"/>
    <cellStyle name="Обычный 3 19 2 2 6" xfId="51929"/>
    <cellStyle name="Обычный 3 19 2 2 6 2" xfId="51930"/>
    <cellStyle name="Обычный 3 19 2 2 7" xfId="51931"/>
    <cellStyle name="Обычный 3 19 2 3" xfId="51932"/>
    <cellStyle name="Обычный 3 19 2 3 2" xfId="51933"/>
    <cellStyle name="Обычный 3 19 2 3 2 2" xfId="51934"/>
    <cellStyle name="Обычный 3 19 2 3 2 2 2" xfId="51935"/>
    <cellStyle name="Обычный 3 19 2 3 2 2 2 2" xfId="51936"/>
    <cellStyle name="Обычный 3 19 2 3 2 2 3" xfId="51937"/>
    <cellStyle name="Обычный 3 19 2 3 2 3" xfId="51938"/>
    <cellStyle name="Обычный 3 19 2 3 2 3 2" xfId="51939"/>
    <cellStyle name="Обычный 3 19 2 3 2 4" xfId="51940"/>
    <cellStyle name="Обычный 3 19 2 3 3" xfId="51941"/>
    <cellStyle name="Обычный 3 19 2 3 3 2" xfId="51942"/>
    <cellStyle name="Обычный 3 19 2 3 3 2 2" xfId="51943"/>
    <cellStyle name="Обычный 3 19 2 3 3 3" xfId="51944"/>
    <cellStyle name="Обычный 3 19 2 3 4" xfId="51945"/>
    <cellStyle name="Обычный 3 19 2 3 4 2" xfId="51946"/>
    <cellStyle name="Обычный 3 19 2 3 5" xfId="51947"/>
    <cellStyle name="Обычный 3 19 2 4" xfId="51948"/>
    <cellStyle name="Обычный 3 19 2 4 2" xfId="51949"/>
    <cellStyle name="Обычный 3 19 2 4 2 2" xfId="51950"/>
    <cellStyle name="Обычный 3 19 2 4 2 2 2" xfId="51951"/>
    <cellStyle name="Обычный 3 19 2 4 2 2 2 2" xfId="51952"/>
    <cellStyle name="Обычный 3 19 2 4 2 2 3" xfId="51953"/>
    <cellStyle name="Обычный 3 19 2 4 2 3" xfId="51954"/>
    <cellStyle name="Обычный 3 19 2 4 2 3 2" xfId="51955"/>
    <cellStyle name="Обычный 3 19 2 4 2 4" xfId="51956"/>
    <cellStyle name="Обычный 3 19 2 4 3" xfId="51957"/>
    <cellStyle name="Обычный 3 19 2 4 3 2" xfId="51958"/>
    <cellStyle name="Обычный 3 19 2 4 3 2 2" xfId="51959"/>
    <cellStyle name="Обычный 3 19 2 4 3 3" xfId="51960"/>
    <cellStyle name="Обычный 3 19 2 4 4" xfId="51961"/>
    <cellStyle name="Обычный 3 19 2 4 4 2" xfId="51962"/>
    <cellStyle name="Обычный 3 19 2 4 5" xfId="51963"/>
    <cellStyle name="Обычный 3 19 2 5" xfId="51964"/>
    <cellStyle name="Обычный 3 19 2 5 2" xfId="51965"/>
    <cellStyle name="Обычный 3 19 2 5 2 2" xfId="51966"/>
    <cellStyle name="Обычный 3 19 2 5 2 2 2" xfId="51967"/>
    <cellStyle name="Обычный 3 19 2 5 2 3" xfId="51968"/>
    <cellStyle name="Обычный 3 19 2 5 3" xfId="51969"/>
    <cellStyle name="Обычный 3 19 2 5 3 2" xfId="51970"/>
    <cellStyle name="Обычный 3 19 2 5 4" xfId="51971"/>
    <cellStyle name="Обычный 3 19 2 6" xfId="51972"/>
    <cellStyle name="Обычный 3 19 2 6 2" xfId="51973"/>
    <cellStyle name="Обычный 3 19 2 6 2 2" xfId="51974"/>
    <cellStyle name="Обычный 3 19 2 6 3" xfId="51975"/>
    <cellStyle name="Обычный 3 19 2 7" xfId="51976"/>
    <cellStyle name="Обычный 3 19 2 7 2" xfId="51977"/>
    <cellStyle name="Обычный 3 19 2 8" xfId="51978"/>
    <cellStyle name="Обычный 3 19 20" xfId="51979"/>
    <cellStyle name="Обычный 3 19 20 2" xfId="51980"/>
    <cellStyle name="Обычный 3 19 20 2 2" xfId="51981"/>
    <cellStyle name="Обычный 3 19 20 2 2 2" xfId="51982"/>
    <cellStyle name="Обычный 3 19 20 2 2 2 2" xfId="51983"/>
    <cellStyle name="Обычный 3 19 20 2 2 2 2 2" xfId="51984"/>
    <cellStyle name="Обычный 3 19 20 2 2 2 2 2 2" xfId="51985"/>
    <cellStyle name="Обычный 3 19 20 2 2 2 2 3" xfId="51986"/>
    <cellStyle name="Обычный 3 19 20 2 2 2 3" xfId="51987"/>
    <cellStyle name="Обычный 3 19 20 2 2 2 3 2" xfId="51988"/>
    <cellStyle name="Обычный 3 19 20 2 2 2 4" xfId="51989"/>
    <cellStyle name="Обычный 3 19 20 2 2 3" xfId="51990"/>
    <cellStyle name="Обычный 3 19 20 2 2 3 2" xfId="51991"/>
    <cellStyle name="Обычный 3 19 20 2 2 3 2 2" xfId="51992"/>
    <cellStyle name="Обычный 3 19 20 2 2 3 3" xfId="51993"/>
    <cellStyle name="Обычный 3 19 20 2 2 4" xfId="51994"/>
    <cellStyle name="Обычный 3 19 20 2 2 4 2" xfId="51995"/>
    <cellStyle name="Обычный 3 19 20 2 2 5" xfId="51996"/>
    <cellStyle name="Обычный 3 19 20 2 3" xfId="51997"/>
    <cellStyle name="Обычный 3 19 20 2 3 2" xfId="51998"/>
    <cellStyle name="Обычный 3 19 20 2 3 2 2" xfId="51999"/>
    <cellStyle name="Обычный 3 19 20 2 3 2 2 2" xfId="52000"/>
    <cellStyle name="Обычный 3 19 20 2 3 2 2 2 2" xfId="52001"/>
    <cellStyle name="Обычный 3 19 20 2 3 2 2 3" xfId="52002"/>
    <cellStyle name="Обычный 3 19 20 2 3 2 3" xfId="52003"/>
    <cellStyle name="Обычный 3 19 20 2 3 2 3 2" xfId="52004"/>
    <cellStyle name="Обычный 3 19 20 2 3 2 4" xfId="52005"/>
    <cellStyle name="Обычный 3 19 20 2 3 3" xfId="52006"/>
    <cellStyle name="Обычный 3 19 20 2 3 3 2" xfId="52007"/>
    <cellStyle name="Обычный 3 19 20 2 3 3 2 2" xfId="52008"/>
    <cellStyle name="Обычный 3 19 20 2 3 3 3" xfId="52009"/>
    <cellStyle name="Обычный 3 19 20 2 3 4" xfId="52010"/>
    <cellStyle name="Обычный 3 19 20 2 3 4 2" xfId="52011"/>
    <cellStyle name="Обычный 3 19 20 2 3 5" xfId="52012"/>
    <cellStyle name="Обычный 3 19 20 2 4" xfId="52013"/>
    <cellStyle name="Обычный 3 19 20 2 4 2" xfId="52014"/>
    <cellStyle name="Обычный 3 19 20 2 4 2 2" xfId="52015"/>
    <cellStyle name="Обычный 3 19 20 2 4 2 2 2" xfId="52016"/>
    <cellStyle name="Обычный 3 19 20 2 4 2 3" xfId="52017"/>
    <cellStyle name="Обычный 3 19 20 2 4 3" xfId="52018"/>
    <cellStyle name="Обычный 3 19 20 2 4 3 2" xfId="52019"/>
    <cellStyle name="Обычный 3 19 20 2 4 4" xfId="52020"/>
    <cellStyle name="Обычный 3 19 20 2 5" xfId="52021"/>
    <cellStyle name="Обычный 3 19 20 2 5 2" xfId="52022"/>
    <cellStyle name="Обычный 3 19 20 2 5 2 2" xfId="52023"/>
    <cellStyle name="Обычный 3 19 20 2 5 3" xfId="52024"/>
    <cellStyle name="Обычный 3 19 20 2 6" xfId="52025"/>
    <cellStyle name="Обычный 3 19 20 2 6 2" xfId="52026"/>
    <cellStyle name="Обычный 3 19 20 2 7" xfId="52027"/>
    <cellStyle name="Обычный 3 19 20 3" xfId="52028"/>
    <cellStyle name="Обычный 3 19 20 3 2" xfId="52029"/>
    <cellStyle name="Обычный 3 19 20 3 2 2" xfId="52030"/>
    <cellStyle name="Обычный 3 19 20 3 2 2 2" xfId="52031"/>
    <cellStyle name="Обычный 3 19 20 3 2 2 2 2" xfId="52032"/>
    <cellStyle name="Обычный 3 19 20 3 2 2 3" xfId="52033"/>
    <cellStyle name="Обычный 3 19 20 3 2 3" xfId="52034"/>
    <cellStyle name="Обычный 3 19 20 3 2 3 2" xfId="52035"/>
    <cellStyle name="Обычный 3 19 20 3 2 4" xfId="52036"/>
    <cellStyle name="Обычный 3 19 20 3 3" xfId="52037"/>
    <cellStyle name="Обычный 3 19 20 3 3 2" xfId="52038"/>
    <cellStyle name="Обычный 3 19 20 3 3 2 2" xfId="52039"/>
    <cellStyle name="Обычный 3 19 20 3 3 3" xfId="52040"/>
    <cellStyle name="Обычный 3 19 20 3 4" xfId="52041"/>
    <cellStyle name="Обычный 3 19 20 3 4 2" xfId="52042"/>
    <cellStyle name="Обычный 3 19 20 3 5" xfId="52043"/>
    <cellStyle name="Обычный 3 19 20 4" xfId="52044"/>
    <cellStyle name="Обычный 3 19 20 4 2" xfId="52045"/>
    <cellStyle name="Обычный 3 19 20 4 2 2" xfId="52046"/>
    <cellStyle name="Обычный 3 19 20 4 2 2 2" xfId="52047"/>
    <cellStyle name="Обычный 3 19 20 4 2 2 2 2" xfId="52048"/>
    <cellStyle name="Обычный 3 19 20 4 2 2 3" xfId="52049"/>
    <cellStyle name="Обычный 3 19 20 4 2 3" xfId="52050"/>
    <cellStyle name="Обычный 3 19 20 4 2 3 2" xfId="52051"/>
    <cellStyle name="Обычный 3 19 20 4 2 4" xfId="52052"/>
    <cellStyle name="Обычный 3 19 20 4 3" xfId="52053"/>
    <cellStyle name="Обычный 3 19 20 4 3 2" xfId="52054"/>
    <cellStyle name="Обычный 3 19 20 4 3 2 2" xfId="52055"/>
    <cellStyle name="Обычный 3 19 20 4 3 3" xfId="52056"/>
    <cellStyle name="Обычный 3 19 20 4 4" xfId="52057"/>
    <cellStyle name="Обычный 3 19 20 4 4 2" xfId="52058"/>
    <cellStyle name="Обычный 3 19 20 4 5" xfId="52059"/>
    <cellStyle name="Обычный 3 19 20 5" xfId="52060"/>
    <cellStyle name="Обычный 3 19 20 5 2" xfId="52061"/>
    <cellStyle name="Обычный 3 19 20 5 2 2" xfId="52062"/>
    <cellStyle name="Обычный 3 19 20 5 2 2 2" xfId="52063"/>
    <cellStyle name="Обычный 3 19 20 5 2 3" xfId="52064"/>
    <cellStyle name="Обычный 3 19 20 5 3" xfId="52065"/>
    <cellStyle name="Обычный 3 19 20 5 3 2" xfId="52066"/>
    <cellStyle name="Обычный 3 19 20 5 4" xfId="52067"/>
    <cellStyle name="Обычный 3 19 20 6" xfId="52068"/>
    <cellStyle name="Обычный 3 19 20 6 2" xfId="52069"/>
    <cellStyle name="Обычный 3 19 20 6 2 2" xfId="52070"/>
    <cellStyle name="Обычный 3 19 20 6 3" xfId="52071"/>
    <cellStyle name="Обычный 3 19 20 7" xfId="52072"/>
    <cellStyle name="Обычный 3 19 20 7 2" xfId="52073"/>
    <cellStyle name="Обычный 3 19 20 8" xfId="52074"/>
    <cellStyle name="Обычный 3 19 21" xfId="52075"/>
    <cellStyle name="Обычный 3 19 21 2" xfId="52076"/>
    <cellStyle name="Обычный 3 19 21 2 2" xfId="52077"/>
    <cellStyle name="Обычный 3 19 21 2 2 2" xfId="52078"/>
    <cellStyle name="Обычный 3 19 21 2 2 2 2" xfId="52079"/>
    <cellStyle name="Обычный 3 19 21 2 2 2 2 2" xfId="52080"/>
    <cellStyle name="Обычный 3 19 21 2 2 2 2 2 2" xfId="52081"/>
    <cellStyle name="Обычный 3 19 21 2 2 2 2 3" xfId="52082"/>
    <cellStyle name="Обычный 3 19 21 2 2 2 3" xfId="52083"/>
    <cellStyle name="Обычный 3 19 21 2 2 2 3 2" xfId="52084"/>
    <cellStyle name="Обычный 3 19 21 2 2 2 4" xfId="52085"/>
    <cellStyle name="Обычный 3 19 21 2 2 3" xfId="52086"/>
    <cellStyle name="Обычный 3 19 21 2 2 3 2" xfId="52087"/>
    <cellStyle name="Обычный 3 19 21 2 2 3 2 2" xfId="52088"/>
    <cellStyle name="Обычный 3 19 21 2 2 3 3" xfId="52089"/>
    <cellStyle name="Обычный 3 19 21 2 2 4" xfId="52090"/>
    <cellStyle name="Обычный 3 19 21 2 2 4 2" xfId="52091"/>
    <cellStyle name="Обычный 3 19 21 2 2 5" xfId="52092"/>
    <cellStyle name="Обычный 3 19 21 2 3" xfId="52093"/>
    <cellStyle name="Обычный 3 19 21 2 3 2" xfId="52094"/>
    <cellStyle name="Обычный 3 19 21 2 3 2 2" xfId="52095"/>
    <cellStyle name="Обычный 3 19 21 2 3 2 2 2" xfId="52096"/>
    <cellStyle name="Обычный 3 19 21 2 3 2 2 2 2" xfId="52097"/>
    <cellStyle name="Обычный 3 19 21 2 3 2 2 3" xfId="52098"/>
    <cellStyle name="Обычный 3 19 21 2 3 2 3" xfId="52099"/>
    <cellStyle name="Обычный 3 19 21 2 3 2 3 2" xfId="52100"/>
    <cellStyle name="Обычный 3 19 21 2 3 2 4" xfId="52101"/>
    <cellStyle name="Обычный 3 19 21 2 3 3" xfId="52102"/>
    <cellStyle name="Обычный 3 19 21 2 3 3 2" xfId="52103"/>
    <cellStyle name="Обычный 3 19 21 2 3 3 2 2" xfId="52104"/>
    <cellStyle name="Обычный 3 19 21 2 3 3 3" xfId="52105"/>
    <cellStyle name="Обычный 3 19 21 2 3 4" xfId="52106"/>
    <cellStyle name="Обычный 3 19 21 2 3 4 2" xfId="52107"/>
    <cellStyle name="Обычный 3 19 21 2 3 5" xfId="52108"/>
    <cellStyle name="Обычный 3 19 21 2 4" xfId="52109"/>
    <cellStyle name="Обычный 3 19 21 2 4 2" xfId="52110"/>
    <cellStyle name="Обычный 3 19 21 2 4 2 2" xfId="52111"/>
    <cellStyle name="Обычный 3 19 21 2 4 2 2 2" xfId="52112"/>
    <cellStyle name="Обычный 3 19 21 2 4 2 3" xfId="52113"/>
    <cellStyle name="Обычный 3 19 21 2 4 3" xfId="52114"/>
    <cellStyle name="Обычный 3 19 21 2 4 3 2" xfId="52115"/>
    <cellStyle name="Обычный 3 19 21 2 4 4" xfId="52116"/>
    <cellStyle name="Обычный 3 19 21 2 5" xfId="52117"/>
    <cellStyle name="Обычный 3 19 21 2 5 2" xfId="52118"/>
    <cellStyle name="Обычный 3 19 21 2 5 2 2" xfId="52119"/>
    <cellStyle name="Обычный 3 19 21 2 5 3" xfId="52120"/>
    <cellStyle name="Обычный 3 19 21 2 6" xfId="52121"/>
    <cellStyle name="Обычный 3 19 21 2 6 2" xfId="52122"/>
    <cellStyle name="Обычный 3 19 21 2 7" xfId="52123"/>
    <cellStyle name="Обычный 3 19 21 3" xfId="52124"/>
    <cellStyle name="Обычный 3 19 21 3 2" xfId="52125"/>
    <cellStyle name="Обычный 3 19 21 3 2 2" xfId="52126"/>
    <cellStyle name="Обычный 3 19 21 3 2 2 2" xfId="52127"/>
    <cellStyle name="Обычный 3 19 21 3 2 2 2 2" xfId="52128"/>
    <cellStyle name="Обычный 3 19 21 3 2 2 3" xfId="52129"/>
    <cellStyle name="Обычный 3 19 21 3 2 3" xfId="52130"/>
    <cellStyle name="Обычный 3 19 21 3 2 3 2" xfId="52131"/>
    <cellStyle name="Обычный 3 19 21 3 2 4" xfId="52132"/>
    <cellStyle name="Обычный 3 19 21 3 3" xfId="52133"/>
    <cellStyle name="Обычный 3 19 21 3 3 2" xfId="52134"/>
    <cellStyle name="Обычный 3 19 21 3 3 2 2" xfId="52135"/>
    <cellStyle name="Обычный 3 19 21 3 3 3" xfId="52136"/>
    <cellStyle name="Обычный 3 19 21 3 4" xfId="52137"/>
    <cellStyle name="Обычный 3 19 21 3 4 2" xfId="52138"/>
    <cellStyle name="Обычный 3 19 21 3 5" xfId="52139"/>
    <cellStyle name="Обычный 3 19 21 4" xfId="52140"/>
    <cellStyle name="Обычный 3 19 21 4 2" xfId="52141"/>
    <cellStyle name="Обычный 3 19 21 4 2 2" xfId="52142"/>
    <cellStyle name="Обычный 3 19 21 4 2 2 2" xfId="52143"/>
    <cellStyle name="Обычный 3 19 21 4 2 2 2 2" xfId="52144"/>
    <cellStyle name="Обычный 3 19 21 4 2 2 3" xfId="52145"/>
    <cellStyle name="Обычный 3 19 21 4 2 3" xfId="52146"/>
    <cellStyle name="Обычный 3 19 21 4 2 3 2" xfId="52147"/>
    <cellStyle name="Обычный 3 19 21 4 2 4" xfId="52148"/>
    <cellStyle name="Обычный 3 19 21 4 3" xfId="52149"/>
    <cellStyle name="Обычный 3 19 21 4 3 2" xfId="52150"/>
    <cellStyle name="Обычный 3 19 21 4 3 2 2" xfId="52151"/>
    <cellStyle name="Обычный 3 19 21 4 3 3" xfId="52152"/>
    <cellStyle name="Обычный 3 19 21 4 4" xfId="52153"/>
    <cellStyle name="Обычный 3 19 21 4 4 2" xfId="52154"/>
    <cellStyle name="Обычный 3 19 21 4 5" xfId="52155"/>
    <cellStyle name="Обычный 3 19 21 5" xfId="52156"/>
    <cellStyle name="Обычный 3 19 21 5 2" xfId="52157"/>
    <cellStyle name="Обычный 3 19 21 5 2 2" xfId="52158"/>
    <cellStyle name="Обычный 3 19 21 5 2 2 2" xfId="52159"/>
    <cellStyle name="Обычный 3 19 21 5 2 3" xfId="52160"/>
    <cellStyle name="Обычный 3 19 21 5 3" xfId="52161"/>
    <cellStyle name="Обычный 3 19 21 5 3 2" xfId="52162"/>
    <cellStyle name="Обычный 3 19 21 5 4" xfId="52163"/>
    <cellStyle name="Обычный 3 19 21 6" xfId="52164"/>
    <cellStyle name="Обычный 3 19 21 6 2" xfId="52165"/>
    <cellStyle name="Обычный 3 19 21 6 2 2" xfId="52166"/>
    <cellStyle name="Обычный 3 19 21 6 3" xfId="52167"/>
    <cellStyle name="Обычный 3 19 21 7" xfId="52168"/>
    <cellStyle name="Обычный 3 19 21 7 2" xfId="52169"/>
    <cellStyle name="Обычный 3 19 21 8" xfId="52170"/>
    <cellStyle name="Обычный 3 19 22" xfId="52171"/>
    <cellStyle name="Обычный 3 19 22 2" xfId="52172"/>
    <cellStyle name="Обычный 3 19 22 2 2" xfId="52173"/>
    <cellStyle name="Обычный 3 19 22 2 2 2" xfId="52174"/>
    <cellStyle name="Обычный 3 19 22 2 2 2 2" xfId="52175"/>
    <cellStyle name="Обычный 3 19 22 2 2 2 2 2" xfId="52176"/>
    <cellStyle name="Обычный 3 19 22 2 2 2 2 2 2" xfId="52177"/>
    <cellStyle name="Обычный 3 19 22 2 2 2 2 3" xfId="52178"/>
    <cellStyle name="Обычный 3 19 22 2 2 2 3" xfId="52179"/>
    <cellStyle name="Обычный 3 19 22 2 2 2 3 2" xfId="52180"/>
    <cellStyle name="Обычный 3 19 22 2 2 2 4" xfId="52181"/>
    <cellStyle name="Обычный 3 19 22 2 2 3" xfId="52182"/>
    <cellStyle name="Обычный 3 19 22 2 2 3 2" xfId="52183"/>
    <cellStyle name="Обычный 3 19 22 2 2 3 2 2" xfId="52184"/>
    <cellStyle name="Обычный 3 19 22 2 2 3 3" xfId="52185"/>
    <cellStyle name="Обычный 3 19 22 2 2 4" xfId="52186"/>
    <cellStyle name="Обычный 3 19 22 2 2 4 2" xfId="52187"/>
    <cellStyle name="Обычный 3 19 22 2 2 5" xfId="52188"/>
    <cellStyle name="Обычный 3 19 22 2 3" xfId="52189"/>
    <cellStyle name="Обычный 3 19 22 2 3 2" xfId="52190"/>
    <cellStyle name="Обычный 3 19 22 2 3 2 2" xfId="52191"/>
    <cellStyle name="Обычный 3 19 22 2 3 2 2 2" xfId="52192"/>
    <cellStyle name="Обычный 3 19 22 2 3 2 2 2 2" xfId="52193"/>
    <cellStyle name="Обычный 3 19 22 2 3 2 2 3" xfId="52194"/>
    <cellStyle name="Обычный 3 19 22 2 3 2 3" xfId="52195"/>
    <cellStyle name="Обычный 3 19 22 2 3 2 3 2" xfId="52196"/>
    <cellStyle name="Обычный 3 19 22 2 3 2 4" xfId="52197"/>
    <cellStyle name="Обычный 3 19 22 2 3 3" xfId="52198"/>
    <cellStyle name="Обычный 3 19 22 2 3 3 2" xfId="52199"/>
    <cellStyle name="Обычный 3 19 22 2 3 3 2 2" xfId="52200"/>
    <cellStyle name="Обычный 3 19 22 2 3 3 3" xfId="52201"/>
    <cellStyle name="Обычный 3 19 22 2 3 4" xfId="52202"/>
    <cellStyle name="Обычный 3 19 22 2 3 4 2" xfId="52203"/>
    <cellStyle name="Обычный 3 19 22 2 3 5" xfId="52204"/>
    <cellStyle name="Обычный 3 19 22 2 4" xfId="52205"/>
    <cellStyle name="Обычный 3 19 22 2 4 2" xfId="52206"/>
    <cellStyle name="Обычный 3 19 22 2 4 2 2" xfId="52207"/>
    <cellStyle name="Обычный 3 19 22 2 4 2 2 2" xfId="52208"/>
    <cellStyle name="Обычный 3 19 22 2 4 2 3" xfId="52209"/>
    <cellStyle name="Обычный 3 19 22 2 4 3" xfId="52210"/>
    <cellStyle name="Обычный 3 19 22 2 4 3 2" xfId="52211"/>
    <cellStyle name="Обычный 3 19 22 2 4 4" xfId="52212"/>
    <cellStyle name="Обычный 3 19 22 2 5" xfId="52213"/>
    <cellStyle name="Обычный 3 19 22 2 5 2" xfId="52214"/>
    <cellStyle name="Обычный 3 19 22 2 5 2 2" xfId="52215"/>
    <cellStyle name="Обычный 3 19 22 2 5 3" xfId="52216"/>
    <cellStyle name="Обычный 3 19 22 2 6" xfId="52217"/>
    <cellStyle name="Обычный 3 19 22 2 6 2" xfId="52218"/>
    <cellStyle name="Обычный 3 19 22 2 7" xfId="52219"/>
    <cellStyle name="Обычный 3 19 22 3" xfId="52220"/>
    <cellStyle name="Обычный 3 19 22 3 2" xfId="52221"/>
    <cellStyle name="Обычный 3 19 22 3 2 2" xfId="52222"/>
    <cellStyle name="Обычный 3 19 22 3 2 2 2" xfId="52223"/>
    <cellStyle name="Обычный 3 19 22 3 2 2 2 2" xfId="52224"/>
    <cellStyle name="Обычный 3 19 22 3 2 2 3" xfId="52225"/>
    <cellStyle name="Обычный 3 19 22 3 2 3" xfId="52226"/>
    <cellStyle name="Обычный 3 19 22 3 2 3 2" xfId="52227"/>
    <cellStyle name="Обычный 3 19 22 3 2 4" xfId="52228"/>
    <cellStyle name="Обычный 3 19 22 3 3" xfId="52229"/>
    <cellStyle name="Обычный 3 19 22 3 3 2" xfId="52230"/>
    <cellStyle name="Обычный 3 19 22 3 3 2 2" xfId="52231"/>
    <cellStyle name="Обычный 3 19 22 3 3 3" xfId="52232"/>
    <cellStyle name="Обычный 3 19 22 3 4" xfId="52233"/>
    <cellStyle name="Обычный 3 19 22 3 4 2" xfId="52234"/>
    <cellStyle name="Обычный 3 19 22 3 5" xfId="52235"/>
    <cellStyle name="Обычный 3 19 22 4" xfId="52236"/>
    <cellStyle name="Обычный 3 19 22 4 2" xfId="52237"/>
    <cellStyle name="Обычный 3 19 22 4 2 2" xfId="52238"/>
    <cellStyle name="Обычный 3 19 22 4 2 2 2" xfId="52239"/>
    <cellStyle name="Обычный 3 19 22 4 2 2 2 2" xfId="52240"/>
    <cellStyle name="Обычный 3 19 22 4 2 2 3" xfId="52241"/>
    <cellStyle name="Обычный 3 19 22 4 2 3" xfId="52242"/>
    <cellStyle name="Обычный 3 19 22 4 2 3 2" xfId="52243"/>
    <cellStyle name="Обычный 3 19 22 4 2 4" xfId="52244"/>
    <cellStyle name="Обычный 3 19 22 4 3" xfId="52245"/>
    <cellStyle name="Обычный 3 19 22 4 3 2" xfId="52246"/>
    <cellStyle name="Обычный 3 19 22 4 3 2 2" xfId="52247"/>
    <cellStyle name="Обычный 3 19 22 4 3 3" xfId="52248"/>
    <cellStyle name="Обычный 3 19 22 4 4" xfId="52249"/>
    <cellStyle name="Обычный 3 19 22 4 4 2" xfId="52250"/>
    <cellStyle name="Обычный 3 19 22 4 5" xfId="52251"/>
    <cellStyle name="Обычный 3 19 22 5" xfId="52252"/>
    <cellStyle name="Обычный 3 19 22 5 2" xfId="52253"/>
    <cellStyle name="Обычный 3 19 22 5 2 2" xfId="52254"/>
    <cellStyle name="Обычный 3 19 22 5 2 2 2" xfId="52255"/>
    <cellStyle name="Обычный 3 19 22 5 2 3" xfId="52256"/>
    <cellStyle name="Обычный 3 19 22 5 3" xfId="52257"/>
    <cellStyle name="Обычный 3 19 22 5 3 2" xfId="52258"/>
    <cellStyle name="Обычный 3 19 22 5 4" xfId="52259"/>
    <cellStyle name="Обычный 3 19 22 6" xfId="52260"/>
    <cellStyle name="Обычный 3 19 22 6 2" xfId="52261"/>
    <cellStyle name="Обычный 3 19 22 6 2 2" xfId="52262"/>
    <cellStyle name="Обычный 3 19 22 6 3" xfId="52263"/>
    <cellStyle name="Обычный 3 19 22 7" xfId="52264"/>
    <cellStyle name="Обычный 3 19 22 7 2" xfId="52265"/>
    <cellStyle name="Обычный 3 19 22 8" xfId="52266"/>
    <cellStyle name="Обычный 3 19 23" xfId="52267"/>
    <cellStyle name="Обычный 3 19 23 2" xfId="52268"/>
    <cellStyle name="Обычный 3 19 23 2 2" xfId="52269"/>
    <cellStyle name="Обычный 3 19 23 2 2 2" xfId="52270"/>
    <cellStyle name="Обычный 3 19 23 2 2 2 2" xfId="52271"/>
    <cellStyle name="Обычный 3 19 23 2 2 2 2 2" xfId="52272"/>
    <cellStyle name="Обычный 3 19 23 2 2 2 2 2 2" xfId="52273"/>
    <cellStyle name="Обычный 3 19 23 2 2 2 2 3" xfId="52274"/>
    <cellStyle name="Обычный 3 19 23 2 2 2 3" xfId="52275"/>
    <cellStyle name="Обычный 3 19 23 2 2 2 3 2" xfId="52276"/>
    <cellStyle name="Обычный 3 19 23 2 2 2 4" xfId="52277"/>
    <cellStyle name="Обычный 3 19 23 2 2 3" xfId="52278"/>
    <cellStyle name="Обычный 3 19 23 2 2 3 2" xfId="52279"/>
    <cellStyle name="Обычный 3 19 23 2 2 3 2 2" xfId="52280"/>
    <cellStyle name="Обычный 3 19 23 2 2 3 3" xfId="52281"/>
    <cellStyle name="Обычный 3 19 23 2 2 4" xfId="52282"/>
    <cellStyle name="Обычный 3 19 23 2 2 4 2" xfId="52283"/>
    <cellStyle name="Обычный 3 19 23 2 2 5" xfId="52284"/>
    <cellStyle name="Обычный 3 19 23 2 3" xfId="52285"/>
    <cellStyle name="Обычный 3 19 23 2 3 2" xfId="52286"/>
    <cellStyle name="Обычный 3 19 23 2 3 2 2" xfId="52287"/>
    <cellStyle name="Обычный 3 19 23 2 3 2 2 2" xfId="52288"/>
    <cellStyle name="Обычный 3 19 23 2 3 2 2 2 2" xfId="52289"/>
    <cellStyle name="Обычный 3 19 23 2 3 2 2 3" xfId="52290"/>
    <cellStyle name="Обычный 3 19 23 2 3 2 3" xfId="52291"/>
    <cellStyle name="Обычный 3 19 23 2 3 2 3 2" xfId="52292"/>
    <cellStyle name="Обычный 3 19 23 2 3 2 4" xfId="52293"/>
    <cellStyle name="Обычный 3 19 23 2 3 3" xfId="52294"/>
    <cellStyle name="Обычный 3 19 23 2 3 3 2" xfId="52295"/>
    <cellStyle name="Обычный 3 19 23 2 3 3 2 2" xfId="52296"/>
    <cellStyle name="Обычный 3 19 23 2 3 3 3" xfId="52297"/>
    <cellStyle name="Обычный 3 19 23 2 3 4" xfId="52298"/>
    <cellStyle name="Обычный 3 19 23 2 3 4 2" xfId="52299"/>
    <cellStyle name="Обычный 3 19 23 2 3 5" xfId="52300"/>
    <cellStyle name="Обычный 3 19 23 2 4" xfId="52301"/>
    <cellStyle name="Обычный 3 19 23 2 4 2" xfId="52302"/>
    <cellStyle name="Обычный 3 19 23 2 4 2 2" xfId="52303"/>
    <cellStyle name="Обычный 3 19 23 2 4 2 2 2" xfId="52304"/>
    <cellStyle name="Обычный 3 19 23 2 4 2 3" xfId="52305"/>
    <cellStyle name="Обычный 3 19 23 2 4 3" xfId="52306"/>
    <cellStyle name="Обычный 3 19 23 2 4 3 2" xfId="52307"/>
    <cellStyle name="Обычный 3 19 23 2 4 4" xfId="52308"/>
    <cellStyle name="Обычный 3 19 23 2 5" xfId="52309"/>
    <cellStyle name="Обычный 3 19 23 2 5 2" xfId="52310"/>
    <cellStyle name="Обычный 3 19 23 2 5 2 2" xfId="52311"/>
    <cellStyle name="Обычный 3 19 23 2 5 3" xfId="52312"/>
    <cellStyle name="Обычный 3 19 23 2 6" xfId="52313"/>
    <cellStyle name="Обычный 3 19 23 2 6 2" xfId="52314"/>
    <cellStyle name="Обычный 3 19 23 2 7" xfId="52315"/>
    <cellStyle name="Обычный 3 19 23 3" xfId="52316"/>
    <cellStyle name="Обычный 3 19 23 3 2" xfId="52317"/>
    <cellStyle name="Обычный 3 19 23 3 2 2" xfId="52318"/>
    <cellStyle name="Обычный 3 19 23 3 2 2 2" xfId="52319"/>
    <cellStyle name="Обычный 3 19 23 3 2 2 2 2" xfId="52320"/>
    <cellStyle name="Обычный 3 19 23 3 2 2 3" xfId="52321"/>
    <cellStyle name="Обычный 3 19 23 3 2 3" xfId="52322"/>
    <cellStyle name="Обычный 3 19 23 3 2 3 2" xfId="52323"/>
    <cellStyle name="Обычный 3 19 23 3 2 4" xfId="52324"/>
    <cellStyle name="Обычный 3 19 23 3 3" xfId="52325"/>
    <cellStyle name="Обычный 3 19 23 3 3 2" xfId="52326"/>
    <cellStyle name="Обычный 3 19 23 3 3 2 2" xfId="52327"/>
    <cellStyle name="Обычный 3 19 23 3 3 3" xfId="52328"/>
    <cellStyle name="Обычный 3 19 23 3 4" xfId="52329"/>
    <cellStyle name="Обычный 3 19 23 3 4 2" xfId="52330"/>
    <cellStyle name="Обычный 3 19 23 3 5" xfId="52331"/>
    <cellStyle name="Обычный 3 19 23 4" xfId="52332"/>
    <cellStyle name="Обычный 3 19 23 4 2" xfId="52333"/>
    <cellStyle name="Обычный 3 19 23 4 2 2" xfId="52334"/>
    <cellStyle name="Обычный 3 19 23 4 2 2 2" xfId="52335"/>
    <cellStyle name="Обычный 3 19 23 4 2 2 2 2" xfId="52336"/>
    <cellStyle name="Обычный 3 19 23 4 2 2 3" xfId="52337"/>
    <cellStyle name="Обычный 3 19 23 4 2 3" xfId="52338"/>
    <cellStyle name="Обычный 3 19 23 4 2 3 2" xfId="52339"/>
    <cellStyle name="Обычный 3 19 23 4 2 4" xfId="52340"/>
    <cellStyle name="Обычный 3 19 23 4 3" xfId="52341"/>
    <cellStyle name="Обычный 3 19 23 4 3 2" xfId="52342"/>
    <cellStyle name="Обычный 3 19 23 4 3 2 2" xfId="52343"/>
    <cellStyle name="Обычный 3 19 23 4 3 3" xfId="52344"/>
    <cellStyle name="Обычный 3 19 23 4 4" xfId="52345"/>
    <cellStyle name="Обычный 3 19 23 4 4 2" xfId="52346"/>
    <cellStyle name="Обычный 3 19 23 4 5" xfId="52347"/>
    <cellStyle name="Обычный 3 19 23 5" xfId="52348"/>
    <cellStyle name="Обычный 3 19 23 5 2" xfId="52349"/>
    <cellStyle name="Обычный 3 19 23 5 2 2" xfId="52350"/>
    <cellStyle name="Обычный 3 19 23 5 2 2 2" xfId="52351"/>
    <cellStyle name="Обычный 3 19 23 5 2 3" xfId="52352"/>
    <cellStyle name="Обычный 3 19 23 5 3" xfId="52353"/>
    <cellStyle name="Обычный 3 19 23 5 3 2" xfId="52354"/>
    <cellStyle name="Обычный 3 19 23 5 4" xfId="52355"/>
    <cellStyle name="Обычный 3 19 23 6" xfId="52356"/>
    <cellStyle name="Обычный 3 19 23 6 2" xfId="52357"/>
    <cellStyle name="Обычный 3 19 23 6 2 2" xfId="52358"/>
    <cellStyle name="Обычный 3 19 23 6 3" xfId="52359"/>
    <cellStyle name="Обычный 3 19 23 7" xfId="52360"/>
    <cellStyle name="Обычный 3 19 23 7 2" xfId="52361"/>
    <cellStyle name="Обычный 3 19 23 8" xfId="52362"/>
    <cellStyle name="Обычный 3 19 24" xfId="52363"/>
    <cellStyle name="Обычный 3 19 24 2" xfId="52364"/>
    <cellStyle name="Обычный 3 19 24 2 2" xfId="52365"/>
    <cellStyle name="Обычный 3 19 24 2 2 2" xfId="52366"/>
    <cellStyle name="Обычный 3 19 24 2 2 2 2" xfId="52367"/>
    <cellStyle name="Обычный 3 19 24 2 2 2 2 2" xfId="52368"/>
    <cellStyle name="Обычный 3 19 24 2 2 2 2 2 2" xfId="52369"/>
    <cellStyle name="Обычный 3 19 24 2 2 2 2 3" xfId="52370"/>
    <cellStyle name="Обычный 3 19 24 2 2 2 3" xfId="52371"/>
    <cellStyle name="Обычный 3 19 24 2 2 2 3 2" xfId="52372"/>
    <cellStyle name="Обычный 3 19 24 2 2 2 4" xfId="52373"/>
    <cellStyle name="Обычный 3 19 24 2 2 3" xfId="52374"/>
    <cellStyle name="Обычный 3 19 24 2 2 3 2" xfId="52375"/>
    <cellStyle name="Обычный 3 19 24 2 2 3 2 2" xfId="52376"/>
    <cellStyle name="Обычный 3 19 24 2 2 3 3" xfId="52377"/>
    <cellStyle name="Обычный 3 19 24 2 2 4" xfId="52378"/>
    <cellStyle name="Обычный 3 19 24 2 2 4 2" xfId="52379"/>
    <cellStyle name="Обычный 3 19 24 2 2 5" xfId="52380"/>
    <cellStyle name="Обычный 3 19 24 2 3" xfId="52381"/>
    <cellStyle name="Обычный 3 19 24 2 3 2" xfId="52382"/>
    <cellStyle name="Обычный 3 19 24 2 3 2 2" xfId="52383"/>
    <cellStyle name="Обычный 3 19 24 2 3 2 2 2" xfId="52384"/>
    <cellStyle name="Обычный 3 19 24 2 3 2 2 2 2" xfId="52385"/>
    <cellStyle name="Обычный 3 19 24 2 3 2 2 3" xfId="52386"/>
    <cellStyle name="Обычный 3 19 24 2 3 2 3" xfId="52387"/>
    <cellStyle name="Обычный 3 19 24 2 3 2 3 2" xfId="52388"/>
    <cellStyle name="Обычный 3 19 24 2 3 2 4" xfId="52389"/>
    <cellStyle name="Обычный 3 19 24 2 3 3" xfId="52390"/>
    <cellStyle name="Обычный 3 19 24 2 3 3 2" xfId="52391"/>
    <cellStyle name="Обычный 3 19 24 2 3 3 2 2" xfId="52392"/>
    <cellStyle name="Обычный 3 19 24 2 3 3 3" xfId="52393"/>
    <cellStyle name="Обычный 3 19 24 2 3 4" xfId="52394"/>
    <cellStyle name="Обычный 3 19 24 2 3 4 2" xfId="52395"/>
    <cellStyle name="Обычный 3 19 24 2 3 5" xfId="52396"/>
    <cellStyle name="Обычный 3 19 24 2 4" xfId="52397"/>
    <cellStyle name="Обычный 3 19 24 2 4 2" xfId="52398"/>
    <cellStyle name="Обычный 3 19 24 2 4 2 2" xfId="52399"/>
    <cellStyle name="Обычный 3 19 24 2 4 2 2 2" xfId="52400"/>
    <cellStyle name="Обычный 3 19 24 2 4 2 3" xfId="52401"/>
    <cellStyle name="Обычный 3 19 24 2 4 3" xfId="52402"/>
    <cellStyle name="Обычный 3 19 24 2 4 3 2" xfId="52403"/>
    <cellStyle name="Обычный 3 19 24 2 4 4" xfId="52404"/>
    <cellStyle name="Обычный 3 19 24 2 5" xfId="52405"/>
    <cellStyle name="Обычный 3 19 24 2 5 2" xfId="52406"/>
    <cellStyle name="Обычный 3 19 24 2 5 2 2" xfId="52407"/>
    <cellStyle name="Обычный 3 19 24 2 5 3" xfId="52408"/>
    <cellStyle name="Обычный 3 19 24 2 6" xfId="52409"/>
    <cellStyle name="Обычный 3 19 24 2 6 2" xfId="52410"/>
    <cellStyle name="Обычный 3 19 24 2 7" xfId="52411"/>
    <cellStyle name="Обычный 3 19 24 3" xfId="52412"/>
    <cellStyle name="Обычный 3 19 24 3 2" xfId="52413"/>
    <cellStyle name="Обычный 3 19 24 3 2 2" xfId="52414"/>
    <cellStyle name="Обычный 3 19 24 3 2 2 2" xfId="52415"/>
    <cellStyle name="Обычный 3 19 24 3 2 2 2 2" xfId="52416"/>
    <cellStyle name="Обычный 3 19 24 3 2 2 3" xfId="52417"/>
    <cellStyle name="Обычный 3 19 24 3 2 3" xfId="52418"/>
    <cellStyle name="Обычный 3 19 24 3 2 3 2" xfId="52419"/>
    <cellStyle name="Обычный 3 19 24 3 2 4" xfId="52420"/>
    <cellStyle name="Обычный 3 19 24 3 3" xfId="52421"/>
    <cellStyle name="Обычный 3 19 24 3 3 2" xfId="52422"/>
    <cellStyle name="Обычный 3 19 24 3 3 2 2" xfId="52423"/>
    <cellStyle name="Обычный 3 19 24 3 3 3" xfId="52424"/>
    <cellStyle name="Обычный 3 19 24 3 4" xfId="52425"/>
    <cellStyle name="Обычный 3 19 24 3 4 2" xfId="52426"/>
    <cellStyle name="Обычный 3 19 24 3 5" xfId="52427"/>
    <cellStyle name="Обычный 3 19 24 4" xfId="52428"/>
    <cellStyle name="Обычный 3 19 24 4 2" xfId="52429"/>
    <cellStyle name="Обычный 3 19 24 4 2 2" xfId="52430"/>
    <cellStyle name="Обычный 3 19 24 4 2 2 2" xfId="52431"/>
    <cellStyle name="Обычный 3 19 24 4 2 2 2 2" xfId="52432"/>
    <cellStyle name="Обычный 3 19 24 4 2 2 3" xfId="52433"/>
    <cellStyle name="Обычный 3 19 24 4 2 3" xfId="52434"/>
    <cellStyle name="Обычный 3 19 24 4 2 3 2" xfId="52435"/>
    <cellStyle name="Обычный 3 19 24 4 2 4" xfId="52436"/>
    <cellStyle name="Обычный 3 19 24 4 3" xfId="52437"/>
    <cellStyle name="Обычный 3 19 24 4 3 2" xfId="52438"/>
    <cellStyle name="Обычный 3 19 24 4 3 2 2" xfId="52439"/>
    <cellStyle name="Обычный 3 19 24 4 3 3" xfId="52440"/>
    <cellStyle name="Обычный 3 19 24 4 4" xfId="52441"/>
    <cellStyle name="Обычный 3 19 24 4 4 2" xfId="52442"/>
    <cellStyle name="Обычный 3 19 24 4 5" xfId="52443"/>
    <cellStyle name="Обычный 3 19 24 5" xfId="52444"/>
    <cellStyle name="Обычный 3 19 24 5 2" xfId="52445"/>
    <cellStyle name="Обычный 3 19 24 5 2 2" xfId="52446"/>
    <cellStyle name="Обычный 3 19 24 5 2 2 2" xfId="52447"/>
    <cellStyle name="Обычный 3 19 24 5 2 3" xfId="52448"/>
    <cellStyle name="Обычный 3 19 24 5 3" xfId="52449"/>
    <cellStyle name="Обычный 3 19 24 5 3 2" xfId="52450"/>
    <cellStyle name="Обычный 3 19 24 5 4" xfId="52451"/>
    <cellStyle name="Обычный 3 19 24 6" xfId="52452"/>
    <cellStyle name="Обычный 3 19 24 6 2" xfId="52453"/>
    <cellStyle name="Обычный 3 19 24 6 2 2" xfId="52454"/>
    <cellStyle name="Обычный 3 19 24 6 3" xfId="52455"/>
    <cellStyle name="Обычный 3 19 24 7" xfId="52456"/>
    <cellStyle name="Обычный 3 19 24 7 2" xfId="52457"/>
    <cellStyle name="Обычный 3 19 24 8" xfId="52458"/>
    <cellStyle name="Обычный 3 19 25" xfId="52459"/>
    <cellStyle name="Обычный 3 19 25 2" xfId="52460"/>
    <cellStyle name="Обычный 3 19 25 2 2" xfId="52461"/>
    <cellStyle name="Обычный 3 19 25 2 2 2" xfId="52462"/>
    <cellStyle name="Обычный 3 19 25 2 2 2 2" xfId="52463"/>
    <cellStyle name="Обычный 3 19 25 2 2 2 2 2" xfId="52464"/>
    <cellStyle name="Обычный 3 19 25 2 2 2 2 2 2" xfId="52465"/>
    <cellStyle name="Обычный 3 19 25 2 2 2 2 3" xfId="52466"/>
    <cellStyle name="Обычный 3 19 25 2 2 2 3" xfId="52467"/>
    <cellStyle name="Обычный 3 19 25 2 2 2 3 2" xfId="52468"/>
    <cellStyle name="Обычный 3 19 25 2 2 2 4" xfId="52469"/>
    <cellStyle name="Обычный 3 19 25 2 2 3" xfId="52470"/>
    <cellStyle name="Обычный 3 19 25 2 2 3 2" xfId="52471"/>
    <cellStyle name="Обычный 3 19 25 2 2 3 2 2" xfId="52472"/>
    <cellStyle name="Обычный 3 19 25 2 2 3 3" xfId="52473"/>
    <cellStyle name="Обычный 3 19 25 2 2 4" xfId="52474"/>
    <cellStyle name="Обычный 3 19 25 2 2 4 2" xfId="52475"/>
    <cellStyle name="Обычный 3 19 25 2 2 5" xfId="52476"/>
    <cellStyle name="Обычный 3 19 25 2 3" xfId="52477"/>
    <cellStyle name="Обычный 3 19 25 2 3 2" xfId="52478"/>
    <cellStyle name="Обычный 3 19 25 2 3 2 2" xfId="52479"/>
    <cellStyle name="Обычный 3 19 25 2 3 2 2 2" xfId="52480"/>
    <cellStyle name="Обычный 3 19 25 2 3 2 2 2 2" xfId="52481"/>
    <cellStyle name="Обычный 3 19 25 2 3 2 2 3" xfId="52482"/>
    <cellStyle name="Обычный 3 19 25 2 3 2 3" xfId="52483"/>
    <cellStyle name="Обычный 3 19 25 2 3 2 3 2" xfId="52484"/>
    <cellStyle name="Обычный 3 19 25 2 3 2 4" xfId="52485"/>
    <cellStyle name="Обычный 3 19 25 2 3 3" xfId="52486"/>
    <cellStyle name="Обычный 3 19 25 2 3 3 2" xfId="52487"/>
    <cellStyle name="Обычный 3 19 25 2 3 3 2 2" xfId="52488"/>
    <cellStyle name="Обычный 3 19 25 2 3 3 3" xfId="52489"/>
    <cellStyle name="Обычный 3 19 25 2 3 4" xfId="52490"/>
    <cellStyle name="Обычный 3 19 25 2 3 4 2" xfId="52491"/>
    <cellStyle name="Обычный 3 19 25 2 3 5" xfId="52492"/>
    <cellStyle name="Обычный 3 19 25 2 4" xfId="52493"/>
    <cellStyle name="Обычный 3 19 25 2 4 2" xfId="52494"/>
    <cellStyle name="Обычный 3 19 25 2 4 2 2" xfId="52495"/>
    <cellStyle name="Обычный 3 19 25 2 4 2 2 2" xfId="52496"/>
    <cellStyle name="Обычный 3 19 25 2 4 2 3" xfId="52497"/>
    <cellStyle name="Обычный 3 19 25 2 4 3" xfId="52498"/>
    <cellStyle name="Обычный 3 19 25 2 4 3 2" xfId="52499"/>
    <cellStyle name="Обычный 3 19 25 2 4 4" xfId="52500"/>
    <cellStyle name="Обычный 3 19 25 2 5" xfId="52501"/>
    <cellStyle name="Обычный 3 19 25 2 5 2" xfId="52502"/>
    <cellStyle name="Обычный 3 19 25 2 5 2 2" xfId="52503"/>
    <cellStyle name="Обычный 3 19 25 2 5 3" xfId="52504"/>
    <cellStyle name="Обычный 3 19 25 2 6" xfId="52505"/>
    <cellStyle name="Обычный 3 19 25 2 6 2" xfId="52506"/>
    <cellStyle name="Обычный 3 19 25 2 7" xfId="52507"/>
    <cellStyle name="Обычный 3 19 25 3" xfId="52508"/>
    <cellStyle name="Обычный 3 19 25 3 2" xfId="52509"/>
    <cellStyle name="Обычный 3 19 25 3 2 2" xfId="52510"/>
    <cellStyle name="Обычный 3 19 25 3 2 2 2" xfId="52511"/>
    <cellStyle name="Обычный 3 19 25 3 2 2 2 2" xfId="52512"/>
    <cellStyle name="Обычный 3 19 25 3 2 2 3" xfId="52513"/>
    <cellStyle name="Обычный 3 19 25 3 2 3" xfId="52514"/>
    <cellStyle name="Обычный 3 19 25 3 2 3 2" xfId="52515"/>
    <cellStyle name="Обычный 3 19 25 3 2 4" xfId="52516"/>
    <cellStyle name="Обычный 3 19 25 3 3" xfId="52517"/>
    <cellStyle name="Обычный 3 19 25 3 3 2" xfId="52518"/>
    <cellStyle name="Обычный 3 19 25 3 3 2 2" xfId="52519"/>
    <cellStyle name="Обычный 3 19 25 3 3 3" xfId="52520"/>
    <cellStyle name="Обычный 3 19 25 3 4" xfId="52521"/>
    <cellStyle name="Обычный 3 19 25 3 4 2" xfId="52522"/>
    <cellStyle name="Обычный 3 19 25 3 5" xfId="52523"/>
    <cellStyle name="Обычный 3 19 25 4" xfId="52524"/>
    <cellStyle name="Обычный 3 19 25 4 2" xfId="52525"/>
    <cellStyle name="Обычный 3 19 25 4 2 2" xfId="52526"/>
    <cellStyle name="Обычный 3 19 25 4 2 2 2" xfId="52527"/>
    <cellStyle name="Обычный 3 19 25 4 2 2 2 2" xfId="52528"/>
    <cellStyle name="Обычный 3 19 25 4 2 2 3" xfId="52529"/>
    <cellStyle name="Обычный 3 19 25 4 2 3" xfId="52530"/>
    <cellStyle name="Обычный 3 19 25 4 2 3 2" xfId="52531"/>
    <cellStyle name="Обычный 3 19 25 4 2 4" xfId="52532"/>
    <cellStyle name="Обычный 3 19 25 4 3" xfId="52533"/>
    <cellStyle name="Обычный 3 19 25 4 3 2" xfId="52534"/>
    <cellStyle name="Обычный 3 19 25 4 3 2 2" xfId="52535"/>
    <cellStyle name="Обычный 3 19 25 4 3 3" xfId="52536"/>
    <cellStyle name="Обычный 3 19 25 4 4" xfId="52537"/>
    <cellStyle name="Обычный 3 19 25 4 4 2" xfId="52538"/>
    <cellStyle name="Обычный 3 19 25 4 5" xfId="52539"/>
    <cellStyle name="Обычный 3 19 25 5" xfId="52540"/>
    <cellStyle name="Обычный 3 19 25 5 2" xfId="52541"/>
    <cellStyle name="Обычный 3 19 25 5 2 2" xfId="52542"/>
    <cellStyle name="Обычный 3 19 25 5 2 2 2" xfId="52543"/>
    <cellStyle name="Обычный 3 19 25 5 2 3" xfId="52544"/>
    <cellStyle name="Обычный 3 19 25 5 3" xfId="52545"/>
    <cellStyle name="Обычный 3 19 25 5 3 2" xfId="52546"/>
    <cellStyle name="Обычный 3 19 25 5 4" xfId="52547"/>
    <cellStyle name="Обычный 3 19 25 6" xfId="52548"/>
    <cellStyle name="Обычный 3 19 25 6 2" xfId="52549"/>
    <cellStyle name="Обычный 3 19 25 6 2 2" xfId="52550"/>
    <cellStyle name="Обычный 3 19 25 6 3" xfId="52551"/>
    <cellStyle name="Обычный 3 19 25 7" xfId="52552"/>
    <cellStyle name="Обычный 3 19 25 7 2" xfId="52553"/>
    <cellStyle name="Обычный 3 19 25 8" xfId="52554"/>
    <cellStyle name="Обычный 3 19 26" xfId="52555"/>
    <cellStyle name="Обычный 3 19 26 2" xfId="52556"/>
    <cellStyle name="Обычный 3 19 26 2 2" xfId="52557"/>
    <cellStyle name="Обычный 3 19 26 2 2 2" xfId="52558"/>
    <cellStyle name="Обычный 3 19 26 2 2 2 2" xfId="52559"/>
    <cellStyle name="Обычный 3 19 26 2 2 2 2 2" xfId="52560"/>
    <cellStyle name="Обычный 3 19 26 2 2 2 3" xfId="52561"/>
    <cellStyle name="Обычный 3 19 26 2 2 3" xfId="52562"/>
    <cellStyle name="Обычный 3 19 26 2 2 3 2" xfId="52563"/>
    <cellStyle name="Обычный 3 19 26 2 2 4" xfId="52564"/>
    <cellStyle name="Обычный 3 19 26 2 3" xfId="52565"/>
    <cellStyle name="Обычный 3 19 26 2 3 2" xfId="52566"/>
    <cellStyle name="Обычный 3 19 26 2 3 2 2" xfId="52567"/>
    <cellStyle name="Обычный 3 19 26 2 3 3" xfId="52568"/>
    <cellStyle name="Обычный 3 19 26 2 4" xfId="52569"/>
    <cellStyle name="Обычный 3 19 26 2 4 2" xfId="52570"/>
    <cellStyle name="Обычный 3 19 26 2 5" xfId="52571"/>
    <cellStyle name="Обычный 3 19 26 3" xfId="52572"/>
    <cellStyle name="Обычный 3 19 26 3 2" xfId="52573"/>
    <cellStyle name="Обычный 3 19 26 3 2 2" xfId="52574"/>
    <cellStyle name="Обычный 3 19 26 3 2 2 2" xfId="52575"/>
    <cellStyle name="Обычный 3 19 26 3 2 2 2 2" xfId="52576"/>
    <cellStyle name="Обычный 3 19 26 3 2 2 3" xfId="52577"/>
    <cellStyle name="Обычный 3 19 26 3 2 3" xfId="52578"/>
    <cellStyle name="Обычный 3 19 26 3 2 3 2" xfId="52579"/>
    <cellStyle name="Обычный 3 19 26 3 2 4" xfId="52580"/>
    <cellStyle name="Обычный 3 19 26 3 3" xfId="52581"/>
    <cellStyle name="Обычный 3 19 26 3 3 2" xfId="52582"/>
    <cellStyle name="Обычный 3 19 26 3 3 2 2" xfId="52583"/>
    <cellStyle name="Обычный 3 19 26 3 3 3" xfId="52584"/>
    <cellStyle name="Обычный 3 19 26 3 4" xfId="52585"/>
    <cellStyle name="Обычный 3 19 26 3 4 2" xfId="52586"/>
    <cellStyle name="Обычный 3 19 26 3 5" xfId="52587"/>
    <cellStyle name="Обычный 3 19 26 4" xfId="52588"/>
    <cellStyle name="Обычный 3 19 26 4 2" xfId="52589"/>
    <cellStyle name="Обычный 3 19 26 4 2 2" xfId="52590"/>
    <cellStyle name="Обычный 3 19 26 4 2 2 2" xfId="52591"/>
    <cellStyle name="Обычный 3 19 26 4 2 3" xfId="52592"/>
    <cellStyle name="Обычный 3 19 26 4 3" xfId="52593"/>
    <cellStyle name="Обычный 3 19 26 4 3 2" xfId="52594"/>
    <cellStyle name="Обычный 3 19 26 4 4" xfId="52595"/>
    <cellStyle name="Обычный 3 19 26 5" xfId="52596"/>
    <cellStyle name="Обычный 3 19 26 5 2" xfId="52597"/>
    <cellStyle name="Обычный 3 19 26 5 2 2" xfId="52598"/>
    <cellStyle name="Обычный 3 19 26 5 3" xfId="52599"/>
    <cellStyle name="Обычный 3 19 26 6" xfId="52600"/>
    <cellStyle name="Обычный 3 19 26 6 2" xfId="52601"/>
    <cellStyle name="Обычный 3 19 26 7" xfId="52602"/>
    <cellStyle name="Обычный 3 19 27" xfId="52603"/>
    <cellStyle name="Обычный 3 19 27 2" xfId="52604"/>
    <cellStyle name="Обычный 3 19 27 2 2" xfId="52605"/>
    <cellStyle name="Обычный 3 19 27 2 2 2" xfId="52606"/>
    <cellStyle name="Обычный 3 19 27 2 2 2 2" xfId="52607"/>
    <cellStyle name="Обычный 3 19 27 2 2 3" xfId="52608"/>
    <cellStyle name="Обычный 3 19 27 2 3" xfId="52609"/>
    <cellStyle name="Обычный 3 19 27 2 3 2" xfId="52610"/>
    <cellStyle name="Обычный 3 19 27 2 4" xfId="52611"/>
    <cellStyle name="Обычный 3 19 27 3" xfId="52612"/>
    <cellStyle name="Обычный 3 19 27 3 2" xfId="52613"/>
    <cellStyle name="Обычный 3 19 27 3 2 2" xfId="52614"/>
    <cellStyle name="Обычный 3 19 27 3 3" xfId="52615"/>
    <cellStyle name="Обычный 3 19 27 4" xfId="52616"/>
    <cellStyle name="Обычный 3 19 27 4 2" xfId="52617"/>
    <cellStyle name="Обычный 3 19 27 5" xfId="52618"/>
    <cellStyle name="Обычный 3 19 28" xfId="52619"/>
    <cellStyle name="Обычный 3 19 28 2" xfId="52620"/>
    <cellStyle name="Обычный 3 19 28 2 2" xfId="52621"/>
    <cellStyle name="Обычный 3 19 28 2 2 2" xfId="52622"/>
    <cellStyle name="Обычный 3 19 28 2 2 2 2" xfId="52623"/>
    <cellStyle name="Обычный 3 19 28 2 2 3" xfId="52624"/>
    <cellStyle name="Обычный 3 19 28 2 3" xfId="52625"/>
    <cellStyle name="Обычный 3 19 28 2 3 2" xfId="52626"/>
    <cellStyle name="Обычный 3 19 28 2 4" xfId="52627"/>
    <cellStyle name="Обычный 3 19 28 3" xfId="52628"/>
    <cellStyle name="Обычный 3 19 28 3 2" xfId="52629"/>
    <cellStyle name="Обычный 3 19 28 3 2 2" xfId="52630"/>
    <cellStyle name="Обычный 3 19 28 3 3" xfId="52631"/>
    <cellStyle name="Обычный 3 19 28 4" xfId="52632"/>
    <cellStyle name="Обычный 3 19 28 4 2" xfId="52633"/>
    <cellStyle name="Обычный 3 19 28 5" xfId="52634"/>
    <cellStyle name="Обычный 3 19 29" xfId="52635"/>
    <cellStyle name="Обычный 3 19 29 2" xfId="52636"/>
    <cellStyle name="Обычный 3 19 29 2 2" xfId="52637"/>
    <cellStyle name="Обычный 3 19 29 2 2 2" xfId="52638"/>
    <cellStyle name="Обычный 3 19 29 2 3" xfId="52639"/>
    <cellStyle name="Обычный 3 19 29 3" xfId="52640"/>
    <cellStyle name="Обычный 3 19 29 3 2" xfId="52641"/>
    <cellStyle name="Обычный 3 19 29 4" xfId="52642"/>
    <cellStyle name="Обычный 3 19 3" xfId="52643"/>
    <cellStyle name="Обычный 3 19 3 2" xfId="52644"/>
    <cellStyle name="Обычный 3 19 3 2 2" xfId="52645"/>
    <cellStyle name="Обычный 3 19 3 2 2 2" xfId="52646"/>
    <cellStyle name="Обычный 3 19 3 2 2 2 2" xfId="52647"/>
    <cellStyle name="Обычный 3 19 3 2 2 2 2 2" xfId="52648"/>
    <cellStyle name="Обычный 3 19 3 2 2 2 2 2 2" xfId="52649"/>
    <cellStyle name="Обычный 3 19 3 2 2 2 2 3" xfId="52650"/>
    <cellStyle name="Обычный 3 19 3 2 2 2 3" xfId="52651"/>
    <cellStyle name="Обычный 3 19 3 2 2 2 3 2" xfId="52652"/>
    <cellStyle name="Обычный 3 19 3 2 2 2 4" xfId="52653"/>
    <cellStyle name="Обычный 3 19 3 2 2 3" xfId="52654"/>
    <cellStyle name="Обычный 3 19 3 2 2 3 2" xfId="52655"/>
    <cellStyle name="Обычный 3 19 3 2 2 3 2 2" xfId="52656"/>
    <cellStyle name="Обычный 3 19 3 2 2 3 3" xfId="52657"/>
    <cellStyle name="Обычный 3 19 3 2 2 4" xfId="52658"/>
    <cellStyle name="Обычный 3 19 3 2 2 4 2" xfId="52659"/>
    <cellStyle name="Обычный 3 19 3 2 2 5" xfId="52660"/>
    <cellStyle name="Обычный 3 19 3 2 3" xfId="52661"/>
    <cellStyle name="Обычный 3 19 3 2 3 2" xfId="52662"/>
    <cellStyle name="Обычный 3 19 3 2 3 2 2" xfId="52663"/>
    <cellStyle name="Обычный 3 19 3 2 3 2 2 2" xfId="52664"/>
    <cellStyle name="Обычный 3 19 3 2 3 2 2 2 2" xfId="52665"/>
    <cellStyle name="Обычный 3 19 3 2 3 2 2 3" xfId="52666"/>
    <cellStyle name="Обычный 3 19 3 2 3 2 3" xfId="52667"/>
    <cellStyle name="Обычный 3 19 3 2 3 2 3 2" xfId="52668"/>
    <cellStyle name="Обычный 3 19 3 2 3 2 4" xfId="52669"/>
    <cellStyle name="Обычный 3 19 3 2 3 3" xfId="52670"/>
    <cellStyle name="Обычный 3 19 3 2 3 3 2" xfId="52671"/>
    <cellStyle name="Обычный 3 19 3 2 3 3 2 2" xfId="52672"/>
    <cellStyle name="Обычный 3 19 3 2 3 3 3" xfId="52673"/>
    <cellStyle name="Обычный 3 19 3 2 3 4" xfId="52674"/>
    <cellStyle name="Обычный 3 19 3 2 3 4 2" xfId="52675"/>
    <cellStyle name="Обычный 3 19 3 2 3 5" xfId="52676"/>
    <cellStyle name="Обычный 3 19 3 2 4" xfId="52677"/>
    <cellStyle name="Обычный 3 19 3 2 4 2" xfId="52678"/>
    <cellStyle name="Обычный 3 19 3 2 4 2 2" xfId="52679"/>
    <cellStyle name="Обычный 3 19 3 2 4 2 2 2" xfId="52680"/>
    <cellStyle name="Обычный 3 19 3 2 4 2 3" xfId="52681"/>
    <cellStyle name="Обычный 3 19 3 2 4 3" xfId="52682"/>
    <cellStyle name="Обычный 3 19 3 2 4 3 2" xfId="52683"/>
    <cellStyle name="Обычный 3 19 3 2 4 4" xfId="52684"/>
    <cellStyle name="Обычный 3 19 3 2 5" xfId="52685"/>
    <cellStyle name="Обычный 3 19 3 2 5 2" xfId="52686"/>
    <cellStyle name="Обычный 3 19 3 2 5 2 2" xfId="52687"/>
    <cellStyle name="Обычный 3 19 3 2 5 3" xfId="52688"/>
    <cellStyle name="Обычный 3 19 3 2 6" xfId="52689"/>
    <cellStyle name="Обычный 3 19 3 2 6 2" xfId="52690"/>
    <cellStyle name="Обычный 3 19 3 2 7" xfId="52691"/>
    <cellStyle name="Обычный 3 19 3 3" xfId="52692"/>
    <cellStyle name="Обычный 3 19 3 3 2" xfId="52693"/>
    <cellStyle name="Обычный 3 19 3 3 2 2" xfId="52694"/>
    <cellStyle name="Обычный 3 19 3 3 2 2 2" xfId="52695"/>
    <cellStyle name="Обычный 3 19 3 3 2 2 2 2" xfId="52696"/>
    <cellStyle name="Обычный 3 19 3 3 2 2 3" xfId="52697"/>
    <cellStyle name="Обычный 3 19 3 3 2 3" xfId="52698"/>
    <cellStyle name="Обычный 3 19 3 3 2 3 2" xfId="52699"/>
    <cellStyle name="Обычный 3 19 3 3 2 4" xfId="52700"/>
    <cellStyle name="Обычный 3 19 3 3 3" xfId="52701"/>
    <cellStyle name="Обычный 3 19 3 3 3 2" xfId="52702"/>
    <cellStyle name="Обычный 3 19 3 3 3 2 2" xfId="52703"/>
    <cellStyle name="Обычный 3 19 3 3 3 3" xfId="52704"/>
    <cellStyle name="Обычный 3 19 3 3 4" xfId="52705"/>
    <cellStyle name="Обычный 3 19 3 3 4 2" xfId="52706"/>
    <cellStyle name="Обычный 3 19 3 3 5" xfId="52707"/>
    <cellStyle name="Обычный 3 19 3 4" xfId="52708"/>
    <cellStyle name="Обычный 3 19 3 4 2" xfId="52709"/>
    <cellStyle name="Обычный 3 19 3 4 2 2" xfId="52710"/>
    <cellStyle name="Обычный 3 19 3 4 2 2 2" xfId="52711"/>
    <cellStyle name="Обычный 3 19 3 4 2 2 2 2" xfId="52712"/>
    <cellStyle name="Обычный 3 19 3 4 2 2 3" xfId="52713"/>
    <cellStyle name="Обычный 3 19 3 4 2 3" xfId="52714"/>
    <cellStyle name="Обычный 3 19 3 4 2 3 2" xfId="52715"/>
    <cellStyle name="Обычный 3 19 3 4 2 4" xfId="52716"/>
    <cellStyle name="Обычный 3 19 3 4 3" xfId="52717"/>
    <cellStyle name="Обычный 3 19 3 4 3 2" xfId="52718"/>
    <cellStyle name="Обычный 3 19 3 4 3 2 2" xfId="52719"/>
    <cellStyle name="Обычный 3 19 3 4 3 3" xfId="52720"/>
    <cellStyle name="Обычный 3 19 3 4 4" xfId="52721"/>
    <cellStyle name="Обычный 3 19 3 4 4 2" xfId="52722"/>
    <cellStyle name="Обычный 3 19 3 4 5" xfId="52723"/>
    <cellStyle name="Обычный 3 19 3 5" xfId="52724"/>
    <cellStyle name="Обычный 3 19 3 5 2" xfId="52725"/>
    <cellStyle name="Обычный 3 19 3 5 2 2" xfId="52726"/>
    <cellStyle name="Обычный 3 19 3 5 2 2 2" xfId="52727"/>
    <cellStyle name="Обычный 3 19 3 5 2 3" xfId="52728"/>
    <cellStyle name="Обычный 3 19 3 5 3" xfId="52729"/>
    <cellStyle name="Обычный 3 19 3 5 3 2" xfId="52730"/>
    <cellStyle name="Обычный 3 19 3 5 4" xfId="52731"/>
    <cellStyle name="Обычный 3 19 3 6" xfId="52732"/>
    <cellStyle name="Обычный 3 19 3 6 2" xfId="52733"/>
    <cellStyle name="Обычный 3 19 3 6 2 2" xfId="52734"/>
    <cellStyle name="Обычный 3 19 3 6 3" xfId="52735"/>
    <cellStyle name="Обычный 3 19 3 7" xfId="52736"/>
    <cellStyle name="Обычный 3 19 3 7 2" xfId="52737"/>
    <cellStyle name="Обычный 3 19 3 8" xfId="52738"/>
    <cellStyle name="Обычный 3 19 30" xfId="52739"/>
    <cellStyle name="Обычный 3 19 30 2" xfId="52740"/>
    <cellStyle name="Обычный 3 19 30 2 2" xfId="52741"/>
    <cellStyle name="Обычный 3 19 30 3" xfId="52742"/>
    <cellStyle name="Обычный 3 19 31" xfId="52743"/>
    <cellStyle name="Обычный 3 19 31 2" xfId="52744"/>
    <cellStyle name="Обычный 3 19 32" xfId="52745"/>
    <cellStyle name="Обычный 3 19 4" xfId="52746"/>
    <cellStyle name="Обычный 3 19 4 2" xfId="52747"/>
    <cellStyle name="Обычный 3 19 4 2 2" xfId="52748"/>
    <cellStyle name="Обычный 3 19 4 2 2 2" xfId="52749"/>
    <cellStyle name="Обычный 3 19 4 2 2 2 2" xfId="52750"/>
    <cellStyle name="Обычный 3 19 4 2 2 2 2 2" xfId="52751"/>
    <cellStyle name="Обычный 3 19 4 2 2 2 2 2 2" xfId="52752"/>
    <cellStyle name="Обычный 3 19 4 2 2 2 2 3" xfId="52753"/>
    <cellStyle name="Обычный 3 19 4 2 2 2 3" xfId="52754"/>
    <cellStyle name="Обычный 3 19 4 2 2 2 3 2" xfId="52755"/>
    <cellStyle name="Обычный 3 19 4 2 2 2 4" xfId="52756"/>
    <cellStyle name="Обычный 3 19 4 2 2 3" xfId="52757"/>
    <cellStyle name="Обычный 3 19 4 2 2 3 2" xfId="52758"/>
    <cellStyle name="Обычный 3 19 4 2 2 3 2 2" xfId="52759"/>
    <cellStyle name="Обычный 3 19 4 2 2 3 3" xfId="52760"/>
    <cellStyle name="Обычный 3 19 4 2 2 4" xfId="52761"/>
    <cellStyle name="Обычный 3 19 4 2 2 4 2" xfId="52762"/>
    <cellStyle name="Обычный 3 19 4 2 2 5" xfId="52763"/>
    <cellStyle name="Обычный 3 19 4 2 3" xfId="52764"/>
    <cellStyle name="Обычный 3 19 4 2 3 2" xfId="52765"/>
    <cellStyle name="Обычный 3 19 4 2 3 2 2" xfId="52766"/>
    <cellStyle name="Обычный 3 19 4 2 3 2 2 2" xfId="52767"/>
    <cellStyle name="Обычный 3 19 4 2 3 2 2 2 2" xfId="52768"/>
    <cellStyle name="Обычный 3 19 4 2 3 2 2 3" xfId="52769"/>
    <cellStyle name="Обычный 3 19 4 2 3 2 3" xfId="52770"/>
    <cellStyle name="Обычный 3 19 4 2 3 2 3 2" xfId="52771"/>
    <cellStyle name="Обычный 3 19 4 2 3 2 4" xfId="52772"/>
    <cellStyle name="Обычный 3 19 4 2 3 3" xfId="52773"/>
    <cellStyle name="Обычный 3 19 4 2 3 3 2" xfId="52774"/>
    <cellStyle name="Обычный 3 19 4 2 3 3 2 2" xfId="52775"/>
    <cellStyle name="Обычный 3 19 4 2 3 3 3" xfId="52776"/>
    <cellStyle name="Обычный 3 19 4 2 3 4" xfId="52777"/>
    <cellStyle name="Обычный 3 19 4 2 3 4 2" xfId="52778"/>
    <cellStyle name="Обычный 3 19 4 2 3 5" xfId="52779"/>
    <cellStyle name="Обычный 3 19 4 2 4" xfId="52780"/>
    <cellStyle name="Обычный 3 19 4 2 4 2" xfId="52781"/>
    <cellStyle name="Обычный 3 19 4 2 4 2 2" xfId="52782"/>
    <cellStyle name="Обычный 3 19 4 2 4 2 2 2" xfId="52783"/>
    <cellStyle name="Обычный 3 19 4 2 4 2 3" xfId="52784"/>
    <cellStyle name="Обычный 3 19 4 2 4 3" xfId="52785"/>
    <cellStyle name="Обычный 3 19 4 2 4 3 2" xfId="52786"/>
    <cellStyle name="Обычный 3 19 4 2 4 4" xfId="52787"/>
    <cellStyle name="Обычный 3 19 4 2 5" xfId="52788"/>
    <cellStyle name="Обычный 3 19 4 2 5 2" xfId="52789"/>
    <cellStyle name="Обычный 3 19 4 2 5 2 2" xfId="52790"/>
    <cellStyle name="Обычный 3 19 4 2 5 3" xfId="52791"/>
    <cellStyle name="Обычный 3 19 4 2 6" xfId="52792"/>
    <cellStyle name="Обычный 3 19 4 2 6 2" xfId="52793"/>
    <cellStyle name="Обычный 3 19 4 2 7" xfId="52794"/>
    <cellStyle name="Обычный 3 19 4 3" xfId="52795"/>
    <cellStyle name="Обычный 3 19 4 3 2" xfId="52796"/>
    <cellStyle name="Обычный 3 19 4 3 2 2" xfId="52797"/>
    <cellStyle name="Обычный 3 19 4 3 2 2 2" xfId="52798"/>
    <cellStyle name="Обычный 3 19 4 3 2 2 2 2" xfId="52799"/>
    <cellStyle name="Обычный 3 19 4 3 2 2 3" xfId="52800"/>
    <cellStyle name="Обычный 3 19 4 3 2 3" xfId="52801"/>
    <cellStyle name="Обычный 3 19 4 3 2 3 2" xfId="52802"/>
    <cellStyle name="Обычный 3 19 4 3 2 4" xfId="52803"/>
    <cellStyle name="Обычный 3 19 4 3 3" xfId="52804"/>
    <cellStyle name="Обычный 3 19 4 3 3 2" xfId="52805"/>
    <cellStyle name="Обычный 3 19 4 3 3 2 2" xfId="52806"/>
    <cellStyle name="Обычный 3 19 4 3 3 3" xfId="52807"/>
    <cellStyle name="Обычный 3 19 4 3 4" xfId="52808"/>
    <cellStyle name="Обычный 3 19 4 3 4 2" xfId="52809"/>
    <cellStyle name="Обычный 3 19 4 3 5" xfId="52810"/>
    <cellStyle name="Обычный 3 19 4 4" xfId="52811"/>
    <cellStyle name="Обычный 3 19 4 4 2" xfId="52812"/>
    <cellStyle name="Обычный 3 19 4 4 2 2" xfId="52813"/>
    <cellStyle name="Обычный 3 19 4 4 2 2 2" xfId="52814"/>
    <cellStyle name="Обычный 3 19 4 4 2 2 2 2" xfId="52815"/>
    <cellStyle name="Обычный 3 19 4 4 2 2 3" xfId="52816"/>
    <cellStyle name="Обычный 3 19 4 4 2 3" xfId="52817"/>
    <cellStyle name="Обычный 3 19 4 4 2 3 2" xfId="52818"/>
    <cellStyle name="Обычный 3 19 4 4 2 4" xfId="52819"/>
    <cellStyle name="Обычный 3 19 4 4 3" xfId="52820"/>
    <cellStyle name="Обычный 3 19 4 4 3 2" xfId="52821"/>
    <cellStyle name="Обычный 3 19 4 4 3 2 2" xfId="52822"/>
    <cellStyle name="Обычный 3 19 4 4 3 3" xfId="52823"/>
    <cellStyle name="Обычный 3 19 4 4 4" xfId="52824"/>
    <cellStyle name="Обычный 3 19 4 4 4 2" xfId="52825"/>
    <cellStyle name="Обычный 3 19 4 4 5" xfId="52826"/>
    <cellStyle name="Обычный 3 19 4 5" xfId="52827"/>
    <cellStyle name="Обычный 3 19 4 5 2" xfId="52828"/>
    <cellStyle name="Обычный 3 19 4 5 2 2" xfId="52829"/>
    <cellStyle name="Обычный 3 19 4 5 2 2 2" xfId="52830"/>
    <cellStyle name="Обычный 3 19 4 5 2 3" xfId="52831"/>
    <cellStyle name="Обычный 3 19 4 5 3" xfId="52832"/>
    <cellStyle name="Обычный 3 19 4 5 3 2" xfId="52833"/>
    <cellStyle name="Обычный 3 19 4 5 4" xfId="52834"/>
    <cellStyle name="Обычный 3 19 4 6" xfId="52835"/>
    <cellStyle name="Обычный 3 19 4 6 2" xfId="52836"/>
    <cellStyle name="Обычный 3 19 4 6 2 2" xfId="52837"/>
    <cellStyle name="Обычный 3 19 4 6 3" xfId="52838"/>
    <cellStyle name="Обычный 3 19 4 7" xfId="52839"/>
    <cellStyle name="Обычный 3 19 4 7 2" xfId="52840"/>
    <cellStyle name="Обычный 3 19 4 8" xfId="52841"/>
    <cellStyle name="Обычный 3 19 5" xfId="52842"/>
    <cellStyle name="Обычный 3 19 5 2" xfId="52843"/>
    <cellStyle name="Обычный 3 19 5 2 2" xfId="52844"/>
    <cellStyle name="Обычный 3 19 5 2 2 2" xfId="52845"/>
    <cellStyle name="Обычный 3 19 5 2 2 2 2" xfId="52846"/>
    <cellStyle name="Обычный 3 19 5 2 2 2 2 2" xfId="52847"/>
    <cellStyle name="Обычный 3 19 5 2 2 2 2 2 2" xfId="52848"/>
    <cellStyle name="Обычный 3 19 5 2 2 2 2 3" xfId="52849"/>
    <cellStyle name="Обычный 3 19 5 2 2 2 3" xfId="52850"/>
    <cellStyle name="Обычный 3 19 5 2 2 2 3 2" xfId="52851"/>
    <cellStyle name="Обычный 3 19 5 2 2 2 4" xfId="52852"/>
    <cellStyle name="Обычный 3 19 5 2 2 3" xfId="52853"/>
    <cellStyle name="Обычный 3 19 5 2 2 3 2" xfId="52854"/>
    <cellStyle name="Обычный 3 19 5 2 2 3 2 2" xfId="52855"/>
    <cellStyle name="Обычный 3 19 5 2 2 3 3" xfId="52856"/>
    <cellStyle name="Обычный 3 19 5 2 2 4" xfId="52857"/>
    <cellStyle name="Обычный 3 19 5 2 2 4 2" xfId="52858"/>
    <cellStyle name="Обычный 3 19 5 2 2 5" xfId="52859"/>
    <cellStyle name="Обычный 3 19 5 2 3" xfId="52860"/>
    <cellStyle name="Обычный 3 19 5 2 3 2" xfId="52861"/>
    <cellStyle name="Обычный 3 19 5 2 3 2 2" xfId="52862"/>
    <cellStyle name="Обычный 3 19 5 2 3 2 2 2" xfId="52863"/>
    <cellStyle name="Обычный 3 19 5 2 3 2 2 2 2" xfId="52864"/>
    <cellStyle name="Обычный 3 19 5 2 3 2 2 3" xfId="52865"/>
    <cellStyle name="Обычный 3 19 5 2 3 2 3" xfId="52866"/>
    <cellStyle name="Обычный 3 19 5 2 3 2 3 2" xfId="52867"/>
    <cellStyle name="Обычный 3 19 5 2 3 2 4" xfId="52868"/>
    <cellStyle name="Обычный 3 19 5 2 3 3" xfId="52869"/>
    <cellStyle name="Обычный 3 19 5 2 3 3 2" xfId="52870"/>
    <cellStyle name="Обычный 3 19 5 2 3 3 2 2" xfId="52871"/>
    <cellStyle name="Обычный 3 19 5 2 3 3 3" xfId="52872"/>
    <cellStyle name="Обычный 3 19 5 2 3 4" xfId="52873"/>
    <cellStyle name="Обычный 3 19 5 2 3 4 2" xfId="52874"/>
    <cellStyle name="Обычный 3 19 5 2 3 5" xfId="52875"/>
    <cellStyle name="Обычный 3 19 5 2 4" xfId="52876"/>
    <cellStyle name="Обычный 3 19 5 2 4 2" xfId="52877"/>
    <cellStyle name="Обычный 3 19 5 2 4 2 2" xfId="52878"/>
    <cellStyle name="Обычный 3 19 5 2 4 2 2 2" xfId="52879"/>
    <cellStyle name="Обычный 3 19 5 2 4 2 3" xfId="52880"/>
    <cellStyle name="Обычный 3 19 5 2 4 3" xfId="52881"/>
    <cellStyle name="Обычный 3 19 5 2 4 3 2" xfId="52882"/>
    <cellStyle name="Обычный 3 19 5 2 4 4" xfId="52883"/>
    <cellStyle name="Обычный 3 19 5 2 5" xfId="52884"/>
    <cellStyle name="Обычный 3 19 5 2 5 2" xfId="52885"/>
    <cellStyle name="Обычный 3 19 5 2 5 2 2" xfId="52886"/>
    <cellStyle name="Обычный 3 19 5 2 5 3" xfId="52887"/>
    <cellStyle name="Обычный 3 19 5 2 6" xfId="52888"/>
    <cellStyle name="Обычный 3 19 5 2 6 2" xfId="52889"/>
    <cellStyle name="Обычный 3 19 5 2 7" xfId="52890"/>
    <cellStyle name="Обычный 3 19 5 3" xfId="52891"/>
    <cellStyle name="Обычный 3 19 5 3 2" xfId="52892"/>
    <cellStyle name="Обычный 3 19 5 3 2 2" xfId="52893"/>
    <cellStyle name="Обычный 3 19 5 3 2 2 2" xfId="52894"/>
    <cellStyle name="Обычный 3 19 5 3 2 2 2 2" xfId="52895"/>
    <cellStyle name="Обычный 3 19 5 3 2 2 3" xfId="52896"/>
    <cellStyle name="Обычный 3 19 5 3 2 3" xfId="52897"/>
    <cellStyle name="Обычный 3 19 5 3 2 3 2" xfId="52898"/>
    <cellStyle name="Обычный 3 19 5 3 2 4" xfId="52899"/>
    <cellStyle name="Обычный 3 19 5 3 3" xfId="52900"/>
    <cellStyle name="Обычный 3 19 5 3 3 2" xfId="52901"/>
    <cellStyle name="Обычный 3 19 5 3 3 2 2" xfId="52902"/>
    <cellStyle name="Обычный 3 19 5 3 3 3" xfId="52903"/>
    <cellStyle name="Обычный 3 19 5 3 4" xfId="52904"/>
    <cellStyle name="Обычный 3 19 5 3 4 2" xfId="52905"/>
    <cellStyle name="Обычный 3 19 5 3 5" xfId="52906"/>
    <cellStyle name="Обычный 3 19 5 4" xfId="52907"/>
    <cellStyle name="Обычный 3 19 5 4 2" xfId="52908"/>
    <cellStyle name="Обычный 3 19 5 4 2 2" xfId="52909"/>
    <cellStyle name="Обычный 3 19 5 4 2 2 2" xfId="52910"/>
    <cellStyle name="Обычный 3 19 5 4 2 2 2 2" xfId="52911"/>
    <cellStyle name="Обычный 3 19 5 4 2 2 3" xfId="52912"/>
    <cellStyle name="Обычный 3 19 5 4 2 3" xfId="52913"/>
    <cellStyle name="Обычный 3 19 5 4 2 3 2" xfId="52914"/>
    <cellStyle name="Обычный 3 19 5 4 2 4" xfId="52915"/>
    <cellStyle name="Обычный 3 19 5 4 3" xfId="52916"/>
    <cellStyle name="Обычный 3 19 5 4 3 2" xfId="52917"/>
    <cellStyle name="Обычный 3 19 5 4 3 2 2" xfId="52918"/>
    <cellStyle name="Обычный 3 19 5 4 3 3" xfId="52919"/>
    <cellStyle name="Обычный 3 19 5 4 4" xfId="52920"/>
    <cellStyle name="Обычный 3 19 5 4 4 2" xfId="52921"/>
    <cellStyle name="Обычный 3 19 5 4 5" xfId="52922"/>
    <cellStyle name="Обычный 3 19 5 5" xfId="52923"/>
    <cellStyle name="Обычный 3 19 5 5 2" xfId="52924"/>
    <cellStyle name="Обычный 3 19 5 5 2 2" xfId="52925"/>
    <cellStyle name="Обычный 3 19 5 5 2 2 2" xfId="52926"/>
    <cellStyle name="Обычный 3 19 5 5 2 3" xfId="52927"/>
    <cellStyle name="Обычный 3 19 5 5 3" xfId="52928"/>
    <cellStyle name="Обычный 3 19 5 5 3 2" xfId="52929"/>
    <cellStyle name="Обычный 3 19 5 5 4" xfId="52930"/>
    <cellStyle name="Обычный 3 19 5 6" xfId="52931"/>
    <cellStyle name="Обычный 3 19 5 6 2" xfId="52932"/>
    <cellStyle name="Обычный 3 19 5 6 2 2" xfId="52933"/>
    <cellStyle name="Обычный 3 19 5 6 3" xfId="52934"/>
    <cellStyle name="Обычный 3 19 5 7" xfId="52935"/>
    <cellStyle name="Обычный 3 19 5 7 2" xfId="52936"/>
    <cellStyle name="Обычный 3 19 5 8" xfId="52937"/>
    <cellStyle name="Обычный 3 19 6" xfId="52938"/>
    <cellStyle name="Обычный 3 19 6 2" xfId="52939"/>
    <cellStyle name="Обычный 3 19 6 2 2" xfId="52940"/>
    <cellStyle name="Обычный 3 19 6 2 2 2" xfId="52941"/>
    <cellStyle name="Обычный 3 19 6 2 2 2 2" xfId="52942"/>
    <cellStyle name="Обычный 3 19 6 2 2 2 2 2" xfId="52943"/>
    <cellStyle name="Обычный 3 19 6 2 2 2 2 2 2" xfId="52944"/>
    <cellStyle name="Обычный 3 19 6 2 2 2 2 3" xfId="52945"/>
    <cellStyle name="Обычный 3 19 6 2 2 2 3" xfId="52946"/>
    <cellStyle name="Обычный 3 19 6 2 2 2 3 2" xfId="52947"/>
    <cellStyle name="Обычный 3 19 6 2 2 2 4" xfId="52948"/>
    <cellStyle name="Обычный 3 19 6 2 2 3" xfId="52949"/>
    <cellStyle name="Обычный 3 19 6 2 2 3 2" xfId="52950"/>
    <cellStyle name="Обычный 3 19 6 2 2 3 2 2" xfId="52951"/>
    <cellStyle name="Обычный 3 19 6 2 2 3 3" xfId="52952"/>
    <cellStyle name="Обычный 3 19 6 2 2 4" xfId="52953"/>
    <cellStyle name="Обычный 3 19 6 2 2 4 2" xfId="52954"/>
    <cellStyle name="Обычный 3 19 6 2 2 5" xfId="52955"/>
    <cellStyle name="Обычный 3 19 6 2 3" xfId="52956"/>
    <cellStyle name="Обычный 3 19 6 2 3 2" xfId="52957"/>
    <cellStyle name="Обычный 3 19 6 2 3 2 2" xfId="52958"/>
    <cellStyle name="Обычный 3 19 6 2 3 2 2 2" xfId="52959"/>
    <cellStyle name="Обычный 3 19 6 2 3 2 2 2 2" xfId="52960"/>
    <cellStyle name="Обычный 3 19 6 2 3 2 2 3" xfId="52961"/>
    <cellStyle name="Обычный 3 19 6 2 3 2 3" xfId="52962"/>
    <cellStyle name="Обычный 3 19 6 2 3 2 3 2" xfId="52963"/>
    <cellStyle name="Обычный 3 19 6 2 3 2 4" xfId="52964"/>
    <cellStyle name="Обычный 3 19 6 2 3 3" xfId="52965"/>
    <cellStyle name="Обычный 3 19 6 2 3 3 2" xfId="52966"/>
    <cellStyle name="Обычный 3 19 6 2 3 3 2 2" xfId="52967"/>
    <cellStyle name="Обычный 3 19 6 2 3 3 3" xfId="52968"/>
    <cellStyle name="Обычный 3 19 6 2 3 4" xfId="52969"/>
    <cellStyle name="Обычный 3 19 6 2 3 4 2" xfId="52970"/>
    <cellStyle name="Обычный 3 19 6 2 3 5" xfId="52971"/>
    <cellStyle name="Обычный 3 19 6 2 4" xfId="52972"/>
    <cellStyle name="Обычный 3 19 6 2 4 2" xfId="52973"/>
    <cellStyle name="Обычный 3 19 6 2 4 2 2" xfId="52974"/>
    <cellStyle name="Обычный 3 19 6 2 4 2 2 2" xfId="52975"/>
    <cellStyle name="Обычный 3 19 6 2 4 2 3" xfId="52976"/>
    <cellStyle name="Обычный 3 19 6 2 4 3" xfId="52977"/>
    <cellStyle name="Обычный 3 19 6 2 4 3 2" xfId="52978"/>
    <cellStyle name="Обычный 3 19 6 2 4 4" xfId="52979"/>
    <cellStyle name="Обычный 3 19 6 2 5" xfId="52980"/>
    <cellStyle name="Обычный 3 19 6 2 5 2" xfId="52981"/>
    <cellStyle name="Обычный 3 19 6 2 5 2 2" xfId="52982"/>
    <cellStyle name="Обычный 3 19 6 2 5 3" xfId="52983"/>
    <cellStyle name="Обычный 3 19 6 2 6" xfId="52984"/>
    <cellStyle name="Обычный 3 19 6 2 6 2" xfId="52985"/>
    <cellStyle name="Обычный 3 19 6 2 7" xfId="52986"/>
    <cellStyle name="Обычный 3 19 6 3" xfId="52987"/>
    <cellStyle name="Обычный 3 19 6 3 2" xfId="52988"/>
    <cellStyle name="Обычный 3 19 6 3 2 2" xfId="52989"/>
    <cellStyle name="Обычный 3 19 6 3 2 2 2" xfId="52990"/>
    <cellStyle name="Обычный 3 19 6 3 2 2 2 2" xfId="52991"/>
    <cellStyle name="Обычный 3 19 6 3 2 2 3" xfId="52992"/>
    <cellStyle name="Обычный 3 19 6 3 2 3" xfId="52993"/>
    <cellStyle name="Обычный 3 19 6 3 2 3 2" xfId="52994"/>
    <cellStyle name="Обычный 3 19 6 3 2 4" xfId="52995"/>
    <cellStyle name="Обычный 3 19 6 3 3" xfId="52996"/>
    <cellStyle name="Обычный 3 19 6 3 3 2" xfId="52997"/>
    <cellStyle name="Обычный 3 19 6 3 3 2 2" xfId="52998"/>
    <cellStyle name="Обычный 3 19 6 3 3 3" xfId="52999"/>
    <cellStyle name="Обычный 3 19 6 3 4" xfId="53000"/>
    <cellStyle name="Обычный 3 19 6 3 4 2" xfId="53001"/>
    <cellStyle name="Обычный 3 19 6 3 5" xfId="53002"/>
    <cellStyle name="Обычный 3 19 6 4" xfId="53003"/>
    <cellStyle name="Обычный 3 19 6 4 2" xfId="53004"/>
    <cellStyle name="Обычный 3 19 6 4 2 2" xfId="53005"/>
    <cellStyle name="Обычный 3 19 6 4 2 2 2" xfId="53006"/>
    <cellStyle name="Обычный 3 19 6 4 2 2 2 2" xfId="53007"/>
    <cellStyle name="Обычный 3 19 6 4 2 2 3" xfId="53008"/>
    <cellStyle name="Обычный 3 19 6 4 2 3" xfId="53009"/>
    <cellStyle name="Обычный 3 19 6 4 2 3 2" xfId="53010"/>
    <cellStyle name="Обычный 3 19 6 4 2 4" xfId="53011"/>
    <cellStyle name="Обычный 3 19 6 4 3" xfId="53012"/>
    <cellStyle name="Обычный 3 19 6 4 3 2" xfId="53013"/>
    <cellStyle name="Обычный 3 19 6 4 3 2 2" xfId="53014"/>
    <cellStyle name="Обычный 3 19 6 4 3 3" xfId="53015"/>
    <cellStyle name="Обычный 3 19 6 4 4" xfId="53016"/>
    <cellStyle name="Обычный 3 19 6 4 4 2" xfId="53017"/>
    <cellStyle name="Обычный 3 19 6 4 5" xfId="53018"/>
    <cellStyle name="Обычный 3 19 6 5" xfId="53019"/>
    <cellStyle name="Обычный 3 19 6 5 2" xfId="53020"/>
    <cellStyle name="Обычный 3 19 6 5 2 2" xfId="53021"/>
    <cellStyle name="Обычный 3 19 6 5 2 2 2" xfId="53022"/>
    <cellStyle name="Обычный 3 19 6 5 2 3" xfId="53023"/>
    <cellStyle name="Обычный 3 19 6 5 3" xfId="53024"/>
    <cellStyle name="Обычный 3 19 6 5 3 2" xfId="53025"/>
    <cellStyle name="Обычный 3 19 6 5 4" xfId="53026"/>
    <cellStyle name="Обычный 3 19 6 6" xfId="53027"/>
    <cellStyle name="Обычный 3 19 6 6 2" xfId="53028"/>
    <cellStyle name="Обычный 3 19 6 6 2 2" xfId="53029"/>
    <cellStyle name="Обычный 3 19 6 6 3" xfId="53030"/>
    <cellStyle name="Обычный 3 19 6 7" xfId="53031"/>
    <cellStyle name="Обычный 3 19 6 7 2" xfId="53032"/>
    <cellStyle name="Обычный 3 19 6 8" xfId="53033"/>
    <cellStyle name="Обычный 3 19 7" xfId="53034"/>
    <cellStyle name="Обычный 3 19 7 2" xfId="53035"/>
    <cellStyle name="Обычный 3 19 7 2 2" xfId="53036"/>
    <cellStyle name="Обычный 3 19 7 2 2 2" xfId="53037"/>
    <cellStyle name="Обычный 3 19 7 2 2 2 2" xfId="53038"/>
    <cellStyle name="Обычный 3 19 7 2 2 2 2 2" xfId="53039"/>
    <cellStyle name="Обычный 3 19 7 2 2 2 2 2 2" xfId="53040"/>
    <cellStyle name="Обычный 3 19 7 2 2 2 2 3" xfId="53041"/>
    <cellStyle name="Обычный 3 19 7 2 2 2 3" xfId="53042"/>
    <cellStyle name="Обычный 3 19 7 2 2 2 3 2" xfId="53043"/>
    <cellStyle name="Обычный 3 19 7 2 2 2 4" xfId="53044"/>
    <cellStyle name="Обычный 3 19 7 2 2 3" xfId="53045"/>
    <cellStyle name="Обычный 3 19 7 2 2 3 2" xfId="53046"/>
    <cellStyle name="Обычный 3 19 7 2 2 3 2 2" xfId="53047"/>
    <cellStyle name="Обычный 3 19 7 2 2 3 3" xfId="53048"/>
    <cellStyle name="Обычный 3 19 7 2 2 4" xfId="53049"/>
    <cellStyle name="Обычный 3 19 7 2 2 4 2" xfId="53050"/>
    <cellStyle name="Обычный 3 19 7 2 2 5" xfId="53051"/>
    <cellStyle name="Обычный 3 19 7 2 3" xfId="53052"/>
    <cellStyle name="Обычный 3 19 7 2 3 2" xfId="53053"/>
    <cellStyle name="Обычный 3 19 7 2 3 2 2" xfId="53054"/>
    <cellStyle name="Обычный 3 19 7 2 3 2 2 2" xfId="53055"/>
    <cellStyle name="Обычный 3 19 7 2 3 2 2 2 2" xfId="53056"/>
    <cellStyle name="Обычный 3 19 7 2 3 2 2 3" xfId="53057"/>
    <cellStyle name="Обычный 3 19 7 2 3 2 3" xfId="53058"/>
    <cellStyle name="Обычный 3 19 7 2 3 2 3 2" xfId="53059"/>
    <cellStyle name="Обычный 3 19 7 2 3 2 4" xfId="53060"/>
    <cellStyle name="Обычный 3 19 7 2 3 3" xfId="53061"/>
    <cellStyle name="Обычный 3 19 7 2 3 3 2" xfId="53062"/>
    <cellStyle name="Обычный 3 19 7 2 3 3 2 2" xfId="53063"/>
    <cellStyle name="Обычный 3 19 7 2 3 3 3" xfId="53064"/>
    <cellStyle name="Обычный 3 19 7 2 3 4" xfId="53065"/>
    <cellStyle name="Обычный 3 19 7 2 3 4 2" xfId="53066"/>
    <cellStyle name="Обычный 3 19 7 2 3 5" xfId="53067"/>
    <cellStyle name="Обычный 3 19 7 2 4" xfId="53068"/>
    <cellStyle name="Обычный 3 19 7 2 4 2" xfId="53069"/>
    <cellStyle name="Обычный 3 19 7 2 4 2 2" xfId="53070"/>
    <cellStyle name="Обычный 3 19 7 2 4 2 2 2" xfId="53071"/>
    <cellStyle name="Обычный 3 19 7 2 4 2 3" xfId="53072"/>
    <cellStyle name="Обычный 3 19 7 2 4 3" xfId="53073"/>
    <cellStyle name="Обычный 3 19 7 2 4 3 2" xfId="53074"/>
    <cellStyle name="Обычный 3 19 7 2 4 4" xfId="53075"/>
    <cellStyle name="Обычный 3 19 7 2 5" xfId="53076"/>
    <cellStyle name="Обычный 3 19 7 2 5 2" xfId="53077"/>
    <cellStyle name="Обычный 3 19 7 2 5 2 2" xfId="53078"/>
    <cellStyle name="Обычный 3 19 7 2 5 3" xfId="53079"/>
    <cellStyle name="Обычный 3 19 7 2 6" xfId="53080"/>
    <cellStyle name="Обычный 3 19 7 2 6 2" xfId="53081"/>
    <cellStyle name="Обычный 3 19 7 2 7" xfId="53082"/>
    <cellStyle name="Обычный 3 19 7 3" xfId="53083"/>
    <cellStyle name="Обычный 3 19 7 3 2" xfId="53084"/>
    <cellStyle name="Обычный 3 19 7 3 2 2" xfId="53085"/>
    <cellStyle name="Обычный 3 19 7 3 2 2 2" xfId="53086"/>
    <cellStyle name="Обычный 3 19 7 3 2 2 2 2" xfId="53087"/>
    <cellStyle name="Обычный 3 19 7 3 2 2 3" xfId="53088"/>
    <cellStyle name="Обычный 3 19 7 3 2 3" xfId="53089"/>
    <cellStyle name="Обычный 3 19 7 3 2 3 2" xfId="53090"/>
    <cellStyle name="Обычный 3 19 7 3 2 4" xfId="53091"/>
    <cellStyle name="Обычный 3 19 7 3 3" xfId="53092"/>
    <cellStyle name="Обычный 3 19 7 3 3 2" xfId="53093"/>
    <cellStyle name="Обычный 3 19 7 3 3 2 2" xfId="53094"/>
    <cellStyle name="Обычный 3 19 7 3 3 3" xfId="53095"/>
    <cellStyle name="Обычный 3 19 7 3 4" xfId="53096"/>
    <cellStyle name="Обычный 3 19 7 3 4 2" xfId="53097"/>
    <cellStyle name="Обычный 3 19 7 3 5" xfId="53098"/>
    <cellStyle name="Обычный 3 19 7 4" xfId="53099"/>
    <cellStyle name="Обычный 3 19 7 4 2" xfId="53100"/>
    <cellStyle name="Обычный 3 19 7 4 2 2" xfId="53101"/>
    <cellStyle name="Обычный 3 19 7 4 2 2 2" xfId="53102"/>
    <cellStyle name="Обычный 3 19 7 4 2 2 2 2" xfId="53103"/>
    <cellStyle name="Обычный 3 19 7 4 2 2 3" xfId="53104"/>
    <cellStyle name="Обычный 3 19 7 4 2 3" xfId="53105"/>
    <cellStyle name="Обычный 3 19 7 4 2 3 2" xfId="53106"/>
    <cellStyle name="Обычный 3 19 7 4 2 4" xfId="53107"/>
    <cellStyle name="Обычный 3 19 7 4 3" xfId="53108"/>
    <cellStyle name="Обычный 3 19 7 4 3 2" xfId="53109"/>
    <cellStyle name="Обычный 3 19 7 4 3 2 2" xfId="53110"/>
    <cellStyle name="Обычный 3 19 7 4 3 3" xfId="53111"/>
    <cellStyle name="Обычный 3 19 7 4 4" xfId="53112"/>
    <cellStyle name="Обычный 3 19 7 4 4 2" xfId="53113"/>
    <cellStyle name="Обычный 3 19 7 4 5" xfId="53114"/>
    <cellStyle name="Обычный 3 19 7 5" xfId="53115"/>
    <cellStyle name="Обычный 3 19 7 5 2" xfId="53116"/>
    <cellStyle name="Обычный 3 19 7 5 2 2" xfId="53117"/>
    <cellStyle name="Обычный 3 19 7 5 2 2 2" xfId="53118"/>
    <cellStyle name="Обычный 3 19 7 5 2 3" xfId="53119"/>
    <cellStyle name="Обычный 3 19 7 5 3" xfId="53120"/>
    <cellStyle name="Обычный 3 19 7 5 3 2" xfId="53121"/>
    <cellStyle name="Обычный 3 19 7 5 4" xfId="53122"/>
    <cellStyle name="Обычный 3 19 7 6" xfId="53123"/>
    <cellStyle name="Обычный 3 19 7 6 2" xfId="53124"/>
    <cellStyle name="Обычный 3 19 7 6 2 2" xfId="53125"/>
    <cellStyle name="Обычный 3 19 7 6 3" xfId="53126"/>
    <cellStyle name="Обычный 3 19 7 7" xfId="53127"/>
    <cellStyle name="Обычный 3 19 7 7 2" xfId="53128"/>
    <cellStyle name="Обычный 3 19 7 8" xfId="53129"/>
    <cellStyle name="Обычный 3 19 8" xfId="53130"/>
    <cellStyle name="Обычный 3 19 8 2" xfId="53131"/>
    <cellStyle name="Обычный 3 19 8 2 2" xfId="53132"/>
    <cellStyle name="Обычный 3 19 8 2 2 2" xfId="53133"/>
    <cellStyle name="Обычный 3 19 8 2 2 2 2" xfId="53134"/>
    <cellStyle name="Обычный 3 19 8 2 2 2 2 2" xfId="53135"/>
    <cellStyle name="Обычный 3 19 8 2 2 2 2 2 2" xfId="53136"/>
    <cellStyle name="Обычный 3 19 8 2 2 2 2 3" xfId="53137"/>
    <cellStyle name="Обычный 3 19 8 2 2 2 3" xfId="53138"/>
    <cellStyle name="Обычный 3 19 8 2 2 2 3 2" xfId="53139"/>
    <cellStyle name="Обычный 3 19 8 2 2 2 4" xfId="53140"/>
    <cellStyle name="Обычный 3 19 8 2 2 3" xfId="53141"/>
    <cellStyle name="Обычный 3 19 8 2 2 3 2" xfId="53142"/>
    <cellStyle name="Обычный 3 19 8 2 2 3 2 2" xfId="53143"/>
    <cellStyle name="Обычный 3 19 8 2 2 3 3" xfId="53144"/>
    <cellStyle name="Обычный 3 19 8 2 2 4" xfId="53145"/>
    <cellStyle name="Обычный 3 19 8 2 2 4 2" xfId="53146"/>
    <cellStyle name="Обычный 3 19 8 2 2 5" xfId="53147"/>
    <cellStyle name="Обычный 3 19 8 2 3" xfId="53148"/>
    <cellStyle name="Обычный 3 19 8 2 3 2" xfId="53149"/>
    <cellStyle name="Обычный 3 19 8 2 3 2 2" xfId="53150"/>
    <cellStyle name="Обычный 3 19 8 2 3 2 2 2" xfId="53151"/>
    <cellStyle name="Обычный 3 19 8 2 3 2 2 2 2" xfId="53152"/>
    <cellStyle name="Обычный 3 19 8 2 3 2 2 3" xfId="53153"/>
    <cellStyle name="Обычный 3 19 8 2 3 2 3" xfId="53154"/>
    <cellStyle name="Обычный 3 19 8 2 3 2 3 2" xfId="53155"/>
    <cellStyle name="Обычный 3 19 8 2 3 2 4" xfId="53156"/>
    <cellStyle name="Обычный 3 19 8 2 3 3" xfId="53157"/>
    <cellStyle name="Обычный 3 19 8 2 3 3 2" xfId="53158"/>
    <cellStyle name="Обычный 3 19 8 2 3 3 2 2" xfId="53159"/>
    <cellStyle name="Обычный 3 19 8 2 3 3 3" xfId="53160"/>
    <cellStyle name="Обычный 3 19 8 2 3 4" xfId="53161"/>
    <cellStyle name="Обычный 3 19 8 2 3 4 2" xfId="53162"/>
    <cellStyle name="Обычный 3 19 8 2 3 5" xfId="53163"/>
    <cellStyle name="Обычный 3 19 8 2 4" xfId="53164"/>
    <cellStyle name="Обычный 3 19 8 2 4 2" xfId="53165"/>
    <cellStyle name="Обычный 3 19 8 2 4 2 2" xfId="53166"/>
    <cellStyle name="Обычный 3 19 8 2 4 2 2 2" xfId="53167"/>
    <cellStyle name="Обычный 3 19 8 2 4 2 3" xfId="53168"/>
    <cellStyle name="Обычный 3 19 8 2 4 3" xfId="53169"/>
    <cellStyle name="Обычный 3 19 8 2 4 3 2" xfId="53170"/>
    <cellStyle name="Обычный 3 19 8 2 4 4" xfId="53171"/>
    <cellStyle name="Обычный 3 19 8 2 5" xfId="53172"/>
    <cellStyle name="Обычный 3 19 8 2 5 2" xfId="53173"/>
    <cellStyle name="Обычный 3 19 8 2 5 2 2" xfId="53174"/>
    <cellStyle name="Обычный 3 19 8 2 5 3" xfId="53175"/>
    <cellStyle name="Обычный 3 19 8 2 6" xfId="53176"/>
    <cellStyle name="Обычный 3 19 8 2 6 2" xfId="53177"/>
    <cellStyle name="Обычный 3 19 8 2 7" xfId="53178"/>
    <cellStyle name="Обычный 3 19 8 3" xfId="53179"/>
    <cellStyle name="Обычный 3 19 8 3 2" xfId="53180"/>
    <cellStyle name="Обычный 3 19 8 3 2 2" xfId="53181"/>
    <cellStyle name="Обычный 3 19 8 3 2 2 2" xfId="53182"/>
    <cellStyle name="Обычный 3 19 8 3 2 2 2 2" xfId="53183"/>
    <cellStyle name="Обычный 3 19 8 3 2 2 3" xfId="53184"/>
    <cellStyle name="Обычный 3 19 8 3 2 3" xfId="53185"/>
    <cellStyle name="Обычный 3 19 8 3 2 3 2" xfId="53186"/>
    <cellStyle name="Обычный 3 19 8 3 2 4" xfId="53187"/>
    <cellStyle name="Обычный 3 19 8 3 3" xfId="53188"/>
    <cellStyle name="Обычный 3 19 8 3 3 2" xfId="53189"/>
    <cellStyle name="Обычный 3 19 8 3 3 2 2" xfId="53190"/>
    <cellStyle name="Обычный 3 19 8 3 3 3" xfId="53191"/>
    <cellStyle name="Обычный 3 19 8 3 4" xfId="53192"/>
    <cellStyle name="Обычный 3 19 8 3 4 2" xfId="53193"/>
    <cellStyle name="Обычный 3 19 8 3 5" xfId="53194"/>
    <cellStyle name="Обычный 3 19 8 4" xfId="53195"/>
    <cellStyle name="Обычный 3 19 8 4 2" xfId="53196"/>
    <cellStyle name="Обычный 3 19 8 4 2 2" xfId="53197"/>
    <cellStyle name="Обычный 3 19 8 4 2 2 2" xfId="53198"/>
    <cellStyle name="Обычный 3 19 8 4 2 2 2 2" xfId="53199"/>
    <cellStyle name="Обычный 3 19 8 4 2 2 3" xfId="53200"/>
    <cellStyle name="Обычный 3 19 8 4 2 3" xfId="53201"/>
    <cellStyle name="Обычный 3 19 8 4 2 3 2" xfId="53202"/>
    <cellStyle name="Обычный 3 19 8 4 2 4" xfId="53203"/>
    <cellStyle name="Обычный 3 19 8 4 3" xfId="53204"/>
    <cellStyle name="Обычный 3 19 8 4 3 2" xfId="53205"/>
    <cellStyle name="Обычный 3 19 8 4 3 2 2" xfId="53206"/>
    <cellStyle name="Обычный 3 19 8 4 3 3" xfId="53207"/>
    <cellStyle name="Обычный 3 19 8 4 4" xfId="53208"/>
    <cellStyle name="Обычный 3 19 8 4 4 2" xfId="53209"/>
    <cellStyle name="Обычный 3 19 8 4 5" xfId="53210"/>
    <cellStyle name="Обычный 3 19 8 5" xfId="53211"/>
    <cellStyle name="Обычный 3 19 8 5 2" xfId="53212"/>
    <cellStyle name="Обычный 3 19 8 5 2 2" xfId="53213"/>
    <cellStyle name="Обычный 3 19 8 5 2 2 2" xfId="53214"/>
    <cellStyle name="Обычный 3 19 8 5 2 3" xfId="53215"/>
    <cellStyle name="Обычный 3 19 8 5 3" xfId="53216"/>
    <cellStyle name="Обычный 3 19 8 5 3 2" xfId="53217"/>
    <cellStyle name="Обычный 3 19 8 5 4" xfId="53218"/>
    <cellStyle name="Обычный 3 19 8 6" xfId="53219"/>
    <cellStyle name="Обычный 3 19 8 6 2" xfId="53220"/>
    <cellStyle name="Обычный 3 19 8 6 2 2" xfId="53221"/>
    <cellStyle name="Обычный 3 19 8 6 3" xfId="53222"/>
    <cellStyle name="Обычный 3 19 8 7" xfId="53223"/>
    <cellStyle name="Обычный 3 19 8 7 2" xfId="53224"/>
    <cellStyle name="Обычный 3 19 8 8" xfId="53225"/>
    <cellStyle name="Обычный 3 19 9" xfId="53226"/>
    <cellStyle name="Обычный 3 19 9 2" xfId="53227"/>
    <cellStyle name="Обычный 3 19 9 2 2" xfId="53228"/>
    <cellStyle name="Обычный 3 19 9 2 2 2" xfId="53229"/>
    <cellStyle name="Обычный 3 19 9 2 2 2 2" xfId="53230"/>
    <cellStyle name="Обычный 3 19 9 2 2 2 2 2" xfId="53231"/>
    <cellStyle name="Обычный 3 19 9 2 2 2 2 2 2" xfId="53232"/>
    <cellStyle name="Обычный 3 19 9 2 2 2 2 3" xfId="53233"/>
    <cellStyle name="Обычный 3 19 9 2 2 2 3" xfId="53234"/>
    <cellStyle name="Обычный 3 19 9 2 2 2 3 2" xfId="53235"/>
    <cellStyle name="Обычный 3 19 9 2 2 2 4" xfId="53236"/>
    <cellStyle name="Обычный 3 19 9 2 2 3" xfId="53237"/>
    <cellStyle name="Обычный 3 19 9 2 2 3 2" xfId="53238"/>
    <cellStyle name="Обычный 3 19 9 2 2 3 2 2" xfId="53239"/>
    <cellStyle name="Обычный 3 19 9 2 2 3 3" xfId="53240"/>
    <cellStyle name="Обычный 3 19 9 2 2 4" xfId="53241"/>
    <cellStyle name="Обычный 3 19 9 2 2 4 2" xfId="53242"/>
    <cellStyle name="Обычный 3 19 9 2 2 5" xfId="53243"/>
    <cellStyle name="Обычный 3 19 9 2 3" xfId="53244"/>
    <cellStyle name="Обычный 3 19 9 2 3 2" xfId="53245"/>
    <cellStyle name="Обычный 3 19 9 2 3 2 2" xfId="53246"/>
    <cellStyle name="Обычный 3 19 9 2 3 2 2 2" xfId="53247"/>
    <cellStyle name="Обычный 3 19 9 2 3 2 2 2 2" xfId="53248"/>
    <cellStyle name="Обычный 3 19 9 2 3 2 2 3" xfId="53249"/>
    <cellStyle name="Обычный 3 19 9 2 3 2 3" xfId="53250"/>
    <cellStyle name="Обычный 3 19 9 2 3 2 3 2" xfId="53251"/>
    <cellStyle name="Обычный 3 19 9 2 3 2 4" xfId="53252"/>
    <cellStyle name="Обычный 3 19 9 2 3 3" xfId="53253"/>
    <cellStyle name="Обычный 3 19 9 2 3 3 2" xfId="53254"/>
    <cellStyle name="Обычный 3 19 9 2 3 3 2 2" xfId="53255"/>
    <cellStyle name="Обычный 3 19 9 2 3 3 3" xfId="53256"/>
    <cellStyle name="Обычный 3 19 9 2 3 4" xfId="53257"/>
    <cellStyle name="Обычный 3 19 9 2 3 4 2" xfId="53258"/>
    <cellStyle name="Обычный 3 19 9 2 3 5" xfId="53259"/>
    <cellStyle name="Обычный 3 19 9 2 4" xfId="53260"/>
    <cellStyle name="Обычный 3 19 9 2 4 2" xfId="53261"/>
    <cellStyle name="Обычный 3 19 9 2 4 2 2" xfId="53262"/>
    <cellStyle name="Обычный 3 19 9 2 4 2 2 2" xfId="53263"/>
    <cellStyle name="Обычный 3 19 9 2 4 2 3" xfId="53264"/>
    <cellStyle name="Обычный 3 19 9 2 4 3" xfId="53265"/>
    <cellStyle name="Обычный 3 19 9 2 4 3 2" xfId="53266"/>
    <cellStyle name="Обычный 3 19 9 2 4 4" xfId="53267"/>
    <cellStyle name="Обычный 3 19 9 2 5" xfId="53268"/>
    <cellStyle name="Обычный 3 19 9 2 5 2" xfId="53269"/>
    <cellStyle name="Обычный 3 19 9 2 5 2 2" xfId="53270"/>
    <cellStyle name="Обычный 3 19 9 2 5 3" xfId="53271"/>
    <cellStyle name="Обычный 3 19 9 2 6" xfId="53272"/>
    <cellStyle name="Обычный 3 19 9 2 6 2" xfId="53273"/>
    <cellStyle name="Обычный 3 19 9 2 7" xfId="53274"/>
    <cellStyle name="Обычный 3 19 9 3" xfId="53275"/>
    <cellStyle name="Обычный 3 19 9 3 2" xfId="53276"/>
    <cellStyle name="Обычный 3 19 9 3 2 2" xfId="53277"/>
    <cellStyle name="Обычный 3 19 9 3 2 2 2" xfId="53278"/>
    <cellStyle name="Обычный 3 19 9 3 2 2 2 2" xfId="53279"/>
    <cellStyle name="Обычный 3 19 9 3 2 2 3" xfId="53280"/>
    <cellStyle name="Обычный 3 19 9 3 2 3" xfId="53281"/>
    <cellStyle name="Обычный 3 19 9 3 2 3 2" xfId="53282"/>
    <cellStyle name="Обычный 3 19 9 3 2 4" xfId="53283"/>
    <cellStyle name="Обычный 3 19 9 3 3" xfId="53284"/>
    <cellStyle name="Обычный 3 19 9 3 3 2" xfId="53285"/>
    <cellStyle name="Обычный 3 19 9 3 3 2 2" xfId="53286"/>
    <cellStyle name="Обычный 3 19 9 3 3 3" xfId="53287"/>
    <cellStyle name="Обычный 3 19 9 3 4" xfId="53288"/>
    <cellStyle name="Обычный 3 19 9 3 4 2" xfId="53289"/>
    <cellStyle name="Обычный 3 19 9 3 5" xfId="53290"/>
    <cellStyle name="Обычный 3 19 9 4" xfId="53291"/>
    <cellStyle name="Обычный 3 19 9 4 2" xfId="53292"/>
    <cellStyle name="Обычный 3 19 9 4 2 2" xfId="53293"/>
    <cellStyle name="Обычный 3 19 9 4 2 2 2" xfId="53294"/>
    <cellStyle name="Обычный 3 19 9 4 2 2 2 2" xfId="53295"/>
    <cellStyle name="Обычный 3 19 9 4 2 2 3" xfId="53296"/>
    <cellStyle name="Обычный 3 19 9 4 2 3" xfId="53297"/>
    <cellStyle name="Обычный 3 19 9 4 2 3 2" xfId="53298"/>
    <cellStyle name="Обычный 3 19 9 4 2 4" xfId="53299"/>
    <cellStyle name="Обычный 3 19 9 4 3" xfId="53300"/>
    <cellStyle name="Обычный 3 19 9 4 3 2" xfId="53301"/>
    <cellStyle name="Обычный 3 19 9 4 3 2 2" xfId="53302"/>
    <cellStyle name="Обычный 3 19 9 4 3 3" xfId="53303"/>
    <cellStyle name="Обычный 3 19 9 4 4" xfId="53304"/>
    <cellStyle name="Обычный 3 19 9 4 4 2" xfId="53305"/>
    <cellStyle name="Обычный 3 19 9 4 5" xfId="53306"/>
    <cellStyle name="Обычный 3 19 9 5" xfId="53307"/>
    <cellStyle name="Обычный 3 19 9 5 2" xfId="53308"/>
    <cellStyle name="Обычный 3 19 9 5 2 2" xfId="53309"/>
    <cellStyle name="Обычный 3 19 9 5 2 2 2" xfId="53310"/>
    <cellStyle name="Обычный 3 19 9 5 2 3" xfId="53311"/>
    <cellStyle name="Обычный 3 19 9 5 3" xfId="53312"/>
    <cellStyle name="Обычный 3 19 9 5 3 2" xfId="53313"/>
    <cellStyle name="Обычный 3 19 9 5 4" xfId="53314"/>
    <cellStyle name="Обычный 3 19 9 6" xfId="53315"/>
    <cellStyle name="Обычный 3 19 9 6 2" xfId="53316"/>
    <cellStyle name="Обычный 3 19 9 6 2 2" xfId="53317"/>
    <cellStyle name="Обычный 3 19 9 6 3" xfId="53318"/>
    <cellStyle name="Обычный 3 19 9 7" xfId="53319"/>
    <cellStyle name="Обычный 3 19 9 7 2" xfId="53320"/>
    <cellStyle name="Обычный 3 19 9 8" xfId="53321"/>
    <cellStyle name="Обычный 3 2" xfId="53322"/>
    <cellStyle name="Обычный 3 2 2" xfId="53323"/>
    <cellStyle name="Обычный 3 2 2 2" xfId="53324"/>
    <cellStyle name="Обычный 3 2 2 2 2" xfId="53325"/>
    <cellStyle name="Обычный 3 2 3" xfId="53326"/>
    <cellStyle name="Обычный 3 2 3 2" xfId="53327"/>
    <cellStyle name="Обычный 3 2 3 2 2" xfId="53328"/>
    <cellStyle name="Обычный 3 2 3 2 2 2" xfId="53329"/>
    <cellStyle name="Обычный 3 2 3 2 2 2 2" xfId="53330"/>
    <cellStyle name="Обычный 3 2 3 2 2 3" xfId="53331"/>
    <cellStyle name="Обычный 3 2 3 2 3" xfId="53332"/>
    <cellStyle name="Обычный 3 2 3 2 3 2" xfId="53333"/>
    <cellStyle name="Обычный 3 2 3 2 4" xfId="53334"/>
    <cellStyle name="Обычный 3 2 3 3" xfId="53335"/>
    <cellStyle name="Обычный 3 2 3 3 2" xfId="53336"/>
    <cellStyle name="Обычный 3 2 3 3 2 2" xfId="53337"/>
    <cellStyle name="Обычный 3 2 3 3 3" xfId="53338"/>
    <cellStyle name="Обычный 3 2 3 4" xfId="53339"/>
    <cellStyle name="Обычный 3 2 3 4 2" xfId="53340"/>
    <cellStyle name="Обычный 3 2 3 5" xfId="53341"/>
    <cellStyle name="Обычный 3 2 4" xfId="53342"/>
    <cellStyle name="Обычный 3 2 4 2" xfId="53343"/>
    <cellStyle name="Обычный 3 2 4 2 2" xfId="53344"/>
    <cellStyle name="Обычный 3 2 4 2 2 2" xfId="53345"/>
    <cellStyle name="Обычный 3 2 4 2 2 2 2" xfId="53346"/>
    <cellStyle name="Обычный 3 2 4 2 2 3" xfId="53347"/>
    <cellStyle name="Обычный 3 2 4 2 3" xfId="53348"/>
    <cellStyle name="Обычный 3 2 4 2 3 2" xfId="53349"/>
    <cellStyle name="Обычный 3 2 4 2 4" xfId="53350"/>
    <cellStyle name="Обычный 3 2 4 3" xfId="53351"/>
    <cellStyle name="Обычный 3 2 4 3 2" xfId="53352"/>
    <cellStyle name="Обычный 3 2 4 3 2 2" xfId="53353"/>
    <cellStyle name="Обычный 3 2 4 3 3" xfId="53354"/>
    <cellStyle name="Обычный 3 2 4 4" xfId="53355"/>
    <cellStyle name="Обычный 3 2 4 4 2" xfId="53356"/>
    <cellStyle name="Обычный 3 2 4 5" xfId="53357"/>
    <cellStyle name="Обычный 3 2 5" xfId="53358"/>
    <cellStyle name="Обычный 3 2 5 2" xfId="53359"/>
    <cellStyle name="Обычный 3 2 5 2 2" xfId="53360"/>
    <cellStyle name="Обычный 3 2 5 2 2 2" xfId="53361"/>
    <cellStyle name="Обычный 3 2 5 2 3" xfId="53362"/>
    <cellStyle name="Обычный 3 2 5 3" xfId="53363"/>
    <cellStyle name="Обычный 3 2 5 3 2" xfId="53364"/>
    <cellStyle name="Обычный 3 2 5 4" xfId="53365"/>
    <cellStyle name="Обычный 3 2 6" xfId="53366"/>
    <cellStyle name="Обычный 3 2 6 2" xfId="53367"/>
    <cellStyle name="Обычный 3 2 6 2 2" xfId="53368"/>
    <cellStyle name="Обычный 3 2 6 3" xfId="53369"/>
    <cellStyle name="Обычный 3 2 7" xfId="53370"/>
    <cellStyle name="Обычный 3 2 7 2" xfId="53371"/>
    <cellStyle name="Обычный 3 2 8" xfId="53372"/>
    <cellStyle name="Обычный 3 2 9" xfId="53373"/>
    <cellStyle name="Обычный 3 20" xfId="53374"/>
    <cellStyle name="Обычный 3 20 2" xfId="53375"/>
    <cellStyle name="Обычный 3 20 2 2" xfId="53376"/>
    <cellStyle name="Обычный 3 20 2 2 2" xfId="53377"/>
    <cellStyle name="Обычный 3 20 2 2 2 2" xfId="53378"/>
    <cellStyle name="Обычный 3 20 2 2 2 2 2" xfId="53379"/>
    <cellStyle name="Обычный 3 20 2 2 2 2 2 2" xfId="53380"/>
    <cellStyle name="Обычный 3 20 2 2 2 2 3" xfId="53381"/>
    <cellStyle name="Обычный 3 20 2 2 2 3" xfId="53382"/>
    <cellStyle name="Обычный 3 20 2 2 2 3 2" xfId="53383"/>
    <cellStyle name="Обычный 3 20 2 2 2 4" xfId="53384"/>
    <cellStyle name="Обычный 3 20 2 2 3" xfId="53385"/>
    <cellStyle name="Обычный 3 20 2 2 3 2" xfId="53386"/>
    <cellStyle name="Обычный 3 20 2 2 3 2 2" xfId="53387"/>
    <cellStyle name="Обычный 3 20 2 2 3 3" xfId="53388"/>
    <cellStyle name="Обычный 3 20 2 2 4" xfId="53389"/>
    <cellStyle name="Обычный 3 20 2 2 4 2" xfId="53390"/>
    <cellStyle name="Обычный 3 20 2 2 5" xfId="53391"/>
    <cellStyle name="Обычный 3 20 2 3" xfId="53392"/>
    <cellStyle name="Обычный 3 20 2 3 2" xfId="53393"/>
    <cellStyle name="Обычный 3 20 2 3 2 2" xfId="53394"/>
    <cellStyle name="Обычный 3 20 2 3 2 2 2" xfId="53395"/>
    <cellStyle name="Обычный 3 20 2 3 2 2 2 2" xfId="53396"/>
    <cellStyle name="Обычный 3 20 2 3 2 2 3" xfId="53397"/>
    <cellStyle name="Обычный 3 20 2 3 2 3" xfId="53398"/>
    <cellStyle name="Обычный 3 20 2 3 2 3 2" xfId="53399"/>
    <cellStyle name="Обычный 3 20 2 3 2 4" xfId="53400"/>
    <cellStyle name="Обычный 3 20 2 3 3" xfId="53401"/>
    <cellStyle name="Обычный 3 20 2 3 3 2" xfId="53402"/>
    <cellStyle name="Обычный 3 20 2 3 3 2 2" xfId="53403"/>
    <cellStyle name="Обычный 3 20 2 3 3 3" xfId="53404"/>
    <cellStyle name="Обычный 3 20 2 3 4" xfId="53405"/>
    <cellStyle name="Обычный 3 20 2 3 4 2" xfId="53406"/>
    <cellStyle name="Обычный 3 20 2 3 5" xfId="53407"/>
    <cellStyle name="Обычный 3 20 2 4" xfId="53408"/>
    <cellStyle name="Обычный 3 20 2 4 2" xfId="53409"/>
    <cellStyle name="Обычный 3 20 2 4 2 2" xfId="53410"/>
    <cellStyle name="Обычный 3 20 2 4 2 2 2" xfId="53411"/>
    <cellStyle name="Обычный 3 20 2 4 2 3" xfId="53412"/>
    <cellStyle name="Обычный 3 20 2 4 3" xfId="53413"/>
    <cellStyle name="Обычный 3 20 2 4 3 2" xfId="53414"/>
    <cellStyle name="Обычный 3 20 2 4 4" xfId="53415"/>
    <cellStyle name="Обычный 3 20 2 5" xfId="53416"/>
    <cellStyle name="Обычный 3 20 2 5 2" xfId="53417"/>
    <cellStyle name="Обычный 3 20 2 5 2 2" xfId="53418"/>
    <cellStyle name="Обычный 3 20 2 5 3" xfId="53419"/>
    <cellStyle name="Обычный 3 20 2 6" xfId="53420"/>
    <cellStyle name="Обычный 3 20 2 6 2" xfId="53421"/>
    <cellStyle name="Обычный 3 20 2 7" xfId="53422"/>
    <cellStyle name="Обычный 3 20 3" xfId="53423"/>
    <cellStyle name="Обычный 3 20 3 2" xfId="53424"/>
    <cellStyle name="Обычный 3 20 3 2 2" xfId="53425"/>
    <cellStyle name="Обычный 3 20 3 2 2 2" xfId="53426"/>
    <cellStyle name="Обычный 3 20 3 2 2 2 2" xfId="53427"/>
    <cellStyle name="Обычный 3 20 3 2 2 3" xfId="53428"/>
    <cellStyle name="Обычный 3 20 3 2 3" xfId="53429"/>
    <cellStyle name="Обычный 3 20 3 2 3 2" xfId="53430"/>
    <cellStyle name="Обычный 3 20 3 2 4" xfId="53431"/>
    <cellStyle name="Обычный 3 20 3 3" xfId="53432"/>
    <cellStyle name="Обычный 3 20 3 3 2" xfId="53433"/>
    <cellStyle name="Обычный 3 20 3 3 2 2" xfId="53434"/>
    <cellStyle name="Обычный 3 20 3 3 3" xfId="53435"/>
    <cellStyle name="Обычный 3 20 3 4" xfId="53436"/>
    <cellStyle name="Обычный 3 20 3 4 2" xfId="53437"/>
    <cellStyle name="Обычный 3 20 3 5" xfId="53438"/>
    <cellStyle name="Обычный 3 20 4" xfId="53439"/>
    <cellStyle name="Обычный 3 20 4 2" xfId="53440"/>
    <cellStyle name="Обычный 3 20 4 2 2" xfId="53441"/>
    <cellStyle name="Обычный 3 20 4 2 2 2" xfId="53442"/>
    <cellStyle name="Обычный 3 20 4 2 2 2 2" xfId="53443"/>
    <cellStyle name="Обычный 3 20 4 2 2 3" xfId="53444"/>
    <cellStyle name="Обычный 3 20 4 2 3" xfId="53445"/>
    <cellStyle name="Обычный 3 20 4 2 3 2" xfId="53446"/>
    <cellStyle name="Обычный 3 20 4 2 4" xfId="53447"/>
    <cellStyle name="Обычный 3 20 4 3" xfId="53448"/>
    <cellStyle name="Обычный 3 20 4 3 2" xfId="53449"/>
    <cellStyle name="Обычный 3 20 4 3 2 2" xfId="53450"/>
    <cellStyle name="Обычный 3 20 4 3 3" xfId="53451"/>
    <cellStyle name="Обычный 3 20 4 4" xfId="53452"/>
    <cellStyle name="Обычный 3 20 4 4 2" xfId="53453"/>
    <cellStyle name="Обычный 3 20 4 5" xfId="53454"/>
    <cellStyle name="Обычный 3 20 5" xfId="53455"/>
    <cellStyle name="Обычный 3 20 5 2" xfId="53456"/>
    <cellStyle name="Обычный 3 20 5 2 2" xfId="53457"/>
    <cellStyle name="Обычный 3 20 5 2 2 2" xfId="53458"/>
    <cellStyle name="Обычный 3 20 5 2 3" xfId="53459"/>
    <cellStyle name="Обычный 3 20 5 3" xfId="53460"/>
    <cellStyle name="Обычный 3 20 5 3 2" xfId="53461"/>
    <cellStyle name="Обычный 3 20 5 4" xfId="53462"/>
    <cellStyle name="Обычный 3 20 6" xfId="53463"/>
    <cellStyle name="Обычный 3 20 6 2" xfId="53464"/>
    <cellStyle name="Обычный 3 20 6 2 2" xfId="53465"/>
    <cellStyle name="Обычный 3 20 6 3" xfId="53466"/>
    <cellStyle name="Обычный 3 20 7" xfId="53467"/>
    <cellStyle name="Обычный 3 20 7 2" xfId="53468"/>
    <cellStyle name="Обычный 3 20 8" xfId="53469"/>
    <cellStyle name="Обычный 3 21" xfId="53470"/>
    <cellStyle name="Обычный 3 21 2" xfId="53471"/>
    <cellStyle name="Обычный 3 21 2 2" xfId="53472"/>
    <cellStyle name="Обычный 3 21 2 2 2" xfId="53473"/>
    <cellStyle name="Обычный 3 21 2 2 2 2" xfId="53474"/>
    <cellStyle name="Обычный 3 21 2 2 2 2 2" xfId="53475"/>
    <cellStyle name="Обычный 3 21 2 2 2 2 2 2" xfId="53476"/>
    <cellStyle name="Обычный 3 21 2 2 2 2 3" xfId="53477"/>
    <cellStyle name="Обычный 3 21 2 2 2 3" xfId="53478"/>
    <cellStyle name="Обычный 3 21 2 2 2 3 2" xfId="53479"/>
    <cellStyle name="Обычный 3 21 2 2 2 4" xfId="53480"/>
    <cellStyle name="Обычный 3 21 2 2 3" xfId="53481"/>
    <cellStyle name="Обычный 3 21 2 2 3 2" xfId="53482"/>
    <cellStyle name="Обычный 3 21 2 2 3 2 2" xfId="53483"/>
    <cellStyle name="Обычный 3 21 2 2 3 3" xfId="53484"/>
    <cellStyle name="Обычный 3 21 2 2 4" xfId="53485"/>
    <cellStyle name="Обычный 3 21 2 2 4 2" xfId="53486"/>
    <cellStyle name="Обычный 3 21 2 2 5" xfId="53487"/>
    <cellStyle name="Обычный 3 21 2 3" xfId="53488"/>
    <cellStyle name="Обычный 3 21 2 3 2" xfId="53489"/>
    <cellStyle name="Обычный 3 21 2 3 2 2" xfId="53490"/>
    <cellStyle name="Обычный 3 21 2 3 2 2 2" xfId="53491"/>
    <cellStyle name="Обычный 3 21 2 3 2 2 2 2" xfId="53492"/>
    <cellStyle name="Обычный 3 21 2 3 2 2 3" xfId="53493"/>
    <cellStyle name="Обычный 3 21 2 3 2 3" xfId="53494"/>
    <cellStyle name="Обычный 3 21 2 3 2 3 2" xfId="53495"/>
    <cellStyle name="Обычный 3 21 2 3 2 4" xfId="53496"/>
    <cellStyle name="Обычный 3 21 2 3 3" xfId="53497"/>
    <cellStyle name="Обычный 3 21 2 3 3 2" xfId="53498"/>
    <cellStyle name="Обычный 3 21 2 3 3 2 2" xfId="53499"/>
    <cellStyle name="Обычный 3 21 2 3 3 3" xfId="53500"/>
    <cellStyle name="Обычный 3 21 2 3 4" xfId="53501"/>
    <cellStyle name="Обычный 3 21 2 3 4 2" xfId="53502"/>
    <cellStyle name="Обычный 3 21 2 3 5" xfId="53503"/>
    <cellStyle name="Обычный 3 21 2 4" xfId="53504"/>
    <cellStyle name="Обычный 3 21 2 4 2" xfId="53505"/>
    <cellStyle name="Обычный 3 21 2 4 2 2" xfId="53506"/>
    <cellStyle name="Обычный 3 21 2 4 2 2 2" xfId="53507"/>
    <cellStyle name="Обычный 3 21 2 4 2 3" xfId="53508"/>
    <cellStyle name="Обычный 3 21 2 4 3" xfId="53509"/>
    <cellStyle name="Обычный 3 21 2 4 3 2" xfId="53510"/>
    <cellStyle name="Обычный 3 21 2 4 4" xfId="53511"/>
    <cellStyle name="Обычный 3 21 2 5" xfId="53512"/>
    <cellStyle name="Обычный 3 21 2 5 2" xfId="53513"/>
    <cellStyle name="Обычный 3 21 2 5 2 2" xfId="53514"/>
    <cellStyle name="Обычный 3 21 2 5 3" xfId="53515"/>
    <cellStyle name="Обычный 3 21 2 6" xfId="53516"/>
    <cellStyle name="Обычный 3 21 2 6 2" xfId="53517"/>
    <cellStyle name="Обычный 3 21 2 7" xfId="53518"/>
    <cellStyle name="Обычный 3 21 3" xfId="53519"/>
    <cellStyle name="Обычный 3 21 3 2" xfId="53520"/>
    <cellStyle name="Обычный 3 21 3 2 2" xfId="53521"/>
    <cellStyle name="Обычный 3 21 3 2 2 2" xfId="53522"/>
    <cellStyle name="Обычный 3 21 3 2 2 2 2" xfId="53523"/>
    <cellStyle name="Обычный 3 21 3 2 2 3" xfId="53524"/>
    <cellStyle name="Обычный 3 21 3 2 3" xfId="53525"/>
    <cellStyle name="Обычный 3 21 3 2 3 2" xfId="53526"/>
    <cellStyle name="Обычный 3 21 3 2 4" xfId="53527"/>
    <cellStyle name="Обычный 3 21 3 3" xfId="53528"/>
    <cellStyle name="Обычный 3 21 3 3 2" xfId="53529"/>
    <cellStyle name="Обычный 3 21 3 3 2 2" xfId="53530"/>
    <cellStyle name="Обычный 3 21 3 3 3" xfId="53531"/>
    <cellStyle name="Обычный 3 21 3 4" xfId="53532"/>
    <cellStyle name="Обычный 3 21 3 4 2" xfId="53533"/>
    <cellStyle name="Обычный 3 21 3 5" xfId="53534"/>
    <cellStyle name="Обычный 3 21 4" xfId="53535"/>
    <cellStyle name="Обычный 3 21 4 2" xfId="53536"/>
    <cellStyle name="Обычный 3 21 4 2 2" xfId="53537"/>
    <cellStyle name="Обычный 3 21 4 2 2 2" xfId="53538"/>
    <cellStyle name="Обычный 3 21 4 2 2 2 2" xfId="53539"/>
    <cellStyle name="Обычный 3 21 4 2 2 3" xfId="53540"/>
    <cellStyle name="Обычный 3 21 4 2 3" xfId="53541"/>
    <cellStyle name="Обычный 3 21 4 2 3 2" xfId="53542"/>
    <cellStyle name="Обычный 3 21 4 2 4" xfId="53543"/>
    <cellStyle name="Обычный 3 21 4 3" xfId="53544"/>
    <cellStyle name="Обычный 3 21 4 3 2" xfId="53545"/>
    <cellStyle name="Обычный 3 21 4 3 2 2" xfId="53546"/>
    <cellStyle name="Обычный 3 21 4 3 3" xfId="53547"/>
    <cellStyle name="Обычный 3 21 4 4" xfId="53548"/>
    <cellStyle name="Обычный 3 21 4 4 2" xfId="53549"/>
    <cellStyle name="Обычный 3 21 4 5" xfId="53550"/>
    <cellStyle name="Обычный 3 21 5" xfId="53551"/>
    <cellStyle name="Обычный 3 21 5 2" xfId="53552"/>
    <cellStyle name="Обычный 3 21 5 2 2" xfId="53553"/>
    <cellStyle name="Обычный 3 21 5 2 2 2" xfId="53554"/>
    <cellStyle name="Обычный 3 21 5 2 3" xfId="53555"/>
    <cellStyle name="Обычный 3 21 5 3" xfId="53556"/>
    <cellStyle name="Обычный 3 21 5 3 2" xfId="53557"/>
    <cellStyle name="Обычный 3 21 5 4" xfId="53558"/>
    <cellStyle name="Обычный 3 21 6" xfId="53559"/>
    <cellStyle name="Обычный 3 21 6 2" xfId="53560"/>
    <cellStyle name="Обычный 3 21 6 2 2" xfId="53561"/>
    <cellStyle name="Обычный 3 21 6 3" xfId="53562"/>
    <cellStyle name="Обычный 3 21 7" xfId="53563"/>
    <cellStyle name="Обычный 3 21 7 2" xfId="53564"/>
    <cellStyle name="Обычный 3 21 8" xfId="53565"/>
    <cellStyle name="Обычный 3 21 9" xfId="53566"/>
    <cellStyle name="Обычный 3 22" xfId="53567"/>
    <cellStyle name="Обычный 3 22 2" xfId="53568"/>
    <cellStyle name="Обычный 3 22 2 2" xfId="53569"/>
    <cellStyle name="Обычный 3 22 2 2 2" xfId="53570"/>
    <cellStyle name="Обычный 3 22 2 2 2 2" xfId="53571"/>
    <cellStyle name="Обычный 3 22 2 2 2 2 2" xfId="53572"/>
    <cellStyle name="Обычный 3 22 2 2 2 2 2 2" xfId="53573"/>
    <cellStyle name="Обычный 3 22 2 2 2 2 3" xfId="53574"/>
    <cellStyle name="Обычный 3 22 2 2 2 3" xfId="53575"/>
    <cellStyle name="Обычный 3 22 2 2 2 3 2" xfId="53576"/>
    <cellStyle name="Обычный 3 22 2 2 2 4" xfId="53577"/>
    <cellStyle name="Обычный 3 22 2 2 3" xfId="53578"/>
    <cellStyle name="Обычный 3 22 2 2 3 2" xfId="53579"/>
    <cellStyle name="Обычный 3 22 2 2 3 2 2" xfId="53580"/>
    <cellStyle name="Обычный 3 22 2 2 3 3" xfId="53581"/>
    <cellStyle name="Обычный 3 22 2 2 4" xfId="53582"/>
    <cellStyle name="Обычный 3 22 2 2 4 2" xfId="53583"/>
    <cellStyle name="Обычный 3 22 2 2 5" xfId="53584"/>
    <cellStyle name="Обычный 3 22 2 3" xfId="53585"/>
    <cellStyle name="Обычный 3 22 2 3 2" xfId="53586"/>
    <cellStyle name="Обычный 3 22 2 3 2 2" xfId="53587"/>
    <cellStyle name="Обычный 3 22 2 3 2 2 2" xfId="53588"/>
    <cellStyle name="Обычный 3 22 2 3 2 2 2 2" xfId="53589"/>
    <cellStyle name="Обычный 3 22 2 3 2 2 3" xfId="53590"/>
    <cellStyle name="Обычный 3 22 2 3 2 3" xfId="53591"/>
    <cellStyle name="Обычный 3 22 2 3 2 3 2" xfId="53592"/>
    <cellStyle name="Обычный 3 22 2 3 2 4" xfId="53593"/>
    <cellStyle name="Обычный 3 22 2 3 3" xfId="53594"/>
    <cellStyle name="Обычный 3 22 2 3 3 2" xfId="53595"/>
    <cellStyle name="Обычный 3 22 2 3 3 2 2" xfId="53596"/>
    <cellStyle name="Обычный 3 22 2 3 3 3" xfId="53597"/>
    <cellStyle name="Обычный 3 22 2 3 4" xfId="53598"/>
    <cellStyle name="Обычный 3 22 2 3 4 2" xfId="53599"/>
    <cellStyle name="Обычный 3 22 2 3 5" xfId="53600"/>
    <cellStyle name="Обычный 3 22 2 4" xfId="53601"/>
    <cellStyle name="Обычный 3 22 2 4 2" xfId="53602"/>
    <cellStyle name="Обычный 3 22 2 4 2 2" xfId="53603"/>
    <cellStyle name="Обычный 3 22 2 4 2 2 2" xfId="53604"/>
    <cellStyle name="Обычный 3 22 2 4 2 3" xfId="53605"/>
    <cellStyle name="Обычный 3 22 2 4 3" xfId="53606"/>
    <cellStyle name="Обычный 3 22 2 4 3 2" xfId="53607"/>
    <cellStyle name="Обычный 3 22 2 4 4" xfId="53608"/>
    <cellStyle name="Обычный 3 22 2 5" xfId="53609"/>
    <cellStyle name="Обычный 3 22 2 5 2" xfId="53610"/>
    <cellStyle name="Обычный 3 22 2 5 2 2" xfId="53611"/>
    <cellStyle name="Обычный 3 22 2 5 3" xfId="53612"/>
    <cellStyle name="Обычный 3 22 2 6" xfId="53613"/>
    <cellStyle name="Обычный 3 22 2 6 2" xfId="53614"/>
    <cellStyle name="Обычный 3 22 2 7" xfId="53615"/>
    <cellStyle name="Обычный 3 22 3" xfId="53616"/>
    <cellStyle name="Обычный 3 22 3 2" xfId="53617"/>
    <cellStyle name="Обычный 3 22 3 2 2" xfId="53618"/>
    <cellStyle name="Обычный 3 22 3 2 2 2" xfId="53619"/>
    <cellStyle name="Обычный 3 22 3 2 2 2 2" xfId="53620"/>
    <cellStyle name="Обычный 3 22 3 2 2 3" xfId="53621"/>
    <cellStyle name="Обычный 3 22 3 2 3" xfId="53622"/>
    <cellStyle name="Обычный 3 22 3 2 3 2" xfId="53623"/>
    <cellStyle name="Обычный 3 22 3 2 4" xfId="53624"/>
    <cellStyle name="Обычный 3 22 3 3" xfId="53625"/>
    <cellStyle name="Обычный 3 22 3 3 2" xfId="53626"/>
    <cellStyle name="Обычный 3 22 3 3 2 2" xfId="53627"/>
    <cellStyle name="Обычный 3 22 3 3 3" xfId="53628"/>
    <cellStyle name="Обычный 3 22 3 4" xfId="53629"/>
    <cellStyle name="Обычный 3 22 3 4 2" xfId="53630"/>
    <cellStyle name="Обычный 3 22 3 5" xfId="53631"/>
    <cellStyle name="Обычный 3 22 4" xfId="53632"/>
    <cellStyle name="Обычный 3 22 4 2" xfId="53633"/>
    <cellStyle name="Обычный 3 22 4 2 2" xfId="53634"/>
    <cellStyle name="Обычный 3 22 4 2 2 2" xfId="53635"/>
    <cellStyle name="Обычный 3 22 4 2 2 2 2" xfId="53636"/>
    <cellStyle name="Обычный 3 22 4 2 2 3" xfId="53637"/>
    <cellStyle name="Обычный 3 22 4 2 3" xfId="53638"/>
    <cellStyle name="Обычный 3 22 4 2 3 2" xfId="53639"/>
    <cellStyle name="Обычный 3 22 4 2 4" xfId="53640"/>
    <cellStyle name="Обычный 3 22 4 3" xfId="53641"/>
    <cellStyle name="Обычный 3 22 4 3 2" xfId="53642"/>
    <cellStyle name="Обычный 3 22 4 3 2 2" xfId="53643"/>
    <cellStyle name="Обычный 3 22 4 3 3" xfId="53644"/>
    <cellStyle name="Обычный 3 22 4 4" xfId="53645"/>
    <cellStyle name="Обычный 3 22 4 4 2" xfId="53646"/>
    <cellStyle name="Обычный 3 22 4 5" xfId="53647"/>
    <cellStyle name="Обычный 3 22 5" xfId="53648"/>
    <cellStyle name="Обычный 3 22 5 2" xfId="53649"/>
    <cellStyle name="Обычный 3 22 5 2 2" xfId="53650"/>
    <cellStyle name="Обычный 3 22 5 2 2 2" xfId="53651"/>
    <cellStyle name="Обычный 3 22 5 2 3" xfId="53652"/>
    <cellStyle name="Обычный 3 22 5 3" xfId="53653"/>
    <cellStyle name="Обычный 3 22 5 3 2" xfId="53654"/>
    <cellStyle name="Обычный 3 22 5 4" xfId="53655"/>
    <cellStyle name="Обычный 3 22 6" xfId="53656"/>
    <cellStyle name="Обычный 3 22 6 2" xfId="53657"/>
    <cellStyle name="Обычный 3 22 6 2 2" xfId="53658"/>
    <cellStyle name="Обычный 3 22 6 3" xfId="53659"/>
    <cellStyle name="Обычный 3 22 7" xfId="53660"/>
    <cellStyle name="Обычный 3 22 7 2" xfId="53661"/>
    <cellStyle name="Обычный 3 22 8" xfId="53662"/>
    <cellStyle name="Обычный 3 23" xfId="53663"/>
    <cellStyle name="Обычный 3 23 2" xfId="53664"/>
    <cellStyle name="Обычный 3 23 2 2" xfId="53665"/>
    <cellStyle name="Обычный 3 23 2 2 2" xfId="53666"/>
    <cellStyle name="Обычный 3 23 2 2 2 2" xfId="53667"/>
    <cellStyle name="Обычный 3 23 2 2 2 2 2" xfId="53668"/>
    <cellStyle name="Обычный 3 23 2 2 2 2 2 2" xfId="53669"/>
    <cellStyle name="Обычный 3 23 2 2 2 2 3" xfId="53670"/>
    <cellStyle name="Обычный 3 23 2 2 2 3" xfId="53671"/>
    <cellStyle name="Обычный 3 23 2 2 2 3 2" xfId="53672"/>
    <cellStyle name="Обычный 3 23 2 2 2 4" xfId="53673"/>
    <cellStyle name="Обычный 3 23 2 2 3" xfId="53674"/>
    <cellStyle name="Обычный 3 23 2 2 3 2" xfId="53675"/>
    <cellStyle name="Обычный 3 23 2 2 3 2 2" xfId="53676"/>
    <cellStyle name="Обычный 3 23 2 2 3 3" xfId="53677"/>
    <cellStyle name="Обычный 3 23 2 2 4" xfId="53678"/>
    <cellStyle name="Обычный 3 23 2 2 4 2" xfId="53679"/>
    <cellStyle name="Обычный 3 23 2 2 5" xfId="53680"/>
    <cellStyle name="Обычный 3 23 2 3" xfId="53681"/>
    <cellStyle name="Обычный 3 23 2 3 2" xfId="53682"/>
    <cellStyle name="Обычный 3 23 2 3 2 2" xfId="53683"/>
    <cellStyle name="Обычный 3 23 2 3 2 2 2" xfId="53684"/>
    <cellStyle name="Обычный 3 23 2 3 2 2 2 2" xfId="53685"/>
    <cellStyle name="Обычный 3 23 2 3 2 2 3" xfId="53686"/>
    <cellStyle name="Обычный 3 23 2 3 2 3" xfId="53687"/>
    <cellStyle name="Обычный 3 23 2 3 2 3 2" xfId="53688"/>
    <cellStyle name="Обычный 3 23 2 3 2 4" xfId="53689"/>
    <cellStyle name="Обычный 3 23 2 3 3" xfId="53690"/>
    <cellStyle name="Обычный 3 23 2 3 3 2" xfId="53691"/>
    <cellStyle name="Обычный 3 23 2 3 3 2 2" xfId="53692"/>
    <cellStyle name="Обычный 3 23 2 3 3 3" xfId="53693"/>
    <cellStyle name="Обычный 3 23 2 3 4" xfId="53694"/>
    <cellStyle name="Обычный 3 23 2 3 4 2" xfId="53695"/>
    <cellStyle name="Обычный 3 23 2 3 5" xfId="53696"/>
    <cellStyle name="Обычный 3 23 2 4" xfId="53697"/>
    <cellStyle name="Обычный 3 23 2 4 2" xfId="53698"/>
    <cellStyle name="Обычный 3 23 2 4 2 2" xfId="53699"/>
    <cellStyle name="Обычный 3 23 2 4 2 2 2" xfId="53700"/>
    <cellStyle name="Обычный 3 23 2 4 2 3" xfId="53701"/>
    <cellStyle name="Обычный 3 23 2 4 3" xfId="53702"/>
    <cellStyle name="Обычный 3 23 2 4 3 2" xfId="53703"/>
    <cellStyle name="Обычный 3 23 2 4 4" xfId="53704"/>
    <cellStyle name="Обычный 3 23 2 5" xfId="53705"/>
    <cellStyle name="Обычный 3 23 2 5 2" xfId="53706"/>
    <cellStyle name="Обычный 3 23 2 5 2 2" xfId="53707"/>
    <cellStyle name="Обычный 3 23 2 5 3" xfId="53708"/>
    <cellStyle name="Обычный 3 23 2 6" xfId="53709"/>
    <cellStyle name="Обычный 3 23 2 6 2" xfId="53710"/>
    <cellStyle name="Обычный 3 23 2 7" xfId="53711"/>
    <cellStyle name="Обычный 3 23 3" xfId="53712"/>
    <cellStyle name="Обычный 3 23 3 2" xfId="53713"/>
    <cellStyle name="Обычный 3 23 3 2 2" xfId="53714"/>
    <cellStyle name="Обычный 3 23 3 2 2 2" xfId="53715"/>
    <cellStyle name="Обычный 3 23 3 2 2 2 2" xfId="53716"/>
    <cellStyle name="Обычный 3 23 3 2 2 3" xfId="53717"/>
    <cellStyle name="Обычный 3 23 3 2 3" xfId="53718"/>
    <cellStyle name="Обычный 3 23 3 2 3 2" xfId="53719"/>
    <cellStyle name="Обычный 3 23 3 2 4" xfId="53720"/>
    <cellStyle name="Обычный 3 23 3 3" xfId="53721"/>
    <cellStyle name="Обычный 3 23 3 3 2" xfId="53722"/>
    <cellStyle name="Обычный 3 23 3 3 2 2" xfId="53723"/>
    <cellStyle name="Обычный 3 23 3 3 3" xfId="53724"/>
    <cellStyle name="Обычный 3 23 3 4" xfId="53725"/>
    <cellStyle name="Обычный 3 23 3 4 2" xfId="53726"/>
    <cellStyle name="Обычный 3 23 3 5" xfId="53727"/>
    <cellStyle name="Обычный 3 23 4" xfId="53728"/>
    <cellStyle name="Обычный 3 23 4 2" xfId="53729"/>
    <cellStyle name="Обычный 3 23 4 2 2" xfId="53730"/>
    <cellStyle name="Обычный 3 23 4 2 2 2" xfId="53731"/>
    <cellStyle name="Обычный 3 23 4 2 2 2 2" xfId="53732"/>
    <cellStyle name="Обычный 3 23 4 2 2 3" xfId="53733"/>
    <cellStyle name="Обычный 3 23 4 2 3" xfId="53734"/>
    <cellStyle name="Обычный 3 23 4 2 3 2" xfId="53735"/>
    <cellStyle name="Обычный 3 23 4 2 4" xfId="53736"/>
    <cellStyle name="Обычный 3 23 4 3" xfId="53737"/>
    <cellStyle name="Обычный 3 23 4 3 2" xfId="53738"/>
    <cellStyle name="Обычный 3 23 4 3 2 2" xfId="53739"/>
    <cellStyle name="Обычный 3 23 4 3 3" xfId="53740"/>
    <cellStyle name="Обычный 3 23 4 4" xfId="53741"/>
    <cellStyle name="Обычный 3 23 4 4 2" xfId="53742"/>
    <cellStyle name="Обычный 3 23 4 5" xfId="53743"/>
    <cellStyle name="Обычный 3 23 5" xfId="53744"/>
    <cellStyle name="Обычный 3 23 5 2" xfId="53745"/>
    <cellStyle name="Обычный 3 23 5 2 2" xfId="53746"/>
    <cellStyle name="Обычный 3 23 5 2 2 2" xfId="53747"/>
    <cellStyle name="Обычный 3 23 5 2 3" xfId="53748"/>
    <cellStyle name="Обычный 3 23 5 3" xfId="53749"/>
    <cellStyle name="Обычный 3 23 5 3 2" xfId="53750"/>
    <cellStyle name="Обычный 3 23 5 4" xfId="53751"/>
    <cellStyle name="Обычный 3 23 6" xfId="53752"/>
    <cellStyle name="Обычный 3 23 6 2" xfId="53753"/>
    <cellStyle name="Обычный 3 23 6 2 2" xfId="53754"/>
    <cellStyle name="Обычный 3 23 6 3" xfId="53755"/>
    <cellStyle name="Обычный 3 23 7" xfId="53756"/>
    <cellStyle name="Обычный 3 23 7 2" xfId="53757"/>
    <cellStyle name="Обычный 3 23 8" xfId="53758"/>
    <cellStyle name="Обычный 3 24" xfId="53759"/>
    <cellStyle name="Обычный 3 24 2" xfId="53760"/>
    <cellStyle name="Обычный 3 24 2 2" xfId="53761"/>
    <cellStyle name="Обычный 3 24 2 2 2" xfId="53762"/>
    <cellStyle name="Обычный 3 24 2 2 2 2" xfId="53763"/>
    <cellStyle name="Обычный 3 24 2 2 2 2 2" xfId="53764"/>
    <cellStyle name="Обычный 3 24 2 2 2 2 2 2" xfId="53765"/>
    <cellStyle name="Обычный 3 24 2 2 2 2 3" xfId="53766"/>
    <cellStyle name="Обычный 3 24 2 2 2 3" xfId="53767"/>
    <cellStyle name="Обычный 3 24 2 2 2 3 2" xfId="53768"/>
    <cellStyle name="Обычный 3 24 2 2 2 4" xfId="53769"/>
    <cellStyle name="Обычный 3 24 2 2 3" xfId="53770"/>
    <cellStyle name="Обычный 3 24 2 2 3 2" xfId="53771"/>
    <cellStyle name="Обычный 3 24 2 2 3 2 2" xfId="53772"/>
    <cellStyle name="Обычный 3 24 2 2 3 3" xfId="53773"/>
    <cellStyle name="Обычный 3 24 2 2 4" xfId="53774"/>
    <cellStyle name="Обычный 3 24 2 2 4 2" xfId="53775"/>
    <cellStyle name="Обычный 3 24 2 2 5" xfId="53776"/>
    <cellStyle name="Обычный 3 24 2 3" xfId="53777"/>
    <cellStyle name="Обычный 3 24 2 3 2" xfId="53778"/>
    <cellStyle name="Обычный 3 24 2 3 2 2" xfId="53779"/>
    <cellStyle name="Обычный 3 24 2 3 2 2 2" xfId="53780"/>
    <cellStyle name="Обычный 3 24 2 3 2 2 2 2" xfId="53781"/>
    <cellStyle name="Обычный 3 24 2 3 2 2 3" xfId="53782"/>
    <cellStyle name="Обычный 3 24 2 3 2 3" xfId="53783"/>
    <cellStyle name="Обычный 3 24 2 3 2 3 2" xfId="53784"/>
    <cellStyle name="Обычный 3 24 2 3 2 4" xfId="53785"/>
    <cellStyle name="Обычный 3 24 2 3 3" xfId="53786"/>
    <cellStyle name="Обычный 3 24 2 3 3 2" xfId="53787"/>
    <cellStyle name="Обычный 3 24 2 3 3 2 2" xfId="53788"/>
    <cellStyle name="Обычный 3 24 2 3 3 3" xfId="53789"/>
    <cellStyle name="Обычный 3 24 2 3 4" xfId="53790"/>
    <cellStyle name="Обычный 3 24 2 3 4 2" xfId="53791"/>
    <cellStyle name="Обычный 3 24 2 3 5" xfId="53792"/>
    <cellStyle name="Обычный 3 24 2 4" xfId="53793"/>
    <cellStyle name="Обычный 3 24 2 4 2" xfId="53794"/>
    <cellStyle name="Обычный 3 24 2 4 2 2" xfId="53795"/>
    <cellStyle name="Обычный 3 24 2 4 2 2 2" xfId="53796"/>
    <cellStyle name="Обычный 3 24 2 4 2 3" xfId="53797"/>
    <cellStyle name="Обычный 3 24 2 4 3" xfId="53798"/>
    <cellStyle name="Обычный 3 24 2 4 3 2" xfId="53799"/>
    <cellStyle name="Обычный 3 24 2 4 4" xfId="53800"/>
    <cellStyle name="Обычный 3 24 2 5" xfId="53801"/>
    <cellStyle name="Обычный 3 24 2 5 2" xfId="53802"/>
    <cellStyle name="Обычный 3 24 2 5 2 2" xfId="53803"/>
    <cellStyle name="Обычный 3 24 2 5 3" xfId="53804"/>
    <cellStyle name="Обычный 3 24 2 6" xfId="53805"/>
    <cellStyle name="Обычный 3 24 2 6 2" xfId="53806"/>
    <cellStyle name="Обычный 3 24 2 7" xfId="53807"/>
    <cellStyle name="Обычный 3 24 3" xfId="53808"/>
    <cellStyle name="Обычный 3 24 3 2" xfId="53809"/>
    <cellStyle name="Обычный 3 24 3 2 2" xfId="53810"/>
    <cellStyle name="Обычный 3 24 3 2 2 2" xfId="53811"/>
    <cellStyle name="Обычный 3 24 3 2 2 2 2" xfId="53812"/>
    <cellStyle name="Обычный 3 24 3 2 2 3" xfId="53813"/>
    <cellStyle name="Обычный 3 24 3 2 3" xfId="53814"/>
    <cellStyle name="Обычный 3 24 3 2 3 2" xfId="53815"/>
    <cellStyle name="Обычный 3 24 3 2 4" xfId="53816"/>
    <cellStyle name="Обычный 3 24 3 3" xfId="53817"/>
    <cellStyle name="Обычный 3 24 3 3 2" xfId="53818"/>
    <cellStyle name="Обычный 3 24 3 3 2 2" xfId="53819"/>
    <cellStyle name="Обычный 3 24 3 3 3" xfId="53820"/>
    <cellStyle name="Обычный 3 24 3 4" xfId="53821"/>
    <cellStyle name="Обычный 3 24 3 4 2" xfId="53822"/>
    <cellStyle name="Обычный 3 24 3 5" xfId="53823"/>
    <cellStyle name="Обычный 3 24 4" xfId="53824"/>
    <cellStyle name="Обычный 3 24 4 2" xfId="53825"/>
    <cellStyle name="Обычный 3 24 4 2 2" xfId="53826"/>
    <cellStyle name="Обычный 3 24 4 2 2 2" xfId="53827"/>
    <cellStyle name="Обычный 3 24 4 2 2 2 2" xfId="53828"/>
    <cellStyle name="Обычный 3 24 4 2 2 3" xfId="53829"/>
    <cellStyle name="Обычный 3 24 4 2 3" xfId="53830"/>
    <cellStyle name="Обычный 3 24 4 2 3 2" xfId="53831"/>
    <cellStyle name="Обычный 3 24 4 2 4" xfId="53832"/>
    <cellStyle name="Обычный 3 24 4 3" xfId="53833"/>
    <cellStyle name="Обычный 3 24 4 3 2" xfId="53834"/>
    <cellStyle name="Обычный 3 24 4 3 2 2" xfId="53835"/>
    <cellStyle name="Обычный 3 24 4 3 3" xfId="53836"/>
    <cellStyle name="Обычный 3 24 4 4" xfId="53837"/>
    <cellStyle name="Обычный 3 24 4 4 2" xfId="53838"/>
    <cellStyle name="Обычный 3 24 4 5" xfId="53839"/>
    <cellStyle name="Обычный 3 24 5" xfId="53840"/>
    <cellStyle name="Обычный 3 24 5 2" xfId="53841"/>
    <cellStyle name="Обычный 3 24 5 2 2" xfId="53842"/>
    <cellStyle name="Обычный 3 24 5 2 2 2" xfId="53843"/>
    <cellStyle name="Обычный 3 24 5 2 3" xfId="53844"/>
    <cellStyle name="Обычный 3 24 5 3" xfId="53845"/>
    <cellStyle name="Обычный 3 24 5 3 2" xfId="53846"/>
    <cellStyle name="Обычный 3 24 5 4" xfId="53847"/>
    <cellStyle name="Обычный 3 24 6" xfId="53848"/>
    <cellStyle name="Обычный 3 24 6 2" xfId="53849"/>
    <cellStyle name="Обычный 3 24 6 2 2" xfId="53850"/>
    <cellStyle name="Обычный 3 24 6 3" xfId="53851"/>
    <cellStyle name="Обычный 3 24 7" xfId="53852"/>
    <cellStyle name="Обычный 3 24 7 2" xfId="53853"/>
    <cellStyle name="Обычный 3 24 8" xfId="53854"/>
    <cellStyle name="Обычный 3 25" xfId="53855"/>
    <cellStyle name="Обычный 3 25 2" xfId="53856"/>
    <cellStyle name="Обычный 3 25 2 2" xfId="53857"/>
    <cellStyle name="Обычный 3 25 2 2 2" xfId="53858"/>
    <cellStyle name="Обычный 3 25 2 2 2 2" xfId="53859"/>
    <cellStyle name="Обычный 3 25 2 2 2 2 2" xfId="53860"/>
    <cellStyle name="Обычный 3 25 2 2 2 2 2 2" xfId="53861"/>
    <cellStyle name="Обычный 3 25 2 2 2 2 3" xfId="53862"/>
    <cellStyle name="Обычный 3 25 2 2 2 3" xfId="53863"/>
    <cellStyle name="Обычный 3 25 2 2 2 3 2" xfId="53864"/>
    <cellStyle name="Обычный 3 25 2 2 2 4" xfId="53865"/>
    <cellStyle name="Обычный 3 25 2 2 3" xfId="53866"/>
    <cellStyle name="Обычный 3 25 2 2 3 2" xfId="53867"/>
    <cellStyle name="Обычный 3 25 2 2 3 2 2" xfId="53868"/>
    <cellStyle name="Обычный 3 25 2 2 3 3" xfId="53869"/>
    <cellStyle name="Обычный 3 25 2 2 4" xfId="53870"/>
    <cellStyle name="Обычный 3 25 2 2 4 2" xfId="53871"/>
    <cellStyle name="Обычный 3 25 2 2 5" xfId="53872"/>
    <cellStyle name="Обычный 3 25 2 3" xfId="53873"/>
    <cellStyle name="Обычный 3 25 2 3 2" xfId="53874"/>
    <cellStyle name="Обычный 3 25 2 3 2 2" xfId="53875"/>
    <cellStyle name="Обычный 3 25 2 3 2 2 2" xfId="53876"/>
    <cellStyle name="Обычный 3 25 2 3 2 2 2 2" xfId="53877"/>
    <cellStyle name="Обычный 3 25 2 3 2 2 3" xfId="53878"/>
    <cellStyle name="Обычный 3 25 2 3 2 3" xfId="53879"/>
    <cellStyle name="Обычный 3 25 2 3 2 3 2" xfId="53880"/>
    <cellStyle name="Обычный 3 25 2 3 2 4" xfId="53881"/>
    <cellStyle name="Обычный 3 25 2 3 3" xfId="53882"/>
    <cellStyle name="Обычный 3 25 2 3 3 2" xfId="53883"/>
    <cellStyle name="Обычный 3 25 2 3 3 2 2" xfId="53884"/>
    <cellStyle name="Обычный 3 25 2 3 3 3" xfId="53885"/>
    <cellStyle name="Обычный 3 25 2 3 4" xfId="53886"/>
    <cellStyle name="Обычный 3 25 2 3 4 2" xfId="53887"/>
    <cellStyle name="Обычный 3 25 2 3 5" xfId="53888"/>
    <cellStyle name="Обычный 3 25 2 4" xfId="53889"/>
    <cellStyle name="Обычный 3 25 2 4 2" xfId="53890"/>
    <cellStyle name="Обычный 3 25 2 4 2 2" xfId="53891"/>
    <cellStyle name="Обычный 3 25 2 4 2 2 2" xfId="53892"/>
    <cellStyle name="Обычный 3 25 2 4 2 3" xfId="53893"/>
    <cellStyle name="Обычный 3 25 2 4 3" xfId="53894"/>
    <cellStyle name="Обычный 3 25 2 4 3 2" xfId="53895"/>
    <cellStyle name="Обычный 3 25 2 4 4" xfId="53896"/>
    <cellStyle name="Обычный 3 25 2 5" xfId="53897"/>
    <cellStyle name="Обычный 3 25 2 5 2" xfId="53898"/>
    <cellStyle name="Обычный 3 25 2 5 2 2" xfId="53899"/>
    <cellStyle name="Обычный 3 25 2 5 3" xfId="53900"/>
    <cellStyle name="Обычный 3 25 2 6" xfId="53901"/>
    <cellStyle name="Обычный 3 25 2 6 2" xfId="53902"/>
    <cellStyle name="Обычный 3 25 2 7" xfId="53903"/>
    <cellStyle name="Обычный 3 25 3" xfId="53904"/>
    <cellStyle name="Обычный 3 25 3 2" xfId="53905"/>
    <cellStyle name="Обычный 3 25 3 2 2" xfId="53906"/>
    <cellStyle name="Обычный 3 25 3 2 2 2" xfId="53907"/>
    <cellStyle name="Обычный 3 25 3 2 2 2 2" xfId="53908"/>
    <cellStyle name="Обычный 3 25 3 2 2 3" xfId="53909"/>
    <cellStyle name="Обычный 3 25 3 2 3" xfId="53910"/>
    <cellStyle name="Обычный 3 25 3 2 3 2" xfId="53911"/>
    <cellStyle name="Обычный 3 25 3 2 4" xfId="53912"/>
    <cellStyle name="Обычный 3 25 3 3" xfId="53913"/>
    <cellStyle name="Обычный 3 25 3 3 2" xfId="53914"/>
    <cellStyle name="Обычный 3 25 3 3 2 2" xfId="53915"/>
    <cellStyle name="Обычный 3 25 3 3 3" xfId="53916"/>
    <cellStyle name="Обычный 3 25 3 4" xfId="53917"/>
    <cellStyle name="Обычный 3 25 3 4 2" xfId="53918"/>
    <cellStyle name="Обычный 3 25 3 5" xfId="53919"/>
    <cellStyle name="Обычный 3 25 4" xfId="53920"/>
    <cellStyle name="Обычный 3 25 4 2" xfId="53921"/>
    <cellStyle name="Обычный 3 25 4 2 2" xfId="53922"/>
    <cellStyle name="Обычный 3 25 4 2 2 2" xfId="53923"/>
    <cellStyle name="Обычный 3 25 4 2 2 2 2" xfId="53924"/>
    <cellStyle name="Обычный 3 25 4 2 2 3" xfId="53925"/>
    <cellStyle name="Обычный 3 25 4 2 3" xfId="53926"/>
    <cellStyle name="Обычный 3 25 4 2 3 2" xfId="53927"/>
    <cellStyle name="Обычный 3 25 4 2 4" xfId="53928"/>
    <cellStyle name="Обычный 3 25 4 3" xfId="53929"/>
    <cellStyle name="Обычный 3 25 4 3 2" xfId="53930"/>
    <cellStyle name="Обычный 3 25 4 3 2 2" xfId="53931"/>
    <cellStyle name="Обычный 3 25 4 3 3" xfId="53932"/>
    <cellStyle name="Обычный 3 25 4 4" xfId="53933"/>
    <cellStyle name="Обычный 3 25 4 4 2" xfId="53934"/>
    <cellStyle name="Обычный 3 25 4 5" xfId="53935"/>
    <cellStyle name="Обычный 3 25 5" xfId="53936"/>
    <cellStyle name="Обычный 3 25 5 2" xfId="53937"/>
    <cellStyle name="Обычный 3 25 5 2 2" xfId="53938"/>
    <cellStyle name="Обычный 3 25 5 2 2 2" xfId="53939"/>
    <cellStyle name="Обычный 3 25 5 2 3" xfId="53940"/>
    <cellStyle name="Обычный 3 25 5 3" xfId="53941"/>
    <cellStyle name="Обычный 3 25 5 3 2" xfId="53942"/>
    <cellStyle name="Обычный 3 25 5 4" xfId="53943"/>
    <cellStyle name="Обычный 3 25 6" xfId="53944"/>
    <cellStyle name="Обычный 3 25 6 2" xfId="53945"/>
    <cellStyle name="Обычный 3 25 6 2 2" xfId="53946"/>
    <cellStyle name="Обычный 3 25 6 3" xfId="53947"/>
    <cellStyle name="Обычный 3 25 7" xfId="53948"/>
    <cellStyle name="Обычный 3 25 7 2" xfId="53949"/>
    <cellStyle name="Обычный 3 25 8" xfId="53950"/>
    <cellStyle name="Обычный 3 26" xfId="53951"/>
    <cellStyle name="Обычный 3 26 2" xfId="53952"/>
    <cellStyle name="Обычный 3 26 2 2" xfId="53953"/>
    <cellStyle name="Обычный 3 26 2 2 2" xfId="53954"/>
    <cellStyle name="Обычный 3 26 2 2 2 2" xfId="53955"/>
    <cellStyle name="Обычный 3 26 2 2 2 2 2" xfId="53956"/>
    <cellStyle name="Обычный 3 26 2 2 2 2 2 2" xfId="53957"/>
    <cellStyle name="Обычный 3 26 2 2 2 2 3" xfId="53958"/>
    <cellStyle name="Обычный 3 26 2 2 2 3" xfId="53959"/>
    <cellStyle name="Обычный 3 26 2 2 2 3 2" xfId="53960"/>
    <cellStyle name="Обычный 3 26 2 2 2 4" xfId="53961"/>
    <cellStyle name="Обычный 3 26 2 2 3" xfId="53962"/>
    <cellStyle name="Обычный 3 26 2 2 3 2" xfId="53963"/>
    <cellStyle name="Обычный 3 26 2 2 3 2 2" xfId="53964"/>
    <cellStyle name="Обычный 3 26 2 2 3 3" xfId="53965"/>
    <cellStyle name="Обычный 3 26 2 2 4" xfId="53966"/>
    <cellStyle name="Обычный 3 26 2 2 4 2" xfId="53967"/>
    <cellStyle name="Обычный 3 26 2 2 5" xfId="53968"/>
    <cellStyle name="Обычный 3 26 2 3" xfId="53969"/>
    <cellStyle name="Обычный 3 26 2 3 2" xfId="53970"/>
    <cellStyle name="Обычный 3 26 2 3 2 2" xfId="53971"/>
    <cellStyle name="Обычный 3 26 2 3 2 2 2" xfId="53972"/>
    <cellStyle name="Обычный 3 26 2 3 2 2 2 2" xfId="53973"/>
    <cellStyle name="Обычный 3 26 2 3 2 2 3" xfId="53974"/>
    <cellStyle name="Обычный 3 26 2 3 2 3" xfId="53975"/>
    <cellStyle name="Обычный 3 26 2 3 2 3 2" xfId="53976"/>
    <cellStyle name="Обычный 3 26 2 3 2 4" xfId="53977"/>
    <cellStyle name="Обычный 3 26 2 3 3" xfId="53978"/>
    <cellStyle name="Обычный 3 26 2 3 3 2" xfId="53979"/>
    <cellStyle name="Обычный 3 26 2 3 3 2 2" xfId="53980"/>
    <cellStyle name="Обычный 3 26 2 3 3 3" xfId="53981"/>
    <cellStyle name="Обычный 3 26 2 3 4" xfId="53982"/>
    <cellStyle name="Обычный 3 26 2 3 4 2" xfId="53983"/>
    <cellStyle name="Обычный 3 26 2 3 5" xfId="53984"/>
    <cellStyle name="Обычный 3 26 2 4" xfId="53985"/>
    <cellStyle name="Обычный 3 26 2 4 2" xfId="53986"/>
    <cellStyle name="Обычный 3 26 2 4 2 2" xfId="53987"/>
    <cellStyle name="Обычный 3 26 2 4 2 2 2" xfId="53988"/>
    <cellStyle name="Обычный 3 26 2 4 2 3" xfId="53989"/>
    <cellStyle name="Обычный 3 26 2 4 3" xfId="53990"/>
    <cellStyle name="Обычный 3 26 2 4 3 2" xfId="53991"/>
    <cellStyle name="Обычный 3 26 2 4 4" xfId="53992"/>
    <cellStyle name="Обычный 3 26 2 5" xfId="53993"/>
    <cellStyle name="Обычный 3 26 2 5 2" xfId="53994"/>
    <cellStyle name="Обычный 3 26 2 5 2 2" xfId="53995"/>
    <cellStyle name="Обычный 3 26 2 5 3" xfId="53996"/>
    <cellStyle name="Обычный 3 26 2 6" xfId="53997"/>
    <cellStyle name="Обычный 3 26 2 6 2" xfId="53998"/>
    <cellStyle name="Обычный 3 26 2 7" xfId="53999"/>
    <cellStyle name="Обычный 3 26 3" xfId="54000"/>
    <cellStyle name="Обычный 3 26 3 2" xfId="54001"/>
    <cellStyle name="Обычный 3 26 3 2 2" xfId="54002"/>
    <cellStyle name="Обычный 3 26 3 2 2 2" xfId="54003"/>
    <cellStyle name="Обычный 3 26 3 2 2 2 2" xfId="54004"/>
    <cellStyle name="Обычный 3 26 3 2 2 3" xfId="54005"/>
    <cellStyle name="Обычный 3 26 3 2 3" xfId="54006"/>
    <cellStyle name="Обычный 3 26 3 2 3 2" xfId="54007"/>
    <cellStyle name="Обычный 3 26 3 2 4" xfId="54008"/>
    <cellStyle name="Обычный 3 26 3 3" xfId="54009"/>
    <cellStyle name="Обычный 3 26 3 3 2" xfId="54010"/>
    <cellStyle name="Обычный 3 26 3 3 2 2" xfId="54011"/>
    <cellStyle name="Обычный 3 26 3 3 3" xfId="54012"/>
    <cellStyle name="Обычный 3 26 3 4" xfId="54013"/>
    <cellStyle name="Обычный 3 26 3 4 2" xfId="54014"/>
    <cellStyle name="Обычный 3 26 3 5" xfId="54015"/>
    <cellStyle name="Обычный 3 26 4" xfId="54016"/>
    <cellStyle name="Обычный 3 26 4 2" xfId="54017"/>
    <cellStyle name="Обычный 3 26 4 2 2" xfId="54018"/>
    <cellStyle name="Обычный 3 26 4 2 2 2" xfId="54019"/>
    <cellStyle name="Обычный 3 26 4 2 2 2 2" xfId="54020"/>
    <cellStyle name="Обычный 3 26 4 2 2 3" xfId="54021"/>
    <cellStyle name="Обычный 3 26 4 2 3" xfId="54022"/>
    <cellStyle name="Обычный 3 26 4 2 3 2" xfId="54023"/>
    <cellStyle name="Обычный 3 26 4 2 4" xfId="54024"/>
    <cellStyle name="Обычный 3 26 4 3" xfId="54025"/>
    <cellStyle name="Обычный 3 26 4 3 2" xfId="54026"/>
    <cellStyle name="Обычный 3 26 4 3 2 2" xfId="54027"/>
    <cellStyle name="Обычный 3 26 4 3 3" xfId="54028"/>
    <cellStyle name="Обычный 3 26 4 4" xfId="54029"/>
    <cellStyle name="Обычный 3 26 4 4 2" xfId="54030"/>
    <cellStyle name="Обычный 3 26 4 5" xfId="54031"/>
    <cellStyle name="Обычный 3 26 5" xfId="54032"/>
    <cellStyle name="Обычный 3 26 5 2" xfId="54033"/>
    <cellStyle name="Обычный 3 26 5 2 2" xfId="54034"/>
    <cellStyle name="Обычный 3 26 5 2 2 2" xfId="54035"/>
    <cellStyle name="Обычный 3 26 5 2 3" xfId="54036"/>
    <cellStyle name="Обычный 3 26 5 3" xfId="54037"/>
    <cellStyle name="Обычный 3 26 5 3 2" xfId="54038"/>
    <cellStyle name="Обычный 3 26 5 4" xfId="54039"/>
    <cellStyle name="Обычный 3 26 6" xfId="54040"/>
    <cellStyle name="Обычный 3 26 6 2" xfId="54041"/>
    <cellStyle name="Обычный 3 26 6 2 2" xfId="54042"/>
    <cellStyle name="Обычный 3 26 6 3" xfId="54043"/>
    <cellStyle name="Обычный 3 26 7" xfId="54044"/>
    <cellStyle name="Обычный 3 26 7 2" xfId="54045"/>
    <cellStyle name="Обычный 3 26 8" xfId="54046"/>
    <cellStyle name="Обычный 3 27" xfId="54047"/>
    <cellStyle name="Обычный 3 27 2" xfId="54048"/>
    <cellStyle name="Обычный 3 27 2 2" xfId="54049"/>
    <cellStyle name="Обычный 3 27 2 2 2" xfId="54050"/>
    <cellStyle name="Обычный 3 27 2 2 2 2" xfId="54051"/>
    <cellStyle name="Обычный 3 27 2 2 2 2 2" xfId="54052"/>
    <cellStyle name="Обычный 3 27 2 2 2 2 2 2" xfId="54053"/>
    <cellStyle name="Обычный 3 27 2 2 2 2 3" xfId="54054"/>
    <cellStyle name="Обычный 3 27 2 2 2 3" xfId="54055"/>
    <cellStyle name="Обычный 3 27 2 2 2 3 2" xfId="54056"/>
    <cellStyle name="Обычный 3 27 2 2 2 4" xfId="54057"/>
    <cellStyle name="Обычный 3 27 2 2 3" xfId="54058"/>
    <cellStyle name="Обычный 3 27 2 2 3 2" xfId="54059"/>
    <cellStyle name="Обычный 3 27 2 2 3 2 2" xfId="54060"/>
    <cellStyle name="Обычный 3 27 2 2 3 3" xfId="54061"/>
    <cellStyle name="Обычный 3 27 2 2 4" xfId="54062"/>
    <cellStyle name="Обычный 3 27 2 2 4 2" xfId="54063"/>
    <cellStyle name="Обычный 3 27 2 2 5" xfId="54064"/>
    <cellStyle name="Обычный 3 27 2 3" xfId="54065"/>
    <cellStyle name="Обычный 3 27 2 3 2" xfId="54066"/>
    <cellStyle name="Обычный 3 27 2 3 2 2" xfId="54067"/>
    <cellStyle name="Обычный 3 27 2 3 2 2 2" xfId="54068"/>
    <cellStyle name="Обычный 3 27 2 3 2 2 2 2" xfId="54069"/>
    <cellStyle name="Обычный 3 27 2 3 2 2 3" xfId="54070"/>
    <cellStyle name="Обычный 3 27 2 3 2 3" xfId="54071"/>
    <cellStyle name="Обычный 3 27 2 3 2 3 2" xfId="54072"/>
    <cellStyle name="Обычный 3 27 2 3 2 4" xfId="54073"/>
    <cellStyle name="Обычный 3 27 2 3 3" xfId="54074"/>
    <cellStyle name="Обычный 3 27 2 3 3 2" xfId="54075"/>
    <cellStyle name="Обычный 3 27 2 3 3 2 2" xfId="54076"/>
    <cellStyle name="Обычный 3 27 2 3 3 3" xfId="54077"/>
    <cellStyle name="Обычный 3 27 2 3 4" xfId="54078"/>
    <cellStyle name="Обычный 3 27 2 3 4 2" xfId="54079"/>
    <cellStyle name="Обычный 3 27 2 3 5" xfId="54080"/>
    <cellStyle name="Обычный 3 27 2 4" xfId="54081"/>
    <cellStyle name="Обычный 3 27 2 4 2" xfId="54082"/>
    <cellStyle name="Обычный 3 27 2 4 2 2" xfId="54083"/>
    <cellStyle name="Обычный 3 27 2 4 2 2 2" xfId="54084"/>
    <cellStyle name="Обычный 3 27 2 4 2 3" xfId="54085"/>
    <cellStyle name="Обычный 3 27 2 4 3" xfId="54086"/>
    <cellStyle name="Обычный 3 27 2 4 3 2" xfId="54087"/>
    <cellStyle name="Обычный 3 27 2 4 4" xfId="54088"/>
    <cellStyle name="Обычный 3 27 2 5" xfId="54089"/>
    <cellStyle name="Обычный 3 27 2 5 2" xfId="54090"/>
    <cellStyle name="Обычный 3 27 2 5 2 2" xfId="54091"/>
    <cellStyle name="Обычный 3 27 2 5 3" xfId="54092"/>
    <cellStyle name="Обычный 3 27 2 6" xfId="54093"/>
    <cellStyle name="Обычный 3 27 2 6 2" xfId="54094"/>
    <cellStyle name="Обычный 3 27 2 7" xfId="54095"/>
    <cellStyle name="Обычный 3 27 3" xfId="54096"/>
    <cellStyle name="Обычный 3 27 3 2" xfId="54097"/>
    <cellStyle name="Обычный 3 27 3 2 2" xfId="54098"/>
    <cellStyle name="Обычный 3 27 3 2 2 2" xfId="54099"/>
    <cellStyle name="Обычный 3 27 3 2 2 2 2" xfId="54100"/>
    <cellStyle name="Обычный 3 27 3 2 2 3" xfId="54101"/>
    <cellStyle name="Обычный 3 27 3 2 3" xfId="54102"/>
    <cellStyle name="Обычный 3 27 3 2 3 2" xfId="54103"/>
    <cellStyle name="Обычный 3 27 3 2 4" xfId="54104"/>
    <cellStyle name="Обычный 3 27 3 3" xfId="54105"/>
    <cellStyle name="Обычный 3 27 3 3 2" xfId="54106"/>
    <cellStyle name="Обычный 3 27 3 3 2 2" xfId="54107"/>
    <cellStyle name="Обычный 3 27 3 3 3" xfId="54108"/>
    <cellStyle name="Обычный 3 27 3 4" xfId="54109"/>
    <cellStyle name="Обычный 3 27 3 4 2" xfId="54110"/>
    <cellStyle name="Обычный 3 27 3 5" xfId="54111"/>
    <cellStyle name="Обычный 3 27 4" xfId="54112"/>
    <cellStyle name="Обычный 3 27 4 2" xfId="54113"/>
    <cellStyle name="Обычный 3 27 4 2 2" xfId="54114"/>
    <cellStyle name="Обычный 3 27 4 2 2 2" xfId="54115"/>
    <cellStyle name="Обычный 3 27 4 2 2 2 2" xfId="54116"/>
    <cellStyle name="Обычный 3 27 4 2 2 3" xfId="54117"/>
    <cellStyle name="Обычный 3 27 4 2 3" xfId="54118"/>
    <cellStyle name="Обычный 3 27 4 2 3 2" xfId="54119"/>
    <cellStyle name="Обычный 3 27 4 2 4" xfId="54120"/>
    <cellStyle name="Обычный 3 27 4 3" xfId="54121"/>
    <cellStyle name="Обычный 3 27 4 3 2" xfId="54122"/>
    <cellStyle name="Обычный 3 27 4 3 2 2" xfId="54123"/>
    <cellStyle name="Обычный 3 27 4 3 3" xfId="54124"/>
    <cellStyle name="Обычный 3 27 4 4" xfId="54125"/>
    <cellStyle name="Обычный 3 27 4 4 2" xfId="54126"/>
    <cellStyle name="Обычный 3 27 4 5" xfId="54127"/>
    <cellStyle name="Обычный 3 27 5" xfId="54128"/>
    <cellStyle name="Обычный 3 27 5 2" xfId="54129"/>
    <cellStyle name="Обычный 3 27 5 2 2" xfId="54130"/>
    <cellStyle name="Обычный 3 27 5 2 2 2" xfId="54131"/>
    <cellStyle name="Обычный 3 27 5 2 3" xfId="54132"/>
    <cellStyle name="Обычный 3 27 5 3" xfId="54133"/>
    <cellStyle name="Обычный 3 27 5 3 2" xfId="54134"/>
    <cellStyle name="Обычный 3 27 5 4" xfId="54135"/>
    <cellStyle name="Обычный 3 27 6" xfId="54136"/>
    <cellStyle name="Обычный 3 27 6 2" xfId="54137"/>
    <cellStyle name="Обычный 3 27 6 2 2" xfId="54138"/>
    <cellStyle name="Обычный 3 27 6 3" xfId="54139"/>
    <cellStyle name="Обычный 3 27 7" xfId="54140"/>
    <cellStyle name="Обычный 3 27 7 2" xfId="54141"/>
    <cellStyle name="Обычный 3 27 8" xfId="54142"/>
    <cellStyle name="Обычный 3 28" xfId="54143"/>
    <cellStyle name="Обычный 3 28 2" xfId="54144"/>
    <cellStyle name="Обычный 3 28 2 2" xfId="54145"/>
    <cellStyle name="Обычный 3 28 2 2 2" xfId="54146"/>
    <cellStyle name="Обычный 3 28 2 2 2 2" xfId="54147"/>
    <cellStyle name="Обычный 3 28 2 2 2 2 2" xfId="54148"/>
    <cellStyle name="Обычный 3 28 2 2 2 2 2 2" xfId="54149"/>
    <cellStyle name="Обычный 3 28 2 2 2 2 3" xfId="54150"/>
    <cellStyle name="Обычный 3 28 2 2 2 3" xfId="54151"/>
    <cellStyle name="Обычный 3 28 2 2 2 3 2" xfId="54152"/>
    <cellStyle name="Обычный 3 28 2 2 2 4" xfId="54153"/>
    <cellStyle name="Обычный 3 28 2 2 3" xfId="54154"/>
    <cellStyle name="Обычный 3 28 2 2 3 2" xfId="54155"/>
    <cellStyle name="Обычный 3 28 2 2 3 2 2" xfId="54156"/>
    <cellStyle name="Обычный 3 28 2 2 3 3" xfId="54157"/>
    <cellStyle name="Обычный 3 28 2 2 4" xfId="54158"/>
    <cellStyle name="Обычный 3 28 2 2 4 2" xfId="54159"/>
    <cellStyle name="Обычный 3 28 2 2 5" xfId="54160"/>
    <cellStyle name="Обычный 3 28 2 3" xfId="54161"/>
    <cellStyle name="Обычный 3 28 2 3 2" xfId="54162"/>
    <cellStyle name="Обычный 3 28 2 3 2 2" xfId="54163"/>
    <cellStyle name="Обычный 3 28 2 3 2 2 2" xfId="54164"/>
    <cellStyle name="Обычный 3 28 2 3 2 2 2 2" xfId="54165"/>
    <cellStyle name="Обычный 3 28 2 3 2 2 3" xfId="54166"/>
    <cellStyle name="Обычный 3 28 2 3 2 3" xfId="54167"/>
    <cellStyle name="Обычный 3 28 2 3 2 3 2" xfId="54168"/>
    <cellStyle name="Обычный 3 28 2 3 2 4" xfId="54169"/>
    <cellStyle name="Обычный 3 28 2 3 3" xfId="54170"/>
    <cellStyle name="Обычный 3 28 2 3 3 2" xfId="54171"/>
    <cellStyle name="Обычный 3 28 2 3 3 2 2" xfId="54172"/>
    <cellStyle name="Обычный 3 28 2 3 3 3" xfId="54173"/>
    <cellStyle name="Обычный 3 28 2 3 4" xfId="54174"/>
    <cellStyle name="Обычный 3 28 2 3 4 2" xfId="54175"/>
    <cellStyle name="Обычный 3 28 2 3 5" xfId="54176"/>
    <cellStyle name="Обычный 3 28 2 4" xfId="54177"/>
    <cellStyle name="Обычный 3 28 2 4 2" xfId="54178"/>
    <cellStyle name="Обычный 3 28 2 4 2 2" xfId="54179"/>
    <cellStyle name="Обычный 3 28 2 4 2 2 2" xfId="54180"/>
    <cellStyle name="Обычный 3 28 2 4 2 3" xfId="54181"/>
    <cellStyle name="Обычный 3 28 2 4 3" xfId="54182"/>
    <cellStyle name="Обычный 3 28 2 4 3 2" xfId="54183"/>
    <cellStyle name="Обычный 3 28 2 4 4" xfId="54184"/>
    <cellStyle name="Обычный 3 28 2 5" xfId="54185"/>
    <cellStyle name="Обычный 3 28 2 5 2" xfId="54186"/>
    <cellStyle name="Обычный 3 28 2 5 2 2" xfId="54187"/>
    <cellStyle name="Обычный 3 28 2 5 3" xfId="54188"/>
    <cellStyle name="Обычный 3 28 2 6" xfId="54189"/>
    <cellStyle name="Обычный 3 28 2 6 2" xfId="54190"/>
    <cellStyle name="Обычный 3 28 2 7" xfId="54191"/>
    <cellStyle name="Обычный 3 28 3" xfId="54192"/>
    <cellStyle name="Обычный 3 28 3 2" xfId="54193"/>
    <cellStyle name="Обычный 3 28 3 2 2" xfId="54194"/>
    <cellStyle name="Обычный 3 28 3 2 2 2" xfId="54195"/>
    <cellStyle name="Обычный 3 28 3 2 2 2 2" xfId="54196"/>
    <cellStyle name="Обычный 3 28 3 2 2 3" xfId="54197"/>
    <cellStyle name="Обычный 3 28 3 2 3" xfId="54198"/>
    <cellStyle name="Обычный 3 28 3 2 3 2" xfId="54199"/>
    <cellStyle name="Обычный 3 28 3 2 4" xfId="54200"/>
    <cellStyle name="Обычный 3 28 3 3" xfId="54201"/>
    <cellStyle name="Обычный 3 28 3 3 2" xfId="54202"/>
    <cellStyle name="Обычный 3 28 3 3 2 2" xfId="54203"/>
    <cellStyle name="Обычный 3 28 3 3 3" xfId="54204"/>
    <cellStyle name="Обычный 3 28 3 4" xfId="54205"/>
    <cellStyle name="Обычный 3 28 3 4 2" xfId="54206"/>
    <cellStyle name="Обычный 3 28 3 5" xfId="54207"/>
    <cellStyle name="Обычный 3 28 4" xfId="54208"/>
    <cellStyle name="Обычный 3 28 4 2" xfId="54209"/>
    <cellStyle name="Обычный 3 28 4 2 2" xfId="54210"/>
    <cellStyle name="Обычный 3 28 4 2 2 2" xfId="54211"/>
    <cellStyle name="Обычный 3 28 4 2 2 2 2" xfId="54212"/>
    <cellStyle name="Обычный 3 28 4 2 2 3" xfId="54213"/>
    <cellStyle name="Обычный 3 28 4 2 3" xfId="54214"/>
    <cellStyle name="Обычный 3 28 4 2 3 2" xfId="54215"/>
    <cellStyle name="Обычный 3 28 4 2 4" xfId="54216"/>
    <cellStyle name="Обычный 3 28 4 3" xfId="54217"/>
    <cellStyle name="Обычный 3 28 4 3 2" xfId="54218"/>
    <cellStyle name="Обычный 3 28 4 3 2 2" xfId="54219"/>
    <cellStyle name="Обычный 3 28 4 3 3" xfId="54220"/>
    <cellStyle name="Обычный 3 28 4 4" xfId="54221"/>
    <cellStyle name="Обычный 3 28 4 4 2" xfId="54222"/>
    <cellStyle name="Обычный 3 28 4 5" xfId="54223"/>
    <cellStyle name="Обычный 3 28 5" xfId="54224"/>
    <cellStyle name="Обычный 3 28 5 2" xfId="54225"/>
    <cellStyle name="Обычный 3 28 5 2 2" xfId="54226"/>
    <cellStyle name="Обычный 3 28 5 2 2 2" xfId="54227"/>
    <cellStyle name="Обычный 3 28 5 2 3" xfId="54228"/>
    <cellStyle name="Обычный 3 28 5 3" xfId="54229"/>
    <cellStyle name="Обычный 3 28 5 3 2" xfId="54230"/>
    <cellStyle name="Обычный 3 28 5 4" xfId="54231"/>
    <cellStyle name="Обычный 3 28 6" xfId="54232"/>
    <cellStyle name="Обычный 3 28 6 2" xfId="54233"/>
    <cellStyle name="Обычный 3 28 6 2 2" xfId="54234"/>
    <cellStyle name="Обычный 3 28 6 3" xfId="54235"/>
    <cellStyle name="Обычный 3 28 7" xfId="54236"/>
    <cellStyle name="Обычный 3 28 7 2" xfId="54237"/>
    <cellStyle name="Обычный 3 28 8" xfId="54238"/>
    <cellStyle name="Обычный 3 29" xfId="54239"/>
    <cellStyle name="Обычный 3 29 2" xfId="54240"/>
    <cellStyle name="Обычный 3 29 2 2" xfId="54241"/>
    <cellStyle name="Обычный 3 29 2 2 2" xfId="54242"/>
    <cellStyle name="Обычный 3 29 2 2 2 2" xfId="54243"/>
    <cellStyle name="Обычный 3 29 2 2 2 2 2" xfId="54244"/>
    <cellStyle name="Обычный 3 29 2 2 2 2 2 2" xfId="54245"/>
    <cellStyle name="Обычный 3 29 2 2 2 2 3" xfId="54246"/>
    <cellStyle name="Обычный 3 29 2 2 2 3" xfId="54247"/>
    <cellStyle name="Обычный 3 29 2 2 2 3 2" xfId="54248"/>
    <cellStyle name="Обычный 3 29 2 2 2 4" xfId="54249"/>
    <cellStyle name="Обычный 3 29 2 2 3" xfId="54250"/>
    <cellStyle name="Обычный 3 29 2 2 3 2" xfId="54251"/>
    <cellStyle name="Обычный 3 29 2 2 3 2 2" xfId="54252"/>
    <cellStyle name="Обычный 3 29 2 2 3 3" xfId="54253"/>
    <cellStyle name="Обычный 3 29 2 2 4" xfId="54254"/>
    <cellStyle name="Обычный 3 29 2 2 4 2" xfId="54255"/>
    <cellStyle name="Обычный 3 29 2 2 5" xfId="54256"/>
    <cellStyle name="Обычный 3 29 2 3" xfId="54257"/>
    <cellStyle name="Обычный 3 29 2 3 2" xfId="54258"/>
    <cellStyle name="Обычный 3 29 2 3 2 2" xfId="54259"/>
    <cellStyle name="Обычный 3 29 2 3 2 2 2" xfId="54260"/>
    <cellStyle name="Обычный 3 29 2 3 2 2 2 2" xfId="54261"/>
    <cellStyle name="Обычный 3 29 2 3 2 2 3" xfId="54262"/>
    <cellStyle name="Обычный 3 29 2 3 2 3" xfId="54263"/>
    <cellStyle name="Обычный 3 29 2 3 2 3 2" xfId="54264"/>
    <cellStyle name="Обычный 3 29 2 3 2 4" xfId="54265"/>
    <cellStyle name="Обычный 3 29 2 3 3" xfId="54266"/>
    <cellStyle name="Обычный 3 29 2 3 3 2" xfId="54267"/>
    <cellStyle name="Обычный 3 29 2 3 3 2 2" xfId="54268"/>
    <cellStyle name="Обычный 3 29 2 3 3 3" xfId="54269"/>
    <cellStyle name="Обычный 3 29 2 3 4" xfId="54270"/>
    <cellStyle name="Обычный 3 29 2 3 4 2" xfId="54271"/>
    <cellStyle name="Обычный 3 29 2 3 5" xfId="54272"/>
    <cellStyle name="Обычный 3 29 2 4" xfId="54273"/>
    <cellStyle name="Обычный 3 29 2 4 2" xfId="54274"/>
    <cellStyle name="Обычный 3 29 2 4 2 2" xfId="54275"/>
    <cellStyle name="Обычный 3 29 2 4 2 2 2" xfId="54276"/>
    <cellStyle name="Обычный 3 29 2 4 2 3" xfId="54277"/>
    <cellStyle name="Обычный 3 29 2 4 3" xfId="54278"/>
    <cellStyle name="Обычный 3 29 2 4 3 2" xfId="54279"/>
    <cellStyle name="Обычный 3 29 2 4 4" xfId="54280"/>
    <cellStyle name="Обычный 3 29 2 5" xfId="54281"/>
    <cellStyle name="Обычный 3 29 2 5 2" xfId="54282"/>
    <cellStyle name="Обычный 3 29 2 5 2 2" xfId="54283"/>
    <cellStyle name="Обычный 3 29 2 5 3" xfId="54284"/>
    <cellStyle name="Обычный 3 29 2 6" xfId="54285"/>
    <cellStyle name="Обычный 3 29 2 6 2" xfId="54286"/>
    <cellStyle name="Обычный 3 29 2 7" xfId="54287"/>
    <cellStyle name="Обычный 3 29 3" xfId="54288"/>
    <cellStyle name="Обычный 3 29 3 2" xfId="54289"/>
    <cellStyle name="Обычный 3 29 3 2 2" xfId="54290"/>
    <cellStyle name="Обычный 3 29 3 2 2 2" xfId="54291"/>
    <cellStyle name="Обычный 3 29 3 2 2 2 2" xfId="54292"/>
    <cellStyle name="Обычный 3 29 3 2 2 3" xfId="54293"/>
    <cellStyle name="Обычный 3 29 3 2 3" xfId="54294"/>
    <cellStyle name="Обычный 3 29 3 2 3 2" xfId="54295"/>
    <cellStyle name="Обычный 3 29 3 2 4" xfId="54296"/>
    <cellStyle name="Обычный 3 29 3 3" xfId="54297"/>
    <cellStyle name="Обычный 3 29 3 3 2" xfId="54298"/>
    <cellStyle name="Обычный 3 29 3 3 2 2" xfId="54299"/>
    <cellStyle name="Обычный 3 29 3 3 3" xfId="54300"/>
    <cellStyle name="Обычный 3 29 3 4" xfId="54301"/>
    <cellStyle name="Обычный 3 29 3 4 2" xfId="54302"/>
    <cellStyle name="Обычный 3 29 3 5" xfId="54303"/>
    <cellStyle name="Обычный 3 29 4" xfId="54304"/>
    <cellStyle name="Обычный 3 29 4 2" xfId="54305"/>
    <cellStyle name="Обычный 3 29 4 2 2" xfId="54306"/>
    <cellStyle name="Обычный 3 29 4 2 2 2" xfId="54307"/>
    <cellStyle name="Обычный 3 29 4 2 2 2 2" xfId="54308"/>
    <cellStyle name="Обычный 3 29 4 2 2 3" xfId="54309"/>
    <cellStyle name="Обычный 3 29 4 2 3" xfId="54310"/>
    <cellStyle name="Обычный 3 29 4 2 3 2" xfId="54311"/>
    <cellStyle name="Обычный 3 29 4 2 4" xfId="54312"/>
    <cellStyle name="Обычный 3 29 4 3" xfId="54313"/>
    <cellStyle name="Обычный 3 29 4 3 2" xfId="54314"/>
    <cellStyle name="Обычный 3 29 4 3 2 2" xfId="54315"/>
    <cellStyle name="Обычный 3 29 4 3 3" xfId="54316"/>
    <cellStyle name="Обычный 3 29 4 4" xfId="54317"/>
    <cellStyle name="Обычный 3 29 4 4 2" xfId="54318"/>
    <cellStyle name="Обычный 3 29 4 5" xfId="54319"/>
    <cellStyle name="Обычный 3 29 5" xfId="54320"/>
    <cellStyle name="Обычный 3 29 5 2" xfId="54321"/>
    <cellStyle name="Обычный 3 29 5 2 2" xfId="54322"/>
    <cellStyle name="Обычный 3 29 5 2 2 2" xfId="54323"/>
    <cellStyle name="Обычный 3 29 5 2 3" xfId="54324"/>
    <cellStyle name="Обычный 3 29 5 3" xfId="54325"/>
    <cellStyle name="Обычный 3 29 5 3 2" xfId="54326"/>
    <cellStyle name="Обычный 3 29 5 4" xfId="54327"/>
    <cellStyle name="Обычный 3 29 6" xfId="54328"/>
    <cellStyle name="Обычный 3 29 6 2" xfId="54329"/>
    <cellStyle name="Обычный 3 29 6 2 2" xfId="54330"/>
    <cellStyle name="Обычный 3 29 6 3" xfId="54331"/>
    <cellStyle name="Обычный 3 29 7" xfId="54332"/>
    <cellStyle name="Обычный 3 29 7 2" xfId="54333"/>
    <cellStyle name="Обычный 3 29 8" xfId="54334"/>
    <cellStyle name="Обычный 3 3" xfId="54335"/>
    <cellStyle name="Обычный 3 30" xfId="54336"/>
    <cellStyle name="Обычный 3 30 2" xfId="54337"/>
    <cellStyle name="Обычный 3 30 2 2" xfId="54338"/>
    <cellStyle name="Обычный 3 30 2 2 2" xfId="54339"/>
    <cellStyle name="Обычный 3 30 2 2 2 2" xfId="54340"/>
    <cellStyle name="Обычный 3 30 2 2 2 2 2" xfId="54341"/>
    <cellStyle name="Обычный 3 30 2 2 2 2 2 2" xfId="54342"/>
    <cellStyle name="Обычный 3 30 2 2 2 2 3" xfId="54343"/>
    <cellStyle name="Обычный 3 30 2 2 2 3" xfId="54344"/>
    <cellStyle name="Обычный 3 30 2 2 2 3 2" xfId="54345"/>
    <cellStyle name="Обычный 3 30 2 2 2 4" xfId="54346"/>
    <cellStyle name="Обычный 3 30 2 2 3" xfId="54347"/>
    <cellStyle name="Обычный 3 30 2 2 3 2" xfId="54348"/>
    <cellStyle name="Обычный 3 30 2 2 3 2 2" xfId="54349"/>
    <cellStyle name="Обычный 3 30 2 2 3 3" xfId="54350"/>
    <cellStyle name="Обычный 3 30 2 2 4" xfId="54351"/>
    <cellStyle name="Обычный 3 30 2 2 4 2" xfId="54352"/>
    <cellStyle name="Обычный 3 30 2 2 5" xfId="54353"/>
    <cellStyle name="Обычный 3 30 2 3" xfId="54354"/>
    <cellStyle name="Обычный 3 30 2 3 2" xfId="54355"/>
    <cellStyle name="Обычный 3 30 2 3 2 2" xfId="54356"/>
    <cellStyle name="Обычный 3 30 2 3 2 2 2" xfId="54357"/>
    <cellStyle name="Обычный 3 30 2 3 2 2 2 2" xfId="54358"/>
    <cellStyle name="Обычный 3 30 2 3 2 2 3" xfId="54359"/>
    <cellStyle name="Обычный 3 30 2 3 2 3" xfId="54360"/>
    <cellStyle name="Обычный 3 30 2 3 2 3 2" xfId="54361"/>
    <cellStyle name="Обычный 3 30 2 3 2 4" xfId="54362"/>
    <cellStyle name="Обычный 3 30 2 3 3" xfId="54363"/>
    <cellStyle name="Обычный 3 30 2 3 3 2" xfId="54364"/>
    <cellStyle name="Обычный 3 30 2 3 3 2 2" xfId="54365"/>
    <cellStyle name="Обычный 3 30 2 3 3 3" xfId="54366"/>
    <cellStyle name="Обычный 3 30 2 3 4" xfId="54367"/>
    <cellStyle name="Обычный 3 30 2 3 4 2" xfId="54368"/>
    <cellStyle name="Обычный 3 30 2 3 5" xfId="54369"/>
    <cellStyle name="Обычный 3 30 2 4" xfId="54370"/>
    <cellStyle name="Обычный 3 30 2 4 2" xfId="54371"/>
    <cellStyle name="Обычный 3 30 2 4 2 2" xfId="54372"/>
    <cellStyle name="Обычный 3 30 2 4 2 2 2" xfId="54373"/>
    <cellStyle name="Обычный 3 30 2 4 2 3" xfId="54374"/>
    <cellStyle name="Обычный 3 30 2 4 3" xfId="54375"/>
    <cellStyle name="Обычный 3 30 2 4 3 2" xfId="54376"/>
    <cellStyle name="Обычный 3 30 2 4 4" xfId="54377"/>
    <cellStyle name="Обычный 3 30 2 5" xfId="54378"/>
    <cellStyle name="Обычный 3 30 2 5 2" xfId="54379"/>
    <cellStyle name="Обычный 3 30 2 5 2 2" xfId="54380"/>
    <cellStyle name="Обычный 3 30 2 5 3" xfId="54381"/>
    <cellStyle name="Обычный 3 30 2 6" xfId="54382"/>
    <cellStyle name="Обычный 3 30 2 6 2" xfId="54383"/>
    <cellStyle name="Обычный 3 30 2 7" xfId="54384"/>
    <cellStyle name="Обычный 3 30 3" xfId="54385"/>
    <cellStyle name="Обычный 3 30 3 2" xfId="54386"/>
    <cellStyle name="Обычный 3 30 3 2 2" xfId="54387"/>
    <cellStyle name="Обычный 3 30 3 2 2 2" xfId="54388"/>
    <cellStyle name="Обычный 3 30 3 2 2 2 2" xfId="54389"/>
    <cellStyle name="Обычный 3 30 3 2 2 3" xfId="54390"/>
    <cellStyle name="Обычный 3 30 3 2 3" xfId="54391"/>
    <cellStyle name="Обычный 3 30 3 2 3 2" xfId="54392"/>
    <cellStyle name="Обычный 3 30 3 2 4" xfId="54393"/>
    <cellStyle name="Обычный 3 30 3 3" xfId="54394"/>
    <cellStyle name="Обычный 3 30 3 3 2" xfId="54395"/>
    <cellStyle name="Обычный 3 30 3 3 2 2" xfId="54396"/>
    <cellStyle name="Обычный 3 30 3 3 3" xfId="54397"/>
    <cellStyle name="Обычный 3 30 3 4" xfId="54398"/>
    <cellStyle name="Обычный 3 30 3 4 2" xfId="54399"/>
    <cellStyle name="Обычный 3 30 3 5" xfId="54400"/>
    <cellStyle name="Обычный 3 30 4" xfId="54401"/>
    <cellStyle name="Обычный 3 30 4 2" xfId="54402"/>
    <cellStyle name="Обычный 3 30 4 2 2" xfId="54403"/>
    <cellStyle name="Обычный 3 30 4 2 2 2" xfId="54404"/>
    <cellStyle name="Обычный 3 30 4 2 2 2 2" xfId="54405"/>
    <cellStyle name="Обычный 3 30 4 2 2 3" xfId="54406"/>
    <cellStyle name="Обычный 3 30 4 2 3" xfId="54407"/>
    <cellStyle name="Обычный 3 30 4 2 3 2" xfId="54408"/>
    <cellStyle name="Обычный 3 30 4 2 4" xfId="54409"/>
    <cellStyle name="Обычный 3 30 4 3" xfId="54410"/>
    <cellStyle name="Обычный 3 30 4 3 2" xfId="54411"/>
    <cellStyle name="Обычный 3 30 4 3 2 2" xfId="54412"/>
    <cellStyle name="Обычный 3 30 4 3 3" xfId="54413"/>
    <cellStyle name="Обычный 3 30 4 4" xfId="54414"/>
    <cellStyle name="Обычный 3 30 4 4 2" xfId="54415"/>
    <cellStyle name="Обычный 3 30 4 5" xfId="54416"/>
    <cellStyle name="Обычный 3 30 5" xfId="54417"/>
    <cellStyle name="Обычный 3 30 5 2" xfId="54418"/>
    <cellStyle name="Обычный 3 30 5 2 2" xfId="54419"/>
    <cellStyle name="Обычный 3 30 5 2 2 2" xfId="54420"/>
    <cellStyle name="Обычный 3 30 5 2 3" xfId="54421"/>
    <cellStyle name="Обычный 3 30 5 3" xfId="54422"/>
    <cellStyle name="Обычный 3 30 5 3 2" xfId="54423"/>
    <cellStyle name="Обычный 3 30 5 4" xfId="54424"/>
    <cellStyle name="Обычный 3 30 6" xfId="54425"/>
    <cellStyle name="Обычный 3 30 6 2" xfId="54426"/>
    <cellStyle name="Обычный 3 30 6 2 2" xfId="54427"/>
    <cellStyle name="Обычный 3 30 6 3" xfId="54428"/>
    <cellStyle name="Обычный 3 30 7" xfId="54429"/>
    <cellStyle name="Обычный 3 30 7 2" xfId="54430"/>
    <cellStyle name="Обычный 3 30 8" xfId="54431"/>
    <cellStyle name="Обычный 3 31" xfId="54432"/>
    <cellStyle name="Обычный 3 31 2" xfId="54433"/>
    <cellStyle name="Обычный 3 31 2 2" xfId="54434"/>
    <cellStyle name="Обычный 3 31 2 2 2" xfId="54435"/>
    <cellStyle name="Обычный 3 31 2 2 2 2" xfId="54436"/>
    <cellStyle name="Обычный 3 31 2 2 2 2 2" xfId="54437"/>
    <cellStyle name="Обычный 3 31 2 2 2 2 2 2" xfId="54438"/>
    <cellStyle name="Обычный 3 31 2 2 2 2 3" xfId="54439"/>
    <cellStyle name="Обычный 3 31 2 2 2 3" xfId="54440"/>
    <cellStyle name="Обычный 3 31 2 2 2 3 2" xfId="54441"/>
    <cellStyle name="Обычный 3 31 2 2 2 4" xfId="54442"/>
    <cellStyle name="Обычный 3 31 2 2 3" xfId="54443"/>
    <cellStyle name="Обычный 3 31 2 2 3 2" xfId="54444"/>
    <cellStyle name="Обычный 3 31 2 2 3 2 2" xfId="54445"/>
    <cellStyle name="Обычный 3 31 2 2 3 3" xfId="54446"/>
    <cellStyle name="Обычный 3 31 2 2 4" xfId="54447"/>
    <cellStyle name="Обычный 3 31 2 2 4 2" xfId="54448"/>
    <cellStyle name="Обычный 3 31 2 2 5" xfId="54449"/>
    <cellStyle name="Обычный 3 31 2 3" xfId="54450"/>
    <cellStyle name="Обычный 3 31 2 3 2" xfId="54451"/>
    <cellStyle name="Обычный 3 31 2 3 2 2" xfId="54452"/>
    <cellStyle name="Обычный 3 31 2 3 2 2 2" xfId="54453"/>
    <cellStyle name="Обычный 3 31 2 3 2 2 2 2" xfId="54454"/>
    <cellStyle name="Обычный 3 31 2 3 2 2 3" xfId="54455"/>
    <cellStyle name="Обычный 3 31 2 3 2 3" xfId="54456"/>
    <cellStyle name="Обычный 3 31 2 3 2 3 2" xfId="54457"/>
    <cellStyle name="Обычный 3 31 2 3 2 4" xfId="54458"/>
    <cellStyle name="Обычный 3 31 2 3 3" xfId="54459"/>
    <cellStyle name="Обычный 3 31 2 3 3 2" xfId="54460"/>
    <cellStyle name="Обычный 3 31 2 3 3 2 2" xfId="54461"/>
    <cellStyle name="Обычный 3 31 2 3 3 3" xfId="54462"/>
    <cellStyle name="Обычный 3 31 2 3 4" xfId="54463"/>
    <cellStyle name="Обычный 3 31 2 3 4 2" xfId="54464"/>
    <cellStyle name="Обычный 3 31 2 3 5" xfId="54465"/>
    <cellStyle name="Обычный 3 31 2 4" xfId="54466"/>
    <cellStyle name="Обычный 3 31 2 4 2" xfId="54467"/>
    <cellStyle name="Обычный 3 31 2 4 2 2" xfId="54468"/>
    <cellStyle name="Обычный 3 31 2 4 2 2 2" xfId="54469"/>
    <cellStyle name="Обычный 3 31 2 4 2 3" xfId="54470"/>
    <cellStyle name="Обычный 3 31 2 4 3" xfId="54471"/>
    <cellStyle name="Обычный 3 31 2 4 3 2" xfId="54472"/>
    <cellStyle name="Обычный 3 31 2 4 4" xfId="54473"/>
    <cellStyle name="Обычный 3 31 2 5" xfId="54474"/>
    <cellStyle name="Обычный 3 31 2 5 2" xfId="54475"/>
    <cellStyle name="Обычный 3 31 2 5 2 2" xfId="54476"/>
    <cellStyle name="Обычный 3 31 2 5 3" xfId="54477"/>
    <cellStyle name="Обычный 3 31 2 6" xfId="54478"/>
    <cellStyle name="Обычный 3 31 2 6 2" xfId="54479"/>
    <cellStyle name="Обычный 3 31 2 7" xfId="54480"/>
    <cellStyle name="Обычный 3 31 3" xfId="54481"/>
    <cellStyle name="Обычный 3 31 3 2" xfId="54482"/>
    <cellStyle name="Обычный 3 31 3 2 2" xfId="54483"/>
    <cellStyle name="Обычный 3 31 3 2 2 2" xfId="54484"/>
    <cellStyle name="Обычный 3 31 3 2 2 2 2" xfId="54485"/>
    <cellStyle name="Обычный 3 31 3 2 2 3" xfId="54486"/>
    <cellStyle name="Обычный 3 31 3 2 3" xfId="54487"/>
    <cellStyle name="Обычный 3 31 3 2 3 2" xfId="54488"/>
    <cellStyle name="Обычный 3 31 3 2 4" xfId="54489"/>
    <cellStyle name="Обычный 3 31 3 3" xfId="54490"/>
    <cellStyle name="Обычный 3 31 3 3 2" xfId="54491"/>
    <cellStyle name="Обычный 3 31 3 3 2 2" xfId="54492"/>
    <cellStyle name="Обычный 3 31 3 3 3" xfId="54493"/>
    <cellStyle name="Обычный 3 31 3 4" xfId="54494"/>
    <cellStyle name="Обычный 3 31 3 4 2" xfId="54495"/>
    <cellStyle name="Обычный 3 31 3 5" xfId="54496"/>
    <cellStyle name="Обычный 3 31 4" xfId="54497"/>
    <cellStyle name="Обычный 3 31 4 2" xfId="54498"/>
    <cellStyle name="Обычный 3 31 4 2 2" xfId="54499"/>
    <cellStyle name="Обычный 3 31 4 2 2 2" xfId="54500"/>
    <cellStyle name="Обычный 3 31 4 2 2 2 2" xfId="54501"/>
    <cellStyle name="Обычный 3 31 4 2 2 3" xfId="54502"/>
    <cellStyle name="Обычный 3 31 4 2 3" xfId="54503"/>
    <cellStyle name="Обычный 3 31 4 2 3 2" xfId="54504"/>
    <cellStyle name="Обычный 3 31 4 2 4" xfId="54505"/>
    <cellStyle name="Обычный 3 31 4 3" xfId="54506"/>
    <cellStyle name="Обычный 3 31 4 3 2" xfId="54507"/>
    <cellStyle name="Обычный 3 31 4 3 2 2" xfId="54508"/>
    <cellStyle name="Обычный 3 31 4 3 3" xfId="54509"/>
    <cellStyle name="Обычный 3 31 4 4" xfId="54510"/>
    <cellStyle name="Обычный 3 31 4 4 2" xfId="54511"/>
    <cellStyle name="Обычный 3 31 4 5" xfId="54512"/>
    <cellStyle name="Обычный 3 31 5" xfId="54513"/>
    <cellStyle name="Обычный 3 31 5 2" xfId="54514"/>
    <cellStyle name="Обычный 3 31 5 2 2" xfId="54515"/>
    <cellStyle name="Обычный 3 31 5 2 2 2" xfId="54516"/>
    <cellStyle name="Обычный 3 31 5 2 3" xfId="54517"/>
    <cellStyle name="Обычный 3 31 5 3" xfId="54518"/>
    <cellStyle name="Обычный 3 31 5 3 2" xfId="54519"/>
    <cellStyle name="Обычный 3 31 5 4" xfId="54520"/>
    <cellStyle name="Обычный 3 31 6" xfId="54521"/>
    <cellStyle name="Обычный 3 31 6 2" xfId="54522"/>
    <cellStyle name="Обычный 3 31 6 2 2" xfId="54523"/>
    <cellStyle name="Обычный 3 31 6 3" xfId="54524"/>
    <cellStyle name="Обычный 3 31 7" xfId="54525"/>
    <cellStyle name="Обычный 3 31 7 2" xfId="54526"/>
    <cellStyle name="Обычный 3 31 8" xfId="54527"/>
    <cellStyle name="Обычный 3 32" xfId="54528"/>
    <cellStyle name="Обычный 3 32 2" xfId="54529"/>
    <cellStyle name="Обычный 3 32 2 2" xfId="54530"/>
    <cellStyle name="Обычный 3 32 2 2 2" xfId="54531"/>
    <cellStyle name="Обычный 3 32 2 2 2 2" xfId="54532"/>
    <cellStyle name="Обычный 3 32 2 2 2 2 2" xfId="54533"/>
    <cellStyle name="Обычный 3 32 2 2 2 2 2 2" xfId="54534"/>
    <cellStyle name="Обычный 3 32 2 2 2 2 3" xfId="54535"/>
    <cellStyle name="Обычный 3 32 2 2 2 3" xfId="54536"/>
    <cellStyle name="Обычный 3 32 2 2 2 3 2" xfId="54537"/>
    <cellStyle name="Обычный 3 32 2 2 2 4" xfId="54538"/>
    <cellStyle name="Обычный 3 32 2 2 3" xfId="54539"/>
    <cellStyle name="Обычный 3 32 2 2 3 2" xfId="54540"/>
    <cellStyle name="Обычный 3 32 2 2 3 2 2" xfId="54541"/>
    <cellStyle name="Обычный 3 32 2 2 3 3" xfId="54542"/>
    <cellStyle name="Обычный 3 32 2 2 4" xfId="54543"/>
    <cellStyle name="Обычный 3 32 2 2 4 2" xfId="54544"/>
    <cellStyle name="Обычный 3 32 2 2 5" xfId="54545"/>
    <cellStyle name="Обычный 3 32 2 3" xfId="54546"/>
    <cellStyle name="Обычный 3 32 2 3 2" xfId="54547"/>
    <cellStyle name="Обычный 3 32 2 3 2 2" xfId="54548"/>
    <cellStyle name="Обычный 3 32 2 3 2 2 2" xfId="54549"/>
    <cellStyle name="Обычный 3 32 2 3 2 2 2 2" xfId="54550"/>
    <cellStyle name="Обычный 3 32 2 3 2 2 3" xfId="54551"/>
    <cellStyle name="Обычный 3 32 2 3 2 3" xfId="54552"/>
    <cellStyle name="Обычный 3 32 2 3 2 3 2" xfId="54553"/>
    <cellStyle name="Обычный 3 32 2 3 2 4" xfId="54554"/>
    <cellStyle name="Обычный 3 32 2 3 3" xfId="54555"/>
    <cellStyle name="Обычный 3 32 2 3 3 2" xfId="54556"/>
    <cellStyle name="Обычный 3 32 2 3 3 2 2" xfId="54557"/>
    <cellStyle name="Обычный 3 32 2 3 3 3" xfId="54558"/>
    <cellStyle name="Обычный 3 32 2 3 4" xfId="54559"/>
    <cellStyle name="Обычный 3 32 2 3 4 2" xfId="54560"/>
    <cellStyle name="Обычный 3 32 2 3 5" xfId="54561"/>
    <cellStyle name="Обычный 3 32 2 4" xfId="54562"/>
    <cellStyle name="Обычный 3 32 2 4 2" xfId="54563"/>
    <cellStyle name="Обычный 3 32 2 4 2 2" xfId="54564"/>
    <cellStyle name="Обычный 3 32 2 4 2 2 2" xfId="54565"/>
    <cellStyle name="Обычный 3 32 2 4 2 3" xfId="54566"/>
    <cellStyle name="Обычный 3 32 2 4 3" xfId="54567"/>
    <cellStyle name="Обычный 3 32 2 4 3 2" xfId="54568"/>
    <cellStyle name="Обычный 3 32 2 4 4" xfId="54569"/>
    <cellStyle name="Обычный 3 32 2 5" xfId="54570"/>
    <cellStyle name="Обычный 3 32 2 5 2" xfId="54571"/>
    <cellStyle name="Обычный 3 32 2 5 2 2" xfId="54572"/>
    <cellStyle name="Обычный 3 32 2 5 3" xfId="54573"/>
    <cellStyle name="Обычный 3 32 2 6" xfId="54574"/>
    <cellStyle name="Обычный 3 32 2 6 2" xfId="54575"/>
    <cellStyle name="Обычный 3 32 2 7" xfId="54576"/>
    <cellStyle name="Обычный 3 32 3" xfId="54577"/>
    <cellStyle name="Обычный 3 32 3 2" xfId="54578"/>
    <cellStyle name="Обычный 3 32 3 2 2" xfId="54579"/>
    <cellStyle name="Обычный 3 32 3 2 2 2" xfId="54580"/>
    <cellStyle name="Обычный 3 32 3 2 2 2 2" xfId="54581"/>
    <cellStyle name="Обычный 3 32 3 2 2 3" xfId="54582"/>
    <cellStyle name="Обычный 3 32 3 2 3" xfId="54583"/>
    <cellStyle name="Обычный 3 32 3 2 3 2" xfId="54584"/>
    <cellStyle name="Обычный 3 32 3 2 4" xfId="54585"/>
    <cellStyle name="Обычный 3 32 3 3" xfId="54586"/>
    <cellStyle name="Обычный 3 32 3 3 2" xfId="54587"/>
    <cellStyle name="Обычный 3 32 3 3 2 2" xfId="54588"/>
    <cellStyle name="Обычный 3 32 3 3 3" xfId="54589"/>
    <cellStyle name="Обычный 3 32 3 4" xfId="54590"/>
    <cellStyle name="Обычный 3 32 3 4 2" xfId="54591"/>
    <cellStyle name="Обычный 3 32 3 5" xfId="54592"/>
    <cellStyle name="Обычный 3 32 4" xfId="54593"/>
    <cellStyle name="Обычный 3 32 4 2" xfId="54594"/>
    <cellStyle name="Обычный 3 32 4 2 2" xfId="54595"/>
    <cellStyle name="Обычный 3 32 4 2 2 2" xfId="54596"/>
    <cellStyle name="Обычный 3 32 4 2 2 2 2" xfId="54597"/>
    <cellStyle name="Обычный 3 32 4 2 2 3" xfId="54598"/>
    <cellStyle name="Обычный 3 32 4 2 3" xfId="54599"/>
    <cellStyle name="Обычный 3 32 4 2 3 2" xfId="54600"/>
    <cellStyle name="Обычный 3 32 4 2 4" xfId="54601"/>
    <cellStyle name="Обычный 3 32 4 3" xfId="54602"/>
    <cellStyle name="Обычный 3 32 4 3 2" xfId="54603"/>
    <cellStyle name="Обычный 3 32 4 3 2 2" xfId="54604"/>
    <cellStyle name="Обычный 3 32 4 3 3" xfId="54605"/>
    <cellStyle name="Обычный 3 32 4 4" xfId="54606"/>
    <cellStyle name="Обычный 3 32 4 4 2" xfId="54607"/>
    <cellStyle name="Обычный 3 32 4 5" xfId="54608"/>
    <cellStyle name="Обычный 3 32 5" xfId="54609"/>
    <cellStyle name="Обычный 3 32 5 2" xfId="54610"/>
    <cellStyle name="Обычный 3 32 5 2 2" xfId="54611"/>
    <cellStyle name="Обычный 3 32 5 2 2 2" xfId="54612"/>
    <cellStyle name="Обычный 3 32 5 2 3" xfId="54613"/>
    <cellStyle name="Обычный 3 32 5 3" xfId="54614"/>
    <cellStyle name="Обычный 3 32 5 3 2" xfId="54615"/>
    <cellStyle name="Обычный 3 32 5 4" xfId="54616"/>
    <cellStyle name="Обычный 3 32 6" xfId="54617"/>
    <cellStyle name="Обычный 3 32 6 2" xfId="54618"/>
    <cellStyle name="Обычный 3 32 6 2 2" xfId="54619"/>
    <cellStyle name="Обычный 3 32 6 3" xfId="54620"/>
    <cellStyle name="Обычный 3 32 7" xfId="54621"/>
    <cellStyle name="Обычный 3 32 7 2" xfId="54622"/>
    <cellStyle name="Обычный 3 32 8" xfId="54623"/>
    <cellStyle name="Обычный 3 33" xfId="54624"/>
    <cellStyle name="Обычный 3 33 2" xfId="54625"/>
    <cellStyle name="Обычный 3 33 2 2" xfId="54626"/>
    <cellStyle name="Обычный 3 33 2 2 2" xfId="54627"/>
    <cellStyle name="Обычный 3 33 2 2 2 2" xfId="54628"/>
    <cellStyle name="Обычный 3 33 2 2 2 2 2" xfId="54629"/>
    <cellStyle name="Обычный 3 33 2 2 2 2 2 2" xfId="54630"/>
    <cellStyle name="Обычный 3 33 2 2 2 2 3" xfId="54631"/>
    <cellStyle name="Обычный 3 33 2 2 2 3" xfId="54632"/>
    <cellStyle name="Обычный 3 33 2 2 2 3 2" xfId="54633"/>
    <cellStyle name="Обычный 3 33 2 2 2 4" xfId="54634"/>
    <cellStyle name="Обычный 3 33 2 2 3" xfId="54635"/>
    <cellStyle name="Обычный 3 33 2 2 3 2" xfId="54636"/>
    <cellStyle name="Обычный 3 33 2 2 3 2 2" xfId="54637"/>
    <cellStyle name="Обычный 3 33 2 2 3 3" xfId="54638"/>
    <cellStyle name="Обычный 3 33 2 2 4" xfId="54639"/>
    <cellStyle name="Обычный 3 33 2 2 4 2" xfId="54640"/>
    <cellStyle name="Обычный 3 33 2 2 5" xfId="54641"/>
    <cellStyle name="Обычный 3 33 2 3" xfId="54642"/>
    <cellStyle name="Обычный 3 33 2 3 2" xfId="54643"/>
    <cellStyle name="Обычный 3 33 2 3 2 2" xfId="54644"/>
    <cellStyle name="Обычный 3 33 2 3 2 2 2" xfId="54645"/>
    <cellStyle name="Обычный 3 33 2 3 2 2 2 2" xfId="54646"/>
    <cellStyle name="Обычный 3 33 2 3 2 2 3" xfId="54647"/>
    <cellStyle name="Обычный 3 33 2 3 2 3" xfId="54648"/>
    <cellStyle name="Обычный 3 33 2 3 2 3 2" xfId="54649"/>
    <cellStyle name="Обычный 3 33 2 3 2 4" xfId="54650"/>
    <cellStyle name="Обычный 3 33 2 3 3" xfId="54651"/>
    <cellStyle name="Обычный 3 33 2 3 3 2" xfId="54652"/>
    <cellStyle name="Обычный 3 33 2 3 3 2 2" xfId="54653"/>
    <cellStyle name="Обычный 3 33 2 3 3 3" xfId="54654"/>
    <cellStyle name="Обычный 3 33 2 3 4" xfId="54655"/>
    <cellStyle name="Обычный 3 33 2 3 4 2" xfId="54656"/>
    <cellStyle name="Обычный 3 33 2 3 5" xfId="54657"/>
    <cellStyle name="Обычный 3 33 2 4" xfId="54658"/>
    <cellStyle name="Обычный 3 33 2 4 2" xfId="54659"/>
    <cellStyle name="Обычный 3 33 2 4 2 2" xfId="54660"/>
    <cellStyle name="Обычный 3 33 2 4 2 2 2" xfId="54661"/>
    <cellStyle name="Обычный 3 33 2 4 2 3" xfId="54662"/>
    <cellStyle name="Обычный 3 33 2 4 3" xfId="54663"/>
    <cellStyle name="Обычный 3 33 2 4 3 2" xfId="54664"/>
    <cellStyle name="Обычный 3 33 2 4 4" xfId="54665"/>
    <cellStyle name="Обычный 3 33 2 5" xfId="54666"/>
    <cellStyle name="Обычный 3 33 2 5 2" xfId="54667"/>
    <cellStyle name="Обычный 3 33 2 5 2 2" xfId="54668"/>
    <cellStyle name="Обычный 3 33 2 5 3" xfId="54669"/>
    <cellStyle name="Обычный 3 33 2 6" xfId="54670"/>
    <cellStyle name="Обычный 3 33 2 6 2" xfId="54671"/>
    <cellStyle name="Обычный 3 33 2 7" xfId="54672"/>
    <cellStyle name="Обычный 3 33 3" xfId="54673"/>
    <cellStyle name="Обычный 3 33 3 2" xfId="54674"/>
    <cellStyle name="Обычный 3 33 3 2 2" xfId="54675"/>
    <cellStyle name="Обычный 3 33 3 2 2 2" xfId="54676"/>
    <cellStyle name="Обычный 3 33 3 2 2 2 2" xfId="54677"/>
    <cellStyle name="Обычный 3 33 3 2 2 3" xfId="54678"/>
    <cellStyle name="Обычный 3 33 3 2 3" xfId="54679"/>
    <cellStyle name="Обычный 3 33 3 2 3 2" xfId="54680"/>
    <cellStyle name="Обычный 3 33 3 2 4" xfId="54681"/>
    <cellStyle name="Обычный 3 33 3 3" xfId="54682"/>
    <cellStyle name="Обычный 3 33 3 3 2" xfId="54683"/>
    <cellStyle name="Обычный 3 33 3 3 2 2" xfId="54684"/>
    <cellStyle name="Обычный 3 33 3 3 3" xfId="54685"/>
    <cellStyle name="Обычный 3 33 3 4" xfId="54686"/>
    <cellStyle name="Обычный 3 33 3 4 2" xfId="54687"/>
    <cellStyle name="Обычный 3 33 3 5" xfId="54688"/>
    <cellStyle name="Обычный 3 33 4" xfId="54689"/>
    <cellStyle name="Обычный 3 33 4 2" xfId="54690"/>
    <cellStyle name="Обычный 3 33 4 2 2" xfId="54691"/>
    <cellStyle name="Обычный 3 33 4 2 2 2" xfId="54692"/>
    <cellStyle name="Обычный 3 33 4 2 2 2 2" xfId="54693"/>
    <cellStyle name="Обычный 3 33 4 2 2 3" xfId="54694"/>
    <cellStyle name="Обычный 3 33 4 2 3" xfId="54695"/>
    <cellStyle name="Обычный 3 33 4 2 3 2" xfId="54696"/>
    <cellStyle name="Обычный 3 33 4 2 4" xfId="54697"/>
    <cellStyle name="Обычный 3 33 4 3" xfId="54698"/>
    <cellStyle name="Обычный 3 33 4 3 2" xfId="54699"/>
    <cellStyle name="Обычный 3 33 4 3 2 2" xfId="54700"/>
    <cellStyle name="Обычный 3 33 4 3 3" xfId="54701"/>
    <cellStyle name="Обычный 3 33 4 4" xfId="54702"/>
    <cellStyle name="Обычный 3 33 4 4 2" xfId="54703"/>
    <cellStyle name="Обычный 3 33 4 5" xfId="54704"/>
    <cellStyle name="Обычный 3 33 5" xfId="54705"/>
    <cellStyle name="Обычный 3 33 5 2" xfId="54706"/>
    <cellStyle name="Обычный 3 33 5 2 2" xfId="54707"/>
    <cellStyle name="Обычный 3 33 5 2 2 2" xfId="54708"/>
    <cellStyle name="Обычный 3 33 5 2 3" xfId="54709"/>
    <cellStyle name="Обычный 3 33 5 3" xfId="54710"/>
    <cellStyle name="Обычный 3 33 5 3 2" xfId="54711"/>
    <cellStyle name="Обычный 3 33 5 4" xfId="54712"/>
    <cellStyle name="Обычный 3 33 6" xfId="54713"/>
    <cellStyle name="Обычный 3 33 6 2" xfId="54714"/>
    <cellStyle name="Обычный 3 33 6 2 2" xfId="54715"/>
    <cellStyle name="Обычный 3 33 6 3" xfId="54716"/>
    <cellStyle name="Обычный 3 33 7" xfId="54717"/>
    <cellStyle name="Обычный 3 33 7 2" xfId="54718"/>
    <cellStyle name="Обычный 3 33 8" xfId="54719"/>
    <cellStyle name="Обычный 3 34" xfId="54720"/>
    <cellStyle name="Обычный 3 34 2" xfId="54721"/>
    <cellStyle name="Обычный 3 34 2 2" xfId="54722"/>
    <cellStyle name="Обычный 3 34 2 2 2" xfId="54723"/>
    <cellStyle name="Обычный 3 34 2 2 2 2" xfId="54724"/>
    <cellStyle name="Обычный 3 34 2 2 2 2 2" xfId="54725"/>
    <cellStyle name="Обычный 3 34 2 2 2 2 2 2" xfId="54726"/>
    <cellStyle name="Обычный 3 34 2 2 2 2 3" xfId="54727"/>
    <cellStyle name="Обычный 3 34 2 2 2 3" xfId="54728"/>
    <cellStyle name="Обычный 3 34 2 2 2 3 2" xfId="54729"/>
    <cellStyle name="Обычный 3 34 2 2 2 4" xfId="54730"/>
    <cellStyle name="Обычный 3 34 2 2 3" xfId="54731"/>
    <cellStyle name="Обычный 3 34 2 2 3 2" xfId="54732"/>
    <cellStyle name="Обычный 3 34 2 2 3 2 2" xfId="54733"/>
    <cellStyle name="Обычный 3 34 2 2 3 3" xfId="54734"/>
    <cellStyle name="Обычный 3 34 2 2 4" xfId="54735"/>
    <cellStyle name="Обычный 3 34 2 2 4 2" xfId="54736"/>
    <cellStyle name="Обычный 3 34 2 2 5" xfId="54737"/>
    <cellStyle name="Обычный 3 34 2 3" xfId="54738"/>
    <cellStyle name="Обычный 3 34 2 3 2" xfId="54739"/>
    <cellStyle name="Обычный 3 34 2 3 2 2" xfId="54740"/>
    <cellStyle name="Обычный 3 34 2 3 2 2 2" xfId="54741"/>
    <cellStyle name="Обычный 3 34 2 3 2 2 2 2" xfId="54742"/>
    <cellStyle name="Обычный 3 34 2 3 2 2 3" xfId="54743"/>
    <cellStyle name="Обычный 3 34 2 3 2 3" xfId="54744"/>
    <cellStyle name="Обычный 3 34 2 3 2 3 2" xfId="54745"/>
    <cellStyle name="Обычный 3 34 2 3 2 4" xfId="54746"/>
    <cellStyle name="Обычный 3 34 2 3 3" xfId="54747"/>
    <cellStyle name="Обычный 3 34 2 3 3 2" xfId="54748"/>
    <cellStyle name="Обычный 3 34 2 3 3 2 2" xfId="54749"/>
    <cellStyle name="Обычный 3 34 2 3 3 3" xfId="54750"/>
    <cellStyle name="Обычный 3 34 2 3 4" xfId="54751"/>
    <cellStyle name="Обычный 3 34 2 3 4 2" xfId="54752"/>
    <cellStyle name="Обычный 3 34 2 3 5" xfId="54753"/>
    <cellStyle name="Обычный 3 34 2 4" xfId="54754"/>
    <cellStyle name="Обычный 3 34 2 4 2" xfId="54755"/>
    <cellStyle name="Обычный 3 34 2 4 2 2" xfId="54756"/>
    <cellStyle name="Обычный 3 34 2 4 2 2 2" xfId="54757"/>
    <cellStyle name="Обычный 3 34 2 4 2 3" xfId="54758"/>
    <cellStyle name="Обычный 3 34 2 4 3" xfId="54759"/>
    <cellStyle name="Обычный 3 34 2 4 3 2" xfId="54760"/>
    <cellStyle name="Обычный 3 34 2 4 4" xfId="54761"/>
    <cellStyle name="Обычный 3 34 2 5" xfId="54762"/>
    <cellStyle name="Обычный 3 34 2 5 2" xfId="54763"/>
    <cellStyle name="Обычный 3 34 2 5 2 2" xfId="54764"/>
    <cellStyle name="Обычный 3 34 2 5 3" xfId="54765"/>
    <cellStyle name="Обычный 3 34 2 6" xfId="54766"/>
    <cellStyle name="Обычный 3 34 2 6 2" xfId="54767"/>
    <cellStyle name="Обычный 3 34 2 7" xfId="54768"/>
    <cellStyle name="Обычный 3 34 3" xfId="54769"/>
    <cellStyle name="Обычный 3 34 3 2" xfId="54770"/>
    <cellStyle name="Обычный 3 34 3 2 2" xfId="54771"/>
    <cellStyle name="Обычный 3 34 3 2 2 2" xfId="54772"/>
    <cellStyle name="Обычный 3 34 3 2 2 2 2" xfId="54773"/>
    <cellStyle name="Обычный 3 34 3 2 2 3" xfId="54774"/>
    <cellStyle name="Обычный 3 34 3 2 3" xfId="54775"/>
    <cellStyle name="Обычный 3 34 3 2 3 2" xfId="54776"/>
    <cellStyle name="Обычный 3 34 3 2 4" xfId="54777"/>
    <cellStyle name="Обычный 3 34 3 3" xfId="54778"/>
    <cellStyle name="Обычный 3 34 3 3 2" xfId="54779"/>
    <cellStyle name="Обычный 3 34 3 3 2 2" xfId="54780"/>
    <cellStyle name="Обычный 3 34 3 3 3" xfId="54781"/>
    <cellStyle name="Обычный 3 34 3 4" xfId="54782"/>
    <cellStyle name="Обычный 3 34 3 4 2" xfId="54783"/>
    <cellStyle name="Обычный 3 34 3 5" xfId="54784"/>
    <cellStyle name="Обычный 3 34 4" xfId="54785"/>
    <cellStyle name="Обычный 3 34 4 2" xfId="54786"/>
    <cellStyle name="Обычный 3 34 4 2 2" xfId="54787"/>
    <cellStyle name="Обычный 3 34 4 2 2 2" xfId="54788"/>
    <cellStyle name="Обычный 3 34 4 2 2 2 2" xfId="54789"/>
    <cellStyle name="Обычный 3 34 4 2 2 3" xfId="54790"/>
    <cellStyle name="Обычный 3 34 4 2 3" xfId="54791"/>
    <cellStyle name="Обычный 3 34 4 2 3 2" xfId="54792"/>
    <cellStyle name="Обычный 3 34 4 2 4" xfId="54793"/>
    <cellStyle name="Обычный 3 34 4 3" xfId="54794"/>
    <cellStyle name="Обычный 3 34 4 3 2" xfId="54795"/>
    <cellStyle name="Обычный 3 34 4 3 2 2" xfId="54796"/>
    <cellStyle name="Обычный 3 34 4 3 3" xfId="54797"/>
    <cellStyle name="Обычный 3 34 4 4" xfId="54798"/>
    <cellStyle name="Обычный 3 34 4 4 2" xfId="54799"/>
    <cellStyle name="Обычный 3 34 4 5" xfId="54800"/>
    <cellStyle name="Обычный 3 34 5" xfId="54801"/>
    <cellStyle name="Обычный 3 34 5 2" xfId="54802"/>
    <cellStyle name="Обычный 3 34 5 2 2" xfId="54803"/>
    <cellStyle name="Обычный 3 34 5 2 2 2" xfId="54804"/>
    <cellStyle name="Обычный 3 34 5 2 3" xfId="54805"/>
    <cellStyle name="Обычный 3 34 5 3" xfId="54806"/>
    <cellStyle name="Обычный 3 34 5 3 2" xfId="54807"/>
    <cellStyle name="Обычный 3 34 5 4" xfId="54808"/>
    <cellStyle name="Обычный 3 34 6" xfId="54809"/>
    <cellStyle name="Обычный 3 34 6 2" xfId="54810"/>
    <cellStyle name="Обычный 3 34 6 2 2" xfId="54811"/>
    <cellStyle name="Обычный 3 34 6 3" xfId="54812"/>
    <cellStyle name="Обычный 3 34 7" xfId="54813"/>
    <cellStyle name="Обычный 3 34 7 2" xfId="54814"/>
    <cellStyle name="Обычный 3 34 8" xfId="54815"/>
    <cellStyle name="Обычный 3 35" xfId="54816"/>
    <cellStyle name="Обычный 3 35 2" xfId="54817"/>
    <cellStyle name="Обычный 3 35 2 2" xfId="54818"/>
    <cellStyle name="Обычный 3 35 2 2 2" xfId="54819"/>
    <cellStyle name="Обычный 3 35 2 2 2 2" xfId="54820"/>
    <cellStyle name="Обычный 3 35 2 2 2 2 2" xfId="54821"/>
    <cellStyle name="Обычный 3 35 2 2 2 2 2 2" xfId="54822"/>
    <cellStyle name="Обычный 3 35 2 2 2 2 3" xfId="54823"/>
    <cellStyle name="Обычный 3 35 2 2 2 3" xfId="54824"/>
    <cellStyle name="Обычный 3 35 2 2 2 3 2" xfId="54825"/>
    <cellStyle name="Обычный 3 35 2 2 2 4" xfId="54826"/>
    <cellStyle name="Обычный 3 35 2 2 3" xfId="54827"/>
    <cellStyle name="Обычный 3 35 2 2 3 2" xfId="54828"/>
    <cellStyle name="Обычный 3 35 2 2 3 2 2" xfId="54829"/>
    <cellStyle name="Обычный 3 35 2 2 3 3" xfId="54830"/>
    <cellStyle name="Обычный 3 35 2 2 4" xfId="54831"/>
    <cellStyle name="Обычный 3 35 2 2 4 2" xfId="54832"/>
    <cellStyle name="Обычный 3 35 2 2 5" xfId="54833"/>
    <cellStyle name="Обычный 3 35 2 3" xfId="54834"/>
    <cellStyle name="Обычный 3 35 2 3 2" xfId="54835"/>
    <cellStyle name="Обычный 3 35 2 3 2 2" xfId="54836"/>
    <cellStyle name="Обычный 3 35 2 3 2 2 2" xfId="54837"/>
    <cellStyle name="Обычный 3 35 2 3 2 2 2 2" xfId="54838"/>
    <cellStyle name="Обычный 3 35 2 3 2 2 3" xfId="54839"/>
    <cellStyle name="Обычный 3 35 2 3 2 3" xfId="54840"/>
    <cellStyle name="Обычный 3 35 2 3 2 3 2" xfId="54841"/>
    <cellStyle name="Обычный 3 35 2 3 2 4" xfId="54842"/>
    <cellStyle name="Обычный 3 35 2 3 3" xfId="54843"/>
    <cellStyle name="Обычный 3 35 2 3 3 2" xfId="54844"/>
    <cellStyle name="Обычный 3 35 2 3 3 2 2" xfId="54845"/>
    <cellStyle name="Обычный 3 35 2 3 3 3" xfId="54846"/>
    <cellStyle name="Обычный 3 35 2 3 4" xfId="54847"/>
    <cellStyle name="Обычный 3 35 2 3 4 2" xfId="54848"/>
    <cellStyle name="Обычный 3 35 2 3 5" xfId="54849"/>
    <cellStyle name="Обычный 3 35 2 4" xfId="54850"/>
    <cellStyle name="Обычный 3 35 2 4 2" xfId="54851"/>
    <cellStyle name="Обычный 3 35 2 4 2 2" xfId="54852"/>
    <cellStyle name="Обычный 3 35 2 4 2 2 2" xfId="54853"/>
    <cellStyle name="Обычный 3 35 2 4 2 3" xfId="54854"/>
    <cellStyle name="Обычный 3 35 2 4 3" xfId="54855"/>
    <cellStyle name="Обычный 3 35 2 4 3 2" xfId="54856"/>
    <cellStyle name="Обычный 3 35 2 4 4" xfId="54857"/>
    <cellStyle name="Обычный 3 35 2 5" xfId="54858"/>
    <cellStyle name="Обычный 3 35 2 5 2" xfId="54859"/>
    <cellStyle name="Обычный 3 35 2 5 2 2" xfId="54860"/>
    <cellStyle name="Обычный 3 35 2 5 3" xfId="54861"/>
    <cellStyle name="Обычный 3 35 2 6" xfId="54862"/>
    <cellStyle name="Обычный 3 35 2 6 2" xfId="54863"/>
    <cellStyle name="Обычный 3 35 2 7" xfId="54864"/>
    <cellStyle name="Обычный 3 35 3" xfId="54865"/>
    <cellStyle name="Обычный 3 35 3 2" xfId="54866"/>
    <cellStyle name="Обычный 3 35 3 2 2" xfId="54867"/>
    <cellStyle name="Обычный 3 35 3 2 2 2" xfId="54868"/>
    <cellStyle name="Обычный 3 35 3 2 2 2 2" xfId="54869"/>
    <cellStyle name="Обычный 3 35 3 2 2 3" xfId="54870"/>
    <cellStyle name="Обычный 3 35 3 2 3" xfId="54871"/>
    <cellStyle name="Обычный 3 35 3 2 3 2" xfId="54872"/>
    <cellStyle name="Обычный 3 35 3 2 4" xfId="54873"/>
    <cellStyle name="Обычный 3 35 3 3" xfId="54874"/>
    <cellStyle name="Обычный 3 35 3 3 2" xfId="54875"/>
    <cellStyle name="Обычный 3 35 3 3 2 2" xfId="54876"/>
    <cellStyle name="Обычный 3 35 3 3 3" xfId="54877"/>
    <cellStyle name="Обычный 3 35 3 4" xfId="54878"/>
    <cellStyle name="Обычный 3 35 3 4 2" xfId="54879"/>
    <cellStyle name="Обычный 3 35 3 5" xfId="54880"/>
    <cellStyle name="Обычный 3 35 4" xfId="54881"/>
    <cellStyle name="Обычный 3 35 4 2" xfId="54882"/>
    <cellStyle name="Обычный 3 35 4 2 2" xfId="54883"/>
    <cellStyle name="Обычный 3 35 4 2 2 2" xfId="54884"/>
    <cellStyle name="Обычный 3 35 4 2 2 2 2" xfId="54885"/>
    <cellStyle name="Обычный 3 35 4 2 2 3" xfId="54886"/>
    <cellStyle name="Обычный 3 35 4 2 3" xfId="54887"/>
    <cellStyle name="Обычный 3 35 4 2 3 2" xfId="54888"/>
    <cellStyle name="Обычный 3 35 4 2 4" xfId="54889"/>
    <cellStyle name="Обычный 3 35 4 3" xfId="54890"/>
    <cellStyle name="Обычный 3 35 4 3 2" xfId="54891"/>
    <cellStyle name="Обычный 3 35 4 3 2 2" xfId="54892"/>
    <cellStyle name="Обычный 3 35 4 3 3" xfId="54893"/>
    <cellStyle name="Обычный 3 35 4 4" xfId="54894"/>
    <cellStyle name="Обычный 3 35 4 4 2" xfId="54895"/>
    <cellStyle name="Обычный 3 35 4 5" xfId="54896"/>
    <cellStyle name="Обычный 3 35 5" xfId="54897"/>
    <cellStyle name="Обычный 3 35 5 2" xfId="54898"/>
    <cellStyle name="Обычный 3 35 5 2 2" xfId="54899"/>
    <cellStyle name="Обычный 3 35 5 2 2 2" xfId="54900"/>
    <cellStyle name="Обычный 3 35 5 2 3" xfId="54901"/>
    <cellStyle name="Обычный 3 35 5 3" xfId="54902"/>
    <cellStyle name="Обычный 3 35 5 3 2" xfId="54903"/>
    <cellStyle name="Обычный 3 35 5 4" xfId="54904"/>
    <cellStyle name="Обычный 3 35 6" xfId="54905"/>
    <cellStyle name="Обычный 3 35 6 2" xfId="54906"/>
    <cellStyle name="Обычный 3 35 6 2 2" xfId="54907"/>
    <cellStyle name="Обычный 3 35 6 3" xfId="54908"/>
    <cellStyle name="Обычный 3 35 7" xfId="54909"/>
    <cellStyle name="Обычный 3 35 7 2" xfId="54910"/>
    <cellStyle name="Обычный 3 35 8" xfId="54911"/>
    <cellStyle name="Обычный 3 36" xfId="54912"/>
    <cellStyle name="Обычный 3 36 2" xfId="54913"/>
    <cellStyle name="Обычный 3 36 2 2" xfId="54914"/>
    <cellStyle name="Обычный 3 36 2 2 2" xfId="54915"/>
    <cellStyle name="Обычный 3 36 2 2 2 2" xfId="54916"/>
    <cellStyle name="Обычный 3 36 2 2 2 2 2" xfId="54917"/>
    <cellStyle name="Обычный 3 36 2 2 2 2 2 2" xfId="54918"/>
    <cellStyle name="Обычный 3 36 2 2 2 2 3" xfId="54919"/>
    <cellStyle name="Обычный 3 36 2 2 2 3" xfId="54920"/>
    <cellStyle name="Обычный 3 36 2 2 2 3 2" xfId="54921"/>
    <cellStyle name="Обычный 3 36 2 2 2 4" xfId="54922"/>
    <cellStyle name="Обычный 3 36 2 2 3" xfId="54923"/>
    <cellStyle name="Обычный 3 36 2 2 3 2" xfId="54924"/>
    <cellStyle name="Обычный 3 36 2 2 3 2 2" xfId="54925"/>
    <cellStyle name="Обычный 3 36 2 2 3 3" xfId="54926"/>
    <cellStyle name="Обычный 3 36 2 2 4" xfId="54927"/>
    <cellStyle name="Обычный 3 36 2 2 4 2" xfId="54928"/>
    <cellStyle name="Обычный 3 36 2 2 5" xfId="54929"/>
    <cellStyle name="Обычный 3 36 2 3" xfId="54930"/>
    <cellStyle name="Обычный 3 36 2 3 2" xfId="54931"/>
    <cellStyle name="Обычный 3 36 2 3 2 2" xfId="54932"/>
    <cellStyle name="Обычный 3 36 2 3 2 2 2" xfId="54933"/>
    <cellStyle name="Обычный 3 36 2 3 2 2 2 2" xfId="54934"/>
    <cellStyle name="Обычный 3 36 2 3 2 2 3" xfId="54935"/>
    <cellStyle name="Обычный 3 36 2 3 2 3" xfId="54936"/>
    <cellStyle name="Обычный 3 36 2 3 2 3 2" xfId="54937"/>
    <cellStyle name="Обычный 3 36 2 3 2 4" xfId="54938"/>
    <cellStyle name="Обычный 3 36 2 3 3" xfId="54939"/>
    <cellStyle name="Обычный 3 36 2 3 3 2" xfId="54940"/>
    <cellStyle name="Обычный 3 36 2 3 3 2 2" xfId="54941"/>
    <cellStyle name="Обычный 3 36 2 3 3 3" xfId="54942"/>
    <cellStyle name="Обычный 3 36 2 3 4" xfId="54943"/>
    <cellStyle name="Обычный 3 36 2 3 4 2" xfId="54944"/>
    <cellStyle name="Обычный 3 36 2 3 5" xfId="54945"/>
    <cellStyle name="Обычный 3 36 2 4" xfId="54946"/>
    <cellStyle name="Обычный 3 36 2 4 2" xfId="54947"/>
    <cellStyle name="Обычный 3 36 2 4 2 2" xfId="54948"/>
    <cellStyle name="Обычный 3 36 2 4 2 2 2" xfId="54949"/>
    <cellStyle name="Обычный 3 36 2 4 2 3" xfId="54950"/>
    <cellStyle name="Обычный 3 36 2 4 3" xfId="54951"/>
    <cellStyle name="Обычный 3 36 2 4 3 2" xfId="54952"/>
    <cellStyle name="Обычный 3 36 2 4 4" xfId="54953"/>
    <cellStyle name="Обычный 3 36 2 5" xfId="54954"/>
    <cellStyle name="Обычный 3 36 2 5 2" xfId="54955"/>
    <cellStyle name="Обычный 3 36 2 5 2 2" xfId="54956"/>
    <cellStyle name="Обычный 3 36 2 5 3" xfId="54957"/>
    <cellStyle name="Обычный 3 36 2 6" xfId="54958"/>
    <cellStyle name="Обычный 3 36 2 6 2" xfId="54959"/>
    <cellStyle name="Обычный 3 36 2 7" xfId="54960"/>
    <cellStyle name="Обычный 3 36 3" xfId="54961"/>
    <cellStyle name="Обычный 3 36 3 2" xfId="54962"/>
    <cellStyle name="Обычный 3 36 3 2 2" xfId="54963"/>
    <cellStyle name="Обычный 3 36 3 2 2 2" xfId="54964"/>
    <cellStyle name="Обычный 3 36 3 2 2 2 2" xfId="54965"/>
    <cellStyle name="Обычный 3 36 3 2 2 3" xfId="54966"/>
    <cellStyle name="Обычный 3 36 3 2 3" xfId="54967"/>
    <cellStyle name="Обычный 3 36 3 2 3 2" xfId="54968"/>
    <cellStyle name="Обычный 3 36 3 2 4" xfId="54969"/>
    <cellStyle name="Обычный 3 36 3 3" xfId="54970"/>
    <cellStyle name="Обычный 3 36 3 3 2" xfId="54971"/>
    <cellStyle name="Обычный 3 36 3 3 2 2" xfId="54972"/>
    <cellStyle name="Обычный 3 36 3 3 3" xfId="54973"/>
    <cellStyle name="Обычный 3 36 3 4" xfId="54974"/>
    <cellStyle name="Обычный 3 36 3 4 2" xfId="54975"/>
    <cellStyle name="Обычный 3 36 3 5" xfId="54976"/>
    <cellStyle name="Обычный 3 36 4" xfId="54977"/>
    <cellStyle name="Обычный 3 36 4 2" xfId="54978"/>
    <cellStyle name="Обычный 3 36 4 2 2" xfId="54979"/>
    <cellStyle name="Обычный 3 36 4 2 2 2" xfId="54980"/>
    <cellStyle name="Обычный 3 36 4 2 2 2 2" xfId="54981"/>
    <cellStyle name="Обычный 3 36 4 2 2 3" xfId="54982"/>
    <cellStyle name="Обычный 3 36 4 2 3" xfId="54983"/>
    <cellStyle name="Обычный 3 36 4 2 3 2" xfId="54984"/>
    <cellStyle name="Обычный 3 36 4 2 4" xfId="54985"/>
    <cellStyle name="Обычный 3 36 4 3" xfId="54986"/>
    <cellStyle name="Обычный 3 36 4 3 2" xfId="54987"/>
    <cellStyle name="Обычный 3 36 4 3 2 2" xfId="54988"/>
    <cellStyle name="Обычный 3 36 4 3 3" xfId="54989"/>
    <cellStyle name="Обычный 3 36 4 4" xfId="54990"/>
    <cellStyle name="Обычный 3 36 4 4 2" xfId="54991"/>
    <cellStyle name="Обычный 3 36 4 5" xfId="54992"/>
    <cellStyle name="Обычный 3 36 5" xfId="54993"/>
    <cellStyle name="Обычный 3 36 5 2" xfId="54994"/>
    <cellStyle name="Обычный 3 36 5 2 2" xfId="54995"/>
    <cellStyle name="Обычный 3 36 5 2 2 2" xfId="54996"/>
    <cellStyle name="Обычный 3 36 5 2 3" xfId="54997"/>
    <cellStyle name="Обычный 3 36 5 3" xfId="54998"/>
    <cellStyle name="Обычный 3 36 5 3 2" xfId="54999"/>
    <cellStyle name="Обычный 3 36 5 4" xfId="55000"/>
    <cellStyle name="Обычный 3 36 6" xfId="55001"/>
    <cellStyle name="Обычный 3 36 6 2" xfId="55002"/>
    <cellStyle name="Обычный 3 36 6 2 2" xfId="55003"/>
    <cellStyle name="Обычный 3 36 6 3" xfId="55004"/>
    <cellStyle name="Обычный 3 36 7" xfId="55005"/>
    <cellStyle name="Обычный 3 36 7 2" xfId="55006"/>
    <cellStyle name="Обычный 3 36 8" xfId="55007"/>
    <cellStyle name="Обычный 3 37" xfId="55008"/>
    <cellStyle name="Обычный 3 37 2" xfId="55009"/>
    <cellStyle name="Обычный 3 37 2 2" xfId="55010"/>
    <cellStyle name="Обычный 3 37 2 2 2" xfId="55011"/>
    <cellStyle name="Обычный 3 37 2 2 2 2" xfId="55012"/>
    <cellStyle name="Обычный 3 37 2 2 2 2 2" xfId="55013"/>
    <cellStyle name="Обычный 3 37 2 2 2 2 2 2" xfId="55014"/>
    <cellStyle name="Обычный 3 37 2 2 2 2 3" xfId="55015"/>
    <cellStyle name="Обычный 3 37 2 2 2 3" xfId="55016"/>
    <cellStyle name="Обычный 3 37 2 2 2 3 2" xfId="55017"/>
    <cellStyle name="Обычный 3 37 2 2 2 4" xfId="55018"/>
    <cellStyle name="Обычный 3 37 2 2 3" xfId="55019"/>
    <cellStyle name="Обычный 3 37 2 2 3 2" xfId="55020"/>
    <cellStyle name="Обычный 3 37 2 2 3 2 2" xfId="55021"/>
    <cellStyle name="Обычный 3 37 2 2 3 3" xfId="55022"/>
    <cellStyle name="Обычный 3 37 2 2 4" xfId="55023"/>
    <cellStyle name="Обычный 3 37 2 2 4 2" xfId="55024"/>
    <cellStyle name="Обычный 3 37 2 2 5" xfId="55025"/>
    <cellStyle name="Обычный 3 37 2 3" xfId="55026"/>
    <cellStyle name="Обычный 3 37 2 3 2" xfId="55027"/>
    <cellStyle name="Обычный 3 37 2 3 2 2" xfId="55028"/>
    <cellStyle name="Обычный 3 37 2 3 2 2 2" xfId="55029"/>
    <cellStyle name="Обычный 3 37 2 3 2 2 2 2" xfId="55030"/>
    <cellStyle name="Обычный 3 37 2 3 2 2 3" xfId="55031"/>
    <cellStyle name="Обычный 3 37 2 3 2 3" xfId="55032"/>
    <cellStyle name="Обычный 3 37 2 3 2 3 2" xfId="55033"/>
    <cellStyle name="Обычный 3 37 2 3 2 4" xfId="55034"/>
    <cellStyle name="Обычный 3 37 2 3 3" xfId="55035"/>
    <cellStyle name="Обычный 3 37 2 3 3 2" xfId="55036"/>
    <cellStyle name="Обычный 3 37 2 3 3 2 2" xfId="55037"/>
    <cellStyle name="Обычный 3 37 2 3 3 3" xfId="55038"/>
    <cellStyle name="Обычный 3 37 2 3 4" xfId="55039"/>
    <cellStyle name="Обычный 3 37 2 3 4 2" xfId="55040"/>
    <cellStyle name="Обычный 3 37 2 3 5" xfId="55041"/>
    <cellStyle name="Обычный 3 37 2 4" xfId="55042"/>
    <cellStyle name="Обычный 3 37 2 4 2" xfId="55043"/>
    <cellStyle name="Обычный 3 37 2 4 2 2" xfId="55044"/>
    <cellStyle name="Обычный 3 37 2 4 2 2 2" xfId="55045"/>
    <cellStyle name="Обычный 3 37 2 4 2 3" xfId="55046"/>
    <cellStyle name="Обычный 3 37 2 4 3" xfId="55047"/>
    <cellStyle name="Обычный 3 37 2 4 3 2" xfId="55048"/>
    <cellStyle name="Обычный 3 37 2 4 4" xfId="55049"/>
    <cellStyle name="Обычный 3 37 2 5" xfId="55050"/>
    <cellStyle name="Обычный 3 37 2 5 2" xfId="55051"/>
    <cellStyle name="Обычный 3 37 2 5 2 2" xfId="55052"/>
    <cellStyle name="Обычный 3 37 2 5 3" xfId="55053"/>
    <cellStyle name="Обычный 3 37 2 6" xfId="55054"/>
    <cellStyle name="Обычный 3 37 2 6 2" xfId="55055"/>
    <cellStyle name="Обычный 3 37 2 7" xfId="55056"/>
    <cellStyle name="Обычный 3 37 3" xfId="55057"/>
    <cellStyle name="Обычный 3 37 3 2" xfId="55058"/>
    <cellStyle name="Обычный 3 37 3 2 2" xfId="55059"/>
    <cellStyle name="Обычный 3 37 3 2 2 2" xfId="55060"/>
    <cellStyle name="Обычный 3 37 3 2 2 2 2" xfId="55061"/>
    <cellStyle name="Обычный 3 37 3 2 2 3" xfId="55062"/>
    <cellStyle name="Обычный 3 37 3 2 3" xfId="55063"/>
    <cellStyle name="Обычный 3 37 3 2 3 2" xfId="55064"/>
    <cellStyle name="Обычный 3 37 3 2 4" xfId="55065"/>
    <cellStyle name="Обычный 3 37 3 3" xfId="55066"/>
    <cellStyle name="Обычный 3 37 3 3 2" xfId="55067"/>
    <cellStyle name="Обычный 3 37 3 3 2 2" xfId="55068"/>
    <cellStyle name="Обычный 3 37 3 3 3" xfId="55069"/>
    <cellStyle name="Обычный 3 37 3 4" xfId="55070"/>
    <cellStyle name="Обычный 3 37 3 4 2" xfId="55071"/>
    <cellStyle name="Обычный 3 37 3 5" xfId="55072"/>
    <cellStyle name="Обычный 3 37 4" xfId="55073"/>
    <cellStyle name="Обычный 3 37 4 2" xfId="55074"/>
    <cellStyle name="Обычный 3 37 4 2 2" xfId="55075"/>
    <cellStyle name="Обычный 3 37 4 2 2 2" xfId="55076"/>
    <cellStyle name="Обычный 3 37 4 2 2 2 2" xfId="55077"/>
    <cellStyle name="Обычный 3 37 4 2 2 3" xfId="55078"/>
    <cellStyle name="Обычный 3 37 4 2 3" xfId="55079"/>
    <cellStyle name="Обычный 3 37 4 2 3 2" xfId="55080"/>
    <cellStyle name="Обычный 3 37 4 2 4" xfId="55081"/>
    <cellStyle name="Обычный 3 37 4 3" xfId="55082"/>
    <cellStyle name="Обычный 3 37 4 3 2" xfId="55083"/>
    <cellStyle name="Обычный 3 37 4 3 2 2" xfId="55084"/>
    <cellStyle name="Обычный 3 37 4 3 3" xfId="55085"/>
    <cellStyle name="Обычный 3 37 4 4" xfId="55086"/>
    <cellStyle name="Обычный 3 37 4 4 2" xfId="55087"/>
    <cellStyle name="Обычный 3 37 4 5" xfId="55088"/>
    <cellStyle name="Обычный 3 37 5" xfId="55089"/>
    <cellStyle name="Обычный 3 37 5 2" xfId="55090"/>
    <cellStyle name="Обычный 3 37 5 2 2" xfId="55091"/>
    <cellStyle name="Обычный 3 37 5 2 2 2" xfId="55092"/>
    <cellStyle name="Обычный 3 37 5 2 3" xfId="55093"/>
    <cellStyle name="Обычный 3 37 5 3" xfId="55094"/>
    <cellStyle name="Обычный 3 37 5 3 2" xfId="55095"/>
    <cellStyle name="Обычный 3 37 5 4" xfId="55096"/>
    <cellStyle name="Обычный 3 37 6" xfId="55097"/>
    <cellStyle name="Обычный 3 37 6 2" xfId="55098"/>
    <cellStyle name="Обычный 3 37 6 2 2" xfId="55099"/>
    <cellStyle name="Обычный 3 37 6 3" xfId="55100"/>
    <cellStyle name="Обычный 3 37 7" xfId="55101"/>
    <cellStyle name="Обычный 3 37 7 2" xfId="55102"/>
    <cellStyle name="Обычный 3 37 8" xfId="55103"/>
    <cellStyle name="Обычный 3 38" xfId="55104"/>
    <cellStyle name="Обычный 3 38 2" xfId="55105"/>
    <cellStyle name="Обычный 3 38 2 2" xfId="55106"/>
    <cellStyle name="Обычный 3 38 2 2 2" xfId="55107"/>
    <cellStyle name="Обычный 3 38 2 2 2 2" xfId="55108"/>
    <cellStyle name="Обычный 3 38 2 2 2 2 2" xfId="55109"/>
    <cellStyle name="Обычный 3 38 2 2 2 2 2 2" xfId="55110"/>
    <cellStyle name="Обычный 3 38 2 2 2 2 3" xfId="55111"/>
    <cellStyle name="Обычный 3 38 2 2 2 3" xfId="55112"/>
    <cellStyle name="Обычный 3 38 2 2 2 3 2" xfId="55113"/>
    <cellStyle name="Обычный 3 38 2 2 2 4" xfId="55114"/>
    <cellStyle name="Обычный 3 38 2 2 3" xfId="55115"/>
    <cellStyle name="Обычный 3 38 2 2 3 2" xfId="55116"/>
    <cellStyle name="Обычный 3 38 2 2 3 2 2" xfId="55117"/>
    <cellStyle name="Обычный 3 38 2 2 3 3" xfId="55118"/>
    <cellStyle name="Обычный 3 38 2 2 4" xfId="55119"/>
    <cellStyle name="Обычный 3 38 2 2 4 2" xfId="55120"/>
    <cellStyle name="Обычный 3 38 2 2 5" xfId="55121"/>
    <cellStyle name="Обычный 3 38 2 3" xfId="55122"/>
    <cellStyle name="Обычный 3 38 2 3 2" xfId="55123"/>
    <cellStyle name="Обычный 3 38 2 3 2 2" xfId="55124"/>
    <cellStyle name="Обычный 3 38 2 3 2 2 2" xfId="55125"/>
    <cellStyle name="Обычный 3 38 2 3 2 2 2 2" xfId="55126"/>
    <cellStyle name="Обычный 3 38 2 3 2 2 3" xfId="55127"/>
    <cellStyle name="Обычный 3 38 2 3 2 3" xfId="55128"/>
    <cellStyle name="Обычный 3 38 2 3 2 3 2" xfId="55129"/>
    <cellStyle name="Обычный 3 38 2 3 2 4" xfId="55130"/>
    <cellStyle name="Обычный 3 38 2 3 3" xfId="55131"/>
    <cellStyle name="Обычный 3 38 2 3 3 2" xfId="55132"/>
    <cellStyle name="Обычный 3 38 2 3 3 2 2" xfId="55133"/>
    <cellStyle name="Обычный 3 38 2 3 3 3" xfId="55134"/>
    <cellStyle name="Обычный 3 38 2 3 4" xfId="55135"/>
    <cellStyle name="Обычный 3 38 2 3 4 2" xfId="55136"/>
    <cellStyle name="Обычный 3 38 2 3 5" xfId="55137"/>
    <cellStyle name="Обычный 3 38 2 4" xfId="55138"/>
    <cellStyle name="Обычный 3 38 2 4 2" xfId="55139"/>
    <cellStyle name="Обычный 3 38 2 4 2 2" xfId="55140"/>
    <cellStyle name="Обычный 3 38 2 4 2 2 2" xfId="55141"/>
    <cellStyle name="Обычный 3 38 2 4 2 3" xfId="55142"/>
    <cellStyle name="Обычный 3 38 2 4 3" xfId="55143"/>
    <cellStyle name="Обычный 3 38 2 4 3 2" xfId="55144"/>
    <cellStyle name="Обычный 3 38 2 4 4" xfId="55145"/>
    <cellStyle name="Обычный 3 38 2 5" xfId="55146"/>
    <cellStyle name="Обычный 3 38 2 5 2" xfId="55147"/>
    <cellStyle name="Обычный 3 38 2 5 2 2" xfId="55148"/>
    <cellStyle name="Обычный 3 38 2 5 3" xfId="55149"/>
    <cellStyle name="Обычный 3 38 2 6" xfId="55150"/>
    <cellStyle name="Обычный 3 38 2 6 2" xfId="55151"/>
    <cellStyle name="Обычный 3 38 2 7" xfId="55152"/>
    <cellStyle name="Обычный 3 38 3" xfId="55153"/>
    <cellStyle name="Обычный 3 38 3 2" xfId="55154"/>
    <cellStyle name="Обычный 3 38 3 2 2" xfId="55155"/>
    <cellStyle name="Обычный 3 38 3 2 2 2" xfId="55156"/>
    <cellStyle name="Обычный 3 38 3 2 2 2 2" xfId="55157"/>
    <cellStyle name="Обычный 3 38 3 2 2 3" xfId="55158"/>
    <cellStyle name="Обычный 3 38 3 2 3" xfId="55159"/>
    <cellStyle name="Обычный 3 38 3 2 3 2" xfId="55160"/>
    <cellStyle name="Обычный 3 38 3 2 4" xfId="55161"/>
    <cellStyle name="Обычный 3 38 3 3" xfId="55162"/>
    <cellStyle name="Обычный 3 38 3 3 2" xfId="55163"/>
    <cellStyle name="Обычный 3 38 3 3 2 2" xfId="55164"/>
    <cellStyle name="Обычный 3 38 3 3 3" xfId="55165"/>
    <cellStyle name="Обычный 3 38 3 4" xfId="55166"/>
    <cellStyle name="Обычный 3 38 3 4 2" xfId="55167"/>
    <cellStyle name="Обычный 3 38 3 5" xfId="55168"/>
    <cellStyle name="Обычный 3 38 4" xfId="55169"/>
    <cellStyle name="Обычный 3 38 4 2" xfId="55170"/>
    <cellStyle name="Обычный 3 38 4 2 2" xfId="55171"/>
    <cellStyle name="Обычный 3 38 4 2 2 2" xfId="55172"/>
    <cellStyle name="Обычный 3 38 4 2 2 2 2" xfId="55173"/>
    <cellStyle name="Обычный 3 38 4 2 2 3" xfId="55174"/>
    <cellStyle name="Обычный 3 38 4 2 3" xfId="55175"/>
    <cellStyle name="Обычный 3 38 4 2 3 2" xfId="55176"/>
    <cellStyle name="Обычный 3 38 4 2 4" xfId="55177"/>
    <cellStyle name="Обычный 3 38 4 3" xfId="55178"/>
    <cellStyle name="Обычный 3 38 4 3 2" xfId="55179"/>
    <cellStyle name="Обычный 3 38 4 3 2 2" xfId="55180"/>
    <cellStyle name="Обычный 3 38 4 3 3" xfId="55181"/>
    <cellStyle name="Обычный 3 38 4 4" xfId="55182"/>
    <cellStyle name="Обычный 3 38 4 4 2" xfId="55183"/>
    <cellStyle name="Обычный 3 38 4 5" xfId="55184"/>
    <cellStyle name="Обычный 3 38 5" xfId="55185"/>
    <cellStyle name="Обычный 3 38 5 2" xfId="55186"/>
    <cellStyle name="Обычный 3 38 5 2 2" xfId="55187"/>
    <cellStyle name="Обычный 3 38 5 2 2 2" xfId="55188"/>
    <cellStyle name="Обычный 3 38 5 2 3" xfId="55189"/>
    <cellStyle name="Обычный 3 38 5 3" xfId="55190"/>
    <cellStyle name="Обычный 3 38 5 3 2" xfId="55191"/>
    <cellStyle name="Обычный 3 38 5 4" xfId="55192"/>
    <cellStyle name="Обычный 3 38 6" xfId="55193"/>
    <cellStyle name="Обычный 3 38 6 2" xfId="55194"/>
    <cellStyle name="Обычный 3 38 6 2 2" xfId="55195"/>
    <cellStyle name="Обычный 3 38 6 3" xfId="55196"/>
    <cellStyle name="Обычный 3 38 7" xfId="55197"/>
    <cellStyle name="Обычный 3 38 7 2" xfId="55198"/>
    <cellStyle name="Обычный 3 38 8" xfId="55199"/>
    <cellStyle name="Обычный 3 39" xfId="55200"/>
    <cellStyle name="Обычный 3 39 2" xfId="55201"/>
    <cellStyle name="Обычный 3 39 2 2" xfId="55202"/>
    <cellStyle name="Обычный 3 39 2 2 2" xfId="55203"/>
    <cellStyle name="Обычный 3 39 2 2 2 2" xfId="55204"/>
    <cellStyle name="Обычный 3 39 2 2 2 2 2" xfId="55205"/>
    <cellStyle name="Обычный 3 39 2 2 2 2 2 2" xfId="55206"/>
    <cellStyle name="Обычный 3 39 2 2 2 2 3" xfId="55207"/>
    <cellStyle name="Обычный 3 39 2 2 2 3" xfId="55208"/>
    <cellStyle name="Обычный 3 39 2 2 2 3 2" xfId="55209"/>
    <cellStyle name="Обычный 3 39 2 2 2 4" xfId="55210"/>
    <cellStyle name="Обычный 3 39 2 2 3" xfId="55211"/>
    <cellStyle name="Обычный 3 39 2 2 3 2" xfId="55212"/>
    <cellStyle name="Обычный 3 39 2 2 3 2 2" xfId="55213"/>
    <cellStyle name="Обычный 3 39 2 2 3 3" xfId="55214"/>
    <cellStyle name="Обычный 3 39 2 2 4" xfId="55215"/>
    <cellStyle name="Обычный 3 39 2 2 4 2" xfId="55216"/>
    <cellStyle name="Обычный 3 39 2 2 5" xfId="55217"/>
    <cellStyle name="Обычный 3 39 2 3" xfId="55218"/>
    <cellStyle name="Обычный 3 39 2 3 2" xfId="55219"/>
    <cellStyle name="Обычный 3 39 2 3 2 2" xfId="55220"/>
    <cellStyle name="Обычный 3 39 2 3 2 2 2" xfId="55221"/>
    <cellStyle name="Обычный 3 39 2 3 2 2 2 2" xfId="55222"/>
    <cellStyle name="Обычный 3 39 2 3 2 2 3" xfId="55223"/>
    <cellStyle name="Обычный 3 39 2 3 2 3" xfId="55224"/>
    <cellStyle name="Обычный 3 39 2 3 2 3 2" xfId="55225"/>
    <cellStyle name="Обычный 3 39 2 3 2 4" xfId="55226"/>
    <cellStyle name="Обычный 3 39 2 3 3" xfId="55227"/>
    <cellStyle name="Обычный 3 39 2 3 3 2" xfId="55228"/>
    <cellStyle name="Обычный 3 39 2 3 3 2 2" xfId="55229"/>
    <cellStyle name="Обычный 3 39 2 3 3 3" xfId="55230"/>
    <cellStyle name="Обычный 3 39 2 3 4" xfId="55231"/>
    <cellStyle name="Обычный 3 39 2 3 4 2" xfId="55232"/>
    <cellStyle name="Обычный 3 39 2 3 5" xfId="55233"/>
    <cellStyle name="Обычный 3 39 2 4" xfId="55234"/>
    <cellStyle name="Обычный 3 39 2 4 2" xfId="55235"/>
    <cellStyle name="Обычный 3 39 2 4 2 2" xfId="55236"/>
    <cellStyle name="Обычный 3 39 2 4 2 2 2" xfId="55237"/>
    <cellStyle name="Обычный 3 39 2 4 2 3" xfId="55238"/>
    <cellStyle name="Обычный 3 39 2 4 3" xfId="55239"/>
    <cellStyle name="Обычный 3 39 2 4 3 2" xfId="55240"/>
    <cellStyle name="Обычный 3 39 2 4 4" xfId="55241"/>
    <cellStyle name="Обычный 3 39 2 5" xfId="55242"/>
    <cellStyle name="Обычный 3 39 2 5 2" xfId="55243"/>
    <cellStyle name="Обычный 3 39 2 5 2 2" xfId="55244"/>
    <cellStyle name="Обычный 3 39 2 5 3" xfId="55245"/>
    <cellStyle name="Обычный 3 39 2 6" xfId="55246"/>
    <cellStyle name="Обычный 3 39 2 6 2" xfId="55247"/>
    <cellStyle name="Обычный 3 39 2 7" xfId="55248"/>
    <cellStyle name="Обычный 3 39 3" xfId="55249"/>
    <cellStyle name="Обычный 3 39 3 2" xfId="55250"/>
    <cellStyle name="Обычный 3 39 3 2 2" xfId="55251"/>
    <cellStyle name="Обычный 3 39 3 2 2 2" xfId="55252"/>
    <cellStyle name="Обычный 3 39 3 2 2 2 2" xfId="55253"/>
    <cellStyle name="Обычный 3 39 3 2 2 3" xfId="55254"/>
    <cellStyle name="Обычный 3 39 3 2 3" xfId="55255"/>
    <cellStyle name="Обычный 3 39 3 2 3 2" xfId="55256"/>
    <cellStyle name="Обычный 3 39 3 2 4" xfId="55257"/>
    <cellStyle name="Обычный 3 39 3 3" xfId="55258"/>
    <cellStyle name="Обычный 3 39 3 3 2" xfId="55259"/>
    <cellStyle name="Обычный 3 39 3 3 2 2" xfId="55260"/>
    <cellStyle name="Обычный 3 39 3 3 3" xfId="55261"/>
    <cellStyle name="Обычный 3 39 3 4" xfId="55262"/>
    <cellStyle name="Обычный 3 39 3 4 2" xfId="55263"/>
    <cellStyle name="Обычный 3 39 3 5" xfId="55264"/>
    <cellStyle name="Обычный 3 39 4" xfId="55265"/>
    <cellStyle name="Обычный 3 39 4 2" xfId="55266"/>
    <cellStyle name="Обычный 3 39 4 2 2" xfId="55267"/>
    <cellStyle name="Обычный 3 39 4 2 2 2" xfId="55268"/>
    <cellStyle name="Обычный 3 39 4 2 2 2 2" xfId="55269"/>
    <cellStyle name="Обычный 3 39 4 2 2 3" xfId="55270"/>
    <cellStyle name="Обычный 3 39 4 2 3" xfId="55271"/>
    <cellStyle name="Обычный 3 39 4 2 3 2" xfId="55272"/>
    <cellStyle name="Обычный 3 39 4 2 4" xfId="55273"/>
    <cellStyle name="Обычный 3 39 4 3" xfId="55274"/>
    <cellStyle name="Обычный 3 39 4 3 2" xfId="55275"/>
    <cellStyle name="Обычный 3 39 4 3 2 2" xfId="55276"/>
    <cellStyle name="Обычный 3 39 4 3 3" xfId="55277"/>
    <cellStyle name="Обычный 3 39 4 4" xfId="55278"/>
    <cellStyle name="Обычный 3 39 4 4 2" xfId="55279"/>
    <cellStyle name="Обычный 3 39 4 5" xfId="55280"/>
    <cellStyle name="Обычный 3 39 5" xfId="55281"/>
    <cellStyle name="Обычный 3 39 5 2" xfId="55282"/>
    <cellStyle name="Обычный 3 39 5 2 2" xfId="55283"/>
    <cellStyle name="Обычный 3 39 5 2 2 2" xfId="55284"/>
    <cellStyle name="Обычный 3 39 5 2 3" xfId="55285"/>
    <cellStyle name="Обычный 3 39 5 3" xfId="55286"/>
    <cellStyle name="Обычный 3 39 5 3 2" xfId="55287"/>
    <cellStyle name="Обычный 3 39 5 4" xfId="55288"/>
    <cellStyle name="Обычный 3 39 6" xfId="55289"/>
    <cellStyle name="Обычный 3 39 6 2" xfId="55290"/>
    <cellStyle name="Обычный 3 39 6 2 2" xfId="55291"/>
    <cellStyle name="Обычный 3 39 6 3" xfId="55292"/>
    <cellStyle name="Обычный 3 39 7" xfId="55293"/>
    <cellStyle name="Обычный 3 39 7 2" xfId="55294"/>
    <cellStyle name="Обычный 3 39 8" xfId="55295"/>
    <cellStyle name="Обычный 3 4" xfId="55296"/>
    <cellStyle name="Обычный 3 4 2" xfId="55297"/>
    <cellStyle name="Обычный 3 40" xfId="55298"/>
    <cellStyle name="Обычный 3 40 2" xfId="55299"/>
    <cellStyle name="Обычный 3 40 2 2" xfId="55300"/>
    <cellStyle name="Обычный 3 40 2 2 2" xfId="55301"/>
    <cellStyle name="Обычный 3 40 2 2 2 2" xfId="55302"/>
    <cellStyle name="Обычный 3 40 2 2 2 2 2" xfId="55303"/>
    <cellStyle name="Обычный 3 40 2 2 2 2 2 2" xfId="55304"/>
    <cellStyle name="Обычный 3 40 2 2 2 2 3" xfId="55305"/>
    <cellStyle name="Обычный 3 40 2 2 2 3" xfId="55306"/>
    <cellStyle name="Обычный 3 40 2 2 2 3 2" xfId="55307"/>
    <cellStyle name="Обычный 3 40 2 2 2 4" xfId="55308"/>
    <cellStyle name="Обычный 3 40 2 2 3" xfId="55309"/>
    <cellStyle name="Обычный 3 40 2 2 3 2" xfId="55310"/>
    <cellStyle name="Обычный 3 40 2 2 3 2 2" xfId="55311"/>
    <cellStyle name="Обычный 3 40 2 2 3 3" xfId="55312"/>
    <cellStyle name="Обычный 3 40 2 2 4" xfId="55313"/>
    <cellStyle name="Обычный 3 40 2 2 4 2" xfId="55314"/>
    <cellStyle name="Обычный 3 40 2 2 5" xfId="55315"/>
    <cellStyle name="Обычный 3 40 2 3" xfId="55316"/>
    <cellStyle name="Обычный 3 40 2 3 2" xfId="55317"/>
    <cellStyle name="Обычный 3 40 2 3 2 2" xfId="55318"/>
    <cellStyle name="Обычный 3 40 2 3 2 2 2" xfId="55319"/>
    <cellStyle name="Обычный 3 40 2 3 2 2 2 2" xfId="55320"/>
    <cellStyle name="Обычный 3 40 2 3 2 2 3" xfId="55321"/>
    <cellStyle name="Обычный 3 40 2 3 2 3" xfId="55322"/>
    <cellStyle name="Обычный 3 40 2 3 2 3 2" xfId="55323"/>
    <cellStyle name="Обычный 3 40 2 3 2 4" xfId="55324"/>
    <cellStyle name="Обычный 3 40 2 3 3" xfId="55325"/>
    <cellStyle name="Обычный 3 40 2 3 3 2" xfId="55326"/>
    <cellStyle name="Обычный 3 40 2 3 3 2 2" xfId="55327"/>
    <cellStyle name="Обычный 3 40 2 3 3 3" xfId="55328"/>
    <cellStyle name="Обычный 3 40 2 3 4" xfId="55329"/>
    <cellStyle name="Обычный 3 40 2 3 4 2" xfId="55330"/>
    <cellStyle name="Обычный 3 40 2 3 5" xfId="55331"/>
    <cellStyle name="Обычный 3 40 2 4" xfId="55332"/>
    <cellStyle name="Обычный 3 40 2 4 2" xfId="55333"/>
    <cellStyle name="Обычный 3 40 2 4 2 2" xfId="55334"/>
    <cellStyle name="Обычный 3 40 2 4 2 2 2" xfId="55335"/>
    <cellStyle name="Обычный 3 40 2 4 2 3" xfId="55336"/>
    <cellStyle name="Обычный 3 40 2 4 3" xfId="55337"/>
    <cellStyle name="Обычный 3 40 2 4 3 2" xfId="55338"/>
    <cellStyle name="Обычный 3 40 2 4 4" xfId="55339"/>
    <cellStyle name="Обычный 3 40 2 5" xfId="55340"/>
    <cellStyle name="Обычный 3 40 2 5 2" xfId="55341"/>
    <cellStyle name="Обычный 3 40 2 5 2 2" xfId="55342"/>
    <cellStyle name="Обычный 3 40 2 5 3" xfId="55343"/>
    <cellStyle name="Обычный 3 40 2 6" xfId="55344"/>
    <cellStyle name="Обычный 3 40 2 6 2" xfId="55345"/>
    <cellStyle name="Обычный 3 40 2 7" xfId="55346"/>
    <cellStyle name="Обычный 3 40 3" xfId="55347"/>
    <cellStyle name="Обычный 3 40 3 2" xfId="55348"/>
    <cellStyle name="Обычный 3 40 3 2 2" xfId="55349"/>
    <cellStyle name="Обычный 3 40 3 2 2 2" xfId="55350"/>
    <cellStyle name="Обычный 3 40 3 2 2 2 2" xfId="55351"/>
    <cellStyle name="Обычный 3 40 3 2 2 3" xfId="55352"/>
    <cellStyle name="Обычный 3 40 3 2 3" xfId="55353"/>
    <cellStyle name="Обычный 3 40 3 2 3 2" xfId="55354"/>
    <cellStyle name="Обычный 3 40 3 2 4" xfId="55355"/>
    <cellStyle name="Обычный 3 40 3 3" xfId="55356"/>
    <cellStyle name="Обычный 3 40 3 3 2" xfId="55357"/>
    <cellStyle name="Обычный 3 40 3 3 2 2" xfId="55358"/>
    <cellStyle name="Обычный 3 40 3 3 3" xfId="55359"/>
    <cellStyle name="Обычный 3 40 3 4" xfId="55360"/>
    <cellStyle name="Обычный 3 40 3 4 2" xfId="55361"/>
    <cellStyle name="Обычный 3 40 3 5" xfId="55362"/>
    <cellStyle name="Обычный 3 40 4" xfId="55363"/>
    <cellStyle name="Обычный 3 40 4 2" xfId="55364"/>
    <cellStyle name="Обычный 3 40 4 2 2" xfId="55365"/>
    <cellStyle name="Обычный 3 40 4 2 2 2" xfId="55366"/>
    <cellStyle name="Обычный 3 40 4 2 2 2 2" xfId="55367"/>
    <cellStyle name="Обычный 3 40 4 2 2 3" xfId="55368"/>
    <cellStyle name="Обычный 3 40 4 2 3" xfId="55369"/>
    <cellStyle name="Обычный 3 40 4 2 3 2" xfId="55370"/>
    <cellStyle name="Обычный 3 40 4 2 4" xfId="55371"/>
    <cellStyle name="Обычный 3 40 4 3" xfId="55372"/>
    <cellStyle name="Обычный 3 40 4 3 2" xfId="55373"/>
    <cellStyle name="Обычный 3 40 4 3 2 2" xfId="55374"/>
    <cellStyle name="Обычный 3 40 4 3 3" xfId="55375"/>
    <cellStyle name="Обычный 3 40 4 4" xfId="55376"/>
    <cellStyle name="Обычный 3 40 4 4 2" xfId="55377"/>
    <cellStyle name="Обычный 3 40 4 5" xfId="55378"/>
    <cellStyle name="Обычный 3 40 5" xfId="55379"/>
    <cellStyle name="Обычный 3 40 5 2" xfId="55380"/>
    <cellStyle name="Обычный 3 40 5 2 2" xfId="55381"/>
    <cellStyle name="Обычный 3 40 5 2 2 2" xfId="55382"/>
    <cellStyle name="Обычный 3 40 5 2 3" xfId="55383"/>
    <cellStyle name="Обычный 3 40 5 3" xfId="55384"/>
    <cellStyle name="Обычный 3 40 5 3 2" xfId="55385"/>
    <cellStyle name="Обычный 3 40 5 4" xfId="55386"/>
    <cellStyle name="Обычный 3 40 6" xfId="55387"/>
    <cellStyle name="Обычный 3 40 6 2" xfId="55388"/>
    <cellStyle name="Обычный 3 40 6 2 2" xfId="55389"/>
    <cellStyle name="Обычный 3 40 6 3" xfId="55390"/>
    <cellStyle name="Обычный 3 40 7" xfId="55391"/>
    <cellStyle name="Обычный 3 40 7 2" xfId="55392"/>
    <cellStyle name="Обычный 3 40 8" xfId="55393"/>
    <cellStyle name="Обычный 3 41" xfId="55394"/>
    <cellStyle name="Обычный 3 41 2" xfId="55395"/>
    <cellStyle name="Обычный 3 41 2 2" xfId="55396"/>
    <cellStyle name="Обычный 3 41 2 2 2" xfId="55397"/>
    <cellStyle name="Обычный 3 41 2 2 2 2" xfId="55398"/>
    <cellStyle name="Обычный 3 41 2 2 2 2 2" xfId="55399"/>
    <cellStyle name="Обычный 3 41 2 2 2 2 2 2" xfId="55400"/>
    <cellStyle name="Обычный 3 41 2 2 2 2 3" xfId="55401"/>
    <cellStyle name="Обычный 3 41 2 2 2 3" xfId="55402"/>
    <cellStyle name="Обычный 3 41 2 2 2 3 2" xfId="55403"/>
    <cellStyle name="Обычный 3 41 2 2 2 4" xfId="55404"/>
    <cellStyle name="Обычный 3 41 2 2 3" xfId="55405"/>
    <cellStyle name="Обычный 3 41 2 2 3 2" xfId="55406"/>
    <cellStyle name="Обычный 3 41 2 2 3 2 2" xfId="55407"/>
    <cellStyle name="Обычный 3 41 2 2 3 3" xfId="55408"/>
    <cellStyle name="Обычный 3 41 2 2 4" xfId="55409"/>
    <cellStyle name="Обычный 3 41 2 2 4 2" xfId="55410"/>
    <cellStyle name="Обычный 3 41 2 2 5" xfId="55411"/>
    <cellStyle name="Обычный 3 41 2 3" xfId="55412"/>
    <cellStyle name="Обычный 3 41 2 3 2" xfId="55413"/>
    <cellStyle name="Обычный 3 41 2 3 2 2" xfId="55414"/>
    <cellStyle name="Обычный 3 41 2 3 2 2 2" xfId="55415"/>
    <cellStyle name="Обычный 3 41 2 3 2 2 2 2" xfId="55416"/>
    <cellStyle name="Обычный 3 41 2 3 2 2 3" xfId="55417"/>
    <cellStyle name="Обычный 3 41 2 3 2 3" xfId="55418"/>
    <cellStyle name="Обычный 3 41 2 3 2 3 2" xfId="55419"/>
    <cellStyle name="Обычный 3 41 2 3 2 4" xfId="55420"/>
    <cellStyle name="Обычный 3 41 2 3 3" xfId="55421"/>
    <cellStyle name="Обычный 3 41 2 3 3 2" xfId="55422"/>
    <cellStyle name="Обычный 3 41 2 3 3 2 2" xfId="55423"/>
    <cellStyle name="Обычный 3 41 2 3 3 3" xfId="55424"/>
    <cellStyle name="Обычный 3 41 2 3 4" xfId="55425"/>
    <cellStyle name="Обычный 3 41 2 3 4 2" xfId="55426"/>
    <cellStyle name="Обычный 3 41 2 3 5" xfId="55427"/>
    <cellStyle name="Обычный 3 41 2 4" xfId="55428"/>
    <cellStyle name="Обычный 3 41 2 4 2" xfId="55429"/>
    <cellStyle name="Обычный 3 41 2 4 2 2" xfId="55430"/>
    <cellStyle name="Обычный 3 41 2 4 2 2 2" xfId="55431"/>
    <cellStyle name="Обычный 3 41 2 4 2 3" xfId="55432"/>
    <cellStyle name="Обычный 3 41 2 4 3" xfId="55433"/>
    <cellStyle name="Обычный 3 41 2 4 3 2" xfId="55434"/>
    <cellStyle name="Обычный 3 41 2 4 4" xfId="55435"/>
    <cellStyle name="Обычный 3 41 2 5" xfId="55436"/>
    <cellStyle name="Обычный 3 41 2 5 2" xfId="55437"/>
    <cellStyle name="Обычный 3 41 2 5 2 2" xfId="55438"/>
    <cellStyle name="Обычный 3 41 2 5 3" xfId="55439"/>
    <cellStyle name="Обычный 3 41 2 6" xfId="55440"/>
    <cellStyle name="Обычный 3 41 2 6 2" xfId="55441"/>
    <cellStyle name="Обычный 3 41 2 7" xfId="55442"/>
    <cellStyle name="Обычный 3 41 3" xfId="55443"/>
    <cellStyle name="Обычный 3 41 3 2" xfId="55444"/>
    <cellStyle name="Обычный 3 41 3 2 2" xfId="55445"/>
    <cellStyle name="Обычный 3 41 3 2 2 2" xfId="55446"/>
    <cellStyle name="Обычный 3 41 3 2 2 2 2" xfId="55447"/>
    <cellStyle name="Обычный 3 41 3 2 2 3" xfId="55448"/>
    <cellStyle name="Обычный 3 41 3 2 3" xfId="55449"/>
    <cellStyle name="Обычный 3 41 3 2 3 2" xfId="55450"/>
    <cellStyle name="Обычный 3 41 3 2 4" xfId="55451"/>
    <cellStyle name="Обычный 3 41 3 3" xfId="55452"/>
    <cellStyle name="Обычный 3 41 3 3 2" xfId="55453"/>
    <cellStyle name="Обычный 3 41 3 3 2 2" xfId="55454"/>
    <cellStyle name="Обычный 3 41 3 3 3" xfId="55455"/>
    <cellStyle name="Обычный 3 41 3 4" xfId="55456"/>
    <cellStyle name="Обычный 3 41 3 4 2" xfId="55457"/>
    <cellStyle name="Обычный 3 41 3 5" xfId="55458"/>
    <cellStyle name="Обычный 3 41 4" xfId="55459"/>
    <cellStyle name="Обычный 3 41 4 2" xfId="55460"/>
    <cellStyle name="Обычный 3 41 4 2 2" xfId="55461"/>
    <cellStyle name="Обычный 3 41 4 2 2 2" xfId="55462"/>
    <cellStyle name="Обычный 3 41 4 2 2 2 2" xfId="55463"/>
    <cellStyle name="Обычный 3 41 4 2 2 3" xfId="55464"/>
    <cellStyle name="Обычный 3 41 4 2 3" xfId="55465"/>
    <cellStyle name="Обычный 3 41 4 2 3 2" xfId="55466"/>
    <cellStyle name="Обычный 3 41 4 2 4" xfId="55467"/>
    <cellStyle name="Обычный 3 41 4 3" xfId="55468"/>
    <cellStyle name="Обычный 3 41 4 3 2" xfId="55469"/>
    <cellStyle name="Обычный 3 41 4 3 2 2" xfId="55470"/>
    <cellStyle name="Обычный 3 41 4 3 3" xfId="55471"/>
    <cellStyle name="Обычный 3 41 4 4" xfId="55472"/>
    <cellStyle name="Обычный 3 41 4 4 2" xfId="55473"/>
    <cellStyle name="Обычный 3 41 4 5" xfId="55474"/>
    <cellStyle name="Обычный 3 41 5" xfId="55475"/>
    <cellStyle name="Обычный 3 41 5 2" xfId="55476"/>
    <cellStyle name="Обычный 3 41 5 2 2" xfId="55477"/>
    <cellStyle name="Обычный 3 41 5 2 2 2" xfId="55478"/>
    <cellStyle name="Обычный 3 41 5 2 3" xfId="55479"/>
    <cellStyle name="Обычный 3 41 5 3" xfId="55480"/>
    <cellStyle name="Обычный 3 41 5 3 2" xfId="55481"/>
    <cellStyle name="Обычный 3 41 5 4" xfId="55482"/>
    <cellStyle name="Обычный 3 41 6" xfId="55483"/>
    <cellStyle name="Обычный 3 41 6 2" xfId="55484"/>
    <cellStyle name="Обычный 3 41 6 2 2" xfId="55485"/>
    <cellStyle name="Обычный 3 41 6 3" xfId="55486"/>
    <cellStyle name="Обычный 3 41 7" xfId="55487"/>
    <cellStyle name="Обычный 3 41 7 2" xfId="55488"/>
    <cellStyle name="Обычный 3 41 8" xfId="55489"/>
    <cellStyle name="Обычный 3 42" xfId="55490"/>
    <cellStyle name="Обычный 3 42 2" xfId="55491"/>
    <cellStyle name="Обычный 3 42 2 2" xfId="55492"/>
    <cellStyle name="Обычный 3 42 2 2 2" xfId="55493"/>
    <cellStyle name="Обычный 3 42 2 2 2 2" xfId="55494"/>
    <cellStyle name="Обычный 3 42 2 2 2 2 2" xfId="55495"/>
    <cellStyle name="Обычный 3 42 2 2 2 2 2 2" xfId="55496"/>
    <cellStyle name="Обычный 3 42 2 2 2 2 3" xfId="55497"/>
    <cellStyle name="Обычный 3 42 2 2 2 3" xfId="55498"/>
    <cellStyle name="Обычный 3 42 2 2 2 3 2" xfId="55499"/>
    <cellStyle name="Обычный 3 42 2 2 2 4" xfId="55500"/>
    <cellStyle name="Обычный 3 42 2 2 3" xfId="55501"/>
    <cellStyle name="Обычный 3 42 2 2 3 2" xfId="55502"/>
    <cellStyle name="Обычный 3 42 2 2 3 2 2" xfId="55503"/>
    <cellStyle name="Обычный 3 42 2 2 3 3" xfId="55504"/>
    <cellStyle name="Обычный 3 42 2 2 4" xfId="55505"/>
    <cellStyle name="Обычный 3 42 2 2 4 2" xfId="55506"/>
    <cellStyle name="Обычный 3 42 2 2 5" xfId="55507"/>
    <cellStyle name="Обычный 3 42 2 3" xfId="55508"/>
    <cellStyle name="Обычный 3 42 2 3 2" xfId="55509"/>
    <cellStyle name="Обычный 3 42 2 3 2 2" xfId="55510"/>
    <cellStyle name="Обычный 3 42 2 3 2 2 2" xfId="55511"/>
    <cellStyle name="Обычный 3 42 2 3 2 2 2 2" xfId="55512"/>
    <cellStyle name="Обычный 3 42 2 3 2 2 3" xfId="55513"/>
    <cellStyle name="Обычный 3 42 2 3 2 3" xfId="55514"/>
    <cellStyle name="Обычный 3 42 2 3 2 3 2" xfId="55515"/>
    <cellStyle name="Обычный 3 42 2 3 2 4" xfId="55516"/>
    <cellStyle name="Обычный 3 42 2 3 3" xfId="55517"/>
    <cellStyle name="Обычный 3 42 2 3 3 2" xfId="55518"/>
    <cellStyle name="Обычный 3 42 2 3 3 2 2" xfId="55519"/>
    <cellStyle name="Обычный 3 42 2 3 3 3" xfId="55520"/>
    <cellStyle name="Обычный 3 42 2 3 4" xfId="55521"/>
    <cellStyle name="Обычный 3 42 2 3 4 2" xfId="55522"/>
    <cellStyle name="Обычный 3 42 2 3 5" xfId="55523"/>
    <cellStyle name="Обычный 3 42 2 4" xfId="55524"/>
    <cellStyle name="Обычный 3 42 2 4 2" xfId="55525"/>
    <cellStyle name="Обычный 3 42 2 4 2 2" xfId="55526"/>
    <cellStyle name="Обычный 3 42 2 4 2 2 2" xfId="55527"/>
    <cellStyle name="Обычный 3 42 2 4 2 3" xfId="55528"/>
    <cellStyle name="Обычный 3 42 2 4 3" xfId="55529"/>
    <cellStyle name="Обычный 3 42 2 4 3 2" xfId="55530"/>
    <cellStyle name="Обычный 3 42 2 4 4" xfId="55531"/>
    <cellStyle name="Обычный 3 42 2 5" xfId="55532"/>
    <cellStyle name="Обычный 3 42 2 5 2" xfId="55533"/>
    <cellStyle name="Обычный 3 42 2 5 2 2" xfId="55534"/>
    <cellStyle name="Обычный 3 42 2 5 3" xfId="55535"/>
    <cellStyle name="Обычный 3 42 2 6" xfId="55536"/>
    <cellStyle name="Обычный 3 42 2 6 2" xfId="55537"/>
    <cellStyle name="Обычный 3 42 2 7" xfId="55538"/>
    <cellStyle name="Обычный 3 42 3" xfId="55539"/>
    <cellStyle name="Обычный 3 42 3 2" xfId="55540"/>
    <cellStyle name="Обычный 3 42 3 2 2" xfId="55541"/>
    <cellStyle name="Обычный 3 42 3 2 2 2" xfId="55542"/>
    <cellStyle name="Обычный 3 42 3 2 2 2 2" xfId="55543"/>
    <cellStyle name="Обычный 3 42 3 2 2 3" xfId="55544"/>
    <cellStyle name="Обычный 3 42 3 2 3" xfId="55545"/>
    <cellStyle name="Обычный 3 42 3 2 3 2" xfId="55546"/>
    <cellStyle name="Обычный 3 42 3 2 4" xfId="55547"/>
    <cellStyle name="Обычный 3 42 3 3" xfId="55548"/>
    <cellStyle name="Обычный 3 42 3 3 2" xfId="55549"/>
    <cellStyle name="Обычный 3 42 3 3 2 2" xfId="55550"/>
    <cellStyle name="Обычный 3 42 3 3 3" xfId="55551"/>
    <cellStyle name="Обычный 3 42 3 4" xfId="55552"/>
    <cellStyle name="Обычный 3 42 3 4 2" xfId="55553"/>
    <cellStyle name="Обычный 3 42 3 5" xfId="55554"/>
    <cellStyle name="Обычный 3 42 4" xfId="55555"/>
    <cellStyle name="Обычный 3 42 4 2" xfId="55556"/>
    <cellStyle name="Обычный 3 42 4 2 2" xfId="55557"/>
    <cellStyle name="Обычный 3 42 4 2 2 2" xfId="55558"/>
    <cellStyle name="Обычный 3 42 4 2 2 2 2" xfId="55559"/>
    <cellStyle name="Обычный 3 42 4 2 2 3" xfId="55560"/>
    <cellStyle name="Обычный 3 42 4 2 3" xfId="55561"/>
    <cellStyle name="Обычный 3 42 4 2 3 2" xfId="55562"/>
    <cellStyle name="Обычный 3 42 4 2 4" xfId="55563"/>
    <cellStyle name="Обычный 3 42 4 3" xfId="55564"/>
    <cellStyle name="Обычный 3 42 4 3 2" xfId="55565"/>
    <cellStyle name="Обычный 3 42 4 3 2 2" xfId="55566"/>
    <cellStyle name="Обычный 3 42 4 3 3" xfId="55567"/>
    <cellStyle name="Обычный 3 42 4 4" xfId="55568"/>
    <cellStyle name="Обычный 3 42 4 4 2" xfId="55569"/>
    <cellStyle name="Обычный 3 42 4 5" xfId="55570"/>
    <cellStyle name="Обычный 3 42 5" xfId="55571"/>
    <cellStyle name="Обычный 3 42 5 2" xfId="55572"/>
    <cellStyle name="Обычный 3 42 5 2 2" xfId="55573"/>
    <cellStyle name="Обычный 3 42 5 2 2 2" xfId="55574"/>
    <cellStyle name="Обычный 3 42 5 2 3" xfId="55575"/>
    <cellStyle name="Обычный 3 42 5 3" xfId="55576"/>
    <cellStyle name="Обычный 3 42 5 3 2" xfId="55577"/>
    <cellStyle name="Обычный 3 42 5 4" xfId="55578"/>
    <cellStyle name="Обычный 3 42 6" xfId="55579"/>
    <cellStyle name="Обычный 3 42 6 2" xfId="55580"/>
    <cellStyle name="Обычный 3 42 6 2 2" xfId="55581"/>
    <cellStyle name="Обычный 3 42 6 3" xfId="55582"/>
    <cellStyle name="Обычный 3 42 7" xfId="55583"/>
    <cellStyle name="Обычный 3 42 7 2" xfId="55584"/>
    <cellStyle name="Обычный 3 42 8" xfId="55585"/>
    <cellStyle name="Обычный 3 43" xfId="55586"/>
    <cellStyle name="Обычный 3 43 2" xfId="55587"/>
    <cellStyle name="Обычный 3 43 2 2" xfId="55588"/>
    <cellStyle name="Обычный 3 43 2 2 2" xfId="55589"/>
    <cellStyle name="Обычный 3 43 2 2 2 2" xfId="55590"/>
    <cellStyle name="Обычный 3 43 2 2 2 2 2" xfId="55591"/>
    <cellStyle name="Обычный 3 43 2 2 2 2 2 2" xfId="55592"/>
    <cellStyle name="Обычный 3 43 2 2 2 2 3" xfId="55593"/>
    <cellStyle name="Обычный 3 43 2 2 2 3" xfId="55594"/>
    <cellStyle name="Обычный 3 43 2 2 2 3 2" xfId="55595"/>
    <cellStyle name="Обычный 3 43 2 2 2 4" xfId="55596"/>
    <cellStyle name="Обычный 3 43 2 2 3" xfId="55597"/>
    <cellStyle name="Обычный 3 43 2 2 3 2" xfId="55598"/>
    <cellStyle name="Обычный 3 43 2 2 3 2 2" xfId="55599"/>
    <cellStyle name="Обычный 3 43 2 2 3 3" xfId="55600"/>
    <cellStyle name="Обычный 3 43 2 2 4" xfId="55601"/>
    <cellStyle name="Обычный 3 43 2 2 4 2" xfId="55602"/>
    <cellStyle name="Обычный 3 43 2 2 5" xfId="55603"/>
    <cellStyle name="Обычный 3 43 2 3" xfId="55604"/>
    <cellStyle name="Обычный 3 43 2 3 2" xfId="55605"/>
    <cellStyle name="Обычный 3 43 2 3 2 2" xfId="55606"/>
    <cellStyle name="Обычный 3 43 2 3 2 2 2" xfId="55607"/>
    <cellStyle name="Обычный 3 43 2 3 2 2 2 2" xfId="55608"/>
    <cellStyle name="Обычный 3 43 2 3 2 2 3" xfId="55609"/>
    <cellStyle name="Обычный 3 43 2 3 2 3" xfId="55610"/>
    <cellStyle name="Обычный 3 43 2 3 2 3 2" xfId="55611"/>
    <cellStyle name="Обычный 3 43 2 3 2 4" xfId="55612"/>
    <cellStyle name="Обычный 3 43 2 3 3" xfId="55613"/>
    <cellStyle name="Обычный 3 43 2 3 3 2" xfId="55614"/>
    <cellStyle name="Обычный 3 43 2 3 3 2 2" xfId="55615"/>
    <cellStyle name="Обычный 3 43 2 3 3 3" xfId="55616"/>
    <cellStyle name="Обычный 3 43 2 3 4" xfId="55617"/>
    <cellStyle name="Обычный 3 43 2 3 4 2" xfId="55618"/>
    <cellStyle name="Обычный 3 43 2 3 5" xfId="55619"/>
    <cellStyle name="Обычный 3 43 2 4" xfId="55620"/>
    <cellStyle name="Обычный 3 43 2 4 2" xfId="55621"/>
    <cellStyle name="Обычный 3 43 2 4 2 2" xfId="55622"/>
    <cellStyle name="Обычный 3 43 2 4 2 2 2" xfId="55623"/>
    <cellStyle name="Обычный 3 43 2 4 2 3" xfId="55624"/>
    <cellStyle name="Обычный 3 43 2 4 3" xfId="55625"/>
    <cellStyle name="Обычный 3 43 2 4 3 2" xfId="55626"/>
    <cellStyle name="Обычный 3 43 2 4 4" xfId="55627"/>
    <cellStyle name="Обычный 3 43 2 5" xfId="55628"/>
    <cellStyle name="Обычный 3 43 2 5 2" xfId="55629"/>
    <cellStyle name="Обычный 3 43 2 5 2 2" xfId="55630"/>
    <cellStyle name="Обычный 3 43 2 5 3" xfId="55631"/>
    <cellStyle name="Обычный 3 43 2 6" xfId="55632"/>
    <cellStyle name="Обычный 3 43 2 6 2" xfId="55633"/>
    <cellStyle name="Обычный 3 43 2 7" xfId="55634"/>
    <cellStyle name="Обычный 3 43 3" xfId="55635"/>
    <cellStyle name="Обычный 3 43 3 2" xfId="55636"/>
    <cellStyle name="Обычный 3 43 3 2 2" xfId="55637"/>
    <cellStyle name="Обычный 3 43 3 2 2 2" xfId="55638"/>
    <cellStyle name="Обычный 3 43 3 2 2 2 2" xfId="55639"/>
    <cellStyle name="Обычный 3 43 3 2 2 3" xfId="55640"/>
    <cellStyle name="Обычный 3 43 3 2 3" xfId="55641"/>
    <cellStyle name="Обычный 3 43 3 2 3 2" xfId="55642"/>
    <cellStyle name="Обычный 3 43 3 2 4" xfId="55643"/>
    <cellStyle name="Обычный 3 43 3 3" xfId="55644"/>
    <cellStyle name="Обычный 3 43 3 3 2" xfId="55645"/>
    <cellStyle name="Обычный 3 43 3 3 2 2" xfId="55646"/>
    <cellStyle name="Обычный 3 43 3 3 3" xfId="55647"/>
    <cellStyle name="Обычный 3 43 3 4" xfId="55648"/>
    <cellStyle name="Обычный 3 43 3 4 2" xfId="55649"/>
    <cellStyle name="Обычный 3 43 3 5" xfId="55650"/>
    <cellStyle name="Обычный 3 43 4" xfId="55651"/>
    <cellStyle name="Обычный 3 43 4 2" xfId="55652"/>
    <cellStyle name="Обычный 3 43 4 2 2" xfId="55653"/>
    <cellStyle name="Обычный 3 43 4 2 2 2" xfId="55654"/>
    <cellStyle name="Обычный 3 43 4 2 2 2 2" xfId="55655"/>
    <cellStyle name="Обычный 3 43 4 2 2 3" xfId="55656"/>
    <cellStyle name="Обычный 3 43 4 2 3" xfId="55657"/>
    <cellStyle name="Обычный 3 43 4 2 3 2" xfId="55658"/>
    <cellStyle name="Обычный 3 43 4 2 4" xfId="55659"/>
    <cellStyle name="Обычный 3 43 4 3" xfId="55660"/>
    <cellStyle name="Обычный 3 43 4 3 2" xfId="55661"/>
    <cellStyle name="Обычный 3 43 4 3 2 2" xfId="55662"/>
    <cellStyle name="Обычный 3 43 4 3 3" xfId="55663"/>
    <cellStyle name="Обычный 3 43 4 4" xfId="55664"/>
    <cellStyle name="Обычный 3 43 4 4 2" xfId="55665"/>
    <cellStyle name="Обычный 3 43 4 5" xfId="55666"/>
    <cellStyle name="Обычный 3 43 5" xfId="55667"/>
    <cellStyle name="Обычный 3 43 5 2" xfId="55668"/>
    <cellStyle name="Обычный 3 43 5 2 2" xfId="55669"/>
    <cellStyle name="Обычный 3 43 5 2 2 2" xfId="55670"/>
    <cellStyle name="Обычный 3 43 5 2 3" xfId="55671"/>
    <cellStyle name="Обычный 3 43 5 3" xfId="55672"/>
    <cellStyle name="Обычный 3 43 5 3 2" xfId="55673"/>
    <cellStyle name="Обычный 3 43 5 4" xfId="55674"/>
    <cellStyle name="Обычный 3 43 6" xfId="55675"/>
    <cellStyle name="Обычный 3 43 6 2" xfId="55676"/>
    <cellStyle name="Обычный 3 43 6 2 2" xfId="55677"/>
    <cellStyle name="Обычный 3 43 6 3" xfId="55678"/>
    <cellStyle name="Обычный 3 43 7" xfId="55679"/>
    <cellStyle name="Обычный 3 43 7 2" xfId="55680"/>
    <cellStyle name="Обычный 3 43 8" xfId="55681"/>
    <cellStyle name="Обычный 3 44" xfId="55682"/>
    <cellStyle name="Обычный 3 44 2" xfId="55683"/>
    <cellStyle name="Обычный 3 44 2 2" xfId="55684"/>
    <cellStyle name="Обычный 3 44 2 2 2" xfId="55685"/>
    <cellStyle name="Обычный 3 44 2 2 2 2" xfId="55686"/>
    <cellStyle name="Обычный 3 44 2 2 2 2 2" xfId="55687"/>
    <cellStyle name="Обычный 3 44 2 2 2 2 2 2" xfId="55688"/>
    <cellStyle name="Обычный 3 44 2 2 2 2 3" xfId="55689"/>
    <cellStyle name="Обычный 3 44 2 2 2 3" xfId="55690"/>
    <cellStyle name="Обычный 3 44 2 2 2 3 2" xfId="55691"/>
    <cellStyle name="Обычный 3 44 2 2 2 4" xfId="55692"/>
    <cellStyle name="Обычный 3 44 2 2 3" xfId="55693"/>
    <cellStyle name="Обычный 3 44 2 2 3 2" xfId="55694"/>
    <cellStyle name="Обычный 3 44 2 2 3 2 2" xfId="55695"/>
    <cellStyle name="Обычный 3 44 2 2 3 3" xfId="55696"/>
    <cellStyle name="Обычный 3 44 2 2 4" xfId="55697"/>
    <cellStyle name="Обычный 3 44 2 2 4 2" xfId="55698"/>
    <cellStyle name="Обычный 3 44 2 2 5" xfId="55699"/>
    <cellStyle name="Обычный 3 44 2 3" xfId="55700"/>
    <cellStyle name="Обычный 3 44 2 3 2" xfId="55701"/>
    <cellStyle name="Обычный 3 44 2 3 2 2" xfId="55702"/>
    <cellStyle name="Обычный 3 44 2 3 2 2 2" xfId="55703"/>
    <cellStyle name="Обычный 3 44 2 3 2 2 2 2" xfId="55704"/>
    <cellStyle name="Обычный 3 44 2 3 2 2 3" xfId="55705"/>
    <cellStyle name="Обычный 3 44 2 3 2 3" xfId="55706"/>
    <cellStyle name="Обычный 3 44 2 3 2 3 2" xfId="55707"/>
    <cellStyle name="Обычный 3 44 2 3 2 4" xfId="55708"/>
    <cellStyle name="Обычный 3 44 2 3 3" xfId="55709"/>
    <cellStyle name="Обычный 3 44 2 3 3 2" xfId="55710"/>
    <cellStyle name="Обычный 3 44 2 3 3 2 2" xfId="55711"/>
    <cellStyle name="Обычный 3 44 2 3 3 3" xfId="55712"/>
    <cellStyle name="Обычный 3 44 2 3 4" xfId="55713"/>
    <cellStyle name="Обычный 3 44 2 3 4 2" xfId="55714"/>
    <cellStyle name="Обычный 3 44 2 3 5" xfId="55715"/>
    <cellStyle name="Обычный 3 44 2 4" xfId="55716"/>
    <cellStyle name="Обычный 3 44 2 4 2" xfId="55717"/>
    <cellStyle name="Обычный 3 44 2 4 2 2" xfId="55718"/>
    <cellStyle name="Обычный 3 44 2 4 2 2 2" xfId="55719"/>
    <cellStyle name="Обычный 3 44 2 4 2 3" xfId="55720"/>
    <cellStyle name="Обычный 3 44 2 4 3" xfId="55721"/>
    <cellStyle name="Обычный 3 44 2 4 3 2" xfId="55722"/>
    <cellStyle name="Обычный 3 44 2 4 4" xfId="55723"/>
    <cellStyle name="Обычный 3 44 2 5" xfId="55724"/>
    <cellStyle name="Обычный 3 44 2 5 2" xfId="55725"/>
    <cellStyle name="Обычный 3 44 2 5 2 2" xfId="55726"/>
    <cellStyle name="Обычный 3 44 2 5 3" xfId="55727"/>
    <cellStyle name="Обычный 3 44 2 6" xfId="55728"/>
    <cellStyle name="Обычный 3 44 2 6 2" xfId="55729"/>
    <cellStyle name="Обычный 3 44 2 7" xfId="55730"/>
    <cellStyle name="Обычный 3 44 3" xfId="55731"/>
    <cellStyle name="Обычный 3 44 3 2" xfId="55732"/>
    <cellStyle name="Обычный 3 44 3 2 2" xfId="55733"/>
    <cellStyle name="Обычный 3 44 3 2 2 2" xfId="55734"/>
    <cellStyle name="Обычный 3 44 3 2 2 2 2" xfId="55735"/>
    <cellStyle name="Обычный 3 44 3 2 2 3" xfId="55736"/>
    <cellStyle name="Обычный 3 44 3 2 3" xfId="55737"/>
    <cellStyle name="Обычный 3 44 3 2 3 2" xfId="55738"/>
    <cellStyle name="Обычный 3 44 3 2 4" xfId="55739"/>
    <cellStyle name="Обычный 3 44 3 3" xfId="55740"/>
    <cellStyle name="Обычный 3 44 3 3 2" xfId="55741"/>
    <cellStyle name="Обычный 3 44 3 3 2 2" xfId="55742"/>
    <cellStyle name="Обычный 3 44 3 3 3" xfId="55743"/>
    <cellStyle name="Обычный 3 44 3 4" xfId="55744"/>
    <cellStyle name="Обычный 3 44 3 4 2" xfId="55745"/>
    <cellStyle name="Обычный 3 44 3 5" xfId="55746"/>
    <cellStyle name="Обычный 3 44 4" xfId="55747"/>
    <cellStyle name="Обычный 3 44 4 2" xfId="55748"/>
    <cellStyle name="Обычный 3 44 4 2 2" xfId="55749"/>
    <cellStyle name="Обычный 3 44 4 2 2 2" xfId="55750"/>
    <cellStyle name="Обычный 3 44 4 2 2 2 2" xfId="55751"/>
    <cellStyle name="Обычный 3 44 4 2 2 3" xfId="55752"/>
    <cellStyle name="Обычный 3 44 4 2 3" xfId="55753"/>
    <cellStyle name="Обычный 3 44 4 2 3 2" xfId="55754"/>
    <cellStyle name="Обычный 3 44 4 2 4" xfId="55755"/>
    <cellStyle name="Обычный 3 44 4 3" xfId="55756"/>
    <cellStyle name="Обычный 3 44 4 3 2" xfId="55757"/>
    <cellStyle name="Обычный 3 44 4 3 2 2" xfId="55758"/>
    <cellStyle name="Обычный 3 44 4 3 3" xfId="55759"/>
    <cellStyle name="Обычный 3 44 4 4" xfId="55760"/>
    <cellStyle name="Обычный 3 44 4 4 2" xfId="55761"/>
    <cellStyle name="Обычный 3 44 4 5" xfId="55762"/>
    <cellStyle name="Обычный 3 44 5" xfId="55763"/>
    <cellStyle name="Обычный 3 44 5 2" xfId="55764"/>
    <cellStyle name="Обычный 3 44 5 2 2" xfId="55765"/>
    <cellStyle name="Обычный 3 44 5 2 2 2" xfId="55766"/>
    <cellStyle name="Обычный 3 44 5 2 3" xfId="55767"/>
    <cellStyle name="Обычный 3 44 5 3" xfId="55768"/>
    <cellStyle name="Обычный 3 44 5 3 2" xfId="55769"/>
    <cellStyle name="Обычный 3 44 5 4" xfId="55770"/>
    <cellStyle name="Обычный 3 44 6" xfId="55771"/>
    <cellStyle name="Обычный 3 44 6 2" xfId="55772"/>
    <cellStyle name="Обычный 3 44 6 2 2" xfId="55773"/>
    <cellStyle name="Обычный 3 44 6 3" xfId="55774"/>
    <cellStyle name="Обычный 3 44 7" xfId="55775"/>
    <cellStyle name="Обычный 3 44 7 2" xfId="55776"/>
    <cellStyle name="Обычный 3 44 8" xfId="55777"/>
    <cellStyle name="Обычный 3 45" xfId="55778"/>
    <cellStyle name="Обычный 3 45 2" xfId="55779"/>
    <cellStyle name="Обычный 3 45 2 2" xfId="55780"/>
    <cellStyle name="Обычный 3 45 2 2 2" xfId="55781"/>
    <cellStyle name="Обычный 3 45 2 2 2 2" xfId="55782"/>
    <cellStyle name="Обычный 3 45 2 2 2 2 2" xfId="55783"/>
    <cellStyle name="Обычный 3 45 2 2 2 2 2 2" xfId="55784"/>
    <cellStyle name="Обычный 3 45 2 2 2 2 3" xfId="55785"/>
    <cellStyle name="Обычный 3 45 2 2 2 3" xfId="55786"/>
    <cellStyle name="Обычный 3 45 2 2 2 3 2" xfId="55787"/>
    <cellStyle name="Обычный 3 45 2 2 2 4" xfId="55788"/>
    <cellStyle name="Обычный 3 45 2 2 3" xfId="55789"/>
    <cellStyle name="Обычный 3 45 2 2 3 2" xfId="55790"/>
    <cellStyle name="Обычный 3 45 2 2 3 2 2" xfId="55791"/>
    <cellStyle name="Обычный 3 45 2 2 3 3" xfId="55792"/>
    <cellStyle name="Обычный 3 45 2 2 4" xfId="55793"/>
    <cellStyle name="Обычный 3 45 2 2 4 2" xfId="55794"/>
    <cellStyle name="Обычный 3 45 2 2 5" xfId="55795"/>
    <cellStyle name="Обычный 3 45 2 3" xfId="55796"/>
    <cellStyle name="Обычный 3 45 2 3 2" xfId="55797"/>
    <cellStyle name="Обычный 3 45 2 3 2 2" xfId="55798"/>
    <cellStyle name="Обычный 3 45 2 3 2 2 2" xfId="55799"/>
    <cellStyle name="Обычный 3 45 2 3 2 2 2 2" xfId="55800"/>
    <cellStyle name="Обычный 3 45 2 3 2 2 3" xfId="55801"/>
    <cellStyle name="Обычный 3 45 2 3 2 3" xfId="55802"/>
    <cellStyle name="Обычный 3 45 2 3 2 3 2" xfId="55803"/>
    <cellStyle name="Обычный 3 45 2 3 2 4" xfId="55804"/>
    <cellStyle name="Обычный 3 45 2 3 3" xfId="55805"/>
    <cellStyle name="Обычный 3 45 2 3 3 2" xfId="55806"/>
    <cellStyle name="Обычный 3 45 2 3 3 2 2" xfId="55807"/>
    <cellStyle name="Обычный 3 45 2 3 3 3" xfId="55808"/>
    <cellStyle name="Обычный 3 45 2 3 4" xfId="55809"/>
    <cellStyle name="Обычный 3 45 2 3 4 2" xfId="55810"/>
    <cellStyle name="Обычный 3 45 2 3 5" xfId="55811"/>
    <cellStyle name="Обычный 3 45 2 4" xfId="55812"/>
    <cellStyle name="Обычный 3 45 2 4 2" xfId="55813"/>
    <cellStyle name="Обычный 3 45 2 4 2 2" xfId="55814"/>
    <cellStyle name="Обычный 3 45 2 4 2 2 2" xfId="55815"/>
    <cellStyle name="Обычный 3 45 2 4 2 3" xfId="55816"/>
    <cellStyle name="Обычный 3 45 2 4 3" xfId="55817"/>
    <cellStyle name="Обычный 3 45 2 4 3 2" xfId="55818"/>
    <cellStyle name="Обычный 3 45 2 4 4" xfId="55819"/>
    <cellStyle name="Обычный 3 45 2 5" xfId="55820"/>
    <cellStyle name="Обычный 3 45 2 5 2" xfId="55821"/>
    <cellStyle name="Обычный 3 45 2 5 2 2" xfId="55822"/>
    <cellStyle name="Обычный 3 45 2 5 3" xfId="55823"/>
    <cellStyle name="Обычный 3 45 2 6" xfId="55824"/>
    <cellStyle name="Обычный 3 45 2 6 2" xfId="55825"/>
    <cellStyle name="Обычный 3 45 2 7" xfId="55826"/>
    <cellStyle name="Обычный 3 45 3" xfId="55827"/>
    <cellStyle name="Обычный 3 45 3 2" xfId="55828"/>
    <cellStyle name="Обычный 3 45 3 2 2" xfId="55829"/>
    <cellStyle name="Обычный 3 45 3 2 2 2" xfId="55830"/>
    <cellStyle name="Обычный 3 45 3 2 2 2 2" xfId="55831"/>
    <cellStyle name="Обычный 3 45 3 2 2 3" xfId="55832"/>
    <cellStyle name="Обычный 3 45 3 2 3" xfId="55833"/>
    <cellStyle name="Обычный 3 45 3 2 3 2" xfId="55834"/>
    <cellStyle name="Обычный 3 45 3 2 4" xfId="55835"/>
    <cellStyle name="Обычный 3 45 3 3" xfId="55836"/>
    <cellStyle name="Обычный 3 45 3 3 2" xfId="55837"/>
    <cellStyle name="Обычный 3 45 3 3 2 2" xfId="55838"/>
    <cellStyle name="Обычный 3 45 3 3 3" xfId="55839"/>
    <cellStyle name="Обычный 3 45 3 4" xfId="55840"/>
    <cellStyle name="Обычный 3 45 3 4 2" xfId="55841"/>
    <cellStyle name="Обычный 3 45 3 5" xfId="55842"/>
    <cellStyle name="Обычный 3 45 4" xfId="55843"/>
    <cellStyle name="Обычный 3 45 4 2" xfId="55844"/>
    <cellStyle name="Обычный 3 45 4 2 2" xfId="55845"/>
    <cellStyle name="Обычный 3 45 4 2 2 2" xfId="55846"/>
    <cellStyle name="Обычный 3 45 4 2 2 2 2" xfId="55847"/>
    <cellStyle name="Обычный 3 45 4 2 2 3" xfId="55848"/>
    <cellStyle name="Обычный 3 45 4 2 3" xfId="55849"/>
    <cellStyle name="Обычный 3 45 4 2 3 2" xfId="55850"/>
    <cellStyle name="Обычный 3 45 4 2 4" xfId="55851"/>
    <cellStyle name="Обычный 3 45 4 3" xfId="55852"/>
    <cellStyle name="Обычный 3 45 4 3 2" xfId="55853"/>
    <cellStyle name="Обычный 3 45 4 3 2 2" xfId="55854"/>
    <cellStyle name="Обычный 3 45 4 3 3" xfId="55855"/>
    <cellStyle name="Обычный 3 45 4 4" xfId="55856"/>
    <cellStyle name="Обычный 3 45 4 4 2" xfId="55857"/>
    <cellStyle name="Обычный 3 45 4 5" xfId="55858"/>
    <cellStyle name="Обычный 3 45 5" xfId="55859"/>
    <cellStyle name="Обычный 3 45 5 2" xfId="55860"/>
    <cellStyle name="Обычный 3 45 5 2 2" xfId="55861"/>
    <cellStyle name="Обычный 3 45 5 2 2 2" xfId="55862"/>
    <cellStyle name="Обычный 3 45 5 2 3" xfId="55863"/>
    <cellStyle name="Обычный 3 45 5 3" xfId="55864"/>
    <cellStyle name="Обычный 3 45 5 3 2" xfId="55865"/>
    <cellStyle name="Обычный 3 45 5 4" xfId="55866"/>
    <cellStyle name="Обычный 3 45 6" xfId="55867"/>
    <cellStyle name="Обычный 3 45 6 2" xfId="55868"/>
    <cellStyle name="Обычный 3 45 6 2 2" xfId="55869"/>
    <cellStyle name="Обычный 3 45 6 3" xfId="55870"/>
    <cellStyle name="Обычный 3 45 7" xfId="55871"/>
    <cellStyle name="Обычный 3 45 7 2" xfId="55872"/>
    <cellStyle name="Обычный 3 45 8" xfId="55873"/>
    <cellStyle name="Обычный 3 46" xfId="55874"/>
    <cellStyle name="Обычный 3 46 2" xfId="55875"/>
    <cellStyle name="Обычный 3 46 2 2" xfId="55876"/>
    <cellStyle name="Обычный 3 46 2 2 2" xfId="55877"/>
    <cellStyle name="Обычный 3 46 2 2 2 2" xfId="55878"/>
    <cellStyle name="Обычный 3 46 2 2 2 2 2" xfId="55879"/>
    <cellStyle name="Обычный 3 46 2 2 2 2 2 2" xfId="55880"/>
    <cellStyle name="Обычный 3 46 2 2 2 2 3" xfId="55881"/>
    <cellStyle name="Обычный 3 46 2 2 2 3" xfId="55882"/>
    <cellStyle name="Обычный 3 46 2 2 2 3 2" xfId="55883"/>
    <cellStyle name="Обычный 3 46 2 2 2 4" xfId="55884"/>
    <cellStyle name="Обычный 3 46 2 2 3" xfId="55885"/>
    <cellStyle name="Обычный 3 46 2 2 3 2" xfId="55886"/>
    <cellStyle name="Обычный 3 46 2 2 3 2 2" xfId="55887"/>
    <cellStyle name="Обычный 3 46 2 2 3 3" xfId="55888"/>
    <cellStyle name="Обычный 3 46 2 2 4" xfId="55889"/>
    <cellStyle name="Обычный 3 46 2 2 4 2" xfId="55890"/>
    <cellStyle name="Обычный 3 46 2 2 5" xfId="55891"/>
    <cellStyle name="Обычный 3 46 2 3" xfId="55892"/>
    <cellStyle name="Обычный 3 46 2 3 2" xfId="55893"/>
    <cellStyle name="Обычный 3 46 2 3 2 2" xfId="55894"/>
    <cellStyle name="Обычный 3 46 2 3 2 2 2" xfId="55895"/>
    <cellStyle name="Обычный 3 46 2 3 2 2 2 2" xfId="55896"/>
    <cellStyle name="Обычный 3 46 2 3 2 2 3" xfId="55897"/>
    <cellStyle name="Обычный 3 46 2 3 2 3" xfId="55898"/>
    <cellStyle name="Обычный 3 46 2 3 2 3 2" xfId="55899"/>
    <cellStyle name="Обычный 3 46 2 3 2 4" xfId="55900"/>
    <cellStyle name="Обычный 3 46 2 3 3" xfId="55901"/>
    <cellStyle name="Обычный 3 46 2 3 3 2" xfId="55902"/>
    <cellStyle name="Обычный 3 46 2 3 3 2 2" xfId="55903"/>
    <cellStyle name="Обычный 3 46 2 3 3 3" xfId="55904"/>
    <cellStyle name="Обычный 3 46 2 3 4" xfId="55905"/>
    <cellStyle name="Обычный 3 46 2 3 4 2" xfId="55906"/>
    <cellStyle name="Обычный 3 46 2 3 5" xfId="55907"/>
    <cellStyle name="Обычный 3 46 2 4" xfId="55908"/>
    <cellStyle name="Обычный 3 46 2 4 2" xfId="55909"/>
    <cellStyle name="Обычный 3 46 2 4 2 2" xfId="55910"/>
    <cellStyle name="Обычный 3 46 2 4 2 2 2" xfId="55911"/>
    <cellStyle name="Обычный 3 46 2 4 2 3" xfId="55912"/>
    <cellStyle name="Обычный 3 46 2 4 3" xfId="55913"/>
    <cellStyle name="Обычный 3 46 2 4 3 2" xfId="55914"/>
    <cellStyle name="Обычный 3 46 2 4 4" xfId="55915"/>
    <cellStyle name="Обычный 3 46 2 5" xfId="55916"/>
    <cellStyle name="Обычный 3 46 2 5 2" xfId="55917"/>
    <cellStyle name="Обычный 3 46 2 5 2 2" xfId="55918"/>
    <cellStyle name="Обычный 3 46 2 5 3" xfId="55919"/>
    <cellStyle name="Обычный 3 46 2 6" xfId="55920"/>
    <cellStyle name="Обычный 3 46 2 6 2" xfId="55921"/>
    <cellStyle name="Обычный 3 46 2 7" xfId="55922"/>
    <cellStyle name="Обычный 3 46 3" xfId="55923"/>
    <cellStyle name="Обычный 3 46 3 2" xfId="55924"/>
    <cellStyle name="Обычный 3 46 3 2 2" xfId="55925"/>
    <cellStyle name="Обычный 3 46 3 2 2 2" xfId="55926"/>
    <cellStyle name="Обычный 3 46 3 2 2 2 2" xfId="55927"/>
    <cellStyle name="Обычный 3 46 3 2 2 3" xfId="55928"/>
    <cellStyle name="Обычный 3 46 3 2 3" xfId="55929"/>
    <cellStyle name="Обычный 3 46 3 2 3 2" xfId="55930"/>
    <cellStyle name="Обычный 3 46 3 2 4" xfId="55931"/>
    <cellStyle name="Обычный 3 46 3 3" xfId="55932"/>
    <cellStyle name="Обычный 3 46 3 3 2" xfId="55933"/>
    <cellStyle name="Обычный 3 46 3 3 2 2" xfId="55934"/>
    <cellStyle name="Обычный 3 46 3 3 3" xfId="55935"/>
    <cellStyle name="Обычный 3 46 3 4" xfId="55936"/>
    <cellStyle name="Обычный 3 46 3 4 2" xfId="55937"/>
    <cellStyle name="Обычный 3 46 3 5" xfId="55938"/>
    <cellStyle name="Обычный 3 46 4" xfId="55939"/>
    <cellStyle name="Обычный 3 46 4 2" xfId="55940"/>
    <cellStyle name="Обычный 3 46 4 2 2" xfId="55941"/>
    <cellStyle name="Обычный 3 46 4 2 2 2" xfId="55942"/>
    <cellStyle name="Обычный 3 46 4 2 2 2 2" xfId="55943"/>
    <cellStyle name="Обычный 3 46 4 2 2 3" xfId="55944"/>
    <cellStyle name="Обычный 3 46 4 2 3" xfId="55945"/>
    <cellStyle name="Обычный 3 46 4 2 3 2" xfId="55946"/>
    <cellStyle name="Обычный 3 46 4 2 4" xfId="55947"/>
    <cellStyle name="Обычный 3 46 4 3" xfId="55948"/>
    <cellStyle name="Обычный 3 46 4 3 2" xfId="55949"/>
    <cellStyle name="Обычный 3 46 4 3 2 2" xfId="55950"/>
    <cellStyle name="Обычный 3 46 4 3 3" xfId="55951"/>
    <cellStyle name="Обычный 3 46 4 4" xfId="55952"/>
    <cellStyle name="Обычный 3 46 4 4 2" xfId="55953"/>
    <cellStyle name="Обычный 3 46 4 5" xfId="55954"/>
    <cellStyle name="Обычный 3 46 5" xfId="55955"/>
    <cellStyle name="Обычный 3 46 5 2" xfId="55956"/>
    <cellStyle name="Обычный 3 46 5 2 2" xfId="55957"/>
    <cellStyle name="Обычный 3 46 5 2 2 2" xfId="55958"/>
    <cellStyle name="Обычный 3 46 5 2 3" xfId="55959"/>
    <cellStyle name="Обычный 3 46 5 3" xfId="55960"/>
    <cellStyle name="Обычный 3 46 5 3 2" xfId="55961"/>
    <cellStyle name="Обычный 3 46 5 4" xfId="55962"/>
    <cellStyle name="Обычный 3 46 6" xfId="55963"/>
    <cellStyle name="Обычный 3 46 6 2" xfId="55964"/>
    <cellStyle name="Обычный 3 46 6 2 2" xfId="55965"/>
    <cellStyle name="Обычный 3 46 6 3" xfId="55966"/>
    <cellStyle name="Обычный 3 46 7" xfId="55967"/>
    <cellStyle name="Обычный 3 46 7 2" xfId="55968"/>
    <cellStyle name="Обычный 3 46 8" xfId="55969"/>
    <cellStyle name="Обычный 3 47" xfId="55970"/>
    <cellStyle name="Обычный 3 47 2" xfId="55971"/>
    <cellStyle name="Обычный 3 47 2 2" xfId="55972"/>
    <cellStyle name="Обычный 3 47 2 2 2" xfId="55973"/>
    <cellStyle name="Обычный 3 47 2 2 2 2" xfId="55974"/>
    <cellStyle name="Обычный 3 47 2 2 2 2 2" xfId="55975"/>
    <cellStyle name="Обычный 3 47 2 2 2 2 2 2" xfId="55976"/>
    <cellStyle name="Обычный 3 47 2 2 2 2 3" xfId="55977"/>
    <cellStyle name="Обычный 3 47 2 2 2 3" xfId="55978"/>
    <cellStyle name="Обычный 3 47 2 2 2 3 2" xfId="55979"/>
    <cellStyle name="Обычный 3 47 2 2 2 4" xfId="55980"/>
    <cellStyle name="Обычный 3 47 2 2 3" xfId="55981"/>
    <cellStyle name="Обычный 3 47 2 2 3 2" xfId="55982"/>
    <cellStyle name="Обычный 3 47 2 2 3 2 2" xfId="55983"/>
    <cellStyle name="Обычный 3 47 2 2 3 3" xfId="55984"/>
    <cellStyle name="Обычный 3 47 2 2 4" xfId="55985"/>
    <cellStyle name="Обычный 3 47 2 2 4 2" xfId="55986"/>
    <cellStyle name="Обычный 3 47 2 2 5" xfId="55987"/>
    <cellStyle name="Обычный 3 47 2 3" xfId="55988"/>
    <cellStyle name="Обычный 3 47 2 3 2" xfId="55989"/>
    <cellStyle name="Обычный 3 47 2 3 2 2" xfId="55990"/>
    <cellStyle name="Обычный 3 47 2 3 2 2 2" xfId="55991"/>
    <cellStyle name="Обычный 3 47 2 3 2 2 2 2" xfId="55992"/>
    <cellStyle name="Обычный 3 47 2 3 2 2 3" xfId="55993"/>
    <cellStyle name="Обычный 3 47 2 3 2 3" xfId="55994"/>
    <cellStyle name="Обычный 3 47 2 3 2 3 2" xfId="55995"/>
    <cellStyle name="Обычный 3 47 2 3 2 4" xfId="55996"/>
    <cellStyle name="Обычный 3 47 2 3 3" xfId="55997"/>
    <cellStyle name="Обычный 3 47 2 3 3 2" xfId="55998"/>
    <cellStyle name="Обычный 3 47 2 3 3 2 2" xfId="55999"/>
    <cellStyle name="Обычный 3 47 2 3 3 3" xfId="56000"/>
    <cellStyle name="Обычный 3 47 2 3 4" xfId="56001"/>
    <cellStyle name="Обычный 3 47 2 3 4 2" xfId="56002"/>
    <cellStyle name="Обычный 3 47 2 3 5" xfId="56003"/>
    <cellStyle name="Обычный 3 47 2 4" xfId="56004"/>
    <cellStyle name="Обычный 3 47 2 4 2" xfId="56005"/>
    <cellStyle name="Обычный 3 47 2 4 2 2" xfId="56006"/>
    <cellStyle name="Обычный 3 47 2 4 2 2 2" xfId="56007"/>
    <cellStyle name="Обычный 3 47 2 4 2 3" xfId="56008"/>
    <cellStyle name="Обычный 3 47 2 4 3" xfId="56009"/>
    <cellStyle name="Обычный 3 47 2 4 3 2" xfId="56010"/>
    <cellStyle name="Обычный 3 47 2 4 4" xfId="56011"/>
    <cellStyle name="Обычный 3 47 2 5" xfId="56012"/>
    <cellStyle name="Обычный 3 47 2 5 2" xfId="56013"/>
    <cellStyle name="Обычный 3 47 2 5 2 2" xfId="56014"/>
    <cellStyle name="Обычный 3 47 2 5 3" xfId="56015"/>
    <cellStyle name="Обычный 3 47 2 6" xfId="56016"/>
    <cellStyle name="Обычный 3 47 2 6 2" xfId="56017"/>
    <cellStyle name="Обычный 3 47 2 7" xfId="56018"/>
    <cellStyle name="Обычный 3 47 3" xfId="56019"/>
    <cellStyle name="Обычный 3 47 3 2" xfId="56020"/>
    <cellStyle name="Обычный 3 47 3 2 2" xfId="56021"/>
    <cellStyle name="Обычный 3 47 3 2 2 2" xfId="56022"/>
    <cellStyle name="Обычный 3 47 3 2 2 2 2" xfId="56023"/>
    <cellStyle name="Обычный 3 47 3 2 2 3" xfId="56024"/>
    <cellStyle name="Обычный 3 47 3 2 3" xfId="56025"/>
    <cellStyle name="Обычный 3 47 3 2 3 2" xfId="56026"/>
    <cellStyle name="Обычный 3 47 3 2 4" xfId="56027"/>
    <cellStyle name="Обычный 3 47 3 3" xfId="56028"/>
    <cellStyle name="Обычный 3 47 3 3 2" xfId="56029"/>
    <cellStyle name="Обычный 3 47 3 3 2 2" xfId="56030"/>
    <cellStyle name="Обычный 3 47 3 3 3" xfId="56031"/>
    <cellStyle name="Обычный 3 47 3 4" xfId="56032"/>
    <cellStyle name="Обычный 3 47 3 4 2" xfId="56033"/>
    <cellStyle name="Обычный 3 47 3 5" xfId="56034"/>
    <cellStyle name="Обычный 3 47 4" xfId="56035"/>
    <cellStyle name="Обычный 3 47 4 2" xfId="56036"/>
    <cellStyle name="Обычный 3 47 4 2 2" xfId="56037"/>
    <cellStyle name="Обычный 3 47 4 2 2 2" xfId="56038"/>
    <cellStyle name="Обычный 3 47 4 2 2 2 2" xfId="56039"/>
    <cellStyle name="Обычный 3 47 4 2 2 3" xfId="56040"/>
    <cellStyle name="Обычный 3 47 4 2 3" xfId="56041"/>
    <cellStyle name="Обычный 3 47 4 2 3 2" xfId="56042"/>
    <cellStyle name="Обычный 3 47 4 2 4" xfId="56043"/>
    <cellStyle name="Обычный 3 47 4 3" xfId="56044"/>
    <cellStyle name="Обычный 3 47 4 3 2" xfId="56045"/>
    <cellStyle name="Обычный 3 47 4 3 2 2" xfId="56046"/>
    <cellStyle name="Обычный 3 47 4 3 3" xfId="56047"/>
    <cellStyle name="Обычный 3 47 4 4" xfId="56048"/>
    <cellStyle name="Обычный 3 47 4 4 2" xfId="56049"/>
    <cellStyle name="Обычный 3 47 4 5" xfId="56050"/>
    <cellStyle name="Обычный 3 47 5" xfId="56051"/>
    <cellStyle name="Обычный 3 47 5 2" xfId="56052"/>
    <cellStyle name="Обычный 3 47 5 2 2" xfId="56053"/>
    <cellStyle name="Обычный 3 47 5 2 2 2" xfId="56054"/>
    <cellStyle name="Обычный 3 47 5 2 3" xfId="56055"/>
    <cellStyle name="Обычный 3 47 5 3" xfId="56056"/>
    <cellStyle name="Обычный 3 47 5 3 2" xfId="56057"/>
    <cellStyle name="Обычный 3 47 5 4" xfId="56058"/>
    <cellStyle name="Обычный 3 47 6" xfId="56059"/>
    <cellStyle name="Обычный 3 47 6 2" xfId="56060"/>
    <cellStyle name="Обычный 3 47 6 2 2" xfId="56061"/>
    <cellStyle name="Обычный 3 47 6 3" xfId="56062"/>
    <cellStyle name="Обычный 3 47 7" xfId="56063"/>
    <cellStyle name="Обычный 3 47 7 2" xfId="56064"/>
    <cellStyle name="Обычный 3 47 8" xfId="56065"/>
    <cellStyle name="Обычный 3 48" xfId="56066"/>
    <cellStyle name="Обычный 3 48 2" xfId="56067"/>
    <cellStyle name="Обычный 3 48 2 2" xfId="56068"/>
    <cellStyle name="Обычный 3 48 2 2 2" xfId="56069"/>
    <cellStyle name="Обычный 3 48 2 2 2 2" xfId="56070"/>
    <cellStyle name="Обычный 3 48 2 2 2 2 2" xfId="56071"/>
    <cellStyle name="Обычный 3 48 2 2 2 2 2 2" xfId="56072"/>
    <cellStyle name="Обычный 3 48 2 2 2 2 3" xfId="56073"/>
    <cellStyle name="Обычный 3 48 2 2 2 3" xfId="56074"/>
    <cellStyle name="Обычный 3 48 2 2 2 3 2" xfId="56075"/>
    <cellStyle name="Обычный 3 48 2 2 2 4" xfId="56076"/>
    <cellStyle name="Обычный 3 48 2 2 3" xfId="56077"/>
    <cellStyle name="Обычный 3 48 2 2 3 2" xfId="56078"/>
    <cellStyle name="Обычный 3 48 2 2 3 2 2" xfId="56079"/>
    <cellStyle name="Обычный 3 48 2 2 3 3" xfId="56080"/>
    <cellStyle name="Обычный 3 48 2 2 4" xfId="56081"/>
    <cellStyle name="Обычный 3 48 2 2 4 2" xfId="56082"/>
    <cellStyle name="Обычный 3 48 2 2 5" xfId="56083"/>
    <cellStyle name="Обычный 3 48 2 3" xfId="56084"/>
    <cellStyle name="Обычный 3 48 2 3 2" xfId="56085"/>
    <cellStyle name="Обычный 3 48 2 3 2 2" xfId="56086"/>
    <cellStyle name="Обычный 3 48 2 3 2 2 2" xfId="56087"/>
    <cellStyle name="Обычный 3 48 2 3 2 2 2 2" xfId="56088"/>
    <cellStyle name="Обычный 3 48 2 3 2 2 3" xfId="56089"/>
    <cellStyle name="Обычный 3 48 2 3 2 3" xfId="56090"/>
    <cellStyle name="Обычный 3 48 2 3 2 3 2" xfId="56091"/>
    <cellStyle name="Обычный 3 48 2 3 2 4" xfId="56092"/>
    <cellStyle name="Обычный 3 48 2 3 3" xfId="56093"/>
    <cellStyle name="Обычный 3 48 2 3 3 2" xfId="56094"/>
    <cellStyle name="Обычный 3 48 2 3 3 2 2" xfId="56095"/>
    <cellStyle name="Обычный 3 48 2 3 3 3" xfId="56096"/>
    <cellStyle name="Обычный 3 48 2 3 4" xfId="56097"/>
    <cellStyle name="Обычный 3 48 2 3 4 2" xfId="56098"/>
    <cellStyle name="Обычный 3 48 2 3 5" xfId="56099"/>
    <cellStyle name="Обычный 3 48 2 4" xfId="56100"/>
    <cellStyle name="Обычный 3 48 2 4 2" xfId="56101"/>
    <cellStyle name="Обычный 3 48 2 4 2 2" xfId="56102"/>
    <cellStyle name="Обычный 3 48 2 4 2 2 2" xfId="56103"/>
    <cellStyle name="Обычный 3 48 2 4 2 3" xfId="56104"/>
    <cellStyle name="Обычный 3 48 2 4 3" xfId="56105"/>
    <cellStyle name="Обычный 3 48 2 4 3 2" xfId="56106"/>
    <cellStyle name="Обычный 3 48 2 4 4" xfId="56107"/>
    <cellStyle name="Обычный 3 48 2 5" xfId="56108"/>
    <cellStyle name="Обычный 3 48 2 5 2" xfId="56109"/>
    <cellStyle name="Обычный 3 48 2 5 2 2" xfId="56110"/>
    <cellStyle name="Обычный 3 48 2 5 3" xfId="56111"/>
    <cellStyle name="Обычный 3 48 2 6" xfId="56112"/>
    <cellStyle name="Обычный 3 48 2 6 2" xfId="56113"/>
    <cellStyle name="Обычный 3 48 2 7" xfId="56114"/>
    <cellStyle name="Обычный 3 48 3" xfId="56115"/>
    <cellStyle name="Обычный 3 48 3 2" xfId="56116"/>
    <cellStyle name="Обычный 3 48 3 2 2" xfId="56117"/>
    <cellStyle name="Обычный 3 48 3 2 2 2" xfId="56118"/>
    <cellStyle name="Обычный 3 48 3 2 2 2 2" xfId="56119"/>
    <cellStyle name="Обычный 3 48 3 2 2 3" xfId="56120"/>
    <cellStyle name="Обычный 3 48 3 2 3" xfId="56121"/>
    <cellStyle name="Обычный 3 48 3 2 3 2" xfId="56122"/>
    <cellStyle name="Обычный 3 48 3 2 4" xfId="56123"/>
    <cellStyle name="Обычный 3 48 3 3" xfId="56124"/>
    <cellStyle name="Обычный 3 48 3 3 2" xfId="56125"/>
    <cellStyle name="Обычный 3 48 3 3 2 2" xfId="56126"/>
    <cellStyle name="Обычный 3 48 3 3 3" xfId="56127"/>
    <cellStyle name="Обычный 3 48 3 4" xfId="56128"/>
    <cellStyle name="Обычный 3 48 3 4 2" xfId="56129"/>
    <cellStyle name="Обычный 3 48 3 5" xfId="56130"/>
    <cellStyle name="Обычный 3 48 4" xfId="56131"/>
    <cellStyle name="Обычный 3 48 4 2" xfId="56132"/>
    <cellStyle name="Обычный 3 48 4 2 2" xfId="56133"/>
    <cellStyle name="Обычный 3 48 4 2 2 2" xfId="56134"/>
    <cellStyle name="Обычный 3 48 4 2 2 2 2" xfId="56135"/>
    <cellStyle name="Обычный 3 48 4 2 2 3" xfId="56136"/>
    <cellStyle name="Обычный 3 48 4 2 3" xfId="56137"/>
    <cellStyle name="Обычный 3 48 4 2 3 2" xfId="56138"/>
    <cellStyle name="Обычный 3 48 4 2 4" xfId="56139"/>
    <cellStyle name="Обычный 3 48 4 3" xfId="56140"/>
    <cellStyle name="Обычный 3 48 4 3 2" xfId="56141"/>
    <cellStyle name="Обычный 3 48 4 3 2 2" xfId="56142"/>
    <cellStyle name="Обычный 3 48 4 3 3" xfId="56143"/>
    <cellStyle name="Обычный 3 48 4 4" xfId="56144"/>
    <cellStyle name="Обычный 3 48 4 4 2" xfId="56145"/>
    <cellStyle name="Обычный 3 48 4 5" xfId="56146"/>
    <cellStyle name="Обычный 3 48 5" xfId="56147"/>
    <cellStyle name="Обычный 3 48 5 2" xfId="56148"/>
    <cellStyle name="Обычный 3 48 5 2 2" xfId="56149"/>
    <cellStyle name="Обычный 3 48 5 2 2 2" xfId="56150"/>
    <cellStyle name="Обычный 3 48 5 2 3" xfId="56151"/>
    <cellStyle name="Обычный 3 48 5 3" xfId="56152"/>
    <cellStyle name="Обычный 3 48 5 3 2" xfId="56153"/>
    <cellStyle name="Обычный 3 48 5 4" xfId="56154"/>
    <cellStyle name="Обычный 3 48 6" xfId="56155"/>
    <cellStyle name="Обычный 3 48 6 2" xfId="56156"/>
    <cellStyle name="Обычный 3 48 6 2 2" xfId="56157"/>
    <cellStyle name="Обычный 3 48 6 3" xfId="56158"/>
    <cellStyle name="Обычный 3 48 7" xfId="56159"/>
    <cellStyle name="Обычный 3 48 7 2" xfId="56160"/>
    <cellStyle name="Обычный 3 48 8" xfId="56161"/>
    <cellStyle name="Обычный 3 49" xfId="56162"/>
    <cellStyle name="Обычный 3 49 2" xfId="56163"/>
    <cellStyle name="Обычный 3 49 2 2" xfId="56164"/>
    <cellStyle name="Обычный 3 49 2 2 2" xfId="56165"/>
    <cellStyle name="Обычный 3 49 2 2 2 2" xfId="56166"/>
    <cellStyle name="Обычный 3 49 2 2 2 2 2" xfId="56167"/>
    <cellStyle name="Обычный 3 49 2 2 2 2 2 2" xfId="56168"/>
    <cellStyle name="Обычный 3 49 2 2 2 2 3" xfId="56169"/>
    <cellStyle name="Обычный 3 49 2 2 2 3" xfId="56170"/>
    <cellStyle name="Обычный 3 49 2 2 2 3 2" xfId="56171"/>
    <cellStyle name="Обычный 3 49 2 2 2 4" xfId="56172"/>
    <cellStyle name="Обычный 3 49 2 2 3" xfId="56173"/>
    <cellStyle name="Обычный 3 49 2 2 3 2" xfId="56174"/>
    <cellStyle name="Обычный 3 49 2 2 3 2 2" xfId="56175"/>
    <cellStyle name="Обычный 3 49 2 2 3 3" xfId="56176"/>
    <cellStyle name="Обычный 3 49 2 2 4" xfId="56177"/>
    <cellStyle name="Обычный 3 49 2 2 4 2" xfId="56178"/>
    <cellStyle name="Обычный 3 49 2 2 5" xfId="56179"/>
    <cellStyle name="Обычный 3 49 2 3" xfId="56180"/>
    <cellStyle name="Обычный 3 49 2 3 2" xfId="56181"/>
    <cellStyle name="Обычный 3 49 2 3 2 2" xfId="56182"/>
    <cellStyle name="Обычный 3 49 2 3 2 2 2" xfId="56183"/>
    <cellStyle name="Обычный 3 49 2 3 2 2 2 2" xfId="56184"/>
    <cellStyle name="Обычный 3 49 2 3 2 2 3" xfId="56185"/>
    <cellStyle name="Обычный 3 49 2 3 2 3" xfId="56186"/>
    <cellStyle name="Обычный 3 49 2 3 2 3 2" xfId="56187"/>
    <cellStyle name="Обычный 3 49 2 3 2 4" xfId="56188"/>
    <cellStyle name="Обычный 3 49 2 3 3" xfId="56189"/>
    <cellStyle name="Обычный 3 49 2 3 3 2" xfId="56190"/>
    <cellStyle name="Обычный 3 49 2 3 3 2 2" xfId="56191"/>
    <cellStyle name="Обычный 3 49 2 3 3 3" xfId="56192"/>
    <cellStyle name="Обычный 3 49 2 3 4" xfId="56193"/>
    <cellStyle name="Обычный 3 49 2 3 4 2" xfId="56194"/>
    <cellStyle name="Обычный 3 49 2 3 5" xfId="56195"/>
    <cellStyle name="Обычный 3 49 2 4" xfId="56196"/>
    <cellStyle name="Обычный 3 49 2 4 2" xfId="56197"/>
    <cellStyle name="Обычный 3 49 2 4 2 2" xfId="56198"/>
    <cellStyle name="Обычный 3 49 2 4 2 2 2" xfId="56199"/>
    <cellStyle name="Обычный 3 49 2 4 2 3" xfId="56200"/>
    <cellStyle name="Обычный 3 49 2 4 3" xfId="56201"/>
    <cellStyle name="Обычный 3 49 2 4 3 2" xfId="56202"/>
    <cellStyle name="Обычный 3 49 2 4 4" xfId="56203"/>
    <cellStyle name="Обычный 3 49 2 5" xfId="56204"/>
    <cellStyle name="Обычный 3 49 2 5 2" xfId="56205"/>
    <cellStyle name="Обычный 3 49 2 5 2 2" xfId="56206"/>
    <cellStyle name="Обычный 3 49 2 5 3" xfId="56207"/>
    <cellStyle name="Обычный 3 49 2 6" xfId="56208"/>
    <cellStyle name="Обычный 3 49 2 6 2" xfId="56209"/>
    <cellStyle name="Обычный 3 49 2 7" xfId="56210"/>
    <cellStyle name="Обычный 3 49 3" xfId="56211"/>
    <cellStyle name="Обычный 3 49 3 2" xfId="56212"/>
    <cellStyle name="Обычный 3 49 3 2 2" xfId="56213"/>
    <cellStyle name="Обычный 3 49 3 2 2 2" xfId="56214"/>
    <cellStyle name="Обычный 3 49 3 2 2 2 2" xfId="56215"/>
    <cellStyle name="Обычный 3 49 3 2 2 3" xfId="56216"/>
    <cellStyle name="Обычный 3 49 3 2 3" xfId="56217"/>
    <cellStyle name="Обычный 3 49 3 2 3 2" xfId="56218"/>
    <cellStyle name="Обычный 3 49 3 2 4" xfId="56219"/>
    <cellStyle name="Обычный 3 49 3 3" xfId="56220"/>
    <cellStyle name="Обычный 3 49 3 3 2" xfId="56221"/>
    <cellStyle name="Обычный 3 49 3 3 2 2" xfId="56222"/>
    <cellStyle name="Обычный 3 49 3 3 3" xfId="56223"/>
    <cellStyle name="Обычный 3 49 3 4" xfId="56224"/>
    <cellStyle name="Обычный 3 49 3 4 2" xfId="56225"/>
    <cellStyle name="Обычный 3 49 3 5" xfId="56226"/>
    <cellStyle name="Обычный 3 49 4" xfId="56227"/>
    <cellStyle name="Обычный 3 49 4 2" xfId="56228"/>
    <cellStyle name="Обычный 3 49 4 2 2" xfId="56229"/>
    <cellStyle name="Обычный 3 49 4 2 2 2" xfId="56230"/>
    <cellStyle name="Обычный 3 49 4 2 2 2 2" xfId="56231"/>
    <cellStyle name="Обычный 3 49 4 2 2 3" xfId="56232"/>
    <cellStyle name="Обычный 3 49 4 2 3" xfId="56233"/>
    <cellStyle name="Обычный 3 49 4 2 3 2" xfId="56234"/>
    <cellStyle name="Обычный 3 49 4 2 4" xfId="56235"/>
    <cellStyle name="Обычный 3 49 4 3" xfId="56236"/>
    <cellStyle name="Обычный 3 49 4 3 2" xfId="56237"/>
    <cellStyle name="Обычный 3 49 4 3 2 2" xfId="56238"/>
    <cellStyle name="Обычный 3 49 4 3 3" xfId="56239"/>
    <cellStyle name="Обычный 3 49 4 4" xfId="56240"/>
    <cellStyle name="Обычный 3 49 4 4 2" xfId="56241"/>
    <cellStyle name="Обычный 3 49 4 5" xfId="56242"/>
    <cellStyle name="Обычный 3 49 5" xfId="56243"/>
    <cellStyle name="Обычный 3 49 5 2" xfId="56244"/>
    <cellStyle name="Обычный 3 49 5 2 2" xfId="56245"/>
    <cellStyle name="Обычный 3 49 5 2 2 2" xfId="56246"/>
    <cellStyle name="Обычный 3 49 5 2 3" xfId="56247"/>
    <cellStyle name="Обычный 3 49 5 3" xfId="56248"/>
    <cellStyle name="Обычный 3 49 5 3 2" xfId="56249"/>
    <cellStyle name="Обычный 3 49 5 4" xfId="56250"/>
    <cellStyle name="Обычный 3 49 6" xfId="56251"/>
    <cellStyle name="Обычный 3 49 6 2" xfId="56252"/>
    <cellStyle name="Обычный 3 49 6 2 2" xfId="56253"/>
    <cellStyle name="Обычный 3 49 6 3" xfId="56254"/>
    <cellStyle name="Обычный 3 49 7" xfId="56255"/>
    <cellStyle name="Обычный 3 49 7 2" xfId="56256"/>
    <cellStyle name="Обычный 3 49 8" xfId="56257"/>
    <cellStyle name="Обычный 3 5" xfId="56258"/>
    <cellStyle name="Обычный 3 50" xfId="56259"/>
    <cellStyle name="Обычный 3 50 2" xfId="56260"/>
    <cellStyle name="Обычный 3 50 2 2" xfId="56261"/>
    <cellStyle name="Обычный 3 50 2 2 2" xfId="56262"/>
    <cellStyle name="Обычный 3 50 2 2 2 2" xfId="56263"/>
    <cellStyle name="Обычный 3 50 2 2 2 2 2" xfId="56264"/>
    <cellStyle name="Обычный 3 50 2 2 2 2 2 2" xfId="56265"/>
    <cellStyle name="Обычный 3 50 2 2 2 2 3" xfId="56266"/>
    <cellStyle name="Обычный 3 50 2 2 2 3" xfId="56267"/>
    <cellStyle name="Обычный 3 50 2 2 2 3 2" xfId="56268"/>
    <cellStyle name="Обычный 3 50 2 2 2 4" xfId="56269"/>
    <cellStyle name="Обычный 3 50 2 2 3" xfId="56270"/>
    <cellStyle name="Обычный 3 50 2 2 3 2" xfId="56271"/>
    <cellStyle name="Обычный 3 50 2 2 3 2 2" xfId="56272"/>
    <cellStyle name="Обычный 3 50 2 2 3 3" xfId="56273"/>
    <cellStyle name="Обычный 3 50 2 2 4" xfId="56274"/>
    <cellStyle name="Обычный 3 50 2 2 4 2" xfId="56275"/>
    <cellStyle name="Обычный 3 50 2 2 5" xfId="56276"/>
    <cellStyle name="Обычный 3 50 2 3" xfId="56277"/>
    <cellStyle name="Обычный 3 50 2 3 2" xfId="56278"/>
    <cellStyle name="Обычный 3 50 2 3 2 2" xfId="56279"/>
    <cellStyle name="Обычный 3 50 2 3 2 2 2" xfId="56280"/>
    <cellStyle name="Обычный 3 50 2 3 2 2 2 2" xfId="56281"/>
    <cellStyle name="Обычный 3 50 2 3 2 2 3" xfId="56282"/>
    <cellStyle name="Обычный 3 50 2 3 2 3" xfId="56283"/>
    <cellStyle name="Обычный 3 50 2 3 2 3 2" xfId="56284"/>
    <cellStyle name="Обычный 3 50 2 3 2 4" xfId="56285"/>
    <cellStyle name="Обычный 3 50 2 3 3" xfId="56286"/>
    <cellStyle name="Обычный 3 50 2 3 3 2" xfId="56287"/>
    <cellStyle name="Обычный 3 50 2 3 3 2 2" xfId="56288"/>
    <cellStyle name="Обычный 3 50 2 3 3 3" xfId="56289"/>
    <cellStyle name="Обычный 3 50 2 3 4" xfId="56290"/>
    <cellStyle name="Обычный 3 50 2 3 4 2" xfId="56291"/>
    <cellStyle name="Обычный 3 50 2 3 5" xfId="56292"/>
    <cellStyle name="Обычный 3 50 2 4" xfId="56293"/>
    <cellStyle name="Обычный 3 50 2 4 2" xfId="56294"/>
    <cellStyle name="Обычный 3 50 2 4 2 2" xfId="56295"/>
    <cellStyle name="Обычный 3 50 2 4 2 2 2" xfId="56296"/>
    <cellStyle name="Обычный 3 50 2 4 2 3" xfId="56297"/>
    <cellStyle name="Обычный 3 50 2 4 3" xfId="56298"/>
    <cellStyle name="Обычный 3 50 2 4 3 2" xfId="56299"/>
    <cellStyle name="Обычный 3 50 2 4 4" xfId="56300"/>
    <cellStyle name="Обычный 3 50 2 5" xfId="56301"/>
    <cellStyle name="Обычный 3 50 2 5 2" xfId="56302"/>
    <cellStyle name="Обычный 3 50 2 5 2 2" xfId="56303"/>
    <cellStyle name="Обычный 3 50 2 5 3" xfId="56304"/>
    <cellStyle name="Обычный 3 50 2 6" xfId="56305"/>
    <cellStyle name="Обычный 3 50 2 6 2" xfId="56306"/>
    <cellStyle name="Обычный 3 50 2 7" xfId="56307"/>
    <cellStyle name="Обычный 3 50 3" xfId="56308"/>
    <cellStyle name="Обычный 3 50 3 2" xfId="56309"/>
    <cellStyle name="Обычный 3 50 3 2 2" xfId="56310"/>
    <cellStyle name="Обычный 3 50 3 2 2 2" xfId="56311"/>
    <cellStyle name="Обычный 3 50 3 2 2 2 2" xfId="56312"/>
    <cellStyle name="Обычный 3 50 3 2 2 3" xfId="56313"/>
    <cellStyle name="Обычный 3 50 3 2 3" xfId="56314"/>
    <cellStyle name="Обычный 3 50 3 2 3 2" xfId="56315"/>
    <cellStyle name="Обычный 3 50 3 2 4" xfId="56316"/>
    <cellStyle name="Обычный 3 50 3 3" xfId="56317"/>
    <cellStyle name="Обычный 3 50 3 3 2" xfId="56318"/>
    <cellStyle name="Обычный 3 50 3 3 2 2" xfId="56319"/>
    <cellStyle name="Обычный 3 50 3 3 3" xfId="56320"/>
    <cellStyle name="Обычный 3 50 3 4" xfId="56321"/>
    <cellStyle name="Обычный 3 50 3 4 2" xfId="56322"/>
    <cellStyle name="Обычный 3 50 3 5" xfId="56323"/>
    <cellStyle name="Обычный 3 50 4" xfId="56324"/>
    <cellStyle name="Обычный 3 50 4 2" xfId="56325"/>
    <cellStyle name="Обычный 3 50 4 2 2" xfId="56326"/>
    <cellStyle name="Обычный 3 50 4 2 2 2" xfId="56327"/>
    <cellStyle name="Обычный 3 50 4 2 2 2 2" xfId="56328"/>
    <cellStyle name="Обычный 3 50 4 2 2 3" xfId="56329"/>
    <cellStyle name="Обычный 3 50 4 2 3" xfId="56330"/>
    <cellStyle name="Обычный 3 50 4 2 3 2" xfId="56331"/>
    <cellStyle name="Обычный 3 50 4 2 4" xfId="56332"/>
    <cellStyle name="Обычный 3 50 4 3" xfId="56333"/>
    <cellStyle name="Обычный 3 50 4 3 2" xfId="56334"/>
    <cellStyle name="Обычный 3 50 4 3 2 2" xfId="56335"/>
    <cellStyle name="Обычный 3 50 4 3 3" xfId="56336"/>
    <cellStyle name="Обычный 3 50 4 4" xfId="56337"/>
    <cellStyle name="Обычный 3 50 4 4 2" xfId="56338"/>
    <cellStyle name="Обычный 3 50 4 5" xfId="56339"/>
    <cellStyle name="Обычный 3 50 5" xfId="56340"/>
    <cellStyle name="Обычный 3 50 5 2" xfId="56341"/>
    <cellStyle name="Обычный 3 50 5 2 2" xfId="56342"/>
    <cellStyle name="Обычный 3 50 5 2 2 2" xfId="56343"/>
    <cellStyle name="Обычный 3 50 5 2 3" xfId="56344"/>
    <cellStyle name="Обычный 3 50 5 3" xfId="56345"/>
    <cellStyle name="Обычный 3 50 5 3 2" xfId="56346"/>
    <cellStyle name="Обычный 3 50 5 4" xfId="56347"/>
    <cellStyle name="Обычный 3 50 6" xfId="56348"/>
    <cellStyle name="Обычный 3 50 6 2" xfId="56349"/>
    <cellStyle name="Обычный 3 50 6 2 2" xfId="56350"/>
    <cellStyle name="Обычный 3 50 6 3" xfId="56351"/>
    <cellStyle name="Обычный 3 50 7" xfId="56352"/>
    <cellStyle name="Обычный 3 50 7 2" xfId="56353"/>
    <cellStyle name="Обычный 3 50 8" xfId="56354"/>
    <cellStyle name="Обычный 3 51" xfId="56355"/>
    <cellStyle name="Обычный 3 51 2" xfId="56356"/>
    <cellStyle name="Обычный 3 51 2 2" xfId="56357"/>
    <cellStyle name="Обычный 3 51 2 2 2" xfId="56358"/>
    <cellStyle name="Обычный 3 51 2 2 2 2" xfId="56359"/>
    <cellStyle name="Обычный 3 51 2 2 2 2 2" xfId="56360"/>
    <cellStyle name="Обычный 3 51 2 2 2 2 2 2" xfId="56361"/>
    <cellStyle name="Обычный 3 51 2 2 2 2 3" xfId="56362"/>
    <cellStyle name="Обычный 3 51 2 2 2 3" xfId="56363"/>
    <cellStyle name="Обычный 3 51 2 2 2 3 2" xfId="56364"/>
    <cellStyle name="Обычный 3 51 2 2 2 4" xfId="56365"/>
    <cellStyle name="Обычный 3 51 2 2 3" xfId="56366"/>
    <cellStyle name="Обычный 3 51 2 2 3 2" xfId="56367"/>
    <cellStyle name="Обычный 3 51 2 2 3 2 2" xfId="56368"/>
    <cellStyle name="Обычный 3 51 2 2 3 3" xfId="56369"/>
    <cellStyle name="Обычный 3 51 2 2 4" xfId="56370"/>
    <cellStyle name="Обычный 3 51 2 2 4 2" xfId="56371"/>
    <cellStyle name="Обычный 3 51 2 2 5" xfId="56372"/>
    <cellStyle name="Обычный 3 51 2 3" xfId="56373"/>
    <cellStyle name="Обычный 3 51 2 3 2" xfId="56374"/>
    <cellStyle name="Обычный 3 51 2 3 2 2" xfId="56375"/>
    <cellStyle name="Обычный 3 51 2 3 2 2 2" xfId="56376"/>
    <cellStyle name="Обычный 3 51 2 3 2 2 2 2" xfId="56377"/>
    <cellStyle name="Обычный 3 51 2 3 2 2 3" xfId="56378"/>
    <cellStyle name="Обычный 3 51 2 3 2 3" xfId="56379"/>
    <cellStyle name="Обычный 3 51 2 3 2 3 2" xfId="56380"/>
    <cellStyle name="Обычный 3 51 2 3 2 4" xfId="56381"/>
    <cellStyle name="Обычный 3 51 2 3 3" xfId="56382"/>
    <cellStyle name="Обычный 3 51 2 3 3 2" xfId="56383"/>
    <cellStyle name="Обычный 3 51 2 3 3 2 2" xfId="56384"/>
    <cellStyle name="Обычный 3 51 2 3 3 3" xfId="56385"/>
    <cellStyle name="Обычный 3 51 2 3 4" xfId="56386"/>
    <cellStyle name="Обычный 3 51 2 3 4 2" xfId="56387"/>
    <cellStyle name="Обычный 3 51 2 3 5" xfId="56388"/>
    <cellStyle name="Обычный 3 51 2 4" xfId="56389"/>
    <cellStyle name="Обычный 3 51 2 4 2" xfId="56390"/>
    <cellStyle name="Обычный 3 51 2 4 2 2" xfId="56391"/>
    <cellStyle name="Обычный 3 51 2 4 2 2 2" xfId="56392"/>
    <cellStyle name="Обычный 3 51 2 4 2 3" xfId="56393"/>
    <cellStyle name="Обычный 3 51 2 4 3" xfId="56394"/>
    <cellStyle name="Обычный 3 51 2 4 3 2" xfId="56395"/>
    <cellStyle name="Обычный 3 51 2 4 4" xfId="56396"/>
    <cellStyle name="Обычный 3 51 2 5" xfId="56397"/>
    <cellStyle name="Обычный 3 51 2 5 2" xfId="56398"/>
    <cellStyle name="Обычный 3 51 2 5 2 2" xfId="56399"/>
    <cellStyle name="Обычный 3 51 2 5 3" xfId="56400"/>
    <cellStyle name="Обычный 3 51 2 6" xfId="56401"/>
    <cellStyle name="Обычный 3 51 2 6 2" xfId="56402"/>
    <cellStyle name="Обычный 3 51 2 7" xfId="56403"/>
    <cellStyle name="Обычный 3 51 3" xfId="56404"/>
    <cellStyle name="Обычный 3 51 3 2" xfId="56405"/>
    <cellStyle name="Обычный 3 51 3 2 2" xfId="56406"/>
    <cellStyle name="Обычный 3 51 3 2 2 2" xfId="56407"/>
    <cellStyle name="Обычный 3 51 3 2 2 2 2" xfId="56408"/>
    <cellStyle name="Обычный 3 51 3 2 2 3" xfId="56409"/>
    <cellStyle name="Обычный 3 51 3 2 3" xfId="56410"/>
    <cellStyle name="Обычный 3 51 3 2 3 2" xfId="56411"/>
    <cellStyle name="Обычный 3 51 3 2 4" xfId="56412"/>
    <cellStyle name="Обычный 3 51 3 3" xfId="56413"/>
    <cellStyle name="Обычный 3 51 3 3 2" xfId="56414"/>
    <cellStyle name="Обычный 3 51 3 3 2 2" xfId="56415"/>
    <cellStyle name="Обычный 3 51 3 3 3" xfId="56416"/>
    <cellStyle name="Обычный 3 51 3 4" xfId="56417"/>
    <cellStyle name="Обычный 3 51 3 4 2" xfId="56418"/>
    <cellStyle name="Обычный 3 51 3 5" xfId="56419"/>
    <cellStyle name="Обычный 3 51 4" xfId="56420"/>
    <cellStyle name="Обычный 3 51 4 2" xfId="56421"/>
    <cellStyle name="Обычный 3 51 4 2 2" xfId="56422"/>
    <cellStyle name="Обычный 3 51 4 2 2 2" xfId="56423"/>
    <cellStyle name="Обычный 3 51 4 2 2 2 2" xfId="56424"/>
    <cellStyle name="Обычный 3 51 4 2 2 3" xfId="56425"/>
    <cellStyle name="Обычный 3 51 4 2 3" xfId="56426"/>
    <cellStyle name="Обычный 3 51 4 2 3 2" xfId="56427"/>
    <cellStyle name="Обычный 3 51 4 2 4" xfId="56428"/>
    <cellStyle name="Обычный 3 51 4 3" xfId="56429"/>
    <cellStyle name="Обычный 3 51 4 3 2" xfId="56430"/>
    <cellStyle name="Обычный 3 51 4 3 2 2" xfId="56431"/>
    <cellStyle name="Обычный 3 51 4 3 3" xfId="56432"/>
    <cellStyle name="Обычный 3 51 4 4" xfId="56433"/>
    <cellStyle name="Обычный 3 51 4 4 2" xfId="56434"/>
    <cellStyle name="Обычный 3 51 4 5" xfId="56435"/>
    <cellStyle name="Обычный 3 51 5" xfId="56436"/>
    <cellStyle name="Обычный 3 51 5 2" xfId="56437"/>
    <cellStyle name="Обычный 3 51 5 2 2" xfId="56438"/>
    <cellStyle name="Обычный 3 51 5 2 2 2" xfId="56439"/>
    <cellStyle name="Обычный 3 51 5 2 3" xfId="56440"/>
    <cellStyle name="Обычный 3 51 5 3" xfId="56441"/>
    <cellStyle name="Обычный 3 51 5 3 2" xfId="56442"/>
    <cellStyle name="Обычный 3 51 5 4" xfId="56443"/>
    <cellStyle name="Обычный 3 51 6" xfId="56444"/>
    <cellStyle name="Обычный 3 51 6 2" xfId="56445"/>
    <cellStyle name="Обычный 3 51 6 2 2" xfId="56446"/>
    <cellStyle name="Обычный 3 51 6 3" xfId="56447"/>
    <cellStyle name="Обычный 3 51 7" xfId="56448"/>
    <cellStyle name="Обычный 3 51 7 2" xfId="56449"/>
    <cellStyle name="Обычный 3 51 8" xfId="56450"/>
    <cellStyle name="Обычный 3 52" xfId="56451"/>
    <cellStyle name="Обычный 3 52 2" xfId="56452"/>
    <cellStyle name="Обычный 3 52 2 2" xfId="56453"/>
    <cellStyle name="Обычный 3 52 2 2 2" xfId="56454"/>
    <cellStyle name="Обычный 3 52 2 2 2 2" xfId="56455"/>
    <cellStyle name="Обычный 3 52 2 2 2 2 2" xfId="56456"/>
    <cellStyle name="Обычный 3 52 2 2 2 2 2 2" xfId="56457"/>
    <cellStyle name="Обычный 3 52 2 2 2 2 3" xfId="56458"/>
    <cellStyle name="Обычный 3 52 2 2 2 3" xfId="56459"/>
    <cellStyle name="Обычный 3 52 2 2 2 3 2" xfId="56460"/>
    <cellStyle name="Обычный 3 52 2 2 2 4" xfId="56461"/>
    <cellStyle name="Обычный 3 52 2 2 3" xfId="56462"/>
    <cellStyle name="Обычный 3 52 2 2 3 2" xfId="56463"/>
    <cellStyle name="Обычный 3 52 2 2 3 2 2" xfId="56464"/>
    <cellStyle name="Обычный 3 52 2 2 3 3" xfId="56465"/>
    <cellStyle name="Обычный 3 52 2 2 4" xfId="56466"/>
    <cellStyle name="Обычный 3 52 2 2 4 2" xfId="56467"/>
    <cellStyle name="Обычный 3 52 2 2 5" xfId="56468"/>
    <cellStyle name="Обычный 3 52 2 3" xfId="56469"/>
    <cellStyle name="Обычный 3 52 2 3 2" xfId="56470"/>
    <cellStyle name="Обычный 3 52 2 3 2 2" xfId="56471"/>
    <cellStyle name="Обычный 3 52 2 3 2 2 2" xfId="56472"/>
    <cellStyle name="Обычный 3 52 2 3 2 2 2 2" xfId="56473"/>
    <cellStyle name="Обычный 3 52 2 3 2 2 3" xfId="56474"/>
    <cellStyle name="Обычный 3 52 2 3 2 3" xfId="56475"/>
    <cellStyle name="Обычный 3 52 2 3 2 3 2" xfId="56476"/>
    <cellStyle name="Обычный 3 52 2 3 2 4" xfId="56477"/>
    <cellStyle name="Обычный 3 52 2 3 3" xfId="56478"/>
    <cellStyle name="Обычный 3 52 2 3 3 2" xfId="56479"/>
    <cellStyle name="Обычный 3 52 2 3 3 2 2" xfId="56480"/>
    <cellStyle name="Обычный 3 52 2 3 3 3" xfId="56481"/>
    <cellStyle name="Обычный 3 52 2 3 4" xfId="56482"/>
    <cellStyle name="Обычный 3 52 2 3 4 2" xfId="56483"/>
    <cellStyle name="Обычный 3 52 2 3 5" xfId="56484"/>
    <cellStyle name="Обычный 3 52 2 4" xfId="56485"/>
    <cellStyle name="Обычный 3 52 2 4 2" xfId="56486"/>
    <cellStyle name="Обычный 3 52 2 4 2 2" xfId="56487"/>
    <cellStyle name="Обычный 3 52 2 4 2 2 2" xfId="56488"/>
    <cellStyle name="Обычный 3 52 2 4 2 3" xfId="56489"/>
    <cellStyle name="Обычный 3 52 2 4 3" xfId="56490"/>
    <cellStyle name="Обычный 3 52 2 4 3 2" xfId="56491"/>
    <cellStyle name="Обычный 3 52 2 4 4" xfId="56492"/>
    <cellStyle name="Обычный 3 52 2 5" xfId="56493"/>
    <cellStyle name="Обычный 3 52 2 5 2" xfId="56494"/>
    <cellStyle name="Обычный 3 52 2 5 2 2" xfId="56495"/>
    <cellStyle name="Обычный 3 52 2 5 3" xfId="56496"/>
    <cellStyle name="Обычный 3 52 2 6" xfId="56497"/>
    <cellStyle name="Обычный 3 52 2 6 2" xfId="56498"/>
    <cellStyle name="Обычный 3 52 2 7" xfId="56499"/>
    <cellStyle name="Обычный 3 52 3" xfId="56500"/>
    <cellStyle name="Обычный 3 52 3 2" xfId="56501"/>
    <cellStyle name="Обычный 3 52 3 2 2" xfId="56502"/>
    <cellStyle name="Обычный 3 52 3 2 2 2" xfId="56503"/>
    <cellStyle name="Обычный 3 52 3 2 2 2 2" xfId="56504"/>
    <cellStyle name="Обычный 3 52 3 2 2 3" xfId="56505"/>
    <cellStyle name="Обычный 3 52 3 2 3" xfId="56506"/>
    <cellStyle name="Обычный 3 52 3 2 3 2" xfId="56507"/>
    <cellStyle name="Обычный 3 52 3 2 4" xfId="56508"/>
    <cellStyle name="Обычный 3 52 3 3" xfId="56509"/>
    <cellStyle name="Обычный 3 52 3 3 2" xfId="56510"/>
    <cellStyle name="Обычный 3 52 3 3 2 2" xfId="56511"/>
    <cellStyle name="Обычный 3 52 3 3 3" xfId="56512"/>
    <cellStyle name="Обычный 3 52 3 4" xfId="56513"/>
    <cellStyle name="Обычный 3 52 3 4 2" xfId="56514"/>
    <cellStyle name="Обычный 3 52 3 5" xfId="56515"/>
    <cellStyle name="Обычный 3 52 4" xfId="56516"/>
    <cellStyle name="Обычный 3 52 4 2" xfId="56517"/>
    <cellStyle name="Обычный 3 52 4 2 2" xfId="56518"/>
    <cellStyle name="Обычный 3 52 4 2 2 2" xfId="56519"/>
    <cellStyle name="Обычный 3 52 4 2 2 2 2" xfId="56520"/>
    <cellStyle name="Обычный 3 52 4 2 2 3" xfId="56521"/>
    <cellStyle name="Обычный 3 52 4 2 3" xfId="56522"/>
    <cellStyle name="Обычный 3 52 4 2 3 2" xfId="56523"/>
    <cellStyle name="Обычный 3 52 4 2 4" xfId="56524"/>
    <cellStyle name="Обычный 3 52 4 3" xfId="56525"/>
    <cellStyle name="Обычный 3 52 4 3 2" xfId="56526"/>
    <cellStyle name="Обычный 3 52 4 3 2 2" xfId="56527"/>
    <cellStyle name="Обычный 3 52 4 3 3" xfId="56528"/>
    <cellStyle name="Обычный 3 52 4 4" xfId="56529"/>
    <cellStyle name="Обычный 3 52 4 4 2" xfId="56530"/>
    <cellStyle name="Обычный 3 52 4 5" xfId="56531"/>
    <cellStyle name="Обычный 3 52 5" xfId="56532"/>
    <cellStyle name="Обычный 3 52 5 2" xfId="56533"/>
    <cellStyle name="Обычный 3 52 5 2 2" xfId="56534"/>
    <cellStyle name="Обычный 3 52 5 2 2 2" xfId="56535"/>
    <cellStyle name="Обычный 3 52 5 2 3" xfId="56536"/>
    <cellStyle name="Обычный 3 52 5 3" xfId="56537"/>
    <cellStyle name="Обычный 3 52 5 3 2" xfId="56538"/>
    <cellStyle name="Обычный 3 52 5 4" xfId="56539"/>
    <cellStyle name="Обычный 3 52 6" xfId="56540"/>
    <cellStyle name="Обычный 3 52 6 2" xfId="56541"/>
    <cellStyle name="Обычный 3 52 6 2 2" xfId="56542"/>
    <cellStyle name="Обычный 3 52 6 3" xfId="56543"/>
    <cellStyle name="Обычный 3 52 7" xfId="56544"/>
    <cellStyle name="Обычный 3 52 7 2" xfId="56545"/>
    <cellStyle name="Обычный 3 52 8" xfId="56546"/>
    <cellStyle name="Обычный 3 53" xfId="56547"/>
    <cellStyle name="Обычный 3 53 2" xfId="56548"/>
    <cellStyle name="Обычный 3 53 2 2" xfId="56549"/>
    <cellStyle name="Обычный 3 53 2 2 2" xfId="56550"/>
    <cellStyle name="Обычный 3 53 2 2 2 2" xfId="56551"/>
    <cellStyle name="Обычный 3 53 2 2 2 2 2" xfId="56552"/>
    <cellStyle name="Обычный 3 53 2 2 2 2 2 2" xfId="56553"/>
    <cellStyle name="Обычный 3 53 2 2 2 2 3" xfId="56554"/>
    <cellStyle name="Обычный 3 53 2 2 2 3" xfId="56555"/>
    <cellStyle name="Обычный 3 53 2 2 2 3 2" xfId="56556"/>
    <cellStyle name="Обычный 3 53 2 2 2 4" xfId="56557"/>
    <cellStyle name="Обычный 3 53 2 2 3" xfId="56558"/>
    <cellStyle name="Обычный 3 53 2 2 3 2" xfId="56559"/>
    <cellStyle name="Обычный 3 53 2 2 3 2 2" xfId="56560"/>
    <cellStyle name="Обычный 3 53 2 2 3 3" xfId="56561"/>
    <cellStyle name="Обычный 3 53 2 2 4" xfId="56562"/>
    <cellStyle name="Обычный 3 53 2 2 4 2" xfId="56563"/>
    <cellStyle name="Обычный 3 53 2 2 5" xfId="56564"/>
    <cellStyle name="Обычный 3 53 2 3" xfId="56565"/>
    <cellStyle name="Обычный 3 53 2 3 2" xfId="56566"/>
    <cellStyle name="Обычный 3 53 2 3 2 2" xfId="56567"/>
    <cellStyle name="Обычный 3 53 2 3 2 2 2" xfId="56568"/>
    <cellStyle name="Обычный 3 53 2 3 2 2 2 2" xfId="56569"/>
    <cellStyle name="Обычный 3 53 2 3 2 2 3" xfId="56570"/>
    <cellStyle name="Обычный 3 53 2 3 2 3" xfId="56571"/>
    <cellStyle name="Обычный 3 53 2 3 2 3 2" xfId="56572"/>
    <cellStyle name="Обычный 3 53 2 3 2 4" xfId="56573"/>
    <cellStyle name="Обычный 3 53 2 3 3" xfId="56574"/>
    <cellStyle name="Обычный 3 53 2 3 3 2" xfId="56575"/>
    <cellStyle name="Обычный 3 53 2 3 3 2 2" xfId="56576"/>
    <cellStyle name="Обычный 3 53 2 3 3 3" xfId="56577"/>
    <cellStyle name="Обычный 3 53 2 3 4" xfId="56578"/>
    <cellStyle name="Обычный 3 53 2 3 4 2" xfId="56579"/>
    <cellStyle name="Обычный 3 53 2 3 5" xfId="56580"/>
    <cellStyle name="Обычный 3 53 2 4" xfId="56581"/>
    <cellStyle name="Обычный 3 53 2 4 2" xfId="56582"/>
    <cellStyle name="Обычный 3 53 2 4 2 2" xfId="56583"/>
    <cellStyle name="Обычный 3 53 2 4 2 2 2" xfId="56584"/>
    <cellStyle name="Обычный 3 53 2 4 2 3" xfId="56585"/>
    <cellStyle name="Обычный 3 53 2 4 3" xfId="56586"/>
    <cellStyle name="Обычный 3 53 2 4 3 2" xfId="56587"/>
    <cellStyle name="Обычный 3 53 2 4 4" xfId="56588"/>
    <cellStyle name="Обычный 3 53 2 5" xfId="56589"/>
    <cellStyle name="Обычный 3 53 2 5 2" xfId="56590"/>
    <cellStyle name="Обычный 3 53 2 5 2 2" xfId="56591"/>
    <cellStyle name="Обычный 3 53 2 5 3" xfId="56592"/>
    <cellStyle name="Обычный 3 53 2 6" xfId="56593"/>
    <cellStyle name="Обычный 3 53 2 6 2" xfId="56594"/>
    <cellStyle name="Обычный 3 53 2 7" xfId="56595"/>
    <cellStyle name="Обычный 3 53 3" xfId="56596"/>
    <cellStyle name="Обычный 3 53 3 2" xfId="56597"/>
    <cellStyle name="Обычный 3 53 3 2 2" xfId="56598"/>
    <cellStyle name="Обычный 3 53 3 2 2 2" xfId="56599"/>
    <cellStyle name="Обычный 3 53 3 2 2 2 2" xfId="56600"/>
    <cellStyle name="Обычный 3 53 3 2 2 3" xfId="56601"/>
    <cellStyle name="Обычный 3 53 3 2 3" xfId="56602"/>
    <cellStyle name="Обычный 3 53 3 2 3 2" xfId="56603"/>
    <cellStyle name="Обычный 3 53 3 2 4" xfId="56604"/>
    <cellStyle name="Обычный 3 53 3 3" xfId="56605"/>
    <cellStyle name="Обычный 3 53 3 3 2" xfId="56606"/>
    <cellStyle name="Обычный 3 53 3 3 2 2" xfId="56607"/>
    <cellStyle name="Обычный 3 53 3 3 3" xfId="56608"/>
    <cellStyle name="Обычный 3 53 3 4" xfId="56609"/>
    <cellStyle name="Обычный 3 53 3 4 2" xfId="56610"/>
    <cellStyle name="Обычный 3 53 3 5" xfId="56611"/>
    <cellStyle name="Обычный 3 53 4" xfId="56612"/>
    <cellStyle name="Обычный 3 53 4 2" xfId="56613"/>
    <cellStyle name="Обычный 3 53 4 2 2" xfId="56614"/>
    <cellStyle name="Обычный 3 53 4 2 2 2" xfId="56615"/>
    <cellStyle name="Обычный 3 53 4 2 2 2 2" xfId="56616"/>
    <cellStyle name="Обычный 3 53 4 2 2 3" xfId="56617"/>
    <cellStyle name="Обычный 3 53 4 2 3" xfId="56618"/>
    <cellStyle name="Обычный 3 53 4 2 3 2" xfId="56619"/>
    <cellStyle name="Обычный 3 53 4 2 4" xfId="56620"/>
    <cellStyle name="Обычный 3 53 4 3" xfId="56621"/>
    <cellStyle name="Обычный 3 53 4 3 2" xfId="56622"/>
    <cellStyle name="Обычный 3 53 4 3 2 2" xfId="56623"/>
    <cellStyle name="Обычный 3 53 4 3 3" xfId="56624"/>
    <cellStyle name="Обычный 3 53 4 4" xfId="56625"/>
    <cellStyle name="Обычный 3 53 4 4 2" xfId="56626"/>
    <cellStyle name="Обычный 3 53 4 5" xfId="56627"/>
    <cellStyle name="Обычный 3 53 5" xfId="56628"/>
    <cellStyle name="Обычный 3 53 5 2" xfId="56629"/>
    <cellStyle name="Обычный 3 53 5 2 2" xfId="56630"/>
    <cellStyle name="Обычный 3 53 5 2 2 2" xfId="56631"/>
    <cellStyle name="Обычный 3 53 5 2 3" xfId="56632"/>
    <cellStyle name="Обычный 3 53 5 3" xfId="56633"/>
    <cellStyle name="Обычный 3 53 5 3 2" xfId="56634"/>
    <cellStyle name="Обычный 3 53 5 4" xfId="56635"/>
    <cellStyle name="Обычный 3 53 6" xfId="56636"/>
    <cellStyle name="Обычный 3 53 6 2" xfId="56637"/>
    <cellStyle name="Обычный 3 53 6 2 2" xfId="56638"/>
    <cellStyle name="Обычный 3 53 6 3" xfId="56639"/>
    <cellStyle name="Обычный 3 53 7" xfId="56640"/>
    <cellStyle name="Обычный 3 53 7 2" xfId="56641"/>
    <cellStyle name="Обычный 3 53 8" xfId="56642"/>
    <cellStyle name="Обычный 3 54" xfId="56643"/>
    <cellStyle name="Обычный 3 54 2" xfId="56644"/>
    <cellStyle name="Обычный 3 54 2 2" xfId="56645"/>
    <cellStyle name="Обычный 3 54 2 2 2" xfId="56646"/>
    <cellStyle name="Обычный 3 54 2 2 2 2" xfId="56647"/>
    <cellStyle name="Обычный 3 54 2 2 2 2 2" xfId="56648"/>
    <cellStyle name="Обычный 3 54 2 2 2 2 2 2" xfId="56649"/>
    <cellStyle name="Обычный 3 54 2 2 2 2 3" xfId="56650"/>
    <cellStyle name="Обычный 3 54 2 2 2 3" xfId="56651"/>
    <cellStyle name="Обычный 3 54 2 2 2 3 2" xfId="56652"/>
    <cellStyle name="Обычный 3 54 2 2 2 4" xfId="56653"/>
    <cellStyle name="Обычный 3 54 2 2 3" xfId="56654"/>
    <cellStyle name="Обычный 3 54 2 2 3 2" xfId="56655"/>
    <cellStyle name="Обычный 3 54 2 2 3 2 2" xfId="56656"/>
    <cellStyle name="Обычный 3 54 2 2 3 3" xfId="56657"/>
    <cellStyle name="Обычный 3 54 2 2 4" xfId="56658"/>
    <cellStyle name="Обычный 3 54 2 2 4 2" xfId="56659"/>
    <cellStyle name="Обычный 3 54 2 2 5" xfId="56660"/>
    <cellStyle name="Обычный 3 54 2 3" xfId="56661"/>
    <cellStyle name="Обычный 3 54 2 3 2" xfId="56662"/>
    <cellStyle name="Обычный 3 54 2 3 2 2" xfId="56663"/>
    <cellStyle name="Обычный 3 54 2 3 2 2 2" xfId="56664"/>
    <cellStyle name="Обычный 3 54 2 3 2 2 2 2" xfId="56665"/>
    <cellStyle name="Обычный 3 54 2 3 2 2 3" xfId="56666"/>
    <cellStyle name="Обычный 3 54 2 3 2 3" xfId="56667"/>
    <cellStyle name="Обычный 3 54 2 3 2 3 2" xfId="56668"/>
    <cellStyle name="Обычный 3 54 2 3 2 4" xfId="56669"/>
    <cellStyle name="Обычный 3 54 2 3 3" xfId="56670"/>
    <cellStyle name="Обычный 3 54 2 3 3 2" xfId="56671"/>
    <cellStyle name="Обычный 3 54 2 3 3 2 2" xfId="56672"/>
    <cellStyle name="Обычный 3 54 2 3 3 3" xfId="56673"/>
    <cellStyle name="Обычный 3 54 2 3 4" xfId="56674"/>
    <cellStyle name="Обычный 3 54 2 3 4 2" xfId="56675"/>
    <cellStyle name="Обычный 3 54 2 3 5" xfId="56676"/>
    <cellStyle name="Обычный 3 54 2 4" xfId="56677"/>
    <cellStyle name="Обычный 3 54 2 4 2" xfId="56678"/>
    <cellStyle name="Обычный 3 54 2 4 2 2" xfId="56679"/>
    <cellStyle name="Обычный 3 54 2 4 2 2 2" xfId="56680"/>
    <cellStyle name="Обычный 3 54 2 4 2 3" xfId="56681"/>
    <cellStyle name="Обычный 3 54 2 4 3" xfId="56682"/>
    <cellStyle name="Обычный 3 54 2 4 3 2" xfId="56683"/>
    <cellStyle name="Обычный 3 54 2 4 4" xfId="56684"/>
    <cellStyle name="Обычный 3 54 2 5" xfId="56685"/>
    <cellStyle name="Обычный 3 54 2 5 2" xfId="56686"/>
    <cellStyle name="Обычный 3 54 2 5 2 2" xfId="56687"/>
    <cellStyle name="Обычный 3 54 2 5 3" xfId="56688"/>
    <cellStyle name="Обычный 3 54 2 6" xfId="56689"/>
    <cellStyle name="Обычный 3 54 2 6 2" xfId="56690"/>
    <cellStyle name="Обычный 3 54 2 7" xfId="56691"/>
    <cellStyle name="Обычный 3 54 3" xfId="56692"/>
    <cellStyle name="Обычный 3 54 3 2" xfId="56693"/>
    <cellStyle name="Обычный 3 54 3 2 2" xfId="56694"/>
    <cellStyle name="Обычный 3 54 3 2 2 2" xfId="56695"/>
    <cellStyle name="Обычный 3 54 3 2 2 2 2" xfId="56696"/>
    <cellStyle name="Обычный 3 54 3 2 2 3" xfId="56697"/>
    <cellStyle name="Обычный 3 54 3 2 3" xfId="56698"/>
    <cellStyle name="Обычный 3 54 3 2 3 2" xfId="56699"/>
    <cellStyle name="Обычный 3 54 3 2 4" xfId="56700"/>
    <cellStyle name="Обычный 3 54 3 3" xfId="56701"/>
    <cellStyle name="Обычный 3 54 3 3 2" xfId="56702"/>
    <cellStyle name="Обычный 3 54 3 3 2 2" xfId="56703"/>
    <cellStyle name="Обычный 3 54 3 3 3" xfId="56704"/>
    <cellStyle name="Обычный 3 54 3 4" xfId="56705"/>
    <cellStyle name="Обычный 3 54 3 4 2" xfId="56706"/>
    <cellStyle name="Обычный 3 54 3 5" xfId="56707"/>
    <cellStyle name="Обычный 3 54 4" xfId="56708"/>
    <cellStyle name="Обычный 3 54 4 2" xfId="56709"/>
    <cellStyle name="Обычный 3 54 4 2 2" xfId="56710"/>
    <cellStyle name="Обычный 3 54 4 2 2 2" xfId="56711"/>
    <cellStyle name="Обычный 3 54 4 2 2 2 2" xfId="56712"/>
    <cellStyle name="Обычный 3 54 4 2 2 3" xfId="56713"/>
    <cellStyle name="Обычный 3 54 4 2 3" xfId="56714"/>
    <cellStyle name="Обычный 3 54 4 2 3 2" xfId="56715"/>
    <cellStyle name="Обычный 3 54 4 2 4" xfId="56716"/>
    <cellStyle name="Обычный 3 54 4 3" xfId="56717"/>
    <cellStyle name="Обычный 3 54 4 3 2" xfId="56718"/>
    <cellStyle name="Обычный 3 54 4 3 2 2" xfId="56719"/>
    <cellStyle name="Обычный 3 54 4 3 3" xfId="56720"/>
    <cellStyle name="Обычный 3 54 4 4" xfId="56721"/>
    <cellStyle name="Обычный 3 54 4 4 2" xfId="56722"/>
    <cellStyle name="Обычный 3 54 4 5" xfId="56723"/>
    <cellStyle name="Обычный 3 54 5" xfId="56724"/>
    <cellStyle name="Обычный 3 54 5 2" xfId="56725"/>
    <cellStyle name="Обычный 3 54 5 2 2" xfId="56726"/>
    <cellStyle name="Обычный 3 54 5 2 2 2" xfId="56727"/>
    <cellStyle name="Обычный 3 54 5 2 3" xfId="56728"/>
    <cellStyle name="Обычный 3 54 5 3" xfId="56729"/>
    <cellStyle name="Обычный 3 54 5 3 2" xfId="56730"/>
    <cellStyle name="Обычный 3 54 5 4" xfId="56731"/>
    <cellStyle name="Обычный 3 54 6" xfId="56732"/>
    <cellStyle name="Обычный 3 54 6 2" xfId="56733"/>
    <cellStyle name="Обычный 3 54 6 2 2" xfId="56734"/>
    <cellStyle name="Обычный 3 54 6 3" xfId="56735"/>
    <cellStyle name="Обычный 3 54 7" xfId="56736"/>
    <cellStyle name="Обычный 3 54 7 2" xfId="56737"/>
    <cellStyle name="Обычный 3 54 8" xfId="56738"/>
    <cellStyle name="Обычный 3 55" xfId="56739"/>
    <cellStyle name="Обычный 3 55 2" xfId="56740"/>
    <cellStyle name="Обычный 3 55 2 2" xfId="56741"/>
    <cellStyle name="Обычный 3 55 2 2 2" xfId="56742"/>
    <cellStyle name="Обычный 3 55 2 2 2 2" xfId="56743"/>
    <cellStyle name="Обычный 3 55 2 2 2 2 2" xfId="56744"/>
    <cellStyle name="Обычный 3 55 2 2 2 2 2 2" xfId="56745"/>
    <cellStyle name="Обычный 3 55 2 2 2 2 3" xfId="56746"/>
    <cellStyle name="Обычный 3 55 2 2 2 3" xfId="56747"/>
    <cellStyle name="Обычный 3 55 2 2 2 3 2" xfId="56748"/>
    <cellStyle name="Обычный 3 55 2 2 2 4" xfId="56749"/>
    <cellStyle name="Обычный 3 55 2 2 3" xfId="56750"/>
    <cellStyle name="Обычный 3 55 2 2 3 2" xfId="56751"/>
    <cellStyle name="Обычный 3 55 2 2 3 2 2" xfId="56752"/>
    <cellStyle name="Обычный 3 55 2 2 3 3" xfId="56753"/>
    <cellStyle name="Обычный 3 55 2 2 4" xfId="56754"/>
    <cellStyle name="Обычный 3 55 2 2 4 2" xfId="56755"/>
    <cellStyle name="Обычный 3 55 2 2 5" xfId="56756"/>
    <cellStyle name="Обычный 3 55 2 3" xfId="56757"/>
    <cellStyle name="Обычный 3 55 2 3 2" xfId="56758"/>
    <cellStyle name="Обычный 3 55 2 3 2 2" xfId="56759"/>
    <cellStyle name="Обычный 3 55 2 3 2 2 2" xfId="56760"/>
    <cellStyle name="Обычный 3 55 2 3 2 2 2 2" xfId="56761"/>
    <cellStyle name="Обычный 3 55 2 3 2 2 3" xfId="56762"/>
    <cellStyle name="Обычный 3 55 2 3 2 3" xfId="56763"/>
    <cellStyle name="Обычный 3 55 2 3 2 3 2" xfId="56764"/>
    <cellStyle name="Обычный 3 55 2 3 2 4" xfId="56765"/>
    <cellStyle name="Обычный 3 55 2 3 3" xfId="56766"/>
    <cellStyle name="Обычный 3 55 2 3 3 2" xfId="56767"/>
    <cellStyle name="Обычный 3 55 2 3 3 2 2" xfId="56768"/>
    <cellStyle name="Обычный 3 55 2 3 3 3" xfId="56769"/>
    <cellStyle name="Обычный 3 55 2 3 4" xfId="56770"/>
    <cellStyle name="Обычный 3 55 2 3 4 2" xfId="56771"/>
    <cellStyle name="Обычный 3 55 2 3 5" xfId="56772"/>
    <cellStyle name="Обычный 3 55 2 4" xfId="56773"/>
    <cellStyle name="Обычный 3 55 2 4 2" xfId="56774"/>
    <cellStyle name="Обычный 3 55 2 4 2 2" xfId="56775"/>
    <cellStyle name="Обычный 3 55 2 4 2 2 2" xfId="56776"/>
    <cellStyle name="Обычный 3 55 2 4 2 3" xfId="56777"/>
    <cellStyle name="Обычный 3 55 2 4 3" xfId="56778"/>
    <cellStyle name="Обычный 3 55 2 4 3 2" xfId="56779"/>
    <cellStyle name="Обычный 3 55 2 4 4" xfId="56780"/>
    <cellStyle name="Обычный 3 55 2 5" xfId="56781"/>
    <cellStyle name="Обычный 3 55 2 5 2" xfId="56782"/>
    <cellStyle name="Обычный 3 55 2 5 2 2" xfId="56783"/>
    <cellStyle name="Обычный 3 55 2 5 3" xfId="56784"/>
    <cellStyle name="Обычный 3 55 2 6" xfId="56785"/>
    <cellStyle name="Обычный 3 55 2 6 2" xfId="56786"/>
    <cellStyle name="Обычный 3 55 2 7" xfId="56787"/>
    <cellStyle name="Обычный 3 55 3" xfId="56788"/>
    <cellStyle name="Обычный 3 55 3 2" xfId="56789"/>
    <cellStyle name="Обычный 3 55 3 2 2" xfId="56790"/>
    <cellStyle name="Обычный 3 55 3 2 2 2" xfId="56791"/>
    <cellStyle name="Обычный 3 55 3 2 2 2 2" xfId="56792"/>
    <cellStyle name="Обычный 3 55 3 2 2 3" xfId="56793"/>
    <cellStyle name="Обычный 3 55 3 2 3" xfId="56794"/>
    <cellStyle name="Обычный 3 55 3 2 3 2" xfId="56795"/>
    <cellStyle name="Обычный 3 55 3 2 4" xfId="56796"/>
    <cellStyle name="Обычный 3 55 3 3" xfId="56797"/>
    <cellStyle name="Обычный 3 55 3 3 2" xfId="56798"/>
    <cellStyle name="Обычный 3 55 3 3 2 2" xfId="56799"/>
    <cellStyle name="Обычный 3 55 3 3 3" xfId="56800"/>
    <cellStyle name="Обычный 3 55 3 4" xfId="56801"/>
    <cellStyle name="Обычный 3 55 3 4 2" xfId="56802"/>
    <cellStyle name="Обычный 3 55 3 5" xfId="56803"/>
    <cellStyle name="Обычный 3 55 4" xfId="56804"/>
    <cellStyle name="Обычный 3 55 4 2" xfId="56805"/>
    <cellStyle name="Обычный 3 55 4 2 2" xfId="56806"/>
    <cellStyle name="Обычный 3 55 4 2 2 2" xfId="56807"/>
    <cellStyle name="Обычный 3 55 4 2 2 2 2" xfId="56808"/>
    <cellStyle name="Обычный 3 55 4 2 2 3" xfId="56809"/>
    <cellStyle name="Обычный 3 55 4 2 3" xfId="56810"/>
    <cellStyle name="Обычный 3 55 4 2 3 2" xfId="56811"/>
    <cellStyle name="Обычный 3 55 4 2 4" xfId="56812"/>
    <cellStyle name="Обычный 3 55 4 3" xfId="56813"/>
    <cellStyle name="Обычный 3 55 4 3 2" xfId="56814"/>
    <cellStyle name="Обычный 3 55 4 3 2 2" xfId="56815"/>
    <cellStyle name="Обычный 3 55 4 3 3" xfId="56816"/>
    <cellStyle name="Обычный 3 55 4 4" xfId="56817"/>
    <cellStyle name="Обычный 3 55 4 4 2" xfId="56818"/>
    <cellStyle name="Обычный 3 55 4 5" xfId="56819"/>
    <cellStyle name="Обычный 3 55 5" xfId="56820"/>
    <cellStyle name="Обычный 3 55 5 2" xfId="56821"/>
    <cellStyle name="Обычный 3 55 5 2 2" xfId="56822"/>
    <cellStyle name="Обычный 3 55 5 2 2 2" xfId="56823"/>
    <cellStyle name="Обычный 3 55 5 2 3" xfId="56824"/>
    <cellStyle name="Обычный 3 55 5 3" xfId="56825"/>
    <cellStyle name="Обычный 3 55 5 3 2" xfId="56826"/>
    <cellStyle name="Обычный 3 55 5 4" xfId="56827"/>
    <cellStyle name="Обычный 3 55 6" xfId="56828"/>
    <cellStyle name="Обычный 3 55 6 2" xfId="56829"/>
    <cellStyle name="Обычный 3 55 6 2 2" xfId="56830"/>
    <cellStyle name="Обычный 3 55 6 3" xfId="56831"/>
    <cellStyle name="Обычный 3 55 7" xfId="56832"/>
    <cellStyle name="Обычный 3 55 7 2" xfId="56833"/>
    <cellStyle name="Обычный 3 55 8" xfId="56834"/>
    <cellStyle name="Обычный 3 56" xfId="56835"/>
    <cellStyle name="Обычный 3 56 2" xfId="56836"/>
    <cellStyle name="Обычный 3 56 2 2" xfId="56837"/>
    <cellStyle name="Обычный 3 56 2 2 2" xfId="56838"/>
    <cellStyle name="Обычный 3 56 2 2 2 2" xfId="56839"/>
    <cellStyle name="Обычный 3 56 2 2 2 2 2" xfId="56840"/>
    <cellStyle name="Обычный 3 56 2 2 2 2 2 2" xfId="56841"/>
    <cellStyle name="Обычный 3 56 2 2 2 2 3" xfId="56842"/>
    <cellStyle name="Обычный 3 56 2 2 2 3" xfId="56843"/>
    <cellStyle name="Обычный 3 56 2 2 2 3 2" xfId="56844"/>
    <cellStyle name="Обычный 3 56 2 2 2 4" xfId="56845"/>
    <cellStyle name="Обычный 3 56 2 2 3" xfId="56846"/>
    <cellStyle name="Обычный 3 56 2 2 3 2" xfId="56847"/>
    <cellStyle name="Обычный 3 56 2 2 3 2 2" xfId="56848"/>
    <cellStyle name="Обычный 3 56 2 2 3 3" xfId="56849"/>
    <cellStyle name="Обычный 3 56 2 2 4" xfId="56850"/>
    <cellStyle name="Обычный 3 56 2 2 4 2" xfId="56851"/>
    <cellStyle name="Обычный 3 56 2 2 5" xfId="56852"/>
    <cellStyle name="Обычный 3 56 2 3" xfId="56853"/>
    <cellStyle name="Обычный 3 56 2 3 2" xfId="56854"/>
    <cellStyle name="Обычный 3 56 2 3 2 2" xfId="56855"/>
    <cellStyle name="Обычный 3 56 2 3 2 2 2" xfId="56856"/>
    <cellStyle name="Обычный 3 56 2 3 2 2 2 2" xfId="56857"/>
    <cellStyle name="Обычный 3 56 2 3 2 2 3" xfId="56858"/>
    <cellStyle name="Обычный 3 56 2 3 2 3" xfId="56859"/>
    <cellStyle name="Обычный 3 56 2 3 2 3 2" xfId="56860"/>
    <cellStyle name="Обычный 3 56 2 3 2 4" xfId="56861"/>
    <cellStyle name="Обычный 3 56 2 3 3" xfId="56862"/>
    <cellStyle name="Обычный 3 56 2 3 3 2" xfId="56863"/>
    <cellStyle name="Обычный 3 56 2 3 3 2 2" xfId="56864"/>
    <cellStyle name="Обычный 3 56 2 3 3 3" xfId="56865"/>
    <cellStyle name="Обычный 3 56 2 3 4" xfId="56866"/>
    <cellStyle name="Обычный 3 56 2 3 4 2" xfId="56867"/>
    <cellStyle name="Обычный 3 56 2 3 5" xfId="56868"/>
    <cellStyle name="Обычный 3 56 2 4" xfId="56869"/>
    <cellStyle name="Обычный 3 56 2 4 2" xfId="56870"/>
    <cellStyle name="Обычный 3 56 2 4 2 2" xfId="56871"/>
    <cellStyle name="Обычный 3 56 2 4 2 2 2" xfId="56872"/>
    <cellStyle name="Обычный 3 56 2 4 2 3" xfId="56873"/>
    <cellStyle name="Обычный 3 56 2 4 3" xfId="56874"/>
    <cellStyle name="Обычный 3 56 2 4 3 2" xfId="56875"/>
    <cellStyle name="Обычный 3 56 2 4 4" xfId="56876"/>
    <cellStyle name="Обычный 3 56 2 5" xfId="56877"/>
    <cellStyle name="Обычный 3 56 2 5 2" xfId="56878"/>
    <cellStyle name="Обычный 3 56 2 5 2 2" xfId="56879"/>
    <cellStyle name="Обычный 3 56 2 5 3" xfId="56880"/>
    <cellStyle name="Обычный 3 56 2 6" xfId="56881"/>
    <cellStyle name="Обычный 3 56 2 6 2" xfId="56882"/>
    <cellStyle name="Обычный 3 56 2 7" xfId="56883"/>
    <cellStyle name="Обычный 3 56 3" xfId="56884"/>
    <cellStyle name="Обычный 3 56 3 2" xfId="56885"/>
    <cellStyle name="Обычный 3 56 3 2 2" xfId="56886"/>
    <cellStyle name="Обычный 3 56 3 2 2 2" xfId="56887"/>
    <cellStyle name="Обычный 3 56 3 2 2 2 2" xfId="56888"/>
    <cellStyle name="Обычный 3 56 3 2 2 3" xfId="56889"/>
    <cellStyle name="Обычный 3 56 3 2 3" xfId="56890"/>
    <cellStyle name="Обычный 3 56 3 2 3 2" xfId="56891"/>
    <cellStyle name="Обычный 3 56 3 2 4" xfId="56892"/>
    <cellStyle name="Обычный 3 56 3 3" xfId="56893"/>
    <cellStyle name="Обычный 3 56 3 3 2" xfId="56894"/>
    <cellStyle name="Обычный 3 56 3 3 2 2" xfId="56895"/>
    <cellStyle name="Обычный 3 56 3 3 3" xfId="56896"/>
    <cellStyle name="Обычный 3 56 3 4" xfId="56897"/>
    <cellStyle name="Обычный 3 56 3 4 2" xfId="56898"/>
    <cellStyle name="Обычный 3 56 3 5" xfId="56899"/>
    <cellStyle name="Обычный 3 56 4" xfId="56900"/>
    <cellStyle name="Обычный 3 56 4 2" xfId="56901"/>
    <cellStyle name="Обычный 3 56 4 2 2" xfId="56902"/>
    <cellStyle name="Обычный 3 56 4 2 2 2" xfId="56903"/>
    <cellStyle name="Обычный 3 56 4 2 2 2 2" xfId="56904"/>
    <cellStyle name="Обычный 3 56 4 2 2 3" xfId="56905"/>
    <cellStyle name="Обычный 3 56 4 2 3" xfId="56906"/>
    <cellStyle name="Обычный 3 56 4 2 3 2" xfId="56907"/>
    <cellStyle name="Обычный 3 56 4 2 4" xfId="56908"/>
    <cellStyle name="Обычный 3 56 4 3" xfId="56909"/>
    <cellStyle name="Обычный 3 56 4 3 2" xfId="56910"/>
    <cellStyle name="Обычный 3 56 4 3 2 2" xfId="56911"/>
    <cellStyle name="Обычный 3 56 4 3 3" xfId="56912"/>
    <cellStyle name="Обычный 3 56 4 4" xfId="56913"/>
    <cellStyle name="Обычный 3 56 4 4 2" xfId="56914"/>
    <cellStyle name="Обычный 3 56 4 5" xfId="56915"/>
    <cellStyle name="Обычный 3 56 5" xfId="56916"/>
    <cellStyle name="Обычный 3 56 5 2" xfId="56917"/>
    <cellStyle name="Обычный 3 56 5 2 2" xfId="56918"/>
    <cellStyle name="Обычный 3 56 5 2 2 2" xfId="56919"/>
    <cellStyle name="Обычный 3 56 5 2 3" xfId="56920"/>
    <cellStyle name="Обычный 3 56 5 3" xfId="56921"/>
    <cellStyle name="Обычный 3 56 5 3 2" xfId="56922"/>
    <cellStyle name="Обычный 3 56 5 4" xfId="56923"/>
    <cellStyle name="Обычный 3 56 6" xfId="56924"/>
    <cellStyle name="Обычный 3 56 6 2" xfId="56925"/>
    <cellStyle name="Обычный 3 56 6 2 2" xfId="56926"/>
    <cellStyle name="Обычный 3 56 6 3" xfId="56927"/>
    <cellStyle name="Обычный 3 56 7" xfId="56928"/>
    <cellStyle name="Обычный 3 56 7 2" xfId="56929"/>
    <cellStyle name="Обычный 3 56 8" xfId="56930"/>
    <cellStyle name="Обычный 3 57" xfId="56931"/>
    <cellStyle name="Обычный 3 57 2" xfId="56932"/>
    <cellStyle name="Обычный 3 57 2 2" xfId="56933"/>
    <cellStyle name="Обычный 3 57 2 2 2" xfId="56934"/>
    <cellStyle name="Обычный 3 57 2 2 2 2" xfId="56935"/>
    <cellStyle name="Обычный 3 57 2 2 2 2 2" xfId="56936"/>
    <cellStyle name="Обычный 3 57 2 2 2 2 2 2" xfId="56937"/>
    <cellStyle name="Обычный 3 57 2 2 2 2 3" xfId="56938"/>
    <cellStyle name="Обычный 3 57 2 2 2 3" xfId="56939"/>
    <cellStyle name="Обычный 3 57 2 2 2 3 2" xfId="56940"/>
    <cellStyle name="Обычный 3 57 2 2 2 4" xfId="56941"/>
    <cellStyle name="Обычный 3 57 2 2 3" xfId="56942"/>
    <cellStyle name="Обычный 3 57 2 2 3 2" xfId="56943"/>
    <cellStyle name="Обычный 3 57 2 2 3 2 2" xfId="56944"/>
    <cellStyle name="Обычный 3 57 2 2 3 3" xfId="56945"/>
    <cellStyle name="Обычный 3 57 2 2 4" xfId="56946"/>
    <cellStyle name="Обычный 3 57 2 2 4 2" xfId="56947"/>
    <cellStyle name="Обычный 3 57 2 2 5" xfId="56948"/>
    <cellStyle name="Обычный 3 57 2 3" xfId="56949"/>
    <cellStyle name="Обычный 3 57 2 3 2" xfId="56950"/>
    <cellStyle name="Обычный 3 57 2 3 2 2" xfId="56951"/>
    <cellStyle name="Обычный 3 57 2 3 2 2 2" xfId="56952"/>
    <cellStyle name="Обычный 3 57 2 3 2 2 2 2" xfId="56953"/>
    <cellStyle name="Обычный 3 57 2 3 2 2 3" xfId="56954"/>
    <cellStyle name="Обычный 3 57 2 3 2 3" xfId="56955"/>
    <cellStyle name="Обычный 3 57 2 3 2 3 2" xfId="56956"/>
    <cellStyle name="Обычный 3 57 2 3 2 4" xfId="56957"/>
    <cellStyle name="Обычный 3 57 2 3 3" xfId="56958"/>
    <cellStyle name="Обычный 3 57 2 3 3 2" xfId="56959"/>
    <cellStyle name="Обычный 3 57 2 3 3 2 2" xfId="56960"/>
    <cellStyle name="Обычный 3 57 2 3 3 3" xfId="56961"/>
    <cellStyle name="Обычный 3 57 2 3 4" xfId="56962"/>
    <cellStyle name="Обычный 3 57 2 3 4 2" xfId="56963"/>
    <cellStyle name="Обычный 3 57 2 3 5" xfId="56964"/>
    <cellStyle name="Обычный 3 57 2 4" xfId="56965"/>
    <cellStyle name="Обычный 3 57 2 4 2" xfId="56966"/>
    <cellStyle name="Обычный 3 57 2 4 2 2" xfId="56967"/>
    <cellStyle name="Обычный 3 57 2 4 2 2 2" xfId="56968"/>
    <cellStyle name="Обычный 3 57 2 4 2 3" xfId="56969"/>
    <cellStyle name="Обычный 3 57 2 4 3" xfId="56970"/>
    <cellStyle name="Обычный 3 57 2 4 3 2" xfId="56971"/>
    <cellStyle name="Обычный 3 57 2 4 4" xfId="56972"/>
    <cellStyle name="Обычный 3 57 2 5" xfId="56973"/>
    <cellStyle name="Обычный 3 57 2 5 2" xfId="56974"/>
    <cellStyle name="Обычный 3 57 2 5 2 2" xfId="56975"/>
    <cellStyle name="Обычный 3 57 2 5 3" xfId="56976"/>
    <cellStyle name="Обычный 3 57 2 6" xfId="56977"/>
    <cellStyle name="Обычный 3 57 2 6 2" xfId="56978"/>
    <cellStyle name="Обычный 3 57 2 7" xfId="56979"/>
    <cellStyle name="Обычный 3 57 3" xfId="56980"/>
    <cellStyle name="Обычный 3 57 3 2" xfId="56981"/>
    <cellStyle name="Обычный 3 57 3 2 2" xfId="56982"/>
    <cellStyle name="Обычный 3 57 3 2 2 2" xfId="56983"/>
    <cellStyle name="Обычный 3 57 3 2 2 2 2" xfId="56984"/>
    <cellStyle name="Обычный 3 57 3 2 2 3" xfId="56985"/>
    <cellStyle name="Обычный 3 57 3 2 3" xfId="56986"/>
    <cellStyle name="Обычный 3 57 3 2 3 2" xfId="56987"/>
    <cellStyle name="Обычный 3 57 3 2 4" xfId="56988"/>
    <cellStyle name="Обычный 3 57 3 3" xfId="56989"/>
    <cellStyle name="Обычный 3 57 3 3 2" xfId="56990"/>
    <cellStyle name="Обычный 3 57 3 3 2 2" xfId="56991"/>
    <cellStyle name="Обычный 3 57 3 3 3" xfId="56992"/>
    <cellStyle name="Обычный 3 57 3 4" xfId="56993"/>
    <cellStyle name="Обычный 3 57 3 4 2" xfId="56994"/>
    <cellStyle name="Обычный 3 57 3 5" xfId="56995"/>
    <cellStyle name="Обычный 3 57 4" xfId="56996"/>
    <cellStyle name="Обычный 3 57 4 2" xfId="56997"/>
    <cellStyle name="Обычный 3 57 4 2 2" xfId="56998"/>
    <cellStyle name="Обычный 3 57 4 2 2 2" xfId="56999"/>
    <cellStyle name="Обычный 3 57 4 2 2 2 2" xfId="57000"/>
    <cellStyle name="Обычный 3 57 4 2 2 3" xfId="57001"/>
    <cellStyle name="Обычный 3 57 4 2 3" xfId="57002"/>
    <cellStyle name="Обычный 3 57 4 2 3 2" xfId="57003"/>
    <cellStyle name="Обычный 3 57 4 2 4" xfId="57004"/>
    <cellStyle name="Обычный 3 57 4 3" xfId="57005"/>
    <cellStyle name="Обычный 3 57 4 3 2" xfId="57006"/>
    <cellStyle name="Обычный 3 57 4 3 2 2" xfId="57007"/>
    <cellStyle name="Обычный 3 57 4 3 3" xfId="57008"/>
    <cellStyle name="Обычный 3 57 4 4" xfId="57009"/>
    <cellStyle name="Обычный 3 57 4 4 2" xfId="57010"/>
    <cellStyle name="Обычный 3 57 4 5" xfId="57011"/>
    <cellStyle name="Обычный 3 57 5" xfId="57012"/>
    <cellStyle name="Обычный 3 57 5 2" xfId="57013"/>
    <cellStyle name="Обычный 3 57 5 2 2" xfId="57014"/>
    <cellStyle name="Обычный 3 57 5 2 2 2" xfId="57015"/>
    <cellStyle name="Обычный 3 57 5 2 3" xfId="57016"/>
    <cellStyle name="Обычный 3 57 5 3" xfId="57017"/>
    <cellStyle name="Обычный 3 57 5 3 2" xfId="57018"/>
    <cellStyle name="Обычный 3 57 5 4" xfId="57019"/>
    <cellStyle name="Обычный 3 57 6" xfId="57020"/>
    <cellStyle name="Обычный 3 57 6 2" xfId="57021"/>
    <cellStyle name="Обычный 3 57 6 2 2" xfId="57022"/>
    <cellStyle name="Обычный 3 57 6 3" xfId="57023"/>
    <cellStyle name="Обычный 3 57 7" xfId="57024"/>
    <cellStyle name="Обычный 3 57 7 2" xfId="57025"/>
    <cellStyle name="Обычный 3 57 8" xfId="57026"/>
    <cellStyle name="Обычный 3 58" xfId="57027"/>
    <cellStyle name="Обычный 3 58 2" xfId="57028"/>
    <cellStyle name="Обычный 3 58 2 2" xfId="57029"/>
    <cellStyle name="Обычный 3 58 2 2 2" xfId="57030"/>
    <cellStyle name="Обычный 3 58 2 2 2 2" xfId="57031"/>
    <cellStyle name="Обычный 3 58 2 2 2 2 2" xfId="57032"/>
    <cellStyle name="Обычный 3 58 2 2 2 2 2 2" xfId="57033"/>
    <cellStyle name="Обычный 3 58 2 2 2 2 3" xfId="57034"/>
    <cellStyle name="Обычный 3 58 2 2 2 3" xfId="57035"/>
    <cellStyle name="Обычный 3 58 2 2 2 3 2" xfId="57036"/>
    <cellStyle name="Обычный 3 58 2 2 2 4" xfId="57037"/>
    <cellStyle name="Обычный 3 58 2 2 3" xfId="57038"/>
    <cellStyle name="Обычный 3 58 2 2 3 2" xfId="57039"/>
    <cellStyle name="Обычный 3 58 2 2 3 2 2" xfId="57040"/>
    <cellStyle name="Обычный 3 58 2 2 3 3" xfId="57041"/>
    <cellStyle name="Обычный 3 58 2 2 4" xfId="57042"/>
    <cellStyle name="Обычный 3 58 2 2 4 2" xfId="57043"/>
    <cellStyle name="Обычный 3 58 2 2 5" xfId="57044"/>
    <cellStyle name="Обычный 3 58 2 3" xfId="57045"/>
    <cellStyle name="Обычный 3 58 2 3 2" xfId="57046"/>
    <cellStyle name="Обычный 3 58 2 3 2 2" xfId="57047"/>
    <cellStyle name="Обычный 3 58 2 3 2 2 2" xfId="57048"/>
    <cellStyle name="Обычный 3 58 2 3 2 2 2 2" xfId="57049"/>
    <cellStyle name="Обычный 3 58 2 3 2 2 3" xfId="57050"/>
    <cellStyle name="Обычный 3 58 2 3 2 3" xfId="57051"/>
    <cellStyle name="Обычный 3 58 2 3 2 3 2" xfId="57052"/>
    <cellStyle name="Обычный 3 58 2 3 2 4" xfId="57053"/>
    <cellStyle name="Обычный 3 58 2 3 3" xfId="57054"/>
    <cellStyle name="Обычный 3 58 2 3 3 2" xfId="57055"/>
    <cellStyle name="Обычный 3 58 2 3 3 2 2" xfId="57056"/>
    <cellStyle name="Обычный 3 58 2 3 3 3" xfId="57057"/>
    <cellStyle name="Обычный 3 58 2 3 4" xfId="57058"/>
    <cellStyle name="Обычный 3 58 2 3 4 2" xfId="57059"/>
    <cellStyle name="Обычный 3 58 2 3 5" xfId="57060"/>
    <cellStyle name="Обычный 3 58 2 4" xfId="57061"/>
    <cellStyle name="Обычный 3 58 2 4 2" xfId="57062"/>
    <cellStyle name="Обычный 3 58 2 4 2 2" xfId="57063"/>
    <cellStyle name="Обычный 3 58 2 4 2 2 2" xfId="57064"/>
    <cellStyle name="Обычный 3 58 2 4 2 3" xfId="57065"/>
    <cellStyle name="Обычный 3 58 2 4 3" xfId="57066"/>
    <cellStyle name="Обычный 3 58 2 4 3 2" xfId="57067"/>
    <cellStyle name="Обычный 3 58 2 4 4" xfId="57068"/>
    <cellStyle name="Обычный 3 58 2 5" xfId="57069"/>
    <cellStyle name="Обычный 3 58 2 5 2" xfId="57070"/>
    <cellStyle name="Обычный 3 58 2 5 2 2" xfId="57071"/>
    <cellStyle name="Обычный 3 58 2 5 3" xfId="57072"/>
    <cellStyle name="Обычный 3 58 2 6" xfId="57073"/>
    <cellStyle name="Обычный 3 58 2 6 2" xfId="57074"/>
    <cellStyle name="Обычный 3 58 2 7" xfId="57075"/>
    <cellStyle name="Обычный 3 58 3" xfId="57076"/>
    <cellStyle name="Обычный 3 58 3 2" xfId="57077"/>
    <cellStyle name="Обычный 3 58 3 2 2" xfId="57078"/>
    <cellStyle name="Обычный 3 58 3 2 2 2" xfId="57079"/>
    <cellStyle name="Обычный 3 58 3 2 2 2 2" xfId="57080"/>
    <cellStyle name="Обычный 3 58 3 2 2 3" xfId="57081"/>
    <cellStyle name="Обычный 3 58 3 2 3" xfId="57082"/>
    <cellStyle name="Обычный 3 58 3 2 3 2" xfId="57083"/>
    <cellStyle name="Обычный 3 58 3 2 4" xfId="57084"/>
    <cellStyle name="Обычный 3 58 3 3" xfId="57085"/>
    <cellStyle name="Обычный 3 58 3 3 2" xfId="57086"/>
    <cellStyle name="Обычный 3 58 3 3 2 2" xfId="57087"/>
    <cellStyle name="Обычный 3 58 3 3 3" xfId="57088"/>
    <cellStyle name="Обычный 3 58 3 4" xfId="57089"/>
    <cellStyle name="Обычный 3 58 3 4 2" xfId="57090"/>
    <cellStyle name="Обычный 3 58 3 5" xfId="57091"/>
    <cellStyle name="Обычный 3 58 4" xfId="57092"/>
    <cellStyle name="Обычный 3 58 4 2" xfId="57093"/>
    <cellStyle name="Обычный 3 58 4 2 2" xfId="57094"/>
    <cellStyle name="Обычный 3 58 4 2 2 2" xfId="57095"/>
    <cellStyle name="Обычный 3 58 4 2 2 2 2" xfId="57096"/>
    <cellStyle name="Обычный 3 58 4 2 2 3" xfId="57097"/>
    <cellStyle name="Обычный 3 58 4 2 3" xfId="57098"/>
    <cellStyle name="Обычный 3 58 4 2 3 2" xfId="57099"/>
    <cellStyle name="Обычный 3 58 4 2 4" xfId="57100"/>
    <cellStyle name="Обычный 3 58 4 3" xfId="57101"/>
    <cellStyle name="Обычный 3 58 4 3 2" xfId="57102"/>
    <cellStyle name="Обычный 3 58 4 3 2 2" xfId="57103"/>
    <cellStyle name="Обычный 3 58 4 3 3" xfId="57104"/>
    <cellStyle name="Обычный 3 58 4 4" xfId="57105"/>
    <cellStyle name="Обычный 3 58 4 4 2" xfId="57106"/>
    <cellStyle name="Обычный 3 58 4 5" xfId="57107"/>
    <cellStyle name="Обычный 3 58 5" xfId="57108"/>
    <cellStyle name="Обычный 3 58 5 2" xfId="57109"/>
    <cellStyle name="Обычный 3 58 5 2 2" xfId="57110"/>
    <cellStyle name="Обычный 3 58 5 2 2 2" xfId="57111"/>
    <cellStyle name="Обычный 3 58 5 2 3" xfId="57112"/>
    <cellStyle name="Обычный 3 58 5 3" xfId="57113"/>
    <cellStyle name="Обычный 3 58 5 3 2" xfId="57114"/>
    <cellStyle name="Обычный 3 58 5 4" xfId="57115"/>
    <cellStyle name="Обычный 3 58 6" xfId="57116"/>
    <cellStyle name="Обычный 3 58 6 2" xfId="57117"/>
    <cellStyle name="Обычный 3 58 6 2 2" xfId="57118"/>
    <cellStyle name="Обычный 3 58 6 3" xfId="57119"/>
    <cellStyle name="Обычный 3 58 7" xfId="57120"/>
    <cellStyle name="Обычный 3 58 7 2" xfId="57121"/>
    <cellStyle name="Обычный 3 58 8" xfId="57122"/>
    <cellStyle name="Обычный 3 59" xfId="57123"/>
    <cellStyle name="Обычный 3 59 2" xfId="57124"/>
    <cellStyle name="Обычный 3 59 2 2" xfId="57125"/>
    <cellStyle name="Обычный 3 59 2 2 2" xfId="57126"/>
    <cellStyle name="Обычный 3 59 2 2 2 2" xfId="57127"/>
    <cellStyle name="Обычный 3 59 2 2 2 2 2" xfId="57128"/>
    <cellStyle name="Обычный 3 59 2 2 2 2 2 2" xfId="57129"/>
    <cellStyle name="Обычный 3 59 2 2 2 2 3" xfId="57130"/>
    <cellStyle name="Обычный 3 59 2 2 2 3" xfId="57131"/>
    <cellStyle name="Обычный 3 59 2 2 2 3 2" xfId="57132"/>
    <cellStyle name="Обычный 3 59 2 2 2 4" xfId="57133"/>
    <cellStyle name="Обычный 3 59 2 2 3" xfId="57134"/>
    <cellStyle name="Обычный 3 59 2 2 3 2" xfId="57135"/>
    <cellStyle name="Обычный 3 59 2 2 3 2 2" xfId="57136"/>
    <cellStyle name="Обычный 3 59 2 2 3 3" xfId="57137"/>
    <cellStyle name="Обычный 3 59 2 2 4" xfId="57138"/>
    <cellStyle name="Обычный 3 59 2 2 4 2" xfId="57139"/>
    <cellStyle name="Обычный 3 59 2 2 5" xfId="57140"/>
    <cellStyle name="Обычный 3 59 2 3" xfId="57141"/>
    <cellStyle name="Обычный 3 59 2 3 2" xfId="57142"/>
    <cellStyle name="Обычный 3 59 2 3 2 2" xfId="57143"/>
    <cellStyle name="Обычный 3 59 2 3 2 2 2" xfId="57144"/>
    <cellStyle name="Обычный 3 59 2 3 2 2 2 2" xfId="57145"/>
    <cellStyle name="Обычный 3 59 2 3 2 2 3" xfId="57146"/>
    <cellStyle name="Обычный 3 59 2 3 2 3" xfId="57147"/>
    <cellStyle name="Обычный 3 59 2 3 2 3 2" xfId="57148"/>
    <cellStyle name="Обычный 3 59 2 3 2 4" xfId="57149"/>
    <cellStyle name="Обычный 3 59 2 3 3" xfId="57150"/>
    <cellStyle name="Обычный 3 59 2 3 3 2" xfId="57151"/>
    <cellStyle name="Обычный 3 59 2 3 3 2 2" xfId="57152"/>
    <cellStyle name="Обычный 3 59 2 3 3 3" xfId="57153"/>
    <cellStyle name="Обычный 3 59 2 3 4" xfId="57154"/>
    <cellStyle name="Обычный 3 59 2 3 4 2" xfId="57155"/>
    <cellStyle name="Обычный 3 59 2 3 5" xfId="57156"/>
    <cellStyle name="Обычный 3 59 2 4" xfId="57157"/>
    <cellStyle name="Обычный 3 59 2 4 2" xfId="57158"/>
    <cellStyle name="Обычный 3 59 2 4 2 2" xfId="57159"/>
    <cellStyle name="Обычный 3 59 2 4 2 2 2" xfId="57160"/>
    <cellStyle name="Обычный 3 59 2 4 2 3" xfId="57161"/>
    <cellStyle name="Обычный 3 59 2 4 3" xfId="57162"/>
    <cellStyle name="Обычный 3 59 2 4 3 2" xfId="57163"/>
    <cellStyle name="Обычный 3 59 2 4 4" xfId="57164"/>
    <cellStyle name="Обычный 3 59 2 5" xfId="57165"/>
    <cellStyle name="Обычный 3 59 2 5 2" xfId="57166"/>
    <cellStyle name="Обычный 3 59 2 5 2 2" xfId="57167"/>
    <cellStyle name="Обычный 3 59 2 5 3" xfId="57168"/>
    <cellStyle name="Обычный 3 59 2 6" xfId="57169"/>
    <cellStyle name="Обычный 3 59 2 6 2" xfId="57170"/>
    <cellStyle name="Обычный 3 59 2 7" xfId="57171"/>
    <cellStyle name="Обычный 3 59 3" xfId="57172"/>
    <cellStyle name="Обычный 3 59 3 2" xfId="57173"/>
    <cellStyle name="Обычный 3 59 3 2 2" xfId="57174"/>
    <cellStyle name="Обычный 3 59 3 2 2 2" xfId="57175"/>
    <cellStyle name="Обычный 3 59 3 2 2 2 2" xfId="57176"/>
    <cellStyle name="Обычный 3 59 3 2 2 3" xfId="57177"/>
    <cellStyle name="Обычный 3 59 3 2 3" xfId="57178"/>
    <cellStyle name="Обычный 3 59 3 2 3 2" xfId="57179"/>
    <cellStyle name="Обычный 3 59 3 2 4" xfId="57180"/>
    <cellStyle name="Обычный 3 59 3 3" xfId="57181"/>
    <cellStyle name="Обычный 3 59 3 3 2" xfId="57182"/>
    <cellStyle name="Обычный 3 59 3 3 2 2" xfId="57183"/>
    <cellStyle name="Обычный 3 59 3 3 3" xfId="57184"/>
    <cellStyle name="Обычный 3 59 3 4" xfId="57185"/>
    <cellStyle name="Обычный 3 59 3 4 2" xfId="57186"/>
    <cellStyle name="Обычный 3 59 3 5" xfId="57187"/>
    <cellStyle name="Обычный 3 59 4" xfId="57188"/>
    <cellStyle name="Обычный 3 59 4 2" xfId="57189"/>
    <cellStyle name="Обычный 3 59 4 2 2" xfId="57190"/>
    <cellStyle name="Обычный 3 59 4 2 2 2" xfId="57191"/>
    <cellStyle name="Обычный 3 59 4 2 2 2 2" xfId="57192"/>
    <cellStyle name="Обычный 3 59 4 2 2 3" xfId="57193"/>
    <cellStyle name="Обычный 3 59 4 2 3" xfId="57194"/>
    <cellStyle name="Обычный 3 59 4 2 3 2" xfId="57195"/>
    <cellStyle name="Обычный 3 59 4 2 4" xfId="57196"/>
    <cellStyle name="Обычный 3 59 4 3" xfId="57197"/>
    <cellStyle name="Обычный 3 59 4 3 2" xfId="57198"/>
    <cellStyle name="Обычный 3 59 4 3 2 2" xfId="57199"/>
    <cellStyle name="Обычный 3 59 4 3 3" xfId="57200"/>
    <cellStyle name="Обычный 3 59 4 4" xfId="57201"/>
    <cellStyle name="Обычный 3 59 4 4 2" xfId="57202"/>
    <cellStyle name="Обычный 3 59 4 5" xfId="57203"/>
    <cellStyle name="Обычный 3 59 5" xfId="57204"/>
    <cellStyle name="Обычный 3 59 5 2" xfId="57205"/>
    <cellStyle name="Обычный 3 59 5 2 2" xfId="57206"/>
    <cellStyle name="Обычный 3 59 5 2 2 2" xfId="57207"/>
    <cellStyle name="Обычный 3 59 5 2 3" xfId="57208"/>
    <cellStyle name="Обычный 3 59 5 3" xfId="57209"/>
    <cellStyle name="Обычный 3 59 5 3 2" xfId="57210"/>
    <cellStyle name="Обычный 3 59 5 4" xfId="57211"/>
    <cellStyle name="Обычный 3 59 6" xfId="57212"/>
    <cellStyle name="Обычный 3 59 6 2" xfId="57213"/>
    <cellStyle name="Обычный 3 59 6 2 2" xfId="57214"/>
    <cellStyle name="Обычный 3 59 6 3" xfId="57215"/>
    <cellStyle name="Обычный 3 59 7" xfId="57216"/>
    <cellStyle name="Обычный 3 59 7 2" xfId="57217"/>
    <cellStyle name="Обычный 3 59 8" xfId="57218"/>
    <cellStyle name="Обычный 3 6" xfId="57219"/>
    <cellStyle name="Обычный 3 60" xfId="57220"/>
    <cellStyle name="Обычный 3 60 2" xfId="57221"/>
    <cellStyle name="Обычный 3 60 2 2" xfId="57222"/>
    <cellStyle name="Обычный 3 60 2 2 2" xfId="57223"/>
    <cellStyle name="Обычный 3 60 2 2 2 2" xfId="57224"/>
    <cellStyle name="Обычный 3 60 2 2 2 2 2" xfId="57225"/>
    <cellStyle name="Обычный 3 60 2 2 2 2 2 2" xfId="57226"/>
    <cellStyle name="Обычный 3 60 2 2 2 2 3" xfId="57227"/>
    <cellStyle name="Обычный 3 60 2 2 2 3" xfId="57228"/>
    <cellStyle name="Обычный 3 60 2 2 2 3 2" xfId="57229"/>
    <cellStyle name="Обычный 3 60 2 2 2 4" xfId="57230"/>
    <cellStyle name="Обычный 3 60 2 2 3" xfId="57231"/>
    <cellStyle name="Обычный 3 60 2 2 3 2" xfId="57232"/>
    <cellStyle name="Обычный 3 60 2 2 3 2 2" xfId="57233"/>
    <cellStyle name="Обычный 3 60 2 2 3 3" xfId="57234"/>
    <cellStyle name="Обычный 3 60 2 2 4" xfId="57235"/>
    <cellStyle name="Обычный 3 60 2 2 4 2" xfId="57236"/>
    <cellStyle name="Обычный 3 60 2 2 5" xfId="57237"/>
    <cellStyle name="Обычный 3 60 2 3" xfId="57238"/>
    <cellStyle name="Обычный 3 60 2 3 2" xfId="57239"/>
    <cellStyle name="Обычный 3 60 2 3 2 2" xfId="57240"/>
    <cellStyle name="Обычный 3 60 2 3 2 2 2" xfId="57241"/>
    <cellStyle name="Обычный 3 60 2 3 2 2 2 2" xfId="57242"/>
    <cellStyle name="Обычный 3 60 2 3 2 2 3" xfId="57243"/>
    <cellStyle name="Обычный 3 60 2 3 2 3" xfId="57244"/>
    <cellStyle name="Обычный 3 60 2 3 2 3 2" xfId="57245"/>
    <cellStyle name="Обычный 3 60 2 3 2 4" xfId="57246"/>
    <cellStyle name="Обычный 3 60 2 3 3" xfId="57247"/>
    <cellStyle name="Обычный 3 60 2 3 3 2" xfId="57248"/>
    <cellStyle name="Обычный 3 60 2 3 3 2 2" xfId="57249"/>
    <cellStyle name="Обычный 3 60 2 3 3 3" xfId="57250"/>
    <cellStyle name="Обычный 3 60 2 3 4" xfId="57251"/>
    <cellStyle name="Обычный 3 60 2 3 4 2" xfId="57252"/>
    <cellStyle name="Обычный 3 60 2 3 5" xfId="57253"/>
    <cellStyle name="Обычный 3 60 2 4" xfId="57254"/>
    <cellStyle name="Обычный 3 60 2 4 2" xfId="57255"/>
    <cellStyle name="Обычный 3 60 2 4 2 2" xfId="57256"/>
    <cellStyle name="Обычный 3 60 2 4 2 2 2" xfId="57257"/>
    <cellStyle name="Обычный 3 60 2 4 2 3" xfId="57258"/>
    <cellStyle name="Обычный 3 60 2 4 3" xfId="57259"/>
    <cellStyle name="Обычный 3 60 2 4 3 2" xfId="57260"/>
    <cellStyle name="Обычный 3 60 2 4 4" xfId="57261"/>
    <cellStyle name="Обычный 3 60 2 5" xfId="57262"/>
    <cellStyle name="Обычный 3 60 2 5 2" xfId="57263"/>
    <cellStyle name="Обычный 3 60 2 5 2 2" xfId="57264"/>
    <cellStyle name="Обычный 3 60 2 5 3" xfId="57265"/>
    <cellStyle name="Обычный 3 60 2 6" xfId="57266"/>
    <cellStyle name="Обычный 3 60 2 6 2" xfId="57267"/>
    <cellStyle name="Обычный 3 60 2 7" xfId="57268"/>
    <cellStyle name="Обычный 3 60 3" xfId="57269"/>
    <cellStyle name="Обычный 3 60 3 2" xfId="57270"/>
    <cellStyle name="Обычный 3 60 3 2 2" xfId="57271"/>
    <cellStyle name="Обычный 3 60 3 2 2 2" xfId="57272"/>
    <cellStyle name="Обычный 3 60 3 2 2 2 2" xfId="57273"/>
    <cellStyle name="Обычный 3 60 3 2 2 3" xfId="57274"/>
    <cellStyle name="Обычный 3 60 3 2 3" xfId="57275"/>
    <cellStyle name="Обычный 3 60 3 2 3 2" xfId="57276"/>
    <cellStyle name="Обычный 3 60 3 2 4" xfId="57277"/>
    <cellStyle name="Обычный 3 60 3 3" xfId="57278"/>
    <cellStyle name="Обычный 3 60 3 3 2" xfId="57279"/>
    <cellStyle name="Обычный 3 60 3 3 2 2" xfId="57280"/>
    <cellStyle name="Обычный 3 60 3 3 3" xfId="57281"/>
    <cellStyle name="Обычный 3 60 3 4" xfId="57282"/>
    <cellStyle name="Обычный 3 60 3 4 2" xfId="57283"/>
    <cellStyle name="Обычный 3 60 3 5" xfId="57284"/>
    <cellStyle name="Обычный 3 60 4" xfId="57285"/>
    <cellStyle name="Обычный 3 60 4 2" xfId="57286"/>
    <cellStyle name="Обычный 3 60 4 2 2" xfId="57287"/>
    <cellStyle name="Обычный 3 60 4 2 2 2" xfId="57288"/>
    <cellStyle name="Обычный 3 60 4 2 2 2 2" xfId="57289"/>
    <cellStyle name="Обычный 3 60 4 2 2 3" xfId="57290"/>
    <cellStyle name="Обычный 3 60 4 2 3" xfId="57291"/>
    <cellStyle name="Обычный 3 60 4 2 3 2" xfId="57292"/>
    <cellStyle name="Обычный 3 60 4 2 4" xfId="57293"/>
    <cellStyle name="Обычный 3 60 4 3" xfId="57294"/>
    <cellStyle name="Обычный 3 60 4 3 2" xfId="57295"/>
    <cellStyle name="Обычный 3 60 4 3 2 2" xfId="57296"/>
    <cellStyle name="Обычный 3 60 4 3 3" xfId="57297"/>
    <cellStyle name="Обычный 3 60 4 4" xfId="57298"/>
    <cellStyle name="Обычный 3 60 4 4 2" xfId="57299"/>
    <cellStyle name="Обычный 3 60 4 5" xfId="57300"/>
    <cellStyle name="Обычный 3 60 5" xfId="57301"/>
    <cellStyle name="Обычный 3 60 5 2" xfId="57302"/>
    <cellStyle name="Обычный 3 60 5 2 2" xfId="57303"/>
    <cellStyle name="Обычный 3 60 5 2 2 2" xfId="57304"/>
    <cellStyle name="Обычный 3 60 5 2 3" xfId="57305"/>
    <cellStyle name="Обычный 3 60 5 3" xfId="57306"/>
    <cellStyle name="Обычный 3 60 5 3 2" xfId="57307"/>
    <cellStyle name="Обычный 3 60 5 4" xfId="57308"/>
    <cellStyle name="Обычный 3 60 6" xfId="57309"/>
    <cellStyle name="Обычный 3 60 6 2" xfId="57310"/>
    <cellStyle name="Обычный 3 60 6 2 2" xfId="57311"/>
    <cellStyle name="Обычный 3 60 6 3" xfId="57312"/>
    <cellStyle name="Обычный 3 60 7" xfId="57313"/>
    <cellStyle name="Обычный 3 60 7 2" xfId="57314"/>
    <cellStyle name="Обычный 3 60 8" xfId="57315"/>
    <cellStyle name="Обычный 3 61" xfId="57316"/>
    <cellStyle name="Обычный 3 61 2" xfId="57317"/>
    <cellStyle name="Обычный 3 61 2 2" xfId="57318"/>
    <cellStyle name="Обычный 3 61 2 2 2" xfId="57319"/>
    <cellStyle name="Обычный 3 61 2 2 2 2" xfId="57320"/>
    <cellStyle name="Обычный 3 61 2 2 2 2 2" xfId="57321"/>
    <cellStyle name="Обычный 3 61 2 2 2 2 2 2" xfId="57322"/>
    <cellStyle name="Обычный 3 61 2 2 2 2 3" xfId="57323"/>
    <cellStyle name="Обычный 3 61 2 2 2 3" xfId="57324"/>
    <cellStyle name="Обычный 3 61 2 2 2 3 2" xfId="57325"/>
    <cellStyle name="Обычный 3 61 2 2 2 4" xfId="57326"/>
    <cellStyle name="Обычный 3 61 2 2 3" xfId="57327"/>
    <cellStyle name="Обычный 3 61 2 2 3 2" xfId="57328"/>
    <cellStyle name="Обычный 3 61 2 2 3 2 2" xfId="57329"/>
    <cellStyle name="Обычный 3 61 2 2 3 3" xfId="57330"/>
    <cellStyle name="Обычный 3 61 2 2 4" xfId="57331"/>
    <cellStyle name="Обычный 3 61 2 2 4 2" xfId="57332"/>
    <cellStyle name="Обычный 3 61 2 2 5" xfId="57333"/>
    <cellStyle name="Обычный 3 61 2 3" xfId="57334"/>
    <cellStyle name="Обычный 3 61 2 3 2" xfId="57335"/>
    <cellStyle name="Обычный 3 61 2 3 2 2" xfId="57336"/>
    <cellStyle name="Обычный 3 61 2 3 2 2 2" xfId="57337"/>
    <cellStyle name="Обычный 3 61 2 3 2 2 2 2" xfId="57338"/>
    <cellStyle name="Обычный 3 61 2 3 2 2 3" xfId="57339"/>
    <cellStyle name="Обычный 3 61 2 3 2 3" xfId="57340"/>
    <cellStyle name="Обычный 3 61 2 3 2 3 2" xfId="57341"/>
    <cellStyle name="Обычный 3 61 2 3 2 4" xfId="57342"/>
    <cellStyle name="Обычный 3 61 2 3 3" xfId="57343"/>
    <cellStyle name="Обычный 3 61 2 3 3 2" xfId="57344"/>
    <cellStyle name="Обычный 3 61 2 3 3 2 2" xfId="57345"/>
    <cellStyle name="Обычный 3 61 2 3 3 3" xfId="57346"/>
    <cellStyle name="Обычный 3 61 2 3 4" xfId="57347"/>
    <cellStyle name="Обычный 3 61 2 3 4 2" xfId="57348"/>
    <cellStyle name="Обычный 3 61 2 3 5" xfId="57349"/>
    <cellStyle name="Обычный 3 61 2 4" xfId="57350"/>
    <cellStyle name="Обычный 3 61 2 4 2" xfId="57351"/>
    <cellStyle name="Обычный 3 61 2 4 2 2" xfId="57352"/>
    <cellStyle name="Обычный 3 61 2 4 2 2 2" xfId="57353"/>
    <cellStyle name="Обычный 3 61 2 4 2 3" xfId="57354"/>
    <cellStyle name="Обычный 3 61 2 4 3" xfId="57355"/>
    <cellStyle name="Обычный 3 61 2 4 3 2" xfId="57356"/>
    <cellStyle name="Обычный 3 61 2 4 4" xfId="57357"/>
    <cellStyle name="Обычный 3 61 2 5" xfId="57358"/>
    <cellStyle name="Обычный 3 61 2 5 2" xfId="57359"/>
    <cellStyle name="Обычный 3 61 2 5 2 2" xfId="57360"/>
    <cellStyle name="Обычный 3 61 2 5 3" xfId="57361"/>
    <cellStyle name="Обычный 3 61 2 6" xfId="57362"/>
    <cellStyle name="Обычный 3 61 2 6 2" xfId="57363"/>
    <cellStyle name="Обычный 3 61 2 7" xfId="57364"/>
    <cellStyle name="Обычный 3 61 3" xfId="57365"/>
    <cellStyle name="Обычный 3 61 3 2" xfId="57366"/>
    <cellStyle name="Обычный 3 61 3 2 2" xfId="57367"/>
    <cellStyle name="Обычный 3 61 3 2 2 2" xfId="57368"/>
    <cellStyle name="Обычный 3 61 3 2 2 2 2" xfId="57369"/>
    <cellStyle name="Обычный 3 61 3 2 2 3" xfId="57370"/>
    <cellStyle name="Обычный 3 61 3 2 3" xfId="57371"/>
    <cellStyle name="Обычный 3 61 3 2 3 2" xfId="57372"/>
    <cellStyle name="Обычный 3 61 3 2 4" xfId="57373"/>
    <cellStyle name="Обычный 3 61 3 3" xfId="57374"/>
    <cellStyle name="Обычный 3 61 3 3 2" xfId="57375"/>
    <cellStyle name="Обычный 3 61 3 3 2 2" xfId="57376"/>
    <cellStyle name="Обычный 3 61 3 3 3" xfId="57377"/>
    <cellStyle name="Обычный 3 61 3 4" xfId="57378"/>
    <cellStyle name="Обычный 3 61 3 4 2" xfId="57379"/>
    <cellStyle name="Обычный 3 61 3 5" xfId="57380"/>
    <cellStyle name="Обычный 3 61 4" xfId="57381"/>
    <cellStyle name="Обычный 3 61 4 2" xfId="57382"/>
    <cellStyle name="Обычный 3 61 4 2 2" xfId="57383"/>
    <cellStyle name="Обычный 3 61 4 2 2 2" xfId="57384"/>
    <cellStyle name="Обычный 3 61 4 2 2 2 2" xfId="57385"/>
    <cellStyle name="Обычный 3 61 4 2 2 3" xfId="57386"/>
    <cellStyle name="Обычный 3 61 4 2 3" xfId="57387"/>
    <cellStyle name="Обычный 3 61 4 2 3 2" xfId="57388"/>
    <cellStyle name="Обычный 3 61 4 2 4" xfId="57389"/>
    <cellStyle name="Обычный 3 61 4 3" xfId="57390"/>
    <cellStyle name="Обычный 3 61 4 3 2" xfId="57391"/>
    <cellStyle name="Обычный 3 61 4 3 2 2" xfId="57392"/>
    <cellStyle name="Обычный 3 61 4 3 3" xfId="57393"/>
    <cellStyle name="Обычный 3 61 4 4" xfId="57394"/>
    <cellStyle name="Обычный 3 61 4 4 2" xfId="57395"/>
    <cellStyle name="Обычный 3 61 4 5" xfId="57396"/>
    <cellStyle name="Обычный 3 61 5" xfId="57397"/>
    <cellStyle name="Обычный 3 61 5 2" xfId="57398"/>
    <cellStyle name="Обычный 3 61 5 2 2" xfId="57399"/>
    <cellStyle name="Обычный 3 61 5 2 2 2" xfId="57400"/>
    <cellStyle name="Обычный 3 61 5 2 3" xfId="57401"/>
    <cellStyle name="Обычный 3 61 5 3" xfId="57402"/>
    <cellStyle name="Обычный 3 61 5 3 2" xfId="57403"/>
    <cellStyle name="Обычный 3 61 5 4" xfId="57404"/>
    <cellStyle name="Обычный 3 61 6" xfId="57405"/>
    <cellStyle name="Обычный 3 61 6 2" xfId="57406"/>
    <cellStyle name="Обычный 3 61 6 2 2" xfId="57407"/>
    <cellStyle name="Обычный 3 61 6 3" xfId="57408"/>
    <cellStyle name="Обычный 3 61 7" xfId="57409"/>
    <cellStyle name="Обычный 3 61 7 2" xfId="57410"/>
    <cellStyle name="Обычный 3 61 8" xfId="57411"/>
    <cellStyle name="Обычный 3 62" xfId="57412"/>
    <cellStyle name="Обычный 3 62 2" xfId="57413"/>
    <cellStyle name="Обычный 3 62 2 2" xfId="57414"/>
    <cellStyle name="Обычный 3 62 2 2 2" xfId="57415"/>
    <cellStyle name="Обычный 3 62 2 2 2 2" xfId="57416"/>
    <cellStyle name="Обычный 3 62 2 2 2 2 2" xfId="57417"/>
    <cellStyle name="Обычный 3 62 2 2 2 2 2 2" xfId="57418"/>
    <cellStyle name="Обычный 3 62 2 2 2 2 3" xfId="57419"/>
    <cellStyle name="Обычный 3 62 2 2 2 3" xfId="57420"/>
    <cellStyle name="Обычный 3 62 2 2 2 3 2" xfId="57421"/>
    <cellStyle name="Обычный 3 62 2 2 2 4" xfId="57422"/>
    <cellStyle name="Обычный 3 62 2 2 3" xfId="57423"/>
    <cellStyle name="Обычный 3 62 2 2 3 2" xfId="57424"/>
    <cellStyle name="Обычный 3 62 2 2 3 2 2" xfId="57425"/>
    <cellStyle name="Обычный 3 62 2 2 3 3" xfId="57426"/>
    <cellStyle name="Обычный 3 62 2 2 4" xfId="57427"/>
    <cellStyle name="Обычный 3 62 2 2 4 2" xfId="57428"/>
    <cellStyle name="Обычный 3 62 2 2 5" xfId="57429"/>
    <cellStyle name="Обычный 3 62 2 3" xfId="57430"/>
    <cellStyle name="Обычный 3 62 2 3 2" xfId="57431"/>
    <cellStyle name="Обычный 3 62 2 3 2 2" xfId="57432"/>
    <cellStyle name="Обычный 3 62 2 3 2 2 2" xfId="57433"/>
    <cellStyle name="Обычный 3 62 2 3 2 2 2 2" xfId="57434"/>
    <cellStyle name="Обычный 3 62 2 3 2 2 3" xfId="57435"/>
    <cellStyle name="Обычный 3 62 2 3 2 3" xfId="57436"/>
    <cellStyle name="Обычный 3 62 2 3 2 3 2" xfId="57437"/>
    <cellStyle name="Обычный 3 62 2 3 2 4" xfId="57438"/>
    <cellStyle name="Обычный 3 62 2 3 3" xfId="57439"/>
    <cellStyle name="Обычный 3 62 2 3 3 2" xfId="57440"/>
    <cellStyle name="Обычный 3 62 2 3 3 2 2" xfId="57441"/>
    <cellStyle name="Обычный 3 62 2 3 3 3" xfId="57442"/>
    <cellStyle name="Обычный 3 62 2 3 4" xfId="57443"/>
    <cellStyle name="Обычный 3 62 2 3 4 2" xfId="57444"/>
    <cellStyle name="Обычный 3 62 2 3 5" xfId="57445"/>
    <cellStyle name="Обычный 3 62 2 4" xfId="57446"/>
    <cellStyle name="Обычный 3 62 2 4 2" xfId="57447"/>
    <cellStyle name="Обычный 3 62 2 4 2 2" xfId="57448"/>
    <cellStyle name="Обычный 3 62 2 4 2 2 2" xfId="57449"/>
    <cellStyle name="Обычный 3 62 2 4 2 3" xfId="57450"/>
    <cellStyle name="Обычный 3 62 2 4 3" xfId="57451"/>
    <cellStyle name="Обычный 3 62 2 4 3 2" xfId="57452"/>
    <cellStyle name="Обычный 3 62 2 4 4" xfId="57453"/>
    <cellStyle name="Обычный 3 62 2 5" xfId="57454"/>
    <cellStyle name="Обычный 3 62 2 5 2" xfId="57455"/>
    <cellStyle name="Обычный 3 62 2 5 2 2" xfId="57456"/>
    <cellStyle name="Обычный 3 62 2 5 3" xfId="57457"/>
    <cellStyle name="Обычный 3 62 2 6" xfId="57458"/>
    <cellStyle name="Обычный 3 62 2 6 2" xfId="57459"/>
    <cellStyle name="Обычный 3 62 2 7" xfId="57460"/>
    <cellStyle name="Обычный 3 62 3" xfId="57461"/>
    <cellStyle name="Обычный 3 62 3 2" xfId="57462"/>
    <cellStyle name="Обычный 3 62 3 2 2" xfId="57463"/>
    <cellStyle name="Обычный 3 62 3 2 2 2" xfId="57464"/>
    <cellStyle name="Обычный 3 62 3 2 2 2 2" xfId="57465"/>
    <cellStyle name="Обычный 3 62 3 2 2 3" xfId="57466"/>
    <cellStyle name="Обычный 3 62 3 2 3" xfId="57467"/>
    <cellStyle name="Обычный 3 62 3 2 3 2" xfId="57468"/>
    <cellStyle name="Обычный 3 62 3 2 4" xfId="57469"/>
    <cellStyle name="Обычный 3 62 3 3" xfId="57470"/>
    <cellStyle name="Обычный 3 62 3 3 2" xfId="57471"/>
    <cellStyle name="Обычный 3 62 3 3 2 2" xfId="57472"/>
    <cellStyle name="Обычный 3 62 3 3 3" xfId="57473"/>
    <cellStyle name="Обычный 3 62 3 4" xfId="57474"/>
    <cellStyle name="Обычный 3 62 3 4 2" xfId="57475"/>
    <cellStyle name="Обычный 3 62 3 5" xfId="57476"/>
    <cellStyle name="Обычный 3 62 4" xfId="57477"/>
    <cellStyle name="Обычный 3 62 4 2" xfId="57478"/>
    <cellStyle name="Обычный 3 62 4 2 2" xfId="57479"/>
    <cellStyle name="Обычный 3 62 4 2 2 2" xfId="57480"/>
    <cellStyle name="Обычный 3 62 4 2 2 2 2" xfId="57481"/>
    <cellStyle name="Обычный 3 62 4 2 2 3" xfId="57482"/>
    <cellStyle name="Обычный 3 62 4 2 3" xfId="57483"/>
    <cellStyle name="Обычный 3 62 4 2 3 2" xfId="57484"/>
    <cellStyle name="Обычный 3 62 4 2 4" xfId="57485"/>
    <cellStyle name="Обычный 3 62 4 3" xfId="57486"/>
    <cellStyle name="Обычный 3 62 4 3 2" xfId="57487"/>
    <cellStyle name="Обычный 3 62 4 3 2 2" xfId="57488"/>
    <cellStyle name="Обычный 3 62 4 3 3" xfId="57489"/>
    <cellStyle name="Обычный 3 62 4 4" xfId="57490"/>
    <cellStyle name="Обычный 3 62 4 4 2" xfId="57491"/>
    <cellStyle name="Обычный 3 62 4 5" xfId="57492"/>
    <cellStyle name="Обычный 3 62 5" xfId="57493"/>
    <cellStyle name="Обычный 3 62 5 2" xfId="57494"/>
    <cellStyle name="Обычный 3 62 5 2 2" xfId="57495"/>
    <cellStyle name="Обычный 3 62 5 2 2 2" xfId="57496"/>
    <cellStyle name="Обычный 3 62 5 2 3" xfId="57497"/>
    <cellStyle name="Обычный 3 62 5 3" xfId="57498"/>
    <cellStyle name="Обычный 3 62 5 3 2" xfId="57499"/>
    <cellStyle name="Обычный 3 62 5 4" xfId="57500"/>
    <cellStyle name="Обычный 3 62 6" xfId="57501"/>
    <cellStyle name="Обычный 3 62 6 2" xfId="57502"/>
    <cellStyle name="Обычный 3 62 6 2 2" xfId="57503"/>
    <cellStyle name="Обычный 3 62 6 3" xfId="57504"/>
    <cellStyle name="Обычный 3 62 7" xfId="57505"/>
    <cellStyle name="Обычный 3 62 7 2" xfId="57506"/>
    <cellStyle name="Обычный 3 62 8" xfId="57507"/>
    <cellStyle name="Обычный 3 63" xfId="57508"/>
    <cellStyle name="Обычный 3 63 2" xfId="57509"/>
    <cellStyle name="Обычный 3 63 2 2" xfId="57510"/>
    <cellStyle name="Обычный 3 63 2 2 2" xfId="57511"/>
    <cellStyle name="Обычный 3 63 2 2 2 2" xfId="57512"/>
    <cellStyle name="Обычный 3 63 2 2 2 2 2" xfId="57513"/>
    <cellStyle name="Обычный 3 63 2 2 2 2 2 2" xfId="57514"/>
    <cellStyle name="Обычный 3 63 2 2 2 2 3" xfId="57515"/>
    <cellStyle name="Обычный 3 63 2 2 2 3" xfId="57516"/>
    <cellStyle name="Обычный 3 63 2 2 2 3 2" xfId="57517"/>
    <cellStyle name="Обычный 3 63 2 2 2 4" xfId="57518"/>
    <cellStyle name="Обычный 3 63 2 2 3" xfId="57519"/>
    <cellStyle name="Обычный 3 63 2 2 3 2" xfId="57520"/>
    <cellStyle name="Обычный 3 63 2 2 3 2 2" xfId="57521"/>
    <cellStyle name="Обычный 3 63 2 2 3 3" xfId="57522"/>
    <cellStyle name="Обычный 3 63 2 2 4" xfId="57523"/>
    <cellStyle name="Обычный 3 63 2 2 4 2" xfId="57524"/>
    <cellStyle name="Обычный 3 63 2 2 5" xfId="57525"/>
    <cellStyle name="Обычный 3 63 2 3" xfId="57526"/>
    <cellStyle name="Обычный 3 63 2 3 2" xfId="57527"/>
    <cellStyle name="Обычный 3 63 2 3 2 2" xfId="57528"/>
    <cellStyle name="Обычный 3 63 2 3 2 2 2" xfId="57529"/>
    <cellStyle name="Обычный 3 63 2 3 2 2 2 2" xfId="57530"/>
    <cellStyle name="Обычный 3 63 2 3 2 2 3" xfId="57531"/>
    <cellStyle name="Обычный 3 63 2 3 2 3" xfId="57532"/>
    <cellStyle name="Обычный 3 63 2 3 2 3 2" xfId="57533"/>
    <cellStyle name="Обычный 3 63 2 3 2 4" xfId="57534"/>
    <cellStyle name="Обычный 3 63 2 3 3" xfId="57535"/>
    <cellStyle name="Обычный 3 63 2 3 3 2" xfId="57536"/>
    <cellStyle name="Обычный 3 63 2 3 3 2 2" xfId="57537"/>
    <cellStyle name="Обычный 3 63 2 3 3 3" xfId="57538"/>
    <cellStyle name="Обычный 3 63 2 3 4" xfId="57539"/>
    <cellStyle name="Обычный 3 63 2 3 4 2" xfId="57540"/>
    <cellStyle name="Обычный 3 63 2 3 5" xfId="57541"/>
    <cellStyle name="Обычный 3 63 2 4" xfId="57542"/>
    <cellStyle name="Обычный 3 63 2 4 2" xfId="57543"/>
    <cellStyle name="Обычный 3 63 2 4 2 2" xfId="57544"/>
    <cellStyle name="Обычный 3 63 2 4 2 2 2" xfId="57545"/>
    <cellStyle name="Обычный 3 63 2 4 2 3" xfId="57546"/>
    <cellStyle name="Обычный 3 63 2 4 3" xfId="57547"/>
    <cellStyle name="Обычный 3 63 2 4 3 2" xfId="57548"/>
    <cellStyle name="Обычный 3 63 2 4 4" xfId="57549"/>
    <cellStyle name="Обычный 3 63 2 5" xfId="57550"/>
    <cellStyle name="Обычный 3 63 2 5 2" xfId="57551"/>
    <cellStyle name="Обычный 3 63 2 5 2 2" xfId="57552"/>
    <cellStyle name="Обычный 3 63 2 5 3" xfId="57553"/>
    <cellStyle name="Обычный 3 63 2 6" xfId="57554"/>
    <cellStyle name="Обычный 3 63 2 6 2" xfId="57555"/>
    <cellStyle name="Обычный 3 63 2 7" xfId="57556"/>
    <cellStyle name="Обычный 3 63 3" xfId="57557"/>
    <cellStyle name="Обычный 3 63 3 2" xfId="57558"/>
    <cellStyle name="Обычный 3 63 3 2 2" xfId="57559"/>
    <cellStyle name="Обычный 3 63 3 2 2 2" xfId="57560"/>
    <cellStyle name="Обычный 3 63 3 2 2 2 2" xfId="57561"/>
    <cellStyle name="Обычный 3 63 3 2 2 3" xfId="57562"/>
    <cellStyle name="Обычный 3 63 3 2 3" xfId="57563"/>
    <cellStyle name="Обычный 3 63 3 2 3 2" xfId="57564"/>
    <cellStyle name="Обычный 3 63 3 2 4" xfId="57565"/>
    <cellStyle name="Обычный 3 63 3 3" xfId="57566"/>
    <cellStyle name="Обычный 3 63 3 3 2" xfId="57567"/>
    <cellStyle name="Обычный 3 63 3 3 2 2" xfId="57568"/>
    <cellStyle name="Обычный 3 63 3 3 3" xfId="57569"/>
    <cellStyle name="Обычный 3 63 3 4" xfId="57570"/>
    <cellStyle name="Обычный 3 63 3 4 2" xfId="57571"/>
    <cellStyle name="Обычный 3 63 3 5" xfId="57572"/>
    <cellStyle name="Обычный 3 63 4" xfId="57573"/>
    <cellStyle name="Обычный 3 63 4 2" xfId="57574"/>
    <cellStyle name="Обычный 3 63 4 2 2" xfId="57575"/>
    <cellStyle name="Обычный 3 63 4 2 2 2" xfId="57576"/>
    <cellStyle name="Обычный 3 63 4 2 2 2 2" xfId="57577"/>
    <cellStyle name="Обычный 3 63 4 2 2 3" xfId="57578"/>
    <cellStyle name="Обычный 3 63 4 2 3" xfId="57579"/>
    <cellStyle name="Обычный 3 63 4 2 3 2" xfId="57580"/>
    <cellStyle name="Обычный 3 63 4 2 4" xfId="57581"/>
    <cellStyle name="Обычный 3 63 4 3" xfId="57582"/>
    <cellStyle name="Обычный 3 63 4 3 2" xfId="57583"/>
    <cellStyle name="Обычный 3 63 4 3 2 2" xfId="57584"/>
    <cellStyle name="Обычный 3 63 4 3 3" xfId="57585"/>
    <cellStyle name="Обычный 3 63 4 4" xfId="57586"/>
    <cellStyle name="Обычный 3 63 4 4 2" xfId="57587"/>
    <cellStyle name="Обычный 3 63 4 5" xfId="57588"/>
    <cellStyle name="Обычный 3 63 5" xfId="57589"/>
    <cellStyle name="Обычный 3 63 5 2" xfId="57590"/>
    <cellStyle name="Обычный 3 63 5 2 2" xfId="57591"/>
    <cellStyle name="Обычный 3 63 5 2 2 2" xfId="57592"/>
    <cellStyle name="Обычный 3 63 5 2 3" xfId="57593"/>
    <cellStyle name="Обычный 3 63 5 3" xfId="57594"/>
    <cellStyle name="Обычный 3 63 5 3 2" xfId="57595"/>
    <cellStyle name="Обычный 3 63 5 4" xfId="57596"/>
    <cellStyle name="Обычный 3 63 6" xfId="57597"/>
    <cellStyle name="Обычный 3 63 6 2" xfId="57598"/>
    <cellStyle name="Обычный 3 63 6 2 2" xfId="57599"/>
    <cellStyle name="Обычный 3 63 6 3" xfId="57600"/>
    <cellStyle name="Обычный 3 63 7" xfId="57601"/>
    <cellStyle name="Обычный 3 63 7 2" xfId="57602"/>
    <cellStyle name="Обычный 3 63 8" xfId="57603"/>
    <cellStyle name="Обычный 3 64" xfId="57604"/>
    <cellStyle name="Обычный 3 64 2" xfId="57605"/>
    <cellStyle name="Обычный 3 64 2 2" xfId="57606"/>
    <cellStyle name="Обычный 3 64 2 2 2" xfId="57607"/>
    <cellStyle name="Обычный 3 64 2 2 2 2" xfId="57608"/>
    <cellStyle name="Обычный 3 64 2 2 2 2 2" xfId="57609"/>
    <cellStyle name="Обычный 3 64 2 2 2 2 2 2" xfId="57610"/>
    <cellStyle name="Обычный 3 64 2 2 2 2 3" xfId="57611"/>
    <cellStyle name="Обычный 3 64 2 2 2 3" xfId="57612"/>
    <cellStyle name="Обычный 3 64 2 2 2 3 2" xfId="57613"/>
    <cellStyle name="Обычный 3 64 2 2 2 4" xfId="57614"/>
    <cellStyle name="Обычный 3 64 2 2 3" xfId="57615"/>
    <cellStyle name="Обычный 3 64 2 2 3 2" xfId="57616"/>
    <cellStyle name="Обычный 3 64 2 2 3 2 2" xfId="57617"/>
    <cellStyle name="Обычный 3 64 2 2 3 3" xfId="57618"/>
    <cellStyle name="Обычный 3 64 2 2 4" xfId="57619"/>
    <cellStyle name="Обычный 3 64 2 2 4 2" xfId="57620"/>
    <cellStyle name="Обычный 3 64 2 2 5" xfId="57621"/>
    <cellStyle name="Обычный 3 64 2 3" xfId="57622"/>
    <cellStyle name="Обычный 3 64 2 3 2" xfId="57623"/>
    <cellStyle name="Обычный 3 64 2 3 2 2" xfId="57624"/>
    <cellStyle name="Обычный 3 64 2 3 2 2 2" xfId="57625"/>
    <cellStyle name="Обычный 3 64 2 3 2 2 2 2" xfId="57626"/>
    <cellStyle name="Обычный 3 64 2 3 2 2 3" xfId="57627"/>
    <cellStyle name="Обычный 3 64 2 3 2 3" xfId="57628"/>
    <cellStyle name="Обычный 3 64 2 3 2 3 2" xfId="57629"/>
    <cellStyle name="Обычный 3 64 2 3 2 4" xfId="57630"/>
    <cellStyle name="Обычный 3 64 2 3 3" xfId="57631"/>
    <cellStyle name="Обычный 3 64 2 3 3 2" xfId="57632"/>
    <cellStyle name="Обычный 3 64 2 3 3 2 2" xfId="57633"/>
    <cellStyle name="Обычный 3 64 2 3 3 3" xfId="57634"/>
    <cellStyle name="Обычный 3 64 2 3 4" xfId="57635"/>
    <cellStyle name="Обычный 3 64 2 3 4 2" xfId="57636"/>
    <cellStyle name="Обычный 3 64 2 3 5" xfId="57637"/>
    <cellStyle name="Обычный 3 64 2 4" xfId="57638"/>
    <cellStyle name="Обычный 3 64 2 4 2" xfId="57639"/>
    <cellStyle name="Обычный 3 64 2 4 2 2" xfId="57640"/>
    <cellStyle name="Обычный 3 64 2 4 2 2 2" xfId="57641"/>
    <cellStyle name="Обычный 3 64 2 4 2 3" xfId="57642"/>
    <cellStyle name="Обычный 3 64 2 4 3" xfId="57643"/>
    <cellStyle name="Обычный 3 64 2 4 3 2" xfId="57644"/>
    <cellStyle name="Обычный 3 64 2 4 4" xfId="57645"/>
    <cellStyle name="Обычный 3 64 2 5" xfId="57646"/>
    <cellStyle name="Обычный 3 64 2 5 2" xfId="57647"/>
    <cellStyle name="Обычный 3 64 2 5 2 2" xfId="57648"/>
    <cellStyle name="Обычный 3 64 2 5 3" xfId="57649"/>
    <cellStyle name="Обычный 3 64 2 6" xfId="57650"/>
    <cellStyle name="Обычный 3 64 2 6 2" xfId="57651"/>
    <cellStyle name="Обычный 3 64 2 7" xfId="57652"/>
    <cellStyle name="Обычный 3 64 3" xfId="57653"/>
    <cellStyle name="Обычный 3 64 3 2" xfId="57654"/>
    <cellStyle name="Обычный 3 64 3 2 2" xfId="57655"/>
    <cellStyle name="Обычный 3 64 3 2 2 2" xfId="57656"/>
    <cellStyle name="Обычный 3 64 3 2 2 2 2" xfId="57657"/>
    <cellStyle name="Обычный 3 64 3 2 2 3" xfId="57658"/>
    <cellStyle name="Обычный 3 64 3 2 3" xfId="57659"/>
    <cellStyle name="Обычный 3 64 3 2 3 2" xfId="57660"/>
    <cellStyle name="Обычный 3 64 3 2 4" xfId="57661"/>
    <cellStyle name="Обычный 3 64 3 3" xfId="57662"/>
    <cellStyle name="Обычный 3 64 3 3 2" xfId="57663"/>
    <cellStyle name="Обычный 3 64 3 3 2 2" xfId="57664"/>
    <cellStyle name="Обычный 3 64 3 3 3" xfId="57665"/>
    <cellStyle name="Обычный 3 64 3 4" xfId="57666"/>
    <cellStyle name="Обычный 3 64 3 4 2" xfId="57667"/>
    <cellStyle name="Обычный 3 64 3 5" xfId="57668"/>
    <cellStyle name="Обычный 3 64 4" xfId="57669"/>
    <cellStyle name="Обычный 3 64 4 2" xfId="57670"/>
    <cellStyle name="Обычный 3 64 4 2 2" xfId="57671"/>
    <cellStyle name="Обычный 3 64 4 2 2 2" xfId="57672"/>
    <cellStyle name="Обычный 3 64 4 2 2 2 2" xfId="57673"/>
    <cellStyle name="Обычный 3 64 4 2 2 3" xfId="57674"/>
    <cellStyle name="Обычный 3 64 4 2 3" xfId="57675"/>
    <cellStyle name="Обычный 3 64 4 2 3 2" xfId="57676"/>
    <cellStyle name="Обычный 3 64 4 2 4" xfId="57677"/>
    <cellStyle name="Обычный 3 64 4 3" xfId="57678"/>
    <cellStyle name="Обычный 3 64 4 3 2" xfId="57679"/>
    <cellStyle name="Обычный 3 64 4 3 2 2" xfId="57680"/>
    <cellStyle name="Обычный 3 64 4 3 3" xfId="57681"/>
    <cellStyle name="Обычный 3 64 4 4" xfId="57682"/>
    <cellStyle name="Обычный 3 64 4 4 2" xfId="57683"/>
    <cellStyle name="Обычный 3 64 4 5" xfId="57684"/>
    <cellStyle name="Обычный 3 64 5" xfId="57685"/>
    <cellStyle name="Обычный 3 64 5 2" xfId="57686"/>
    <cellStyle name="Обычный 3 64 5 2 2" xfId="57687"/>
    <cellStyle name="Обычный 3 64 5 2 2 2" xfId="57688"/>
    <cellStyle name="Обычный 3 64 5 2 3" xfId="57689"/>
    <cellStyle name="Обычный 3 64 5 3" xfId="57690"/>
    <cellStyle name="Обычный 3 64 5 3 2" xfId="57691"/>
    <cellStyle name="Обычный 3 64 5 4" xfId="57692"/>
    <cellStyle name="Обычный 3 64 6" xfId="57693"/>
    <cellStyle name="Обычный 3 64 6 2" xfId="57694"/>
    <cellStyle name="Обычный 3 64 6 2 2" xfId="57695"/>
    <cellStyle name="Обычный 3 64 6 3" xfId="57696"/>
    <cellStyle name="Обычный 3 64 7" xfId="57697"/>
    <cellStyle name="Обычный 3 64 7 2" xfId="57698"/>
    <cellStyle name="Обычный 3 64 8" xfId="57699"/>
    <cellStyle name="Обычный 3 65" xfId="57700"/>
    <cellStyle name="Обычный 3 65 2" xfId="57701"/>
    <cellStyle name="Обычный 3 65 2 2" xfId="57702"/>
    <cellStyle name="Обычный 3 65 2 2 2" xfId="57703"/>
    <cellStyle name="Обычный 3 65 2 2 2 2" xfId="57704"/>
    <cellStyle name="Обычный 3 65 2 2 2 2 2" xfId="57705"/>
    <cellStyle name="Обычный 3 65 2 2 2 2 2 2" xfId="57706"/>
    <cellStyle name="Обычный 3 65 2 2 2 2 3" xfId="57707"/>
    <cellStyle name="Обычный 3 65 2 2 2 3" xfId="57708"/>
    <cellStyle name="Обычный 3 65 2 2 2 3 2" xfId="57709"/>
    <cellStyle name="Обычный 3 65 2 2 2 4" xfId="57710"/>
    <cellStyle name="Обычный 3 65 2 2 3" xfId="57711"/>
    <cellStyle name="Обычный 3 65 2 2 3 2" xfId="57712"/>
    <cellStyle name="Обычный 3 65 2 2 3 2 2" xfId="57713"/>
    <cellStyle name="Обычный 3 65 2 2 3 3" xfId="57714"/>
    <cellStyle name="Обычный 3 65 2 2 4" xfId="57715"/>
    <cellStyle name="Обычный 3 65 2 2 4 2" xfId="57716"/>
    <cellStyle name="Обычный 3 65 2 2 5" xfId="57717"/>
    <cellStyle name="Обычный 3 65 2 3" xfId="57718"/>
    <cellStyle name="Обычный 3 65 2 3 2" xfId="57719"/>
    <cellStyle name="Обычный 3 65 2 3 2 2" xfId="57720"/>
    <cellStyle name="Обычный 3 65 2 3 2 2 2" xfId="57721"/>
    <cellStyle name="Обычный 3 65 2 3 2 2 2 2" xfId="57722"/>
    <cellStyle name="Обычный 3 65 2 3 2 2 3" xfId="57723"/>
    <cellStyle name="Обычный 3 65 2 3 2 3" xfId="57724"/>
    <cellStyle name="Обычный 3 65 2 3 2 3 2" xfId="57725"/>
    <cellStyle name="Обычный 3 65 2 3 2 4" xfId="57726"/>
    <cellStyle name="Обычный 3 65 2 3 3" xfId="57727"/>
    <cellStyle name="Обычный 3 65 2 3 3 2" xfId="57728"/>
    <cellStyle name="Обычный 3 65 2 3 3 2 2" xfId="57729"/>
    <cellStyle name="Обычный 3 65 2 3 3 3" xfId="57730"/>
    <cellStyle name="Обычный 3 65 2 3 4" xfId="57731"/>
    <cellStyle name="Обычный 3 65 2 3 4 2" xfId="57732"/>
    <cellStyle name="Обычный 3 65 2 3 5" xfId="57733"/>
    <cellStyle name="Обычный 3 65 2 4" xfId="57734"/>
    <cellStyle name="Обычный 3 65 2 4 2" xfId="57735"/>
    <cellStyle name="Обычный 3 65 2 4 2 2" xfId="57736"/>
    <cellStyle name="Обычный 3 65 2 4 2 2 2" xfId="57737"/>
    <cellStyle name="Обычный 3 65 2 4 2 3" xfId="57738"/>
    <cellStyle name="Обычный 3 65 2 4 3" xfId="57739"/>
    <cellStyle name="Обычный 3 65 2 4 3 2" xfId="57740"/>
    <cellStyle name="Обычный 3 65 2 4 4" xfId="57741"/>
    <cellStyle name="Обычный 3 65 2 5" xfId="57742"/>
    <cellStyle name="Обычный 3 65 2 5 2" xfId="57743"/>
    <cellStyle name="Обычный 3 65 2 5 2 2" xfId="57744"/>
    <cellStyle name="Обычный 3 65 2 5 3" xfId="57745"/>
    <cellStyle name="Обычный 3 65 2 6" xfId="57746"/>
    <cellStyle name="Обычный 3 65 2 6 2" xfId="57747"/>
    <cellStyle name="Обычный 3 65 2 7" xfId="57748"/>
    <cellStyle name="Обычный 3 65 3" xfId="57749"/>
    <cellStyle name="Обычный 3 65 3 2" xfId="57750"/>
    <cellStyle name="Обычный 3 65 3 2 2" xfId="57751"/>
    <cellStyle name="Обычный 3 65 3 2 2 2" xfId="57752"/>
    <cellStyle name="Обычный 3 65 3 2 2 2 2" xfId="57753"/>
    <cellStyle name="Обычный 3 65 3 2 2 3" xfId="57754"/>
    <cellStyle name="Обычный 3 65 3 2 3" xfId="57755"/>
    <cellStyle name="Обычный 3 65 3 2 3 2" xfId="57756"/>
    <cellStyle name="Обычный 3 65 3 2 4" xfId="57757"/>
    <cellStyle name="Обычный 3 65 3 3" xfId="57758"/>
    <cellStyle name="Обычный 3 65 3 3 2" xfId="57759"/>
    <cellStyle name="Обычный 3 65 3 3 2 2" xfId="57760"/>
    <cellStyle name="Обычный 3 65 3 3 3" xfId="57761"/>
    <cellStyle name="Обычный 3 65 3 4" xfId="57762"/>
    <cellStyle name="Обычный 3 65 3 4 2" xfId="57763"/>
    <cellStyle name="Обычный 3 65 3 5" xfId="57764"/>
    <cellStyle name="Обычный 3 65 4" xfId="57765"/>
    <cellStyle name="Обычный 3 65 4 2" xfId="57766"/>
    <cellStyle name="Обычный 3 65 4 2 2" xfId="57767"/>
    <cellStyle name="Обычный 3 65 4 2 2 2" xfId="57768"/>
    <cellStyle name="Обычный 3 65 4 2 2 2 2" xfId="57769"/>
    <cellStyle name="Обычный 3 65 4 2 2 3" xfId="57770"/>
    <cellStyle name="Обычный 3 65 4 2 3" xfId="57771"/>
    <cellStyle name="Обычный 3 65 4 2 3 2" xfId="57772"/>
    <cellStyle name="Обычный 3 65 4 2 4" xfId="57773"/>
    <cellStyle name="Обычный 3 65 4 3" xfId="57774"/>
    <cellStyle name="Обычный 3 65 4 3 2" xfId="57775"/>
    <cellStyle name="Обычный 3 65 4 3 2 2" xfId="57776"/>
    <cellStyle name="Обычный 3 65 4 3 3" xfId="57777"/>
    <cellStyle name="Обычный 3 65 4 4" xfId="57778"/>
    <cellStyle name="Обычный 3 65 4 4 2" xfId="57779"/>
    <cellStyle name="Обычный 3 65 4 5" xfId="57780"/>
    <cellStyle name="Обычный 3 65 5" xfId="57781"/>
    <cellStyle name="Обычный 3 65 5 2" xfId="57782"/>
    <cellStyle name="Обычный 3 65 5 2 2" xfId="57783"/>
    <cellStyle name="Обычный 3 65 5 2 2 2" xfId="57784"/>
    <cellStyle name="Обычный 3 65 5 2 3" xfId="57785"/>
    <cellStyle name="Обычный 3 65 5 3" xfId="57786"/>
    <cellStyle name="Обычный 3 65 5 3 2" xfId="57787"/>
    <cellStyle name="Обычный 3 65 5 4" xfId="57788"/>
    <cellStyle name="Обычный 3 65 6" xfId="57789"/>
    <cellStyle name="Обычный 3 65 6 2" xfId="57790"/>
    <cellStyle name="Обычный 3 65 6 2 2" xfId="57791"/>
    <cellStyle name="Обычный 3 65 6 3" xfId="57792"/>
    <cellStyle name="Обычный 3 65 7" xfId="57793"/>
    <cellStyle name="Обычный 3 65 7 2" xfId="57794"/>
    <cellStyle name="Обычный 3 65 8" xfId="57795"/>
    <cellStyle name="Обычный 3 66" xfId="57796"/>
    <cellStyle name="Обычный 3 66 2" xfId="57797"/>
    <cellStyle name="Обычный 3 66 2 2" xfId="57798"/>
    <cellStyle name="Обычный 3 66 2 2 2" xfId="57799"/>
    <cellStyle name="Обычный 3 66 2 2 2 2" xfId="57800"/>
    <cellStyle name="Обычный 3 66 2 2 2 2 2" xfId="57801"/>
    <cellStyle name="Обычный 3 66 2 2 2 2 2 2" xfId="57802"/>
    <cellStyle name="Обычный 3 66 2 2 2 2 3" xfId="57803"/>
    <cellStyle name="Обычный 3 66 2 2 2 3" xfId="57804"/>
    <cellStyle name="Обычный 3 66 2 2 2 3 2" xfId="57805"/>
    <cellStyle name="Обычный 3 66 2 2 2 4" xfId="57806"/>
    <cellStyle name="Обычный 3 66 2 2 3" xfId="57807"/>
    <cellStyle name="Обычный 3 66 2 2 3 2" xfId="57808"/>
    <cellStyle name="Обычный 3 66 2 2 3 2 2" xfId="57809"/>
    <cellStyle name="Обычный 3 66 2 2 3 3" xfId="57810"/>
    <cellStyle name="Обычный 3 66 2 2 4" xfId="57811"/>
    <cellStyle name="Обычный 3 66 2 2 4 2" xfId="57812"/>
    <cellStyle name="Обычный 3 66 2 2 5" xfId="57813"/>
    <cellStyle name="Обычный 3 66 2 3" xfId="57814"/>
    <cellStyle name="Обычный 3 66 2 3 2" xfId="57815"/>
    <cellStyle name="Обычный 3 66 2 3 2 2" xfId="57816"/>
    <cellStyle name="Обычный 3 66 2 3 2 2 2" xfId="57817"/>
    <cellStyle name="Обычный 3 66 2 3 2 2 2 2" xfId="57818"/>
    <cellStyle name="Обычный 3 66 2 3 2 2 3" xfId="57819"/>
    <cellStyle name="Обычный 3 66 2 3 2 3" xfId="57820"/>
    <cellStyle name="Обычный 3 66 2 3 2 3 2" xfId="57821"/>
    <cellStyle name="Обычный 3 66 2 3 2 4" xfId="57822"/>
    <cellStyle name="Обычный 3 66 2 3 3" xfId="57823"/>
    <cellStyle name="Обычный 3 66 2 3 3 2" xfId="57824"/>
    <cellStyle name="Обычный 3 66 2 3 3 2 2" xfId="57825"/>
    <cellStyle name="Обычный 3 66 2 3 3 3" xfId="57826"/>
    <cellStyle name="Обычный 3 66 2 3 4" xfId="57827"/>
    <cellStyle name="Обычный 3 66 2 3 4 2" xfId="57828"/>
    <cellStyle name="Обычный 3 66 2 3 5" xfId="57829"/>
    <cellStyle name="Обычный 3 66 2 4" xfId="57830"/>
    <cellStyle name="Обычный 3 66 2 4 2" xfId="57831"/>
    <cellStyle name="Обычный 3 66 2 4 2 2" xfId="57832"/>
    <cellStyle name="Обычный 3 66 2 4 2 2 2" xfId="57833"/>
    <cellStyle name="Обычный 3 66 2 4 2 3" xfId="57834"/>
    <cellStyle name="Обычный 3 66 2 4 3" xfId="57835"/>
    <cellStyle name="Обычный 3 66 2 4 3 2" xfId="57836"/>
    <cellStyle name="Обычный 3 66 2 4 4" xfId="57837"/>
    <cellStyle name="Обычный 3 66 2 5" xfId="57838"/>
    <cellStyle name="Обычный 3 66 2 5 2" xfId="57839"/>
    <cellStyle name="Обычный 3 66 2 5 2 2" xfId="57840"/>
    <cellStyle name="Обычный 3 66 2 5 3" xfId="57841"/>
    <cellStyle name="Обычный 3 66 2 6" xfId="57842"/>
    <cellStyle name="Обычный 3 66 2 6 2" xfId="57843"/>
    <cellStyle name="Обычный 3 66 2 7" xfId="57844"/>
    <cellStyle name="Обычный 3 66 3" xfId="57845"/>
    <cellStyle name="Обычный 3 66 3 2" xfId="57846"/>
    <cellStyle name="Обычный 3 66 3 2 2" xfId="57847"/>
    <cellStyle name="Обычный 3 66 3 2 2 2" xfId="57848"/>
    <cellStyle name="Обычный 3 66 3 2 2 2 2" xfId="57849"/>
    <cellStyle name="Обычный 3 66 3 2 2 3" xfId="57850"/>
    <cellStyle name="Обычный 3 66 3 2 3" xfId="57851"/>
    <cellStyle name="Обычный 3 66 3 2 3 2" xfId="57852"/>
    <cellStyle name="Обычный 3 66 3 2 4" xfId="57853"/>
    <cellStyle name="Обычный 3 66 3 3" xfId="57854"/>
    <cellStyle name="Обычный 3 66 3 3 2" xfId="57855"/>
    <cellStyle name="Обычный 3 66 3 3 2 2" xfId="57856"/>
    <cellStyle name="Обычный 3 66 3 3 3" xfId="57857"/>
    <cellStyle name="Обычный 3 66 3 4" xfId="57858"/>
    <cellStyle name="Обычный 3 66 3 4 2" xfId="57859"/>
    <cellStyle name="Обычный 3 66 3 5" xfId="57860"/>
    <cellStyle name="Обычный 3 66 4" xfId="57861"/>
    <cellStyle name="Обычный 3 66 4 2" xfId="57862"/>
    <cellStyle name="Обычный 3 66 4 2 2" xfId="57863"/>
    <cellStyle name="Обычный 3 66 4 2 2 2" xfId="57864"/>
    <cellStyle name="Обычный 3 66 4 2 2 2 2" xfId="57865"/>
    <cellStyle name="Обычный 3 66 4 2 2 3" xfId="57866"/>
    <cellStyle name="Обычный 3 66 4 2 3" xfId="57867"/>
    <cellStyle name="Обычный 3 66 4 2 3 2" xfId="57868"/>
    <cellStyle name="Обычный 3 66 4 2 4" xfId="57869"/>
    <cellStyle name="Обычный 3 66 4 3" xfId="57870"/>
    <cellStyle name="Обычный 3 66 4 3 2" xfId="57871"/>
    <cellStyle name="Обычный 3 66 4 3 2 2" xfId="57872"/>
    <cellStyle name="Обычный 3 66 4 3 3" xfId="57873"/>
    <cellStyle name="Обычный 3 66 4 4" xfId="57874"/>
    <cellStyle name="Обычный 3 66 4 4 2" xfId="57875"/>
    <cellStyle name="Обычный 3 66 4 5" xfId="57876"/>
    <cellStyle name="Обычный 3 66 5" xfId="57877"/>
    <cellStyle name="Обычный 3 66 5 2" xfId="57878"/>
    <cellStyle name="Обычный 3 66 5 2 2" xfId="57879"/>
    <cellStyle name="Обычный 3 66 5 2 2 2" xfId="57880"/>
    <cellStyle name="Обычный 3 66 5 2 3" xfId="57881"/>
    <cellStyle name="Обычный 3 66 5 3" xfId="57882"/>
    <cellStyle name="Обычный 3 66 5 3 2" xfId="57883"/>
    <cellStyle name="Обычный 3 66 5 4" xfId="57884"/>
    <cellStyle name="Обычный 3 66 6" xfId="57885"/>
    <cellStyle name="Обычный 3 66 6 2" xfId="57886"/>
    <cellStyle name="Обычный 3 66 6 2 2" xfId="57887"/>
    <cellStyle name="Обычный 3 66 6 3" xfId="57888"/>
    <cellStyle name="Обычный 3 66 7" xfId="57889"/>
    <cellStyle name="Обычный 3 66 7 2" xfId="57890"/>
    <cellStyle name="Обычный 3 66 8" xfId="57891"/>
    <cellStyle name="Обычный 3 67" xfId="57892"/>
    <cellStyle name="Обычный 3 67 2" xfId="57893"/>
    <cellStyle name="Обычный 3 67 2 2" xfId="57894"/>
    <cellStyle name="Обычный 3 67 2 2 2" xfId="57895"/>
    <cellStyle name="Обычный 3 67 2 2 2 2" xfId="57896"/>
    <cellStyle name="Обычный 3 67 2 2 2 2 2" xfId="57897"/>
    <cellStyle name="Обычный 3 67 2 2 2 2 2 2" xfId="57898"/>
    <cellStyle name="Обычный 3 67 2 2 2 2 3" xfId="57899"/>
    <cellStyle name="Обычный 3 67 2 2 2 3" xfId="57900"/>
    <cellStyle name="Обычный 3 67 2 2 2 3 2" xfId="57901"/>
    <cellStyle name="Обычный 3 67 2 2 2 4" xfId="57902"/>
    <cellStyle name="Обычный 3 67 2 2 3" xfId="57903"/>
    <cellStyle name="Обычный 3 67 2 2 3 2" xfId="57904"/>
    <cellStyle name="Обычный 3 67 2 2 3 2 2" xfId="57905"/>
    <cellStyle name="Обычный 3 67 2 2 3 3" xfId="57906"/>
    <cellStyle name="Обычный 3 67 2 2 4" xfId="57907"/>
    <cellStyle name="Обычный 3 67 2 2 4 2" xfId="57908"/>
    <cellStyle name="Обычный 3 67 2 2 5" xfId="57909"/>
    <cellStyle name="Обычный 3 67 2 3" xfId="57910"/>
    <cellStyle name="Обычный 3 67 2 3 2" xfId="57911"/>
    <cellStyle name="Обычный 3 67 2 3 2 2" xfId="57912"/>
    <cellStyle name="Обычный 3 67 2 3 2 2 2" xfId="57913"/>
    <cellStyle name="Обычный 3 67 2 3 2 2 2 2" xfId="57914"/>
    <cellStyle name="Обычный 3 67 2 3 2 2 3" xfId="57915"/>
    <cellStyle name="Обычный 3 67 2 3 2 3" xfId="57916"/>
    <cellStyle name="Обычный 3 67 2 3 2 3 2" xfId="57917"/>
    <cellStyle name="Обычный 3 67 2 3 2 4" xfId="57918"/>
    <cellStyle name="Обычный 3 67 2 3 3" xfId="57919"/>
    <cellStyle name="Обычный 3 67 2 3 3 2" xfId="57920"/>
    <cellStyle name="Обычный 3 67 2 3 3 2 2" xfId="57921"/>
    <cellStyle name="Обычный 3 67 2 3 3 3" xfId="57922"/>
    <cellStyle name="Обычный 3 67 2 3 4" xfId="57923"/>
    <cellStyle name="Обычный 3 67 2 3 4 2" xfId="57924"/>
    <cellStyle name="Обычный 3 67 2 3 5" xfId="57925"/>
    <cellStyle name="Обычный 3 67 2 4" xfId="57926"/>
    <cellStyle name="Обычный 3 67 2 4 2" xfId="57927"/>
    <cellStyle name="Обычный 3 67 2 4 2 2" xfId="57928"/>
    <cellStyle name="Обычный 3 67 2 4 2 2 2" xfId="57929"/>
    <cellStyle name="Обычный 3 67 2 4 2 3" xfId="57930"/>
    <cellStyle name="Обычный 3 67 2 4 3" xfId="57931"/>
    <cellStyle name="Обычный 3 67 2 4 3 2" xfId="57932"/>
    <cellStyle name="Обычный 3 67 2 4 4" xfId="57933"/>
    <cellStyle name="Обычный 3 67 2 5" xfId="57934"/>
    <cellStyle name="Обычный 3 67 2 5 2" xfId="57935"/>
    <cellStyle name="Обычный 3 67 2 5 2 2" xfId="57936"/>
    <cellStyle name="Обычный 3 67 2 5 3" xfId="57937"/>
    <cellStyle name="Обычный 3 67 2 6" xfId="57938"/>
    <cellStyle name="Обычный 3 67 2 6 2" xfId="57939"/>
    <cellStyle name="Обычный 3 67 2 7" xfId="57940"/>
    <cellStyle name="Обычный 3 67 3" xfId="57941"/>
    <cellStyle name="Обычный 3 67 3 2" xfId="57942"/>
    <cellStyle name="Обычный 3 67 3 2 2" xfId="57943"/>
    <cellStyle name="Обычный 3 67 3 2 2 2" xfId="57944"/>
    <cellStyle name="Обычный 3 67 3 2 2 2 2" xfId="57945"/>
    <cellStyle name="Обычный 3 67 3 2 2 3" xfId="57946"/>
    <cellStyle name="Обычный 3 67 3 2 3" xfId="57947"/>
    <cellStyle name="Обычный 3 67 3 2 3 2" xfId="57948"/>
    <cellStyle name="Обычный 3 67 3 2 4" xfId="57949"/>
    <cellStyle name="Обычный 3 67 3 3" xfId="57950"/>
    <cellStyle name="Обычный 3 67 3 3 2" xfId="57951"/>
    <cellStyle name="Обычный 3 67 3 3 2 2" xfId="57952"/>
    <cellStyle name="Обычный 3 67 3 3 3" xfId="57953"/>
    <cellStyle name="Обычный 3 67 3 4" xfId="57954"/>
    <cellStyle name="Обычный 3 67 3 4 2" xfId="57955"/>
    <cellStyle name="Обычный 3 67 3 5" xfId="57956"/>
    <cellStyle name="Обычный 3 67 4" xfId="57957"/>
    <cellStyle name="Обычный 3 67 4 2" xfId="57958"/>
    <cellStyle name="Обычный 3 67 4 2 2" xfId="57959"/>
    <cellStyle name="Обычный 3 67 4 2 2 2" xfId="57960"/>
    <cellStyle name="Обычный 3 67 4 2 2 2 2" xfId="57961"/>
    <cellStyle name="Обычный 3 67 4 2 2 3" xfId="57962"/>
    <cellStyle name="Обычный 3 67 4 2 3" xfId="57963"/>
    <cellStyle name="Обычный 3 67 4 2 3 2" xfId="57964"/>
    <cellStyle name="Обычный 3 67 4 2 4" xfId="57965"/>
    <cellStyle name="Обычный 3 67 4 3" xfId="57966"/>
    <cellStyle name="Обычный 3 67 4 3 2" xfId="57967"/>
    <cellStyle name="Обычный 3 67 4 3 2 2" xfId="57968"/>
    <cellStyle name="Обычный 3 67 4 3 3" xfId="57969"/>
    <cellStyle name="Обычный 3 67 4 4" xfId="57970"/>
    <cellStyle name="Обычный 3 67 4 4 2" xfId="57971"/>
    <cellStyle name="Обычный 3 67 4 5" xfId="57972"/>
    <cellStyle name="Обычный 3 67 5" xfId="57973"/>
    <cellStyle name="Обычный 3 67 5 2" xfId="57974"/>
    <cellStyle name="Обычный 3 67 5 2 2" xfId="57975"/>
    <cellStyle name="Обычный 3 67 5 2 2 2" xfId="57976"/>
    <cellStyle name="Обычный 3 67 5 2 3" xfId="57977"/>
    <cellStyle name="Обычный 3 67 5 3" xfId="57978"/>
    <cellStyle name="Обычный 3 67 5 3 2" xfId="57979"/>
    <cellStyle name="Обычный 3 67 5 4" xfId="57980"/>
    <cellStyle name="Обычный 3 67 6" xfId="57981"/>
    <cellStyle name="Обычный 3 67 6 2" xfId="57982"/>
    <cellStyle name="Обычный 3 67 6 2 2" xfId="57983"/>
    <cellStyle name="Обычный 3 67 6 3" xfId="57984"/>
    <cellStyle name="Обычный 3 67 7" xfId="57985"/>
    <cellStyle name="Обычный 3 67 7 2" xfId="57986"/>
    <cellStyle name="Обычный 3 67 8" xfId="57987"/>
    <cellStyle name="Обычный 3 68" xfId="57988"/>
    <cellStyle name="Обычный 3 68 2" xfId="57989"/>
    <cellStyle name="Обычный 3 68 2 2" xfId="57990"/>
    <cellStyle name="Обычный 3 68 2 2 2" xfId="57991"/>
    <cellStyle name="Обычный 3 68 2 2 2 2" xfId="57992"/>
    <cellStyle name="Обычный 3 68 2 2 2 2 2" xfId="57993"/>
    <cellStyle name="Обычный 3 68 2 2 2 3" xfId="57994"/>
    <cellStyle name="Обычный 3 68 2 2 3" xfId="57995"/>
    <cellStyle name="Обычный 3 68 2 2 3 2" xfId="57996"/>
    <cellStyle name="Обычный 3 68 2 2 4" xfId="57997"/>
    <cellStyle name="Обычный 3 68 2 3" xfId="57998"/>
    <cellStyle name="Обычный 3 68 2 3 2" xfId="57999"/>
    <cellStyle name="Обычный 3 68 2 3 2 2" xfId="58000"/>
    <cellStyle name="Обычный 3 68 2 3 3" xfId="58001"/>
    <cellStyle name="Обычный 3 68 2 4" xfId="58002"/>
    <cellStyle name="Обычный 3 68 2 4 2" xfId="58003"/>
    <cellStyle name="Обычный 3 68 2 5" xfId="58004"/>
    <cellStyle name="Обычный 3 68 3" xfId="58005"/>
    <cellStyle name="Обычный 3 68 3 2" xfId="58006"/>
    <cellStyle name="Обычный 3 68 3 2 2" xfId="58007"/>
    <cellStyle name="Обычный 3 68 3 2 2 2" xfId="58008"/>
    <cellStyle name="Обычный 3 68 3 2 2 2 2" xfId="58009"/>
    <cellStyle name="Обычный 3 68 3 2 2 3" xfId="58010"/>
    <cellStyle name="Обычный 3 68 3 2 3" xfId="58011"/>
    <cellStyle name="Обычный 3 68 3 2 3 2" xfId="58012"/>
    <cellStyle name="Обычный 3 68 3 2 4" xfId="58013"/>
    <cellStyle name="Обычный 3 68 3 3" xfId="58014"/>
    <cellStyle name="Обычный 3 68 3 3 2" xfId="58015"/>
    <cellStyle name="Обычный 3 68 3 3 2 2" xfId="58016"/>
    <cellStyle name="Обычный 3 68 3 3 3" xfId="58017"/>
    <cellStyle name="Обычный 3 68 3 4" xfId="58018"/>
    <cellStyle name="Обычный 3 68 3 4 2" xfId="58019"/>
    <cellStyle name="Обычный 3 68 3 5" xfId="58020"/>
    <cellStyle name="Обычный 3 68 4" xfId="58021"/>
    <cellStyle name="Обычный 3 68 4 2" xfId="58022"/>
    <cellStyle name="Обычный 3 68 4 2 2" xfId="58023"/>
    <cellStyle name="Обычный 3 68 4 2 2 2" xfId="58024"/>
    <cellStyle name="Обычный 3 68 4 2 3" xfId="58025"/>
    <cellStyle name="Обычный 3 68 4 3" xfId="58026"/>
    <cellStyle name="Обычный 3 68 4 3 2" xfId="58027"/>
    <cellStyle name="Обычный 3 68 4 4" xfId="58028"/>
    <cellStyle name="Обычный 3 68 5" xfId="58029"/>
    <cellStyle name="Обычный 3 68 5 2" xfId="58030"/>
    <cellStyle name="Обычный 3 68 5 2 2" xfId="58031"/>
    <cellStyle name="Обычный 3 68 5 3" xfId="58032"/>
    <cellStyle name="Обычный 3 68 6" xfId="58033"/>
    <cellStyle name="Обычный 3 68 6 2" xfId="58034"/>
    <cellStyle name="Обычный 3 68 7" xfId="58035"/>
    <cellStyle name="Обычный 3 69" xfId="58036"/>
    <cellStyle name="Обычный 3 69 2" xfId="58037"/>
    <cellStyle name="Обычный 3 69 2 2" xfId="58038"/>
    <cellStyle name="Обычный 3 69 2 2 2" xfId="58039"/>
    <cellStyle name="Обычный 3 69 2 2 2 2" xfId="58040"/>
    <cellStyle name="Обычный 3 69 2 2 2 2 2" xfId="58041"/>
    <cellStyle name="Обычный 3 69 2 2 2 3" xfId="58042"/>
    <cellStyle name="Обычный 3 69 2 2 3" xfId="58043"/>
    <cellStyle name="Обычный 3 69 2 2 3 2" xfId="58044"/>
    <cellStyle name="Обычный 3 69 2 2 4" xfId="58045"/>
    <cellStyle name="Обычный 3 69 2 3" xfId="58046"/>
    <cellStyle name="Обычный 3 69 2 3 2" xfId="58047"/>
    <cellStyle name="Обычный 3 69 2 3 2 2" xfId="58048"/>
    <cellStyle name="Обычный 3 69 2 3 3" xfId="58049"/>
    <cellStyle name="Обычный 3 69 2 4" xfId="58050"/>
    <cellStyle name="Обычный 3 69 2 4 2" xfId="58051"/>
    <cellStyle name="Обычный 3 69 2 5" xfId="58052"/>
    <cellStyle name="Обычный 3 69 3" xfId="58053"/>
    <cellStyle name="Обычный 3 69 3 2" xfId="58054"/>
    <cellStyle name="Обычный 3 69 3 2 2" xfId="58055"/>
    <cellStyle name="Обычный 3 69 3 2 2 2" xfId="58056"/>
    <cellStyle name="Обычный 3 69 3 2 2 2 2" xfId="58057"/>
    <cellStyle name="Обычный 3 69 3 2 2 3" xfId="58058"/>
    <cellStyle name="Обычный 3 69 3 2 3" xfId="58059"/>
    <cellStyle name="Обычный 3 69 3 2 3 2" xfId="58060"/>
    <cellStyle name="Обычный 3 69 3 2 4" xfId="58061"/>
    <cellStyle name="Обычный 3 69 3 3" xfId="58062"/>
    <cellStyle name="Обычный 3 69 3 3 2" xfId="58063"/>
    <cellStyle name="Обычный 3 69 3 3 2 2" xfId="58064"/>
    <cellStyle name="Обычный 3 69 3 3 3" xfId="58065"/>
    <cellStyle name="Обычный 3 69 3 4" xfId="58066"/>
    <cellStyle name="Обычный 3 69 3 4 2" xfId="58067"/>
    <cellStyle name="Обычный 3 69 3 5" xfId="58068"/>
    <cellStyle name="Обычный 3 69 4" xfId="58069"/>
    <cellStyle name="Обычный 3 69 4 2" xfId="58070"/>
    <cellStyle name="Обычный 3 69 4 2 2" xfId="58071"/>
    <cellStyle name="Обычный 3 69 4 2 2 2" xfId="58072"/>
    <cellStyle name="Обычный 3 69 4 2 3" xfId="58073"/>
    <cellStyle name="Обычный 3 69 4 3" xfId="58074"/>
    <cellStyle name="Обычный 3 69 4 3 2" xfId="58075"/>
    <cellStyle name="Обычный 3 69 4 4" xfId="58076"/>
    <cellStyle name="Обычный 3 69 5" xfId="58077"/>
    <cellStyle name="Обычный 3 69 5 2" xfId="58078"/>
    <cellStyle name="Обычный 3 69 5 2 2" xfId="58079"/>
    <cellStyle name="Обычный 3 69 5 3" xfId="58080"/>
    <cellStyle name="Обычный 3 69 6" xfId="58081"/>
    <cellStyle name="Обычный 3 69 6 2" xfId="58082"/>
    <cellStyle name="Обычный 3 69 7" xfId="58083"/>
    <cellStyle name="Обычный 3 7" xfId="58084"/>
    <cellStyle name="Обычный 3 70" xfId="58085"/>
    <cellStyle name="Обычный 3 70 2" xfId="58086"/>
    <cellStyle name="Обычный 3 70 2 2" xfId="58087"/>
    <cellStyle name="Обычный 3 70 2 2 2" xfId="58088"/>
    <cellStyle name="Обычный 3 70 2 2 2 2" xfId="58089"/>
    <cellStyle name="Обычный 3 70 2 2 3" xfId="58090"/>
    <cellStyle name="Обычный 3 70 2 3" xfId="58091"/>
    <cellStyle name="Обычный 3 70 2 3 2" xfId="58092"/>
    <cellStyle name="Обычный 3 70 2 4" xfId="58093"/>
    <cellStyle name="Обычный 3 70 3" xfId="58094"/>
    <cellStyle name="Обычный 3 70 3 2" xfId="58095"/>
    <cellStyle name="Обычный 3 70 3 2 2" xfId="58096"/>
    <cellStyle name="Обычный 3 70 3 3" xfId="58097"/>
    <cellStyle name="Обычный 3 70 4" xfId="58098"/>
    <cellStyle name="Обычный 3 70 4 2" xfId="58099"/>
    <cellStyle name="Обычный 3 70 5" xfId="58100"/>
    <cellStyle name="Обычный 3 71" xfId="58101"/>
    <cellStyle name="Обычный 3 71 2" xfId="58102"/>
    <cellStyle name="Обычный 3 71 2 2" xfId="58103"/>
    <cellStyle name="Обычный 3 71 2 2 2" xfId="58104"/>
    <cellStyle name="Обычный 3 71 2 2 2 2" xfId="58105"/>
    <cellStyle name="Обычный 3 71 2 2 3" xfId="58106"/>
    <cellStyle name="Обычный 3 71 2 3" xfId="58107"/>
    <cellStyle name="Обычный 3 71 2 3 2" xfId="58108"/>
    <cellStyle name="Обычный 3 71 2 4" xfId="58109"/>
    <cellStyle name="Обычный 3 71 3" xfId="58110"/>
    <cellStyle name="Обычный 3 71 3 2" xfId="58111"/>
    <cellStyle name="Обычный 3 71 3 2 2" xfId="58112"/>
    <cellStyle name="Обычный 3 71 3 3" xfId="58113"/>
    <cellStyle name="Обычный 3 71 4" xfId="58114"/>
    <cellStyle name="Обычный 3 71 4 2" xfId="58115"/>
    <cellStyle name="Обычный 3 71 5" xfId="58116"/>
    <cellStyle name="Обычный 3 72" xfId="58117"/>
    <cellStyle name="Обычный 3 72 2" xfId="58118"/>
    <cellStyle name="Обычный 3 72 2 2" xfId="58119"/>
    <cellStyle name="Обычный 3 72 2 2 2" xfId="58120"/>
    <cellStyle name="Обычный 3 72 2 3" xfId="58121"/>
    <cellStyle name="Обычный 3 72 3" xfId="58122"/>
    <cellStyle name="Обычный 3 72 3 2" xfId="58123"/>
    <cellStyle name="Обычный 3 72 4" xfId="58124"/>
    <cellStyle name="Обычный 3 73" xfId="58125"/>
    <cellStyle name="Обычный 3 73 2" xfId="58126"/>
    <cellStyle name="Обычный 3 73 2 2" xfId="58127"/>
    <cellStyle name="Обычный 3 73 3" xfId="58128"/>
    <cellStyle name="Обычный 3 74" xfId="58129"/>
    <cellStyle name="Обычный 3 74 2" xfId="58130"/>
    <cellStyle name="Обычный 3 75" xfId="58131"/>
    <cellStyle name="Обычный 3 76" xfId="58132"/>
    <cellStyle name="Обычный 3 8" xfId="58133"/>
    <cellStyle name="Обычный 3 9" xfId="58134"/>
    <cellStyle name="Обычный 3 9 10" xfId="58135"/>
    <cellStyle name="Обычный 3 9 10 2" xfId="58136"/>
    <cellStyle name="Обычный 3 9 10 2 2" xfId="58137"/>
    <cellStyle name="Обычный 3 9 10 2 2 2" xfId="58138"/>
    <cellStyle name="Обычный 3 9 10 2 2 2 2" xfId="58139"/>
    <cellStyle name="Обычный 3 9 10 2 2 2 2 2" xfId="58140"/>
    <cellStyle name="Обычный 3 9 10 2 2 2 2 2 2" xfId="58141"/>
    <cellStyle name="Обычный 3 9 10 2 2 2 2 3" xfId="58142"/>
    <cellStyle name="Обычный 3 9 10 2 2 2 3" xfId="58143"/>
    <cellStyle name="Обычный 3 9 10 2 2 2 3 2" xfId="58144"/>
    <cellStyle name="Обычный 3 9 10 2 2 2 4" xfId="58145"/>
    <cellStyle name="Обычный 3 9 10 2 2 3" xfId="58146"/>
    <cellStyle name="Обычный 3 9 10 2 2 3 2" xfId="58147"/>
    <cellStyle name="Обычный 3 9 10 2 2 3 2 2" xfId="58148"/>
    <cellStyle name="Обычный 3 9 10 2 2 3 3" xfId="58149"/>
    <cellStyle name="Обычный 3 9 10 2 2 4" xfId="58150"/>
    <cellStyle name="Обычный 3 9 10 2 2 4 2" xfId="58151"/>
    <cellStyle name="Обычный 3 9 10 2 2 5" xfId="58152"/>
    <cellStyle name="Обычный 3 9 10 2 3" xfId="58153"/>
    <cellStyle name="Обычный 3 9 10 2 3 2" xfId="58154"/>
    <cellStyle name="Обычный 3 9 10 2 3 2 2" xfId="58155"/>
    <cellStyle name="Обычный 3 9 10 2 3 2 2 2" xfId="58156"/>
    <cellStyle name="Обычный 3 9 10 2 3 2 2 2 2" xfId="58157"/>
    <cellStyle name="Обычный 3 9 10 2 3 2 2 3" xfId="58158"/>
    <cellStyle name="Обычный 3 9 10 2 3 2 3" xfId="58159"/>
    <cellStyle name="Обычный 3 9 10 2 3 2 3 2" xfId="58160"/>
    <cellStyle name="Обычный 3 9 10 2 3 2 4" xfId="58161"/>
    <cellStyle name="Обычный 3 9 10 2 3 3" xfId="58162"/>
    <cellStyle name="Обычный 3 9 10 2 3 3 2" xfId="58163"/>
    <cellStyle name="Обычный 3 9 10 2 3 3 2 2" xfId="58164"/>
    <cellStyle name="Обычный 3 9 10 2 3 3 3" xfId="58165"/>
    <cellStyle name="Обычный 3 9 10 2 3 4" xfId="58166"/>
    <cellStyle name="Обычный 3 9 10 2 3 4 2" xfId="58167"/>
    <cellStyle name="Обычный 3 9 10 2 3 5" xfId="58168"/>
    <cellStyle name="Обычный 3 9 10 2 4" xfId="58169"/>
    <cellStyle name="Обычный 3 9 10 2 4 2" xfId="58170"/>
    <cellStyle name="Обычный 3 9 10 2 4 2 2" xfId="58171"/>
    <cellStyle name="Обычный 3 9 10 2 4 2 2 2" xfId="58172"/>
    <cellStyle name="Обычный 3 9 10 2 4 2 3" xfId="58173"/>
    <cellStyle name="Обычный 3 9 10 2 4 3" xfId="58174"/>
    <cellStyle name="Обычный 3 9 10 2 4 3 2" xfId="58175"/>
    <cellStyle name="Обычный 3 9 10 2 4 4" xfId="58176"/>
    <cellStyle name="Обычный 3 9 10 2 5" xfId="58177"/>
    <cellStyle name="Обычный 3 9 10 2 5 2" xfId="58178"/>
    <cellStyle name="Обычный 3 9 10 2 5 2 2" xfId="58179"/>
    <cellStyle name="Обычный 3 9 10 2 5 3" xfId="58180"/>
    <cellStyle name="Обычный 3 9 10 2 6" xfId="58181"/>
    <cellStyle name="Обычный 3 9 10 2 6 2" xfId="58182"/>
    <cellStyle name="Обычный 3 9 10 2 7" xfId="58183"/>
    <cellStyle name="Обычный 3 9 10 3" xfId="58184"/>
    <cellStyle name="Обычный 3 9 10 3 2" xfId="58185"/>
    <cellStyle name="Обычный 3 9 10 3 2 2" xfId="58186"/>
    <cellStyle name="Обычный 3 9 10 3 2 2 2" xfId="58187"/>
    <cellStyle name="Обычный 3 9 10 3 2 2 2 2" xfId="58188"/>
    <cellStyle name="Обычный 3 9 10 3 2 2 3" xfId="58189"/>
    <cellStyle name="Обычный 3 9 10 3 2 3" xfId="58190"/>
    <cellStyle name="Обычный 3 9 10 3 2 3 2" xfId="58191"/>
    <cellStyle name="Обычный 3 9 10 3 2 4" xfId="58192"/>
    <cellStyle name="Обычный 3 9 10 3 3" xfId="58193"/>
    <cellStyle name="Обычный 3 9 10 3 3 2" xfId="58194"/>
    <cellStyle name="Обычный 3 9 10 3 3 2 2" xfId="58195"/>
    <cellStyle name="Обычный 3 9 10 3 3 3" xfId="58196"/>
    <cellStyle name="Обычный 3 9 10 3 4" xfId="58197"/>
    <cellStyle name="Обычный 3 9 10 3 4 2" xfId="58198"/>
    <cellStyle name="Обычный 3 9 10 3 5" xfId="58199"/>
    <cellStyle name="Обычный 3 9 10 4" xfId="58200"/>
    <cellStyle name="Обычный 3 9 10 4 2" xfId="58201"/>
    <cellStyle name="Обычный 3 9 10 4 2 2" xfId="58202"/>
    <cellStyle name="Обычный 3 9 10 4 2 2 2" xfId="58203"/>
    <cellStyle name="Обычный 3 9 10 4 2 2 2 2" xfId="58204"/>
    <cellStyle name="Обычный 3 9 10 4 2 2 3" xfId="58205"/>
    <cellStyle name="Обычный 3 9 10 4 2 3" xfId="58206"/>
    <cellStyle name="Обычный 3 9 10 4 2 3 2" xfId="58207"/>
    <cellStyle name="Обычный 3 9 10 4 2 4" xfId="58208"/>
    <cellStyle name="Обычный 3 9 10 4 3" xfId="58209"/>
    <cellStyle name="Обычный 3 9 10 4 3 2" xfId="58210"/>
    <cellStyle name="Обычный 3 9 10 4 3 2 2" xfId="58211"/>
    <cellStyle name="Обычный 3 9 10 4 3 3" xfId="58212"/>
    <cellStyle name="Обычный 3 9 10 4 4" xfId="58213"/>
    <cellStyle name="Обычный 3 9 10 4 4 2" xfId="58214"/>
    <cellStyle name="Обычный 3 9 10 4 5" xfId="58215"/>
    <cellStyle name="Обычный 3 9 10 5" xfId="58216"/>
    <cellStyle name="Обычный 3 9 10 5 2" xfId="58217"/>
    <cellStyle name="Обычный 3 9 10 5 2 2" xfId="58218"/>
    <cellStyle name="Обычный 3 9 10 5 2 2 2" xfId="58219"/>
    <cellStyle name="Обычный 3 9 10 5 2 3" xfId="58220"/>
    <cellStyle name="Обычный 3 9 10 5 3" xfId="58221"/>
    <cellStyle name="Обычный 3 9 10 5 3 2" xfId="58222"/>
    <cellStyle name="Обычный 3 9 10 5 4" xfId="58223"/>
    <cellStyle name="Обычный 3 9 10 6" xfId="58224"/>
    <cellStyle name="Обычный 3 9 10 6 2" xfId="58225"/>
    <cellStyle name="Обычный 3 9 10 6 2 2" xfId="58226"/>
    <cellStyle name="Обычный 3 9 10 6 3" xfId="58227"/>
    <cellStyle name="Обычный 3 9 10 7" xfId="58228"/>
    <cellStyle name="Обычный 3 9 10 7 2" xfId="58229"/>
    <cellStyle name="Обычный 3 9 10 8" xfId="58230"/>
    <cellStyle name="Обычный 3 9 11" xfId="58231"/>
    <cellStyle name="Обычный 3 9 11 2" xfId="58232"/>
    <cellStyle name="Обычный 3 9 11 2 2" xfId="58233"/>
    <cellStyle name="Обычный 3 9 11 2 2 2" xfId="58234"/>
    <cellStyle name="Обычный 3 9 11 2 2 2 2" xfId="58235"/>
    <cellStyle name="Обычный 3 9 11 2 2 2 2 2" xfId="58236"/>
    <cellStyle name="Обычный 3 9 11 2 2 2 2 2 2" xfId="58237"/>
    <cellStyle name="Обычный 3 9 11 2 2 2 2 3" xfId="58238"/>
    <cellStyle name="Обычный 3 9 11 2 2 2 3" xfId="58239"/>
    <cellStyle name="Обычный 3 9 11 2 2 2 3 2" xfId="58240"/>
    <cellStyle name="Обычный 3 9 11 2 2 2 4" xfId="58241"/>
    <cellStyle name="Обычный 3 9 11 2 2 3" xfId="58242"/>
    <cellStyle name="Обычный 3 9 11 2 2 3 2" xfId="58243"/>
    <cellStyle name="Обычный 3 9 11 2 2 3 2 2" xfId="58244"/>
    <cellStyle name="Обычный 3 9 11 2 2 3 3" xfId="58245"/>
    <cellStyle name="Обычный 3 9 11 2 2 4" xfId="58246"/>
    <cellStyle name="Обычный 3 9 11 2 2 4 2" xfId="58247"/>
    <cellStyle name="Обычный 3 9 11 2 2 5" xfId="58248"/>
    <cellStyle name="Обычный 3 9 11 2 3" xfId="58249"/>
    <cellStyle name="Обычный 3 9 11 2 3 2" xfId="58250"/>
    <cellStyle name="Обычный 3 9 11 2 3 2 2" xfId="58251"/>
    <cellStyle name="Обычный 3 9 11 2 3 2 2 2" xfId="58252"/>
    <cellStyle name="Обычный 3 9 11 2 3 2 2 2 2" xfId="58253"/>
    <cellStyle name="Обычный 3 9 11 2 3 2 2 3" xfId="58254"/>
    <cellStyle name="Обычный 3 9 11 2 3 2 3" xfId="58255"/>
    <cellStyle name="Обычный 3 9 11 2 3 2 3 2" xfId="58256"/>
    <cellStyle name="Обычный 3 9 11 2 3 2 4" xfId="58257"/>
    <cellStyle name="Обычный 3 9 11 2 3 3" xfId="58258"/>
    <cellStyle name="Обычный 3 9 11 2 3 3 2" xfId="58259"/>
    <cellStyle name="Обычный 3 9 11 2 3 3 2 2" xfId="58260"/>
    <cellStyle name="Обычный 3 9 11 2 3 3 3" xfId="58261"/>
    <cellStyle name="Обычный 3 9 11 2 3 4" xfId="58262"/>
    <cellStyle name="Обычный 3 9 11 2 3 4 2" xfId="58263"/>
    <cellStyle name="Обычный 3 9 11 2 3 5" xfId="58264"/>
    <cellStyle name="Обычный 3 9 11 2 4" xfId="58265"/>
    <cellStyle name="Обычный 3 9 11 2 4 2" xfId="58266"/>
    <cellStyle name="Обычный 3 9 11 2 4 2 2" xfId="58267"/>
    <cellStyle name="Обычный 3 9 11 2 4 2 2 2" xfId="58268"/>
    <cellStyle name="Обычный 3 9 11 2 4 2 3" xfId="58269"/>
    <cellStyle name="Обычный 3 9 11 2 4 3" xfId="58270"/>
    <cellStyle name="Обычный 3 9 11 2 4 3 2" xfId="58271"/>
    <cellStyle name="Обычный 3 9 11 2 4 4" xfId="58272"/>
    <cellStyle name="Обычный 3 9 11 2 5" xfId="58273"/>
    <cellStyle name="Обычный 3 9 11 2 5 2" xfId="58274"/>
    <cellStyle name="Обычный 3 9 11 2 5 2 2" xfId="58275"/>
    <cellStyle name="Обычный 3 9 11 2 5 3" xfId="58276"/>
    <cellStyle name="Обычный 3 9 11 2 6" xfId="58277"/>
    <cellStyle name="Обычный 3 9 11 2 6 2" xfId="58278"/>
    <cellStyle name="Обычный 3 9 11 2 7" xfId="58279"/>
    <cellStyle name="Обычный 3 9 11 3" xfId="58280"/>
    <cellStyle name="Обычный 3 9 11 3 2" xfId="58281"/>
    <cellStyle name="Обычный 3 9 11 3 2 2" xfId="58282"/>
    <cellStyle name="Обычный 3 9 11 3 2 2 2" xfId="58283"/>
    <cellStyle name="Обычный 3 9 11 3 2 2 2 2" xfId="58284"/>
    <cellStyle name="Обычный 3 9 11 3 2 2 3" xfId="58285"/>
    <cellStyle name="Обычный 3 9 11 3 2 3" xfId="58286"/>
    <cellStyle name="Обычный 3 9 11 3 2 3 2" xfId="58287"/>
    <cellStyle name="Обычный 3 9 11 3 2 4" xfId="58288"/>
    <cellStyle name="Обычный 3 9 11 3 3" xfId="58289"/>
    <cellStyle name="Обычный 3 9 11 3 3 2" xfId="58290"/>
    <cellStyle name="Обычный 3 9 11 3 3 2 2" xfId="58291"/>
    <cellStyle name="Обычный 3 9 11 3 3 3" xfId="58292"/>
    <cellStyle name="Обычный 3 9 11 3 4" xfId="58293"/>
    <cellStyle name="Обычный 3 9 11 3 4 2" xfId="58294"/>
    <cellStyle name="Обычный 3 9 11 3 5" xfId="58295"/>
    <cellStyle name="Обычный 3 9 11 4" xfId="58296"/>
    <cellStyle name="Обычный 3 9 11 4 2" xfId="58297"/>
    <cellStyle name="Обычный 3 9 11 4 2 2" xfId="58298"/>
    <cellStyle name="Обычный 3 9 11 4 2 2 2" xfId="58299"/>
    <cellStyle name="Обычный 3 9 11 4 2 2 2 2" xfId="58300"/>
    <cellStyle name="Обычный 3 9 11 4 2 2 3" xfId="58301"/>
    <cellStyle name="Обычный 3 9 11 4 2 3" xfId="58302"/>
    <cellStyle name="Обычный 3 9 11 4 2 3 2" xfId="58303"/>
    <cellStyle name="Обычный 3 9 11 4 2 4" xfId="58304"/>
    <cellStyle name="Обычный 3 9 11 4 3" xfId="58305"/>
    <cellStyle name="Обычный 3 9 11 4 3 2" xfId="58306"/>
    <cellStyle name="Обычный 3 9 11 4 3 2 2" xfId="58307"/>
    <cellStyle name="Обычный 3 9 11 4 3 3" xfId="58308"/>
    <cellStyle name="Обычный 3 9 11 4 4" xfId="58309"/>
    <cellStyle name="Обычный 3 9 11 4 4 2" xfId="58310"/>
    <cellStyle name="Обычный 3 9 11 4 5" xfId="58311"/>
    <cellStyle name="Обычный 3 9 11 5" xfId="58312"/>
    <cellStyle name="Обычный 3 9 11 5 2" xfId="58313"/>
    <cellStyle name="Обычный 3 9 11 5 2 2" xfId="58314"/>
    <cellStyle name="Обычный 3 9 11 5 2 2 2" xfId="58315"/>
    <cellStyle name="Обычный 3 9 11 5 2 3" xfId="58316"/>
    <cellStyle name="Обычный 3 9 11 5 3" xfId="58317"/>
    <cellStyle name="Обычный 3 9 11 5 3 2" xfId="58318"/>
    <cellStyle name="Обычный 3 9 11 5 4" xfId="58319"/>
    <cellStyle name="Обычный 3 9 11 6" xfId="58320"/>
    <cellStyle name="Обычный 3 9 11 6 2" xfId="58321"/>
    <cellStyle name="Обычный 3 9 11 6 2 2" xfId="58322"/>
    <cellStyle name="Обычный 3 9 11 6 3" xfId="58323"/>
    <cellStyle name="Обычный 3 9 11 7" xfId="58324"/>
    <cellStyle name="Обычный 3 9 11 7 2" xfId="58325"/>
    <cellStyle name="Обычный 3 9 11 8" xfId="58326"/>
    <cellStyle name="Обычный 3 9 12" xfId="58327"/>
    <cellStyle name="Обычный 3 9 12 2" xfId="58328"/>
    <cellStyle name="Обычный 3 9 12 2 2" xfId="58329"/>
    <cellStyle name="Обычный 3 9 12 2 2 2" xfId="58330"/>
    <cellStyle name="Обычный 3 9 12 2 2 2 2" xfId="58331"/>
    <cellStyle name="Обычный 3 9 12 2 2 2 2 2" xfId="58332"/>
    <cellStyle name="Обычный 3 9 12 2 2 2 2 2 2" xfId="58333"/>
    <cellStyle name="Обычный 3 9 12 2 2 2 2 3" xfId="58334"/>
    <cellStyle name="Обычный 3 9 12 2 2 2 3" xfId="58335"/>
    <cellStyle name="Обычный 3 9 12 2 2 2 3 2" xfId="58336"/>
    <cellStyle name="Обычный 3 9 12 2 2 2 4" xfId="58337"/>
    <cellStyle name="Обычный 3 9 12 2 2 3" xfId="58338"/>
    <cellStyle name="Обычный 3 9 12 2 2 3 2" xfId="58339"/>
    <cellStyle name="Обычный 3 9 12 2 2 3 2 2" xfId="58340"/>
    <cellStyle name="Обычный 3 9 12 2 2 3 3" xfId="58341"/>
    <cellStyle name="Обычный 3 9 12 2 2 4" xfId="58342"/>
    <cellStyle name="Обычный 3 9 12 2 2 4 2" xfId="58343"/>
    <cellStyle name="Обычный 3 9 12 2 2 5" xfId="58344"/>
    <cellStyle name="Обычный 3 9 12 2 3" xfId="58345"/>
    <cellStyle name="Обычный 3 9 12 2 3 2" xfId="58346"/>
    <cellStyle name="Обычный 3 9 12 2 3 2 2" xfId="58347"/>
    <cellStyle name="Обычный 3 9 12 2 3 2 2 2" xfId="58348"/>
    <cellStyle name="Обычный 3 9 12 2 3 2 2 2 2" xfId="58349"/>
    <cellStyle name="Обычный 3 9 12 2 3 2 2 3" xfId="58350"/>
    <cellStyle name="Обычный 3 9 12 2 3 2 3" xfId="58351"/>
    <cellStyle name="Обычный 3 9 12 2 3 2 3 2" xfId="58352"/>
    <cellStyle name="Обычный 3 9 12 2 3 2 4" xfId="58353"/>
    <cellStyle name="Обычный 3 9 12 2 3 3" xfId="58354"/>
    <cellStyle name="Обычный 3 9 12 2 3 3 2" xfId="58355"/>
    <cellStyle name="Обычный 3 9 12 2 3 3 2 2" xfId="58356"/>
    <cellStyle name="Обычный 3 9 12 2 3 3 3" xfId="58357"/>
    <cellStyle name="Обычный 3 9 12 2 3 4" xfId="58358"/>
    <cellStyle name="Обычный 3 9 12 2 3 4 2" xfId="58359"/>
    <cellStyle name="Обычный 3 9 12 2 3 5" xfId="58360"/>
    <cellStyle name="Обычный 3 9 12 2 4" xfId="58361"/>
    <cellStyle name="Обычный 3 9 12 2 4 2" xfId="58362"/>
    <cellStyle name="Обычный 3 9 12 2 4 2 2" xfId="58363"/>
    <cellStyle name="Обычный 3 9 12 2 4 2 2 2" xfId="58364"/>
    <cellStyle name="Обычный 3 9 12 2 4 2 3" xfId="58365"/>
    <cellStyle name="Обычный 3 9 12 2 4 3" xfId="58366"/>
    <cellStyle name="Обычный 3 9 12 2 4 3 2" xfId="58367"/>
    <cellStyle name="Обычный 3 9 12 2 4 4" xfId="58368"/>
    <cellStyle name="Обычный 3 9 12 2 5" xfId="58369"/>
    <cellStyle name="Обычный 3 9 12 2 5 2" xfId="58370"/>
    <cellStyle name="Обычный 3 9 12 2 5 2 2" xfId="58371"/>
    <cellStyle name="Обычный 3 9 12 2 5 3" xfId="58372"/>
    <cellStyle name="Обычный 3 9 12 2 6" xfId="58373"/>
    <cellStyle name="Обычный 3 9 12 2 6 2" xfId="58374"/>
    <cellStyle name="Обычный 3 9 12 2 7" xfId="58375"/>
    <cellStyle name="Обычный 3 9 12 3" xfId="58376"/>
    <cellStyle name="Обычный 3 9 12 3 2" xfId="58377"/>
    <cellStyle name="Обычный 3 9 12 3 2 2" xfId="58378"/>
    <cellStyle name="Обычный 3 9 12 3 2 2 2" xfId="58379"/>
    <cellStyle name="Обычный 3 9 12 3 2 2 2 2" xfId="58380"/>
    <cellStyle name="Обычный 3 9 12 3 2 2 3" xfId="58381"/>
    <cellStyle name="Обычный 3 9 12 3 2 3" xfId="58382"/>
    <cellStyle name="Обычный 3 9 12 3 2 3 2" xfId="58383"/>
    <cellStyle name="Обычный 3 9 12 3 2 4" xfId="58384"/>
    <cellStyle name="Обычный 3 9 12 3 3" xfId="58385"/>
    <cellStyle name="Обычный 3 9 12 3 3 2" xfId="58386"/>
    <cellStyle name="Обычный 3 9 12 3 3 2 2" xfId="58387"/>
    <cellStyle name="Обычный 3 9 12 3 3 3" xfId="58388"/>
    <cellStyle name="Обычный 3 9 12 3 4" xfId="58389"/>
    <cellStyle name="Обычный 3 9 12 3 4 2" xfId="58390"/>
    <cellStyle name="Обычный 3 9 12 3 5" xfId="58391"/>
    <cellStyle name="Обычный 3 9 12 4" xfId="58392"/>
    <cellStyle name="Обычный 3 9 12 4 2" xfId="58393"/>
    <cellStyle name="Обычный 3 9 12 4 2 2" xfId="58394"/>
    <cellStyle name="Обычный 3 9 12 4 2 2 2" xfId="58395"/>
    <cellStyle name="Обычный 3 9 12 4 2 2 2 2" xfId="58396"/>
    <cellStyle name="Обычный 3 9 12 4 2 2 3" xfId="58397"/>
    <cellStyle name="Обычный 3 9 12 4 2 3" xfId="58398"/>
    <cellStyle name="Обычный 3 9 12 4 2 3 2" xfId="58399"/>
    <cellStyle name="Обычный 3 9 12 4 2 4" xfId="58400"/>
    <cellStyle name="Обычный 3 9 12 4 3" xfId="58401"/>
    <cellStyle name="Обычный 3 9 12 4 3 2" xfId="58402"/>
    <cellStyle name="Обычный 3 9 12 4 3 2 2" xfId="58403"/>
    <cellStyle name="Обычный 3 9 12 4 3 3" xfId="58404"/>
    <cellStyle name="Обычный 3 9 12 4 4" xfId="58405"/>
    <cellStyle name="Обычный 3 9 12 4 4 2" xfId="58406"/>
    <cellStyle name="Обычный 3 9 12 4 5" xfId="58407"/>
    <cellStyle name="Обычный 3 9 12 5" xfId="58408"/>
    <cellStyle name="Обычный 3 9 12 5 2" xfId="58409"/>
    <cellStyle name="Обычный 3 9 12 5 2 2" xfId="58410"/>
    <cellStyle name="Обычный 3 9 12 5 2 2 2" xfId="58411"/>
    <cellStyle name="Обычный 3 9 12 5 2 3" xfId="58412"/>
    <cellStyle name="Обычный 3 9 12 5 3" xfId="58413"/>
    <cellStyle name="Обычный 3 9 12 5 3 2" xfId="58414"/>
    <cellStyle name="Обычный 3 9 12 5 4" xfId="58415"/>
    <cellStyle name="Обычный 3 9 12 6" xfId="58416"/>
    <cellStyle name="Обычный 3 9 12 6 2" xfId="58417"/>
    <cellStyle name="Обычный 3 9 12 6 2 2" xfId="58418"/>
    <cellStyle name="Обычный 3 9 12 6 3" xfId="58419"/>
    <cellStyle name="Обычный 3 9 12 7" xfId="58420"/>
    <cellStyle name="Обычный 3 9 12 7 2" xfId="58421"/>
    <cellStyle name="Обычный 3 9 12 8" xfId="58422"/>
    <cellStyle name="Обычный 3 9 13" xfId="58423"/>
    <cellStyle name="Обычный 3 9 13 2" xfId="58424"/>
    <cellStyle name="Обычный 3 9 13 2 2" xfId="58425"/>
    <cellStyle name="Обычный 3 9 13 2 2 2" xfId="58426"/>
    <cellStyle name="Обычный 3 9 13 2 2 2 2" xfId="58427"/>
    <cellStyle name="Обычный 3 9 13 2 2 2 2 2" xfId="58428"/>
    <cellStyle name="Обычный 3 9 13 2 2 2 2 2 2" xfId="58429"/>
    <cellStyle name="Обычный 3 9 13 2 2 2 2 3" xfId="58430"/>
    <cellStyle name="Обычный 3 9 13 2 2 2 3" xfId="58431"/>
    <cellStyle name="Обычный 3 9 13 2 2 2 3 2" xfId="58432"/>
    <cellStyle name="Обычный 3 9 13 2 2 2 4" xfId="58433"/>
    <cellStyle name="Обычный 3 9 13 2 2 3" xfId="58434"/>
    <cellStyle name="Обычный 3 9 13 2 2 3 2" xfId="58435"/>
    <cellStyle name="Обычный 3 9 13 2 2 3 2 2" xfId="58436"/>
    <cellStyle name="Обычный 3 9 13 2 2 3 3" xfId="58437"/>
    <cellStyle name="Обычный 3 9 13 2 2 4" xfId="58438"/>
    <cellStyle name="Обычный 3 9 13 2 2 4 2" xfId="58439"/>
    <cellStyle name="Обычный 3 9 13 2 2 5" xfId="58440"/>
    <cellStyle name="Обычный 3 9 13 2 3" xfId="58441"/>
    <cellStyle name="Обычный 3 9 13 2 3 2" xfId="58442"/>
    <cellStyle name="Обычный 3 9 13 2 3 2 2" xfId="58443"/>
    <cellStyle name="Обычный 3 9 13 2 3 2 2 2" xfId="58444"/>
    <cellStyle name="Обычный 3 9 13 2 3 2 2 2 2" xfId="58445"/>
    <cellStyle name="Обычный 3 9 13 2 3 2 2 3" xfId="58446"/>
    <cellStyle name="Обычный 3 9 13 2 3 2 3" xfId="58447"/>
    <cellStyle name="Обычный 3 9 13 2 3 2 3 2" xfId="58448"/>
    <cellStyle name="Обычный 3 9 13 2 3 2 4" xfId="58449"/>
    <cellStyle name="Обычный 3 9 13 2 3 3" xfId="58450"/>
    <cellStyle name="Обычный 3 9 13 2 3 3 2" xfId="58451"/>
    <cellStyle name="Обычный 3 9 13 2 3 3 2 2" xfId="58452"/>
    <cellStyle name="Обычный 3 9 13 2 3 3 3" xfId="58453"/>
    <cellStyle name="Обычный 3 9 13 2 3 4" xfId="58454"/>
    <cellStyle name="Обычный 3 9 13 2 3 4 2" xfId="58455"/>
    <cellStyle name="Обычный 3 9 13 2 3 5" xfId="58456"/>
    <cellStyle name="Обычный 3 9 13 2 4" xfId="58457"/>
    <cellStyle name="Обычный 3 9 13 2 4 2" xfId="58458"/>
    <cellStyle name="Обычный 3 9 13 2 4 2 2" xfId="58459"/>
    <cellStyle name="Обычный 3 9 13 2 4 2 2 2" xfId="58460"/>
    <cellStyle name="Обычный 3 9 13 2 4 2 3" xfId="58461"/>
    <cellStyle name="Обычный 3 9 13 2 4 3" xfId="58462"/>
    <cellStyle name="Обычный 3 9 13 2 4 3 2" xfId="58463"/>
    <cellStyle name="Обычный 3 9 13 2 4 4" xfId="58464"/>
    <cellStyle name="Обычный 3 9 13 2 5" xfId="58465"/>
    <cellStyle name="Обычный 3 9 13 2 5 2" xfId="58466"/>
    <cellStyle name="Обычный 3 9 13 2 5 2 2" xfId="58467"/>
    <cellStyle name="Обычный 3 9 13 2 5 3" xfId="58468"/>
    <cellStyle name="Обычный 3 9 13 2 6" xfId="58469"/>
    <cellStyle name="Обычный 3 9 13 2 6 2" xfId="58470"/>
    <cellStyle name="Обычный 3 9 13 2 7" xfId="58471"/>
    <cellStyle name="Обычный 3 9 13 3" xfId="58472"/>
    <cellStyle name="Обычный 3 9 13 3 2" xfId="58473"/>
    <cellStyle name="Обычный 3 9 13 3 2 2" xfId="58474"/>
    <cellStyle name="Обычный 3 9 13 3 2 2 2" xfId="58475"/>
    <cellStyle name="Обычный 3 9 13 3 2 2 2 2" xfId="58476"/>
    <cellStyle name="Обычный 3 9 13 3 2 2 3" xfId="58477"/>
    <cellStyle name="Обычный 3 9 13 3 2 3" xfId="58478"/>
    <cellStyle name="Обычный 3 9 13 3 2 3 2" xfId="58479"/>
    <cellStyle name="Обычный 3 9 13 3 2 4" xfId="58480"/>
    <cellStyle name="Обычный 3 9 13 3 3" xfId="58481"/>
    <cellStyle name="Обычный 3 9 13 3 3 2" xfId="58482"/>
    <cellStyle name="Обычный 3 9 13 3 3 2 2" xfId="58483"/>
    <cellStyle name="Обычный 3 9 13 3 3 3" xfId="58484"/>
    <cellStyle name="Обычный 3 9 13 3 4" xfId="58485"/>
    <cellStyle name="Обычный 3 9 13 3 4 2" xfId="58486"/>
    <cellStyle name="Обычный 3 9 13 3 5" xfId="58487"/>
    <cellStyle name="Обычный 3 9 13 4" xfId="58488"/>
    <cellStyle name="Обычный 3 9 13 4 2" xfId="58489"/>
    <cellStyle name="Обычный 3 9 13 4 2 2" xfId="58490"/>
    <cellStyle name="Обычный 3 9 13 4 2 2 2" xfId="58491"/>
    <cellStyle name="Обычный 3 9 13 4 2 2 2 2" xfId="58492"/>
    <cellStyle name="Обычный 3 9 13 4 2 2 3" xfId="58493"/>
    <cellStyle name="Обычный 3 9 13 4 2 3" xfId="58494"/>
    <cellStyle name="Обычный 3 9 13 4 2 3 2" xfId="58495"/>
    <cellStyle name="Обычный 3 9 13 4 2 4" xfId="58496"/>
    <cellStyle name="Обычный 3 9 13 4 3" xfId="58497"/>
    <cellStyle name="Обычный 3 9 13 4 3 2" xfId="58498"/>
    <cellStyle name="Обычный 3 9 13 4 3 2 2" xfId="58499"/>
    <cellStyle name="Обычный 3 9 13 4 3 3" xfId="58500"/>
    <cellStyle name="Обычный 3 9 13 4 4" xfId="58501"/>
    <cellStyle name="Обычный 3 9 13 4 4 2" xfId="58502"/>
    <cellStyle name="Обычный 3 9 13 4 5" xfId="58503"/>
    <cellStyle name="Обычный 3 9 13 5" xfId="58504"/>
    <cellStyle name="Обычный 3 9 13 5 2" xfId="58505"/>
    <cellStyle name="Обычный 3 9 13 5 2 2" xfId="58506"/>
    <cellStyle name="Обычный 3 9 13 5 2 2 2" xfId="58507"/>
    <cellStyle name="Обычный 3 9 13 5 2 3" xfId="58508"/>
    <cellStyle name="Обычный 3 9 13 5 3" xfId="58509"/>
    <cellStyle name="Обычный 3 9 13 5 3 2" xfId="58510"/>
    <cellStyle name="Обычный 3 9 13 5 4" xfId="58511"/>
    <cellStyle name="Обычный 3 9 13 6" xfId="58512"/>
    <cellStyle name="Обычный 3 9 13 6 2" xfId="58513"/>
    <cellStyle name="Обычный 3 9 13 6 2 2" xfId="58514"/>
    <cellStyle name="Обычный 3 9 13 6 3" xfId="58515"/>
    <cellStyle name="Обычный 3 9 13 7" xfId="58516"/>
    <cellStyle name="Обычный 3 9 13 7 2" xfId="58517"/>
    <cellStyle name="Обычный 3 9 13 8" xfId="58518"/>
    <cellStyle name="Обычный 3 9 14" xfId="58519"/>
    <cellStyle name="Обычный 3 9 14 2" xfId="58520"/>
    <cellStyle name="Обычный 3 9 14 2 2" xfId="58521"/>
    <cellStyle name="Обычный 3 9 14 2 2 2" xfId="58522"/>
    <cellStyle name="Обычный 3 9 14 2 2 2 2" xfId="58523"/>
    <cellStyle name="Обычный 3 9 14 2 2 2 2 2" xfId="58524"/>
    <cellStyle name="Обычный 3 9 14 2 2 2 2 2 2" xfId="58525"/>
    <cellStyle name="Обычный 3 9 14 2 2 2 2 3" xfId="58526"/>
    <cellStyle name="Обычный 3 9 14 2 2 2 3" xfId="58527"/>
    <cellStyle name="Обычный 3 9 14 2 2 2 3 2" xfId="58528"/>
    <cellStyle name="Обычный 3 9 14 2 2 2 4" xfId="58529"/>
    <cellStyle name="Обычный 3 9 14 2 2 3" xfId="58530"/>
    <cellStyle name="Обычный 3 9 14 2 2 3 2" xfId="58531"/>
    <cellStyle name="Обычный 3 9 14 2 2 3 2 2" xfId="58532"/>
    <cellStyle name="Обычный 3 9 14 2 2 3 3" xfId="58533"/>
    <cellStyle name="Обычный 3 9 14 2 2 4" xfId="58534"/>
    <cellStyle name="Обычный 3 9 14 2 2 4 2" xfId="58535"/>
    <cellStyle name="Обычный 3 9 14 2 2 5" xfId="58536"/>
    <cellStyle name="Обычный 3 9 14 2 3" xfId="58537"/>
    <cellStyle name="Обычный 3 9 14 2 3 2" xfId="58538"/>
    <cellStyle name="Обычный 3 9 14 2 3 2 2" xfId="58539"/>
    <cellStyle name="Обычный 3 9 14 2 3 2 2 2" xfId="58540"/>
    <cellStyle name="Обычный 3 9 14 2 3 2 2 2 2" xfId="58541"/>
    <cellStyle name="Обычный 3 9 14 2 3 2 2 3" xfId="58542"/>
    <cellStyle name="Обычный 3 9 14 2 3 2 3" xfId="58543"/>
    <cellStyle name="Обычный 3 9 14 2 3 2 3 2" xfId="58544"/>
    <cellStyle name="Обычный 3 9 14 2 3 2 4" xfId="58545"/>
    <cellStyle name="Обычный 3 9 14 2 3 3" xfId="58546"/>
    <cellStyle name="Обычный 3 9 14 2 3 3 2" xfId="58547"/>
    <cellStyle name="Обычный 3 9 14 2 3 3 2 2" xfId="58548"/>
    <cellStyle name="Обычный 3 9 14 2 3 3 3" xfId="58549"/>
    <cellStyle name="Обычный 3 9 14 2 3 4" xfId="58550"/>
    <cellStyle name="Обычный 3 9 14 2 3 4 2" xfId="58551"/>
    <cellStyle name="Обычный 3 9 14 2 3 5" xfId="58552"/>
    <cellStyle name="Обычный 3 9 14 2 4" xfId="58553"/>
    <cellStyle name="Обычный 3 9 14 2 4 2" xfId="58554"/>
    <cellStyle name="Обычный 3 9 14 2 4 2 2" xfId="58555"/>
    <cellStyle name="Обычный 3 9 14 2 4 2 2 2" xfId="58556"/>
    <cellStyle name="Обычный 3 9 14 2 4 2 3" xfId="58557"/>
    <cellStyle name="Обычный 3 9 14 2 4 3" xfId="58558"/>
    <cellStyle name="Обычный 3 9 14 2 4 3 2" xfId="58559"/>
    <cellStyle name="Обычный 3 9 14 2 4 4" xfId="58560"/>
    <cellStyle name="Обычный 3 9 14 2 5" xfId="58561"/>
    <cellStyle name="Обычный 3 9 14 2 5 2" xfId="58562"/>
    <cellStyle name="Обычный 3 9 14 2 5 2 2" xfId="58563"/>
    <cellStyle name="Обычный 3 9 14 2 5 3" xfId="58564"/>
    <cellStyle name="Обычный 3 9 14 2 6" xfId="58565"/>
    <cellStyle name="Обычный 3 9 14 2 6 2" xfId="58566"/>
    <cellStyle name="Обычный 3 9 14 2 7" xfId="58567"/>
    <cellStyle name="Обычный 3 9 14 3" xfId="58568"/>
    <cellStyle name="Обычный 3 9 14 3 2" xfId="58569"/>
    <cellStyle name="Обычный 3 9 14 3 2 2" xfId="58570"/>
    <cellStyle name="Обычный 3 9 14 3 2 2 2" xfId="58571"/>
    <cellStyle name="Обычный 3 9 14 3 2 2 2 2" xfId="58572"/>
    <cellStyle name="Обычный 3 9 14 3 2 2 3" xfId="58573"/>
    <cellStyle name="Обычный 3 9 14 3 2 3" xfId="58574"/>
    <cellStyle name="Обычный 3 9 14 3 2 3 2" xfId="58575"/>
    <cellStyle name="Обычный 3 9 14 3 2 4" xfId="58576"/>
    <cellStyle name="Обычный 3 9 14 3 3" xfId="58577"/>
    <cellStyle name="Обычный 3 9 14 3 3 2" xfId="58578"/>
    <cellStyle name="Обычный 3 9 14 3 3 2 2" xfId="58579"/>
    <cellStyle name="Обычный 3 9 14 3 3 3" xfId="58580"/>
    <cellStyle name="Обычный 3 9 14 3 4" xfId="58581"/>
    <cellStyle name="Обычный 3 9 14 3 4 2" xfId="58582"/>
    <cellStyle name="Обычный 3 9 14 3 5" xfId="58583"/>
    <cellStyle name="Обычный 3 9 14 4" xfId="58584"/>
    <cellStyle name="Обычный 3 9 14 4 2" xfId="58585"/>
    <cellStyle name="Обычный 3 9 14 4 2 2" xfId="58586"/>
    <cellStyle name="Обычный 3 9 14 4 2 2 2" xfId="58587"/>
    <cellStyle name="Обычный 3 9 14 4 2 2 2 2" xfId="58588"/>
    <cellStyle name="Обычный 3 9 14 4 2 2 3" xfId="58589"/>
    <cellStyle name="Обычный 3 9 14 4 2 3" xfId="58590"/>
    <cellStyle name="Обычный 3 9 14 4 2 3 2" xfId="58591"/>
    <cellStyle name="Обычный 3 9 14 4 2 4" xfId="58592"/>
    <cellStyle name="Обычный 3 9 14 4 3" xfId="58593"/>
    <cellStyle name="Обычный 3 9 14 4 3 2" xfId="58594"/>
    <cellStyle name="Обычный 3 9 14 4 3 2 2" xfId="58595"/>
    <cellStyle name="Обычный 3 9 14 4 3 3" xfId="58596"/>
    <cellStyle name="Обычный 3 9 14 4 4" xfId="58597"/>
    <cellStyle name="Обычный 3 9 14 4 4 2" xfId="58598"/>
    <cellStyle name="Обычный 3 9 14 4 5" xfId="58599"/>
    <cellStyle name="Обычный 3 9 14 5" xfId="58600"/>
    <cellStyle name="Обычный 3 9 14 5 2" xfId="58601"/>
    <cellStyle name="Обычный 3 9 14 5 2 2" xfId="58602"/>
    <cellStyle name="Обычный 3 9 14 5 2 2 2" xfId="58603"/>
    <cellStyle name="Обычный 3 9 14 5 2 3" xfId="58604"/>
    <cellStyle name="Обычный 3 9 14 5 3" xfId="58605"/>
    <cellStyle name="Обычный 3 9 14 5 3 2" xfId="58606"/>
    <cellStyle name="Обычный 3 9 14 5 4" xfId="58607"/>
    <cellStyle name="Обычный 3 9 14 6" xfId="58608"/>
    <cellStyle name="Обычный 3 9 14 6 2" xfId="58609"/>
    <cellStyle name="Обычный 3 9 14 6 2 2" xfId="58610"/>
    <cellStyle name="Обычный 3 9 14 6 3" xfId="58611"/>
    <cellStyle name="Обычный 3 9 14 7" xfId="58612"/>
    <cellStyle name="Обычный 3 9 14 7 2" xfId="58613"/>
    <cellStyle name="Обычный 3 9 14 8" xfId="58614"/>
    <cellStyle name="Обычный 3 9 15" xfId="58615"/>
    <cellStyle name="Обычный 3 9 15 2" xfId="58616"/>
    <cellStyle name="Обычный 3 9 15 2 2" xfId="58617"/>
    <cellStyle name="Обычный 3 9 15 2 2 2" xfId="58618"/>
    <cellStyle name="Обычный 3 9 15 2 2 2 2" xfId="58619"/>
    <cellStyle name="Обычный 3 9 15 2 2 2 2 2" xfId="58620"/>
    <cellStyle name="Обычный 3 9 15 2 2 2 2 2 2" xfId="58621"/>
    <cellStyle name="Обычный 3 9 15 2 2 2 2 3" xfId="58622"/>
    <cellStyle name="Обычный 3 9 15 2 2 2 3" xfId="58623"/>
    <cellStyle name="Обычный 3 9 15 2 2 2 3 2" xfId="58624"/>
    <cellStyle name="Обычный 3 9 15 2 2 2 4" xfId="58625"/>
    <cellStyle name="Обычный 3 9 15 2 2 3" xfId="58626"/>
    <cellStyle name="Обычный 3 9 15 2 2 3 2" xfId="58627"/>
    <cellStyle name="Обычный 3 9 15 2 2 3 2 2" xfId="58628"/>
    <cellStyle name="Обычный 3 9 15 2 2 3 3" xfId="58629"/>
    <cellStyle name="Обычный 3 9 15 2 2 4" xfId="58630"/>
    <cellStyle name="Обычный 3 9 15 2 2 4 2" xfId="58631"/>
    <cellStyle name="Обычный 3 9 15 2 2 5" xfId="58632"/>
    <cellStyle name="Обычный 3 9 15 2 3" xfId="58633"/>
    <cellStyle name="Обычный 3 9 15 2 3 2" xfId="58634"/>
    <cellStyle name="Обычный 3 9 15 2 3 2 2" xfId="58635"/>
    <cellStyle name="Обычный 3 9 15 2 3 2 2 2" xfId="58636"/>
    <cellStyle name="Обычный 3 9 15 2 3 2 2 2 2" xfId="58637"/>
    <cellStyle name="Обычный 3 9 15 2 3 2 2 3" xfId="58638"/>
    <cellStyle name="Обычный 3 9 15 2 3 2 3" xfId="58639"/>
    <cellStyle name="Обычный 3 9 15 2 3 2 3 2" xfId="58640"/>
    <cellStyle name="Обычный 3 9 15 2 3 2 4" xfId="58641"/>
    <cellStyle name="Обычный 3 9 15 2 3 3" xfId="58642"/>
    <cellStyle name="Обычный 3 9 15 2 3 3 2" xfId="58643"/>
    <cellStyle name="Обычный 3 9 15 2 3 3 2 2" xfId="58644"/>
    <cellStyle name="Обычный 3 9 15 2 3 3 3" xfId="58645"/>
    <cellStyle name="Обычный 3 9 15 2 3 4" xfId="58646"/>
    <cellStyle name="Обычный 3 9 15 2 3 4 2" xfId="58647"/>
    <cellStyle name="Обычный 3 9 15 2 3 5" xfId="58648"/>
    <cellStyle name="Обычный 3 9 15 2 4" xfId="58649"/>
    <cellStyle name="Обычный 3 9 15 2 4 2" xfId="58650"/>
    <cellStyle name="Обычный 3 9 15 2 4 2 2" xfId="58651"/>
    <cellStyle name="Обычный 3 9 15 2 4 2 2 2" xfId="58652"/>
    <cellStyle name="Обычный 3 9 15 2 4 2 3" xfId="58653"/>
    <cellStyle name="Обычный 3 9 15 2 4 3" xfId="58654"/>
    <cellStyle name="Обычный 3 9 15 2 4 3 2" xfId="58655"/>
    <cellStyle name="Обычный 3 9 15 2 4 4" xfId="58656"/>
    <cellStyle name="Обычный 3 9 15 2 5" xfId="58657"/>
    <cellStyle name="Обычный 3 9 15 2 5 2" xfId="58658"/>
    <cellStyle name="Обычный 3 9 15 2 5 2 2" xfId="58659"/>
    <cellStyle name="Обычный 3 9 15 2 5 3" xfId="58660"/>
    <cellStyle name="Обычный 3 9 15 2 6" xfId="58661"/>
    <cellStyle name="Обычный 3 9 15 2 6 2" xfId="58662"/>
    <cellStyle name="Обычный 3 9 15 2 7" xfId="58663"/>
    <cellStyle name="Обычный 3 9 15 3" xfId="58664"/>
    <cellStyle name="Обычный 3 9 15 3 2" xfId="58665"/>
    <cellStyle name="Обычный 3 9 15 3 2 2" xfId="58666"/>
    <cellStyle name="Обычный 3 9 15 3 2 2 2" xfId="58667"/>
    <cellStyle name="Обычный 3 9 15 3 2 2 2 2" xfId="58668"/>
    <cellStyle name="Обычный 3 9 15 3 2 2 3" xfId="58669"/>
    <cellStyle name="Обычный 3 9 15 3 2 3" xfId="58670"/>
    <cellStyle name="Обычный 3 9 15 3 2 3 2" xfId="58671"/>
    <cellStyle name="Обычный 3 9 15 3 2 4" xfId="58672"/>
    <cellStyle name="Обычный 3 9 15 3 3" xfId="58673"/>
    <cellStyle name="Обычный 3 9 15 3 3 2" xfId="58674"/>
    <cellStyle name="Обычный 3 9 15 3 3 2 2" xfId="58675"/>
    <cellStyle name="Обычный 3 9 15 3 3 3" xfId="58676"/>
    <cellStyle name="Обычный 3 9 15 3 4" xfId="58677"/>
    <cellStyle name="Обычный 3 9 15 3 4 2" xfId="58678"/>
    <cellStyle name="Обычный 3 9 15 3 5" xfId="58679"/>
    <cellStyle name="Обычный 3 9 15 4" xfId="58680"/>
    <cellStyle name="Обычный 3 9 15 4 2" xfId="58681"/>
    <cellStyle name="Обычный 3 9 15 4 2 2" xfId="58682"/>
    <cellStyle name="Обычный 3 9 15 4 2 2 2" xfId="58683"/>
    <cellStyle name="Обычный 3 9 15 4 2 2 2 2" xfId="58684"/>
    <cellStyle name="Обычный 3 9 15 4 2 2 3" xfId="58685"/>
    <cellStyle name="Обычный 3 9 15 4 2 3" xfId="58686"/>
    <cellStyle name="Обычный 3 9 15 4 2 3 2" xfId="58687"/>
    <cellStyle name="Обычный 3 9 15 4 2 4" xfId="58688"/>
    <cellStyle name="Обычный 3 9 15 4 3" xfId="58689"/>
    <cellStyle name="Обычный 3 9 15 4 3 2" xfId="58690"/>
    <cellStyle name="Обычный 3 9 15 4 3 2 2" xfId="58691"/>
    <cellStyle name="Обычный 3 9 15 4 3 3" xfId="58692"/>
    <cellStyle name="Обычный 3 9 15 4 4" xfId="58693"/>
    <cellStyle name="Обычный 3 9 15 4 4 2" xfId="58694"/>
    <cellStyle name="Обычный 3 9 15 4 5" xfId="58695"/>
    <cellStyle name="Обычный 3 9 15 5" xfId="58696"/>
    <cellStyle name="Обычный 3 9 15 5 2" xfId="58697"/>
    <cellStyle name="Обычный 3 9 15 5 2 2" xfId="58698"/>
    <cellStyle name="Обычный 3 9 15 5 2 2 2" xfId="58699"/>
    <cellStyle name="Обычный 3 9 15 5 2 3" xfId="58700"/>
    <cellStyle name="Обычный 3 9 15 5 3" xfId="58701"/>
    <cellStyle name="Обычный 3 9 15 5 3 2" xfId="58702"/>
    <cellStyle name="Обычный 3 9 15 5 4" xfId="58703"/>
    <cellStyle name="Обычный 3 9 15 6" xfId="58704"/>
    <cellStyle name="Обычный 3 9 15 6 2" xfId="58705"/>
    <cellStyle name="Обычный 3 9 15 6 2 2" xfId="58706"/>
    <cellStyle name="Обычный 3 9 15 6 3" xfId="58707"/>
    <cellStyle name="Обычный 3 9 15 7" xfId="58708"/>
    <cellStyle name="Обычный 3 9 15 7 2" xfId="58709"/>
    <cellStyle name="Обычный 3 9 15 8" xfId="58710"/>
    <cellStyle name="Обычный 3 9 16" xfId="58711"/>
    <cellStyle name="Обычный 3 9 16 2" xfId="58712"/>
    <cellStyle name="Обычный 3 9 16 2 2" xfId="58713"/>
    <cellStyle name="Обычный 3 9 16 2 2 2" xfId="58714"/>
    <cellStyle name="Обычный 3 9 16 2 2 2 2" xfId="58715"/>
    <cellStyle name="Обычный 3 9 16 2 2 2 2 2" xfId="58716"/>
    <cellStyle name="Обычный 3 9 16 2 2 2 2 2 2" xfId="58717"/>
    <cellStyle name="Обычный 3 9 16 2 2 2 2 3" xfId="58718"/>
    <cellStyle name="Обычный 3 9 16 2 2 2 3" xfId="58719"/>
    <cellStyle name="Обычный 3 9 16 2 2 2 3 2" xfId="58720"/>
    <cellStyle name="Обычный 3 9 16 2 2 2 4" xfId="58721"/>
    <cellStyle name="Обычный 3 9 16 2 2 3" xfId="58722"/>
    <cellStyle name="Обычный 3 9 16 2 2 3 2" xfId="58723"/>
    <cellStyle name="Обычный 3 9 16 2 2 3 2 2" xfId="58724"/>
    <cellStyle name="Обычный 3 9 16 2 2 3 3" xfId="58725"/>
    <cellStyle name="Обычный 3 9 16 2 2 4" xfId="58726"/>
    <cellStyle name="Обычный 3 9 16 2 2 4 2" xfId="58727"/>
    <cellStyle name="Обычный 3 9 16 2 2 5" xfId="58728"/>
    <cellStyle name="Обычный 3 9 16 2 3" xfId="58729"/>
    <cellStyle name="Обычный 3 9 16 2 3 2" xfId="58730"/>
    <cellStyle name="Обычный 3 9 16 2 3 2 2" xfId="58731"/>
    <cellStyle name="Обычный 3 9 16 2 3 2 2 2" xfId="58732"/>
    <cellStyle name="Обычный 3 9 16 2 3 2 2 2 2" xfId="58733"/>
    <cellStyle name="Обычный 3 9 16 2 3 2 2 3" xfId="58734"/>
    <cellStyle name="Обычный 3 9 16 2 3 2 3" xfId="58735"/>
    <cellStyle name="Обычный 3 9 16 2 3 2 3 2" xfId="58736"/>
    <cellStyle name="Обычный 3 9 16 2 3 2 4" xfId="58737"/>
    <cellStyle name="Обычный 3 9 16 2 3 3" xfId="58738"/>
    <cellStyle name="Обычный 3 9 16 2 3 3 2" xfId="58739"/>
    <cellStyle name="Обычный 3 9 16 2 3 3 2 2" xfId="58740"/>
    <cellStyle name="Обычный 3 9 16 2 3 3 3" xfId="58741"/>
    <cellStyle name="Обычный 3 9 16 2 3 4" xfId="58742"/>
    <cellStyle name="Обычный 3 9 16 2 3 4 2" xfId="58743"/>
    <cellStyle name="Обычный 3 9 16 2 3 5" xfId="58744"/>
    <cellStyle name="Обычный 3 9 16 2 4" xfId="58745"/>
    <cellStyle name="Обычный 3 9 16 2 4 2" xfId="58746"/>
    <cellStyle name="Обычный 3 9 16 2 4 2 2" xfId="58747"/>
    <cellStyle name="Обычный 3 9 16 2 4 2 2 2" xfId="58748"/>
    <cellStyle name="Обычный 3 9 16 2 4 2 3" xfId="58749"/>
    <cellStyle name="Обычный 3 9 16 2 4 3" xfId="58750"/>
    <cellStyle name="Обычный 3 9 16 2 4 3 2" xfId="58751"/>
    <cellStyle name="Обычный 3 9 16 2 4 4" xfId="58752"/>
    <cellStyle name="Обычный 3 9 16 2 5" xfId="58753"/>
    <cellStyle name="Обычный 3 9 16 2 5 2" xfId="58754"/>
    <cellStyle name="Обычный 3 9 16 2 5 2 2" xfId="58755"/>
    <cellStyle name="Обычный 3 9 16 2 5 3" xfId="58756"/>
    <cellStyle name="Обычный 3 9 16 2 6" xfId="58757"/>
    <cellStyle name="Обычный 3 9 16 2 6 2" xfId="58758"/>
    <cellStyle name="Обычный 3 9 16 2 7" xfId="58759"/>
    <cellStyle name="Обычный 3 9 16 3" xfId="58760"/>
    <cellStyle name="Обычный 3 9 16 3 2" xfId="58761"/>
    <cellStyle name="Обычный 3 9 16 3 2 2" xfId="58762"/>
    <cellStyle name="Обычный 3 9 16 3 2 2 2" xfId="58763"/>
    <cellStyle name="Обычный 3 9 16 3 2 2 2 2" xfId="58764"/>
    <cellStyle name="Обычный 3 9 16 3 2 2 3" xfId="58765"/>
    <cellStyle name="Обычный 3 9 16 3 2 3" xfId="58766"/>
    <cellStyle name="Обычный 3 9 16 3 2 3 2" xfId="58767"/>
    <cellStyle name="Обычный 3 9 16 3 2 4" xfId="58768"/>
    <cellStyle name="Обычный 3 9 16 3 3" xfId="58769"/>
    <cellStyle name="Обычный 3 9 16 3 3 2" xfId="58770"/>
    <cellStyle name="Обычный 3 9 16 3 3 2 2" xfId="58771"/>
    <cellStyle name="Обычный 3 9 16 3 3 3" xfId="58772"/>
    <cellStyle name="Обычный 3 9 16 3 4" xfId="58773"/>
    <cellStyle name="Обычный 3 9 16 3 4 2" xfId="58774"/>
    <cellStyle name="Обычный 3 9 16 3 5" xfId="58775"/>
    <cellStyle name="Обычный 3 9 16 4" xfId="58776"/>
    <cellStyle name="Обычный 3 9 16 4 2" xfId="58777"/>
    <cellStyle name="Обычный 3 9 16 4 2 2" xfId="58778"/>
    <cellStyle name="Обычный 3 9 16 4 2 2 2" xfId="58779"/>
    <cellStyle name="Обычный 3 9 16 4 2 2 2 2" xfId="58780"/>
    <cellStyle name="Обычный 3 9 16 4 2 2 3" xfId="58781"/>
    <cellStyle name="Обычный 3 9 16 4 2 3" xfId="58782"/>
    <cellStyle name="Обычный 3 9 16 4 2 3 2" xfId="58783"/>
    <cellStyle name="Обычный 3 9 16 4 2 4" xfId="58784"/>
    <cellStyle name="Обычный 3 9 16 4 3" xfId="58785"/>
    <cellStyle name="Обычный 3 9 16 4 3 2" xfId="58786"/>
    <cellStyle name="Обычный 3 9 16 4 3 2 2" xfId="58787"/>
    <cellStyle name="Обычный 3 9 16 4 3 3" xfId="58788"/>
    <cellStyle name="Обычный 3 9 16 4 4" xfId="58789"/>
    <cellStyle name="Обычный 3 9 16 4 4 2" xfId="58790"/>
    <cellStyle name="Обычный 3 9 16 4 5" xfId="58791"/>
    <cellStyle name="Обычный 3 9 16 5" xfId="58792"/>
    <cellStyle name="Обычный 3 9 16 5 2" xfId="58793"/>
    <cellStyle name="Обычный 3 9 16 5 2 2" xfId="58794"/>
    <cellStyle name="Обычный 3 9 16 5 2 2 2" xfId="58795"/>
    <cellStyle name="Обычный 3 9 16 5 2 3" xfId="58796"/>
    <cellStyle name="Обычный 3 9 16 5 3" xfId="58797"/>
    <cellStyle name="Обычный 3 9 16 5 3 2" xfId="58798"/>
    <cellStyle name="Обычный 3 9 16 5 4" xfId="58799"/>
    <cellStyle name="Обычный 3 9 16 6" xfId="58800"/>
    <cellStyle name="Обычный 3 9 16 6 2" xfId="58801"/>
    <cellStyle name="Обычный 3 9 16 6 2 2" xfId="58802"/>
    <cellStyle name="Обычный 3 9 16 6 3" xfId="58803"/>
    <cellStyle name="Обычный 3 9 16 7" xfId="58804"/>
    <cellStyle name="Обычный 3 9 16 7 2" xfId="58805"/>
    <cellStyle name="Обычный 3 9 16 8" xfId="58806"/>
    <cellStyle name="Обычный 3 9 17" xfId="58807"/>
    <cellStyle name="Обычный 3 9 17 2" xfId="58808"/>
    <cellStyle name="Обычный 3 9 17 2 2" xfId="58809"/>
    <cellStyle name="Обычный 3 9 17 2 2 2" xfId="58810"/>
    <cellStyle name="Обычный 3 9 17 2 2 2 2" xfId="58811"/>
    <cellStyle name="Обычный 3 9 17 2 2 2 2 2" xfId="58812"/>
    <cellStyle name="Обычный 3 9 17 2 2 2 2 2 2" xfId="58813"/>
    <cellStyle name="Обычный 3 9 17 2 2 2 2 3" xfId="58814"/>
    <cellStyle name="Обычный 3 9 17 2 2 2 3" xfId="58815"/>
    <cellStyle name="Обычный 3 9 17 2 2 2 3 2" xfId="58816"/>
    <cellStyle name="Обычный 3 9 17 2 2 2 4" xfId="58817"/>
    <cellStyle name="Обычный 3 9 17 2 2 3" xfId="58818"/>
    <cellStyle name="Обычный 3 9 17 2 2 3 2" xfId="58819"/>
    <cellStyle name="Обычный 3 9 17 2 2 3 2 2" xfId="58820"/>
    <cellStyle name="Обычный 3 9 17 2 2 3 3" xfId="58821"/>
    <cellStyle name="Обычный 3 9 17 2 2 4" xfId="58822"/>
    <cellStyle name="Обычный 3 9 17 2 2 4 2" xfId="58823"/>
    <cellStyle name="Обычный 3 9 17 2 2 5" xfId="58824"/>
    <cellStyle name="Обычный 3 9 17 2 3" xfId="58825"/>
    <cellStyle name="Обычный 3 9 17 2 3 2" xfId="58826"/>
    <cellStyle name="Обычный 3 9 17 2 3 2 2" xfId="58827"/>
    <cellStyle name="Обычный 3 9 17 2 3 2 2 2" xfId="58828"/>
    <cellStyle name="Обычный 3 9 17 2 3 2 2 2 2" xfId="58829"/>
    <cellStyle name="Обычный 3 9 17 2 3 2 2 3" xfId="58830"/>
    <cellStyle name="Обычный 3 9 17 2 3 2 3" xfId="58831"/>
    <cellStyle name="Обычный 3 9 17 2 3 2 3 2" xfId="58832"/>
    <cellStyle name="Обычный 3 9 17 2 3 2 4" xfId="58833"/>
    <cellStyle name="Обычный 3 9 17 2 3 3" xfId="58834"/>
    <cellStyle name="Обычный 3 9 17 2 3 3 2" xfId="58835"/>
    <cellStyle name="Обычный 3 9 17 2 3 3 2 2" xfId="58836"/>
    <cellStyle name="Обычный 3 9 17 2 3 3 3" xfId="58837"/>
    <cellStyle name="Обычный 3 9 17 2 3 4" xfId="58838"/>
    <cellStyle name="Обычный 3 9 17 2 3 4 2" xfId="58839"/>
    <cellStyle name="Обычный 3 9 17 2 3 5" xfId="58840"/>
    <cellStyle name="Обычный 3 9 17 2 4" xfId="58841"/>
    <cellStyle name="Обычный 3 9 17 2 4 2" xfId="58842"/>
    <cellStyle name="Обычный 3 9 17 2 4 2 2" xfId="58843"/>
    <cellStyle name="Обычный 3 9 17 2 4 2 2 2" xfId="58844"/>
    <cellStyle name="Обычный 3 9 17 2 4 2 3" xfId="58845"/>
    <cellStyle name="Обычный 3 9 17 2 4 3" xfId="58846"/>
    <cellStyle name="Обычный 3 9 17 2 4 3 2" xfId="58847"/>
    <cellStyle name="Обычный 3 9 17 2 4 4" xfId="58848"/>
    <cellStyle name="Обычный 3 9 17 2 5" xfId="58849"/>
    <cellStyle name="Обычный 3 9 17 2 5 2" xfId="58850"/>
    <cellStyle name="Обычный 3 9 17 2 5 2 2" xfId="58851"/>
    <cellStyle name="Обычный 3 9 17 2 5 3" xfId="58852"/>
    <cellStyle name="Обычный 3 9 17 2 6" xfId="58853"/>
    <cellStyle name="Обычный 3 9 17 2 6 2" xfId="58854"/>
    <cellStyle name="Обычный 3 9 17 2 7" xfId="58855"/>
    <cellStyle name="Обычный 3 9 17 3" xfId="58856"/>
    <cellStyle name="Обычный 3 9 17 3 2" xfId="58857"/>
    <cellStyle name="Обычный 3 9 17 3 2 2" xfId="58858"/>
    <cellStyle name="Обычный 3 9 17 3 2 2 2" xfId="58859"/>
    <cellStyle name="Обычный 3 9 17 3 2 2 2 2" xfId="58860"/>
    <cellStyle name="Обычный 3 9 17 3 2 2 3" xfId="58861"/>
    <cellStyle name="Обычный 3 9 17 3 2 3" xfId="58862"/>
    <cellStyle name="Обычный 3 9 17 3 2 3 2" xfId="58863"/>
    <cellStyle name="Обычный 3 9 17 3 2 4" xfId="58864"/>
    <cellStyle name="Обычный 3 9 17 3 3" xfId="58865"/>
    <cellStyle name="Обычный 3 9 17 3 3 2" xfId="58866"/>
    <cellStyle name="Обычный 3 9 17 3 3 2 2" xfId="58867"/>
    <cellStyle name="Обычный 3 9 17 3 3 3" xfId="58868"/>
    <cellStyle name="Обычный 3 9 17 3 4" xfId="58869"/>
    <cellStyle name="Обычный 3 9 17 3 4 2" xfId="58870"/>
    <cellStyle name="Обычный 3 9 17 3 5" xfId="58871"/>
    <cellStyle name="Обычный 3 9 17 4" xfId="58872"/>
    <cellStyle name="Обычный 3 9 17 4 2" xfId="58873"/>
    <cellStyle name="Обычный 3 9 17 4 2 2" xfId="58874"/>
    <cellStyle name="Обычный 3 9 17 4 2 2 2" xfId="58875"/>
    <cellStyle name="Обычный 3 9 17 4 2 2 2 2" xfId="58876"/>
    <cellStyle name="Обычный 3 9 17 4 2 2 3" xfId="58877"/>
    <cellStyle name="Обычный 3 9 17 4 2 3" xfId="58878"/>
    <cellStyle name="Обычный 3 9 17 4 2 3 2" xfId="58879"/>
    <cellStyle name="Обычный 3 9 17 4 2 4" xfId="58880"/>
    <cellStyle name="Обычный 3 9 17 4 3" xfId="58881"/>
    <cellStyle name="Обычный 3 9 17 4 3 2" xfId="58882"/>
    <cellStyle name="Обычный 3 9 17 4 3 2 2" xfId="58883"/>
    <cellStyle name="Обычный 3 9 17 4 3 3" xfId="58884"/>
    <cellStyle name="Обычный 3 9 17 4 4" xfId="58885"/>
    <cellStyle name="Обычный 3 9 17 4 4 2" xfId="58886"/>
    <cellStyle name="Обычный 3 9 17 4 5" xfId="58887"/>
    <cellStyle name="Обычный 3 9 17 5" xfId="58888"/>
    <cellStyle name="Обычный 3 9 17 5 2" xfId="58889"/>
    <cellStyle name="Обычный 3 9 17 5 2 2" xfId="58890"/>
    <cellStyle name="Обычный 3 9 17 5 2 2 2" xfId="58891"/>
    <cellStyle name="Обычный 3 9 17 5 2 3" xfId="58892"/>
    <cellStyle name="Обычный 3 9 17 5 3" xfId="58893"/>
    <cellStyle name="Обычный 3 9 17 5 3 2" xfId="58894"/>
    <cellStyle name="Обычный 3 9 17 5 4" xfId="58895"/>
    <cellStyle name="Обычный 3 9 17 6" xfId="58896"/>
    <cellStyle name="Обычный 3 9 17 6 2" xfId="58897"/>
    <cellStyle name="Обычный 3 9 17 6 2 2" xfId="58898"/>
    <cellStyle name="Обычный 3 9 17 6 3" xfId="58899"/>
    <cellStyle name="Обычный 3 9 17 7" xfId="58900"/>
    <cellStyle name="Обычный 3 9 17 7 2" xfId="58901"/>
    <cellStyle name="Обычный 3 9 17 8" xfId="58902"/>
    <cellStyle name="Обычный 3 9 18" xfId="58903"/>
    <cellStyle name="Обычный 3 9 18 2" xfId="58904"/>
    <cellStyle name="Обычный 3 9 18 2 2" xfId="58905"/>
    <cellStyle name="Обычный 3 9 18 2 2 2" xfId="58906"/>
    <cellStyle name="Обычный 3 9 18 2 2 2 2" xfId="58907"/>
    <cellStyle name="Обычный 3 9 18 2 2 2 2 2" xfId="58908"/>
    <cellStyle name="Обычный 3 9 18 2 2 2 2 2 2" xfId="58909"/>
    <cellStyle name="Обычный 3 9 18 2 2 2 2 3" xfId="58910"/>
    <cellStyle name="Обычный 3 9 18 2 2 2 3" xfId="58911"/>
    <cellStyle name="Обычный 3 9 18 2 2 2 3 2" xfId="58912"/>
    <cellStyle name="Обычный 3 9 18 2 2 2 4" xfId="58913"/>
    <cellStyle name="Обычный 3 9 18 2 2 3" xfId="58914"/>
    <cellStyle name="Обычный 3 9 18 2 2 3 2" xfId="58915"/>
    <cellStyle name="Обычный 3 9 18 2 2 3 2 2" xfId="58916"/>
    <cellStyle name="Обычный 3 9 18 2 2 3 3" xfId="58917"/>
    <cellStyle name="Обычный 3 9 18 2 2 4" xfId="58918"/>
    <cellStyle name="Обычный 3 9 18 2 2 4 2" xfId="58919"/>
    <cellStyle name="Обычный 3 9 18 2 2 5" xfId="58920"/>
    <cellStyle name="Обычный 3 9 18 2 3" xfId="58921"/>
    <cellStyle name="Обычный 3 9 18 2 3 2" xfId="58922"/>
    <cellStyle name="Обычный 3 9 18 2 3 2 2" xfId="58923"/>
    <cellStyle name="Обычный 3 9 18 2 3 2 2 2" xfId="58924"/>
    <cellStyle name="Обычный 3 9 18 2 3 2 2 2 2" xfId="58925"/>
    <cellStyle name="Обычный 3 9 18 2 3 2 2 3" xfId="58926"/>
    <cellStyle name="Обычный 3 9 18 2 3 2 3" xfId="58927"/>
    <cellStyle name="Обычный 3 9 18 2 3 2 3 2" xfId="58928"/>
    <cellStyle name="Обычный 3 9 18 2 3 2 4" xfId="58929"/>
    <cellStyle name="Обычный 3 9 18 2 3 3" xfId="58930"/>
    <cellStyle name="Обычный 3 9 18 2 3 3 2" xfId="58931"/>
    <cellStyle name="Обычный 3 9 18 2 3 3 2 2" xfId="58932"/>
    <cellStyle name="Обычный 3 9 18 2 3 3 3" xfId="58933"/>
    <cellStyle name="Обычный 3 9 18 2 3 4" xfId="58934"/>
    <cellStyle name="Обычный 3 9 18 2 3 4 2" xfId="58935"/>
    <cellStyle name="Обычный 3 9 18 2 3 5" xfId="58936"/>
    <cellStyle name="Обычный 3 9 18 2 4" xfId="58937"/>
    <cellStyle name="Обычный 3 9 18 2 4 2" xfId="58938"/>
    <cellStyle name="Обычный 3 9 18 2 4 2 2" xfId="58939"/>
    <cellStyle name="Обычный 3 9 18 2 4 2 2 2" xfId="58940"/>
    <cellStyle name="Обычный 3 9 18 2 4 2 3" xfId="58941"/>
    <cellStyle name="Обычный 3 9 18 2 4 3" xfId="58942"/>
    <cellStyle name="Обычный 3 9 18 2 4 3 2" xfId="58943"/>
    <cellStyle name="Обычный 3 9 18 2 4 4" xfId="58944"/>
    <cellStyle name="Обычный 3 9 18 2 5" xfId="58945"/>
    <cellStyle name="Обычный 3 9 18 2 5 2" xfId="58946"/>
    <cellStyle name="Обычный 3 9 18 2 5 2 2" xfId="58947"/>
    <cellStyle name="Обычный 3 9 18 2 5 3" xfId="58948"/>
    <cellStyle name="Обычный 3 9 18 2 6" xfId="58949"/>
    <cellStyle name="Обычный 3 9 18 2 6 2" xfId="58950"/>
    <cellStyle name="Обычный 3 9 18 2 7" xfId="58951"/>
    <cellStyle name="Обычный 3 9 18 3" xfId="58952"/>
    <cellStyle name="Обычный 3 9 18 3 2" xfId="58953"/>
    <cellStyle name="Обычный 3 9 18 3 2 2" xfId="58954"/>
    <cellStyle name="Обычный 3 9 18 3 2 2 2" xfId="58955"/>
    <cellStyle name="Обычный 3 9 18 3 2 2 2 2" xfId="58956"/>
    <cellStyle name="Обычный 3 9 18 3 2 2 3" xfId="58957"/>
    <cellStyle name="Обычный 3 9 18 3 2 3" xfId="58958"/>
    <cellStyle name="Обычный 3 9 18 3 2 3 2" xfId="58959"/>
    <cellStyle name="Обычный 3 9 18 3 2 4" xfId="58960"/>
    <cellStyle name="Обычный 3 9 18 3 3" xfId="58961"/>
    <cellStyle name="Обычный 3 9 18 3 3 2" xfId="58962"/>
    <cellStyle name="Обычный 3 9 18 3 3 2 2" xfId="58963"/>
    <cellStyle name="Обычный 3 9 18 3 3 3" xfId="58964"/>
    <cellStyle name="Обычный 3 9 18 3 4" xfId="58965"/>
    <cellStyle name="Обычный 3 9 18 3 4 2" xfId="58966"/>
    <cellStyle name="Обычный 3 9 18 3 5" xfId="58967"/>
    <cellStyle name="Обычный 3 9 18 4" xfId="58968"/>
    <cellStyle name="Обычный 3 9 18 4 2" xfId="58969"/>
    <cellStyle name="Обычный 3 9 18 4 2 2" xfId="58970"/>
    <cellStyle name="Обычный 3 9 18 4 2 2 2" xfId="58971"/>
    <cellStyle name="Обычный 3 9 18 4 2 2 2 2" xfId="58972"/>
    <cellStyle name="Обычный 3 9 18 4 2 2 3" xfId="58973"/>
    <cellStyle name="Обычный 3 9 18 4 2 3" xfId="58974"/>
    <cellStyle name="Обычный 3 9 18 4 2 3 2" xfId="58975"/>
    <cellStyle name="Обычный 3 9 18 4 2 4" xfId="58976"/>
    <cellStyle name="Обычный 3 9 18 4 3" xfId="58977"/>
    <cellStyle name="Обычный 3 9 18 4 3 2" xfId="58978"/>
    <cellStyle name="Обычный 3 9 18 4 3 2 2" xfId="58979"/>
    <cellStyle name="Обычный 3 9 18 4 3 3" xfId="58980"/>
    <cellStyle name="Обычный 3 9 18 4 4" xfId="58981"/>
    <cellStyle name="Обычный 3 9 18 4 4 2" xfId="58982"/>
    <cellStyle name="Обычный 3 9 18 4 5" xfId="58983"/>
    <cellStyle name="Обычный 3 9 18 5" xfId="58984"/>
    <cellStyle name="Обычный 3 9 18 5 2" xfId="58985"/>
    <cellStyle name="Обычный 3 9 18 5 2 2" xfId="58986"/>
    <cellStyle name="Обычный 3 9 18 5 2 2 2" xfId="58987"/>
    <cellStyle name="Обычный 3 9 18 5 2 3" xfId="58988"/>
    <cellStyle name="Обычный 3 9 18 5 3" xfId="58989"/>
    <cellStyle name="Обычный 3 9 18 5 3 2" xfId="58990"/>
    <cellStyle name="Обычный 3 9 18 5 4" xfId="58991"/>
    <cellStyle name="Обычный 3 9 18 6" xfId="58992"/>
    <cellStyle name="Обычный 3 9 18 6 2" xfId="58993"/>
    <cellStyle name="Обычный 3 9 18 6 2 2" xfId="58994"/>
    <cellStyle name="Обычный 3 9 18 6 3" xfId="58995"/>
    <cellStyle name="Обычный 3 9 18 7" xfId="58996"/>
    <cellStyle name="Обычный 3 9 18 7 2" xfId="58997"/>
    <cellStyle name="Обычный 3 9 18 8" xfId="58998"/>
    <cellStyle name="Обычный 3 9 19" xfId="58999"/>
    <cellStyle name="Обычный 3 9 19 2" xfId="59000"/>
    <cellStyle name="Обычный 3 9 19 2 2" xfId="59001"/>
    <cellStyle name="Обычный 3 9 19 2 2 2" xfId="59002"/>
    <cellStyle name="Обычный 3 9 19 2 2 2 2" xfId="59003"/>
    <cellStyle name="Обычный 3 9 19 2 2 2 2 2" xfId="59004"/>
    <cellStyle name="Обычный 3 9 19 2 2 2 2 2 2" xfId="59005"/>
    <cellStyle name="Обычный 3 9 19 2 2 2 2 3" xfId="59006"/>
    <cellStyle name="Обычный 3 9 19 2 2 2 3" xfId="59007"/>
    <cellStyle name="Обычный 3 9 19 2 2 2 3 2" xfId="59008"/>
    <cellStyle name="Обычный 3 9 19 2 2 2 4" xfId="59009"/>
    <cellStyle name="Обычный 3 9 19 2 2 3" xfId="59010"/>
    <cellStyle name="Обычный 3 9 19 2 2 3 2" xfId="59011"/>
    <cellStyle name="Обычный 3 9 19 2 2 3 2 2" xfId="59012"/>
    <cellStyle name="Обычный 3 9 19 2 2 3 3" xfId="59013"/>
    <cellStyle name="Обычный 3 9 19 2 2 4" xfId="59014"/>
    <cellStyle name="Обычный 3 9 19 2 2 4 2" xfId="59015"/>
    <cellStyle name="Обычный 3 9 19 2 2 5" xfId="59016"/>
    <cellStyle name="Обычный 3 9 19 2 3" xfId="59017"/>
    <cellStyle name="Обычный 3 9 19 2 3 2" xfId="59018"/>
    <cellStyle name="Обычный 3 9 19 2 3 2 2" xfId="59019"/>
    <cellStyle name="Обычный 3 9 19 2 3 2 2 2" xfId="59020"/>
    <cellStyle name="Обычный 3 9 19 2 3 2 2 2 2" xfId="59021"/>
    <cellStyle name="Обычный 3 9 19 2 3 2 2 3" xfId="59022"/>
    <cellStyle name="Обычный 3 9 19 2 3 2 3" xfId="59023"/>
    <cellStyle name="Обычный 3 9 19 2 3 2 3 2" xfId="59024"/>
    <cellStyle name="Обычный 3 9 19 2 3 2 4" xfId="59025"/>
    <cellStyle name="Обычный 3 9 19 2 3 3" xfId="59026"/>
    <cellStyle name="Обычный 3 9 19 2 3 3 2" xfId="59027"/>
    <cellStyle name="Обычный 3 9 19 2 3 3 2 2" xfId="59028"/>
    <cellStyle name="Обычный 3 9 19 2 3 3 3" xfId="59029"/>
    <cellStyle name="Обычный 3 9 19 2 3 4" xfId="59030"/>
    <cellStyle name="Обычный 3 9 19 2 3 4 2" xfId="59031"/>
    <cellStyle name="Обычный 3 9 19 2 3 5" xfId="59032"/>
    <cellStyle name="Обычный 3 9 19 2 4" xfId="59033"/>
    <cellStyle name="Обычный 3 9 19 2 4 2" xfId="59034"/>
    <cellStyle name="Обычный 3 9 19 2 4 2 2" xfId="59035"/>
    <cellStyle name="Обычный 3 9 19 2 4 2 2 2" xfId="59036"/>
    <cellStyle name="Обычный 3 9 19 2 4 2 3" xfId="59037"/>
    <cellStyle name="Обычный 3 9 19 2 4 3" xfId="59038"/>
    <cellStyle name="Обычный 3 9 19 2 4 3 2" xfId="59039"/>
    <cellStyle name="Обычный 3 9 19 2 4 4" xfId="59040"/>
    <cellStyle name="Обычный 3 9 19 2 5" xfId="59041"/>
    <cellStyle name="Обычный 3 9 19 2 5 2" xfId="59042"/>
    <cellStyle name="Обычный 3 9 19 2 5 2 2" xfId="59043"/>
    <cellStyle name="Обычный 3 9 19 2 5 3" xfId="59044"/>
    <cellStyle name="Обычный 3 9 19 2 6" xfId="59045"/>
    <cellStyle name="Обычный 3 9 19 2 6 2" xfId="59046"/>
    <cellStyle name="Обычный 3 9 19 2 7" xfId="59047"/>
    <cellStyle name="Обычный 3 9 19 3" xfId="59048"/>
    <cellStyle name="Обычный 3 9 19 3 2" xfId="59049"/>
    <cellStyle name="Обычный 3 9 19 3 2 2" xfId="59050"/>
    <cellStyle name="Обычный 3 9 19 3 2 2 2" xfId="59051"/>
    <cellStyle name="Обычный 3 9 19 3 2 2 2 2" xfId="59052"/>
    <cellStyle name="Обычный 3 9 19 3 2 2 3" xfId="59053"/>
    <cellStyle name="Обычный 3 9 19 3 2 3" xfId="59054"/>
    <cellStyle name="Обычный 3 9 19 3 2 3 2" xfId="59055"/>
    <cellStyle name="Обычный 3 9 19 3 2 4" xfId="59056"/>
    <cellStyle name="Обычный 3 9 19 3 3" xfId="59057"/>
    <cellStyle name="Обычный 3 9 19 3 3 2" xfId="59058"/>
    <cellStyle name="Обычный 3 9 19 3 3 2 2" xfId="59059"/>
    <cellStyle name="Обычный 3 9 19 3 3 3" xfId="59060"/>
    <cellStyle name="Обычный 3 9 19 3 4" xfId="59061"/>
    <cellStyle name="Обычный 3 9 19 3 4 2" xfId="59062"/>
    <cellStyle name="Обычный 3 9 19 3 5" xfId="59063"/>
    <cellStyle name="Обычный 3 9 19 4" xfId="59064"/>
    <cellStyle name="Обычный 3 9 19 4 2" xfId="59065"/>
    <cellStyle name="Обычный 3 9 19 4 2 2" xfId="59066"/>
    <cellStyle name="Обычный 3 9 19 4 2 2 2" xfId="59067"/>
    <cellStyle name="Обычный 3 9 19 4 2 2 2 2" xfId="59068"/>
    <cellStyle name="Обычный 3 9 19 4 2 2 3" xfId="59069"/>
    <cellStyle name="Обычный 3 9 19 4 2 3" xfId="59070"/>
    <cellStyle name="Обычный 3 9 19 4 2 3 2" xfId="59071"/>
    <cellStyle name="Обычный 3 9 19 4 2 4" xfId="59072"/>
    <cellStyle name="Обычный 3 9 19 4 3" xfId="59073"/>
    <cellStyle name="Обычный 3 9 19 4 3 2" xfId="59074"/>
    <cellStyle name="Обычный 3 9 19 4 3 2 2" xfId="59075"/>
    <cellStyle name="Обычный 3 9 19 4 3 3" xfId="59076"/>
    <cellStyle name="Обычный 3 9 19 4 4" xfId="59077"/>
    <cellStyle name="Обычный 3 9 19 4 4 2" xfId="59078"/>
    <cellStyle name="Обычный 3 9 19 4 5" xfId="59079"/>
    <cellStyle name="Обычный 3 9 19 5" xfId="59080"/>
    <cellStyle name="Обычный 3 9 19 5 2" xfId="59081"/>
    <cellStyle name="Обычный 3 9 19 5 2 2" xfId="59082"/>
    <cellStyle name="Обычный 3 9 19 5 2 2 2" xfId="59083"/>
    <cellStyle name="Обычный 3 9 19 5 2 3" xfId="59084"/>
    <cellStyle name="Обычный 3 9 19 5 3" xfId="59085"/>
    <cellStyle name="Обычный 3 9 19 5 3 2" xfId="59086"/>
    <cellStyle name="Обычный 3 9 19 5 4" xfId="59087"/>
    <cellStyle name="Обычный 3 9 19 6" xfId="59088"/>
    <cellStyle name="Обычный 3 9 19 6 2" xfId="59089"/>
    <cellStyle name="Обычный 3 9 19 6 2 2" xfId="59090"/>
    <cellStyle name="Обычный 3 9 19 6 3" xfId="59091"/>
    <cellStyle name="Обычный 3 9 19 7" xfId="59092"/>
    <cellStyle name="Обычный 3 9 19 7 2" xfId="59093"/>
    <cellStyle name="Обычный 3 9 19 8" xfId="59094"/>
    <cellStyle name="Обычный 3 9 2" xfId="59095"/>
    <cellStyle name="Обычный 3 9 2 2" xfId="59096"/>
    <cellStyle name="Обычный 3 9 2 2 2" xfId="59097"/>
    <cellStyle name="Обычный 3 9 2 2 2 2" xfId="59098"/>
    <cellStyle name="Обычный 3 9 2 2 2 2 2" xfId="59099"/>
    <cellStyle name="Обычный 3 9 2 2 2 2 2 2" xfId="59100"/>
    <cellStyle name="Обычный 3 9 2 2 2 2 2 2 2" xfId="59101"/>
    <cellStyle name="Обычный 3 9 2 2 2 2 2 3" xfId="59102"/>
    <cellStyle name="Обычный 3 9 2 2 2 2 3" xfId="59103"/>
    <cellStyle name="Обычный 3 9 2 2 2 2 3 2" xfId="59104"/>
    <cellStyle name="Обычный 3 9 2 2 2 2 4" xfId="59105"/>
    <cellStyle name="Обычный 3 9 2 2 2 3" xfId="59106"/>
    <cellStyle name="Обычный 3 9 2 2 2 3 2" xfId="59107"/>
    <cellStyle name="Обычный 3 9 2 2 2 3 2 2" xfId="59108"/>
    <cellStyle name="Обычный 3 9 2 2 2 3 3" xfId="59109"/>
    <cellStyle name="Обычный 3 9 2 2 2 4" xfId="59110"/>
    <cellStyle name="Обычный 3 9 2 2 2 4 2" xfId="59111"/>
    <cellStyle name="Обычный 3 9 2 2 2 5" xfId="59112"/>
    <cellStyle name="Обычный 3 9 2 2 3" xfId="59113"/>
    <cellStyle name="Обычный 3 9 2 2 3 2" xfId="59114"/>
    <cellStyle name="Обычный 3 9 2 2 3 2 2" xfId="59115"/>
    <cellStyle name="Обычный 3 9 2 2 3 2 2 2" xfId="59116"/>
    <cellStyle name="Обычный 3 9 2 2 3 2 2 2 2" xfId="59117"/>
    <cellStyle name="Обычный 3 9 2 2 3 2 2 3" xfId="59118"/>
    <cellStyle name="Обычный 3 9 2 2 3 2 3" xfId="59119"/>
    <cellStyle name="Обычный 3 9 2 2 3 2 3 2" xfId="59120"/>
    <cellStyle name="Обычный 3 9 2 2 3 2 4" xfId="59121"/>
    <cellStyle name="Обычный 3 9 2 2 3 3" xfId="59122"/>
    <cellStyle name="Обычный 3 9 2 2 3 3 2" xfId="59123"/>
    <cellStyle name="Обычный 3 9 2 2 3 3 2 2" xfId="59124"/>
    <cellStyle name="Обычный 3 9 2 2 3 3 3" xfId="59125"/>
    <cellStyle name="Обычный 3 9 2 2 3 4" xfId="59126"/>
    <cellStyle name="Обычный 3 9 2 2 3 4 2" xfId="59127"/>
    <cellStyle name="Обычный 3 9 2 2 3 5" xfId="59128"/>
    <cellStyle name="Обычный 3 9 2 2 4" xfId="59129"/>
    <cellStyle name="Обычный 3 9 2 2 4 2" xfId="59130"/>
    <cellStyle name="Обычный 3 9 2 2 4 2 2" xfId="59131"/>
    <cellStyle name="Обычный 3 9 2 2 4 2 2 2" xfId="59132"/>
    <cellStyle name="Обычный 3 9 2 2 4 2 3" xfId="59133"/>
    <cellStyle name="Обычный 3 9 2 2 4 3" xfId="59134"/>
    <cellStyle name="Обычный 3 9 2 2 4 3 2" xfId="59135"/>
    <cellStyle name="Обычный 3 9 2 2 4 4" xfId="59136"/>
    <cellStyle name="Обычный 3 9 2 2 5" xfId="59137"/>
    <cellStyle name="Обычный 3 9 2 2 5 2" xfId="59138"/>
    <cellStyle name="Обычный 3 9 2 2 5 2 2" xfId="59139"/>
    <cellStyle name="Обычный 3 9 2 2 5 3" xfId="59140"/>
    <cellStyle name="Обычный 3 9 2 2 6" xfId="59141"/>
    <cellStyle name="Обычный 3 9 2 2 6 2" xfId="59142"/>
    <cellStyle name="Обычный 3 9 2 2 7" xfId="59143"/>
    <cellStyle name="Обычный 3 9 2 3" xfId="59144"/>
    <cellStyle name="Обычный 3 9 2 3 2" xfId="59145"/>
    <cellStyle name="Обычный 3 9 2 3 2 2" xfId="59146"/>
    <cellStyle name="Обычный 3 9 2 3 2 2 2" xfId="59147"/>
    <cellStyle name="Обычный 3 9 2 3 2 2 2 2" xfId="59148"/>
    <cellStyle name="Обычный 3 9 2 3 2 2 3" xfId="59149"/>
    <cellStyle name="Обычный 3 9 2 3 2 3" xfId="59150"/>
    <cellStyle name="Обычный 3 9 2 3 2 3 2" xfId="59151"/>
    <cellStyle name="Обычный 3 9 2 3 2 4" xfId="59152"/>
    <cellStyle name="Обычный 3 9 2 3 3" xfId="59153"/>
    <cellStyle name="Обычный 3 9 2 3 3 2" xfId="59154"/>
    <cellStyle name="Обычный 3 9 2 3 3 2 2" xfId="59155"/>
    <cellStyle name="Обычный 3 9 2 3 3 3" xfId="59156"/>
    <cellStyle name="Обычный 3 9 2 3 4" xfId="59157"/>
    <cellStyle name="Обычный 3 9 2 3 4 2" xfId="59158"/>
    <cellStyle name="Обычный 3 9 2 3 5" xfId="59159"/>
    <cellStyle name="Обычный 3 9 2 4" xfId="59160"/>
    <cellStyle name="Обычный 3 9 2 4 2" xfId="59161"/>
    <cellStyle name="Обычный 3 9 2 4 2 2" xfId="59162"/>
    <cellStyle name="Обычный 3 9 2 4 2 2 2" xfId="59163"/>
    <cellStyle name="Обычный 3 9 2 4 2 2 2 2" xfId="59164"/>
    <cellStyle name="Обычный 3 9 2 4 2 2 3" xfId="59165"/>
    <cellStyle name="Обычный 3 9 2 4 2 3" xfId="59166"/>
    <cellStyle name="Обычный 3 9 2 4 2 3 2" xfId="59167"/>
    <cellStyle name="Обычный 3 9 2 4 2 4" xfId="59168"/>
    <cellStyle name="Обычный 3 9 2 4 3" xfId="59169"/>
    <cellStyle name="Обычный 3 9 2 4 3 2" xfId="59170"/>
    <cellStyle name="Обычный 3 9 2 4 3 2 2" xfId="59171"/>
    <cellStyle name="Обычный 3 9 2 4 3 3" xfId="59172"/>
    <cellStyle name="Обычный 3 9 2 4 4" xfId="59173"/>
    <cellStyle name="Обычный 3 9 2 4 4 2" xfId="59174"/>
    <cellStyle name="Обычный 3 9 2 4 5" xfId="59175"/>
    <cellStyle name="Обычный 3 9 2 5" xfId="59176"/>
    <cellStyle name="Обычный 3 9 2 5 2" xfId="59177"/>
    <cellStyle name="Обычный 3 9 2 5 2 2" xfId="59178"/>
    <cellStyle name="Обычный 3 9 2 5 2 2 2" xfId="59179"/>
    <cellStyle name="Обычный 3 9 2 5 2 3" xfId="59180"/>
    <cellStyle name="Обычный 3 9 2 5 3" xfId="59181"/>
    <cellStyle name="Обычный 3 9 2 5 3 2" xfId="59182"/>
    <cellStyle name="Обычный 3 9 2 5 4" xfId="59183"/>
    <cellStyle name="Обычный 3 9 2 6" xfId="59184"/>
    <cellStyle name="Обычный 3 9 2 6 2" xfId="59185"/>
    <cellStyle name="Обычный 3 9 2 6 2 2" xfId="59186"/>
    <cellStyle name="Обычный 3 9 2 6 3" xfId="59187"/>
    <cellStyle name="Обычный 3 9 2 7" xfId="59188"/>
    <cellStyle name="Обычный 3 9 2 7 2" xfId="59189"/>
    <cellStyle name="Обычный 3 9 2 8" xfId="59190"/>
    <cellStyle name="Обычный 3 9 20" xfId="59191"/>
    <cellStyle name="Обычный 3 9 20 2" xfId="59192"/>
    <cellStyle name="Обычный 3 9 20 2 2" xfId="59193"/>
    <cellStyle name="Обычный 3 9 20 2 2 2" xfId="59194"/>
    <cellStyle name="Обычный 3 9 20 2 2 2 2" xfId="59195"/>
    <cellStyle name="Обычный 3 9 20 2 2 2 2 2" xfId="59196"/>
    <cellStyle name="Обычный 3 9 20 2 2 2 2 2 2" xfId="59197"/>
    <cellStyle name="Обычный 3 9 20 2 2 2 2 3" xfId="59198"/>
    <cellStyle name="Обычный 3 9 20 2 2 2 3" xfId="59199"/>
    <cellStyle name="Обычный 3 9 20 2 2 2 3 2" xfId="59200"/>
    <cellStyle name="Обычный 3 9 20 2 2 2 4" xfId="59201"/>
    <cellStyle name="Обычный 3 9 20 2 2 3" xfId="59202"/>
    <cellStyle name="Обычный 3 9 20 2 2 3 2" xfId="59203"/>
    <cellStyle name="Обычный 3 9 20 2 2 3 2 2" xfId="59204"/>
    <cellStyle name="Обычный 3 9 20 2 2 3 3" xfId="59205"/>
    <cellStyle name="Обычный 3 9 20 2 2 4" xfId="59206"/>
    <cellStyle name="Обычный 3 9 20 2 2 4 2" xfId="59207"/>
    <cellStyle name="Обычный 3 9 20 2 2 5" xfId="59208"/>
    <cellStyle name="Обычный 3 9 20 2 3" xfId="59209"/>
    <cellStyle name="Обычный 3 9 20 2 3 2" xfId="59210"/>
    <cellStyle name="Обычный 3 9 20 2 3 2 2" xfId="59211"/>
    <cellStyle name="Обычный 3 9 20 2 3 2 2 2" xfId="59212"/>
    <cellStyle name="Обычный 3 9 20 2 3 2 2 2 2" xfId="59213"/>
    <cellStyle name="Обычный 3 9 20 2 3 2 2 3" xfId="59214"/>
    <cellStyle name="Обычный 3 9 20 2 3 2 3" xfId="59215"/>
    <cellStyle name="Обычный 3 9 20 2 3 2 3 2" xfId="59216"/>
    <cellStyle name="Обычный 3 9 20 2 3 2 4" xfId="59217"/>
    <cellStyle name="Обычный 3 9 20 2 3 3" xfId="59218"/>
    <cellStyle name="Обычный 3 9 20 2 3 3 2" xfId="59219"/>
    <cellStyle name="Обычный 3 9 20 2 3 3 2 2" xfId="59220"/>
    <cellStyle name="Обычный 3 9 20 2 3 3 3" xfId="59221"/>
    <cellStyle name="Обычный 3 9 20 2 3 4" xfId="59222"/>
    <cellStyle name="Обычный 3 9 20 2 3 4 2" xfId="59223"/>
    <cellStyle name="Обычный 3 9 20 2 3 5" xfId="59224"/>
    <cellStyle name="Обычный 3 9 20 2 4" xfId="59225"/>
    <cellStyle name="Обычный 3 9 20 2 4 2" xfId="59226"/>
    <cellStyle name="Обычный 3 9 20 2 4 2 2" xfId="59227"/>
    <cellStyle name="Обычный 3 9 20 2 4 2 2 2" xfId="59228"/>
    <cellStyle name="Обычный 3 9 20 2 4 2 3" xfId="59229"/>
    <cellStyle name="Обычный 3 9 20 2 4 3" xfId="59230"/>
    <cellStyle name="Обычный 3 9 20 2 4 3 2" xfId="59231"/>
    <cellStyle name="Обычный 3 9 20 2 4 4" xfId="59232"/>
    <cellStyle name="Обычный 3 9 20 2 5" xfId="59233"/>
    <cellStyle name="Обычный 3 9 20 2 5 2" xfId="59234"/>
    <cellStyle name="Обычный 3 9 20 2 5 2 2" xfId="59235"/>
    <cellStyle name="Обычный 3 9 20 2 5 3" xfId="59236"/>
    <cellStyle name="Обычный 3 9 20 2 6" xfId="59237"/>
    <cellStyle name="Обычный 3 9 20 2 6 2" xfId="59238"/>
    <cellStyle name="Обычный 3 9 20 2 7" xfId="59239"/>
    <cellStyle name="Обычный 3 9 20 3" xfId="59240"/>
    <cellStyle name="Обычный 3 9 20 3 2" xfId="59241"/>
    <cellStyle name="Обычный 3 9 20 3 2 2" xfId="59242"/>
    <cellStyle name="Обычный 3 9 20 3 2 2 2" xfId="59243"/>
    <cellStyle name="Обычный 3 9 20 3 2 2 2 2" xfId="59244"/>
    <cellStyle name="Обычный 3 9 20 3 2 2 3" xfId="59245"/>
    <cellStyle name="Обычный 3 9 20 3 2 3" xfId="59246"/>
    <cellStyle name="Обычный 3 9 20 3 2 3 2" xfId="59247"/>
    <cellStyle name="Обычный 3 9 20 3 2 4" xfId="59248"/>
    <cellStyle name="Обычный 3 9 20 3 3" xfId="59249"/>
    <cellStyle name="Обычный 3 9 20 3 3 2" xfId="59250"/>
    <cellStyle name="Обычный 3 9 20 3 3 2 2" xfId="59251"/>
    <cellStyle name="Обычный 3 9 20 3 3 3" xfId="59252"/>
    <cellStyle name="Обычный 3 9 20 3 4" xfId="59253"/>
    <cellStyle name="Обычный 3 9 20 3 4 2" xfId="59254"/>
    <cellStyle name="Обычный 3 9 20 3 5" xfId="59255"/>
    <cellStyle name="Обычный 3 9 20 4" xfId="59256"/>
    <cellStyle name="Обычный 3 9 20 4 2" xfId="59257"/>
    <cellStyle name="Обычный 3 9 20 4 2 2" xfId="59258"/>
    <cellStyle name="Обычный 3 9 20 4 2 2 2" xfId="59259"/>
    <cellStyle name="Обычный 3 9 20 4 2 2 2 2" xfId="59260"/>
    <cellStyle name="Обычный 3 9 20 4 2 2 3" xfId="59261"/>
    <cellStyle name="Обычный 3 9 20 4 2 3" xfId="59262"/>
    <cellStyle name="Обычный 3 9 20 4 2 3 2" xfId="59263"/>
    <cellStyle name="Обычный 3 9 20 4 2 4" xfId="59264"/>
    <cellStyle name="Обычный 3 9 20 4 3" xfId="59265"/>
    <cellStyle name="Обычный 3 9 20 4 3 2" xfId="59266"/>
    <cellStyle name="Обычный 3 9 20 4 3 2 2" xfId="59267"/>
    <cellStyle name="Обычный 3 9 20 4 3 3" xfId="59268"/>
    <cellStyle name="Обычный 3 9 20 4 4" xfId="59269"/>
    <cellStyle name="Обычный 3 9 20 4 4 2" xfId="59270"/>
    <cellStyle name="Обычный 3 9 20 4 5" xfId="59271"/>
    <cellStyle name="Обычный 3 9 20 5" xfId="59272"/>
    <cellStyle name="Обычный 3 9 20 5 2" xfId="59273"/>
    <cellStyle name="Обычный 3 9 20 5 2 2" xfId="59274"/>
    <cellStyle name="Обычный 3 9 20 5 2 2 2" xfId="59275"/>
    <cellStyle name="Обычный 3 9 20 5 2 3" xfId="59276"/>
    <cellStyle name="Обычный 3 9 20 5 3" xfId="59277"/>
    <cellStyle name="Обычный 3 9 20 5 3 2" xfId="59278"/>
    <cellStyle name="Обычный 3 9 20 5 4" xfId="59279"/>
    <cellStyle name="Обычный 3 9 20 6" xfId="59280"/>
    <cellStyle name="Обычный 3 9 20 6 2" xfId="59281"/>
    <cellStyle name="Обычный 3 9 20 6 2 2" xfId="59282"/>
    <cellStyle name="Обычный 3 9 20 6 3" xfId="59283"/>
    <cellStyle name="Обычный 3 9 20 7" xfId="59284"/>
    <cellStyle name="Обычный 3 9 20 7 2" xfId="59285"/>
    <cellStyle name="Обычный 3 9 20 8" xfId="59286"/>
    <cellStyle name="Обычный 3 9 21" xfId="59287"/>
    <cellStyle name="Обычный 3 9 21 2" xfId="59288"/>
    <cellStyle name="Обычный 3 9 21 2 2" xfId="59289"/>
    <cellStyle name="Обычный 3 9 21 2 2 2" xfId="59290"/>
    <cellStyle name="Обычный 3 9 21 2 2 2 2" xfId="59291"/>
    <cellStyle name="Обычный 3 9 21 2 2 2 2 2" xfId="59292"/>
    <cellStyle name="Обычный 3 9 21 2 2 2 2 2 2" xfId="59293"/>
    <cellStyle name="Обычный 3 9 21 2 2 2 2 3" xfId="59294"/>
    <cellStyle name="Обычный 3 9 21 2 2 2 3" xfId="59295"/>
    <cellStyle name="Обычный 3 9 21 2 2 2 3 2" xfId="59296"/>
    <cellStyle name="Обычный 3 9 21 2 2 2 4" xfId="59297"/>
    <cellStyle name="Обычный 3 9 21 2 2 3" xfId="59298"/>
    <cellStyle name="Обычный 3 9 21 2 2 3 2" xfId="59299"/>
    <cellStyle name="Обычный 3 9 21 2 2 3 2 2" xfId="59300"/>
    <cellStyle name="Обычный 3 9 21 2 2 3 3" xfId="59301"/>
    <cellStyle name="Обычный 3 9 21 2 2 4" xfId="59302"/>
    <cellStyle name="Обычный 3 9 21 2 2 4 2" xfId="59303"/>
    <cellStyle name="Обычный 3 9 21 2 2 5" xfId="59304"/>
    <cellStyle name="Обычный 3 9 21 2 3" xfId="59305"/>
    <cellStyle name="Обычный 3 9 21 2 3 2" xfId="59306"/>
    <cellStyle name="Обычный 3 9 21 2 3 2 2" xfId="59307"/>
    <cellStyle name="Обычный 3 9 21 2 3 2 2 2" xfId="59308"/>
    <cellStyle name="Обычный 3 9 21 2 3 2 2 2 2" xfId="59309"/>
    <cellStyle name="Обычный 3 9 21 2 3 2 2 3" xfId="59310"/>
    <cellStyle name="Обычный 3 9 21 2 3 2 3" xfId="59311"/>
    <cellStyle name="Обычный 3 9 21 2 3 2 3 2" xfId="59312"/>
    <cellStyle name="Обычный 3 9 21 2 3 2 4" xfId="59313"/>
    <cellStyle name="Обычный 3 9 21 2 3 3" xfId="59314"/>
    <cellStyle name="Обычный 3 9 21 2 3 3 2" xfId="59315"/>
    <cellStyle name="Обычный 3 9 21 2 3 3 2 2" xfId="59316"/>
    <cellStyle name="Обычный 3 9 21 2 3 3 3" xfId="59317"/>
    <cellStyle name="Обычный 3 9 21 2 3 4" xfId="59318"/>
    <cellStyle name="Обычный 3 9 21 2 3 4 2" xfId="59319"/>
    <cellStyle name="Обычный 3 9 21 2 3 5" xfId="59320"/>
    <cellStyle name="Обычный 3 9 21 2 4" xfId="59321"/>
    <cellStyle name="Обычный 3 9 21 2 4 2" xfId="59322"/>
    <cellStyle name="Обычный 3 9 21 2 4 2 2" xfId="59323"/>
    <cellStyle name="Обычный 3 9 21 2 4 2 2 2" xfId="59324"/>
    <cellStyle name="Обычный 3 9 21 2 4 2 3" xfId="59325"/>
    <cellStyle name="Обычный 3 9 21 2 4 3" xfId="59326"/>
    <cellStyle name="Обычный 3 9 21 2 4 3 2" xfId="59327"/>
    <cellStyle name="Обычный 3 9 21 2 4 4" xfId="59328"/>
    <cellStyle name="Обычный 3 9 21 2 5" xfId="59329"/>
    <cellStyle name="Обычный 3 9 21 2 5 2" xfId="59330"/>
    <cellStyle name="Обычный 3 9 21 2 5 2 2" xfId="59331"/>
    <cellStyle name="Обычный 3 9 21 2 5 3" xfId="59332"/>
    <cellStyle name="Обычный 3 9 21 2 6" xfId="59333"/>
    <cellStyle name="Обычный 3 9 21 2 6 2" xfId="59334"/>
    <cellStyle name="Обычный 3 9 21 2 7" xfId="59335"/>
    <cellStyle name="Обычный 3 9 21 3" xfId="59336"/>
    <cellStyle name="Обычный 3 9 21 3 2" xfId="59337"/>
    <cellStyle name="Обычный 3 9 21 3 2 2" xfId="59338"/>
    <cellStyle name="Обычный 3 9 21 3 2 2 2" xfId="59339"/>
    <cellStyle name="Обычный 3 9 21 3 2 2 2 2" xfId="59340"/>
    <cellStyle name="Обычный 3 9 21 3 2 2 3" xfId="59341"/>
    <cellStyle name="Обычный 3 9 21 3 2 3" xfId="59342"/>
    <cellStyle name="Обычный 3 9 21 3 2 3 2" xfId="59343"/>
    <cellStyle name="Обычный 3 9 21 3 2 4" xfId="59344"/>
    <cellStyle name="Обычный 3 9 21 3 3" xfId="59345"/>
    <cellStyle name="Обычный 3 9 21 3 3 2" xfId="59346"/>
    <cellStyle name="Обычный 3 9 21 3 3 2 2" xfId="59347"/>
    <cellStyle name="Обычный 3 9 21 3 3 3" xfId="59348"/>
    <cellStyle name="Обычный 3 9 21 3 4" xfId="59349"/>
    <cellStyle name="Обычный 3 9 21 3 4 2" xfId="59350"/>
    <cellStyle name="Обычный 3 9 21 3 5" xfId="59351"/>
    <cellStyle name="Обычный 3 9 21 4" xfId="59352"/>
    <cellStyle name="Обычный 3 9 21 4 2" xfId="59353"/>
    <cellStyle name="Обычный 3 9 21 4 2 2" xfId="59354"/>
    <cellStyle name="Обычный 3 9 21 4 2 2 2" xfId="59355"/>
    <cellStyle name="Обычный 3 9 21 4 2 2 2 2" xfId="59356"/>
    <cellStyle name="Обычный 3 9 21 4 2 2 3" xfId="59357"/>
    <cellStyle name="Обычный 3 9 21 4 2 3" xfId="59358"/>
    <cellStyle name="Обычный 3 9 21 4 2 3 2" xfId="59359"/>
    <cellStyle name="Обычный 3 9 21 4 2 4" xfId="59360"/>
    <cellStyle name="Обычный 3 9 21 4 3" xfId="59361"/>
    <cellStyle name="Обычный 3 9 21 4 3 2" xfId="59362"/>
    <cellStyle name="Обычный 3 9 21 4 3 2 2" xfId="59363"/>
    <cellStyle name="Обычный 3 9 21 4 3 3" xfId="59364"/>
    <cellStyle name="Обычный 3 9 21 4 4" xfId="59365"/>
    <cellStyle name="Обычный 3 9 21 4 4 2" xfId="59366"/>
    <cellStyle name="Обычный 3 9 21 4 5" xfId="59367"/>
    <cellStyle name="Обычный 3 9 21 5" xfId="59368"/>
    <cellStyle name="Обычный 3 9 21 5 2" xfId="59369"/>
    <cellStyle name="Обычный 3 9 21 5 2 2" xfId="59370"/>
    <cellStyle name="Обычный 3 9 21 5 2 2 2" xfId="59371"/>
    <cellStyle name="Обычный 3 9 21 5 2 3" xfId="59372"/>
    <cellStyle name="Обычный 3 9 21 5 3" xfId="59373"/>
    <cellStyle name="Обычный 3 9 21 5 3 2" xfId="59374"/>
    <cellStyle name="Обычный 3 9 21 5 4" xfId="59375"/>
    <cellStyle name="Обычный 3 9 21 6" xfId="59376"/>
    <cellStyle name="Обычный 3 9 21 6 2" xfId="59377"/>
    <cellStyle name="Обычный 3 9 21 6 2 2" xfId="59378"/>
    <cellStyle name="Обычный 3 9 21 6 3" xfId="59379"/>
    <cellStyle name="Обычный 3 9 21 7" xfId="59380"/>
    <cellStyle name="Обычный 3 9 21 7 2" xfId="59381"/>
    <cellStyle name="Обычный 3 9 21 8" xfId="59382"/>
    <cellStyle name="Обычный 3 9 22" xfId="59383"/>
    <cellStyle name="Обычный 3 9 22 2" xfId="59384"/>
    <cellStyle name="Обычный 3 9 22 2 2" xfId="59385"/>
    <cellStyle name="Обычный 3 9 22 2 2 2" xfId="59386"/>
    <cellStyle name="Обычный 3 9 22 2 2 2 2" xfId="59387"/>
    <cellStyle name="Обычный 3 9 22 2 2 2 2 2" xfId="59388"/>
    <cellStyle name="Обычный 3 9 22 2 2 2 2 2 2" xfId="59389"/>
    <cellStyle name="Обычный 3 9 22 2 2 2 2 3" xfId="59390"/>
    <cellStyle name="Обычный 3 9 22 2 2 2 3" xfId="59391"/>
    <cellStyle name="Обычный 3 9 22 2 2 2 3 2" xfId="59392"/>
    <cellStyle name="Обычный 3 9 22 2 2 2 4" xfId="59393"/>
    <cellStyle name="Обычный 3 9 22 2 2 3" xfId="59394"/>
    <cellStyle name="Обычный 3 9 22 2 2 3 2" xfId="59395"/>
    <cellStyle name="Обычный 3 9 22 2 2 3 2 2" xfId="59396"/>
    <cellStyle name="Обычный 3 9 22 2 2 3 3" xfId="59397"/>
    <cellStyle name="Обычный 3 9 22 2 2 4" xfId="59398"/>
    <cellStyle name="Обычный 3 9 22 2 2 4 2" xfId="59399"/>
    <cellStyle name="Обычный 3 9 22 2 2 5" xfId="59400"/>
    <cellStyle name="Обычный 3 9 22 2 3" xfId="59401"/>
    <cellStyle name="Обычный 3 9 22 2 3 2" xfId="59402"/>
    <cellStyle name="Обычный 3 9 22 2 3 2 2" xfId="59403"/>
    <cellStyle name="Обычный 3 9 22 2 3 2 2 2" xfId="59404"/>
    <cellStyle name="Обычный 3 9 22 2 3 2 2 2 2" xfId="59405"/>
    <cellStyle name="Обычный 3 9 22 2 3 2 2 3" xfId="59406"/>
    <cellStyle name="Обычный 3 9 22 2 3 2 3" xfId="59407"/>
    <cellStyle name="Обычный 3 9 22 2 3 2 3 2" xfId="59408"/>
    <cellStyle name="Обычный 3 9 22 2 3 2 4" xfId="59409"/>
    <cellStyle name="Обычный 3 9 22 2 3 3" xfId="59410"/>
    <cellStyle name="Обычный 3 9 22 2 3 3 2" xfId="59411"/>
    <cellStyle name="Обычный 3 9 22 2 3 3 2 2" xfId="59412"/>
    <cellStyle name="Обычный 3 9 22 2 3 3 3" xfId="59413"/>
    <cellStyle name="Обычный 3 9 22 2 3 4" xfId="59414"/>
    <cellStyle name="Обычный 3 9 22 2 3 4 2" xfId="59415"/>
    <cellStyle name="Обычный 3 9 22 2 3 5" xfId="59416"/>
    <cellStyle name="Обычный 3 9 22 2 4" xfId="59417"/>
    <cellStyle name="Обычный 3 9 22 2 4 2" xfId="59418"/>
    <cellStyle name="Обычный 3 9 22 2 4 2 2" xfId="59419"/>
    <cellStyle name="Обычный 3 9 22 2 4 2 2 2" xfId="59420"/>
    <cellStyle name="Обычный 3 9 22 2 4 2 3" xfId="59421"/>
    <cellStyle name="Обычный 3 9 22 2 4 3" xfId="59422"/>
    <cellStyle name="Обычный 3 9 22 2 4 3 2" xfId="59423"/>
    <cellStyle name="Обычный 3 9 22 2 4 4" xfId="59424"/>
    <cellStyle name="Обычный 3 9 22 2 5" xfId="59425"/>
    <cellStyle name="Обычный 3 9 22 2 5 2" xfId="59426"/>
    <cellStyle name="Обычный 3 9 22 2 5 2 2" xfId="59427"/>
    <cellStyle name="Обычный 3 9 22 2 5 3" xfId="59428"/>
    <cellStyle name="Обычный 3 9 22 2 6" xfId="59429"/>
    <cellStyle name="Обычный 3 9 22 2 6 2" xfId="59430"/>
    <cellStyle name="Обычный 3 9 22 2 7" xfId="59431"/>
    <cellStyle name="Обычный 3 9 22 3" xfId="59432"/>
    <cellStyle name="Обычный 3 9 22 3 2" xfId="59433"/>
    <cellStyle name="Обычный 3 9 22 3 2 2" xfId="59434"/>
    <cellStyle name="Обычный 3 9 22 3 2 2 2" xfId="59435"/>
    <cellStyle name="Обычный 3 9 22 3 2 2 2 2" xfId="59436"/>
    <cellStyle name="Обычный 3 9 22 3 2 2 3" xfId="59437"/>
    <cellStyle name="Обычный 3 9 22 3 2 3" xfId="59438"/>
    <cellStyle name="Обычный 3 9 22 3 2 3 2" xfId="59439"/>
    <cellStyle name="Обычный 3 9 22 3 2 4" xfId="59440"/>
    <cellStyle name="Обычный 3 9 22 3 3" xfId="59441"/>
    <cellStyle name="Обычный 3 9 22 3 3 2" xfId="59442"/>
    <cellStyle name="Обычный 3 9 22 3 3 2 2" xfId="59443"/>
    <cellStyle name="Обычный 3 9 22 3 3 3" xfId="59444"/>
    <cellStyle name="Обычный 3 9 22 3 4" xfId="59445"/>
    <cellStyle name="Обычный 3 9 22 3 4 2" xfId="59446"/>
    <cellStyle name="Обычный 3 9 22 3 5" xfId="59447"/>
    <cellStyle name="Обычный 3 9 22 4" xfId="59448"/>
    <cellStyle name="Обычный 3 9 22 4 2" xfId="59449"/>
    <cellStyle name="Обычный 3 9 22 4 2 2" xfId="59450"/>
    <cellStyle name="Обычный 3 9 22 4 2 2 2" xfId="59451"/>
    <cellStyle name="Обычный 3 9 22 4 2 2 2 2" xfId="59452"/>
    <cellStyle name="Обычный 3 9 22 4 2 2 3" xfId="59453"/>
    <cellStyle name="Обычный 3 9 22 4 2 3" xfId="59454"/>
    <cellStyle name="Обычный 3 9 22 4 2 3 2" xfId="59455"/>
    <cellStyle name="Обычный 3 9 22 4 2 4" xfId="59456"/>
    <cellStyle name="Обычный 3 9 22 4 3" xfId="59457"/>
    <cellStyle name="Обычный 3 9 22 4 3 2" xfId="59458"/>
    <cellStyle name="Обычный 3 9 22 4 3 2 2" xfId="59459"/>
    <cellStyle name="Обычный 3 9 22 4 3 3" xfId="59460"/>
    <cellStyle name="Обычный 3 9 22 4 4" xfId="59461"/>
    <cellStyle name="Обычный 3 9 22 4 4 2" xfId="59462"/>
    <cellStyle name="Обычный 3 9 22 4 5" xfId="59463"/>
    <cellStyle name="Обычный 3 9 22 5" xfId="59464"/>
    <cellStyle name="Обычный 3 9 22 5 2" xfId="59465"/>
    <cellStyle name="Обычный 3 9 22 5 2 2" xfId="59466"/>
    <cellStyle name="Обычный 3 9 22 5 2 2 2" xfId="59467"/>
    <cellStyle name="Обычный 3 9 22 5 2 3" xfId="59468"/>
    <cellStyle name="Обычный 3 9 22 5 3" xfId="59469"/>
    <cellStyle name="Обычный 3 9 22 5 3 2" xfId="59470"/>
    <cellStyle name="Обычный 3 9 22 5 4" xfId="59471"/>
    <cellStyle name="Обычный 3 9 22 6" xfId="59472"/>
    <cellStyle name="Обычный 3 9 22 6 2" xfId="59473"/>
    <cellStyle name="Обычный 3 9 22 6 2 2" xfId="59474"/>
    <cellStyle name="Обычный 3 9 22 6 3" xfId="59475"/>
    <cellStyle name="Обычный 3 9 22 7" xfId="59476"/>
    <cellStyle name="Обычный 3 9 22 7 2" xfId="59477"/>
    <cellStyle name="Обычный 3 9 22 8" xfId="59478"/>
    <cellStyle name="Обычный 3 9 23" xfId="59479"/>
    <cellStyle name="Обычный 3 9 23 2" xfId="59480"/>
    <cellStyle name="Обычный 3 9 23 2 2" xfId="59481"/>
    <cellStyle name="Обычный 3 9 23 2 2 2" xfId="59482"/>
    <cellStyle name="Обычный 3 9 23 2 2 2 2" xfId="59483"/>
    <cellStyle name="Обычный 3 9 23 2 2 2 2 2" xfId="59484"/>
    <cellStyle name="Обычный 3 9 23 2 2 2 2 2 2" xfId="59485"/>
    <cellStyle name="Обычный 3 9 23 2 2 2 2 3" xfId="59486"/>
    <cellStyle name="Обычный 3 9 23 2 2 2 3" xfId="59487"/>
    <cellStyle name="Обычный 3 9 23 2 2 2 3 2" xfId="59488"/>
    <cellStyle name="Обычный 3 9 23 2 2 2 4" xfId="59489"/>
    <cellStyle name="Обычный 3 9 23 2 2 3" xfId="59490"/>
    <cellStyle name="Обычный 3 9 23 2 2 3 2" xfId="59491"/>
    <cellStyle name="Обычный 3 9 23 2 2 3 2 2" xfId="59492"/>
    <cellStyle name="Обычный 3 9 23 2 2 3 3" xfId="59493"/>
    <cellStyle name="Обычный 3 9 23 2 2 4" xfId="59494"/>
    <cellStyle name="Обычный 3 9 23 2 2 4 2" xfId="59495"/>
    <cellStyle name="Обычный 3 9 23 2 2 5" xfId="59496"/>
    <cellStyle name="Обычный 3 9 23 2 3" xfId="59497"/>
    <cellStyle name="Обычный 3 9 23 2 3 2" xfId="59498"/>
    <cellStyle name="Обычный 3 9 23 2 3 2 2" xfId="59499"/>
    <cellStyle name="Обычный 3 9 23 2 3 2 2 2" xfId="59500"/>
    <cellStyle name="Обычный 3 9 23 2 3 2 2 2 2" xfId="59501"/>
    <cellStyle name="Обычный 3 9 23 2 3 2 2 3" xfId="59502"/>
    <cellStyle name="Обычный 3 9 23 2 3 2 3" xfId="59503"/>
    <cellStyle name="Обычный 3 9 23 2 3 2 3 2" xfId="59504"/>
    <cellStyle name="Обычный 3 9 23 2 3 2 4" xfId="59505"/>
    <cellStyle name="Обычный 3 9 23 2 3 3" xfId="59506"/>
    <cellStyle name="Обычный 3 9 23 2 3 3 2" xfId="59507"/>
    <cellStyle name="Обычный 3 9 23 2 3 3 2 2" xfId="59508"/>
    <cellStyle name="Обычный 3 9 23 2 3 3 3" xfId="59509"/>
    <cellStyle name="Обычный 3 9 23 2 3 4" xfId="59510"/>
    <cellStyle name="Обычный 3 9 23 2 3 4 2" xfId="59511"/>
    <cellStyle name="Обычный 3 9 23 2 3 5" xfId="59512"/>
    <cellStyle name="Обычный 3 9 23 2 4" xfId="59513"/>
    <cellStyle name="Обычный 3 9 23 2 4 2" xfId="59514"/>
    <cellStyle name="Обычный 3 9 23 2 4 2 2" xfId="59515"/>
    <cellStyle name="Обычный 3 9 23 2 4 2 2 2" xfId="59516"/>
    <cellStyle name="Обычный 3 9 23 2 4 2 3" xfId="59517"/>
    <cellStyle name="Обычный 3 9 23 2 4 3" xfId="59518"/>
    <cellStyle name="Обычный 3 9 23 2 4 3 2" xfId="59519"/>
    <cellStyle name="Обычный 3 9 23 2 4 4" xfId="59520"/>
    <cellStyle name="Обычный 3 9 23 2 5" xfId="59521"/>
    <cellStyle name="Обычный 3 9 23 2 5 2" xfId="59522"/>
    <cellStyle name="Обычный 3 9 23 2 5 2 2" xfId="59523"/>
    <cellStyle name="Обычный 3 9 23 2 5 3" xfId="59524"/>
    <cellStyle name="Обычный 3 9 23 2 6" xfId="59525"/>
    <cellStyle name="Обычный 3 9 23 2 6 2" xfId="59526"/>
    <cellStyle name="Обычный 3 9 23 2 7" xfId="59527"/>
    <cellStyle name="Обычный 3 9 23 3" xfId="59528"/>
    <cellStyle name="Обычный 3 9 23 3 2" xfId="59529"/>
    <cellStyle name="Обычный 3 9 23 3 2 2" xfId="59530"/>
    <cellStyle name="Обычный 3 9 23 3 2 2 2" xfId="59531"/>
    <cellStyle name="Обычный 3 9 23 3 2 2 2 2" xfId="59532"/>
    <cellStyle name="Обычный 3 9 23 3 2 2 3" xfId="59533"/>
    <cellStyle name="Обычный 3 9 23 3 2 3" xfId="59534"/>
    <cellStyle name="Обычный 3 9 23 3 2 3 2" xfId="59535"/>
    <cellStyle name="Обычный 3 9 23 3 2 4" xfId="59536"/>
    <cellStyle name="Обычный 3 9 23 3 3" xfId="59537"/>
    <cellStyle name="Обычный 3 9 23 3 3 2" xfId="59538"/>
    <cellStyle name="Обычный 3 9 23 3 3 2 2" xfId="59539"/>
    <cellStyle name="Обычный 3 9 23 3 3 3" xfId="59540"/>
    <cellStyle name="Обычный 3 9 23 3 4" xfId="59541"/>
    <cellStyle name="Обычный 3 9 23 3 4 2" xfId="59542"/>
    <cellStyle name="Обычный 3 9 23 3 5" xfId="59543"/>
    <cellStyle name="Обычный 3 9 23 4" xfId="59544"/>
    <cellStyle name="Обычный 3 9 23 4 2" xfId="59545"/>
    <cellStyle name="Обычный 3 9 23 4 2 2" xfId="59546"/>
    <cellStyle name="Обычный 3 9 23 4 2 2 2" xfId="59547"/>
    <cellStyle name="Обычный 3 9 23 4 2 2 2 2" xfId="59548"/>
    <cellStyle name="Обычный 3 9 23 4 2 2 3" xfId="59549"/>
    <cellStyle name="Обычный 3 9 23 4 2 3" xfId="59550"/>
    <cellStyle name="Обычный 3 9 23 4 2 3 2" xfId="59551"/>
    <cellStyle name="Обычный 3 9 23 4 2 4" xfId="59552"/>
    <cellStyle name="Обычный 3 9 23 4 3" xfId="59553"/>
    <cellStyle name="Обычный 3 9 23 4 3 2" xfId="59554"/>
    <cellStyle name="Обычный 3 9 23 4 3 2 2" xfId="59555"/>
    <cellStyle name="Обычный 3 9 23 4 3 3" xfId="59556"/>
    <cellStyle name="Обычный 3 9 23 4 4" xfId="59557"/>
    <cellStyle name="Обычный 3 9 23 4 4 2" xfId="59558"/>
    <cellStyle name="Обычный 3 9 23 4 5" xfId="59559"/>
    <cellStyle name="Обычный 3 9 23 5" xfId="59560"/>
    <cellStyle name="Обычный 3 9 23 5 2" xfId="59561"/>
    <cellStyle name="Обычный 3 9 23 5 2 2" xfId="59562"/>
    <cellStyle name="Обычный 3 9 23 5 2 2 2" xfId="59563"/>
    <cellStyle name="Обычный 3 9 23 5 2 3" xfId="59564"/>
    <cellStyle name="Обычный 3 9 23 5 3" xfId="59565"/>
    <cellStyle name="Обычный 3 9 23 5 3 2" xfId="59566"/>
    <cellStyle name="Обычный 3 9 23 5 4" xfId="59567"/>
    <cellStyle name="Обычный 3 9 23 6" xfId="59568"/>
    <cellStyle name="Обычный 3 9 23 6 2" xfId="59569"/>
    <cellStyle name="Обычный 3 9 23 6 2 2" xfId="59570"/>
    <cellStyle name="Обычный 3 9 23 6 3" xfId="59571"/>
    <cellStyle name="Обычный 3 9 23 7" xfId="59572"/>
    <cellStyle name="Обычный 3 9 23 7 2" xfId="59573"/>
    <cellStyle name="Обычный 3 9 23 8" xfId="59574"/>
    <cellStyle name="Обычный 3 9 24" xfId="59575"/>
    <cellStyle name="Обычный 3 9 24 2" xfId="59576"/>
    <cellStyle name="Обычный 3 9 24 2 2" xfId="59577"/>
    <cellStyle name="Обычный 3 9 24 2 2 2" xfId="59578"/>
    <cellStyle name="Обычный 3 9 24 2 2 2 2" xfId="59579"/>
    <cellStyle name="Обычный 3 9 24 2 2 2 2 2" xfId="59580"/>
    <cellStyle name="Обычный 3 9 24 2 2 2 2 2 2" xfId="59581"/>
    <cellStyle name="Обычный 3 9 24 2 2 2 2 3" xfId="59582"/>
    <cellStyle name="Обычный 3 9 24 2 2 2 3" xfId="59583"/>
    <cellStyle name="Обычный 3 9 24 2 2 2 3 2" xfId="59584"/>
    <cellStyle name="Обычный 3 9 24 2 2 2 4" xfId="59585"/>
    <cellStyle name="Обычный 3 9 24 2 2 3" xfId="59586"/>
    <cellStyle name="Обычный 3 9 24 2 2 3 2" xfId="59587"/>
    <cellStyle name="Обычный 3 9 24 2 2 3 2 2" xfId="59588"/>
    <cellStyle name="Обычный 3 9 24 2 2 3 3" xfId="59589"/>
    <cellStyle name="Обычный 3 9 24 2 2 4" xfId="59590"/>
    <cellStyle name="Обычный 3 9 24 2 2 4 2" xfId="59591"/>
    <cellStyle name="Обычный 3 9 24 2 2 5" xfId="59592"/>
    <cellStyle name="Обычный 3 9 24 2 3" xfId="59593"/>
    <cellStyle name="Обычный 3 9 24 2 3 2" xfId="59594"/>
    <cellStyle name="Обычный 3 9 24 2 3 2 2" xfId="59595"/>
    <cellStyle name="Обычный 3 9 24 2 3 2 2 2" xfId="59596"/>
    <cellStyle name="Обычный 3 9 24 2 3 2 2 2 2" xfId="59597"/>
    <cellStyle name="Обычный 3 9 24 2 3 2 2 3" xfId="59598"/>
    <cellStyle name="Обычный 3 9 24 2 3 2 3" xfId="59599"/>
    <cellStyle name="Обычный 3 9 24 2 3 2 3 2" xfId="59600"/>
    <cellStyle name="Обычный 3 9 24 2 3 2 4" xfId="59601"/>
    <cellStyle name="Обычный 3 9 24 2 3 3" xfId="59602"/>
    <cellStyle name="Обычный 3 9 24 2 3 3 2" xfId="59603"/>
    <cellStyle name="Обычный 3 9 24 2 3 3 2 2" xfId="59604"/>
    <cellStyle name="Обычный 3 9 24 2 3 3 3" xfId="59605"/>
    <cellStyle name="Обычный 3 9 24 2 3 4" xfId="59606"/>
    <cellStyle name="Обычный 3 9 24 2 3 4 2" xfId="59607"/>
    <cellStyle name="Обычный 3 9 24 2 3 5" xfId="59608"/>
    <cellStyle name="Обычный 3 9 24 2 4" xfId="59609"/>
    <cellStyle name="Обычный 3 9 24 2 4 2" xfId="59610"/>
    <cellStyle name="Обычный 3 9 24 2 4 2 2" xfId="59611"/>
    <cellStyle name="Обычный 3 9 24 2 4 2 2 2" xfId="59612"/>
    <cellStyle name="Обычный 3 9 24 2 4 2 3" xfId="59613"/>
    <cellStyle name="Обычный 3 9 24 2 4 3" xfId="59614"/>
    <cellStyle name="Обычный 3 9 24 2 4 3 2" xfId="59615"/>
    <cellStyle name="Обычный 3 9 24 2 4 4" xfId="59616"/>
    <cellStyle name="Обычный 3 9 24 2 5" xfId="59617"/>
    <cellStyle name="Обычный 3 9 24 2 5 2" xfId="59618"/>
    <cellStyle name="Обычный 3 9 24 2 5 2 2" xfId="59619"/>
    <cellStyle name="Обычный 3 9 24 2 5 3" xfId="59620"/>
    <cellStyle name="Обычный 3 9 24 2 6" xfId="59621"/>
    <cellStyle name="Обычный 3 9 24 2 6 2" xfId="59622"/>
    <cellStyle name="Обычный 3 9 24 2 7" xfId="59623"/>
    <cellStyle name="Обычный 3 9 24 3" xfId="59624"/>
    <cellStyle name="Обычный 3 9 24 3 2" xfId="59625"/>
    <cellStyle name="Обычный 3 9 24 3 2 2" xfId="59626"/>
    <cellStyle name="Обычный 3 9 24 3 2 2 2" xfId="59627"/>
    <cellStyle name="Обычный 3 9 24 3 2 2 2 2" xfId="59628"/>
    <cellStyle name="Обычный 3 9 24 3 2 2 3" xfId="59629"/>
    <cellStyle name="Обычный 3 9 24 3 2 3" xfId="59630"/>
    <cellStyle name="Обычный 3 9 24 3 2 3 2" xfId="59631"/>
    <cellStyle name="Обычный 3 9 24 3 2 4" xfId="59632"/>
    <cellStyle name="Обычный 3 9 24 3 3" xfId="59633"/>
    <cellStyle name="Обычный 3 9 24 3 3 2" xfId="59634"/>
    <cellStyle name="Обычный 3 9 24 3 3 2 2" xfId="59635"/>
    <cellStyle name="Обычный 3 9 24 3 3 3" xfId="59636"/>
    <cellStyle name="Обычный 3 9 24 3 4" xfId="59637"/>
    <cellStyle name="Обычный 3 9 24 3 4 2" xfId="59638"/>
    <cellStyle name="Обычный 3 9 24 3 5" xfId="59639"/>
    <cellStyle name="Обычный 3 9 24 4" xfId="59640"/>
    <cellStyle name="Обычный 3 9 24 4 2" xfId="59641"/>
    <cellStyle name="Обычный 3 9 24 4 2 2" xfId="59642"/>
    <cellStyle name="Обычный 3 9 24 4 2 2 2" xfId="59643"/>
    <cellStyle name="Обычный 3 9 24 4 2 2 2 2" xfId="59644"/>
    <cellStyle name="Обычный 3 9 24 4 2 2 3" xfId="59645"/>
    <cellStyle name="Обычный 3 9 24 4 2 3" xfId="59646"/>
    <cellStyle name="Обычный 3 9 24 4 2 3 2" xfId="59647"/>
    <cellStyle name="Обычный 3 9 24 4 2 4" xfId="59648"/>
    <cellStyle name="Обычный 3 9 24 4 3" xfId="59649"/>
    <cellStyle name="Обычный 3 9 24 4 3 2" xfId="59650"/>
    <cellStyle name="Обычный 3 9 24 4 3 2 2" xfId="59651"/>
    <cellStyle name="Обычный 3 9 24 4 3 3" xfId="59652"/>
    <cellStyle name="Обычный 3 9 24 4 4" xfId="59653"/>
    <cellStyle name="Обычный 3 9 24 4 4 2" xfId="59654"/>
    <cellStyle name="Обычный 3 9 24 4 5" xfId="59655"/>
    <cellStyle name="Обычный 3 9 24 5" xfId="59656"/>
    <cellStyle name="Обычный 3 9 24 5 2" xfId="59657"/>
    <cellStyle name="Обычный 3 9 24 5 2 2" xfId="59658"/>
    <cellStyle name="Обычный 3 9 24 5 2 2 2" xfId="59659"/>
    <cellStyle name="Обычный 3 9 24 5 2 3" xfId="59660"/>
    <cellStyle name="Обычный 3 9 24 5 3" xfId="59661"/>
    <cellStyle name="Обычный 3 9 24 5 3 2" xfId="59662"/>
    <cellStyle name="Обычный 3 9 24 5 4" xfId="59663"/>
    <cellStyle name="Обычный 3 9 24 6" xfId="59664"/>
    <cellStyle name="Обычный 3 9 24 6 2" xfId="59665"/>
    <cellStyle name="Обычный 3 9 24 6 2 2" xfId="59666"/>
    <cellStyle name="Обычный 3 9 24 6 3" xfId="59667"/>
    <cellStyle name="Обычный 3 9 24 7" xfId="59668"/>
    <cellStyle name="Обычный 3 9 24 7 2" xfId="59669"/>
    <cellStyle name="Обычный 3 9 24 8" xfId="59670"/>
    <cellStyle name="Обычный 3 9 25" xfId="59671"/>
    <cellStyle name="Обычный 3 9 25 2" xfId="59672"/>
    <cellStyle name="Обычный 3 9 25 2 2" xfId="59673"/>
    <cellStyle name="Обычный 3 9 25 2 2 2" xfId="59674"/>
    <cellStyle name="Обычный 3 9 25 2 2 2 2" xfId="59675"/>
    <cellStyle name="Обычный 3 9 25 2 2 2 2 2" xfId="59676"/>
    <cellStyle name="Обычный 3 9 25 2 2 2 2 2 2" xfId="59677"/>
    <cellStyle name="Обычный 3 9 25 2 2 2 2 3" xfId="59678"/>
    <cellStyle name="Обычный 3 9 25 2 2 2 3" xfId="59679"/>
    <cellStyle name="Обычный 3 9 25 2 2 2 3 2" xfId="59680"/>
    <cellStyle name="Обычный 3 9 25 2 2 2 4" xfId="59681"/>
    <cellStyle name="Обычный 3 9 25 2 2 3" xfId="59682"/>
    <cellStyle name="Обычный 3 9 25 2 2 3 2" xfId="59683"/>
    <cellStyle name="Обычный 3 9 25 2 2 3 2 2" xfId="59684"/>
    <cellStyle name="Обычный 3 9 25 2 2 3 3" xfId="59685"/>
    <cellStyle name="Обычный 3 9 25 2 2 4" xfId="59686"/>
    <cellStyle name="Обычный 3 9 25 2 2 4 2" xfId="59687"/>
    <cellStyle name="Обычный 3 9 25 2 2 5" xfId="59688"/>
    <cellStyle name="Обычный 3 9 25 2 3" xfId="59689"/>
    <cellStyle name="Обычный 3 9 25 2 3 2" xfId="59690"/>
    <cellStyle name="Обычный 3 9 25 2 3 2 2" xfId="59691"/>
    <cellStyle name="Обычный 3 9 25 2 3 2 2 2" xfId="59692"/>
    <cellStyle name="Обычный 3 9 25 2 3 2 2 2 2" xfId="59693"/>
    <cellStyle name="Обычный 3 9 25 2 3 2 2 3" xfId="59694"/>
    <cellStyle name="Обычный 3 9 25 2 3 2 3" xfId="59695"/>
    <cellStyle name="Обычный 3 9 25 2 3 2 3 2" xfId="59696"/>
    <cellStyle name="Обычный 3 9 25 2 3 2 4" xfId="59697"/>
    <cellStyle name="Обычный 3 9 25 2 3 3" xfId="59698"/>
    <cellStyle name="Обычный 3 9 25 2 3 3 2" xfId="59699"/>
    <cellStyle name="Обычный 3 9 25 2 3 3 2 2" xfId="59700"/>
    <cellStyle name="Обычный 3 9 25 2 3 3 3" xfId="59701"/>
    <cellStyle name="Обычный 3 9 25 2 3 4" xfId="59702"/>
    <cellStyle name="Обычный 3 9 25 2 3 4 2" xfId="59703"/>
    <cellStyle name="Обычный 3 9 25 2 3 5" xfId="59704"/>
    <cellStyle name="Обычный 3 9 25 2 4" xfId="59705"/>
    <cellStyle name="Обычный 3 9 25 2 4 2" xfId="59706"/>
    <cellStyle name="Обычный 3 9 25 2 4 2 2" xfId="59707"/>
    <cellStyle name="Обычный 3 9 25 2 4 2 2 2" xfId="59708"/>
    <cellStyle name="Обычный 3 9 25 2 4 2 3" xfId="59709"/>
    <cellStyle name="Обычный 3 9 25 2 4 3" xfId="59710"/>
    <cellStyle name="Обычный 3 9 25 2 4 3 2" xfId="59711"/>
    <cellStyle name="Обычный 3 9 25 2 4 4" xfId="59712"/>
    <cellStyle name="Обычный 3 9 25 2 5" xfId="59713"/>
    <cellStyle name="Обычный 3 9 25 2 5 2" xfId="59714"/>
    <cellStyle name="Обычный 3 9 25 2 5 2 2" xfId="59715"/>
    <cellStyle name="Обычный 3 9 25 2 5 3" xfId="59716"/>
    <cellStyle name="Обычный 3 9 25 2 6" xfId="59717"/>
    <cellStyle name="Обычный 3 9 25 2 6 2" xfId="59718"/>
    <cellStyle name="Обычный 3 9 25 2 7" xfId="59719"/>
    <cellStyle name="Обычный 3 9 25 3" xfId="59720"/>
    <cellStyle name="Обычный 3 9 25 3 2" xfId="59721"/>
    <cellStyle name="Обычный 3 9 25 3 2 2" xfId="59722"/>
    <cellStyle name="Обычный 3 9 25 3 2 2 2" xfId="59723"/>
    <cellStyle name="Обычный 3 9 25 3 2 2 2 2" xfId="59724"/>
    <cellStyle name="Обычный 3 9 25 3 2 2 3" xfId="59725"/>
    <cellStyle name="Обычный 3 9 25 3 2 3" xfId="59726"/>
    <cellStyle name="Обычный 3 9 25 3 2 3 2" xfId="59727"/>
    <cellStyle name="Обычный 3 9 25 3 2 4" xfId="59728"/>
    <cellStyle name="Обычный 3 9 25 3 3" xfId="59729"/>
    <cellStyle name="Обычный 3 9 25 3 3 2" xfId="59730"/>
    <cellStyle name="Обычный 3 9 25 3 3 2 2" xfId="59731"/>
    <cellStyle name="Обычный 3 9 25 3 3 3" xfId="59732"/>
    <cellStyle name="Обычный 3 9 25 3 4" xfId="59733"/>
    <cellStyle name="Обычный 3 9 25 3 4 2" xfId="59734"/>
    <cellStyle name="Обычный 3 9 25 3 5" xfId="59735"/>
    <cellStyle name="Обычный 3 9 25 4" xfId="59736"/>
    <cellStyle name="Обычный 3 9 25 4 2" xfId="59737"/>
    <cellStyle name="Обычный 3 9 25 4 2 2" xfId="59738"/>
    <cellStyle name="Обычный 3 9 25 4 2 2 2" xfId="59739"/>
    <cellStyle name="Обычный 3 9 25 4 2 2 2 2" xfId="59740"/>
    <cellStyle name="Обычный 3 9 25 4 2 2 3" xfId="59741"/>
    <cellStyle name="Обычный 3 9 25 4 2 3" xfId="59742"/>
    <cellStyle name="Обычный 3 9 25 4 2 3 2" xfId="59743"/>
    <cellStyle name="Обычный 3 9 25 4 2 4" xfId="59744"/>
    <cellStyle name="Обычный 3 9 25 4 3" xfId="59745"/>
    <cellStyle name="Обычный 3 9 25 4 3 2" xfId="59746"/>
    <cellStyle name="Обычный 3 9 25 4 3 2 2" xfId="59747"/>
    <cellStyle name="Обычный 3 9 25 4 3 3" xfId="59748"/>
    <cellStyle name="Обычный 3 9 25 4 4" xfId="59749"/>
    <cellStyle name="Обычный 3 9 25 4 4 2" xfId="59750"/>
    <cellStyle name="Обычный 3 9 25 4 5" xfId="59751"/>
    <cellStyle name="Обычный 3 9 25 5" xfId="59752"/>
    <cellStyle name="Обычный 3 9 25 5 2" xfId="59753"/>
    <cellStyle name="Обычный 3 9 25 5 2 2" xfId="59754"/>
    <cellStyle name="Обычный 3 9 25 5 2 2 2" xfId="59755"/>
    <cellStyle name="Обычный 3 9 25 5 2 3" xfId="59756"/>
    <cellStyle name="Обычный 3 9 25 5 3" xfId="59757"/>
    <cellStyle name="Обычный 3 9 25 5 3 2" xfId="59758"/>
    <cellStyle name="Обычный 3 9 25 5 4" xfId="59759"/>
    <cellStyle name="Обычный 3 9 25 6" xfId="59760"/>
    <cellStyle name="Обычный 3 9 25 6 2" xfId="59761"/>
    <cellStyle name="Обычный 3 9 25 6 2 2" xfId="59762"/>
    <cellStyle name="Обычный 3 9 25 6 3" xfId="59763"/>
    <cellStyle name="Обычный 3 9 25 7" xfId="59764"/>
    <cellStyle name="Обычный 3 9 25 7 2" xfId="59765"/>
    <cellStyle name="Обычный 3 9 25 8" xfId="59766"/>
    <cellStyle name="Обычный 3 9 26" xfId="59767"/>
    <cellStyle name="Обычный 3 9 26 2" xfId="59768"/>
    <cellStyle name="Обычный 3 9 26 2 2" xfId="59769"/>
    <cellStyle name="Обычный 3 9 26 2 2 2" xfId="59770"/>
    <cellStyle name="Обычный 3 9 26 2 2 2 2" xfId="59771"/>
    <cellStyle name="Обычный 3 9 26 2 2 2 2 2" xfId="59772"/>
    <cellStyle name="Обычный 3 9 26 2 2 2 2 2 2" xfId="59773"/>
    <cellStyle name="Обычный 3 9 26 2 2 2 2 3" xfId="59774"/>
    <cellStyle name="Обычный 3 9 26 2 2 2 3" xfId="59775"/>
    <cellStyle name="Обычный 3 9 26 2 2 2 3 2" xfId="59776"/>
    <cellStyle name="Обычный 3 9 26 2 2 2 4" xfId="59777"/>
    <cellStyle name="Обычный 3 9 26 2 2 3" xfId="59778"/>
    <cellStyle name="Обычный 3 9 26 2 2 3 2" xfId="59779"/>
    <cellStyle name="Обычный 3 9 26 2 2 3 2 2" xfId="59780"/>
    <cellStyle name="Обычный 3 9 26 2 2 3 3" xfId="59781"/>
    <cellStyle name="Обычный 3 9 26 2 2 4" xfId="59782"/>
    <cellStyle name="Обычный 3 9 26 2 2 4 2" xfId="59783"/>
    <cellStyle name="Обычный 3 9 26 2 2 5" xfId="59784"/>
    <cellStyle name="Обычный 3 9 26 2 3" xfId="59785"/>
    <cellStyle name="Обычный 3 9 26 2 3 2" xfId="59786"/>
    <cellStyle name="Обычный 3 9 26 2 3 2 2" xfId="59787"/>
    <cellStyle name="Обычный 3 9 26 2 3 2 2 2" xfId="59788"/>
    <cellStyle name="Обычный 3 9 26 2 3 2 2 2 2" xfId="59789"/>
    <cellStyle name="Обычный 3 9 26 2 3 2 2 3" xfId="59790"/>
    <cellStyle name="Обычный 3 9 26 2 3 2 3" xfId="59791"/>
    <cellStyle name="Обычный 3 9 26 2 3 2 3 2" xfId="59792"/>
    <cellStyle name="Обычный 3 9 26 2 3 2 4" xfId="59793"/>
    <cellStyle name="Обычный 3 9 26 2 3 3" xfId="59794"/>
    <cellStyle name="Обычный 3 9 26 2 3 3 2" xfId="59795"/>
    <cellStyle name="Обычный 3 9 26 2 3 3 2 2" xfId="59796"/>
    <cellStyle name="Обычный 3 9 26 2 3 3 3" xfId="59797"/>
    <cellStyle name="Обычный 3 9 26 2 3 4" xfId="59798"/>
    <cellStyle name="Обычный 3 9 26 2 3 4 2" xfId="59799"/>
    <cellStyle name="Обычный 3 9 26 2 3 5" xfId="59800"/>
    <cellStyle name="Обычный 3 9 26 2 4" xfId="59801"/>
    <cellStyle name="Обычный 3 9 26 2 4 2" xfId="59802"/>
    <cellStyle name="Обычный 3 9 26 2 4 2 2" xfId="59803"/>
    <cellStyle name="Обычный 3 9 26 2 4 2 2 2" xfId="59804"/>
    <cellStyle name="Обычный 3 9 26 2 4 2 3" xfId="59805"/>
    <cellStyle name="Обычный 3 9 26 2 4 3" xfId="59806"/>
    <cellStyle name="Обычный 3 9 26 2 4 3 2" xfId="59807"/>
    <cellStyle name="Обычный 3 9 26 2 4 4" xfId="59808"/>
    <cellStyle name="Обычный 3 9 26 2 5" xfId="59809"/>
    <cellStyle name="Обычный 3 9 26 2 5 2" xfId="59810"/>
    <cellStyle name="Обычный 3 9 26 2 5 2 2" xfId="59811"/>
    <cellStyle name="Обычный 3 9 26 2 5 3" xfId="59812"/>
    <cellStyle name="Обычный 3 9 26 2 6" xfId="59813"/>
    <cellStyle name="Обычный 3 9 26 2 6 2" xfId="59814"/>
    <cellStyle name="Обычный 3 9 26 2 7" xfId="59815"/>
    <cellStyle name="Обычный 3 9 26 3" xfId="59816"/>
    <cellStyle name="Обычный 3 9 26 3 2" xfId="59817"/>
    <cellStyle name="Обычный 3 9 26 3 2 2" xfId="59818"/>
    <cellStyle name="Обычный 3 9 26 3 2 2 2" xfId="59819"/>
    <cellStyle name="Обычный 3 9 26 3 2 2 2 2" xfId="59820"/>
    <cellStyle name="Обычный 3 9 26 3 2 2 3" xfId="59821"/>
    <cellStyle name="Обычный 3 9 26 3 2 3" xfId="59822"/>
    <cellStyle name="Обычный 3 9 26 3 2 3 2" xfId="59823"/>
    <cellStyle name="Обычный 3 9 26 3 2 4" xfId="59824"/>
    <cellStyle name="Обычный 3 9 26 3 3" xfId="59825"/>
    <cellStyle name="Обычный 3 9 26 3 3 2" xfId="59826"/>
    <cellStyle name="Обычный 3 9 26 3 3 2 2" xfId="59827"/>
    <cellStyle name="Обычный 3 9 26 3 3 3" xfId="59828"/>
    <cellStyle name="Обычный 3 9 26 3 4" xfId="59829"/>
    <cellStyle name="Обычный 3 9 26 3 4 2" xfId="59830"/>
    <cellStyle name="Обычный 3 9 26 3 5" xfId="59831"/>
    <cellStyle name="Обычный 3 9 26 4" xfId="59832"/>
    <cellStyle name="Обычный 3 9 26 4 2" xfId="59833"/>
    <cellStyle name="Обычный 3 9 26 4 2 2" xfId="59834"/>
    <cellStyle name="Обычный 3 9 26 4 2 2 2" xfId="59835"/>
    <cellStyle name="Обычный 3 9 26 4 2 2 2 2" xfId="59836"/>
    <cellStyle name="Обычный 3 9 26 4 2 2 3" xfId="59837"/>
    <cellStyle name="Обычный 3 9 26 4 2 3" xfId="59838"/>
    <cellStyle name="Обычный 3 9 26 4 2 3 2" xfId="59839"/>
    <cellStyle name="Обычный 3 9 26 4 2 4" xfId="59840"/>
    <cellStyle name="Обычный 3 9 26 4 3" xfId="59841"/>
    <cellStyle name="Обычный 3 9 26 4 3 2" xfId="59842"/>
    <cellStyle name="Обычный 3 9 26 4 3 2 2" xfId="59843"/>
    <cellStyle name="Обычный 3 9 26 4 3 3" xfId="59844"/>
    <cellStyle name="Обычный 3 9 26 4 4" xfId="59845"/>
    <cellStyle name="Обычный 3 9 26 4 4 2" xfId="59846"/>
    <cellStyle name="Обычный 3 9 26 4 5" xfId="59847"/>
    <cellStyle name="Обычный 3 9 26 5" xfId="59848"/>
    <cellStyle name="Обычный 3 9 26 5 2" xfId="59849"/>
    <cellStyle name="Обычный 3 9 26 5 2 2" xfId="59850"/>
    <cellStyle name="Обычный 3 9 26 5 2 2 2" xfId="59851"/>
    <cellStyle name="Обычный 3 9 26 5 2 3" xfId="59852"/>
    <cellStyle name="Обычный 3 9 26 5 3" xfId="59853"/>
    <cellStyle name="Обычный 3 9 26 5 3 2" xfId="59854"/>
    <cellStyle name="Обычный 3 9 26 5 4" xfId="59855"/>
    <cellStyle name="Обычный 3 9 26 6" xfId="59856"/>
    <cellStyle name="Обычный 3 9 26 6 2" xfId="59857"/>
    <cellStyle name="Обычный 3 9 26 6 2 2" xfId="59858"/>
    <cellStyle name="Обычный 3 9 26 6 3" xfId="59859"/>
    <cellStyle name="Обычный 3 9 26 7" xfId="59860"/>
    <cellStyle name="Обычный 3 9 26 7 2" xfId="59861"/>
    <cellStyle name="Обычный 3 9 26 8" xfId="59862"/>
    <cellStyle name="Обычный 3 9 27" xfId="59863"/>
    <cellStyle name="Обычный 3 9 27 2" xfId="59864"/>
    <cellStyle name="Обычный 3 9 27 2 2" xfId="59865"/>
    <cellStyle name="Обычный 3 9 27 2 2 2" xfId="59866"/>
    <cellStyle name="Обычный 3 9 27 2 2 2 2" xfId="59867"/>
    <cellStyle name="Обычный 3 9 27 2 2 2 2 2" xfId="59868"/>
    <cellStyle name="Обычный 3 9 27 2 2 2 2 2 2" xfId="59869"/>
    <cellStyle name="Обычный 3 9 27 2 2 2 2 3" xfId="59870"/>
    <cellStyle name="Обычный 3 9 27 2 2 2 3" xfId="59871"/>
    <cellStyle name="Обычный 3 9 27 2 2 2 3 2" xfId="59872"/>
    <cellStyle name="Обычный 3 9 27 2 2 2 4" xfId="59873"/>
    <cellStyle name="Обычный 3 9 27 2 2 3" xfId="59874"/>
    <cellStyle name="Обычный 3 9 27 2 2 3 2" xfId="59875"/>
    <cellStyle name="Обычный 3 9 27 2 2 3 2 2" xfId="59876"/>
    <cellStyle name="Обычный 3 9 27 2 2 3 3" xfId="59877"/>
    <cellStyle name="Обычный 3 9 27 2 2 4" xfId="59878"/>
    <cellStyle name="Обычный 3 9 27 2 2 4 2" xfId="59879"/>
    <cellStyle name="Обычный 3 9 27 2 2 5" xfId="59880"/>
    <cellStyle name="Обычный 3 9 27 2 3" xfId="59881"/>
    <cellStyle name="Обычный 3 9 27 2 3 2" xfId="59882"/>
    <cellStyle name="Обычный 3 9 27 2 3 2 2" xfId="59883"/>
    <cellStyle name="Обычный 3 9 27 2 3 2 2 2" xfId="59884"/>
    <cellStyle name="Обычный 3 9 27 2 3 2 2 2 2" xfId="59885"/>
    <cellStyle name="Обычный 3 9 27 2 3 2 2 3" xfId="59886"/>
    <cellStyle name="Обычный 3 9 27 2 3 2 3" xfId="59887"/>
    <cellStyle name="Обычный 3 9 27 2 3 2 3 2" xfId="59888"/>
    <cellStyle name="Обычный 3 9 27 2 3 2 4" xfId="59889"/>
    <cellStyle name="Обычный 3 9 27 2 3 3" xfId="59890"/>
    <cellStyle name="Обычный 3 9 27 2 3 3 2" xfId="59891"/>
    <cellStyle name="Обычный 3 9 27 2 3 3 2 2" xfId="59892"/>
    <cellStyle name="Обычный 3 9 27 2 3 3 3" xfId="59893"/>
    <cellStyle name="Обычный 3 9 27 2 3 4" xfId="59894"/>
    <cellStyle name="Обычный 3 9 27 2 3 4 2" xfId="59895"/>
    <cellStyle name="Обычный 3 9 27 2 3 5" xfId="59896"/>
    <cellStyle name="Обычный 3 9 27 2 4" xfId="59897"/>
    <cellStyle name="Обычный 3 9 27 2 4 2" xfId="59898"/>
    <cellStyle name="Обычный 3 9 27 2 4 2 2" xfId="59899"/>
    <cellStyle name="Обычный 3 9 27 2 4 2 2 2" xfId="59900"/>
    <cellStyle name="Обычный 3 9 27 2 4 2 3" xfId="59901"/>
    <cellStyle name="Обычный 3 9 27 2 4 3" xfId="59902"/>
    <cellStyle name="Обычный 3 9 27 2 4 3 2" xfId="59903"/>
    <cellStyle name="Обычный 3 9 27 2 4 4" xfId="59904"/>
    <cellStyle name="Обычный 3 9 27 2 5" xfId="59905"/>
    <cellStyle name="Обычный 3 9 27 2 5 2" xfId="59906"/>
    <cellStyle name="Обычный 3 9 27 2 5 2 2" xfId="59907"/>
    <cellStyle name="Обычный 3 9 27 2 5 3" xfId="59908"/>
    <cellStyle name="Обычный 3 9 27 2 6" xfId="59909"/>
    <cellStyle name="Обычный 3 9 27 2 6 2" xfId="59910"/>
    <cellStyle name="Обычный 3 9 27 2 7" xfId="59911"/>
    <cellStyle name="Обычный 3 9 27 3" xfId="59912"/>
    <cellStyle name="Обычный 3 9 27 3 2" xfId="59913"/>
    <cellStyle name="Обычный 3 9 27 3 2 2" xfId="59914"/>
    <cellStyle name="Обычный 3 9 27 3 2 2 2" xfId="59915"/>
    <cellStyle name="Обычный 3 9 27 3 2 2 2 2" xfId="59916"/>
    <cellStyle name="Обычный 3 9 27 3 2 2 3" xfId="59917"/>
    <cellStyle name="Обычный 3 9 27 3 2 3" xfId="59918"/>
    <cellStyle name="Обычный 3 9 27 3 2 3 2" xfId="59919"/>
    <cellStyle name="Обычный 3 9 27 3 2 4" xfId="59920"/>
    <cellStyle name="Обычный 3 9 27 3 3" xfId="59921"/>
    <cellStyle name="Обычный 3 9 27 3 3 2" xfId="59922"/>
    <cellStyle name="Обычный 3 9 27 3 3 2 2" xfId="59923"/>
    <cellStyle name="Обычный 3 9 27 3 3 3" xfId="59924"/>
    <cellStyle name="Обычный 3 9 27 3 4" xfId="59925"/>
    <cellStyle name="Обычный 3 9 27 3 4 2" xfId="59926"/>
    <cellStyle name="Обычный 3 9 27 3 5" xfId="59927"/>
    <cellStyle name="Обычный 3 9 27 4" xfId="59928"/>
    <cellStyle name="Обычный 3 9 27 4 2" xfId="59929"/>
    <cellStyle name="Обычный 3 9 27 4 2 2" xfId="59930"/>
    <cellStyle name="Обычный 3 9 27 4 2 2 2" xfId="59931"/>
    <cellStyle name="Обычный 3 9 27 4 2 2 2 2" xfId="59932"/>
    <cellStyle name="Обычный 3 9 27 4 2 2 3" xfId="59933"/>
    <cellStyle name="Обычный 3 9 27 4 2 3" xfId="59934"/>
    <cellStyle name="Обычный 3 9 27 4 2 3 2" xfId="59935"/>
    <cellStyle name="Обычный 3 9 27 4 2 4" xfId="59936"/>
    <cellStyle name="Обычный 3 9 27 4 3" xfId="59937"/>
    <cellStyle name="Обычный 3 9 27 4 3 2" xfId="59938"/>
    <cellStyle name="Обычный 3 9 27 4 3 2 2" xfId="59939"/>
    <cellStyle name="Обычный 3 9 27 4 3 3" xfId="59940"/>
    <cellStyle name="Обычный 3 9 27 4 4" xfId="59941"/>
    <cellStyle name="Обычный 3 9 27 4 4 2" xfId="59942"/>
    <cellStyle name="Обычный 3 9 27 4 5" xfId="59943"/>
    <cellStyle name="Обычный 3 9 27 5" xfId="59944"/>
    <cellStyle name="Обычный 3 9 27 5 2" xfId="59945"/>
    <cellStyle name="Обычный 3 9 27 5 2 2" xfId="59946"/>
    <cellStyle name="Обычный 3 9 27 5 2 2 2" xfId="59947"/>
    <cellStyle name="Обычный 3 9 27 5 2 3" xfId="59948"/>
    <cellStyle name="Обычный 3 9 27 5 3" xfId="59949"/>
    <cellStyle name="Обычный 3 9 27 5 3 2" xfId="59950"/>
    <cellStyle name="Обычный 3 9 27 5 4" xfId="59951"/>
    <cellStyle name="Обычный 3 9 27 6" xfId="59952"/>
    <cellStyle name="Обычный 3 9 27 6 2" xfId="59953"/>
    <cellStyle name="Обычный 3 9 27 6 2 2" xfId="59954"/>
    <cellStyle name="Обычный 3 9 27 6 3" xfId="59955"/>
    <cellStyle name="Обычный 3 9 27 7" xfId="59956"/>
    <cellStyle name="Обычный 3 9 27 7 2" xfId="59957"/>
    <cellStyle name="Обычный 3 9 27 8" xfId="59958"/>
    <cellStyle name="Обычный 3 9 28" xfId="59959"/>
    <cellStyle name="Обычный 3 9 28 2" xfId="59960"/>
    <cellStyle name="Обычный 3 9 28 2 2" xfId="59961"/>
    <cellStyle name="Обычный 3 9 28 2 2 2" xfId="59962"/>
    <cellStyle name="Обычный 3 9 28 2 2 2 2" xfId="59963"/>
    <cellStyle name="Обычный 3 9 28 2 2 2 2 2" xfId="59964"/>
    <cellStyle name="Обычный 3 9 28 2 2 2 2 2 2" xfId="59965"/>
    <cellStyle name="Обычный 3 9 28 2 2 2 2 3" xfId="59966"/>
    <cellStyle name="Обычный 3 9 28 2 2 2 3" xfId="59967"/>
    <cellStyle name="Обычный 3 9 28 2 2 2 3 2" xfId="59968"/>
    <cellStyle name="Обычный 3 9 28 2 2 2 4" xfId="59969"/>
    <cellStyle name="Обычный 3 9 28 2 2 3" xfId="59970"/>
    <cellStyle name="Обычный 3 9 28 2 2 3 2" xfId="59971"/>
    <cellStyle name="Обычный 3 9 28 2 2 3 2 2" xfId="59972"/>
    <cellStyle name="Обычный 3 9 28 2 2 3 3" xfId="59973"/>
    <cellStyle name="Обычный 3 9 28 2 2 4" xfId="59974"/>
    <cellStyle name="Обычный 3 9 28 2 2 4 2" xfId="59975"/>
    <cellStyle name="Обычный 3 9 28 2 2 5" xfId="59976"/>
    <cellStyle name="Обычный 3 9 28 2 3" xfId="59977"/>
    <cellStyle name="Обычный 3 9 28 2 3 2" xfId="59978"/>
    <cellStyle name="Обычный 3 9 28 2 3 2 2" xfId="59979"/>
    <cellStyle name="Обычный 3 9 28 2 3 2 2 2" xfId="59980"/>
    <cellStyle name="Обычный 3 9 28 2 3 2 2 2 2" xfId="59981"/>
    <cellStyle name="Обычный 3 9 28 2 3 2 2 3" xfId="59982"/>
    <cellStyle name="Обычный 3 9 28 2 3 2 3" xfId="59983"/>
    <cellStyle name="Обычный 3 9 28 2 3 2 3 2" xfId="59984"/>
    <cellStyle name="Обычный 3 9 28 2 3 2 4" xfId="59985"/>
    <cellStyle name="Обычный 3 9 28 2 3 3" xfId="59986"/>
    <cellStyle name="Обычный 3 9 28 2 3 3 2" xfId="59987"/>
    <cellStyle name="Обычный 3 9 28 2 3 3 2 2" xfId="59988"/>
    <cellStyle name="Обычный 3 9 28 2 3 3 3" xfId="59989"/>
    <cellStyle name="Обычный 3 9 28 2 3 4" xfId="59990"/>
    <cellStyle name="Обычный 3 9 28 2 3 4 2" xfId="59991"/>
    <cellStyle name="Обычный 3 9 28 2 3 5" xfId="59992"/>
    <cellStyle name="Обычный 3 9 28 2 4" xfId="59993"/>
    <cellStyle name="Обычный 3 9 28 2 4 2" xfId="59994"/>
    <cellStyle name="Обычный 3 9 28 2 4 2 2" xfId="59995"/>
    <cellStyle name="Обычный 3 9 28 2 4 2 2 2" xfId="59996"/>
    <cellStyle name="Обычный 3 9 28 2 4 2 3" xfId="59997"/>
    <cellStyle name="Обычный 3 9 28 2 4 3" xfId="59998"/>
    <cellStyle name="Обычный 3 9 28 2 4 3 2" xfId="59999"/>
    <cellStyle name="Обычный 3 9 28 2 4 4" xfId="60000"/>
    <cellStyle name="Обычный 3 9 28 2 5" xfId="60001"/>
    <cellStyle name="Обычный 3 9 28 2 5 2" xfId="60002"/>
    <cellStyle name="Обычный 3 9 28 2 5 2 2" xfId="60003"/>
    <cellStyle name="Обычный 3 9 28 2 5 3" xfId="60004"/>
    <cellStyle name="Обычный 3 9 28 2 6" xfId="60005"/>
    <cellStyle name="Обычный 3 9 28 2 6 2" xfId="60006"/>
    <cellStyle name="Обычный 3 9 28 2 7" xfId="60007"/>
    <cellStyle name="Обычный 3 9 28 3" xfId="60008"/>
    <cellStyle name="Обычный 3 9 28 3 2" xfId="60009"/>
    <cellStyle name="Обычный 3 9 28 3 2 2" xfId="60010"/>
    <cellStyle name="Обычный 3 9 28 3 2 2 2" xfId="60011"/>
    <cellStyle name="Обычный 3 9 28 3 2 2 2 2" xfId="60012"/>
    <cellStyle name="Обычный 3 9 28 3 2 2 3" xfId="60013"/>
    <cellStyle name="Обычный 3 9 28 3 2 3" xfId="60014"/>
    <cellStyle name="Обычный 3 9 28 3 2 3 2" xfId="60015"/>
    <cellStyle name="Обычный 3 9 28 3 2 4" xfId="60016"/>
    <cellStyle name="Обычный 3 9 28 3 3" xfId="60017"/>
    <cellStyle name="Обычный 3 9 28 3 3 2" xfId="60018"/>
    <cellStyle name="Обычный 3 9 28 3 3 2 2" xfId="60019"/>
    <cellStyle name="Обычный 3 9 28 3 3 3" xfId="60020"/>
    <cellStyle name="Обычный 3 9 28 3 4" xfId="60021"/>
    <cellStyle name="Обычный 3 9 28 3 4 2" xfId="60022"/>
    <cellStyle name="Обычный 3 9 28 3 5" xfId="60023"/>
    <cellStyle name="Обычный 3 9 28 4" xfId="60024"/>
    <cellStyle name="Обычный 3 9 28 4 2" xfId="60025"/>
    <cellStyle name="Обычный 3 9 28 4 2 2" xfId="60026"/>
    <cellStyle name="Обычный 3 9 28 4 2 2 2" xfId="60027"/>
    <cellStyle name="Обычный 3 9 28 4 2 2 2 2" xfId="60028"/>
    <cellStyle name="Обычный 3 9 28 4 2 2 3" xfId="60029"/>
    <cellStyle name="Обычный 3 9 28 4 2 3" xfId="60030"/>
    <cellStyle name="Обычный 3 9 28 4 2 3 2" xfId="60031"/>
    <cellStyle name="Обычный 3 9 28 4 2 4" xfId="60032"/>
    <cellStyle name="Обычный 3 9 28 4 3" xfId="60033"/>
    <cellStyle name="Обычный 3 9 28 4 3 2" xfId="60034"/>
    <cellStyle name="Обычный 3 9 28 4 3 2 2" xfId="60035"/>
    <cellStyle name="Обычный 3 9 28 4 3 3" xfId="60036"/>
    <cellStyle name="Обычный 3 9 28 4 4" xfId="60037"/>
    <cellStyle name="Обычный 3 9 28 4 4 2" xfId="60038"/>
    <cellStyle name="Обычный 3 9 28 4 5" xfId="60039"/>
    <cellStyle name="Обычный 3 9 28 5" xfId="60040"/>
    <cellStyle name="Обычный 3 9 28 5 2" xfId="60041"/>
    <cellStyle name="Обычный 3 9 28 5 2 2" xfId="60042"/>
    <cellStyle name="Обычный 3 9 28 5 2 2 2" xfId="60043"/>
    <cellStyle name="Обычный 3 9 28 5 2 3" xfId="60044"/>
    <cellStyle name="Обычный 3 9 28 5 3" xfId="60045"/>
    <cellStyle name="Обычный 3 9 28 5 3 2" xfId="60046"/>
    <cellStyle name="Обычный 3 9 28 5 4" xfId="60047"/>
    <cellStyle name="Обычный 3 9 28 6" xfId="60048"/>
    <cellStyle name="Обычный 3 9 28 6 2" xfId="60049"/>
    <cellStyle name="Обычный 3 9 28 6 2 2" xfId="60050"/>
    <cellStyle name="Обычный 3 9 28 6 3" xfId="60051"/>
    <cellStyle name="Обычный 3 9 28 7" xfId="60052"/>
    <cellStyle name="Обычный 3 9 28 7 2" xfId="60053"/>
    <cellStyle name="Обычный 3 9 28 8" xfId="60054"/>
    <cellStyle name="Обычный 3 9 29" xfId="60055"/>
    <cellStyle name="Обычный 3 9 29 2" xfId="60056"/>
    <cellStyle name="Обычный 3 9 29 2 2" xfId="60057"/>
    <cellStyle name="Обычный 3 9 29 2 2 2" xfId="60058"/>
    <cellStyle name="Обычный 3 9 29 2 2 2 2" xfId="60059"/>
    <cellStyle name="Обычный 3 9 29 2 2 2 2 2" xfId="60060"/>
    <cellStyle name="Обычный 3 9 29 2 2 2 2 2 2" xfId="60061"/>
    <cellStyle name="Обычный 3 9 29 2 2 2 2 3" xfId="60062"/>
    <cellStyle name="Обычный 3 9 29 2 2 2 3" xfId="60063"/>
    <cellStyle name="Обычный 3 9 29 2 2 2 3 2" xfId="60064"/>
    <cellStyle name="Обычный 3 9 29 2 2 2 4" xfId="60065"/>
    <cellStyle name="Обычный 3 9 29 2 2 3" xfId="60066"/>
    <cellStyle name="Обычный 3 9 29 2 2 3 2" xfId="60067"/>
    <cellStyle name="Обычный 3 9 29 2 2 3 2 2" xfId="60068"/>
    <cellStyle name="Обычный 3 9 29 2 2 3 3" xfId="60069"/>
    <cellStyle name="Обычный 3 9 29 2 2 4" xfId="60070"/>
    <cellStyle name="Обычный 3 9 29 2 2 4 2" xfId="60071"/>
    <cellStyle name="Обычный 3 9 29 2 2 5" xfId="60072"/>
    <cellStyle name="Обычный 3 9 29 2 3" xfId="60073"/>
    <cellStyle name="Обычный 3 9 29 2 3 2" xfId="60074"/>
    <cellStyle name="Обычный 3 9 29 2 3 2 2" xfId="60075"/>
    <cellStyle name="Обычный 3 9 29 2 3 2 2 2" xfId="60076"/>
    <cellStyle name="Обычный 3 9 29 2 3 2 2 2 2" xfId="60077"/>
    <cellStyle name="Обычный 3 9 29 2 3 2 2 3" xfId="60078"/>
    <cellStyle name="Обычный 3 9 29 2 3 2 3" xfId="60079"/>
    <cellStyle name="Обычный 3 9 29 2 3 2 3 2" xfId="60080"/>
    <cellStyle name="Обычный 3 9 29 2 3 2 4" xfId="60081"/>
    <cellStyle name="Обычный 3 9 29 2 3 3" xfId="60082"/>
    <cellStyle name="Обычный 3 9 29 2 3 3 2" xfId="60083"/>
    <cellStyle name="Обычный 3 9 29 2 3 3 2 2" xfId="60084"/>
    <cellStyle name="Обычный 3 9 29 2 3 3 3" xfId="60085"/>
    <cellStyle name="Обычный 3 9 29 2 3 4" xfId="60086"/>
    <cellStyle name="Обычный 3 9 29 2 3 4 2" xfId="60087"/>
    <cellStyle name="Обычный 3 9 29 2 3 5" xfId="60088"/>
    <cellStyle name="Обычный 3 9 29 2 4" xfId="60089"/>
    <cellStyle name="Обычный 3 9 29 2 4 2" xfId="60090"/>
    <cellStyle name="Обычный 3 9 29 2 4 2 2" xfId="60091"/>
    <cellStyle name="Обычный 3 9 29 2 4 2 2 2" xfId="60092"/>
    <cellStyle name="Обычный 3 9 29 2 4 2 3" xfId="60093"/>
    <cellStyle name="Обычный 3 9 29 2 4 3" xfId="60094"/>
    <cellStyle name="Обычный 3 9 29 2 4 3 2" xfId="60095"/>
    <cellStyle name="Обычный 3 9 29 2 4 4" xfId="60096"/>
    <cellStyle name="Обычный 3 9 29 2 5" xfId="60097"/>
    <cellStyle name="Обычный 3 9 29 2 5 2" xfId="60098"/>
    <cellStyle name="Обычный 3 9 29 2 5 2 2" xfId="60099"/>
    <cellStyle name="Обычный 3 9 29 2 5 3" xfId="60100"/>
    <cellStyle name="Обычный 3 9 29 2 6" xfId="60101"/>
    <cellStyle name="Обычный 3 9 29 2 6 2" xfId="60102"/>
    <cellStyle name="Обычный 3 9 29 2 7" xfId="60103"/>
    <cellStyle name="Обычный 3 9 29 3" xfId="60104"/>
    <cellStyle name="Обычный 3 9 29 3 2" xfId="60105"/>
    <cellStyle name="Обычный 3 9 29 3 2 2" xfId="60106"/>
    <cellStyle name="Обычный 3 9 29 3 2 2 2" xfId="60107"/>
    <cellStyle name="Обычный 3 9 29 3 2 2 2 2" xfId="60108"/>
    <cellStyle name="Обычный 3 9 29 3 2 2 3" xfId="60109"/>
    <cellStyle name="Обычный 3 9 29 3 2 3" xfId="60110"/>
    <cellStyle name="Обычный 3 9 29 3 2 3 2" xfId="60111"/>
    <cellStyle name="Обычный 3 9 29 3 2 4" xfId="60112"/>
    <cellStyle name="Обычный 3 9 29 3 3" xfId="60113"/>
    <cellStyle name="Обычный 3 9 29 3 3 2" xfId="60114"/>
    <cellStyle name="Обычный 3 9 29 3 3 2 2" xfId="60115"/>
    <cellStyle name="Обычный 3 9 29 3 3 3" xfId="60116"/>
    <cellStyle name="Обычный 3 9 29 3 4" xfId="60117"/>
    <cellStyle name="Обычный 3 9 29 3 4 2" xfId="60118"/>
    <cellStyle name="Обычный 3 9 29 3 5" xfId="60119"/>
    <cellStyle name="Обычный 3 9 29 4" xfId="60120"/>
    <cellStyle name="Обычный 3 9 29 4 2" xfId="60121"/>
    <cellStyle name="Обычный 3 9 29 4 2 2" xfId="60122"/>
    <cellStyle name="Обычный 3 9 29 4 2 2 2" xfId="60123"/>
    <cellStyle name="Обычный 3 9 29 4 2 2 2 2" xfId="60124"/>
    <cellStyle name="Обычный 3 9 29 4 2 2 3" xfId="60125"/>
    <cellStyle name="Обычный 3 9 29 4 2 3" xfId="60126"/>
    <cellStyle name="Обычный 3 9 29 4 2 3 2" xfId="60127"/>
    <cellStyle name="Обычный 3 9 29 4 2 4" xfId="60128"/>
    <cellStyle name="Обычный 3 9 29 4 3" xfId="60129"/>
    <cellStyle name="Обычный 3 9 29 4 3 2" xfId="60130"/>
    <cellStyle name="Обычный 3 9 29 4 3 2 2" xfId="60131"/>
    <cellStyle name="Обычный 3 9 29 4 3 3" xfId="60132"/>
    <cellStyle name="Обычный 3 9 29 4 4" xfId="60133"/>
    <cellStyle name="Обычный 3 9 29 4 4 2" xfId="60134"/>
    <cellStyle name="Обычный 3 9 29 4 5" xfId="60135"/>
    <cellStyle name="Обычный 3 9 29 5" xfId="60136"/>
    <cellStyle name="Обычный 3 9 29 5 2" xfId="60137"/>
    <cellStyle name="Обычный 3 9 29 5 2 2" xfId="60138"/>
    <cellStyle name="Обычный 3 9 29 5 2 2 2" xfId="60139"/>
    <cellStyle name="Обычный 3 9 29 5 2 3" xfId="60140"/>
    <cellStyle name="Обычный 3 9 29 5 3" xfId="60141"/>
    <cellStyle name="Обычный 3 9 29 5 3 2" xfId="60142"/>
    <cellStyle name="Обычный 3 9 29 5 4" xfId="60143"/>
    <cellStyle name="Обычный 3 9 29 6" xfId="60144"/>
    <cellStyle name="Обычный 3 9 29 6 2" xfId="60145"/>
    <cellStyle name="Обычный 3 9 29 6 2 2" xfId="60146"/>
    <cellStyle name="Обычный 3 9 29 6 3" xfId="60147"/>
    <cellStyle name="Обычный 3 9 29 7" xfId="60148"/>
    <cellStyle name="Обычный 3 9 29 7 2" xfId="60149"/>
    <cellStyle name="Обычный 3 9 29 8" xfId="60150"/>
    <cellStyle name="Обычный 3 9 3" xfId="60151"/>
    <cellStyle name="Обычный 3 9 3 2" xfId="60152"/>
    <cellStyle name="Обычный 3 9 3 2 2" xfId="60153"/>
    <cellStyle name="Обычный 3 9 3 2 2 2" xfId="60154"/>
    <cellStyle name="Обычный 3 9 3 2 2 2 2" xfId="60155"/>
    <cellStyle name="Обычный 3 9 3 2 2 2 2 2" xfId="60156"/>
    <cellStyle name="Обычный 3 9 3 2 2 2 2 2 2" xfId="60157"/>
    <cellStyle name="Обычный 3 9 3 2 2 2 2 3" xfId="60158"/>
    <cellStyle name="Обычный 3 9 3 2 2 2 3" xfId="60159"/>
    <cellStyle name="Обычный 3 9 3 2 2 2 3 2" xfId="60160"/>
    <cellStyle name="Обычный 3 9 3 2 2 2 4" xfId="60161"/>
    <cellStyle name="Обычный 3 9 3 2 2 3" xfId="60162"/>
    <cellStyle name="Обычный 3 9 3 2 2 3 2" xfId="60163"/>
    <cellStyle name="Обычный 3 9 3 2 2 3 2 2" xfId="60164"/>
    <cellStyle name="Обычный 3 9 3 2 2 3 3" xfId="60165"/>
    <cellStyle name="Обычный 3 9 3 2 2 4" xfId="60166"/>
    <cellStyle name="Обычный 3 9 3 2 2 4 2" xfId="60167"/>
    <cellStyle name="Обычный 3 9 3 2 2 5" xfId="60168"/>
    <cellStyle name="Обычный 3 9 3 2 3" xfId="60169"/>
    <cellStyle name="Обычный 3 9 3 2 3 2" xfId="60170"/>
    <cellStyle name="Обычный 3 9 3 2 3 2 2" xfId="60171"/>
    <cellStyle name="Обычный 3 9 3 2 3 2 2 2" xfId="60172"/>
    <cellStyle name="Обычный 3 9 3 2 3 2 2 2 2" xfId="60173"/>
    <cellStyle name="Обычный 3 9 3 2 3 2 2 3" xfId="60174"/>
    <cellStyle name="Обычный 3 9 3 2 3 2 3" xfId="60175"/>
    <cellStyle name="Обычный 3 9 3 2 3 2 3 2" xfId="60176"/>
    <cellStyle name="Обычный 3 9 3 2 3 2 4" xfId="60177"/>
    <cellStyle name="Обычный 3 9 3 2 3 3" xfId="60178"/>
    <cellStyle name="Обычный 3 9 3 2 3 3 2" xfId="60179"/>
    <cellStyle name="Обычный 3 9 3 2 3 3 2 2" xfId="60180"/>
    <cellStyle name="Обычный 3 9 3 2 3 3 3" xfId="60181"/>
    <cellStyle name="Обычный 3 9 3 2 3 4" xfId="60182"/>
    <cellStyle name="Обычный 3 9 3 2 3 4 2" xfId="60183"/>
    <cellStyle name="Обычный 3 9 3 2 3 5" xfId="60184"/>
    <cellStyle name="Обычный 3 9 3 2 4" xfId="60185"/>
    <cellStyle name="Обычный 3 9 3 2 4 2" xfId="60186"/>
    <cellStyle name="Обычный 3 9 3 2 4 2 2" xfId="60187"/>
    <cellStyle name="Обычный 3 9 3 2 4 2 2 2" xfId="60188"/>
    <cellStyle name="Обычный 3 9 3 2 4 2 3" xfId="60189"/>
    <cellStyle name="Обычный 3 9 3 2 4 3" xfId="60190"/>
    <cellStyle name="Обычный 3 9 3 2 4 3 2" xfId="60191"/>
    <cellStyle name="Обычный 3 9 3 2 4 4" xfId="60192"/>
    <cellStyle name="Обычный 3 9 3 2 5" xfId="60193"/>
    <cellStyle name="Обычный 3 9 3 2 5 2" xfId="60194"/>
    <cellStyle name="Обычный 3 9 3 2 5 2 2" xfId="60195"/>
    <cellStyle name="Обычный 3 9 3 2 5 3" xfId="60196"/>
    <cellStyle name="Обычный 3 9 3 2 6" xfId="60197"/>
    <cellStyle name="Обычный 3 9 3 2 6 2" xfId="60198"/>
    <cellStyle name="Обычный 3 9 3 2 7" xfId="60199"/>
    <cellStyle name="Обычный 3 9 3 3" xfId="60200"/>
    <cellStyle name="Обычный 3 9 3 3 2" xfId="60201"/>
    <cellStyle name="Обычный 3 9 3 3 2 2" xfId="60202"/>
    <cellStyle name="Обычный 3 9 3 3 2 2 2" xfId="60203"/>
    <cellStyle name="Обычный 3 9 3 3 2 2 2 2" xfId="60204"/>
    <cellStyle name="Обычный 3 9 3 3 2 2 3" xfId="60205"/>
    <cellStyle name="Обычный 3 9 3 3 2 3" xfId="60206"/>
    <cellStyle name="Обычный 3 9 3 3 2 3 2" xfId="60207"/>
    <cellStyle name="Обычный 3 9 3 3 2 4" xfId="60208"/>
    <cellStyle name="Обычный 3 9 3 3 3" xfId="60209"/>
    <cellStyle name="Обычный 3 9 3 3 3 2" xfId="60210"/>
    <cellStyle name="Обычный 3 9 3 3 3 2 2" xfId="60211"/>
    <cellStyle name="Обычный 3 9 3 3 3 3" xfId="60212"/>
    <cellStyle name="Обычный 3 9 3 3 4" xfId="60213"/>
    <cellStyle name="Обычный 3 9 3 3 4 2" xfId="60214"/>
    <cellStyle name="Обычный 3 9 3 3 5" xfId="60215"/>
    <cellStyle name="Обычный 3 9 3 4" xfId="60216"/>
    <cellStyle name="Обычный 3 9 3 4 2" xfId="60217"/>
    <cellStyle name="Обычный 3 9 3 4 2 2" xfId="60218"/>
    <cellStyle name="Обычный 3 9 3 4 2 2 2" xfId="60219"/>
    <cellStyle name="Обычный 3 9 3 4 2 2 2 2" xfId="60220"/>
    <cellStyle name="Обычный 3 9 3 4 2 2 3" xfId="60221"/>
    <cellStyle name="Обычный 3 9 3 4 2 3" xfId="60222"/>
    <cellStyle name="Обычный 3 9 3 4 2 3 2" xfId="60223"/>
    <cellStyle name="Обычный 3 9 3 4 2 4" xfId="60224"/>
    <cellStyle name="Обычный 3 9 3 4 3" xfId="60225"/>
    <cellStyle name="Обычный 3 9 3 4 3 2" xfId="60226"/>
    <cellStyle name="Обычный 3 9 3 4 3 2 2" xfId="60227"/>
    <cellStyle name="Обычный 3 9 3 4 3 3" xfId="60228"/>
    <cellStyle name="Обычный 3 9 3 4 4" xfId="60229"/>
    <cellStyle name="Обычный 3 9 3 4 4 2" xfId="60230"/>
    <cellStyle name="Обычный 3 9 3 4 5" xfId="60231"/>
    <cellStyle name="Обычный 3 9 3 5" xfId="60232"/>
    <cellStyle name="Обычный 3 9 3 5 2" xfId="60233"/>
    <cellStyle name="Обычный 3 9 3 5 2 2" xfId="60234"/>
    <cellStyle name="Обычный 3 9 3 5 2 2 2" xfId="60235"/>
    <cellStyle name="Обычный 3 9 3 5 2 3" xfId="60236"/>
    <cellStyle name="Обычный 3 9 3 5 3" xfId="60237"/>
    <cellStyle name="Обычный 3 9 3 5 3 2" xfId="60238"/>
    <cellStyle name="Обычный 3 9 3 5 4" xfId="60239"/>
    <cellStyle name="Обычный 3 9 3 6" xfId="60240"/>
    <cellStyle name="Обычный 3 9 3 6 2" xfId="60241"/>
    <cellStyle name="Обычный 3 9 3 6 2 2" xfId="60242"/>
    <cellStyle name="Обычный 3 9 3 6 3" xfId="60243"/>
    <cellStyle name="Обычный 3 9 3 7" xfId="60244"/>
    <cellStyle name="Обычный 3 9 3 7 2" xfId="60245"/>
    <cellStyle name="Обычный 3 9 3 8" xfId="60246"/>
    <cellStyle name="Обычный 3 9 30" xfId="60247"/>
    <cellStyle name="Обычный 3 9 30 2" xfId="60248"/>
    <cellStyle name="Обычный 3 9 30 2 2" xfId="60249"/>
    <cellStyle name="Обычный 3 9 30 2 2 2" xfId="60250"/>
    <cellStyle name="Обычный 3 9 30 2 2 2 2" xfId="60251"/>
    <cellStyle name="Обычный 3 9 30 2 2 2 2 2" xfId="60252"/>
    <cellStyle name="Обычный 3 9 30 2 2 2 2 2 2" xfId="60253"/>
    <cellStyle name="Обычный 3 9 30 2 2 2 2 3" xfId="60254"/>
    <cellStyle name="Обычный 3 9 30 2 2 2 3" xfId="60255"/>
    <cellStyle name="Обычный 3 9 30 2 2 2 3 2" xfId="60256"/>
    <cellStyle name="Обычный 3 9 30 2 2 2 4" xfId="60257"/>
    <cellStyle name="Обычный 3 9 30 2 2 3" xfId="60258"/>
    <cellStyle name="Обычный 3 9 30 2 2 3 2" xfId="60259"/>
    <cellStyle name="Обычный 3 9 30 2 2 3 2 2" xfId="60260"/>
    <cellStyle name="Обычный 3 9 30 2 2 3 3" xfId="60261"/>
    <cellStyle name="Обычный 3 9 30 2 2 4" xfId="60262"/>
    <cellStyle name="Обычный 3 9 30 2 2 4 2" xfId="60263"/>
    <cellStyle name="Обычный 3 9 30 2 2 5" xfId="60264"/>
    <cellStyle name="Обычный 3 9 30 2 3" xfId="60265"/>
    <cellStyle name="Обычный 3 9 30 2 3 2" xfId="60266"/>
    <cellStyle name="Обычный 3 9 30 2 3 2 2" xfId="60267"/>
    <cellStyle name="Обычный 3 9 30 2 3 2 2 2" xfId="60268"/>
    <cellStyle name="Обычный 3 9 30 2 3 2 2 2 2" xfId="60269"/>
    <cellStyle name="Обычный 3 9 30 2 3 2 2 3" xfId="60270"/>
    <cellStyle name="Обычный 3 9 30 2 3 2 3" xfId="60271"/>
    <cellStyle name="Обычный 3 9 30 2 3 2 3 2" xfId="60272"/>
    <cellStyle name="Обычный 3 9 30 2 3 2 4" xfId="60273"/>
    <cellStyle name="Обычный 3 9 30 2 3 3" xfId="60274"/>
    <cellStyle name="Обычный 3 9 30 2 3 3 2" xfId="60275"/>
    <cellStyle name="Обычный 3 9 30 2 3 3 2 2" xfId="60276"/>
    <cellStyle name="Обычный 3 9 30 2 3 3 3" xfId="60277"/>
    <cellStyle name="Обычный 3 9 30 2 3 4" xfId="60278"/>
    <cellStyle name="Обычный 3 9 30 2 3 4 2" xfId="60279"/>
    <cellStyle name="Обычный 3 9 30 2 3 5" xfId="60280"/>
    <cellStyle name="Обычный 3 9 30 2 4" xfId="60281"/>
    <cellStyle name="Обычный 3 9 30 2 4 2" xfId="60282"/>
    <cellStyle name="Обычный 3 9 30 2 4 2 2" xfId="60283"/>
    <cellStyle name="Обычный 3 9 30 2 4 2 2 2" xfId="60284"/>
    <cellStyle name="Обычный 3 9 30 2 4 2 3" xfId="60285"/>
    <cellStyle name="Обычный 3 9 30 2 4 3" xfId="60286"/>
    <cellStyle name="Обычный 3 9 30 2 4 3 2" xfId="60287"/>
    <cellStyle name="Обычный 3 9 30 2 4 4" xfId="60288"/>
    <cellStyle name="Обычный 3 9 30 2 5" xfId="60289"/>
    <cellStyle name="Обычный 3 9 30 2 5 2" xfId="60290"/>
    <cellStyle name="Обычный 3 9 30 2 5 2 2" xfId="60291"/>
    <cellStyle name="Обычный 3 9 30 2 5 3" xfId="60292"/>
    <cellStyle name="Обычный 3 9 30 2 6" xfId="60293"/>
    <cellStyle name="Обычный 3 9 30 2 6 2" xfId="60294"/>
    <cellStyle name="Обычный 3 9 30 2 7" xfId="60295"/>
    <cellStyle name="Обычный 3 9 30 3" xfId="60296"/>
    <cellStyle name="Обычный 3 9 30 3 2" xfId="60297"/>
    <cellStyle name="Обычный 3 9 30 3 2 2" xfId="60298"/>
    <cellStyle name="Обычный 3 9 30 3 2 2 2" xfId="60299"/>
    <cellStyle name="Обычный 3 9 30 3 2 2 2 2" xfId="60300"/>
    <cellStyle name="Обычный 3 9 30 3 2 2 3" xfId="60301"/>
    <cellStyle name="Обычный 3 9 30 3 2 3" xfId="60302"/>
    <cellStyle name="Обычный 3 9 30 3 2 3 2" xfId="60303"/>
    <cellStyle name="Обычный 3 9 30 3 2 4" xfId="60304"/>
    <cellStyle name="Обычный 3 9 30 3 3" xfId="60305"/>
    <cellStyle name="Обычный 3 9 30 3 3 2" xfId="60306"/>
    <cellStyle name="Обычный 3 9 30 3 3 2 2" xfId="60307"/>
    <cellStyle name="Обычный 3 9 30 3 3 3" xfId="60308"/>
    <cellStyle name="Обычный 3 9 30 3 4" xfId="60309"/>
    <cellStyle name="Обычный 3 9 30 3 4 2" xfId="60310"/>
    <cellStyle name="Обычный 3 9 30 3 5" xfId="60311"/>
    <cellStyle name="Обычный 3 9 30 4" xfId="60312"/>
    <cellStyle name="Обычный 3 9 30 4 2" xfId="60313"/>
    <cellStyle name="Обычный 3 9 30 4 2 2" xfId="60314"/>
    <cellStyle name="Обычный 3 9 30 4 2 2 2" xfId="60315"/>
    <cellStyle name="Обычный 3 9 30 4 2 2 2 2" xfId="60316"/>
    <cellStyle name="Обычный 3 9 30 4 2 2 3" xfId="60317"/>
    <cellStyle name="Обычный 3 9 30 4 2 3" xfId="60318"/>
    <cellStyle name="Обычный 3 9 30 4 2 3 2" xfId="60319"/>
    <cellStyle name="Обычный 3 9 30 4 2 4" xfId="60320"/>
    <cellStyle name="Обычный 3 9 30 4 3" xfId="60321"/>
    <cellStyle name="Обычный 3 9 30 4 3 2" xfId="60322"/>
    <cellStyle name="Обычный 3 9 30 4 3 2 2" xfId="60323"/>
    <cellStyle name="Обычный 3 9 30 4 3 3" xfId="60324"/>
    <cellStyle name="Обычный 3 9 30 4 4" xfId="60325"/>
    <cellStyle name="Обычный 3 9 30 4 4 2" xfId="60326"/>
    <cellStyle name="Обычный 3 9 30 4 5" xfId="60327"/>
    <cellStyle name="Обычный 3 9 30 5" xfId="60328"/>
    <cellStyle name="Обычный 3 9 30 5 2" xfId="60329"/>
    <cellStyle name="Обычный 3 9 30 5 2 2" xfId="60330"/>
    <cellStyle name="Обычный 3 9 30 5 2 2 2" xfId="60331"/>
    <cellStyle name="Обычный 3 9 30 5 2 3" xfId="60332"/>
    <cellStyle name="Обычный 3 9 30 5 3" xfId="60333"/>
    <cellStyle name="Обычный 3 9 30 5 3 2" xfId="60334"/>
    <cellStyle name="Обычный 3 9 30 5 4" xfId="60335"/>
    <cellStyle name="Обычный 3 9 30 6" xfId="60336"/>
    <cellStyle name="Обычный 3 9 30 6 2" xfId="60337"/>
    <cellStyle name="Обычный 3 9 30 6 2 2" xfId="60338"/>
    <cellStyle name="Обычный 3 9 30 6 3" xfId="60339"/>
    <cellStyle name="Обычный 3 9 30 7" xfId="60340"/>
    <cellStyle name="Обычный 3 9 30 7 2" xfId="60341"/>
    <cellStyle name="Обычный 3 9 30 8" xfId="60342"/>
    <cellStyle name="Обычный 3 9 31" xfId="60343"/>
    <cellStyle name="Обычный 3 9 31 2" xfId="60344"/>
    <cellStyle name="Обычный 3 9 31 2 2" xfId="60345"/>
    <cellStyle name="Обычный 3 9 31 2 2 2" xfId="60346"/>
    <cellStyle name="Обычный 3 9 31 2 2 2 2" xfId="60347"/>
    <cellStyle name="Обычный 3 9 31 2 2 2 2 2" xfId="60348"/>
    <cellStyle name="Обычный 3 9 31 2 2 2 2 2 2" xfId="60349"/>
    <cellStyle name="Обычный 3 9 31 2 2 2 2 3" xfId="60350"/>
    <cellStyle name="Обычный 3 9 31 2 2 2 3" xfId="60351"/>
    <cellStyle name="Обычный 3 9 31 2 2 2 3 2" xfId="60352"/>
    <cellStyle name="Обычный 3 9 31 2 2 2 4" xfId="60353"/>
    <cellStyle name="Обычный 3 9 31 2 2 3" xfId="60354"/>
    <cellStyle name="Обычный 3 9 31 2 2 3 2" xfId="60355"/>
    <cellStyle name="Обычный 3 9 31 2 2 3 2 2" xfId="60356"/>
    <cellStyle name="Обычный 3 9 31 2 2 3 3" xfId="60357"/>
    <cellStyle name="Обычный 3 9 31 2 2 4" xfId="60358"/>
    <cellStyle name="Обычный 3 9 31 2 2 4 2" xfId="60359"/>
    <cellStyle name="Обычный 3 9 31 2 2 5" xfId="60360"/>
    <cellStyle name="Обычный 3 9 31 2 3" xfId="60361"/>
    <cellStyle name="Обычный 3 9 31 2 3 2" xfId="60362"/>
    <cellStyle name="Обычный 3 9 31 2 3 2 2" xfId="60363"/>
    <cellStyle name="Обычный 3 9 31 2 3 2 2 2" xfId="60364"/>
    <cellStyle name="Обычный 3 9 31 2 3 2 2 2 2" xfId="60365"/>
    <cellStyle name="Обычный 3 9 31 2 3 2 2 3" xfId="60366"/>
    <cellStyle name="Обычный 3 9 31 2 3 2 3" xfId="60367"/>
    <cellStyle name="Обычный 3 9 31 2 3 2 3 2" xfId="60368"/>
    <cellStyle name="Обычный 3 9 31 2 3 2 4" xfId="60369"/>
    <cellStyle name="Обычный 3 9 31 2 3 3" xfId="60370"/>
    <cellStyle name="Обычный 3 9 31 2 3 3 2" xfId="60371"/>
    <cellStyle name="Обычный 3 9 31 2 3 3 2 2" xfId="60372"/>
    <cellStyle name="Обычный 3 9 31 2 3 3 3" xfId="60373"/>
    <cellStyle name="Обычный 3 9 31 2 3 4" xfId="60374"/>
    <cellStyle name="Обычный 3 9 31 2 3 4 2" xfId="60375"/>
    <cellStyle name="Обычный 3 9 31 2 3 5" xfId="60376"/>
    <cellStyle name="Обычный 3 9 31 2 4" xfId="60377"/>
    <cellStyle name="Обычный 3 9 31 2 4 2" xfId="60378"/>
    <cellStyle name="Обычный 3 9 31 2 4 2 2" xfId="60379"/>
    <cellStyle name="Обычный 3 9 31 2 4 2 2 2" xfId="60380"/>
    <cellStyle name="Обычный 3 9 31 2 4 2 3" xfId="60381"/>
    <cellStyle name="Обычный 3 9 31 2 4 3" xfId="60382"/>
    <cellStyle name="Обычный 3 9 31 2 4 3 2" xfId="60383"/>
    <cellStyle name="Обычный 3 9 31 2 4 4" xfId="60384"/>
    <cellStyle name="Обычный 3 9 31 2 5" xfId="60385"/>
    <cellStyle name="Обычный 3 9 31 2 5 2" xfId="60386"/>
    <cellStyle name="Обычный 3 9 31 2 5 2 2" xfId="60387"/>
    <cellStyle name="Обычный 3 9 31 2 5 3" xfId="60388"/>
    <cellStyle name="Обычный 3 9 31 2 6" xfId="60389"/>
    <cellStyle name="Обычный 3 9 31 2 6 2" xfId="60390"/>
    <cellStyle name="Обычный 3 9 31 2 7" xfId="60391"/>
    <cellStyle name="Обычный 3 9 31 3" xfId="60392"/>
    <cellStyle name="Обычный 3 9 31 3 2" xfId="60393"/>
    <cellStyle name="Обычный 3 9 31 3 2 2" xfId="60394"/>
    <cellStyle name="Обычный 3 9 31 3 2 2 2" xfId="60395"/>
    <cellStyle name="Обычный 3 9 31 3 2 2 2 2" xfId="60396"/>
    <cellStyle name="Обычный 3 9 31 3 2 2 3" xfId="60397"/>
    <cellStyle name="Обычный 3 9 31 3 2 3" xfId="60398"/>
    <cellStyle name="Обычный 3 9 31 3 2 3 2" xfId="60399"/>
    <cellStyle name="Обычный 3 9 31 3 2 4" xfId="60400"/>
    <cellStyle name="Обычный 3 9 31 3 3" xfId="60401"/>
    <cellStyle name="Обычный 3 9 31 3 3 2" xfId="60402"/>
    <cellStyle name="Обычный 3 9 31 3 3 2 2" xfId="60403"/>
    <cellStyle name="Обычный 3 9 31 3 3 3" xfId="60404"/>
    <cellStyle name="Обычный 3 9 31 3 4" xfId="60405"/>
    <cellStyle name="Обычный 3 9 31 3 4 2" xfId="60406"/>
    <cellStyle name="Обычный 3 9 31 3 5" xfId="60407"/>
    <cellStyle name="Обычный 3 9 31 4" xfId="60408"/>
    <cellStyle name="Обычный 3 9 31 4 2" xfId="60409"/>
    <cellStyle name="Обычный 3 9 31 4 2 2" xfId="60410"/>
    <cellStyle name="Обычный 3 9 31 4 2 2 2" xfId="60411"/>
    <cellStyle name="Обычный 3 9 31 4 2 2 2 2" xfId="60412"/>
    <cellStyle name="Обычный 3 9 31 4 2 2 3" xfId="60413"/>
    <cellStyle name="Обычный 3 9 31 4 2 3" xfId="60414"/>
    <cellStyle name="Обычный 3 9 31 4 2 3 2" xfId="60415"/>
    <cellStyle name="Обычный 3 9 31 4 2 4" xfId="60416"/>
    <cellStyle name="Обычный 3 9 31 4 3" xfId="60417"/>
    <cellStyle name="Обычный 3 9 31 4 3 2" xfId="60418"/>
    <cellStyle name="Обычный 3 9 31 4 3 2 2" xfId="60419"/>
    <cellStyle name="Обычный 3 9 31 4 3 3" xfId="60420"/>
    <cellStyle name="Обычный 3 9 31 4 4" xfId="60421"/>
    <cellStyle name="Обычный 3 9 31 4 4 2" xfId="60422"/>
    <cellStyle name="Обычный 3 9 31 4 5" xfId="60423"/>
    <cellStyle name="Обычный 3 9 31 5" xfId="60424"/>
    <cellStyle name="Обычный 3 9 31 5 2" xfId="60425"/>
    <cellStyle name="Обычный 3 9 31 5 2 2" xfId="60426"/>
    <cellStyle name="Обычный 3 9 31 5 2 2 2" xfId="60427"/>
    <cellStyle name="Обычный 3 9 31 5 2 3" xfId="60428"/>
    <cellStyle name="Обычный 3 9 31 5 3" xfId="60429"/>
    <cellStyle name="Обычный 3 9 31 5 3 2" xfId="60430"/>
    <cellStyle name="Обычный 3 9 31 5 4" xfId="60431"/>
    <cellStyle name="Обычный 3 9 31 6" xfId="60432"/>
    <cellStyle name="Обычный 3 9 31 6 2" xfId="60433"/>
    <cellStyle name="Обычный 3 9 31 6 2 2" xfId="60434"/>
    <cellStyle name="Обычный 3 9 31 6 3" xfId="60435"/>
    <cellStyle name="Обычный 3 9 31 7" xfId="60436"/>
    <cellStyle name="Обычный 3 9 31 7 2" xfId="60437"/>
    <cellStyle name="Обычный 3 9 31 8" xfId="60438"/>
    <cellStyle name="Обычный 3 9 32" xfId="60439"/>
    <cellStyle name="Обычный 3 9 32 2" xfId="60440"/>
    <cellStyle name="Обычный 3 9 32 2 2" xfId="60441"/>
    <cellStyle name="Обычный 3 9 32 2 2 2" xfId="60442"/>
    <cellStyle name="Обычный 3 9 32 2 2 2 2" xfId="60443"/>
    <cellStyle name="Обычный 3 9 32 2 2 2 2 2" xfId="60444"/>
    <cellStyle name="Обычный 3 9 32 2 2 2 2 2 2" xfId="60445"/>
    <cellStyle name="Обычный 3 9 32 2 2 2 2 3" xfId="60446"/>
    <cellStyle name="Обычный 3 9 32 2 2 2 3" xfId="60447"/>
    <cellStyle name="Обычный 3 9 32 2 2 2 3 2" xfId="60448"/>
    <cellStyle name="Обычный 3 9 32 2 2 2 4" xfId="60449"/>
    <cellStyle name="Обычный 3 9 32 2 2 3" xfId="60450"/>
    <cellStyle name="Обычный 3 9 32 2 2 3 2" xfId="60451"/>
    <cellStyle name="Обычный 3 9 32 2 2 3 2 2" xfId="60452"/>
    <cellStyle name="Обычный 3 9 32 2 2 3 3" xfId="60453"/>
    <cellStyle name="Обычный 3 9 32 2 2 4" xfId="60454"/>
    <cellStyle name="Обычный 3 9 32 2 2 4 2" xfId="60455"/>
    <cellStyle name="Обычный 3 9 32 2 2 5" xfId="60456"/>
    <cellStyle name="Обычный 3 9 32 2 3" xfId="60457"/>
    <cellStyle name="Обычный 3 9 32 2 3 2" xfId="60458"/>
    <cellStyle name="Обычный 3 9 32 2 3 2 2" xfId="60459"/>
    <cellStyle name="Обычный 3 9 32 2 3 2 2 2" xfId="60460"/>
    <cellStyle name="Обычный 3 9 32 2 3 2 2 2 2" xfId="60461"/>
    <cellStyle name="Обычный 3 9 32 2 3 2 2 3" xfId="60462"/>
    <cellStyle name="Обычный 3 9 32 2 3 2 3" xfId="60463"/>
    <cellStyle name="Обычный 3 9 32 2 3 2 3 2" xfId="60464"/>
    <cellStyle name="Обычный 3 9 32 2 3 2 4" xfId="60465"/>
    <cellStyle name="Обычный 3 9 32 2 3 3" xfId="60466"/>
    <cellStyle name="Обычный 3 9 32 2 3 3 2" xfId="60467"/>
    <cellStyle name="Обычный 3 9 32 2 3 3 2 2" xfId="60468"/>
    <cellStyle name="Обычный 3 9 32 2 3 3 3" xfId="60469"/>
    <cellStyle name="Обычный 3 9 32 2 3 4" xfId="60470"/>
    <cellStyle name="Обычный 3 9 32 2 3 4 2" xfId="60471"/>
    <cellStyle name="Обычный 3 9 32 2 3 5" xfId="60472"/>
    <cellStyle name="Обычный 3 9 32 2 4" xfId="60473"/>
    <cellStyle name="Обычный 3 9 32 2 4 2" xfId="60474"/>
    <cellStyle name="Обычный 3 9 32 2 4 2 2" xfId="60475"/>
    <cellStyle name="Обычный 3 9 32 2 4 2 2 2" xfId="60476"/>
    <cellStyle name="Обычный 3 9 32 2 4 2 3" xfId="60477"/>
    <cellStyle name="Обычный 3 9 32 2 4 3" xfId="60478"/>
    <cellStyle name="Обычный 3 9 32 2 4 3 2" xfId="60479"/>
    <cellStyle name="Обычный 3 9 32 2 4 4" xfId="60480"/>
    <cellStyle name="Обычный 3 9 32 2 5" xfId="60481"/>
    <cellStyle name="Обычный 3 9 32 2 5 2" xfId="60482"/>
    <cellStyle name="Обычный 3 9 32 2 5 2 2" xfId="60483"/>
    <cellStyle name="Обычный 3 9 32 2 5 3" xfId="60484"/>
    <cellStyle name="Обычный 3 9 32 2 6" xfId="60485"/>
    <cellStyle name="Обычный 3 9 32 2 6 2" xfId="60486"/>
    <cellStyle name="Обычный 3 9 32 2 7" xfId="60487"/>
    <cellStyle name="Обычный 3 9 32 3" xfId="60488"/>
    <cellStyle name="Обычный 3 9 32 3 2" xfId="60489"/>
    <cellStyle name="Обычный 3 9 32 3 2 2" xfId="60490"/>
    <cellStyle name="Обычный 3 9 32 3 2 2 2" xfId="60491"/>
    <cellStyle name="Обычный 3 9 32 3 2 2 2 2" xfId="60492"/>
    <cellStyle name="Обычный 3 9 32 3 2 2 3" xfId="60493"/>
    <cellStyle name="Обычный 3 9 32 3 2 3" xfId="60494"/>
    <cellStyle name="Обычный 3 9 32 3 2 3 2" xfId="60495"/>
    <cellStyle name="Обычный 3 9 32 3 2 4" xfId="60496"/>
    <cellStyle name="Обычный 3 9 32 3 3" xfId="60497"/>
    <cellStyle name="Обычный 3 9 32 3 3 2" xfId="60498"/>
    <cellStyle name="Обычный 3 9 32 3 3 2 2" xfId="60499"/>
    <cellStyle name="Обычный 3 9 32 3 3 3" xfId="60500"/>
    <cellStyle name="Обычный 3 9 32 3 4" xfId="60501"/>
    <cellStyle name="Обычный 3 9 32 3 4 2" xfId="60502"/>
    <cellStyle name="Обычный 3 9 32 3 5" xfId="60503"/>
    <cellStyle name="Обычный 3 9 32 4" xfId="60504"/>
    <cellStyle name="Обычный 3 9 32 4 2" xfId="60505"/>
    <cellStyle name="Обычный 3 9 32 4 2 2" xfId="60506"/>
    <cellStyle name="Обычный 3 9 32 4 2 2 2" xfId="60507"/>
    <cellStyle name="Обычный 3 9 32 4 2 2 2 2" xfId="60508"/>
    <cellStyle name="Обычный 3 9 32 4 2 2 3" xfId="60509"/>
    <cellStyle name="Обычный 3 9 32 4 2 3" xfId="60510"/>
    <cellStyle name="Обычный 3 9 32 4 2 3 2" xfId="60511"/>
    <cellStyle name="Обычный 3 9 32 4 2 4" xfId="60512"/>
    <cellStyle name="Обычный 3 9 32 4 3" xfId="60513"/>
    <cellStyle name="Обычный 3 9 32 4 3 2" xfId="60514"/>
    <cellStyle name="Обычный 3 9 32 4 3 2 2" xfId="60515"/>
    <cellStyle name="Обычный 3 9 32 4 3 3" xfId="60516"/>
    <cellStyle name="Обычный 3 9 32 4 4" xfId="60517"/>
    <cellStyle name="Обычный 3 9 32 4 4 2" xfId="60518"/>
    <cellStyle name="Обычный 3 9 32 4 5" xfId="60519"/>
    <cellStyle name="Обычный 3 9 32 5" xfId="60520"/>
    <cellStyle name="Обычный 3 9 32 5 2" xfId="60521"/>
    <cellStyle name="Обычный 3 9 32 5 2 2" xfId="60522"/>
    <cellStyle name="Обычный 3 9 32 5 2 2 2" xfId="60523"/>
    <cellStyle name="Обычный 3 9 32 5 2 3" xfId="60524"/>
    <cellStyle name="Обычный 3 9 32 5 3" xfId="60525"/>
    <cellStyle name="Обычный 3 9 32 5 3 2" xfId="60526"/>
    <cellStyle name="Обычный 3 9 32 5 4" xfId="60527"/>
    <cellStyle name="Обычный 3 9 32 6" xfId="60528"/>
    <cellStyle name="Обычный 3 9 32 6 2" xfId="60529"/>
    <cellStyle name="Обычный 3 9 32 6 2 2" xfId="60530"/>
    <cellStyle name="Обычный 3 9 32 6 3" xfId="60531"/>
    <cellStyle name="Обычный 3 9 32 7" xfId="60532"/>
    <cellStyle name="Обычный 3 9 32 7 2" xfId="60533"/>
    <cellStyle name="Обычный 3 9 32 8" xfId="60534"/>
    <cellStyle name="Обычный 3 9 33" xfId="60535"/>
    <cellStyle name="Обычный 3 9 33 2" xfId="60536"/>
    <cellStyle name="Обычный 3 9 33 2 2" xfId="60537"/>
    <cellStyle name="Обычный 3 9 33 2 2 2" xfId="60538"/>
    <cellStyle name="Обычный 3 9 33 2 2 2 2" xfId="60539"/>
    <cellStyle name="Обычный 3 9 33 2 2 2 2 2" xfId="60540"/>
    <cellStyle name="Обычный 3 9 33 2 2 2 2 2 2" xfId="60541"/>
    <cellStyle name="Обычный 3 9 33 2 2 2 2 3" xfId="60542"/>
    <cellStyle name="Обычный 3 9 33 2 2 2 3" xfId="60543"/>
    <cellStyle name="Обычный 3 9 33 2 2 2 3 2" xfId="60544"/>
    <cellStyle name="Обычный 3 9 33 2 2 2 4" xfId="60545"/>
    <cellStyle name="Обычный 3 9 33 2 2 3" xfId="60546"/>
    <cellStyle name="Обычный 3 9 33 2 2 3 2" xfId="60547"/>
    <cellStyle name="Обычный 3 9 33 2 2 3 2 2" xfId="60548"/>
    <cellStyle name="Обычный 3 9 33 2 2 3 3" xfId="60549"/>
    <cellStyle name="Обычный 3 9 33 2 2 4" xfId="60550"/>
    <cellStyle name="Обычный 3 9 33 2 2 4 2" xfId="60551"/>
    <cellStyle name="Обычный 3 9 33 2 2 5" xfId="60552"/>
    <cellStyle name="Обычный 3 9 33 2 3" xfId="60553"/>
    <cellStyle name="Обычный 3 9 33 2 3 2" xfId="60554"/>
    <cellStyle name="Обычный 3 9 33 2 3 2 2" xfId="60555"/>
    <cellStyle name="Обычный 3 9 33 2 3 2 2 2" xfId="60556"/>
    <cellStyle name="Обычный 3 9 33 2 3 2 2 2 2" xfId="60557"/>
    <cellStyle name="Обычный 3 9 33 2 3 2 2 3" xfId="60558"/>
    <cellStyle name="Обычный 3 9 33 2 3 2 3" xfId="60559"/>
    <cellStyle name="Обычный 3 9 33 2 3 2 3 2" xfId="60560"/>
    <cellStyle name="Обычный 3 9 33 2 3 2 4" xfId="60561"/>
    <cellStyle name="Обычный 3 9 33 2 3 3" xfId="60562"/>
    <cellStyle name="Обычный 3 9 33 2 3 3 2" xfId="60563"/>
    <cellStyle name="Обычный 3 9 33 2 3 3 2 2" xfId="60564"/>
    <cellStyle name="Обычный 3 9 33 2 3 3 3" xfId="60565"/>
    <cellStyle name="Обычный 3 9 33 2 3 4" xfId="60566"/>
    <cellStyle name="Обычный 3 9 33 2 3 4 2" xfId="60567"/>
    <cellStyle name="Обычный 3 9 33 2 3 5" xfId="60568"/>
    <cellStyle name="Обычный 3 9 33 2 4" xfId="60569"/>
    <cellStyle name="Обычный 3 9 33 2 4 2" xfId="60570"/>
    <cellStyle name="Обычный 3 9 33 2 4 2 2" xfId="60571"/>
    <cellStyle name="Обычный 3 9 33 2 4 2 2 2" xfId="60572"/>
    <cellStyle name="Обычный 3 9 33 2 4 2 3" xfId="60573"/>
    <cellStyle name="Обычный 3 9 33 2 4 3" xfId="60574"/>
    <cellStyle name="Обычный 3 9 33 2 4 3 2" xfId="60575"/>
    <cellStyle name="Обычный 3 9 33 2 4 4" xfId="60576"/>
    <cellStyle name="Обычный 3 9 33 2 5" xfId="60577"/>
    <cellStyle name="Обычный 3 9 33 2 5 2" xfId="60578"/>
    <cellStyle name="Обычный 3 9 33 2 5 2 2" xfId="60579"/>
    <cellStyle name="Обычный 3 9 33 2 5 3" xfId="60580"/>
    <cellStyle name="Обычный 3 9 33 2 6" xfId="60581"/>
    <cellStyle name="Обычный 3 9 33 2 6 2" xfId="60582"/>
    <cellStyle name="Обычный 3 9 33 2 7" xfId="60583"/>
    <cellStyle name="Обычный 3 9 33 3" xfId="60584"/>
    <cellStyle name="Обычный 3 9 33 3 2" xfId="60585"/>
    <cellStyle name="Обычный 3 9 33 3 2 2" xfId="60586"/>
    <cellStyle name="Обычный 3 9 33 3 2 2 2" xfId="60587"/>
    <cellStyle name="Обычный 3 9 33 3 2 2 2 2" xfId="60588"/>
    <cellStyle name="Обычный 3 9 33 3 2 2 3" xfId="60589"/>
    <cellStyle name="Обычный 3 9 33 3 2 3" xfId="60590"/>
    <cellStyle name="Обычный 3 9 33 3 2 3 2" xfId="60591"/>
    <cellStyle name="Обычный 3 9 33 3 2 4" xfId="60592"/>
    <cellStyle name="Обычный 3 9 33 3 3" xfId="60593"/>
    <cellStyle name="Обычный 3 9 33 3 3 2" xfId="60594"/>
    <cellStyle name="Обычный 3 9 33 3 3 2 2" xfId="60595"/>
    <cellStyle name="Обычный 3 9 33 3 3 3" xfId="60596"/>
    <cellStyle name="Обычный 3 9 33 3 4" xfId="60597"/>
    <cellStyle name="Обычный 3 9 33 3 4 2" xfId="60598"/>
    <cellStyle name="Обычный 3 9 33 3 5" xfId="60599"/>
    <cellStyle name="Обычный 3 9 33 4" xfId="60600"/>
    <cellStyle name="Обычный 3 9 33 4 2" xfId="60601"/>
    <cellStyle name="Обычный 3 9 33 4 2 2" xfId="60602"/>
    <cellStyle name="Обычный 3 9 33 4 2 2 2" xfId="60603"/>
    <cellStyle name="Обычный 3 9 33 4 2 2 2 2" xfId="60604"/>
    <cellStyle name="Обычный 3 9 33 4 2 2 3" xfId="60605"/>
    <cellStyle name="Обычный 3 9 33 4 2 3" xfId="60606"/>
    <cellStyle name="Обычный 3 9 33 4 2 3 2" xfId="60607"/>
    <cellStyle name="Обычный 3 9 33 4 2 4" xfId="60608"/>
    <cellStyle name="Обычный 3 9 33 4 3" xfId="60609"/>
    <cellStyle name="Обычный 3 9 33 4 3 2" xfId="60610"/>
    <cellStyle name="Обычный 3 9 33 4 3 2 2" xfId="60611"/>
    <cellStyle name="Обычный 3 9 33 4 3 3" xfId="60612"/>
    <cellStyle name="Обычный 3 9 33 4 4" xfId="60613"/>
    <cellStyle name="Обычный 3 9 33 4 4 2" xfId="60614"/>
    <cellStyle name="Обычный 3 9 33 4 5" xfId="60615"/>
    <cellStyle name="Обычный 3 9 33 5" xfId="60616"/>
    <cellStyle name="Обычный 3 9 33 5 2" xfId="60617"/>
    <cellStyle name="Обычный 3 9 33 5 2 2" xfId="60618"/>
    <cellStyle name="Обычный 3 9 33 5 2 2 2" xfId="60619"/>
    <cellStyle name="Обычный 3 9 33 5 2 3" xfId="60620"/>
    <cellStyle name="Обычный 3 9 33 5 3" xfId="60621"/>
    <cellStyle name="Обычный 3 9 33 5 3 2" xfId="60622"/>
    <cellStyle name="Обычный 3 9 33 5 4" xfId="60623"/>
    <cellStyle name="Обычный 3 9 33 6" xfId="60624"/>
    <cellStyle name="Обычный 3 9 33 6 2" xfId="60625"/>
    <cellStyle name="Обычный 3 9 33 6 2 2" xfId="60626"/>
    <cellStyle name="Обычный 3 9 33 6 3" xfId="60627"/>
    <cellStyle name="Обычный 3 9 33 7" xfId="60628"/>
    <cellStyle name="Обычный 3 9 33 7 2" xfId="60629"/>
    <cellStyle name="Обычный 3 9 33 8" xfId="60630"/>
    <cellStyle name="Обычный 3 9 34" xfId="60631"/>
    <cellStyle name="Обычный 3 9 34 2" xfId="60632"/>
    <cellStyle name="Обычный 3 9 34 2 2" xfId="60633"/>
    <cellStyle name="Обычный 3 9 34 2 2 2" xfId="60634"/>
    <cellStyle name="Обычный 3 9 34 2 2 2 2" xfId="60635"/>
    <cellStyle name="Обычный 3 9 34 2 2 2 2 2" xfId="60636"/>
    <cellStyle name="Обычный 3 9 34 2 2 2 2 2 2" xfId="60637"/>
    <cellStyle name="Обычный 3 9 34 2 2 2 2 3" xfId="60638"/>
    <cellStyle name="Обычный 3 9 34 2 2 2 3" xfId="60639"/>
    <cellStyle name="Обычный 3 9 34 2 2 2 3 2" xfId="60640"/>
    <cellStyle name="Обычный 3 9 34 2 2 2 4" xfId="60641"/>
    <cellStyle name="Обычный 3 9 34 2 2 3" xfId="60642"/>
    <cellStyle name="Обычный 3 9 34 2 2 3 2" xfId="60643"/>
    <cellStyle name="Обычный 3 9 34 2 2 3 2 2" xfId="60644"/>
    <cellStyle name="Обычный 3 9 34 2 2 3 3" xfId="60645"/>
    <cellStyle name="Обычный 3 9 34 2 2 4" xfId="60646"/>
    <cellStyle name="Обычный 3 9 34 2 2 4 2" xfId="60647"/>
    <cellStyle name="Обычный 3 9 34 2 2 5" xfId="60648"/>
    <cellStyle name="Обычный 3 9 34 2 3" xfId="60649"/>
    <cellStyle name="Обычный 3 9 34 2 3 2" xfId="60650"/>
    <cellStyle name="Обычный 3 9 34 2 3 2 2" xfId="60651"/>
    <cellStyle name="Обычный 3 9 34 2 3 2 2 2" xfId="60652"/>
    <cellStyle name="Обычный 3 9 34 2 3 2 2 2 2" xfId="60653"/>
    <cellStyle name="Обычный 3 9 34 2 3 2 2 3" xfId="60654"/>
    <cellStyle name="Обычный 3 9 34 2 3 2 3" xfId="60655"/>
    <cellStyle name="Обычный 3 9 34 2 3 2 3 2" xfId="60656"/>
    <cellStyle name="Обычный 3 9 34 2 3 2 4" xfId="60657"/>
    <cellStyle name="Обычный 3 9 34 2 3 3" xfId="60658"/>
    <cellStyle name="Обычный 3 9 34 2 3 3 2" xfId="60659"/>
    <cellStyle name="Обычный 3 9 34 2 3 3 2 2" xfId="60660"/>
    <cellStyle name="Обычный 3 9 34 2 3 3 3" xfId="60661"/>
    <cellStyle name="Обычный 3 9 34 2 3 4" xfId="60662"/>
    <cellStyle name="Обычный 3 9 34 2 3 4 2" xfId="60663"/>
    <cellStyle name="Обычный 3 9 34 2 3 5" xfId="60664"/>
    <cellStyle name="Обычный 3 9 34 2 4" xfId="60665"/>
    <cellStyle name="Обычный 3 9 34 2 4 2" xfId="60666"/>
    <cellStyle name="Обычный 3 9 34 2 4 2 2" xfId="60667"/>
    <cellStyle name="Обычный 3 9 34 2 4 2 2 2" xfId="60668"/>
    <cellStyle name="Обычный 3 9 34 2 4 2 3" xfId="60669"/>
    <cellStyle name="Обычный 3 9 34 2 4 3" xfId="60670"/>
    <cellStyle name="Обычный 3 9 34 2 4 3 2" xfId="60671"/>
    <cellStyle name="Обычный 3 9 34 2 4 4" xfId="60672"/>
    <cellStyle name="Обычный 3 9 34 2 5" xfId="60673"/>
    <cellStyle name="Обычный 3 9 34 2 5 2" xfId="60674"/>
    <cellStyle name="Обычный 3 9 34 2 5 2 2" xfId="60675"/>
    <cellStyle name="Обычный 3 9 34 2 5 3" xfId="60676"/>
    <cellStyle name="Обычный 3 9 34 2 6" xfId="60677"/>
    <cellStyle name="Обычный 3 9 34 2 6 2" xfId="60678"/>
    <cellStyle name="Обычный 3 9 34 2 7" xfId="60679"/>
    <cellStyle name="Обычный 3 9 34 3" xfId="60680"/>
    <cellStyle name="Обычный 3 9 34 3 2" xfId="60681"/>
    <cellStyle name="Обычный 3 9 34 3 2 2" xfId="60682"/>
    <cellStyle name="Обычный 3 9 34 3 2 2 2" xfId="60683"/>
    <cellStyle name="Обычный 3 9 34 3 2 2 2 2" xfId="60684"/>
    <cellStyle name="Обычный 3 9 34 3 2 2 3" xfId="60685"/>
    <cellStyle name="Обычный 3 9 34 3 2 3" xfId="60686"/>
    <cellStyle name="Обычный 3 9 34 3 2 3 2" xfId="60687"/>
    <cellStyle name="Обычный 3 9 34 3 2 4" xfId="60688"/>
    <cellStyle name="Обычный 3 9 34 3 3" xfId="60689"/>
    <cellStyle name="Обычный 3 9 34 3 3 2" xfId="60690"/>
    <cellStyle name="Обычный 3 9 34 3 3 2 2" xfId="60691"/>
    <cellStyle name="Обычный 3 9 34 3 3 3" xfId="60692"/>
    <cellStyle name="Обычный 3 9 34 3 4" xfId="60693"/>
    <cellStyle name="Обычный 3 9 34 3 4 2" xfId="60694"/>
    <cellStyle name="Обычный 3 9 34 3 5" xfId="60695"/>
    <cellStyle name="Обычный 3 9 34 4" xfId="60696"/>
    <cellStyle name="Обычный 3 9 34 4 2" xfId="60697"/>
    <cellStyle name="Обычный 3 9 34 4 2 2" xfId="60698"/>
    <cellStyle name="Обычный 3 9 34 4 2 2 2" xfId="60699"/>
    <cellStyle name="Обычный 3 9 34 4 2 2 2 2" xfId="60700"/>
    <cellStyle name="Обычный 3 9 34 4 2 2 3" xfId="60701"/>
    <cellStyle name="Обычный 3 9 34 4 2 3" xfId="60702"/>
    <cellStyle name="Обычный 3 9 34 4 2 3 2" xfId="60703"/>
    <cellStyle name="Обычный 3 9 34 4 2 4" xfId="60704"/>
    <cellStyle name="Обычный 3 9 34 4 3" xfId="60705"/>
    <cellStyle name="Обычный 3 9 34 4 3 2" xfId="60706"/>
    <cellStyle name="Обычный 3 9 34 4 3 2 2" xfId="60707"/>
    <cellStyle name="Обычный 3 9 34 4 3 3" xfId="60708"/>
    <cellStyle name="Обычный 3 9 34 4 4" xfId="60709"/>
    <cellStyle name="Обычный 3 9 34 4 4 2" xfId="60710"/>
    <cellStyle name="Обычный 3 9 34 4 5" xfId="60711"/>
    <cellStyle name="Обычный 3 9 34 5" xfId="60712"/>
    <cellStyle name="Обычный 3 9 34 5 2" xfId="60713"/>
    <cellStyle name="Обычный 3 9 34 5 2 2" xfId="60714"/>
    <cellStyle name="Обычный 3 9 34 5 2 2 2" xfId="60715"/>
    <cellStyle name="Обычный 3 9 34 5 2 3" xfId="60716"/>
    <cellStyle name="Обычный 3 9 34 5 3" xfId="60717"/>
    <cellStyle name="Обычный 3 9 34 5 3 2" xfId="60718"/>
    <cellStyle name="Обычный 3 9 34 5 4" xfId="60719"/>
    <cellStyle name="Обычный 3 9 34 6" xfId="60720"/>
    <cellStyle name="Обычный 3 9 34 6 2" xfId="60721"/>
    <cellStyle name="Обычный 3 9 34 6 2 2" xfId="60722"/>
    <cellStyle name="Обычный 3 9 34 6 3" xfId="60723"/>
    <cellStyle name="Обычный 3 9 34 7" xfId="60724"/>
    <cellStyle name="Обычный 3 9 34 7 2" xfId="60725"/>
    <cellStyle name="Обычный 3 9 34 8" xfId="60726"/>
    <cellStyle name="Обычный 3 9 35" xfId="60727"/>
    <cellStyle name="Обычный 3 9 35 2" xfId="60728"/>
    <cellStyle name="Обычный 3 9 35 2 2" xfId="60729"/>
    <cellStyle name="Обычный 3 9 35 2 2 2" xfId="60730"/>
    <cellStyle name="Обычный 3 9 35 2 2 2 2" xfId="60731"/>
    <cellStyle name="Обычный 3 9 35 2 2 2 2 2" xfId="60732"/>
    <cellStyle name="Обычный 3 9 35 2 2 2 2 2 2" xfId="60733"/>
    <cellStyle name="Обычный 3 9 35 2 2 2 2 3" xfId="60734"/>
    <cellStyle name="Обычный 3 9 35 2 2 2 3" xfId="60735"/>
    <cellStyle name="Обычный 3 9 35 2 2 2 3 2" xfId="60736"/>
    <cellStyle name="Обычный 3 9 35 2 2 2 4" xfId="60737"/>
    <cellStyle name="Обычный 3 9 35 2 2 3" xfId="60738"/>
    <cellStyle name="Обычный 3 9 35 2 2 3 2" xfId="60739"/>
    <cellStyle name="Обычный 3 9 35 2 2 3 2 2" xfId="60740"/>
    <cellStyle name="Обычный 3 9 35 2 2 3 3" xfId="60741"/>
    <cellStyle name="Обычный 3 9 35 2 2 4" xfId="60742"/>
    <cellStyle name="Обычный 3 9 35 2 2 4 2" xfId="60743"/>
    <cellStyle name="Обычный 3 9 35 2 2 5" xfId="60744"/>
    <cellStyle name="Обычный 3 9 35 2 3" xfId="60745"/>
    <cellStyle name="Обычный 3 9 35 2 3 2" xfId="60746"/>
    <cellStyle name="Обычный 3 9 35 2 3 2 2" xfId="60747"/>
    <cellStyle name="Обычный 3 9 35 2 3 2 2 2" xfId="60748"/>
    <cellStyle name="Обычный 3 9 35 2 3 2 2 2 2" xfId="60749"/>
    <cellStyle name="Обычный 3 9 35 2 3 2 2 3" xfId="60750"/>
    <cellStyle name="Обычный 3 9 35 2 3 2 3" xfId="60751"/>
    <cellStyle name="Обычный 3 9 35 2 3 2 3 2" xfId="60752"/>
    <cellStyle name="Обычный 3 9 35 2 3 2 4" xfId="60753"/>
    <cellStyle name="Обычный 3 9 35 2 3 3" xfId="60754"/>
    <cellStyle name="Обычный 3 9 35 2 3 3 2" xfId="60755"/>
    <cellStyle name="Обычный 3 9 35 2 3 3 2 2" xfId="60756"/>
    <cellStyle name="Обычный 3 9 35 2 3 3 3" xfId="60757"/>
    <cellStyle name="Обычный 3 9 35 2 3 4" xfId="60758"/>
    <cellStyle name="Обычный 3 9 35 2 3 4 2" xfId="60759"/>
    <cellStyle name="Обычный 3 9 35 2 3 5" xfId="60760"/>
    <cellStyle name="Обычный 3 9 35 2 4" xfId="60761"/>
    <cellStyle name="Обычный 3 9 35 2 4 2" xfId="60762"/>
    <cellStyle name="Обычный 3 9 35 2 4 2 2" xfId="60763"/>
    <cellStyle name="Обычный 3 9 35 2 4 2 2 2" xfId="60764"/>
    <cellStyle name="Обычный 3 9 35 2 4 2 3" xfId="60765"/>
    <cellStyle name="Обычный 3 9 35 2 4 3" xfId="60766"/>
    <cellStyle name="Обычный 3 9 35 2 4 3 2" xfId="60767"/>
    <cellStyle name="Обычный 3 9 35 2 4 4" xfId="60768"/>
    <cellStyle name="Обычный 3 9 35 2 5" xfId="60769"/>
    <cellStyle name="Обычный 3 9 35 2 5 2" xfId="60770"/>
    <cellStyle name="Обычный 3 9 35 2 5 2 2" xfId="60771"/>
    <cellStyle name="Обычный 3 9 35 2 5 3" xfId="60772"/>
    <cellStyle name="Обычный 3 9 35 2 6" xfId="60773"/>
    <cellStyle name="Обычный 3 9 35 2 6 2" xfId="60774"/>
    <cellStyle name="Обычный 3 9 35 2 7" xfId="60775"/>
    <cellStyle name="Обычный 3 9 35 3" xfId="60776"/>
    <cellStyle name="Обычный 3 9 35 3 2" xfId="60777"/>
    <cellStyle name="Обычный 3 9 35 3 2 2" xfId="60778"/>
    <cellStyle name="Обычный 3 9 35 3 2 2 2" xfId="60779"/>
    <cellStyle name="Обычный 3 9 35 3 2 2 2 2" xfId="60780"/>
    <cellStyle name="Обычный 3 9 35 3 2 2 3" xfId="60781"/>
    <cellStyle name="Обычный 3 9 35 3 2 3" xfId="60782"/>
    <cellStyle name="Обычный 3 9 35 3 2 3 2" xfId="60783"/>
    <cellStyle name="Обычный 3 9 35 3 2 4" xfId="60784"/>
    <cellStyle name="Обычный 3 9 35 3 3" xfId="60785"/>
    <cellStyle name="Обычный 3 9 35 3 3 2" xfId="60786"/>
    <cellStyle name="Обычный 3 9 35 3 3 2 2" xfId="60787"/>
    <cellStyle name="Обычный 3 9 35 3 3 3" xfId="60788"/>
    <cellStyle name="Обычный 3 9 35 3 4" xfId="60789"/>
    <cellStyle name="Обычный 3 9 35 3 4 2" xfId="60790"/>
    <cellStyle name="Обычный 3 9 35 3 5" xfId="60791"/>
    <cellStyle name="Обычный 3 9 35 4" xfId="60792"/>
    <cellStyle name="Обычный 3 9 35 4 2" xfId="60793"/>
    <cellStyle name="Обычный 3 9 35 4 2 2" xfId="60794"/>
    <cellStyle name="Обычный 3 9 35 4 2 2 2" xfId="60795"/>
    <cellStyle name="Обычный 3 9 35 4 2 2 2 2" xfId="60796"/>
    <cellStyle name="Обычный 3 9 35 4 2 2 3" xfId="60797"/>
    <cellStyle name="Обычный 3 9 35 4 2 3" xfId="60798"/>
    <cellStyle name="Обычный 3 9 35 4 2 3 2" xfId="60799"/>
    <cellStyle name="Обычный 3 9 35 4 2 4" xfId="60800"/>
    <cellStyle name="Обычный 3 9 35 4 3" xfId="60801"/>
    <cellStyle name="Обычный 3 9 35 4 3 2" xfId="60802"/>
    <cellStyle name="Обычный 3 9 35 4 3 2 2" xfId="60803"/>
    <cellStyle name="Обычный 3 9 35 4 3 3" xfId="60804"/>
    <cellStyle name="Обычный 3 9 35 4 4" xfId="60805"/>
    <cellStyle name="Обычный 3 9 35 4 4 2" xfId="60806"/>
    <cellStyle name="Обычный 3 9 35 4 5" xfId="60807"/>
    <cellStyle name="Обычный 3 9 35 5" xfId="60808"/>
    <cellStyle name="Обычный 3 9 35 5 2" xfId="60809"/>
    <cellStyle name="Обычный 3 9 35 5 2 2" xfId="60810"/>
    <cellStyle name="Обычный 3 9 35 5 2 2 2" xfId="60811"/>
    <cellStyle name="Обычный 3 9 35 5 2 3" xfId="60812"/>
    <cellStyle name="Обычный 3 9 35 5 3" xfId="60813"/>
    <cellStyle name="Обычный 3 9 35 5 3 2" xfId="60814"/>
    <cellStyle name="Обычный 3 9 35 5 4" xfId="60815"/>
    <cellStyle name="Обычный 3 9 35 6" xfId="60816"/>
    <cellStyle name="Обычный 3 9 35 6 2" xfId="60817"/>
    <cellStyle name="Обычный 3 9 35 6 2 2" xfId="60818"/>
    <cellStyle name="Обычный 3 9 35 6 3" xfId="60819"/>
    <cellStyle name="Обычный 3 9 35 7" xfId="60820"/>
    <cellStyle name="Обычный 3 9 35 7 2" xfId="60821"/>
    <cellStyle name="Обычный 3 9 35 8" xfId="60822"/>
    <cellStyle name="Обычный 3 9 36" xfId="60823"/>
    <cellStyle name="Обычный 3 9 36 2" xfId="60824"/>
    <cellStyle name="Обычный 3 9 36 2 2" xfId="60825"/>
    <cellStyle name="Обычный 3 9 36 2 2 2" xfId="60826"/>
    <cellStyle name="Обычный 3 9 36 2 2 2 2" xfId="60827"/>
    <cellStyle name="Обычный 3 9 36 2 2 2 2 2" xfId="60828"/>
    <cellStyle name="Обычный 3 9 36 2 2 2 2 2 2" xfId="60829"/>
    <cellStyle name="Обычный 3 9 36 2 2 2 2 3" xfId="60830"/>
    <cellStyle name="Обычный 3 9 36 2 2 2 3" xfId="60831"/>
    <cellStyle name="Обычный 3 9 36 2 2 2 3 2" xfId="60832"/>
    <cellStyle name="Обычный 3 9 36 2 2 2 4" xfId="60833"/>
    <cellStyle name="Обычный 3 9 36 2 2 3" xfId="60834"/>
    <cellStyle name="Обычный 3 9 36 2 2 3 2" xfId="60835"/>
    <cellStyle name="Обычный 3 9 36 2 2 3 2 2" xfId="60836"/>
    <cellStyle name="Обычный 3 9 36 2 2 3 3" xfId="60837"/>
    <cellStyle name="Обычный 3 9 36 2 2 4" xfId="60838"/>
    <cellStyle name="Обычный 3 9 36 2 2 4 2" xfId="60839"/>
    <cellStyle name="Обычный 3 9 36 2 2 5" xfId="60840"/>
    <cellStyle name="Обычный 3 9 36 2 3" xfId="60841"/>
    <cellStyle name="Обычный 3 9 36 2 3 2" xfId="60842"/>
    <cellStyle name="Обычный 3 9 36 2 3 2 2" xfId="60843"/>
    <cellStyle name="Обычный 3 9 36 2 3 2 2 2" xfId="60844"/>
    <cellStyle name="Обычный 3 9 36 2 3 2 2 2 2" xfId="60845"/>
    <cellStyle name="Обычный 3 9 36 2 3 2 2 3" xfId="60846"/>
    <cellStyle name="Обычный 3 9 36 2 3 2 3" xfId="60847"/>
    <cellStyle name="Обычный 3 9 36 2 3 2 3 2" xfId="60848"/>
    <cellStyle name="Обычный 3 9 36 2 3 2 4" xfId="60849"/>
    <cellStyle name="Обычный 3 9 36 2 3 3" xfId="60850"/>
    <cellStyle name="Обычный 3 9 36 2 3 3 2" xfId="60851"/>
    <cellStyle name="Обычный 3 9 36 2 3 3 2 2" xfId="60852"/>
    <cellStyle name="Обычный 3 9 36 2 3 3 3" xfId="60853"/>
    <cellStyle name="Обычный 3 9 36 2 3 4" xfId="60854"/>
    <cellStyle name="Обычный 3 9 36 2 3 4 2" xfId="60855"/>
    <cellStyle name="Обычный 3 9 36 2 3 5" xfId="60856"/>
    <cellStyle name="Обычный 3 9 36 2 4" xfId="60857"/>
    <cellStyle name="Обычный 3 9 36 2 4 2" xfId="60858"/>
    <cellStyle name="Обычный 3 9 36 2 4 2 2" xfId="60859"/>
    <cellStyle name="Обычный 3 9 36 2 4 2 2 2" xfId="60860"/>
    <cellStyle name="Обычный 3 9 36 2 4 2 3" xfId="60861"/>
    <cellStyle name="Обычный 3 9 36 2 4 3" xfId="60862"/>
    <cellStyle name="Обычный 3 9 36 2 4 3 2" xfId="60863"/>
    <cellStyle name="Обычный 3 9 36 2 4 4" xfId="60864"/>
    <cellStyle name="Обычный 3 9 36 2 5" xfId="60865"/>
    <cellStyle name="Обычный 3 9 36 2 5 2" xfId="60866"/>
    <cellStyle name="Обычный 3 9 36 2 5 2 2" xfId="60867"/>
    <cellStyle name="Обычный 3 9 36 2 5 3" xfId="60868"/>
    <cellStyle name="Обычный 3 9 36 2 6" xfId="60869"/>
    <cellStyle name="Обычный 3 9 36 2 6 2" xfId="60870"/>
    <cellStyle name="Обычный 3 9 36 2 7" xfId="60871"/>
    <cellStyle name="Обычный 3 9 36 3" xfId="60872"/>
    <cellStyle name="Обычный 3 9 36 3 2" xfId="60873"/>
    <cellStyle name="Обычный 3 9 36 3 2 2" xfId="60874"/>
    <cellStyle name="Обычный 3 9 36 3 2 2 2" xfId="60875"/>
    <cellStyle name="Обычный 3 9 36 3 2 2 2 2" xfId="60876"/>
    <cellStyle name="Обычный 3 9 36 3 2 2 3" xfId="60877"/>
    <cellStyle name="Обычный 3 9 36 3 2 3" xfId="60878"/>
    <cellStyle name="Обычный 3 9 36 3 2 3 2" xfId="60879"/>
    <cellStyle name="Обычный 3 9 36 3 2 4" xfId="60880"/>
    <cellStyle name="Обычный 3 9 36 3 3" xfId="60881"/>
    <cellStyle name="Обычный 3 9 36 3 3 2" xfId="60882"/>
    <cellStyle name="Обычный 3 9 36 3 3 2 2" xfId="60883"/>
    <cellStyle name="Обычный 3 9 36 3 3 3" xfId="60884"/>
    <cellStyle name="Обычный 3 9 36 3 4" xfId="60885"/>
    <cellStyle name="Обычный 3 9 36 3 4 2" xfId="60886"/>
    <cellStyle name="Обычный 3 9 36 3 5" xfId="60887"/>
    <cellStyle name="Обычный 3 9 36 4" xfId="60888"/>
    <cellStyle name="Обычный 3 9 36 4 2" xfId="60889"/>
    <cellStyle name="Обычный 3 9 36 4 2 2" xfId="60890"/>
    <cellStyle name="Обычный 3 9 36 4 2 2 2" xfId="60891"/>
    <cellStyle name="Обычный 3 9 36 4 2 2 2 2" xfId="60892"/>
    <cellStyle name="Обычный 3 9 36 4 2 2 3" xfId="60893"/>
    <cellStyle name="Обычный 3 9 36 4 2 3" xfId="60894"/>
    <cellStyle name="Обычный 3 9 36 4 2 3 2" xfId="60895"/>
    <cellStyle name="Обычный 3 9 36 4 2 4" xfId="60896"/>
    <cellStyle name="Обычный 3 9 36 4 3" xfId="60897"/>
    <cellStyle name="Обычный 3 9 36 4 3 2" xfId="60898"/>
    <cellStyle name="Обычный 3 9 36 4 3 2 2" xfId="60899"/>
    <cellStyle name="Обычный 3 9 36 4 3 3" xfId="60900"/>
    <cellStyle name="Обычный 3 9 36 4 4" xfId="60901"/>
    <cellStyle name="Обычный 3 9 36 4 4 2" xfId="60902"/>
    <cellStyle name="Обычный 3 9 36 4 5" xfId="60903"/>
    <cellStyle name="Обычный 3 9 36 5" xfId="60904"/>
    <cellStyle name="Обычный 3 9 36 5 2" xfId="60905"/>
    <cellStyle name="Обычный 3 9 36 5 2 2" xfId="60906"/>
    <cellStyle name="Обычный 3 9 36 5 2 2 2" xfId="60907"/>
    <cellStyle name="Обычный 3 9 36 5 2 3" xfId="60908"/>
    <cellStyle name="Обычный 3 9 36 5 3" xfId="60909"/>
    <cellStyle name="Обычный 3 9 36 5 3 2" xfId="60910"/>
    <cellStyle name="Обычный 3 9 36 5 4" xfId="60911"/>
    <cellStyle name="Обычный 3 9 36 6" xfId="60912"/>
    <cellStyle name="Обычный 3 9 36 6 2" xfId="60913"/>
    <cellStyle name="Обычный 3 9 36 6 2 2" xfId="60914"/>
    <cellStyle name="Обычный 3 9 36 6 3" xfId="60915"/>
    <cellStyle name="Обычный 3 9 36 7" xfId="60916"/>
    <cellStyle name="Обычный 3 9 36 7 2" xfId="60917"/>
    <cellStyle name="Обычный 3 9 36 8" xfId="60918"/>
    <cellStyle name="Обычный 3 9 37" xfId="60919"/>
    <cellStyle name="Обычный 3 9 37 2" xfId="60920"/>
    <cellStyle name="Обычный 3 9 37 2 2" xfId="60921"/>
    <cellStyle name="Обычный 3 9 37 2 2 2" xfId="60922"/>
    <cellStyle name="Обычный 3 9 37 2 2 2 2" xfId="60923"/>
    <cellStyle name="Обычный 3 9 37 2 2 2 2 2" xfId="60924"/>
    <cellStyle name="Обычный 3 9 37 2 2 2 2 2 2" xfId="60925"/>
    <cellStyle name="Обычный 3 9 37 2 2 2 2 3" xfId="60926"/>
    <cellStyle name="Обычный 3 9 37 2 2 2 3" xfId="60927"/>
    <cellStyle name="Обычный 3 9 37 2 2 2 3 2" xfId="60928"/>
    <cellStyle name="Обычный 3 9 37 2 2 2 4" xfId="60929"/>
    <cellStyle name="Обычный 3 9 37 2 2 3" xfId="60930"/>
    <cellStyle name="Обычный 3 9 37 2 2 3 2" xfId="60931"/>
    <cellStyle name="Обычный 3 9 37 2 2 3 2 2" xfId="60932"/>
    <cellStyle name="Обычный 3 9 37 2 2 3 3" xfId="60933"/>
    <cellStyle name="Обычный 3 9 37 2 2 4" xfId="60934"/>
    <cellStyle name="Обычный 3 9 37 2 2 4 2" xfId="60935"/>
    <cellStyle name="Обычный 3 9 37 2 2 5" xfId="60936"/>
    <cellStyle name="Обычный 3 9 37 2 3" xfId="60937"/>
    <cellStyle name="Обычный 3 9 37 2 3 2" xfId="60938"/>
    <cellStyle name="Обычный 3 9 37 2 3 2 2" xfId="60939"/>
    <cellStyle name="Обычный 3 9 37 2 3 2 2 2" xfId="60940"/>
    <cellStyle name="Обычный 3 9 37 2 3 2 2 2 2" xfId="60941"/>
    <cellStyle name="Обычный 3 9 37 2 3 2 2 3" xfId="60942"/>
    <cellStyle name="Обычный 3 9 37 2 3 2 3" xfId="60943"/>
    <cellStyle name="Обычный 3 9 37 2 3 2 3 2" xfId="60944"/>
    <cellStyle name="Обычный 3 9 37 2 3 2 4" xfId="60945"/>
    <cellStyle name="Обычный 3 9 37 2 3 3" xfId="60946"/>
    <cellStyle name="Обычный 3 9 37 2 3 3 2" xfId="60947"/>
    <cellStyle name="Обычный 3 9 37 2 3 3 2 2" xfId="60948"/>
    <cellStyle name="Обычный 3 9 37 2 3 3 3" xfId="60949"/>
    <cellStyle name="Обычный 3 9 37 2 3 4" xfId="60950"/>
    <cellStyle name="Обычный 3 9 37 2 3 4 2" xfId="60951"/>
    <cellStyle name="Обычный 3 9 37 2 3 5" xfId="60952"/>
    <cellStyle name="Обычный 3 9 37 2 4" xfId="60953"/>
    <cellStyle name="Обычный 3 9 37 2 4 2" xfId="60954"/>
    <cellStyle name="Обычный 3 9 37 2 4 2 2" xfId="60955"/>
    <cellStyle name="Обычный 3 9 37 2 4 2 2 2" xfId="60956"/>
    <cellStyle name="Обычный 3 9 37 2 4 2 3" xfId="60957"/>
    <cellStyle name="Обычный 3 9 37 2 4 3" xfId="60958"/>
    <cellStyle name="Обычный 3 9 37 2 4 3 2" xfId="60959"/>
    <cellStyle name="Обычный 3 9 37 2 4 4" xfId="60960"/>
    <cellStyle name="Обычный 3 9 37 2 5" xfId="60961"/>
    <cellStyle name="Обычный 3 9 37 2 5 2" xfId="60962"/>
    <cellStyle name="Обычный 3 9 37 2 5 2 2" xfId="60963"/>
    <cellStyle name="Обычный 3 9 37 2 5 3" xfId="60964"/>
    <cellStyle name="Обычный 3 9 37 2 6" xfId="60965"/>
    <cellStyle name="Обычный 3 9 37 2 6 2" xfId="60966"/>
    <cellStyle name="Обычный 3 9 37 2 7" xfId="60967"/>
    <cellStyle name="Обычный 3 9 37 3" xfId="60968"/>
    <cellStyle name="Обычный 3 9 37 3 2" xfId="60969"/>
    <cellStyle name="Обычный 3 9 37 3 2 2" xfId="60970"/>
    <cellStyle name="Обычный 3 9 37 3 2 2 2" xfId="60971"/>
    <cellStyle name="Обычный 3 9 37 3 2 2 2 2" xfId="60972"/>
    <cellStyle name="Обычный 3 9 37 3 2 2 3" xfId="60973"/>
    <cellStyle name="Обычный 3 9 37 3 2 3" xfId="60974"/>
    <cellStyle name="Обычный 3 9 37 3 2 3 2" xfId="60975"/>
    <cellStyle name="Обычный 3 9 37 3 2 4" xfId="60976"/>
    <cellStyle name="Обычный 3 9 37 3 3" xfId="60977"/>
    <cellStyle name="Обычный 3 9 37 3 3 2" xfId="60978"/>
    <cellStyle name="Обычный 3 9 37 3 3 2 2" xfId="60979"/>
    <cellStyle name="Обычный 3 9 37 3 3 3" xfId="60980"/>
    <cellStyle name="Обычный 3 9 37 3 4" xfId="60981"/>
    <cellStyle name="Обычный 3 9 37 3 4 2" xfId="60982"/>
    <cellStyle name="Обычный 3 9 37 3 5" xfId="60983"/>
    <cellStyle name="Обычный 3 9 37 4" xfId="60984"/>
    <cellStyle name="Обычный 3 9 37 4 2" xfId="60985"/>
    <cellStyle name="Обычный 3 9 37 4 2 2" xfId="60986"/>
    <cellStyle name="Обычный 3 9 37 4 2 2 2" xfId="60987"/>
    <cellStyle name="Обычный 3 9 37 4 2 2 2 2" xfId="60988"/>
    <cellStyle name="Обычный 3 9 37 4 2 2 3" xfId="60989"/>
    <cellStyle name="Обычный 3 9 37 4 2 3" xfId="60990"/>
    <cellStyle name="Обычный 3 9 37 4 2 3 2" xfId="60991"/>
    <cellStyle name="Обычный 3 9 37 4 2 4" xfId="60992"/>
    <cellStyle name="Обычный 3 9 37 4 3" xfId="60993"/>
    <cellStyle name="Обычный 3 9 37 4 3 2" xfId="60994"/>
    <cellStyle name="Обычный 3 9 37 4 3 2 2" xfId="60995"/>
    <cellStyle name="Обычный 3 9 37 4 3 3" xfId="60996"/>
    <cellStyle name="Обычный 3 9 37 4 4" xfId="60997"/>
    <cellStyle name="Обычный 3 9 37 4 4 2" xfId="60998"/>
    <cellStyle name="Обычный 3 9 37 4 5" xfId="60999"/>
    <cellStyle name="Обычный 3 9 37 5" xfId="61000"/>
    <cellStyle name="Обычный 3 9 37 5 2" xfId="61001"/>
    <cellStyle name="Обычный 3 9 37 5 2 2" xfId="61002"/>
    <cellStyle name="Обычный 3 9 37 5 2 2 2" xfId="61003"/>
    <cellStyle name="Обычный 3 9 37 5 2 3" xfId="61004"/>
    <cellStyle name="Обычный 3 9 37 5 3" xfId="61005"/>
    <cellStyle name="Обычный 3 9 37 5 3 2" xfId="61006"/>
    <cellStyle name="Обычный 3 9 37 5 4" xfId="61007"/>
    <cellStyle name="Обычный 3 9 37 6" xfId="61008"/>
    <cellStyle name="Обычный 3 9 37 6 2" xfId="61009"/>
    <cellStyle name="Обычный 3 9 37 6 2 2" xfId="61010"/>
    <cellStyle name="Обычный 3 9 37 6 3" xfId="61011"/>
    <cellStyle name="Обычный 3 9 37 7" xfId="61012"/>
    <cellStyle name="Обычный 3 9 37 7 2" xfId="61013"/>
    <cellStyle name="Обычный 3 9 37 8" xfId="61014"/>
    <cellStyle name="Обычный 3 9 38" xfId="61015"/>
    <cellStyle name="Обычный 3 9 38 2" xfId="61016"/>
    <cellStyle name="Обычный 3 9 38 2 2" xfId="61017"/>
    <cellStyle name="Обычный 3 9 38 2 2 2" xfId="61018"/>
    <cellStyle name="Обычный 3 9 38 2 2 2 2" xfId="61019"/>
    <cellStyle name="Обычный 3 9 38 2 2 2 2 2" xfId="61020"/>
    <cellStyle name="Обычный 3 9 38 2 2 2 2 2 2" xfId="61021"/>
    <cellStyle name="Обычный 3 9 38 2 2 2 2 3" xfId="61022"/>
    <cellStyle name="Обычный 3 9 38 2 2 2 3" xfId="61023"/>
    <cellStyle name="Обычный 3 9 38 2 2 2 3 2" xfId="61024"/>
    <cellStyle name="Обычный 3 9 38 2 2 2 4" xfId="61025"/>
    <cellStyle name="Обычный 3 9 38 2 2 3" xfId="61026"/>
    <cellStyle name="Обычный 3 9 38 2 2 3 2" xfId="61027"/>
    <cellStyle name="Обычный 3 9 38 2 2 3 2 2" xfId="61028"/>
    <cellStyle name="Обычный 3 9 38 2 2 3 3" xfId="61029"/>
    <cellStyle name="Обычный 3 9 38 2 2 4" xfId="61030"/>
    <cellStyle name="Обычный 3 9 38 2 2 4 2" xfId="61031"/>
    <cellStyle name="Обычный 3 9 38 2 2 5" xfId="61032"/>
    <cellStyle name="Обычный 3 9 38 2 3" xfId="61033"/>
    <cellStyle name="Обычный 3 9 38 2 3 2" xfId="61034"/>
    <cellStyle name="Обычный 3 9 38 2 3 2 2" xfId="61035"/>
    <cellStyle name="Обычный 3 9 38 2 3 2 2 2" xfId="61036"/>
    <cellStyle name="Обычный 3 9 38 2 3 2 2 2 2" xfId="61037"/>
    <cellStyle name="Обычный 3 9 38 2 3 2 2 3" xfId="61038"/>
    <cellStyle name="Обычный 3 9 38 2 3 2 3" xfId="61039"/>
    <cellStyle name="Обычный 3 9 38 2 3 2 3 2" xfId="61040"/>
    <cellStyle name="Обычный 3 9 38 2 3 2 4" xfId="61041"/>
    <cellStyle name="Обычный 3 9 38 2 3 3" xfId="61042"/>
    <cellStyle name="Обычный 3 9 38 2 3 3 2" xfId="61043"/>
    <cellStyle name="Обычный 3 9 38 2 3 3 2 2" xfId="61044"/>
    <cellStyle name="Обычный 3 9 38 2 3 3 3" xfId="61045"/>
    <cellStyle name="Обычный 3 9 38 2 3 4" xfId="61046"/>
    <cellStyle name="Обычный 3 9 38 2 3 4 2" xfId="61047"/>
    <cellStyle name="Обычный 3 9 38 2 3 5" xfId="61048"/>
    <cellStyle name="Обычный 3 9 38 2 4" xfId="61049"/>
    <cellStyle name="Обычный 3 9 38 2 4 2" xfId="61050"/>
    <cellStyle name="Обычный 3 9 38 2 4 2 2" xfId="61051"/>
    <cellStyle name="Обычный 3 9 38 2 4 2 2 2" xfId="61052"/>
    <cellStyle name="Обычный 3 9 38 2 4 2 3" xfId="61053"/>
    <cellStyle name="Обычный 3 9 38 2 4 3" xfId="61054"/>
    <cellStyle name="Обычный 3 9 38 2 4 3 2" xfId="61055"/>
    <cellStyle name="Обычный 3 9 38 2 4 4" xfId="61056"/>
    <cellStyle name="Обычный 3 9 38 2 5" xfId="61057"/>
    <cellStyle name="Обычный 3 9 38 2 5 2" xfId="61058"/>
    <cellStyle name="Обычный 3 9 38 2 5 2 2" xfId="61059"/>
    <cellStyle name="Обычный 3 9 38 2 5 3" xfId="61060"/>
    <cellStyle name="Обычный 3 9 38 2 6" xfId="61061"/>
    <cellStyle name="Обычный 3 9 38 2 6 2" xfId="61062"/>
    <cellStyle name="Обычный 3 9 38 2 7" xfId="61063"/>
    <cellStyle name="Обычный 3 9 38 3" xfId="61064"/>
    <cellStyle name="Обычный 3 9 38 3 2" xfId="61065"/>
    <cellStyle name="Обычный 3 9 38 3 2 2" xfId="61066"/>
    <cellStyle name="Обычный 3 9 38 3 2 2 2" xfId="61067"/>
    <cellStyle name="Обычный 3 9 38 3 2 2 2 2" xfId="61068"/>
    <cellStyle name="Обычный 3 9 38 3 2 2 3" xfId="61069"/>
    <cellStyle name="Обычный 3 9 38 3 2 3" xfId="61070"/>
    <cellStyle name="Обычный 3 9 38 3 2 3 2" xfId="61071"/>
    <cellStyle name="Обычный 3 9 38 3 2 4" xfId="61072"/>
    <cellStyle name="Обычный 3 9 38 3 3" xfId="61073"/>
    <cellStyle name="Обычный 3 9 38 3 3 2" xfId="61074"/>
    <cellStyle name="Обычный 3 9 38 3 3 2 2" xfId="61075"/>
    <cellStyle name="Обычный 3 9 38 3 3 3" xfId="61076"/>
    <cellStyle name="Обычный 3 9 38 3 4" xfId="61077"/>
    <cellStyle name="Обычный 3 9 38 3 4 2" xfId="61078"/>
    <cellStyle name="Обычный 3 9 38 3 5" xfId="61079"/>
    <cellStyle name="Обычный 3 9 38 4" xfId="61080"/>
    <cellStyle name="Обычный 3 9 38 4 2" xfId="61081"/>
    <cellStyle name="Обычный 3 9 38 4 2 2" xfId="61082"/>
    <cellStyle name="Обычный 3 9 38 4 2 2 2" xfId="61083"/>
    <cellStyle name="Обычный 3 9 38 4 2 2 2 2" xfId="61084"/>
    <cellStyle name="Обычный 3 9 38 4 2 2 3" xfId="61085"/>
    <cellStyle name="Обычный 3 9 38 4 2 3" xfId="61086"/>
    <cellStyle name="Обычный 3 9 38 4 2 3 2" xfId="61087"/>
    <cellStyle name="Обычный 3 9 38 4 2 4" xfId="61088"/>
    <cellStyle name="Обычный 3 9 38 4 3" xfId="61089"/>
    <cellStyle name="Обычный 3 9 38 4 3 2" xfId="61090"/>
    <cellStyle name="Обычный 3 9 38 4 3 2 2" xfId="61091"/>
    <cellStyle name="Обычный 3 9 38 4 3 3" xfId="61092"/>
    <cellStyle name="Обычный 3 9 38 4 4" xfId="61093"/>
    <cellStyle name="Обычный 3 9 38 4 4 2" xfId="61094"/>
    <cellStyle name="Обычный 3 9 38 4 5" xfId="61095"/>
    <cellStyle name="Обычный 3 9 38 5" xfId="61096"/>
    <cellStyle name="Обычный 3 9 38 5 2" xfId="61097"/>
    <cellStyle name="Обычный 3 9 38 5 2 2" xfId="61098"/>
    <cellStyle name="Обычный 3 9 38 5 2 2 2" xfId="61099"/>
    <cellStyle name="Обычный 3 9 38 5 2 3" xfId="61100"/>
    <cellStyle name="Обычный 3 9 38 5 3" xfId="61101"/>
    <cellStyle name="Обычный 3 9 38 5 3 2" xfId="61102"/>
    <cellStyle name="Обычный 3 9 38 5 4" xfId="61103"/>
    <cellStyle name="Обычный 3 9 38 6" xfId="61104"/>
    <cellStyle name="Обычный 3 9 38 6 2" xfId="61105"/>
    <cellStyle name="Обычный 3 9 38 6 2 2" xfId="61106"/>
    <cellStyle name="Обычный 3 9 38 6 3" xfId="61107"/>
    <cellStyle name="Обычный 3 9 38 7" xfId="61108"/>
    <cellStyle name="Обычный 3 9 38 7 2" xfId="61109"/>
    <cellStyle name="Обычный 3 9 38 8" xfId="61110"/>
    <cellStyle name="Обычный 3 9 39" xfId="61111"/>
    <cellStyle name="Обычный 3 9 39 2" xfId="61112"/>
    <cellStyle name="Обычный 3 9 39 2 2" xfId="61113"/>
    <cellStyle name="Обычный 3 9 39 2 2 2" xfId="61114"/>
    <cellStyle name="Обычный 3 9 39 2 2 2 2" xfId="61115"/>
    <cellStyle name="Обычный 3 9 39 2 2 2 2 2" xfId="61116"/>
    <cellStyle name="Обычный 3 9 39 2 2 2 2 2 2" xfId="61117"/>
    <cellStyle name="Обычный 3 9 39 2 2 2 2 3" xfId="61118"/>
    <cellStyle name="Обычный 3 9 39 2 2 2 3" xfId="61119"/>
    <cellStyle name="Обычный 3 9 39 2 2 2 3 2" xfId="61120"/>
    <cellStyle name="Обычный 3 9 39 2 2 2 4" xfId="61121"/>
    <cellStyle name="Обычный 3 9 39 2 2 3" xfId="61122"/>
    <cellStyle name="Обычный 3 9 39 2 2 3 2" xfId="61123"/>
    <cellStyle name="Обычный 3 9 39 2 2 3 2 2" xfId="61124"/>
    <cellStyle name="Обычный 3 9 39 2 2 3 3" xfId="61125"/>
    <cellStyle name="Обычный 3 9 39 2 2 4" xfId="61126"/>
    <cellStyle name="Обычный 3 9 39 2 2 4 2" xfId="61127"/>
    <cellStyle name="Обычный 3 9 39 2 2 5" xfId="61128"/>
    <cellStyle name="Обычный 3 9 39 2 3" xfId="61129"/>
    <cellStyle name="Обычный 3 9 39 2 3 2" xfId="61130"/>
    <cellStyle name="Обычный 3 9 39 2 3 2 2" xfId="61131"/>
    <cellStyle name="Обычный 3 9 39 2 3 2 2 2" xfId="61132"/>
    <cellStyle name="Обычный 3 9 39 2 3 2 2 2 2" xfId="61133"/>
    <cellStyle name="Обычный 3 9 39 2 3 2 2 3" xfId="61134"/>
    <cellStyle name="Обычный 3 9 39 2 3 2 3" xfId="61135"/>
    <cellStyle name="Обычный 3 9 39 2 3 2 3 2" xfId="61136"/>
    <cellStyle name="Обычный 3 9 39 2 3 2 4" xfId="61137"/>
    <cellStyle name="Обычный 3 9 39 2 3 3" xfId="61138"/>
    <cellStyle name="Обычный 3 9 39 2 3 3 2" xfId="61139"/>
    <cellStyle name="Обычный 3 9 39 2 3 3 2 2" xfId="61140"/>
    <cellStyle name="Обычный 3 9 39 2 3 3 3" xfId="61141"/>
    <cellStyle name="Обычный 3 9 39 2 3 4" xfId="61142"/>
    <cellStyle name="Обычный 3 9 39 2 3 4 2" xfId="61143"/>
    <cellStyle name="Обычный 3 9 39 2 3 5" xfId="61144"/>
    <cellStyle name="Обычный 3 9 39 2 4" xfId="61145"/>
    <cellStyle name="Обычный 3 9 39 2 4 2" xfId="61146"/>
    <cellStyle name="Обычный 3 9 39 2 4 2 2" xfId="61147"/>
    <cellStyle name="Обычный 3 9 39 2 4 2 2 2" xfId="61148"/>
    <cellStyle name="Обычный 3 9 39 2 4 2 3" xfId="61149"/>
    <cellStyle name="Обычный 3 9 39 2 4 3" xfId="61150"/>
    <cellStyle name="Обычный 3 9 39 2 4 3 2" xfId="61151"/>
    <cellStyle name="Обычный 3 9 39 2 4 4" xfId="61152"/>
    <cellStyle name="Обычный 3 9 39 2 5" xfId="61153"/>
    <cellStyle name="Обычный 3 9 39 2 5 2" xfId="61154"/>
    <cellStyle name="Обычный 3 9 39 2 5 2 2" xfId="61155"/>
    <cellStyle name="Обычный 3 9 39 2 5 3" xfId="61156"/>
    <cellStyle name="Обычный 3 9 39 2 6" xfId="61157"/>
    <cellStyle name="Обычный 3 9 39 2 6 2" xfId="61158"/>
    <cellStyle name="Обычный 3 9 39 2 7" xfId="61159"/>
    <cellStyle name="Обычный 3 9 39 3" xfId="61160"/>
    <cellStyle name="Обычный 3 9 39 3 2" xfId="61161"/>
    <cellStyle name="Обычный 3 9 39 3 2 2" xfId="61162"/>
    <cellStyle name="Обычный 3 9 39 3 2 2 2" xfId="61163"/>
    <cellStyle name="Обычный 3 9 39 3 2 2 2 2" xfId="61164"/>
    <cellStyle name="Обычный 3 9 39 3 2 2 3" xfId="61165"/>
    <cellStyle name="Обычный 3 9 39 3 2 3" xfId="61166"/>
    <cellStyle name="Обычный 3 9 39 3 2 3 2" xfId="61167"/>
    <cellStyle name="Обычный 3 9 39 3 2 4" xfId="61168"/>
    <cellStyle name="Обычный 3 9 39 3 3" xfId="61169"/>
    <cellStyle name="Обычный 3 9 39 3 3 2" xfId="61170"/>
    <cellStyle name="Обычный 3 9 39 3 3 2 2" xfId="61171"/>
    <cellStyle name="Обычный 3 9 39 3 3 3" xfId="61172"/>
    <cellStyle name="Обычный 3 9 39 3 4" xfId="61173"/>
    <cellStyle name="Обычный 3 9 39 3 4 2" xfId="61174"/>
    <cellStyle name="Обычный 3 9 39 3 5" xfId="61175"/>
    <cellStyle name="Обычный 3 9 39 4" xfId="61176"/>
    <cellStyle name="Обычный 3 9 39 4 2" xfId="61177"/>
    <cellStyle name="Обычный 3 9 39 4 2 2" xfId="61178"/>
    <cellStyle name="Обычный 3 9 39 4 2 2 2" xfId="61179"/>
    <cellStyle name="Обычный 3 9 39 4 2 2 2 2" xfId="61180"/>
    <cellStyle name="Обычный 3 9 39 4 2 2 3" xfId="61181"/>
    <cellStyle name="Обычный 3 9 39 4 2 3" xfId="61182"/>
    <cellStyle name="Обычный 3 9 39 4 2 3 2" xfId="61183"/>
    <cellStyle name="Обычный 3 9 39 4 2 4" xfId="61184"/>
    <cellStyle name="Обычный 3 9 39 4 3" xfId="61185"/>
    <cellStyle name="Обычный 3 9 39 4 3 2" xfId="61186"/>
    <cellStyle name="Обычный 3 9 39 4 3 2 2" xfId="61187"/>
    <cellStyle name="Обычный 3 9 39 4 3 3" xfId="61188"/>
    <cellStyle name="Обычный 3 9 39 4 4" xfId="61189"/>
    <cellStyle name="Обычный 3 9 39 4 4 2" xfId="61190"/>
    <cellStyle name="Обычный 3 9 39 4 5" xfId="61191"/>
    <cellStyle name="Обычный 3 9 39 5" xfId="61192"/>
    <cellStyle name="Обычный 3 9 39 5 2" xfId="61193"/>
    <cellStyle name="Обычный 3 9 39 5 2 2" xfId="61194"/>
    <cellStyle name="Обычный 3 9 39 5 2 2 2" xfId="61195"/>
    <cellStyle name="Обычный 3 9 39 5 2 3" xfId="61196"/>
    <cellStyle name="Обычный 3 9 39 5 3" xfId="61197"/>
    <cellStyle name="Обычный 3 9 39 5 3 2" xfId="61198"/>
    <cellStyle name="Обычный 3 9 39 5 4" xfId="61199"/>
    <cellStyle name="Обычный 3 9 39 6" xfId="61200"/>
    <cellStyle name="Обычный 3 9 39 6 2" xfId="61201"/>
    <cellStyle name="Обычный 3 9 39 6 2 2" xfId="61202"/>
    <cellStyle name="Обычный 3 9 39 6 3" xfId="61203"/>
    <cellStyle name="Обычный 3 9 39 7" xfId="61204"/>
    <cellStyle name="Обычный 3 9 39 7 2" xfId="61205"/>
    <cellStyle name="Обычный 3 9 39 8" xfId="61206"/>
    <cellStyle name="Обычный 3 9 4" xfId="61207"/>
    <cellStyle name="Обычный 3 9 4 2" xfId="61208"/>
    <cellStyle name="Обычный 3 9 4 2 2" xfId="61209"/>
    <cellStyle name="Обычный 3 9 4 2 2 2" xfId="61210"/>
    <cellStyle name="Обычный 3 9 4 2 2 2 2" xfId="61211"/>
    <cellStyle name="Обычный 3 9 4 2 2 2 2 2" xfId="61212"/>
    <cellStyle name="Обычный 3 9 4 2 2 2 2 2 2" xfId="61213"/>
    <cellStyle name="Обычный 3 9 4 2 2 2 2 3" xfId="61214"/>
    <cellStyle name="Обычный 3 9 4 2 2 2 3" xfId="61215"/>
    <cellStyle name="Обычный 3 9 4 2 2 2 3 2" xfId="61216"/>
    <cellStyle name="Обычный 3 9 4 2 2 2 4" xfId="61217"/>
    <cellStyle name="Обычный 3 9 4 2 2 3" xfId="61218"/>
    <cellStyle name="Обычный 3 9 4 2 2 3 2" xfId="61219"/>
    <cellStyle name="Обычный 3 9 4 2 2 3 2 2" xfId="61220"/>
    <cellStyle name="Обычный 3 9 4 2 2 3 3" xfId="61221"/>
    <cellStyle name="Обычный 3 9 4 2 2 4" xfId="61222"/>
    <cellStyle name="Обычный 3 9 4 2 2 4 2" xfId="61223"/>
    <cellStyle name="Обычный 3 9 4 2 2 5" xfId="61224"/>
    <cellStyle name="Обычный 3 9 4 2 3" xfId="61225"/>
    <cellStyle name="Обычный 3 9 4 2 3 2" xfId="61226"/>
    <cellStyle name="Обычный 3 9 4 2 3 2 2" xfId="61227"/>
    <cellStyle name="Обычный 3 9 4 2 3 2 2 2" xfId="61228"/>
    <cellStyle name="Обычный 3 9 4 2 3 2 2 2 2" xfId="61229"/>
    <cellStyle name="Обычный 3 9 4 2 3 2 2 3" xfId="61230"/>
    <cellStyle name="Обычный 3 9 4 2 3 2 3" xfId="61231"/>
    <cellStyle name="Обычный 3 9 4 2 3 2 3 2" xfId="61232"/>
    <cellStyle name="Обычный 3 9 4 2 3 2 4" xfId="61233"/>
    <cellStyle name="Обычный 3 9 4 2 3 3" xfId="61234"/>
    <cellStyle name="Обычный 3 9 4 2 3 3 2" xfId="61235"/>
    <cellStyle name="Обычный 3 9 4 2 3 3 2 2" xfId="61236"/>
    <cellStyle name="Обычный 3 9 4 2 3 3 3" xfId="61237"/>
    <cellStyle name="Обычный 3 9 4 2 3 4" xfId="61238"/>
    <cellStyle name="Обычный 3 9 4 2 3 4 2" xfId="61239"/>
    <cellStyle name="Обычный 3 9 4 2 3 5" xfId="61240"/>
    <cellStyle name="Обычный 3 9 4 2 4" xfId="61241"/>
    <cellStyle name="Обычный 3 9 4 2 4 2" xfId="61242"/>
    <cellStyle name="Обычный 3 9 4 2 4 2 2" xfId="61243"/>
    <cellStyle name="Обычный 3 9 4 2 4 2 2 2" xfId="61244"/>
    <cellStyle name="Обычный 3 9 4 2 4 2 3" xfId="61245"/>
    <cellStyle name="Обычный 3 9 4 2 4 3" xfId="61246"/>
    <cellStyle name="Обычный 3 9 4 2 4 3 2" xfId="61247"/>
    <cellStyle name="Обычный 3 9 4 2 4 4" xfId="61248"/>
    <cellStyle name="Обычный 3 9 4 2 5" xfId="61249"/>
    <cellStyle name="Обычный 3 9 4 2 5 2" xfId="61250"/>
    <cellStyle name="Обычный 3 9 4 2 5 2 2" xfId="61251"/>
    <cellStyle name="Обычный 3 9 4 2 5 3" xfId="61252"/>
    <cellStyle name="Обычный 3 9 4 2 6" xfId="61253"/>
    <cellStyle name="Обычный 3 9 4 2 6 2" xfId="61254"/>
    <cellStyle name="Обычный 3 9 4 2 7" xfId="61255"/>
    <cellStyle name="Обычный 3 9 4 3" xfId="61256"/>
    <cellStyle name="Обычный 3 9 4 3 2" xfId="61257"/>
    <cellStyle name="Обычный 3 9 4 3 2 2" xfId="61258"/>
    <cellStyle name="Обычный 3 9 4 3 2 2 2" xfId="61259"/>
    <cellStyle name="Обычный 3 9 4 3 2 2 2 2" xfId="61260"/>
    <cellStyle name="Обычный 3 9 4 3 2 2 3" xfId="61261"/>
    <cellStyle name="Обычный 3 9 4 3 2 3" xfId="61262"/>
    <cellStyle name="Обычный 3 9 4 3 2 3 2" xfId="61263"/>
    <cellStyle name="Обычный 3 9 4 3 2 4" xfId="61264"/>
    <cellStyle name="Обычный 3 9 4 3 3" xfId="61265"/>
    <cellStyle name="Обычный 3 9 4 3 3 2" xfId="61266"/>
    <cellStyle name="Обычный 3 9 4 3 3 2 2" xfId="61267"/>
    <cellStyle name="Обычный 3 9 4 3 3 3" xfId="61268"/>
    <cellStyle name="Обычный 3 9 4 3 4" xfId="61269"/>
    <cellStyle name="Обычный 3 9 4 3 4 2" xfId="61270"/>
    <cellStyle name="Обычный 3 9 4 3 5" xfId="61271"/>
    <cellStyle name="Обычный 3 9 4 4" xfId="61272"/>
    <cellStyle name="Обычный 3 9 4 4 2" xfId="61273"/>
    <cellStyle name="Обычный 3 9 4 4 2 2" xfId="61274"/>
    <cellStyle name="Обычный 3 9 4 4 2 2 2" xfId="61275"/>
    <cellStyle name="Обычный 3 9 4 4 2 2 2 2" xfId="61276"/>
    <cellStyle name="Обычный 3 9 4 4 2 2 3" xfId="61277"/>
    <cellStyle name="Обычный 3 9 4 4 2 3" xfId="61278"/>
    <cellStyle name="Обычный 3 9 4 4 2 3 2" xfId="61279"/>
    <cellStyle name="Обычный 3 9 4 4 2 4" xfId="61280"/>
    <cellStyle name="Обычный 3 9 4 4 3" xfId="61281"/>
    <cellStyle name="Обычный 3 9 4 4 3 2" xfId="61282"/>
    <cellStyle name="Обычный 3 9 4 4 3 2 2" xfId="61283"/>
    <cellStyle name="Обычный 3 9 4 4 3 3" xfId="61284"/>
    <cellStyle name="Обычный 3 9 4 4 4" xfId="61285"/>
    <cellStyle name="Обычный 3 9 4 4 4 2" xfId="61286"/>
    <cellStyle name="Обычный 3 9 4 4 5" xfId="61287"/>
    <cellStyle name="Обычный 3 9 4 5" xfId="61288"/>
    <cellStyle name="Обычный 3 9 4 5 2" xfId="61289"/>
    <cellStyle name="Обычный 3 9 4 5 2 2" xfId="61290"/>
    <cellStyle name="Обычный 3 9 4 5 2 2 2" xfId="61291"/>
    <cellStyle name="Обычный 3 9 4 5 2 3" xfId="61292"/>
    <cellStyle name="Обычный 3 9 4 5 3" xfId="61293"/>
    <cellStyle name="Обычный 3 9 4 5 3 2" xfId="61294"/>
    <cellStyle name="Обычный 3 9 4 5 4" xfId="61295"/>
    <cellStyle name="Обычный 3 9 4 6" xfId="61296"/>
    <cellStyle name="Обычный 3 9 4 6 2" xfId="61297"/>
    <cellStyle name="Обычный 3 9 4 6 2 2" xfId="61298"/>
    <cellStyle name="Обычный 3 9 4 6 3" xfId="61299"/>
    <cellStyle name="Обычный 3 9 4 7" xfId="61300"/>
    <cellStyle name="Обычный 3 9 4 7 2" xfId="61301"/>
    <cellStyle name="Обычный 3 9 4 8" xfId="61302"/>
    <cellStyle name="Обычный 3 9 40" xfId="61303"/>
    <cellStyle name="Обычный 3 9 40 2" xfId="61304"/>
    <cellStyle name="Обычный 3 9 40 2 2" xfId="61305"/>
    <cellStyle name="Обычный 3 9 40 2 2 2" xfId="61306"/>
    <cellStyle name="Обычный 3 9 40 2 2 2 2" xfId="61307"/>
    <cellStyle name="Обычный 3 9 40 2 2 2 2 2" xfId="61308"/>
    <cellStyle name="Обычный 3 9 40 2 2 2 2 2 2" xfId="61309"/>
    <cellStyle name="Обычный 3 9 40 2 2 2 2 3" xfId="61310"/>
    <cellStyle name="Обычный 3 9 40 2 2 2 3" xfId="61311"/>
    <cellStyle name="Обычный 3 9 40 2 2 2 3 2" xfId="61312"/>
    <cellStyle name="Обычный 3 9 40 2 2 2 4" xfId="61313"/>
    <cellStyle name="Обычный 3 9 40 2 2 3" xfId="61314"/>
    <cellStyle name="Обычный 3 9 40 2 2 3 2" xfId="61315"/>
    <cellStyle name="Обычный 3 9 40 2 2 3 2 2" xfId="61316"/>
    <cellStyle name="Обычный 3 9 40 2 2 3 3" xfId="61317"/>
    <cellStyle name="Обычный 3 9 40 2 2 4" xfId="61318"/>
    <cellStyle name="Обычный 3 9 40 2 2 4 2" xfId="61319"/>
    <cellStyle name="Обычный 3 9 40 2 2 5" xfId="61320"/>
    <cellStyle name="Обычный 3 9 40 2 3" xfId="61321"/>
    <cellStyle name="Обычный 3 9 40 2 3 2" xfId="61322"/>
    <cellStyle name="Обычный 3 9 40 2 3 2 2" xfId="61323"/>
    <cellStyle name="Обычный 3 9 40 2 3 2 2 2" xfId="61324"/>
    <cellStyle name="Обычный 3 9 40 2 3 2 2 2 2" xfId="61325"/>
    <cellStyle name="Обычный 3 9 40 2 3 2 2 3" xfId="61326"/>
    <cellStyle name="Обычный 3 9 40 2 3 2 3" xfId="61327"/>
    <cellStyle name="Обычный 3 9 40 2 3 2 3 2" xfId="61328"/>
    <cellStyle name="Обычный 3 9 40 2 3 2 4" xfId="61329"/>
    <cellStyle name="Обычный 3 9 40 2 3 3" xfId="61330"/>
    <cellStyle name="Обычный 3 9 40 2 3 3 2" xfId="61331"/>
    <cellStyle name="Обычный 3 9 40 2 3 3 2 2" xfId="61332"/>
    <cellStyle name="Обычный 3 9 40 2 3 3 3" xfId="61333"/>
    <cellStyle name="Обычный 3 9 40 2 3 4" xfId="61334"/>
    <cellStyle name="Обычный 3 9 40 2 3 4 2" xfId="61335"/>
    <cellStyle name="Обычный 3 9 40 2 3 5" xfId="61336"/>
    <cellStyle name="Обычный 3 9 40 2 4" xfId="61337"/>
    <cellStyle name="Обычный 3 9 40 2 4 2" xfId="61338"/>
    <cellStyle name="Обычный 3 9 40 2 4 2 2" xfId="61339"/>
    <cellStyle name="Обычный 3 9 40 2 4 2 2 2" xfId="61340"/>
    <cellStyle name="Обычный 3 9 40 2 4 2 3" xfId="61341"/>
    <cellStyle name="Обычный 3 9 40 2 4 3" xfId="61342"/>
    <cellStyle name="Обычный 3 9 40 2 4 3 2" xfId="61343"/>
    <cellStyle name="Обычный 3 9 40 2 4 4" xfId="61344"/>
    <cellStyle name="Обычный 3 9 40 2 5" xfId="61345"/>
    <cellStyle name="Обычный 3 9 40 2 5 2" xfId="61346"/>
    <cellStyle name="Обычный 3 9 40 2 5 2 2" xfId="61347"/>
    <cellStyle name="Обычный 3 9 40 2 5 3" xfId="61348"/>
    <cellStyle name="Обычный 3 9 40 2 6" xfId="61349"/>
    <cellStyle name="Обычный 3 9 40 2 6 2" xfId="61350"/>
    <cellStyle name="Обычный 3 9 40 2 7" xfId="61351"/>
    <cellStyle name="Обычный 3 9 40 3" xfId="61352"/>
    <cellStyle name="Обычный 3 9 40 3 2" xfId="61353"/>
    <cellStyle name="Обычный 3 9 40 3 2 2" xfId="61354"/>
    <cellStyle name="Обычный 3 9 40 3 2 2 2" xfId="61355"/>
    <cellStyle name="Обычный 3 9 40 3 2 2 2 2" xfId="61356"/>
    <cellStyle name="Обычный 3 9 40 3 2 2 3" xfId="61357"/>
    <cellStyle name="Обычный 3 9 40 3 2 3" xfId="61358"/>
    <cellStyle name="Обычный 3 9 40 3 2 3 2" xfId="61359"/>
    <cellStyle name="Обычный 3 9 40 3 2 4" xfId="61360"/>
    <cellStyle name="Обычный 3 9 40 3 3" xfId="61361"/>
    <cellStyle name="Обычный 3 9 40 3 3 2" xfId="61362"/>
    <cellStyle name="Обычный 3 9 40 3 3 2 2" xfId="61363"/>
    <cellStyle name="Обычный 3 9 40 3 3 3" xfId="61364"/>
    <cellStyle name="Обычный 3 9 40 3 4" xfId="61365"/>
    <cellStyle name="Обычный 3 9 40 3 4 2" xfId="61366"/>
    <cellStyle name="Обычный 3 9 40 3 5" xfId="61367"/>
    <cellStyle name="Обычный 3 9 40 4" xfId="61368"/>
    <cellStyle name="Обычный 3 9 40 4 2" xfId="61369"/>
    <cellStyle name="Обычный 3 9 40 4 2 2" xfId="61370"/>
    <cellStyle name="Обычный 3 9 40 4 2 2 2" xfId="61371"/>
    <cellStyle name="Обычный 3 9 40 4 2 2 2 2" xfId="61372"/>
    <cellStyle name="Обычный 3 9 40 4 2 2 3" xfId="61373"/>
    <cellStyle name="Обычный 3 9 40 4 2 3" xfId="61374"/>
    <cellStyle name="Обычный 3 9 40 4 2 3 2" xfId="61375"/>
    <cellStyle name="Обычный 3 9 40 4 2 4" xfId="61376"/>
    <cellStyle name="Обычный 3 9 40 4 3" xfId="61377"/>
    <cellStyle name="Обычный 3 9 40 4 3 2" xfId="61378"/>
    <cellStyle name="Обычный 3 9 40 4 3 2 2" xfId="61379"/>
    <cellStyle name="Обычный 3 9 40 4 3 3" xfId="61380"/>
    <cellStyle name="Обычный 3 9 40 4 4" xfId="61381"/>
    <cellStyle name="Обычный 3 9 40 4 4 2" xfId="61382"/>
    <cellStyle name="Обычный 3 9 40 4 5" xfId="61383"/>
    <cellStyle name="Обычный 3 9 40 5" xfId="61384"/>
    <cellStyle name="Обычный 3 9 40 5 2" xfId="61385"/>
    <cellStyle name="Обычный 3 9 40 5 2 2" xfId="61386"/>
    <cellStyle name="Обычный 3 9 40 5 2 2 2" xfId="61387"/>
    <cellStyle name="Обычный 3 9 40 5 2 3" xfId="61388"/>
    <cellStyle name="Обычный 3 9 40 5 3" xfId="61389"/>
    <cellStyle name="Обычный 3 9 40 5 3 2" xfId="61390"/>
    <cellStyle name="Обычный 3 9 40 5 4" xfId="61391"/>
    <cellStyle name="Обычный 3 9 40 6" xfId="61392"/>
    <cellStyle name="Обычный 3 9 40 6 2" xfId="61393"/>
    <cellStyle name="Обычный 3 9 40 6 2 2" xfId="61394"/>
    <cellStyle name="Обычный 3 9 40 6 3" xfId="61395"/>
    <cellStyle name="Обычный 3 9 40 7" xfId="61396"/>
    <cellStyle name="Обычный 3 9 40 7 2" xfId="61397"/>
    <cellStyle name="Обычный 3 9 40 8" xfId="61398"/>
    <cellStyle name="Обычный 3 9 41" xfId="61399"/>
    <cellStyle name="Обычный 3 9 41 2" xfId="61400"/>
    <cellStyle name="Обычный 3 9 41 2 2" xfId="61401"/>
    <cellStyle name="Обычный 3 9 41 2 2 2" xfId="61402"/>
    <cellStyle name="Обычный 3 9 41 2 2 2 2" xfId="61403"/>
    <cellStyle name="Обычный 3 9 41 2 2 2 2 2" xfId="61404"/>
    <cellStyle name="Обычный 3 9 41 2 2 2 2 2 2" xfId="61405"/>
    <cellStyle name="Обычный 3 9 41 2 2 2 2 3" xfId="61406"/>
    <cellStyle name="Обычный 3 9 41 2 2 2 3" xfId="61407"/>
    <cellStyle name="Обычный 3 9 41 2 2 2 3 2" xfId="61408"/>
    <cellStyle name="Обычный 3 9 41 2 2 2 4" xfId="61409"/>
    <cellStyle name="Обычный 3 9 41 2 2 3" xfId="61410"/>
    <cellStyle name="Обычный 3 9 41 2 2 3 2" xfId="61411"/>
    <cellStyle name="Обычный 3 9 41 2 2 3 2 2" xfId="61412"/>
    <cellStyle name="Обычный 3 9 41 2 2 3 3" xfId="61413"/>
    <cellStyle name="Обычный 3 9 41 2 2 4" xfId="61414"/>
    <cellStyle name="Обычный 3 9 41 2 2 4 2" xfId="61415"/>
    <cellStyle name="Обычный 3 9 41 2 2 5" xfId="61416"/>
    <cellStyle name="Обычный 3 9 41 2 3" xfId="61417"/>
    <cellStyle name="Обычный 3 9 41 2 3 2" xfId="61418"/>
    <cellStyle name="Обычный 3 9 41 2 3 2 2" xfId="61419"/>
    <cellStyle name="Обычный 3 9 41 2 3 2 2 2" xfId="61420"/>
    <cellStyle name="Обычный 3 9 41 2 3 2 2 2 2" xfId="61421"/>
    <cellStyle name="Обычный 3 9 41 2 3 2 2 3" xfId="61422"/>
    <cellStyle name="Обычный 3 9 41 2 3 2 3" xfId="61423"/>
    <cellStyle name="Обычный 3 9 41 2 3 2 3 2" xfId="61424"/>
    <cellStyle name="Обычный 3 9 41 2 3 2 4" xfId="61425"/>
    <cellStyle name="Обычный 3 9 41 2 3 3" xfId="61426"/>
    <cellStyle name="Обычный 3 9 41 2 3 3 2" xfId="61427"/>
    <cellStyle name="Обычный 3 9 41 2 3 3 2 2" xfId="61428"/>
    <cellStyle name="Обычный 3 9 41 2 3 3 3" xfId="61429"/>
    <cellStyle name="Обычный 3 9 41 2 3 4" xfId="61430"/>
    <cellStyle name="Обычный 3 9 41 2 3 4 2" xfId="61431"/>
    <cellStyle name="Обычный 3 9 41 2 3 5" xfId="61432"/>
    <cellStyle name="Обычный 3 9 41 2 4" xfId="61433"/>
    <cellStyle name="Обычный 3 9 41 2 4 2" xfId="61434"/>
    <cellStyle name="Обычный 3 9 41 2 4 2 2" xfId="61435"/>
    <cellStyle name="Обычный 3 9 41 2 4 2 2 2" xfId="61436"/>
    <cellStyle name="Обычный 3 9 41 2 4 2 3" xfId="61437"/>
    <cellStyle name="Обычный 3 9 41 2 4 3" xfId="61438"/>
    <cellStyle name="Обычный 3 9 41 2 4 3 2" xfId="61439"/>
    <cellStyle name="Обычный 3 9 41 2 4 4" xfId="61440"/>
    <cellStyle name="Обычный 3 9 41 2 5" xfId="61441"/>
    <cellStyle name="Обычный 3 9 41 2 5 2" xfId="61442"/>
    <cellStyle name="Обычный 3 9 41 2 5 2 2" xfId="61443"/>
    <cellStyle name="Обычный 3 9 41 2 5 3" xfId="61444"/>
    <cellStyle name="Обычный 3 9 41 2 6" xfId="61445"/>
    <cellStyle name="Обычный 3 9 41 2 6 2" xfId="61446"/>
    <cellStyle name="Обычный 3 9 41 2 7" xfId="61447"/>
    <cellStyle name="Обычный 3 9 41 3" xfId="61448"/>
    <cellStyle name="Обычный 3 9 41 3 2" xfId="61449"/>
    <cellStyle name="Обычный 3 9 41 3 2 2" xfId="61450"/>
    <cellStyle name="Обычный 3 9 41 3 2 2 2" xfId="61451"/>
    <cellStyle name="Обычный 3 9 41 3 2 2 2 2" xfId="61452"/>
    <cellStyle name="Обычный 3 9 41 3 2 2 3" xfId="61453"/>
    <cellStyle name="Обычный 3 9 41 3 2 3" xfId="61454"/>
    <cellStyle name="Обычный 3 9 41 3 2 3 2" xfId="61455"/>
    <cellStyle name="Обычный 3 9 41 3 2 4" xfId="61456"/>
    <cellStyle name="Обычный 3 9 41 3 3" xfId="61457"/>
    <cellStyle name="Обычный 3 9 41 3 3 2" xfId="61458"/>
    <cellStyle name="Обычный 3 9 41 3 3 2 2" xfId="61459"/>
    <cellStyle name="Обычный 3 9 41 3 3 3" xfId="61460"/>
    <cellStyle name="Обычный 3 9 41 3 4" xfId="61461"/>
    <cellStyle name="Обычный 3 9 41 3 4 2" xfId="61462"/>
    <cellStyle name="Обычный 3 9 41 3 5" xfId="61463"/>
    <cellStyle name="Обычный 3 9 41 4" xfId="61464"/>
    <cellStyle name="Обычный 3 9 41 4 2" xfId="61465"/>
    <cellStyle name="Обычный 3 9 41 4 2 2" xfId="61466"/>
    <cellStyle name="Обычный 3 9 41 4 2 2 2" xfId="61467"/>
    <cellStyle name="Обычный 3 9 41 4 2 2 2 2" xfId="61468"/>
    <cellStyle name="Обычный 3 9 41 4 2 2 3" xfId="61469"/>
    <cellStyle name="Обычный 3 9 41 4 2 3" xfId="61470"/>
    <cellStyle name="Обычный 3 9 41 4 2 3 2" xfId="61471"/>
    <cellStyle name="Обычный 3 9 41 4 2 4" xfId="61472"/>
    <cellStyle name="Обычный 3 9 41 4 3" xfId="61473"/>
    <cellStyle name="Обычный 3 9 41 4 3 2" xfId="61474"/>
    <cellStyle name="Обычный 3 9 41 4 3 2 2" xfId="61475"/>
    <cellStyle name="Обычный 3 9 41 4 3 3" xfId="61476"/>
    <cellStyle name="Обычный 3 9 41 4 4" xfId="61477"/>
    <cellStyle name="Обычный 3 9 41 4 4 2" xfId="61478"/>
    <cellStyle name="Обычный 3 9 41 4 5" xfId="61479"/>
    <cellStyle name="Обычный 3 9 41 5" xfId="61480"/>
    <cellStyle name="Обычный 3 9 41 5 2" xfId="61481"/>
    <cellStyle name="Обычный 3 9 41 5 2 2" xfId="61482"/>
    <cellStyle name="Обычный 3 9 41 5 2 2 2" xfId="61483"/>
    <cellStyle name="Обычный 3 9 41 5 2 3" xfId="61484"/>
    <cellStyle name="Обычный 3 9 41 5 3" xfId="61485"/>
    <cellStyle name="Обычный 3 9 41 5 3 2" xfId="61486"/>
    <cellStyle name="Обычный 3 9 41 5 4" xfId="61487"/>
    <cellStyle name="Обычный 3 9 41 6" xfId="61488"/>
    <cellStyle name="Обычный 3 9 41 6 2" xfId="61489"/>
    <cellStyle name="Обычный 3 9 41 6 2 2" xfId="61490"/>
    <cellStyle name="Обычный 3 9 41 6 3" xfId="61491"/>
    <cellStyle name="Обычный 3 9 41 7" xfId="61492"/>
    <cellStyle name="Обычный 3 9 41 7 2" xfId="61493"/>
    <cellStyle name="Обычный 3 9 41 8" xfId="61494"/>
    <cellStyle name="Обычный 3 9 42" xfId="61495"/>
    <cellStyle name="Обычный 3 9 42 2" xfId="61496"/>
    <cellStyle name="Обычный 3 9 42 2 2" xfId="61497"/>
    <cellStyle name="Обычный 3 9 42 2 2 2" xfId="61498"/>
    <cellStyle name="Обычный 3 9 42 2 2 2 2" xfId="61499"/>
    <cellStyle name="Обычный 3 9 42 2 2 2 2 2" xfId="61500"/>
    <cellStyle name="Обычный 3 9 42 2 2 2 2 2 2" xfId="61501"/>
    <cellStyle name="Обычный 3 9 42 2 2 2 2 3" xfId="61502"/>
    <cellStyle name="Обычный 3 9 42 2 2 2 3" xfId="61503"/>
    <cellStyle name="Обычный 3 9 42 2 2 2 3 2" xfId="61504"/>
    <cellStyle name="Обычный 3 9 42 2 2 2 4" xfId="61505"/>
    <cellStyle name="Обычный 3 9 42 2 2 3" xfId="61506"/>
    <cellStyle name="Обычный 3 9 42 2 2 3 2" xfId="61507"/>
    <cellStyle name="Обычный 3 9 42 2 2 3 2 2" xfId="61508"/>
    <cellStyle name="Обычный 3 9 42 2 2 3 3" xfId="61509"/>
    <cellStyle name="Обычный 3 9 42 2 2 4" xfId="61510"/>
    <cellStyle name="Обычный 3 9 42 2 2 4 2" xfId="61511"/>
    <cellStyle name="Обычный 3 9 42 2 2 5" xfId="61512"/>
    <cellStyle name="Обычный 3 9 42 2 3" xfId="61513"/>
    <cellStyle name="Обычный 3 9 42 2 3 2" xfId="61514"/>
    <cellStyle name="Обычный 3 9 42 2 3 2 2" xfId="61515"/>
    <cellStyle name="Обычный 3 9 42 2 3 2 2 2" xfId="61516"/>
    <cellStyle name="Обычный 3 9 42 2 3 2 2 2 2" xfId="61517"/>
    <cellStyle name="Обычный 3 9 42 2 3 2 2 3" xfId="61518"/>
    <cellStyle name="Обычный 3 9 42 2 3 2 3" xfId="61519"/>
    <cellStyle name="Обычный 3 9 42 2 3 2 3 2" xfId="61520"/>
    <cellStyle name="Обычный 3 9 42 2 3 2 4" xfId="61521"/>
    <cellStyle name="Обычный 3 9 42 2 3 3" xfId="61522"/>
    <cellStyle name="Обычный 3 9 42 2 3 3 2" xfId="61523"/>
    <cellStyle name="Обычный 3 9 42 2 3 3 2 2" xfId="61524"/>
    <cellStyle name="Обычный 3 9 42 2 3 3 3" xfId="61525"/>
    <cellStyle name="Обычный 3 9 42 2 3 4" xfId="61526"/>
    <cellStyle name="Обычный 3 9 42 2 3 4 2" xfId="61527"/>
    <cellStyle name="Обычный 3 9 42 2 3 5" xfId="61528"/>
    <cellStyle name="Обычный 3 9 42 2 4" xfId="61529"/>
    <cellStyle name="Обычный 3 9 42 2 4 2" xfId="61530"/>
    <cellStyle name="Обычный 3 9 42 2 4 2 2" xfId="61531"/>
    <cellStyle name="Обычный 3 9 42 2 4 2 2 2" xfId="61532"/>
    <cellStyle name="Обычный 3 9 42 2 4 2 3" xfId="61533"/>
    <cellStyle name="Обычный 3 9 42 2 4 3" xfId="61534"/>
    <cellStyle name="Обычный 3 9 42 2 4 3 2" xfId="61535"/>
    <cellStyle name="Обычный 3 9 42 2 4 4" xfId="61536"/>
    <cellStyle name="Обычный 3 9 42 2 5" xfId="61537"/>
    <cellStyle name="Обычный 3 9 42 2 5 2" xfId="61538"/>
    <cellStyle name="Обычный 3 9 42 2 5 2 2" xfId="61539"/>
    <cellStyle name="Обычный 3 9 42 2 5 3" xfId="61540"/>
    <cellStyle name="Обычный 3 9 42 2 6" xfId="61541"/>
    <cellStyle name="Обычный 3 9 42 2 6 2" xfId="61542"/>
    <cellStyle name="Обычный 3 9 42 2 7" xfId="61543"/>
    <cellStyle name="Обычный 3 9 42 3" xfId="61544"/>
    <cellStyle name="Обычный 3 9 42 3 2" xfId="61545"/>
    <cellStyle name="Обычный 3 9 42 3 2 2" xfId="61546"/>
    <cellStyle name="Обычный 3 9 42 3 2 2 2" xfId="61547"/>
    <cellStyle name="Обычный 3 9 42 3 2 2 2 2" xfId="61548"/>
    <cellStyle name="Обычный 3 9 42 3 2 2 3" xfId="61549"/>
    <cellStyle name="Обычный 3 9 42 3 2 3" xfId="61550"/>
    <cellStyle name="Обычный 3 9 42 3 2 3 2" xfId="61551"/>
    <cellStyle name="Обычный 3 9 42 3 2 4" xfId="61552"/>
    <cellStyle name="Обычный 3 9 42 3 3" xfId="61553"/>
    <cellStyle name="Обычный 3 9 42 3 3 2" xfId="61554"/>
    <cellStyle name="Обычный 3 9 42 3 3 2 2" xfId="61555"/>
    <cellStyle name="Обычный 3 9 42 3 3 3" xfId="61556"/>
    <cellStyle name="Обычный 3 9 42 3 4" xfId="61557"/>
    <cellStyle name="Обычный 3 9 42 3 4 2" xfId="61558"/>
    <cellStyle name="Обычный 3 9 42 3 5" xfId="61559"/>
    <cellStyle name="Обычный 3 9 42 4" xfId="61560"/>
    <cellStyle name="Обычный 3 9 42 4 2" xfId="61561"/>
    <cellStyle name="Обычный 3 9 42 4 2 2" xfId="61562"/>
    <cellStyle name="Обычный 3 9 42 4 2 2 2" xfId="61563"/>
    <cellStyle name="Обычный 3 9 42 4 2 2 2 2" xfId="61564"/>
    <cellStyle name="Обычный 3 9 42 4 2 2 3" xfId="61565"/>
    <cellStyle name="Обычный 3 9 42 4 2 3" xfId="61566"/>
    <cellStyle name="Обычный 3 9 42 4 2 3 2" xfId="61567"/>
    <cellStyle name="Обычный 3 9 42 4 2 4" xfId="61568"/>
    <cellStyle name="Обычный 3 9 42 4 3" xfId="61569"/>
    <cellStyle name="Обычный 3 9 42 4 3 2" xfId="61570"/>
    <cellStyle name="Обычный 3 9 42 4 3 2 2" xfId="61571"/>
    <cellStyle name="Обычный 3 9 42 4 3 3" xfId="61572"/>
    <cellStyle name="Обычный 3 9 42 4 4" xfId="61573"/>
    <cellStyle name="Обычный 3 9 42 4 4 2" xfId="61574"/>
    <cellStyle name="Обычный 3 9 42 4 5" xfId="61575"/>
    <cellStyle name="Обычный 3 9 42 5" xfId="61576"/>
    <cellStyle name="Обычный 3 9 42 5 2" xfId="61577"/>
    <cellStyle name="Обычный 3 9 42 5 2 2" xfId="61578"/>
    <cellStyle name="Обычный 3 9 42 5 2 2 2" xfId="61579"/>
    <cellStyle name="Обычный 3 9 42 5 2 3" xfId="61580"/>
    <cellStyle name="Обычный 3 9 42 5 3" xfId="61581"/>
    <cellStyle name="Обычный 3 9 42 5 3 2" xfId="61582"/>
    <cellStyle name="Обычный 3 9 42 5 4" xfId="61583"/>
    <cellStyle name="Обычный 3 9 42 6" xfId="61584"/>
    <cellStyle name="Обычный 3 9 42 6 2" xfId="61585"/>
    <cellStyle name="Обычный 3 9 42 6 2 2" xfId="61586"/>
    <cellStyle name="Обычный 3 9 42 6 3" xfId="61587"/>
    <cellStyle name="Обычный 3 9 42 7" xfId="61588"/>
    <cellStyle name="Обычный 3 9 42 7 2" xfId="61589"/>
    <cellStyle name="Обычный 3 9 42 8" xfId="61590"/>
    <cellStyle name="Обычный 3 9 43" xfId="61591"/>
    <cellStyle name="Обычный 3 9 43 2" xfId="61592"/>
    <cellStyle name="Обычный 3 9 43 2 2" xfId="61593"/>
    <cellStyle name="Обычный 3 9 43 2 2 2" xfId="61594"/>
    <cellStyle name="Обычный 3 9 43 2 2 2 2" xfId="61595"/>
    <cellStyle name="Обычный 3 9 43 2 2 2 2 2" xfId="61596"/>
    <cellStyle name="Обычный 3 9 43 2 2 2 2 2 2" xfId="61597"/>
    <cellStyle name="Обычный 3 9 43 2 2 2 2 3" xfId="61598"/>
    <cellStyle name="Обычный 3 9 43 2 2 2 3" xfId="61599"/>
    <cellStyle name="Обычный 3 9 43 2 2 2 3 2" xfId="61600"/>
    <cellStyle name="Обычный 3 9 43 2 2 2 4" xfId="61601"/>
    <cellStyle name="Обычный 3 9 43 2 2 3" xfId="61602"/>
    <cellStyle name="Обычный 3 9 43 2 2 3 2" xfId="61603"/>
    <cellStyle name="Обычный 3 9 43 2 2 3 2 2" xfId="61604"/>
    <cellStyle name="Обычный 3 9 43 2 2 3 3" xfId="61605"/>
    <cellStyle name="Обычный 3 9 43 2 2 4" xfId="61606"/>
    <cellStyle name="Обычный 3 9 43 2 2 4 2" xfId="61607"/>
    <cellStyle name="Обычный 3 9 43 2 2 5" xfId="61608"/>
    <cellStyle name="Обычный 3 9 43 2 3" xfId="61609"/>
    <cellStyle name="Обычный 3 9 43 2 3 2" xfId="61610"/>
    <cellStyle name="Обычный 3 9 43 2 3 2 2" xfId="61611"/>
    <cellStyle name="Обычный 3 9 43 2 3 2 2 2" xfId="61612"/>
    <cellStyle name="Обычный 3 9 43 2 3 2 2 2 2" xfId="61613"/>
    <cellStyle name="Обычный 3 9 43 2 3 2 2 3" xfId="61614"/>
    <cellStyle name="Обычный 3 9 43 2 3 2 3" xfId="61615"/>
    <cellStyle name="Обычный 3 9 43 2 3 2 3 2" xfId="61616"/>
    <cellStyle name="Обычный 3 9 43 2 3 2 4" xfId="61617"/>
    <cellStyle name="Обычный 3 9 43 2 3 3" xfId="61618"/>
    <cellStyle name="Обычный 3 9 43 2 3 3 2" xfId="61619"/>
    <cellStyle name="Обычный 3 9 43 2 3 3 2 2" xfId="61620"/>
    <cellStyle name="Обычный 3 9 43 2 3 3 3" xfId="61621"/>
    <cellStyle name="Обычный 3 9 43 2 3 4" xfId="61622"/>
    <cellStyle name="Обычный 3 9 43 2 3 4 2" xfId="61623"/>
    <cellStyle name="Обычный 3 9 43 2 3 5" xfId="61624"/>
    <cellStyle name="Обычный 3 9 43 2 4" xfId="61625"/>
    <cellStyle name="Обычный 3 9 43 2 4 2" xfId="61626"/>
    <cellStyle name="Обычный 3 9 43 2 4 2 2" xfId="61627"/>
    <cellStyle name="Обычный 3 9 43 2 4 2 2 2" xfId="61628"/>
    <cellStyle name="Обычный 3 9 43 2 4 2 3" xfId="61629"/>
    <cellStyle name="Обычный 3 9 43 2 4 3" xfId="61630"/>
    <cellStyle name="Обычный 3 9 43 2 4 3 2" xfId="61631"/>
    <cellStyle name="Обычный 3 9 43 2 4 4" xfId="61632"/>
    <cellStyle name="Обычный 3 9 43 2 5" xfId="61633"/>
    <cellStyle name="Обычный 3 9 43 2 5 2" xfId="61634"/>
    <cellStyle name="Обычный 3 9 43 2 5 2 2" xfId="61635"/>
    <cellStyle name="Обычный 3 9 43 2 5 3" xfId="61636"/>
    <cellStyle name="Обычный 3 9 43 2 6" xfId="61637"/>
    <cellStyle name="Обычный 3 9 43 2 6 2" xfId="61638"/>
    <cellStyle name="Обычный 3 9 43 2 7" xfId="61639"/>
    <cellStyle name="Обычный 3 9 43 3" xfId="61640"/>
    <cellStyle name="Обычный 3 9 43 3 2" xfId="61641"/>
    <cellStyle name="Обычный 3 9 43 3 2 2" xfId="61642"/>
    <cellStyle name="Обычный 3 9 43 3 2 2 2" xfId="61643"/>
    <cellStyle name="Обычный 3 9 43 3 2 2 2 2" xfId="61644"/>
    <cellStyle name="Обычный 3 9 43 3 2 2 3" xfId="61645"/>
    <cellStyle name="Обычный 3 9 43 3 2 3" xfId="61646"/>
    <cellStyle name="Обычный 3 9 43 3 2 3 2" xfId="61647"/>
    <cellStyle name="Обычный 3 9 43 3 2 4" xfId="61648"/>
    <cellStyle name="Обычный 3 9 43 3 3" xfId="61649"/>
    <cellStyle name="Обычный 3 9 43 3 3 2" xfId="61650"/>
    <cellStyle name="Обычный 3 9 43 3 3 2 2" xfId="61651"/>
    <cellStyle name="Обычный 3 9 43 3 3 3" xfId="61652"/>
    <cellStyle name="Обычный 3 9 43 3 4" xfId="61653"/>
    <cellStyle name="Обычный 3 9 43 3 4 2" xfId="61654"/>
    <cellStyle name="Обычный 3 9 43 3 5" xfId="61655"/>
    <cellStyle name="Обычный 3 9 43 4" xfId="61656"/>
    <cellStyle name="Обычный 3 9 43 4 2" xfId="61657"/>
    <cellStyle name="Обычный 3 9 43 4 2 2" xfId="61658"/>
    <cellStyle name="Обычный 3 9 43 4 2 2 2" xfId="61659"/>
    <cellStyle name="Обычный 3 9 43 4 2 2 2 2" xfId="61660"/>
    <cellStyle name="Обычный 3 9 43 4 2 2 3" xfId="61661"/>
    <cellStyle name="Обычный 3 9 43 4 2 3" xfId="61662"/>
    <cellStyle name="Обычный 3 9 43 4 2 3 2" xfId="61663"/>
    <cellStyle name="Обычный 3 9 43 4 2 4" xfId="61664"/>
    <cellStyle name="Обычный 3 9 43 4 3" xfId="61665"/>
    <cellStyle name="Обычный 3 9 43 4 3 2" xfId="61666"/>
    <cellStyle name="Обычный 3 9 43 4 3 2 2" xfId="61667"/>
    <cellStyle name="Обычный 3 9 43 4 3 3" xfId="61668"/>
    <cellStyle name="Обычный 3 9 43 4 4" xfId="61669"/>
    <cellStyle name="Обычный 3 9 43 4 4 2" xfId="61670"/>
    <cellStyle name="Обычный 3 9 43 4 5" xfId="61671"/>
    <cellStyle name="Обычный 3 9 43 5" xfId="61672"/>
    <cellStyle name="Обычный 3 9 43 5 2" xfId="61673"/>
    <cellStyle name="Обычный 3 9 43 5 2 2" xfId="61674"/>
    <cellStyle name="Обычный 3 9 43 5 2 2 2" xfId="61675"/>
    <cellStyle name="Обычный 3 9 43 5 2 3" xfId="61676"/>
    <cellStyle name="Обычный 3 9 43 5 3" xfId="61677"/>
    <cellStyle name="Обычный 3 9 43 5 3 2" xfId="61678"/>
    <cellStyle name="Обычный 3 9 43 5 4" xfId="61679"/>
    <cellStyle name="Обычный 3 9 43 6" xfId="61680"/>
    <cellStyle name="Обычный 3 9 43 6 2" xfId="61681"/>
    <cellStyle name="Обычный 3 9 43 6 2 2" xfId="61682"/>
    <cellStyle name="Обычный 3 9 43 6 3" xfId="61683"/>
    <cellStyle name="Обычный 3 9 43 7" xfId="61684"/>
    <cellStyle name="Обычный 3 9 43 7 2" xfId="61685"/>
    <cellStyle name="Обычный 3 9 43 8" xfId="61686"/>
    <cellStyle name="Обычный 3 9 44" xfId="61687"/>
    <cellStyle name="Обычный 3 9 44 2" xfId="61688"/>
    <cellStyle name="Обычный 3 9 44 2 2" xfId="61689"/>
    <cellStyle name="Обычный 3 9 44 2 2 2" xfId="61690"/>
    <cellStyle name="Обычный 3 9 44 2 2 2 2" xfId="61691"/>
    <cellStyle name="Обычный 3 9 44 2 2 2 2 2" xfId="61692"/>
    <cellStyle name="Обычный 3 9 44 2 2 2 2 2 2" xfId="61693"/>
    <cellStyle name="Обычный 3 9 44 2 2 2 2 3" xfId="61694"/>
    <cellStyle name="Обычный 3 9 44 2 2 2 3" xfId="61695"/>
    <cellStyle name="Обычный 3 9 44 2 2 2 3 2" xfId="61696"/>
    <cellStyle name="Обычный 3 9 44 2 2 2 4" xfId="61697"/>
    <cellStyle name="Обычный 3 9 44 2 2 3" xfId="61698"/>
    <cellStyle name="Обычный 3 9 44 2 2 3 2" xfId="61699"/>
    <cellStyle name="Обычный 3 9 44 2 2 3 2 2" xfId="61700"/>
    <cellStyle name="Обычный 3 9 44 2 2 3 3" xfId="61701"/>
    <cellStyle name="Обычный 3 9 44 2 2 4" xfId="61702"/>
    <cellStyle name="Обычный 3 9 44 2 2 4 2" xfId="61703"/>
    <cellStyle name="Обычный 3 9 44 2 2 5" xfId="61704"/>
    <cellStyle name="Обычный 3 9 44 2 3" xfId="61705"/>
    <cellStyle name="Обычный 3 9 44 2 3 2" xfId="61706"/>
    <cellStyle name="Обычный 3 9 44 2 3 2 2" xfId="61707"/>
    <cellStyle name="Обычный 3 9 44 2 3 2 2 2" xfId="61708"/>
    <cellStyle name="Обычный 3 9 44 2 3 2 2 2 2" xfId="61709"/>
    <cellStyle name="Обычный 3 9 44 2 3 2 2 3" xfId="61710"/>
    <cellStyle name="Обычный 3 9 44 2 3 2 3" xfId="61711"/>
    <cellStyle name="Обычный 3 9 44 2 3 2 3 2" xfId="61712"/>
    <cellStyle name="Обычный 3 9 44 2 3 2 4" xfId="61713"/>
    <cellStyle name="Обычный 3 9 44 2 3 3" xfId="61714"/>
    <cellStyle name="Обычный 3 9 44 2 3 3 2" xfId="61715"/>
    <cellStyle name="Обычный 3 9 44 2 3 3 2 2" xfId="61716"/>
    <cellStyle name="Обычный 3 9 44 2 3 3 3" xfId="61717"/>
    <cellStyle name="Обычный 3 9 44 2 3 4" xfId="61718"/>
    <cellStyle name="Обычный 3 9 44 2 3 4 2" xfId="61719"/>
    <cellStyle name="Обычный 3 9 44 2 3 5" xfId="61720"/>
    <cellStyle name="Обычный 3 9 44 2 4" xfId="61721"/>
    <cellStyle name="Обычный 3 9 44 2 4 2" xfId="61722"/>
    <cellStyle name="Обычный 3 9 44 2 4 2 2" xfId="61723"/>
    <cellStyle name="Обычный 3 9 44 2 4 2 2 2" xfId="61724"/>
    <cellStyle name="Обычный 3 9 44 2 4 2 3" xfId="61725"/>
    <cellStyle name="Обычный 3 9 44 2 4 3" xfId="61726"/>
    <cellStyle name="Обычный 3 9 44 2 4 3 2" xfId="61727"/>
    <cellStyle name="Обычный 3 9 44 2 4 4" xfId="61728"/>
    <cellStyle name="Обычный 3 9 44 2 5" xfId="61729"/>
    <cellStyle name="Обычный 3 9 44 2 5 2" xfId="61730"/>
    <cellStyle name="Обычный 3 9 44 2 5 2 2" xfId="61731"/>
    <cellStyle name="Обычный 3 9 44 2 5 3" xfId="61732"/>
    <cellStyle name="Обычный 3 9 44 2 6" xfId="61733"/>
    <cellStyle name="Обычный 3 9 44 2 6 2" xfId="61734"/>
    <cellStyle name="Обычный 3 9 44 2 7" xfId="61735"/>
    <cellStyle name="Обычный 3 9 44 3" xfId="61736"/>
    <cellStyle name="Обычный 3 9 44 3 2" xfId="61737"/>
    <cellStyle name="Обычный 3 9 44 3 2 2" xfId="61738"/>
    <cellStyle name="Обычный 3 9 44 3 2 2 2" xfId="61739"/>
    <cellStyle name="Обычный 3 9 44 3 2 2 2 2" xfId="61740"/>
    <cellStyle name="Обычный 3 9 44 3 2 2 3" xfId="61741"/>
    <cellStyle name="Обычный 3 9 44 3 2 3" xfId="61742"/>
    <cellStyle name="Обычный 3 9 44 3 2 3 2" xfId="61743"/>
    <cellStyle name="Обычный 3 9 44 3 2 4" xfId="61744"/>
    <cellStyle name="Обычный 3 9 44 3 3" xfId="61745"/>
    <cellStyle name="Обычный 3 9 44 3 3 2" xfId="61746"/>
    <cellStyle name="Обычный 3 9 44 3 3 2 2" xfId="61747"/>
    <cellStyle name="Обычный 3 9 44 3 3 3" xfId="61748"/>
    <cellStyle name="Обычный 3 9 44 3 4" xfId="61749"/>
    <cellStyle name="Обычный 3 9 44 3 4 2" xfId="61750"/>
    <cellStyle name="Обычный 3 9 44 3 5" xfId="61751"/>
    <cellStyle name="Обычный 3 9 44 4" xfId="61752"/>
    <cellStyle name="Обычный 3 9 44 4 2" xfId="61753"/>
    <cellStyle name="Обычный 3 9 44 4 2 2" xfId="61754"/>
    <cellStyle name="Обычный 3 9 44 4 2 2 2" xfId="61755"/>
    <cellStyle name="Обычный 3 9 44 4 2 2 2 2" xfId="61756"/>
    <cellStyle name="Обычный 3 9 44 4 2 2 3" xfId="61757"/>
    <cellStyle name="Обычный 3 9 44 4 2 3" xfId="61758"/>
    <cellStyle name="Обычный 3 9 44 4 2 3 2" xfId="61759"/>
    <cellStyle name="Обычный 3 9 44 4 2 4" xfId="61760"/>
    <cellStyle name="Обычный 3 9 44 4 3" xfId="61761"/>
    <cellStyle name="Обычный 3 9 44 4 3 2" xfId="61762"/>
    <cellStyle name="Обычный 3 9 44 4 3 2 2" xfId="61763"/>
    <cellStyle name="Обычный 3 9 44 4 3 3" xfId="61764"/>
    <cellStyle name="Обычный 3 9 44 4 4" xfId="61765"/>
    <cellStyle name="Обычный 3 9 44 4 4 2" xfId="61766"/>
    <cellStyle name="Обычный 3 9 44 4 5" xfId="61767"/>
    <cellStyle name="Обычный 3 9 44 5" xfId="61768"/>
    <cellStyle name="Обычный 3 9 44 5 2" xfId="61769"/>
    <cellStyle name="Обычный 3 9 44 5 2 2" xfId="61770"/>
    <cellStyle name="Обычный 3 9 44 5 2 2 2" xfId="61771"/>
    <cellStyle name="Обычный 3 9 44 5 2 3" xfId="61772"/>
    <cellStyle name="Обычный 3 9 44 5 3" xfId="61773"/>
    <cellStyle name="Обычный 3 9 44 5 3 2" xfId="61774"/>
    <cellStyle name="Обычный 3 9 44 5 4" xfId="61775"/>
    <cellStyle name="Обычный 3 9 44 6" xfId="61776"/>
    <cellStyle name="Обычный 3 9 44 6 2" xfId="61777"/>
    <cellStyle name="Обычный 3 9 44 6 2 2" xfId="61778"/>
    <cellStyle name="Обычный 3 9 44 6 3" xfId="61779"/>
    <cellStyle name="Обычный 3 9 44 7" xfId="61780"/>
    <cellStyle name="Обычный 3 9 44 7 2" xfId="61781"/>
    <cellStyle name="Обычный 3 9 44 8" xfId="61782"/>
    <cellStyle name="Обычный 3 9 45" xfId="61783"/>
    <cellStyle name="Обычный 3 9 45 2" xfId="61784"/>
    <cellStyle name="Обычный 3 9 45 2 2" xfId="61785"/>
    <cellStyle name="Обычный 3 9 45 2 2 2" xfId="61786"/>
    <cellStyle name="Обычный 3 9 45 2 2 2 2" xfId="61787"/>
    <cellStyle name="Обычный 3 9 45 2 2 2 2 2" xfId="61788"/>
    <cellStyle name="Обычный 3 9 45 2 2 2 2 2 2" xfId="61789"/>
    <cellStyle name="Обычный 3 9 45 2 2 2 2 3" xfId="61790"/>
    <cellStyle name="Обычный 3 9 45 2 2 2 3" xfId="61791"/>
    <cellStyle name="Обычный 3 9 45 2 2 2 3 2" xfId="61792"/>
    <cellStyle name="Обычный 3 9 45 2 2 2 4" xfId="61793"/>
    <cellStyle name="Обычный 3 9 45 2 2 3" xfId="61794"/>
    <cellStyle name="Обычный 3 9 45 2 2 3 2" xfId="61795"/>
    <cellStyle name="Обычный 3 9 45 2 2 3 2 2" xfId="61796"/>
    <cellStyle name="Обычный 3 9 45 2 2 3 3" xfId="61797"/>
    <cellStyle name="Обычный 3 9 45 2 2 4" xfId="61798"/>
    <cellStyle name="Обычный 3 9 45 2 2 4 2" xfId="61799"/>
    <cellStyle name="Обычный 3 9 45 2 2 5" xfId="61800"/>
    <cellStyle name="Обычный 3 9 45 2 3" xfId="61801"/>
    <cellStyle name="Обычный 3 9 45 2 3 2" xfId="61802"/>
    <cellStyle name="Обычный 3 9 45 2 3 2 2" xfId="61803"/>
    <cellStyle name="Обычный 3 9 45 2 3 2 2 2" xfId="61804"/>
    <cellStyle name="Обычный 3 9 45 2 3 2 2 2 2" xfId="61805"/>
    <cellStyle name="Обычный 3 9 45 2 3 2 2 3" xfId="61806"/>
    <cellStyle name="Обычный 3 9 45 2 3 2 3" xfId="61807"/>
    <cellStyle name="Обычный 3 9 45 2 3 2 3 2" xfId="61808"/>
    <cellStyle name="Обычный 3 9 45 2 3 2 4" xfId="61809"/>
    <cellStyle name="Обычный 3 9 45 2 3 3" xfId="61810"/>
    <cellStyle name="Обычный 3 9 45 2 3 3 2" xfId="61811"/>
    <cellStyle name="Обычный 3 9 45 2 3 3 2 2" xfId="61812"/>
    <cellStyle name="Обычный 3 9 45 2 3 3 3" xfId="61813"/>
    <cellStyle name="Обычный 3 9 45 2 3 4" xfId="61814"/>
    <cellStyle name="Обычный 3 9 45 2 3 4 2" xfId="61815"/>
    <cellStyle name="Обычный 3 9 45 2 3 5" xfId="61816"/>
    <cellStyle name="Обычный 3 9 45 2 4" xfId="61817"/>
    <cellStyle name="Обычный 3 9 45 2 4 2" xfId="61818"/>
    <cellStyle name="Обычный 3 9 45 2 4 2 2" xfId="61819"/>
    <cellStyle name="Обычный 3 9 45 2 4 2 2 2" xfId="61820"/>
    <cellStyle name="Обычный 3 9 45 2 4 2 3" xfId="61821"/>
    <cellStyle name="Обычный 3 9 45 2 4 3" xfId="61822"/>
    <cellStyle name="Обычный 3 9 45 2 4 3 2" xfId="61823"/>
    <cellStyle name="Обычный 3 9 45 2 4 4" xfId="61824"/>
    <cellStyle name="Обычный 3 9 45 2 5" xfId="61825"/>
    <cellStyle name="Обычный 3 9 45 2 5 2" xfId="61826"/>
    <cellStyle name="Обычный 3 9 45 2 5 2 2" xfId="61827"/>
    <cellStyle name="Обычный 3 9 45 2 5 3" xfId="61828"/>
    <cellStyle name="Обычный 3 9 45 2 6" xfId="61829"/>
    <cellStyle name="Обычный 3 9 45 2 6 2" xfId="61830"/>
    <cellStyle name="Обычный 3 9 45 2 7" xfId="61831"/>
    <cellStyle name="Обычный 3 9 45 3" xfId="61832"/>
    <cellStyle name="Обычный 3 9 45 3 2" xfId="61833"/>
    <cellStyle name="Обычный 3 9 45 3 2 2" xfId="61834"/>
    <cellStyle name="Обычный 3 9 45 3 2 2 2" xfId="61835"/>
    <cellStyle name="Обычный 3 9 45 3 2 2 2 2" xfId="61836"/>
    <cellStyle name="Обычный 3 9 45 3 2 2 3" xfId="61837"/>
    <cellStyle name="Обычный 3 9 45 3 2 3" xfId="61838"/>
    <cellStyle name="Обычный 3 9 45 3 2 3 2" xfId="61839"/>
    <cellStyle name="Обычный 3 9 45 3 2 4" xfId="61840"/>
    <cellStyle name="Обычный 3 9 45 3 3" xfId="61841"/>
    <cellStyle name="Обычный 3 9 45 3 3 2" xfId="61842"/>
    <cellStyle name="Обычный 3 9 45 3 3 2 2" xfId="61843"/>
    <cellStyle name="Обычный 3 9 45 3 3 3" xfId="61844"/>
    <cellStyle name="Обычный 3 9 45 3 4" xfId="61845"/>
    <cellStyle name="Обычный 3 9 45 3 4 2" xfId="61846"/>
    <cellStyle name="Обычный 3 9 45 3 5" xfId="61847"/>
    <cellStyle name="Обычный 3 9 45 4" xfId="61848"/>
    <cellStyle name="Обычный 3 9 45 4 2" xfId="61849"/>
    <cellStyle name="Обычный 3 9 45 4 2 2" xfId="61850"/>
    <cellStyle name="Обычный 3 9 45 4 2 2 2" xfId="61851"/>
    <cellStyle name="Обычный 3 9 45 4 2 2 2 2" xfId="61852"/>
    <cellStyle name="Обычный 3 9 45 4 2 2 3" xfId="61853"/>
    <cellStyle name="Обычный 3 9 45 4 2 3" xfId="61854"/>
    <cellStyle name="Обычный 3 9 45 4 2 3 2" xfId="61855"/>
    <cellStyle name="Обычный 3 9 45 4 2 4" xfId="61856"/>
    <cellStyle name="Обычный 3 9 45 4 3" xfId="61857"/>
    <cellStyle name="Обычный 3 9 45 4 3 2" xfId="61858"/>
    <cellStyle name="Обычный 3 9 45 4 3 2 2" xfId="61859"/>
    <cellStyle name="Обычный 3 9 45 4 3 3" xfId="61860"/>
    <cellStyle name="Обычный 3 9 45 4 4" xfId="61861"/>
    <cellStyle name="Обычный 3 9 45 4 4 2" xfId="61862"/>
    <cellStyle name="Обычный 3 9 45 4 5" xfId="61863"/>
    <cellStyle name="Обычный 3 9 45 5" xfId="61864"/>
    <cellStyle name="Обычный 3 9 45 5 2" xfId="61865"/>
    <cellStyle name="Обычный 3 9 45 5 2 2" xfId="61866"/>
    <cellStyle name="Обычный 3 9 45 5 2 2 2" xfId="61867"/>
    <cellStyle name="Обычный 3 9 45 5 2 3" xfId="61868"/>
    <cellStyle name="Обычный 3 9 45 5 3" xfId="61869"/>
    <cellStyle name="Обычный 3 9 45 5 3 2" xfId="61870"/>
    <cellStyle name="Обычный 3 9 45 5 4" xfId="61871"/>
    <cellStyle name="Обычный 3 9 45 6" xfId="61872"/>
    <cellStyle name="Обычный 3 9 45 6 2" xfId="61873"/>
    <cellStyle name="Обычный 3 9 45 6 2 2" xfId="61874"/>
    <cellStyle name="Обычный 3 9 45 6 3" xfId="61875"/>
    <cellStyle name="Обычный 3 9 45 7" xfId="61876"/>
    <cellStyle name="Обычный 3 9 45 7 2" xfId="61877"/>
    <cellStyle name="Обычный 3 9 45 8" xfId="61878"/>
    <cellStyle name="Обычный 3 9 46" xfId="61879"/>
    <cellStyle name="Обычный 3 9 46 2" xfId="61880"/>
    <cellStyle name="Обычный 3 9 46 2 2" xfId="61881"/>
    <cellStyle name="Обычный 3 9 46 2 2 2" xfId="61882"/>
    <cellStyle name="Обычный 3 9 46 2 2 2 2" xfId="61883"/>
    <cellStyle name="Обычный 3 9 46 2 2 2 2 2" xfId="61884"/>
    <cellStyle name="Обычный 3 9 46 2 2 2 2 2 2" xfId="61885"/>
    <cellStyle name="Обычный 3 9 46 2 2 2 2 3" xfId="61886"/>
    <cellStyle name="Обычный 3 9 46 2 2 2 3" xfId="61887"/>
    <cellStyle name="Обычный 3 9 46 2 2 2 3 2" xfId="61888"/>
    <cellStyle name="Обычный 3 9 46 2 2 2 4" xfId="61889"/>
    <cellStyle name="Обычный 3 9 46 2 2 3" xfId="61890"/>
    <cellStyle name="Обычный 3 9 46 2 2 3 2" xfId="61891"/>
    <cellStyle name="Обычный 3 9 46 2 2 3 2 2" xfId="61892"/>
    <cellStyle name="Обычный 3 9 46 2 2 3 3" xfId="61893"/>
    <cellStyle name="Обычный 3 9 46 2 2 4" xfId="61894"/>
    <cellStyle name="Обычный 3 9 46 2 2 4 2" xfId="61895"/>
    <cellStyle name="Обычный 3 9 46 2 2 5" xfId="61896"/>
    <cellStyle name="Обычный 3 9 46 2 3" xfId="61897"/>
    <cellStyle name="Обычный 3 9 46 2 3 2" xfId="61898"/>
    <cellStyle name="Обычный 3 9 46 2 3 2 2" xfId="61899"/>
    <cellStyle name="Обычный 3 9 46 2 3 2 2 2" xfId="61900"/>
    <cellStyle name="Обычный 3 9 46 2 3 2 2 2 2" xfId="61901"/>
    <cellStyle name="Обычный 3 9 46 2 3 2 2 3" xfId="61902"/>
    <cellStyle name="Обычный 3 9 46 2 3 2 3" xfId="61903"/>
    <cellStyle name="Обычный 3 9 46 2 3 2 3 2" xfId="61904"/>
    <cellStyle name="Обычный 3 9 46 2 3 2 4" xfId="61905"/>
    <cellStyle name="Обычный 3 9 46 2 3 3" xfId="61906"/>
    <cellStyle name="Обычный 3 9 46 2 3 3 2" xfId="61907"/>
    <cellStyle name="Обычный 3 9 46 2 3 3 2 2" xfId="61908"/>
    <cellStyle name="Обычный 3 9 46 2 3 3 3" xfId="61909"/>
    <cellStyle name="Обычный 3 9 46 2 3 4" xfId="61910"/>
    <cellStyle name="Обычный 3 9 46 2 3 4 2" xfId="61911"/>
    <cellStyle name="Обычный 3 9 46 2 3 5" xfId="61912"/>
    <cellStyle name="Обычный 3 9 46 2 4" xfId="61913"/>
    <cellStyle name="Обычный 3 9 46 2 4 2" xfId="61914"/>
    <cellStyle name="Обычный 3 9 46 2 4 2 2" xfId="61915"/>
    <cellStyle name="Обычный 3 9 46 2 4 2 2 2" xfId="61916"/>
    <cellStyle name="Обычный 3 9 46 2 4 2 3" xfId="61917"/>
    <cellStyle name="Обычный 3 9 46 2 4 3" xfId="61918"/>
    <cellStyle name="Обычный 3 9 46 2 4 3 2" xfId="61919"/>
    <cellStyle name="Обычный 3 9 46 2 4 4" xfId="61920"/>
    <cellStyle name="Обычный 3 9 46 2 5" xfId="61921"/>
    <cellStyle name="Обычный 3 9 46 2 5 2" xfId="61922"/>
    <cellStyle name="Обычный 3 9 46 2 5 2 2" xfId="61923"/>
    <cellStyle name="Обычный 3 9 46 2 5 3" xfId="61924"/>
    <cellStyle name="Обычный 3 9 46 2 6" xfId="61925"/>
    <cellStyle name="Обычный 3 9 46 2 6 2" xfId="61926"/>
    <cellStyle name="Обычный 3 9 46 2 7" xfId="61927"/>
    <cellStyle name="Обычный 3 9 46 3" xfId="61928"/>
    <cellStyle name="Обычный 3 9 46 3 2" xfId="61929"/>
    <cellStyle name="Обычный 3 9 46 3 2 2" xfId="61930"/>
    <cellStyle name="Обычный 3 9 46 3 2 2 2" xfId="61931"/>
    <cellStyle name="Обычный 3 9 46 3 2 2 2 2" xfId="61932"/>
    <cellStyle name="Обычный 3 9 46 3 2 2 3" xfId="61933"/>
    <cellStyle name="Обычный 3 9 46 3 2 3" xfId="61934"/>
    <cellStyle name="Обычный 3 9 46 3 2 3 2" xfId="61935"/>
    <cellStyle name="Обычный 3 9 46 3 2 4" xfId="61936"/>
    <cellStyle name="Обычный 3 9 46 3 3" xfId="61937"/>
    <cellStyle name="Обычный 3 9 46 3 3 2" xfId="61938"/>
    <cellStyle name="Обычный 3 9 46 3 3 2 2" xfId="61939"/>
    <cellStyle name="Обычный 3 9 46 3 3 3" xfId="61940"/>
    <cellStyle name="Обычный 3 9 46 3 4" xfId="61941"/>
    <cellStyle name="Обычный 3 9 46 3 4 2" xfId="61942"/>
    <cellStyle name="Обычный 3 9 46 3 5" xfId="61943"/>
    <cellStyle name="Обычный 3 9 46 4" xfId="61944"/>
    <cellStyle name="Обычный 3 9 46 4 2" xfId="61945"/>
    <cellStyle name="Обычный 3 9 46 4 2 2" xfId="61946"/>
    <cellStyle name="Обычный 3 9 46 4 2 2 2" xfId="61947"/>
    <cellStyle name="Обычный 3 9 46 4 2 2 2 2" xfId="61948"/>
    <cellStyle name="Обычный 3 9 46 4 2 2 3" xfId="61949"/>
    <cellStyle name="Обычный 3 9 46 4 2 3" xfId="61950"/>
    <cellStyle name="Обычный 3 9 46 4 2 3 2" xfId="61951"/>
    <cellStyle name="Обычный 3 9 46 4 2 4" xfId="61952"/>
    <cellStyle name="Обычный 3 9 46 4 3" xfId="61953"/>
    <cellStyle name="Обычный 3 9 46 4 3 2" xfId="61954"/>
    <cellStyle name="Обычный 3 9 46 4 3 2 2" xfId="61955"/>
    <cellStyle name="Обычный 3 9 46 4 3 3" xfId="61956"/>
    <cellStyle name="Обычный 3 9 46 4 4" xfId="61957"/>
    <cellStyle name="Обычный 3 9 46 4 4 2" xfId="61958"/>
    <cellStyle name="Обычный 3 9 46 4 5" xfId="61959"/>
    <cellStyle name="Обычный 3 9 46 5" xfId="61960"/>
    <cellStyle name="Обычный 3 9 46 5 2" xfId="61961"/>
    <cellStyle name="Обычный 3 9 46 5 2 2" xfId="61962"/>
    <cellStyle name="Обычный 3 9 46 5 2 2 2" xfId="61963"/>
    <cellStyle name="Обычный 3 9 46 5 2 3" xfId="61964"/>
    <cellStyle name="Обычный 3 9 46 5 3" xfId="61965"/>
    <cellStyle name="Обычный 3 9 46 5 3 2" xfId="61966"/>
    <cellStyle name="Обычный 3 9 46 5 4" xfId="61967"/>
    <cellStyle name="Обычный 3 9 46 6" xfId="61968"/>
    <cellStyle name="Обычный 3 9 46 6 2" xfId="61969"/>
    <cellStyle name="Обычный 3 9 46 6 2 2" xfId="61970"/>
    <cellStyle name="Обычный 3 9 46 6 3" xfId="61971"/>
    <cellStyle name="Обычный 3 9 46 7" xfId="61972"/>
    <cellStyle name="Обычный 3 9 46 7 2" xfId="61973"/>
    <cellStyle name="Обычный 3 9 46 8" xfId="61974"/>
    <cellStyle name="Обычный 3 9 47" xfId="61975"/>
    <cellStyle name="Обычный 3 9 47 2" xfId="61976"/>
    <cellStyle name="Обычный 3 9 47 2 2" xfId="61977"/>
    <cellStyle name="Обычный 3 9 47 2 2 2" xfId="61978"/>
    <cellStyle name="Обычный 3 9 47 2 2 2 2" xfId="61979"/>
    <cellStyle name="Обычный 3 9 47 2 2 2 2 2" xfId="61980"/>
    <cellStyle name="Обычный 3 9 47 2 2 2 2 2 2" xfId="61981"/>
    <cellStyle name="Обычный 3 9 47 2 2 2 2 3" xfId="61982"/>
    <cellStyle name="Обычный 3 9 47 2 2 2 3" xfId="61983"/>
    <cellStyle name="Обычный 3 9 47 2 2 2 3 2" xfId="61984"/>
    <cellStyle name="Обычный 3 9 47 2 2 2 4" xfId="61985"/>
    <cellStyle name="Обычный 3 9 47 2 2 3" xfId="61986"/>
    <cellStyle name="Обычный 3 9 47 2 2 3 2" xfId="61987"/>
    <cellStyle name="Обычный 3 9 47 2 2 3 2 2" xfId="61988"/>
    <cellStyle name="Обычный 3 9 47 2 2 3 3" xfId="61989"/>
    <cellStyle name="Обычный 3 9 47 2 2 4" xfId="61990"/>
    <cellStyle name="Обычный 3 9 47 2 2 4 2" xfId="61991"/>
    <cellStyle name="Обычный 3 9 47 2 2 5" xfId="61992"/>
    <cellStyle name="Обычный 3 9 47 2 3" xfId="61993"/>
    <cellStyle name="Обычный 3 9 47 2 3 2" xfId="61994"/>
    <cellStyle name="Обычный 3 9 47 2 3 2 2" xfId="61995"/>
    <cellStyle name="Обычный 3 9 47 2 3 2 2 2" xfId="61996"/>
    <cellStyle name="Обычный 3 9 47 2 3 2 2 2 2" xfId="61997"/>
    <cellStyle name="Обычный 3 9 47 2 3 2 2 3" xfId="61998"/>
    <cellStyle name="Обычный 3 9 47 2 3 2 3" xfId="61999"/>
    <cellStyle name="Обычный 3 9 47 2 3 2 3 2" xfId="62000"/>
    <cellStyle name="Обычный 3 9 47 2 3 2 4" xfId="62001"/>
    <cellStyle name="Обычный 3 9 47 2 3 3" xfId="62002"/>
    <cellStyle name="Обычный 3 9 47 2 3 3 2" xfId="62003"/>
    <cellStyle name="Обычный 3 9 47 2 3 3 2 2" xfId="62004"/>
    <cellStyle name="Обычный 3 9 47 2 3 3 3" xfId="62005"/>
    <cellStyle name="Обычный 3 9 47 2 3 4" xfId="62006"/>
    <cellStyle name="Обычный 3 9 47 2 3 4 2" xfId="62007"/>
    <cellStyle name="Обычный 3 9 47 2 3 5" xfId="62008"/>
    <cellStyle name="Обычный 3 9 47 2 4" xfId="62009"/>
    <cellStyle name="Обычный 3 9 47 2 4 2" xfId="62010"/>
    <cellStyle name="Обычный 3 9 47 2 4 2 2" xfId="62011"/>
    <cellStyle name="Обычный 3 9 47 2 4 2 2 2" xfId="62012"/>
    <cellStyle name="Обычный 3 9 47 2 4 2 3" xfId="62013"/>
    <cellStyle name="Обычный 3 9 47 2 4 3" xfId="62014"/>
    <cellStyle name="Обычный 3 9 47 2 4 3 2" xfId="62015"/>
    <cellStyle name="Обычный 3 9 47 2 4 4" xfId="62016"/>
    <cellStyle name="Обычный 3 9 47 2 5" xfId="62017"/>
    <cellStyle name="Обычный 3 9 47 2 5 2" xfId="62018"/>
    <cellStyle name="Обычный 3 9 47 2 5 2 2" xfId="62019"/>
    <cellStyle name="Обычный 3 9 47 2 5 3" xfId="62020"/>
    <cellStyle name="Обычный 3 9 47 2 6" xfId="62021"/>
    <cellStyle name="Обычный 3 9 47 2 6 2" xfId="62022"/>
    <cellStyle name="Обычный 3 9 47 2 7" xfId="62023"/>
    <cellStyle name="Обычный 3 9 47 3" xfId="62024"/>
    <cellStyle name="Обычный 3 9 47 3 2" xfId="62025"/>
    <cellStyle name="Обычный 3 9 47 3 2 2" xfId="62026"/>
    <cellStyle name="Обычный 3 9 47 3 2 2 2" xfId="62027"/>
    <cellStyle name="Обычный 3 9 47 3 2 2 2 2" xfId="62028"/>
    <cellStyle name="Обычный 3 9 47 3 2 2 3" xfId="62029"/>
    <cellStyle name="Обычный 3 9 47 3 2 3" xfId="62030"/>
    <cellStyle name="Обычный 3 9 47 3 2 3 2" xfId="62031"/>
    <cellStyle name="Обычный 3 9 47 3 2 4" xfId="62032"/>
    <cellStyle name="Обычный 3 9 47 3 3" xfId="62033"/>
    <cellStyle name="Обычный 3 9 47 3 3 2" xfId="62034"/>
    <cellStyle name="Обычный 3 9 47 3 3 2 2" xfId="62035"/>
    <cellStyle name="Обычный 3 9 47 3 3 3" xfId="62036"/>
    <cellStyle name="Обычный 3 9 47 3 4" xfId="62037"/>
    <cellStyle name="Обычный 3 9 47 3 4 2" xfId="62038"/>
    <cellStyle name="Обычный 3 9 47 3 5" xfId="62039"/>
    <cellStyle name="Обычный 3 9 47 4" xfId="62040"/>
    <cellStyle name="Обычный 3 9 47 4 2" xfId="62041"/>
    <cellStyle name="Обычный 3 9 47 4 2 2" xfId="62042"/>
    <cellStyle name="Обычный 3 9 47 4 2 2 2" xfId="62043"/>
    <cellStyle name="Обычный 3 9 47 4 2 2 2 2" xfId="62044"/>
    <cellStyle name="Обычный 3 9 47 4 2 2 3" xfId="62045"/>
    <cellStyle name="Обычный 3 9 47 4 2 3" xfId="62046"/>
    <cellStyle name="Обычный 3 9 47 4 2 3 2" xfId="62047"/>
    <cellStyle name="Обычный 3 9 47 4 2 4" xfId="62048"/>
    <cellStyle name="Обычный 3 9 47 4 3" xfId="62049"/>
    <cellStyle name="Обычный 3 9 47 4 3 2" xfId="62050"/>
    <cellStyle name="Обычный 3 9 47 4 3 2 2" xfId="62051"/>
    <cellStyle name="Обычный 3 9 47 4 3 3" xfId="62052"/>
    <cellStyle name="Обычный 3 9 47 4 4" xfId="62053"/>
    <cellStyle name="Обычный 3 9 47 4 4 2" xfId="62054"/>
    <cellStyle name="Обычный 3 9 47 4 5" xfId="62055"/>
    <cellStyle name="Обычный 3 9 47 5" xfId="62056"/>
    <cellStyle name="Обычный 3 9 47 5 2" xfId="62057"/>
    <cellStyle name="Обычный 3 9 47 5 2 2" xfId="62058"/>
    <cellStyle name="Обычный 3 9 47 5 2 2 2" xfId="62059"/>
    <cellStyle name="Обычный 3 9 47 5 2 3" xfId="62060"/>
    <cellStyle name="Обычный 3 9 47 5 3" xfId="62061"/>
    <cellStyle name="Обычный 3 9 47 5 3 2" xfId="62062"/>
    <cellStyle name="Обычный 3 9 47 5 4" xfId="62063"/>
    <cellStyle name="Обычный 3 9 47 6" xfId="62064"/>
    <cellStyle name="Обычный 3 9 47 6 2" xfId="62065"/>
    <cellStyle name="Обычный 3 9 47 6 2 2" xfId="62066"/>
    <cellStyle name="Обычный 3 9 47 6 3" xfId="62067"/>
    <cellStyle name="Обычный 3 9 47 7" xfId="62068"/>
    <cellStyle name="Обычный 3 9 47 7 2" xfId="62069"/>
    <cellStyle name="Обычный 3 9 47 8" xfId="62070"/>
    <cellStyle name="Обычный 3 9 48" xfId="62071"/>
    <cellStyle name="Обычный 3 9 48 2" xfId="62072"/>
    <cellStyle name="Обычный 3 9 48 2 2" xfId="62073"/>
    <cellStyle name="Обычный 3 9 48 2 2 2" xfId="62074"/>
    <cellStyle name="Обычный 3 9 48 2 2 2 2" xfId="62075"/>
    <cellStyle name="Обычный 3 9 48 2 2 2 2 2" xfId="62076"/>
    <cellStyle name="Обычный 3 9 48 2 2 2 3" xfId="62077"/>
    <cellStyle name="Обычный 3 9 48 2 2 3" xfId="62078"/>
    <cellStyle name="Обычный 3 9 48 2 2 3 2" xfId="62079"/>
    <cellStyle name="Обычный 3 9 48 2 2 4" xfId="62080"/>
    <cellStyle name="Обычный 3 9 48 2 3" xfId="62081"/>
    <cellStyle name="Обычный 3 9 48 2 3 2" xfId="62082"/>
    <cellStyle name="Обычный 3 9 48 2 3 2 2" xfId="62083"/>
    <cellStyle name="Обычный 3 9 48 2 3 3" xfId="62084"/>
    <cellStyle name="Обычный 3 9 48 2 4" xfId="62085"/>
    <cellStyle name="Обычный 3 9 48 2 4 2" xfId="62086"/>
    <cellStyle name="Обычный 3 9 48 2 5" xfId="62087"/>
    <cellStyle name="Обычный 3 9 48 3" xfId="62088"/>
    <cellStyle name="Обычный 3 9 48 3 2" xfId="62089"/>
    <cellStyle name="Обычный 3 9 48 3 2 2" xfId="62090"/>
    <cellStyle name="Обычный 3 9 48 3 2 2 2" xfId="62091"/>
    <cellStyle name="Обычный 3 9 48 3 2 2 2 2" xfId="62092"/>
    <cellStyle name="Обычный 3 9 48 3 2 2 3" xfId="62093"/>
    <cellStyle name="Обычный 3 9 48 3 2 3" xfId="62094"/>
    <cellStyle name="Обычный 3 9 48 3 2 3 2" xfId="62095"/>
    <cellStyle name="Обычный 3 9 48 3 2 4" xfId="62096"/>
    <cellStyle name="Обычный 3 9 48 3 3" xfId="62097"/>
    <cellStyle name="Обычный 3 9 48 3 3 2" xfId="62098"/>
    <cellStyle name="Обычный 3 9 48 3 3 2 2" xfId="62099"/>
    <cellStyle name="Обычный 3 9 48 3 3 3" xfId="62100"/>
    <cellStyle name="Обычный 3 9 48 3 4" xfId="62101"/>
    <cellStyle name="Обычный 3 9 48 3 4 2" xfId="62102"/>
    <cellStyle name="Обычный 3 9 48 3 5" xfId="62103"/>
    <cellStyle name="Обычный 3 9 48 4" xfId="62104"/>
    <cellStyle name="Обычный 3 9 48 4 2" xfId="62105"/>
    <cellStyle name="Обычный 3 9 48 4 2 2" xfId="62106"/>
    <cellStyle name="Обычный 3 9 48 4 2 2 2" xfId="62107"/>
    <cellStyle name="Обычный 3 9 48 4 2 3" xfId="62108"/>
    <cellStyle name="Обычный 3 9 48 4 3" xfId="62109"/>
    <cellStyle name="Обычный 3 9 48 4 3 2" xfId="62110"/>
    <cellStyle name="Обычный 3 9 48 4 4" xfId="62111"/>
    <cellStyle name="Обычный 3 9 48 5" xfId="62112"/>
    <cellStyle name="Обычный 3 9 48 5 2" xfId="62113"/>
    <cellStyle name="Обычный 3 9 48 5 2 2" xfId="62114"/>
    <cellStyle name="Обычный 3 9 48 5 3" xfId="62115"/>
    <cellStyle name="Обычный 3 9 48 6" xfId="62116"/>
    <cellStyle name="Обычный 3 9 48 6 2" xfId="62117"/>
    <cellStyle name="Обычный 3 9 48 7" xfId="62118"/>
    <cellStyle name="Обычный 3 9 49" xfId="62119"/>
    <cellStyle name="Обычный 3 9 49 2" xfId="62120"/>
    <cellStyle name="Обычный 3 9 49 2 2" xfId="62121"/>
    <cellStyle name="Обычный 3 9 49 2 2 2" xfId="62122"/>
    <cellStyle name="Обычный 3 9 49 2 2 2 2" xfId="62123"/>
    <cellStyle name="Обычный 3 9 49 2 2 3" xfId="62124"/>
    <cellStyle name="Обычный 3 9 49 2 3" xfId="62125"/>
    <cellStyle name="Обычный 3 9 49 2 3 2" xfId="62126"/>
    <cellStyle name="Обычный 3 9 49 2 4" xfId="62127"/>
    <cellStyle name="Обычный 3 9 49 3" xfId="62128"/>
    <cellStyle name="Обычный 3 9 49 3 2" xfId="62129"/>
    <cellStyle name="Обычный 3 9 49 3 2 2" xfId="62130"/>
    <cellStyle name="Обычный 3 9 49 3 3" xfId="62131"/>
    <cellStyle name="Обычный 3 9 49 4" xfId="62132"/>
    <cellStyle name="Обычный 3 9 49 4 2" xfId="62133"/>
    <cellStyle name="Обычный 3 9 49 5" xfId="62134"/>
    <cellStyle name="Обычный 3 9 5" xfId="62135"/>
    <cellStyle name="Обычный 3 9 5 2" xfId="62136"/>
    <cellStyle name="Обычный 3 9 5 2 2" xfId="62137"/>
    <cellStyle name="Обычный 3 9 5 2 2 2" xfId="62138"/>
    <cellStyle name="Обычный 3 9 5 2 2 2 2" xfId="62139"/>
    <cellStyle name="Обычный 3 9 5 2 2 2 2 2" xfId="62140"/>
    <cellStyle name="Обычный 3 9 5 2 2 2 2 2 2" xfId="62141"/>
    <cellStyle name="Обычный 3 9 5 2 2 2 2 3" xfId="62142"/>
    <cellStyle name="Обычный 3 9 5 2 2 2 3" xfId="62143"/>
    <cellStyle name="Обычный 3 9 5 2 2 2 3 2" xfId="62144"/>
    <cellStyle name="Обычный 3 9 5 2 2 2 4" xfId="62145"/>
    <cellStyle name="Обычный 3 9 5 2 2 3" xfId="62146"/>
    <cellStyle name="Обычный 3 9 5 2 2 3 2" xfId="62147"/>
    <cellStyle name="Обычный 3 9 5 2 2 3 2 2" xfId="62148"/>
    <cellStyle name="Обычный 3 9 5 2 2 3 3" xfId="62149"/>
    <cellStyle name="Обычный 3 9 5 2 2 4" xfId="62150"/>
    <cellStyle name="Обычный 3 9 5 2 2 4 2" xfId="62151"/>
    <cellStyle name="Обычный 3 9 5 2 2 5" xfId="62152"/>
    <cellStyle name="Обычный 3 9 5 2 3" xfId="62153"/>
    <cellStyle name="Обычный 3 9 5 2 3 2" xfId="62154"/>
    <cellStyle name="Обычный 3 9 5 2 3 2 2" xfId="62155"/>
    <cellStyle name="Обычный 3 9 5 2 3 2 2 2" xfId="62156"/>
    <cellStyle name="Обычный 3 9 5 2 3 2 2 2 2" xfId="62157"/>
    <cellStyle name="Обычный 3 9 5 2 3 2 2 3" xfId="62158"/>
    <cellStyle name="Обычный 3 9 5 2 3 2 3" xfId="62159"/>
    <cellStyle name="Обычный 3 9 5 2 3 2 3 2" xfId="62160"/>
    <cellStyle name="Обычный 3 9 5 2 3 2 4" xfId="62161"/>
    <cellStyle name="Обычный 3 9 5 2 3 3" xfId="62162"/>
    <cellStyle name="Обычный 3 9 5 2 3 3 2" xfId="62163"/>
    <cellStyle name="Обычный 3 9 5 2 3 3 2 2" xfId="62164"/>
    <cellStyle name="Обычный 3 9 5 2 3 3 3" xfId="62165"/>
    <cellStyle name="Обычный 3 9 5 2 3 4" xfId="62166"/>
    <cellStyle name="Обычный 3 9 5 2 3 4 2" xfId="62167"/>
    <cellStyle name="Обычный 3 9 5 2 3 5" xfId="62168"/>
    <cellStyle name="Обычный 3 9 5 2 4" xfId="62169"/>
    <cellStyle name="Обычный 3 9 5 2 4 2" xfId="62170"/>
    <cellStyle name="Обычный 3 9 5 2 4 2 2" xfId="62171"/>
    <cellStyle name="Обычный 3 9 5 2 4 2 2 2" xfId="62172"/>
    <cellStyle name="Обычный 3 9 5 2 4 2 3" xfId="62173"/>
    <cellStyle name="Обычный 3 9 5 2 4 3" xfId="62174"/>
    <cellStyle name="Обычный 3 9 5 2 4 3 2" xfId="62175"/>
    <cellStyle name="Обычный 3 9 5 2 4 4" xfId="62176"/>
    <cellStyle name="Обычный 3 9 5 2 5" xfId="62177"/>
    <cellStyle name="Обычный 3 9 5 2 5 2" xfId="62178"/>
    <cellStyle name="Обычный 3 9 5 2 5 2 2" xfId="62179"/>
    <cellStyle name="Обычный 3 9 5 2 5 3" xfId="62180"/>
    <cellStyle name="Обычный 3 9 5 2 6" xfId="62181"/>
    <cellStyle name="Обычный 3 9 5 2 6 2" xfId="62182"/>
    <cellStyle name="Обычный 3 9 5 2 7" xfId="62183"/>
    <cellStyle name="Обычный 3 9 5 3" xfId="62184"/>
    <cellStyle name="Обычный 3 9 5 3 2" xfId="62185"/>
    <cellStyle name="Обычный 3 9 5 3 2 2" xfId="62186"/>
    <cellStyle name="Обычный 3 9 5 3 2 2 2" xfId="62187"/>
    <cellStyle name="Обычный 3 9 5 3 2 2 2 2" xfId="62188"/>
    <cellStyle name="Обычный 3 9 5 3 2 2 3" xfId="62189"/>
    <cellStyle name="Обычный 3 9 5 3 2 3" xfId="62190"/>
    <cellStyle name="Обычный 3 9 5 3 2 3 2" xfId="62191"/>
    <cellStyle name="Обычный 3 9 5 3 2 4" xfId="62192"/>
    <cellStyle name="Обычный 3 9 5 3 3" xfId="62193"/>
    <cellStyle name="Обычный 3 9 5 3 3 2" xfId="62194"/>
    <cellStyle name="Обычный 3 9 5 3 3 2 2" xfId="62195"/>
    <cellStyle name="Обычный 3 9 5 3 3 3" xfId="62196"/>
    <cellStyle name="Обычный 3 9 5 3 4" xfId="62197"/>
    <cellStyle name="Обычный 3 9 5 3 4 2" xfId="62198"/>
    <cellStyle name="Обычный 3 9 5 3 5" xfId="62199"/>
    <cellStyle name="Обычный 3 9 5 4" xfId="62200"/>
    <cellStyle name="Обычный 3 9 5 4 2" xfId="62201"/>
    <cellStyle name="Обычный 3 9 5 4 2 2" xfId="62202"/>
    <cellStyle name="Обычный 3 9 5 4 2 2 2" xfId="62203"/>
    <cellStyle name="Обычный 3 9 5 4 2 2 2 2" xfId="62204"/>
    <cellStyle name="Обычный 3 9 5 4 2 2 3" xfId="62205"/>
    <cellStyle name="Обычный 3 9 5 4 2 3" xfId="62206"/>
    <cellStyle name="Обычный 3 9 5 4 2 3 2" xfId="62207"/>
    <cellStyle name="Обычный 3 9 5 4 2 4" xfId="62208"/>
    <cellStyle name="Обычный 3 9 5 4 3" xfId="62209"/>
    <cellStyle name="Обычный 3 9 5 4 3 2" xfId="62210"/>
    <cellStyle name="Обычный 3 9 5 4 3 2 2" xfId="62211"/>
    <cellStyle name="Обычный 3 9 5 4 3 3" xfId="62212"/>
    <cellStyle name="Обычный 3 9 5 4 4" xfId="62213"/>
    <cellStyle name="Обычный 3 9 5 4 4 2" xfId="62214"/>
    <cellStyle name="Обычный 3 9 5 4 5" xfId="62215"/>
    <cellStyle name="Обычный 3 9 5 5" xfId="62216"/>
    <cellStyle name="Обычный 3 9 5 5 2" xfId="62217"/>
    <cellStyle name="Обычный 3 9 5 5 2 2" xfId="62218"/>
    <cellStyle name="Обычный 3 9 5 5 2 2 2" xfId="62219"/>
    <cellStyle name="Обычный 3 9 5 5 2 3" xfId="62220"/>
    <cellStyle name="Обычный 3 9 5 5 3" xfId="62221"/>
    <cellStyle name="Обычный 3 9 5 5 3 2" xfId="62222"/>
    <cellStyle name="Обычный 3 9 5 5 4" xfId="62223"/>
    <cellStyle name="Обычный 3 9 5 6" xfId="62224"/>
    <cellStyle name="Обычный 3 9 5 6 2" xfId="62225"/>
    <cellStyle name="Обычный 3 9 5 6 2 2" xfId="62226"/>
    <cellStyle name="Обычный 3 9 5 6 3" xfId="62227"/>
    <cellStyle name="Обычный 3 9 5 7" xfId="62228"/>
    <cellStyle name="Обычный 3 9 5 7 2" xfId="62229"/>
    <cellStyle name="Обычный 3 9 5 8" xfId="62230"/>
    <cellStyle name="Обычный 3 9 50" xfId="62231"/>
    <cellStyle name="Обычный 3 9 50 2" xfId="62232"/>
    <cellStyle name="Обычный 3 9 50 2 2" xfId="62233"/>
    <cellStyle name="Обычный 3 9 50 2 2 2" xfId="62234"/>
    <cellStyle name="Обычный 3 9 50 2 2 2 2" xfId="62235"/>
    <cellStyle name="Обычный 3 9 50 2 2 3" xfId="62236"/>
    <cellStyle name="Обычный 3 9 50 2 3" xfId="62237"/>
    <cellStyle name="Обычный 3 9 50 2 3 2" xfId="62238"/>
    <cellStyle name="Обычный 3 9 50 2 4" xfId="62239"/>
    <cellStyle name="Обычный 3 9 50 3" xfId="62240"/>
    <cellStyle name="Обычный 3 9 50 3 2" xfId="62241"/>
    <cellStyle name="Обычный 3 9 50 3 2 2" xfId="62242"/>
    <cellStyle name="Обычный 3 9 50 3 3" xfId="62243"/>
    <cellStyle name="Обычный 3 9 50 4" xfId="62244"/>
    <cellStyle name="Обычный 3 9 50 4 2" xfId="62245"/>
    <cellStyle name="Обычный 3 9 50 5" xfId="62246"/>
    <cellStyle name="Обычный 3 9 51" xfId="62247"/>
    <cellStyle name="Обычный 3 9 51 2" xfId="62248"/>
    <cellStyle name="Обычный 3 9 51 2 2" xfId="62249"/>
    <cellStyle name="Обычный 3 9 51 2 2 2" xfId="62250"/>
    <cellStyle name="Обычный 3 9 51 2 3" xfId="62251"/>
    <cellStyle name="Обычный 3 9 51 3" xfId="62252"/>
    <cellStyle name="Обычный 3 9 51 3 2" xfId="62253"/>
    <cellStyle name="Обычный 3 9 51 4" xfId="62254"/>
    <cellStyle name="Обычный 3 9 52" xfId="62255"/>
    <cellStyle name="Обычный 3 9 52 2" xfId="62256"/>
    <cellStyle name="Обычный 3 9 52 2 2" xfId="62257"/>
    <cellStyle name="Обычный 3 9 52 3" xfId="62258"/>
    <cellStyle name="Обычный 3 9 53" xfId="62259"/>
    <cellStyle name="Обычный 3 9 53 2" xfId="62260"/>
    <cellStyle name="Обычный 3 9 54" xfId="62261"/>
    <cellStyle name="Обычный 3 9 6" xfId="62262"/>
    <cellStyle name="Обычный 3 9 6 2" xfId="62263"/>
    <cellStyle name="Обычный 3 9 6 2 2" xfId="62264"/>
    <cellStyle name="Обычный 3 9 6 2 2 2" xfId="62265"/>
    <cellStyle name="Обычный 3 9 6 2 2 2 2" xfId="62266"/>
    <cellStyle name="Обычный 3 9 6 2 2 2 2 2" xfId="62267"/>
    <cellStyle name="Обычный 3 9 6 2 2 2 2 2 2" xfId="62268"/>
    <cellStyle name="Обычный 3 9 6 2 2 2 2 3" xfId="62269"/>
    <cellStyle name="Обычный 3 9 6 2 2 2 3" xfId="62270"/>
    <cellStyle name="Обычный 3 9 6 2 2 2 3 2" xfId="62271"/>
    <cellStyle name="Обычный 3 9 6 2 2 2 4" xfId="62272"/>
    <cellStyle name="Обычный 3 9 6 2 2 3" xfId="62273"/>
    <cellStyle name="Обычный 3 9 6 2 2 3 2" xfId="62274"/>
    <cellStyle name="Обычный 3 9 6 2 2 3 2 2" xfId="62275"/>
    <cellStyle name="Обычный 3 9 6 2 2 3 3" xfId="62276"/>
    <cellStyle name="Обычный 3 9 6 2 2 4" xfId="62277"/>
    <cellStyle name="Обычный 3 9 6 2 2 4 2" xfId="62278"/>
    <cellStyle name="Обычный 3 9 6 2 2 5" xfId="62279"/>
    <cellStyle name="Обычный 3 9 6 2 3" xfId="62280"/>
    <cellStyle name="Обычный 3 9 6 2 3 2" xfId="62281"/>
    <cellStyle name="Обычный 3 9 6 2 3 2 2" xfId="62282"/>
    <cellStyle name="Обычный 3 9 6 2 3 2 2 2" xfId="62283"/>
    <cellStyle name="Обычный 3 9 6 2 3 2 2 2 2" xfId="62284"/>
    <cellStyle name="Обычный 3 9 6 2 3 2 2 3" xfId="62285"/>
    <cellStyle name="Обычный 3 9 6 2 3 2 3" xfId="62286"/>
    <cellStyle name="Обычный 3 9 6 2 3 2 3 2" xfId="62287"/>
    <cellStyle name="Обычный 3 9 6 2 3 2 4" xfId="62288"/>
    <cellStyle name="Обычный 3 9 6 2 3 3" xfId="62289"/>
    <cellStyle name="Обычный 3 9 6 2 3 3 2" xfId="62290"/>
    <cellStyle name="Обычный 3 9 6 2 3 3 2 2" xfId="62291"/>
    <cellStyle name="Обычный 3 9 6 2 3 3 3" xfId="62292"/>
    <cellStyle name="Обычный 3 9 6 2 3 4" xfId="62293"/>
    <cellStyle name="Обычный 3 9 6 2 3 4 2" xfId="62294"/>
    <cellStyle name="Обычный 3 9 6 2 3 5" xfId="62295"/>
    <cellStyle name="Обычный 3 9 6 2 4" xfId="62296"/>
    <cellStyle name="Обычный 3 9 6 2 4 2" xfId="62297"/>
    <cellStyle name="Обычный 3 9 6 2 4 2 2" xfId="62298"/>
    <cellStyle name="Обычный 3 9 6 2 4 2 2 2" xfId="62299"/>
    <cellStyle name="Обычный 3 9 6 2 4 2 3" xfId="62300"/>
    <cellStyle name="Обычный 3 9 6 2 4 3" xfId="62301"/>
    <cellStyle name="Обычный 3 9 6 2 4 3 2" xfId="62302"/>
    <cellStyle name="Обычный 3 9 6 2 4 4" xfId="62303"/>
    <cellStyle name="Обычный 3 9 6 2 5" xfId="62304"/>
    <cellStyle name="Обычный 3 9 6 2 5 2" xfId="62305"/>
    <cellStyle name="Обычный 3 9 6 2 5 2 2" xfId="62306"/>
    <cellStyle name="Обычный 3 9 6 2 5 3" xfId="62307"/>
    <cellStyle name="Обычный 3 9 6 2 6" xfId="62308"/>
    <cellStyle name="Обычный 3 9 6 2 6 2" xfId="62309"/>
    <cellStyle name="Обычный 3 9 6 2 7" xfId="62310"/>
    <cellStyle name="Обычный 3 9 6 3" xfId="62311"/>
    <cellStyle name="Обычный 3 9 6 3 2" xfId="62312"/>
    <cellStyle name="Обычный 3 9 6 3 2 2" xfId="62313"/>
    <cellStyle name="Обычный 3 9 6 3 2 2 2" xfId="62314"/>
    <cellStyle name="Обычный 3 9 6 3 2 2 2 2" xfId="62315"/>
    <cellStyle name="Обычный 3 9 6 3 2 2 3" xfId="62316"/>
    <cellStyle name="Обычный 3 9 6 3 2 3" xfId="62317"/>
    <cellStyle name="Обычный 3 9 6 3 2 3 2" xfId="62318"/>
    <cellStyle name="Обычный 3 9 6 3 2 4" xfId="62319"/>
    <cellStyle name="Обычный 3 9 6 3 3" xfId="62320"/>
    <cellStyle name="Обычный 3 9 6 3 3 2" xfId="62321"/>
    <cellStyle name="Обычный 3 9 6 3 3 2 2" xfId="62322"/>
    <cellStyle name="Обычный 3 9 6 3 3 3" xfId="62323"/>
    <cellStyle name="Обычный 3 9 6 3 4" xfId="62324"/>
    <cellStyle name="Обычный 3 9 6 3 4 2" xfId="62325"/>
    <cellStyle name="Обычный 3 9 6 3 5" xfId="62326"/>
    <cellStyle name="Обычный 3 9 6 4" xfId="62327"/>
    <cellStyle name="Обычный 3 9 6 4 2" xfId="62328"/>
    <cellStyle name="Обычный 3 9 6 4 2 2" xfId="62329"/>
    <cellStyle name="Обычный 3 9 6 4 2 2 2" xfId="62330"/>
    <cellStyle name="Обычный 3 9 6 4 2 2 2 2" xfId="62331"/>
    <cellStyle name="Обычный 3 9 6 4 2 2 3" xfId="62332"/>
    <cellStyle name="Обычный 3 9 6 4 2 3" xfId="62333"/>
    <cellStyle name="Обычный 3 9 6 4 2 3 2" xfId="62334"/>
    <cellStyle name="Обычный 3 9 6 4 2 4" xfId="62335"/>
    <cellStyle name="Обычный 3 9 6 4 3" xfId="62336"/>
    <cellStyle name="Обычный 3 9 6 4 3 2" xfId="62337"/>
    <cellStyle name="Обычный 3 9 6 4 3 2 2" xfId="62338"/>
    <cellStyle name="Обычный 3 9 6 4 3 3" xfId="62339"/>
    <cellStyle name="Обычный 3 9 6 4 4" xfId="62340"/>
    <cellStyle name="Обычный 3 9 6 4 4 2" xfId="62341"/>
    <cellStyle name="Обычный 3 9 6 4 5" xfId="62342"/>
    <cellStyle name="Обычный 3 9 6 5" xfId="62343"/>
    <cellStyle name="Обычный 3 9 6 5 2" xfId="62344"/>
    <cellStyle name="Обычный 3 9 6 5 2 2" xfId="62345"/>
    <cellStyle name="Обычный 3 9 6 5 2 2 2" xfId="62346"/>
    <cellStyle name="Обычный 3 9 6 5 2 3" xfId="62347"/>
    <cellStyle name="Обычный 3 9 6 5 3" xfId="62348"/>
    <cellStyle name="Обычный 3 9 6 5 3 2" xfId="62349"/>
    <cellStyle name="Обычный 3 9 6 5 4" xfId="62350"/>
    <cellStyle name="Обычный 3 9 6 6" xfId="62351"/>
    <cellStyle name="Обычный 3 9 6 6 2" xfId="62352"/>
    <cellStyle name="Обычный 3 9 6 6 2 2" xfId="62353"/>
    <cellStyle name="Обычный 3 9 6 6 3" xfId="62354"/>
    <cellStyle name="Обычный 3 9 6 7" xfId="62355"/>
    <cellStyle name="Обычный 3 9 6 7 2" xfId="62356"/>
    <cellStyle name="Обычный 3 9 6 8" xfId="62357"/>
    <cellStyle name="Обычный 3 9 7" xfId="62358"/>
    <cellStyle name="Обычный 3 9 7 2" xfId="62359"/>
    <cellStyle name="Обычный 3 9 7 2 2" xfId="62360"/>
    <cellStyle name="Обычный 3 9 7 2 2 2" xfId="62361"/>
    <cellStyle name="Обычный 3 9 7 2 2 2 2" xfId="62362"/>
    <cellStyle name="Обычный 3 9 7 2 2 2 2 2" xfId="62363"/>
    <cellStyle name="Обычный 3 9 7 2 2 2 2 2 2" xfId="62364"/>
    <cellStyle name="Обычный 3 9 7 2 2 2 2 3" xfId="62365"/>
    <cellStyle name="Обычный 3 9 7 2 2 2 3" xfId="62366"/>
    <cellStyle name="Обычный 3 9 7 2 2 2 3 2" xfId="62367"/>
    <cellStyle name="Обычный 3 9 7 2 2 2 4" xfId="62368"/>
    <cellStyle name="Обычный 3 9 7 2 2 3" xfId="62369"/>
    <cellStyle name="Обычный 3 9 7 2 2 3 2" xfId="62370"/>
    <cellStyle name="Обычный 3 9 7 2 2 3 2 2" xfId="62371"/>
    <cellStyle name="Обычный 3 9 7 2 2 3 3" xfId="62372"/>
    <cellStyle name="Обычный 3 9 7 2 2 4" xfId="62373"/>
    <cellStyle name="Обычный 3 9 7 2 2 4 2" xfId="62374"/>
    <cellStyle name="Обычный 3 9 7 2 2 5" xfId="62375"/>
    <cellStyle name="Обычный 3 9 7 2 3" xfId="62376"/>
    <cellStyle name="Обычный 3 9 7 2 3 2" xfId="62377"/>
    <cellStyle name="Обычный 3 9 7 2 3 2 2" xfId="62378"/>
    <cellStyle name="Обычный 3 9 7 2 3 2 2 2" xfId="62379"/>
    <cellStyle name="Обычный 3 9 7 2 3 2 2 2 2" xfId="62380"/>
    <cellStyle name="Обычный 3 9 7 2 3 2 2 3" xfId="62381"/>
    <cellStyle name="Обычный 3 9 7 2 3 2 3" xfId="62382"/>
    <cellStyle name="Обычный 3 9 7 2 3 2 3 2" xfId="62383"/>
    <cellStyle name="Обычный 3 9 7 2 3 2 4" xfId="62384"/>
    <cellStyle name="Обычный 3 9 7 2 3 3" xfId="62385"/>
    <cellStyle name="Обычный 3 9 7 2 3 3 2" xfId="62386"/>
    <cellStyle name="Обычный 3 9 7 2 3 3 2 2" xfId="62387"/>
    <cellStyle name="Обычный 3 9 7 2 3 3 3" xfId="62388"/>
    <cellStyle name="Обычный 3 9 7 2 3 4" xfId="62389"/>
    <cellStyle name="Обычный 3 9 7 2 3 4 2" xfId="62390"/>
    <cellStyle name="Обычный 3 9 7 2 3 5" xfId="62391"/>
    <cellStyle name="Обычный 3 9 7 2 4" xfId="62392"/>
    <cellStyle name="Обычный 3 9 7 2 4 2" xfId="62393"/>
    <cellStyle name="Обычный 3 9 7 2 4 2 2" xfId="62394"/>
    <cellStyle name="Обычный 3 9 7 2 4 2 2 2" xfId="62395"/>
    <cellStyle name="Обычный 3 9 7 2 4 2 3" xfId="62396"/>
    <cellStyle name="Обычный 3 9 7 2 4 3" xfId="62397"/>
    <cellStyle name="Обычный 3 9 7 2 4 3 2" xfId="62398"/>
    <cellStyle name="Обычный 3 9 7 2 4 4" xfId="62399"/>
    <cellStyle name="Обычный 3 9 7 2 5" xfId="62400"/>
    <cellStyle name="Обычный 3 9 7 2 5 2" xfId="62401"/>
    <cellStyle name="Обычный 3 9 7 2 5 2 2" xfId="62402"/>
    <cellStyle name="Обычный 3 9 7 2 5 3" xfId="62403"/>
    <cellStyle name="Обычный 3 9 7 2 6" xfId="62404"/>
    <cellStyle name="Обычный 3 9 7 2 6 2" xfId="62405"/>
    <cellStyle name="Обычный 3 9 7 2 7" xfId="62406"/>
    <cellStyle name="Обычный 3 9 7 3" xfId="62407"/>
    <cellStyle name="Обычный 3 9 7 3 2" xfId="62408"/>
    <cellStyle name="Обычный 3 9 7 3 2 2" xfId="62409"/>
    <cellStyle name="Обычный 3 9 7 3 2 2 2" xfId="62410"/>
    <cellStyle name="Обычный 3 9 7 3 2 2 2 2" xfId="62411"/>
    <cellStyle name="Обычный 3 9 7 3 2 2 3" xfId="62412"/>
    <cellStyle name="Обычный 3 9 7 3 2 3" xfId="62413"/>
    <cellStyle name="Обычный 3 9 7 3 2 3 2" xfId="62414"/>
    <cellStyle name="Обычный 3 9 7 3 2 4" xfId="62415"/>
    <cellStyle name="Обычный 3 9 7 3 3" xfId="62416"/>
    <cellStyle name="Обычный 3 9 7 3 3 2" xfId="62417"/>
    <cellStyle name="Обычный 3 9 7 3 3 2 2" xfId="62418"/>
    <cellStyle name="Обычный 3 9 7 3 3 3" xfId="62419"/>
    <cellStyle name="Обычный 3 9 7 3 4" xfId="62420"/>
    <cellStyle name="Обычный 3 9 7 3 4 2" xfId="62421"/>
    <cellStyle name="Обычный 3 9 7 3 5" xfId="62422"/>
    <cellStyle name="Обычный 3 9 7 4" xfId="62423"/>
    <cellStyle name="Обычный 3 9 7 4 2" xfId="62424"/>
    <cellStyle name="Обычный 3 9 7 4 2 2" xfId="62425"/>
    <cellStyle name="Обычный 3 9 7 4 2 2 2" xfId="62426"/>
    <cellStyle name="Обычный 3 9 7 4 2 2 2 2" xfId="62427"/>
    <cellStyle name="Обычный 3 9 7 4 2 2 3" xfId="62428"/>
    <cellStyle name="Обычный 3 9 7 4 2 3" xfId="62429"/>
    <cellStyle name="Обычный 3 9 7 4 2 3 2" xfId="62430"/>
    <cellStyle name="Обычный 3 9 7 4 2 4" xfId="62431"/>
    <cellStyle name="Обычный 3 9 7 4 3" xfId="62432"/>
    <cellStyle name="Обычный 3 9 7 4 3 2" xfId="62433"/>
    <cellStyle name="Обычный 3 9 7 4 3 2 2" xfId="62434"/>
    <cellStyle name="Обычный 3 9 7 4 3 3" xfId="62435"/>
    <cellStyle name="Обычный 3 9 7 4 4" xfId="62436"/>
    <cellStyle name="Обычный 3 9 7 4 4 2" xfId="62437"/>
    <cellStyle name="Обычный 3 9 7 4 5" xfId="62438"/>
    <cellStyle name="Обычный 3 9 7 5" xfId="62439"/>
    <cellStyle name="Обычный 3 9 7 5 2" xfId="62440"/>
    <cellStyle name="Обычный 3 9 7 5 2 2" xfId="62441"/>
    <cellStyle name="Обычный 3 9 7 5 2 2 2" xfId="62442"/>
    <cellStyle name="Обычный 3 9 7 5 2 3" xfId="62443"/>
    <cellStyle name="Обычный 3 9 7 5 3" xfId="62444"/>
    <cellStyle name="Обычный 3 9 7 5 3 2" xfId="62445"/>
    <cellStyle name="Обычный 3 9 7 5 4" xfId="62446"/>
    <cellStyle name="Обычный 3 9 7 6" xfId="62447"/>
    <cellStyle name="Обычный 3 9 7 6 2" xfId="62448"/>
    <cellStyle name="Обычный 3 9 7 6 2 2" xfId="62449"/>
    <cellStyle name="Обычный 3 9 7 6 3" xfId="62450"/>
    <cellStyle name="Обычный 3 9 7 7" xfId="62451"/>
    <cellStyle name="Обычный 3 9 7 7 2" xfId="62452"/>
    <cellStyle name="Обычный 3 9 7 8" xfId="62453"/>
    <cellStyle name="Обычный 3 9 8" xfId="62454"/>
    <cellStyle name="Обычный 3 9 8 2" xfId="62455"/>
    <cellStyle name="Обычный 3 9 8 2 2" xfId="62456"/>
    <cellStyle name="Обычный 3 9 8 2 2 2" xfId="62457"/>
    <cellStyle name="Обычный 3 9 8 2 2 2 2" xfId="62458"/>
    <cellStyle name="Обычный 3 9 8 2 2 2 2 2" xfId="62459"/>
    <cellStyle name="Обычный 3 9 8 2 2 2 2 2 2" xfId="62460"/>
    <cellStyle name="Обычный 3 9 8 2 2 2 2 3" xfId="62461"/>
    <cellStyle name="Обычный 3 9 8 2 2 2 3" xfId="62462"/>
    <cellStyle name="Обычный 3 9 8 2 2 2 3 2" xfId="62463"/>
    <cellStyle name="Обычный 3 9 8 2 2 2 4" xfId="62464"/>
    <cellStyle name="Обычный 3 9 8 2 2 3" xfId="62465"/>
    <cellStyle name="Обычный 3 9 8 2 2 3 2" xfId="62466"/>
    <cellStyle name="Обычный 3 9 8 2 2 3 2 2" xfId="62467"/>
    <cellStyle name="Обычный 3 9 8 2 2 3 3" xfId="62468"/>
    <cellStyle name="Обычный 3 9 8 2 2 4" xfId="62469"/>
    <cellStyle name="Обычный 3 9 8 2 2 4 2" xfId="62470"/>
    <cellStyle name="Обычный 3 9 8 2 2 5" xfId="62471"/>
    <cellStyle name="Обычный 3 9 8 2 3" xfId="62472"/>
    <cellStyle name="Обычный 3 9 8 2 3 2" xfId="62473"/>
    <cellStyle name="Обычный 3 9 8 2 3 2 2" xfId="62474"/>
    <cellStyle name="Обычный 3 9 8 2 3 2 2 2" xfId="62475"/>
    <cellStyle name="Обычный 3 9 8 2 3 2 2 2 2" xfId="62476"/>
    <cellStyle name="Обычный 3 9 8 2 3 2 2 3" xfId="62477"/>
    <cellStyle name="Обычный 3 9 8 2 3 2 3" xfId="62478"/>
    <cellStyle name="Обычный 3 9 8 2 3 2 3 2" xfId="62479"/>
    <cellStyle name="Обычный 3 9 8 2 3 2 4" xfId="62480"/>
    <cellStyle name="Обычный 3 9 8 2 3 3" xfId="62481"/>
    <cellStyle name="Обычный 3 9 8 2 3 3 2" xfId="62482"/>
    <cellStyle name="Обычный 3 9 8 2 3 3 2 2" xfId="62483"/>
    <cellStyle name="Обычный 3 9 8 2 3 3 3" xfId="62484"/>
    <cellStyle name="Обычный 3 9 8 2 3 4" xfId="62485"/>
    <cellStyle name="Обычный 3 9 8 2 3 4 2" xfId="62486"/>
    <cellStyle name="Обычный 3 9 8 2 3 5" xfId="62487"/>
    <cellStyle name="Обычный 3 9 8 2 4" xfId="62488"/>
    <cellStyle name="Обычный 3 9 8 2 4 2" xfId="62489"/>
    <cellStyle name="Обычный 3 9 8 2 4 2 2" xfId="62490"/>
    <cellStyle name="Обычный 3 9 8 2 4 2 2 2" xfId="62491"/>
    <cellStyle name="Обычный 3 9 8 2 4 2 3" xfId="62492"/>
    <cellStyle name="Обычный 3 9 8 2 4 3" xfId="62493"/>
    <cellStyle name="Обычный 3 9 8 2 4 3 2" xfId="62494"/>
    <cellStyle name="Обычный 3 9 8 2 4 4" xfId="62495"/>
    <cellStyle name="Обычный 3 9 8 2 5" xfId="62496"/>
    <cellStyle name="Обычный 3 9 8 2 5 2" xfId="62497"/>
    <cellStyle name="Обычный 3 9 8 2 5 2 2" xfId="62498"/>
    <cellStyle name="Обычный 3 9 8 2 5 3" xfId="62499"/>
    <cellStyle name="Обычный 3 9 8 2 6" xfId="62500"/>
    <cellStyle name="Обычный 3 9 8 2 6 2" xfId="62501"/>
    <cellStyle name="Обычный 3 9 8 2 7" xfId="62502"/>
    <cellStyle name="Обычный 3 9 8 3" xfId="62503"/>
    <cellStyle name="Обычный 3 9 8 3 2" xfId="62504"/>
    <cellStyle name="Обычный 3 9 8 3 2 2" xfId="62505"/>
    <cellStyle name="Обычный 3 9 8 3 2 2 2" xfId="62506"/>
    <cellStyle name="Обычный 3 9 8 3 2 2 2 2" xfId="62507"/>
    <cellStyle name="Обычный 3 9 8 3 2 2 3" xfId="62508"/>
    <cellStyle name="Обычный 3 9 8 3 2 3" xfId="62509"/>
    <cellStyle name="Обычный 3 9 8 3 2 3 2" xfId="62510"/>
    <cellStyle name="Обычный 3 9 8 3 2 4" xfId="62511"/>
    <cellStyle name="Обычный 3 9 8 3 3" xfId="62512"/>
    <cellStyle name="Обычный 3 9 8 3 3 2" xfId="62513"/>
    <cellStyle name="Обычный 3 9 8 3 3 2 2" xfId="62514"/>
    <cellStyle name="Обычный 3 9 8 3 3 3" xfId="62515"/>
    <cellStyle name="Обычный 3 9 8 3 4" xfId="62516"/>
    <cellStyle name="Обычный 3 9 8 3 4 2" xfId="62517"/>
    <cellStyle name="Обычный 3 9 8 3 5" xfId="62518"/>
    <cellStyle name="Обычный 3 9 8 4" xfId="62519"/>
    <cellStyle name="Обычный 3 9 8 4 2" xfId="62520"/>
    <cellStyle name="Обычный 3 9 8 4 2 2" xfId="62521"/>
    <cellStyle name="Обычный 3 9 8 4 2 2 2" xfId="62522"/>
    <cellStyle name="Обычный 3 9 8 4 2 2 2 2" xfId="62523"/>
    <cellStyle name="Обычный 3 9 8 4 2 2 3" xfId="62524"/>
    <cellStyle name="Обычный 3 9 8 4 2 3" xfId="62525"/>
    <cellStyle name="Обычный 3 9 8 4 2 3 2" xfId="62526"/>
    <cellStyle name="Обычный 3 9 8 4 2 4" xfId="62527"/>
    <cellStyle name="Обычный 3 9 8 4 3" xfId="62528"/>
    <cellStyle name="Обычный 3 9 8 4 3 2" xfId="62529"/>
    <cellStyle name="Обычный 3 9 8 4 3 2 2" xfId="62530"/>
    <cellStyle name="Обычный 3 9 8 4 3 3" xfId="62531"/>
    <cellStyle name="Обычный 3 9 8 4 4" xfId="62532"/>
    <cellStyle name="Обычный 3 9 8 4 4 2" xfId="62533"/>
    <cellStyle name="Обычный 3 9 8 4 5" xfId="62534"/>
    <cellStyle name="Обычный 3 9 8 5" xfId="62535"/>
    <cellStyle name="Обычный 3 9 8 5 2" xfId="62536"/>
    <cellStyle name="Обычный 3 9 8 5 2 2" xfId="62537"/>
    <cellStyle name="Обычный 3 9 8 5 2 2 2" xfId="62538"/>
    <cellStyle name="Обычный 3 9 8 5 2 3" xfId="62539"/>
    <cellStyle name="Обычный 3 9 8 5 3" xfId="62540"/>
    <cellStyle name="Обычный 3 9 8 5 3 2" xfId="62541"/>
    <cellStyle name="Обычный 3 9 8 5 4" xfId="62542"/>
    <cellStyle name="Обычный 3 9 8 6" xfId="62543"/>
    <cellStyle name="Обычный 3 9 8 6 2" xfId="62544"/>
    <cellStyle name="Обычный 3 9 8 6 2 2" xfId="62545"/>
    <cellStyle name="Обычный 3 9 8 6 3" xfId="62546"/>
    <cellStyle name="Обычный 3 9 8 7" xfId="62547"/>
    <cellStyle name="Обычный 3 9 8 7 2" xfId="62548"/>
    <cellStyle name="Обычный 3 9 8 8" xfId="62549"/>
    <cellStyle name="Обычный 3 9 9" xfId="62550"/>
    <cellStyle name="Обычный 3 9 9 2" xfId="62551"/>
    <cellStyle name="Обычный 3 9 9 2 2" xfId="62552"/>
    <cellStyle name="Обычный 3 9 9 2 2 2" xfId="62553"/>
    <cellStyle name="Обычный 3 9 9 2 2 2 2" xfId="62554"/>
    <cellStyle name="Обычный 3 9 9 2 2 2 2 2" xfId="62555"/>
    <cellStyle name="Обычный 3 9 9 2 2 2 2 2 2" xfId="62556"/>
    <cellStyle name="Обычный 3 9 9 2 2 2 2 3" xfId="62557"/>
    <cellStyle name="Обычный 3 9 9 2 2 2 3" xfId="62558"/>
    <cellStyle name="Обычный 3 9 9 2 2 2 3 2" xfId="62559"/>
    <cellStyle name="Обычный 3 9 9 2 2 2 4" xfId="62560"/>
    <cellStyle name="Обычный 3 9 9 2 2 3" xfId="62561"/>
    <cellStyle name="Обычный 3 9 9 2 2 3 2" xfId="62562"/>
    <cellStyle name="Обычный 3 9 9 2 2 3 2 2" xfId="62563"/>
    <cellStyle name="Обычный 3 9 9 2 2 3 3" xfId="62564"/>
    <cellStyle name="Обычный 3 9 9 2 2 4" xfId="62565"/>
    <cellStyle name="Обычный 3 9 9 2 2 4 2" xfId="62566"/>
    <cellStyle name="Обычный 3 9 9 2 2 5" xfId="62567"/>
    <cellStyle name="Обычный 3 9 9 2 3" xfId="62568"/>
    <cellStyle name="Обычный 3 9 9 2 3 2" xfId="62569"/>
    <cellStyle name="Обычный 3 9 9 2 3 2 2" xfId="62570"/>
    <cellStyle name="Обычный 3 9 9 2 3 2 2 2" xfId="62571"/>
    <cellStyle name="Обычный 3 9 9 2 3 2 2 2 2" xfId="62572"/>
    <cellStyle name="Обычный 3 9 9 2 3 2 2 3" xfId="62573"/>
    <cellStyle name="Обычный 3 9 9 2 3 2 3" xfId="62574"/>
    <cellStyle name="Обычный 3 9 9 2 3 2 3 2" xfId="62575"/>
    <cellStyle name="Обычный 3 9 9 2 3 2 4" xfId="62576"/>
    <cellStyle name="Обычный 3 9 9 2 3 3" xfId="62577"/>
    <cellStyle name="Обычный 3 9 9 2 3 3 2" xfId="62578"/>
    <cellStyle name="Обычный 3 9 9 2 3 3 2 2" xfId="62579"/>
    <cellStyle name="Обычный 3 9 9 2 3 3 3" xfId="62580"/>
    <cellStyle name="Обычный 3 9 9 2 3 4" xfId="62581"/>
    <cellStyle name="Обычный 3 9 9 2 3 4 2" xfId="62582"/>
    <cellStyle name="Обычный 3 9 9 2 3 5" xfId="62583"/>
    <cellStyle name="Обычный 3 9 9 2 4" xfId="62584"/>
    <cellStyle name="Обычный 3 9 9 2 4 2" xfId="62585"/>
    <cellStyle name="Обычный 3 9 9 2 4 2 2" xfId="62586"/>
    <cellStyle name="Обычный 3 9 9 2 4 2 2 2" xfId="62587"/>
    <cellStyle name="Обычный 3 9 9 2 4 2 3" xfId="62588"/>
    <cellStyle name="Обычный 3 9 9 2 4 3" xfId="62589"/>
    <cellStyle name="Обычный 3 9 9 2 4 3 2" xfId="62590"/>
    <cellStyle name="Обычный 3 9 9 2 4 4" xfId="62591"/>
    <cellStyle name="Обычный 3 9 9 2 5" xfId="62592"/>
    <cellStyle name="Обычный 3 9 9 2 5 2" xfId="62593"/>
    <cellStyle name="Обычный 3 9 9 2 5 2 2" xfId="62594"/>
    <cellStyle name="Обычный 3 9 9 2 5 3" xfId="62595"/>
    <cellStyle name="Обычный 3 9 9 2 6" xfId="62596"/>
    <cellStyle name="Обычный 3 9 9 2 6 2" xfId="62597"/>
    <cellStyle name="Обычный 3 9 9 2 7" xfId="62598"/>
    <cellStyle name="Обычный 3 9 9 3" xfId="62599"/>
    <cellStyle name="Обычный 3 9 9 3 2" xfId="62600"/>
    <cellStyle name="Обычный 3 9 9 3 2 2" xfId="62601"/>
    <cellStyle name="Обычный 3 9 9 3 2 2 2" xfId="62602"/>
    <cellStyle name="Обычный 3 9 9 3 2 2 2 2" xfId="62603"/>
    <cellStyle name="Обычный 3 9 9 3 2 2 3" xfId="62604"/>
    <cellStyle name="Обычный 3 9 9 3 2 3" xfId="62605"/>
    <cellStyle name="Обычный 3 9 9 3 2 3 2" xfId="62606"/>
    <cellStyle name="Обычный 3 9 9 3 2 4" xfId="62607"/>
    <cellStyle name="Обычный 3 9 9 3 3" xfId="62608"/>
    <cellStyle name="Обычный 3 9 9 3 3 2" xfId="62609"/>
    <cellStyle name="Обычный 3 9 9 3 3 2 2" xfId="62610"/>
    <cellStyle name="Обычный 3 9 9 3 3 3" xfId="62611"/>
    <cellStyle name="Обычный 3 9 9 3 4" xfId="62612"/>
    <cellStyle name="Обычный 3 9 9 3 4 2" xfId="62613"/>
    <cellStyle name="Обычный 3 9 9 3 5" xfId="62614"/>
    <cellStyle name="Обычный 3 9 9 4" xfId="62615"/>
    <cellStyle name="Обычный 3 9 9 4 2" xfId="62616"/>
    <cellStyle name="Обычный 3 9 9 4 2 2" xfId="62617"/>
    <cellStyle name="Обычный 3 9 9 4 2 2 2" xfId="62618"/>
    <cellStyle name="Обычный 3 9 9 4 2 2 2 2" xfId="62619"/>
    <cellStyle name="Обычный 3 9 9 4 2 2 3" xfId="62620"/>
    <cellStyle name="Обычный 3 9 9 4 2 3" xfId="62621"/>
    <cellStyle name="Обычный 3 9 9 4 2 3 2" xfId="62622"/>
    <cellStyle name="Обычный 3 9 9 4 2 4" xfId="62623"/>
    <cellStyle name="Обычный 3 9 9 4 3" xfId="62624"/>
    <cellStyle name="Обычный 3 9 9 4 3 2" xfId="62625"/>
    <cellStyle name="Обычный 3 9 9 4 3 2 2" xfId="62626"/>
    <cellStyle name="Обычный 3 9 9 4 3 3" xfId="62627"/>
    <cellStyle name="Обычный 3 9 9 4 4" xfId="62628"/>
    <cellStyle name="Обычный 3 9 9 4 4 2" xfId="62629"/>
    <cellStyle name="Обычный 3 9 9 4 5" xfId="62630"/>
    <cellStyle name="Обычный 3 9 9 5" xfId="62631"/>
    <cellStyle name="Обычный 3 9 9 5 2" xfId="62632"/>
    <cellStyle name="Обычный 3 9 9 5 2 2" xfId="62633"/>
    <cellStyle name="Обычный 3 9 9 5 2 2 2" xfId="62634"/>
    <cellStyle name="Обычный 3 9 9 5 2 3" xfId="62635"/>
    <cellStyle name="Обычный 3 9 9 5 3" xfId="62636"/>
    <cellStyle name="Обычный 3 9 9 5 3 2" xfId="62637"/>
    <cellStyle name="Обычный 3 9 9 5 4" xfId="62638"/>
    <cellStyle name="Обычный 3 9 9 6" xfId="62639"/>
    <cellStyle name="Обычный 3 9 9 6 2" xfId="62640"/>
    <cellStyle name="Обычный 3 9 9 6 2 2" xfId="62641"/>
    <cellStyle name="Обычный 3 9 9 6 3" xfId="62642"/>
    <cellStyle name="Обычный 3 9 9 7" xfId="62643"/>
    <cellStyle name="Обычный 3 9 9 7 2" xfId="62644"/>
    <cellStyle name="Обычный 3 9 9 8" xfId="62645"/>
    <cellStyle name="Обычный 3_Предложения по корректировке программы реновации (с учетом реновации за счет аморт)" xfId="62655"/>
    <cellStyle name="Обычный 30" xfId="62646"/>
    <cellStyle name="Обычный 31" xfId="62647"/>
    <cellStyle name="Обычный 32" xfId="62648"/>
    <cellStyle name="Обычный 33" xfId="62649"/>
    <cellStyle name="Обычный 34" xfId="62650"/>
    <cellStyle name="Обычный 35" xfId="62651"/>
    <cellStyle name="Обычный 35 2" xfId="62652"/>
    <cellStyle name="Обычный 36" xfId="62653"/>
    <cellStyle name="Обычный 36 2" xfId="62654"/>
    <cellStyle name="Обычный 4" xfId="62656"/>
    <cellStyle name="Обычный 4 10" xfId="62657"/>
    <cellStyle name="Обычный 4 11" xfId="62658"/>
    <cellStyle name="Обычный 4 12" xfId="62659"/>
    <cellStyle name="Обычный 4 13" xfId="62660"/>
    <cellStyle name="Обычный 4 14" xfId="62661"/>
    <cellStyle name="Обычный 4 15" xfId="62662"/>
    <cellStyle name="Обычный 4 16" xfId="62663"/>
    <cellStyle name="Обычный 4 17" xfId="62664"/>
    <cellStyle name="Обычный 4 18" xfId="62665"/>
    <cellStyle name="Обычный 4 19" xfId="62666"/>
    <cellStyle name="Обычный 4 2" xfId="62667"/>
    <cellStyle name="Обычный 4 2 2" xfId="62668"/>
    <cellStyle name="Обычный 4 20" xfId="62669"/>
    <cellStyle name="Обычный 4 21" xfId="62670"/>
    <cellStyle name="Обычный 4 3" xfId="62671"/>
    <cellStyle name="Обычный 4 4" xfId="62672"/>
    <cellStyle name="Обычный 4 5" xfId="62673"/>
    <cellStyle name="Обычный 4 6" xfId="62674"/>
    <cellStyle name="Обычный 4 7" xfId="62675"/>
    <cellStyle name="Обычный 4 8" xfId="62676"/>
    <cellStyle name="Обычный 4 9" xfId="62677"/>
    <cellStyle name="Обычный 4_Исходные данные для модели" xfId="62682"/>
    <cellStyle name="Обычный 42" xfId="62678"/>
    <cellStyle name="Обычный 42 2" xfId="62679"/>
    <cellStyle name="Обычный 42 2 2" xfId="62680"/>
    <cellStyle name="Обычный 42_Приложение 2 10-00" xfId="62681"/>
    <cellStyle name="Обычный 5" xfId="62683"/>
    <cellStyle name="Обычный 5 2" xfId="62684"/>
    <cellStyle name="Обычный 5 2 2" xfId="62685"/>
    <cellStyle name="Обычный 5 2 3" xfId="62686"/>
    <cellStyle name="Обычный 5 2 4" xfId="62687"/>
    <cellStyle name="Обычный 5 2 5" xfId="62688"/>
    <cellStyle name="Обычный 5 3" xfId="62689"/>
    <cellStyle name="Обычный 5 4" xfId="62690"/>
    <cellStyle name="Обычный 5 5" xfId="62691"/>
    <cellStyle name="Обычный 5 6" xfId="62692"/>
    <cellStyle name="Обычный 5 7" xfId="62693"/>
    <cellStyle name="Обычный 50" xfId="62694"/>
    <cellStyle name="Обычный 6" xfId="62695"/>
    <cellStyle name="Обычный 6 2" xfId="62696"/>
    <cellStyle name="Обычный 6 2 10" xfId="62697"/>
    <cellStyle name="Обычный 6 2 2" xfId="62698"/>
    <cellStyle name="Обычный 6 2 2 2" xfId="62699"/>
    <cellStyle name="Обычный 6 2 2 2 2" xfId="62700"/>
    <cellStyle name="Обычный 6 2 2 2 2 2" xfId="62701"/>
    <cellStyle name="Обычный 6 2 2 2 2 2 2" xfId="62702"/>
    <cellStyle name="Обычный 6 2 2 2 2 2 2 2" xfId="62703"/>
    <cellStyle name="Обычный 6 2 2 2 2 2 3" xfId="62704"/>
    <cellStyle name="Обычный 6 2 2 2 2 2 3 2" xfId="62705"/>
    <cellStyle name="Обычный 6 2 2 2 2 2 4" xfId="62706"/>
    <cellStyle name="Обычный 6 2 2 2 2 3" xfId="62707"/>
    <cellStyle name="Обычный 6 2 2 2 2 3 2" xfId="62708"/>
    <cellStyle name="Обычный 6 2 2 2 2 4" xfId="62709"/>
    <cellStyle name="Обычный 6 2 2 2 2 4 2" xfId="62710"/>
    <cellStyle name="Обычный 6 2 2 2 2 5" xfId="62711"/>
    <cellStyle name="Обычный 6 2 2 2 3" xfId="62712"/>
    <cellStyle name="Обычный 6 2 2 2 3 2" xfId="62713"/>
    <cellStyle name="Обычный 6 2 2 2 3 2 2" xfId="62714"/>
    <cellStyle name="Обычный 6 2 2 2 3 3" xfId="62715"/>
    <cellStyle name="Обычный 6 2 2 2 3 3 2" xfId="62716"/>
    <cellStyle name="Обычный 6 2 2 2 3 4" xfId="62717"/>
    <cellStyle name="Обычный 6 2 2 2 4" xfId="62718"/>
    <cellStyle name="Обычный 6 2 2 2 4 2" xfId="62719"/>
    <cellStyle name="Обычный 6 2 2 2 5" xfId="62720"/>
    <cellStyle name="Обычный 6 2 2 2 5 2" xfId="62721"/>
    <cellStyle name="Обычный 6 2 2 2 6" xfId="62722"/>
    <cellStyle name="Обычный 6 2 2 3" xfId="62723"/>
    <cellStyle name="Обычный 6 2 2 3 2" xfId="62724"/>
    <cellStyle name="Обычный 6 2 2 3 2 2" xfId="62725"/>
    <cellStyle name="Обычный 6 2 2 3 2 2 2" xfId="62726"/>
    <cellStyle name="Обычный 6 2 2 3 2 3" xfId="62727"/>
    <cellStyle name="Обычный 6 2 2 3 2 3 2" xfId="62728"/>
    <cellStyle name="Обычный 6 2 2 3 2 4" xfId="62729"/>
    <cellStyle name="Обычный 6 2 2 3 3" xfId="62730"/>
    <cellStyle name="Обычный 6 2 2 3 3 2" xfId="62731"/>
    <cellStyle name="Обычный 6 2 2 3 4" xfId="62732"/>
    <cellStyle name="Обычный 6 2 2 3 4 2" xfId="62733"/>
    <cellStyle name="Обычный 6 2 2 3 5" xfId="62734"/>
    <cellStyle name="Обычный 6 2 2 4" xfId="62735"/>
    <cellStyle name="Обычный 6 2 2 4 2" xfId="62736"/>
    <cellStyle name="Обычный 6 2 2 4 2 2" xfId="62737"/>
    <cellStyle name="Обычный 6 2 2 4 2 2 2" xfId="62738"/>
    <cellStyle name="Обычный 6 2 2 4 2 3" xfId="62739"/>
    <cellStyle name="Обычный 6 2 2 4 2 3 2" xfId="62740"/>
    <cellStyle name="Обычный 6 2 2 4 2 4" xfId="62741"/>
    <cellStyle name="Обычный 6 2 2 4 3" xfId="62742"/>
    <cellStyle name="Обычный 6 2 2 4 3 2" xfId="62743"/>
    <cellStyle name="Обычный 6 2 2 4 4" xfId="62744"/>
    <cellStyle name="Обычный 6 2 2 4 4 2" xfId="62745"/>
    <cellStyle name="Обычный 6 2 2 4 5" xfId="62746"/>
    <cellStyle name="Обычный 6 2 2 5" xfId="62747"/>
    <cellStyle name="Обычный 6 2 2 5 2" xfId="62748"/>
    <cellStyle name="Обычный 6 2 2 5 2 2" xfId="62749"/>
    <cellStyle name="Обычный 6 2 2 5 3" xfId="62750"/>
    <cellStyle name="Обычный 6 2 2 5 3 2" xfId="62751"/>
    <cellStyle name="Обычный 6 2 2 5 4" xfId="62752"/>
    <cellStyle name="Обычный 6 2 2 6" xfId="62753"/>
    <cellStyle name="Обычный 6 2 2 6 2" xfId="62754"/>
    <cellStyle name="Обычный 6 2 2 7" xfId="62755"/>
    <cellStyle name="Обычный 6 2 2 7 2" xfId="62756"/>
    <cellStyle name="Обычный 6 2 2 8" xfId="62757"/>
    <cellStyle name="Обычный 6 2 2 8 2" xfId="62758"/>
    <cellStyle name="Обычный 6 2 2 9" xfId="62759"/>
    <cellStyle name="Обычный 6 2 3" xfId="62760"/>
    <cellStyle name="Обычный 6 2 3 2" xfId="62761"/>
    <cellStyle name="Обычный 6 2 3 2 2" xfId="62762"/>
    <cellStyle name="Обычный 6 2 3 2 2 2" xfId="62763"/>
    <cellStyle name="Обычный 6 2 3 2 2 2 2" xfId="62764"/>
    <cellStyle name="Обычный 6 2 3 2 2 2 2 2" xfId="62765"/>
    <cellStyle name="Обычный 6 2 3 2 2 2 3" xfId="62766"/>
    <cellStyle name="Обычный 6 2 3 2 2 2 3 2" xfId="62767"/>
    <cellStyle name="Обычный 6 2 3 2 2 2 4" xfId="62768"/>
    <cellStyle name="Обычный 6 2 3 2 2 3" xfId="62769"/>
    <cellStyle name="Обычный 6 2 3 2 2 3 2" xfId="62770"/>
    <cellStyle name="Обычный 6 2 3 2 2 4" xfId="62771"/>
    <cellStyle name="Обычный 6 2 3 2 2 4 2" xfId="62772"/>
    <cellStyle name="Обычный 6 2 3 2 2 5" xfId="62773"/>
    <cellStyle name="Обычный 6 2 3 2 3" xfId="62774"/>
    <cellStyle name="Обычный 6 2 3 2 3 2" xfId="62775"/>
    <cellStyle name="Обычный 6 2 3 2 3 2 2" xfId="62776"/>
    <cellStyle name="Обычный 6 2 3 2 3 3" xfId="62777"/>
    <cellStyle name="Обычный 6 2 3 2 3 3 2" xfId="62778"/>
    <cellStyle name="Обычный 6 2 3 2 3 4" xfId="62779"/>
    <cellStyle name="Обычный 6 2 3 2 4" xfId="62780"/>
    <cellStyle name="Обычный 6 2 3 2 4 2" xfId="62781"/>
    <cellStyle name="Обычный 6 2 3 2 5" xfId="62782"/>
    <cellStyle name="Обычный 6 2 3 2 5 2" xfId="62783"/>
    <cellStyle name="Обычный 6 2 3 2 6" xfId="62784"/>
    <cellStyle name="Обычный 6 2 3 3" xfId="62785"/>
    <cellStyle name="Обычный 6 2 3 3 2" xfId="62786"/>
    <cellStyle name="Обычный 6 2 3 3 2 2" xfId="62787"/>
    <cellStyle name="Обычный 6 2 3 3 2 2 2" xfId="62788"/>
    <cellStyle name="Обычный 6 2 3 3 2 3" xfId="62789"/>
    <cellStyle name="Обычный 6 2 3 3 2 3 2" xfId="62790"/>
    <cellStyle name="Обычный 6 2 3 3 2 4" xfId="62791"/>
    <cellStyle name="Обычный 6 2 3 3 3" xfId="62792"/>
    <cellStyle name="Обычный 6 2 3 3 3 2" xfId="62793"/>
    <cellStyle name="Обычный 6 2 3 3 4" xfId="62794"/>
    <cellStyle name="Обычный 6 2 3 3 4 2" xfId="62795"/>
    <cellStyle name="Обычный 6 2 3 3 5" xfId="62796"/>
    <cellStyle name="Обычный 6 2 3 4" xfId="62797"/>
    <cellStyle name="Обычный 6 2 3 4 2" xfId="62798"/>
    <cellStyle name="Обычный 6 2 3 4 2 2" xfId="62799"/>
    <cellStyle name="Обычный 6 2 3 4 2 2 2" xfId="62800"/>
    <cellStyle name="Обычный 6 2 3 4 2 3" xfId="62801"/>
    <cellStyle name="Обычный 6 2 3 4 2 3 2" xfId="62802"/>
    <cellStyle name="Обычный 6 2 3 4 2 4" xfId="62803"/>
    <cellStyle name="Обычный 6 2 3 4 3" xfId="62804"/>
    <cellStyle name="Обычный 6 2 3 4 3 2" xfId="62805"/>
    <cellStyle name="Обычный 6 2 3 4 4" xfId="62806"/>
    <cellStyle name="Обычный 6 2 3 4 4 2" xfId="62807"/>
    <cellStyle name="Обычный 6 2 3 4 5" xfId="62808"/>
    <cellStyle name="Обычный 6 2 3 5" xfId="62809"/>
    <cellStyle name="Обычный 6 2 3 5 2" xfId="62810"/>
    <cellStyle name="Обычный 6 2 3 5 2 2" xfId="62811"/>
    <cellStyle name="Обычный 6 2 3 5 3" xfId="62812"/>
    <cellStyle name="Обычный 6 2 3 5 3 2" xfId="62813"/>
    <cellStyle name="Обычный 6 2 3 5 4" xfId="62814"/>
    <cellStyle name="Обычный 6 2 3 6" xfId="62815"/>
    <cellStyle name="Обычный 6 2 3 6 2" xfId="62816"/>
    <cellStyle name="Обычный 6 2 3 7" xfId="62817"/>
    <cellStyle name="Обычный 6 2 3 7 2" xfId="62818"/>
    <cellStyle name="Обычный 6 2 3 8" xfId="62819"/>
    <cellStyle name="Обычный 6 2 3 8 2" xfId="62820"/>
    <cellStyle name="Обычный 6 2 3 9" xfId="62821"/>
    <cellStyle name="Обычный 6 2 4" xfId="62822"/>
    <cellStyle name="Обычный 6 2 4 2" xfId="62823"/>
    <cellStyle name="Обычный 6 2 4 2 2" xfId="62824"/>
    <cellStyle name="Обычный 6 2 4 2 2 2" xfId="62825"/>
    <cellStyle name="Обычный 6 2 4 2 3" xfId="62826"/>
    <cellStyle name="Обычный 6 2 4 2 3 2" xfId="62827"/>
    <cellStyle name="Обычный 6 2 4 2 4" xfId="62828"/>
    <cellStyle name="Обычный 6 2 4 3" xfId="62829"/>
    <cellStyle name="Обычный 6 2 4 3 2" xfId="62830"/>
    <cellStyle name="Обычный 6 2 4 4" xfId="62831"/>
    <cellStyle name="Обычный 6 2 4 4 2" xfId="62832"/>
    <cellStyle name="Обычный 6 2 4 5" xfId="62833"/>
    <cellStyle name="Обычный 6 2 5" xfId="62834"/>
    <cellStyle name="Обычный 6 2 5 2" xfId="62835"/>
    <cellStyle name="Обычный 6 2 5 2 2" xfId="62836"/>
    <cellStyle name="Обычный 6 2 5 2 2 2" xfId="62837"/>
    <cellStyle name="Обычный 6 2 5 2 3" xfId="62838"/>
    <cellStyle name="Обычный 6 2 5 2 3 2" xfId="62839"/>
    <cellStyle name="Обычный 6 2 5 2 4" xfId="62840"/>
    <cellStyle name="Обычный 6 2 5 3" xfId="62841"/>
    <cellStyle name="Обычный 6 2 5 3 2" xfId="62842"/>
    <cellStyle name="Обычный 6 2 5 4" xfId="62843"/>
    <cellStyle name="Обычный 6 2 5 4 2" xfId="62844"/>
    <cellStyle name="Обычный 6 2 5 5" xfId="62845"/>
    <cellStyle name="Обычный 6 2 6" xfId="62846"/>
    <cellStyle name="Обычный 6 2 6 2" xfId="62847"/>
    <cellStyle name="Обычный 6 2 6 2 2" xfId="62848"/>
    <cellStyle name="Обычный 6 2 6 3" xfId="62849"/>
    <cellStyle name="Обычный 6 2 6 3 2" xfId="62850"/>
    <cellStyle name="Обычный 6 2 6 4" xfId="62851"/>
    <cellStyle name="Обычный 6 2 7" xfId="62852"/>
    <cellStyle name="Обычный 6 2 7 2" xfId="62853"/>
    <cellStyle name="Обычный 6 2 8" xfId="62854"/>
    <cellStyle name="Обычный 6 2 8 2" xfId="62855"/>
    <cellStyle name="Обычный 6 2 9" xfId="62856"/>
    <cellStyle name="Обычный 6 2 9 2" xfId="62857"/>
    <cellStyle name="Обычный 6 3" xfId="62858"/>
    <cellStyle name="Обычный 6 3 2" xfId="62859"/>
    <cellStyle name="Обычный 6 3 2 2" xfId="62860"/>
    <cellStyle name="Обычный 6 3 2 2 2" xfId="62861"/>
    <cellStyle name="Обычный 6 3 2 3" xfId="62862"/>
    <cellStyle name="Обычный 6 3 2 3 2" xfId="62863"/>
    <cellStyle name="Обычный 6 3 2 4" xfId="62864"/>
    <cellStyle name="Обычный 6 3 3" xfId="62865"/>
    <cellStyle name="Обычный 6 3 3 2" xfId="62866"/>
    <cellStyle name="Обычный 6 3 4" xfId="62867"/>
    <cellStyle name="Обычный 6 3 4 2" xfId="62868"/>
    <cellStyle name="Обычный 6 3 5" xfId="62869"/>
    <cellStyle name="Обычный 6 4" xfId="62870"/>
    <cellStyle name="Обычный 6 4 2" xfId="62871"/>
    <cellStyle name="Обычный 6 4 2 2" xfId="62872"/>
    <cellStyle name="Обычный 6 4 2 2 2" xfId="62873"/>
    <cellStyle name="Обычный 6 4 2 3" xfId="62874"/>
    <cellStyle name="Обычный 6 4 2 3 2" xfId="62875"/>
    <cellStyle name="Обычный 6 4 2 4" xfId="62876"/>
    <cellStyle name="Обычный 6 4 3" xfId="62877"/>
    <cellStyle name="Обычный 6 4 3 2" xfId="62878"/>
    <cellStyle name="Обычный 6 4 4" xfId="62879"/>
    <cellStyle name="Обычный 6 4 4 2" xfId="62880"/>
    <cellStyle name="Обычный 6 4 5" xfId="62881"/>
    <cellStyle name="Обычный 6 5" xfId="62882"/>
    <cellStyle name="Обычный 6 5 2" xfId="62883"/>
    <cellStyle name="Обычный 6 5 2 2" xfId="62884"/>
    <cellStyle name="Обычный 6 5 3" xfId="62885"/>
    <cellStyle name="Обычный 6 5 3 2" xfId="62886"/>
    <cellStyle name="Обычный 6 5 4" xfId="62887"/>
    <cellStyle name="Обычный 6 6" xfId="62888"/>
    <cellStyle name="Обычный 6 6 2" xfId="62889"/>
    <cellStyle name="Обычный 6 7" xfId="62890"/>
    <cellStyle name="Обычный 6 7 2" xfId="62891"/>
    <cellStyle name="Обычный 6 8" xfId="62892"/>
    <cellStyle name="Обычный 6 8 2" xfId="62893"/>
    <cellStyle name="Обычный 6 9" xfId="62894"/>
    <cellStyle name="Обычный 7" xfId="62895"/>
    <cellStyle name="Обычный 7 10" xfId="62896"/>
    <cellStyle name="Обычный 7 11" xfId="62897"/>
    <cellStyle name="Обычный 7 12" xfId="62898"/>
    <cellStyle name="Обычный 7 13" xfId="62899"/>
    <cellStyle name="Обычный 7 14" xfId="62900"/>
    <cellStyle name="Обычный 7 15" xfId="62901"/>
    <cellStyle name="Обычный 7 16" xfId="62902"/>
    <cellStyle name="Обычный 7 17" xfId="62903"/>
    <cellStyle name="Обычный 7 18" xfId="62904"/>
    <cellStyle name="Обычный 7 19" xfId="62905"/>
    <cellStyle name="Обычный 7 2" xfId="62906"/>
    <cellStyle name="Обычный 7 2 2" xfId="62907"/>
    <cellStyle name="Обычный 7 2 2 2" xfId="62908"/>
    <cellStyle name="Обычный 7 2 2 2 2" xfId="62909"/>
    <cellStyle name="Обычный 7 2 2 2 2 2" xfId="62910"/>
    <cellStyle name="Обычный 7 2 2 2 3" xfId="62911"/>
    <cellStyle name="Обычный 7 2 2 2 3 2" xfId="62912"/>
    <cellStyle name="Обычный 7 2 2 2 4" xfId="62913"/>
    <cellStyle name="Обычный 7 2 2 3" xfId="62914"/>
    <cellStyle name="Обычный 7 2 2 3 2" xfId="62915"/>
    <cellStyle name="Обычный 7 2 2 4" xfId="62916"/>
    <cellStyle name="Обычный 7 2 2 4 2" xfId="62917"/>
    <cellStyle name="Обычный 7 2 2 5" xfId="62918"/>
    <cellStyle name="Обычный 7 2 3" xfId="62919"/>
    <cellStyle name="Обычный 7 2 3 2" xfId="62920"/>
    <cellStyle name="Обычный 7 2 3 2 2" xfId="62921"/>
    <cellStyle name="Обычный 7 2 3 2 2 2" xfId="62922"/>
    <cellStyle name="Обычный 7 2 3 2 3" xfId="62923"/>
    <cellStyle name="Обычный 7 2 3 2 3 2" xfId="62924"/>
    <cellStyle name="Обычный 7 2 3 2 4" xfId="62925"/>
    <cellStyle name="Обычный 7 2 3 3" xfId="62926"/>
    <cellStyle name="Обычный 7 2 3 3 2" xfId="62927"/>
    <cellStyle name="Обычный 7 2 3 4" xfId="62928"/>
    <cellStyle name="Обычный 7 2 3 4 2" xfId="62929"/>
    <cellStyle name="Обычный 7 2 3 5" xfId="62930"/>
    <cellStyle name="Обычный 7 2 4" xfId="62931"/>
    <cellStyle name="Обычный 7 2 4 2" xfId="62932"/>
    <cellStyle name="Обычный 7 2 4 2 2" xfId="62933"/>
    <cellStyle name="Обычный 7 2 4 3" xfId="62934"/>
    <cellStyle name="Обычный 7 2 4 3 2" xfId="62935"/>
    <cellStyle name="Обычный 7 2 4 4" xfId="62936"/>
    <cellStyle name="Обычный 7 2 5" xfId="62937"/>
    <cellStyle name="Обычный 7 2 5 2" xfId="62938"/>
    <cellStyle name="Обычный 7 2 6" xfId="62939"/>
    <cellStyle name="Обычный 7 2 6 2" xfId="62940"/>
    <cellStyle name="Обычный 7 2 7" xfId="62941"/>
    <cellStyle name="Обычный 7 2 7 2" xfId="62942"/>
    <cellStyle name="Обычный 7 2 8" xfId="62943"/>
    <cellStyle name="Обычный 7 20" xfId="62944"/>
    <cellStyle name="Обычный 7 21" xfId="62945"/>
    <cellStyle name="Обычный 7 22" xfId="62946"/>
    <cellStyle name="Обычный 7 23" xfId="62947"/>
    <cellStyle name="Обычный 7 24" xfId="62948"/>
    <cellStyle name="Обычный 7 25" xfId="62949"/>
    <cellStyle name="Обычный 7 26" xfId="62950"/>
    <cellStyle name="Обычный 7 27" xfId="62951"/>
    <cellStyle name="Обычный 7 28" xfId="62952"/>
    <cellStyle name="Обычный 7 29" xfId="62953"/>
    <cellStyle name="Обычный 7 3" xfId="62954"/>
    <cellStyle name="Обычный 7 3 2" xfId="62955"/>
    <cellStyle name="Обычный 7 30" xfId="62956"/>
    <cellStyle name="Обычный 7 31" xfId="62957"/>
    <cellStyle name="Обычный 7 32" xfId="62958"/>
    <cellStyle name="Обычный 7 33" xfId="62959"/>
    <cellStyle name="Обычный 7 34" xfId="62960"/>
    <cellStyle name="Обычный 7 35" xfId="62961"/>
    <cellStyle name="Обычный 7 36" xfId="62962"/>
    <cellStyle name="Обычный 7 37" xfId="62963"/>
    <cellStyle name="Обычный 7 38" xfId="62964"/>
    <cellStyle name="Обычный 7 39" xfId="62965"/>
    <cellStyle name="Обычный 7 4" xfId="62966"/>
    <cellStyle name="Обычный 7 40" xfId="62967"/>
    <cellStyle name="Обычный 7 41" xfId="62968"/>
    <cellStyle name="Обычный 7 42" xfId="62969"/>
    <cellStyle name="Обычный 7 43" xfId="62970"/>
    <cellStyle name="Обычный 7 44" xfId="62971"/>
    <cellStyle name="Обычный 7 44 2" xfId="62972"/>
    <cellStyle name="Обычный 7 44 2 2" xfId="62973"/>
    <cellStyle name="Обычный 7 44 2 2 2" xfId="62974"/>
    <cellStyle name="Обычный 7 44 2 2 2 2" xfId="62975"/>
    <cellStyle name="Обычный 7 44 2 2 2 2 2" xfId="62976"/>
    <cellStyle name="Обычный 7 44 2 2 2 2 2 2" xfId="62977"/>
    <cellStyle name="Обычный 7 44 2 2 2 2 3" xfId="62978"/>
    <cellStyle name="Обычный 7 44 2 2 2 3" xfId="62979"/>
    <cellStyle name="Обычный 7 44 2 2 2 3 2" xfId="62980"/>
    <cellStyle name="Обычный 7 44 2 2 2 4" xfId="62981"/>
    <cellStyle name="Обычный 7 44 2 2 3" xfId="62982"/>
    <cellStyle name="Обычный 7 44 2 2 3 2" xfId="62983"/>
    <cellStyle name="Обычный 7 44 2 2 3 2 2" xfId="62984"/>
    <cellStyle name="Обычный 7 44 2 2 3 3" xfId="62985"/>
    <cellStyle name="Обычный 7 44 2 2 4" xfId="62986"/>
    <cellStyle name="Обычный 7 44 2 2 4 2" xfId="62987"/>
    <cellStyle name="Обычный 7 44 2 2 5" xfId="62988"/>
    <cellStyle name="Обычный 7 44 2 3" xfId="62989"/>
    <cellStyle name="Обычный 7 44 2 3 2" xfId="62990"/>
    <cellStyle name="Обычный 7 44 2 3 2 2" xfId="62991"/>
    <cellStyle name="Обычный 7 44 2 3 2 2 2" xfId="62992"/>
    <cellStyle name="Обычный 7 44 2 3 2 2 2 2" xfId="62993"/>
    <cellStyle name="Обычный 7 44 2 3 2 2 3" xfId="62994"/>
    <cellStyle name="Обычный 7 44 2 3 2 3" xfId="62995"/>
    <cellStyle name="Обычный 7 44 2 3 2 3 2" xfId="62996"/>
    <cellStyle name="Обычный 7 44 2 3 2 4" xfId="62997"/>
    <cellStyle name="Обычный 7 44 2 3 3" xfId="62998"/>
    <cellStyle name="Обычный 7 44 2 3 3 2" xfId="62999"/>
    <cellStyle name="Обычный 7 44 2 3 3 2 2" xfId="63000"/>
    <cellStyle name="Обычный 7 44 2 3 3 3" xfId="63001"/>
    <cellStyle name="Обычный 7 44 2 3 4" xfId="63002"/>
    <cellStyle name="Обычный 7 44 2 3 4 2" xfId="63003"/>
    <cellStyle name="Обычный 7 44 2 3 5" xfId="63004"/>
    <cellStyle name="Обычный 7 44 2 4" xfId="63005"/>
    <cellStyle name="Обычный 7 44 2 4 2" xfId="63006"/>
    <cellStyle name="Обычный 7 44 2 4 2 2" xfId="63007"/>
    <cellStyle name="Обычный 7 44 2 4 2 2 2" xfId="63008"/>
    <cellStyle name="Обычный 7 44 2 4 2 3" xfId="63009"/>
    <cellStyle name="Обычный 7 44 2 4 3" xfId="63010"/>
    <cellStyle name="Обычный 7 44 2 4 3 2" xfId="63011"/>
    <cellStyle name="Обычный 7 44 2 4 4" xfId="63012"/>
    <cellStyle name="Обычный 7 44 2 5" xfId="63013"/>
    <cellStyle name="Обычный 7 44 2 5 2" xfId="63014"/>
    <cellStyle name="Обычный 7 44 2 5 2 2" xfId="63015"/>
    <cellStyle name="Обычный 7 44 2 5 3" xfId="63016"/>
    <cellStyle name="Обычный 7 44 2 6" xfId="63017"/>
    <cellStyle name="Обычный 7 44 2 6 2" xfId="63018"/>
    <cellStyle name="Обычный 7 44 2 7" xfId="63019"/>
    <cellStyle name="Обычный 7 44 3" xfId="63020"/>
    <cellStyle name="Обычный 7 44 3 2" xfId="63021"/>
    <cellStyle name="Обычный 7 44 3 2 2" xfId="63022"/>
    <cellStyle name="Обычный 7 44 3 2 2 2" xfId="63023"/>
    <cellStyle name="Обычный 7 44 3 2 2 2 2" xfId="63024"/>
    <cellStyle name="Обычный 7 44 3 2 2 3" xfId="63025"/>
    <cellStyle name="Обычный 7 44 3 2 3" xfId="63026"/>
    <cellStyle name="Обычный 7 44 3 2 3 2" xfId="63027"/>
    <cellStyle name="Обычный 7 44 3 2 4" xfId="63028"/>
    <cellStyle name="Обычный 7 44 3 3" xfId="63029"/>
    <cellStyle name="Обычный 7 44 3 3 2" xfId="63030"/>
    <cellStyle name="Обычный 7 44 3 3 2 2" xfId="63031"/>
    <cellStyle name="Обычный 7 44 3 3 3" xfId="63032"/>
    <cellStyle name="Обычный 7 44 3 4" xfId="63033"/>
    <cellStyle name="Обычный 7 44 3 4 2" xfId="63034"/>
    <cellStyle name="Обычный 7 44 3 5" xfId="63035"/>
    <cellStyle name="Обычный 7 44 4" xfId="63036"/>
    <cellStyle name="Обычный 7 44 4 2" xfId="63037"/>
    <cellStyle name="Обычный 7 44 4 2 2" xfId="63038"/>
    <cellStyle name="Обычный 7 44 4 2 2 2" xfId="63039"/>
    <cellStyle name="Обычный 7 44 4 2 2 2 2" xfId="63040"/>
    <cellStyle name="Обычный 7 44 4 2 2 3" xfId="63041"/>
    <cellStyle name="Обычный 7 44 4 2 3" xfId="63042"/>
    <cellStyle name="Обычный 7 44 4 2 3 2" xfId="63043"/>
    <cellStyle name="Обычный 7 44 4 2 4" xfId="63044"/>
    <cellStyle name="Обычный 7 44 4 3" xfId="63045"/>
    <cellStyle name="Обычный 7 44 4 3 2" xfId="63046"/>
    <cellStyle name="Обычный 7 44 4 3 2 2" xfId="63047"/>
    <cellStyle name="Обычный 7 44 4 3 3" xfId="63048"/>
    <cellStyle name="Обычный 7 44 4 4" xfId="63049"/>
    <cellStyle name="Обычный 7 44 4 4 2" xfId="63050"/>
    <cellStyle name="Обычный 7 44 4 5" xfId="63051"/>
    <cellStyle name="Обычный 7 44 5" xfId="63052"/>
    <cellStyle name="Обычный 7 44 5 2" xfId="63053"/>
    <cellStyle name="Обычный 7 44 5 2 2" xfId="63054"/>
    <cellStyle name="Обычный 7 44 5 2 2 2" xfId="63055"/>
    <cellStyle name="Обычный 7 44 5 2 3" xfId="63056"/>
    <cellStyle name="Обычный 7 44 5 3" xfId="63057"/>
    <cellStyle name="Обычный 7 44 5 3 2" xfId="63058"/>
    <cellStyle name="Обычный 7 44 5 4" xfId="63059"/>
    <cellStyle name="Обычный 7 44 6" xfId="63060"/>
    <cellStyle name="Обычный 7 44 6 2" xfId="63061"/>
    <cellStyle name="Обычный 7 44 6 2 2" xfId="63062"/>
    <cellStyle name="Обычный 7 44 6 3" xfId="63063"/>
    <cellStyle name="Обычный 7 44 7" xfId="63064"/>
    <cellStyle name="Обычный 7 44 7 2" xfId="63065"/>
    <cellStyle name="Обычный 7 44 8" xfId="63066"/>
    <cellStyle name="Обычный 7 45" xfId="63067"/>
    <cellStyle name="Обычный 7 45 2" xfId="63068"/>
    <cellStyle name="Обычный 7 45 2 2" xfId="63069"/>
    <cellStyle name="Обычный 7 45 2 2 2" xfId="63070"/>
    <cellStyle name="Обычный 7 45 2 2 2 2" xfId="63071"/>
    <cellStyle name="Обычный 7 45 2 2 2 2 2" xfId="63072"/>
    <cellStyle name="Обычный 7 45 2 2 2 2 2 2" xfId="63073"/>
    <cellStyle name="Обычный 7 45 2 2 2 2 3" xfId="63074"/>
    <cellStyle name="Обычный 7 45 2 2 2 3" xfId="63075"/>
    <cellStyle name="Обычный 7 45 2 2 2 3 2" xfId="63076"/>
    <cellStyle name="Обычный 7 45 2 2 2 4" xfId="63077"/>
    <cellStyle name="Обычный 7 45 2 2 3" xfId="63078"/>
    <cellStyle name="Обычный 7 45 2 2 3 2" xfId="63079"/>
    <cellStyle name="Обычный 7 45 2 2 3 2 2" xfId="63080"/>
    <cellStyle name="Обычный 7 45 2 2 3 3" xfId="63081"/>
    <cellStyle name="Обычный 7 45 2 2 4" xfId="63082"/>
    <cellStyle name="Обычный 7 45 2 2 4 2" xfId="63083"/>
    <cellStyle name="Обычный 7 45 2 2 5" xfId="63084"/>
    <cellStyle name="Обычный 7 45 2 3" xfId="63085"/>
    <cellStyle name="Обычный 7 45 2 3 2" xfId="63086"/>
    <cellStyle name="Обычный 7 45 2 3 2 2" xfId="63087"/>
    <cellStyle name="Обычный 7 45 2 3 2 2 2" xfId="63088"/>
    <cellStyle name="Обычный 7 45 2 3 2 2 2 2" xfId="63089"/>
    <cellStyle name="Обычный 7 45 2 3 2 2 3" xfId="63090"/>
    <cellStyle name="Обычный 7 45 2 3 2 3" xfId="63091"/>
    <cellStyle name="Обычный 7 45 2 3 2 3 2" xfId="63092"/>
    <cellStyle name="Обычный 7 45 2 3 2 4" xfId="63093"/>
    <cellStyle name="Обычный 7 45 2 3 3" xfId="63094"/>
    <cellStyle name="Обычный 7 45 2 3 3 2" xfId="63095"/>
    <cellStyle name="Обычный 7 45 2 3 3 2 2" xfId="63096"/>
    <cellStyle name="Обычный 7 45 2 3 3 3" xfId="63097"/>
    <cellStyle name="Обычный 7 45 2 3 4" xfId="63098"/>
    <cellStyle name="Обычный 7 45 2 3 4 2" xfId="63099"/>
    <cellStyle name="Обычный 7 45 2 3 5" xfId="63100"/>
    <cellStyle name="Обычный 7 45 2 4" xfId="63101"/>
    <cellStyle name="Обычный 7 45 2 4 2" xfId="63102"/>
    <cellStyle name="Обычный 7 45 2 4 2 2" xfId="63103"/>
    <cellStyle name="Обычный 7 45 2 4 2 2 2" xfId="63104"/>
    <cellStyle name="Обычный 7 45 2 4 2 3" xfId="63105"/>
    <cellStyle name="Обычный 7 45 2 4 3" xfId="63106"/>
    <cellStyle name="Обычный 7 45 2 4 3 2" xfId="63107"/>
    <cellStyle name="Обычный 7 45 2 4 4" xfId="63108"/>
    <cellStyle name="Обычный 7 45 2 5" xfId="63109"/>
    <cellStyle name="Обычный 7 45 2 5 2" xfId="63110"/>
    <cellStyle name="Обычный 7 45 2 5 2 2" xfId="63111"/>
    <cellStyle name="Обычный 7 45 2 5 3" xfId="63112"/>
    <cellStyle name="Обычный 7 45 2 6" xfId="63113"/>
    <cellStyle name="Обычный 7 45 2 6 2" xfId="63114"/>
    <cellStyle name="Обычный 7 45 2 7" xfId="63115"/>
    <cellStyle name="Обычный 7 45 3" xfId="63116"/>
    <cellStyle name="Обычный 7 45 3 2" xfId="63117"/>
    <cellStyle name="Обычный 7 45 3 2 2" xfId="63118"/>
    <cellStyle name="Обычный 7 45 3 2 2 2" xfId="63119"/>
    <cellStyle name="Обычный 7 45 3 2 2 2 2" xfId="63120"/>
    <cellStyle name="Обычный 7 45 3 2 2 3" xfId="63121"/>
    <cellStyle name="Обычный 7 45 3 2 3" xfId="63122"/>
    <cellStyle name="Обычный 7 45 3 2 3 2" xfId="63123"/>
    <cellStyle name="Обычный 7 45 3 2 4" xfId="63124"/>
    <cellStyle name="Обычный 7 45 3 3" xfId="63125"/>
    <cellStyle name="Обычный 7 45 3 3 2" xfId="63126"/>
    <cellStyle name="Обычный 7 45 3 3 2 2" xfId="63127"/>
    <cellStyle name="Обычный 7 45 3 3 3" xfId="63128"/>
    <cellStyle name="Обычный 7 45 3 4" xfId="63129"/>
    <cellStyle name="Обычный 7 45 3 4 2" xfId="63130"/>
    <cellStyle name="Обычный 7 45 3 5" xfId="63131"/>
    <cellStyle name="Обычный 7 45 4" xfId="63132"/>
    <cellStyle name="Обычный 7 45 4 2" xfId="63133"/>
    <cellStyle name="Обычный 7 45 4 2 2" xfId="63134"/>
    <cellStyle name="Обычный 7 45 4 2 2 2" xfId="63135"/>
    <cellStyle name="Обычный 7 45 4 2 2 2 2" xfId="63136"/>
    <cellStyle name="Обычный 7 45 4 2 2 3" xfId="63137"/>
    <cellStyle name="Обычный 7 45 4 2 3" xfId="63138"/>
    <cellStyle name="Обычный 7 45 4 2 3 2" xfId="63139"/>
    <cellStyle name="Обычный 7 45 4 2 4" xfId="63140"/>
    <cellStyle name="Обычный 7 45 4 3" xfId="63141"/>
    <cellStyle name="Обычный 7 45 4 3 2" xfId="63142"/>
    <cellStyle name="Обычный 7 45 4 3 2 2" xfId="63143"/>
    <cellStyle name="Обычный 7 45 4 3 3" xfId="63144"/>
    <cellStyle name="Обычный 7 45 4 4" xfId="63145"/>
    <cellStyle name="Обычный 7 45 4 4 2" xfId="63146"/>
    <cellStyle name="Обычный 7 45 4 5" xfId="63147"/>
    <cellStyle name="Обычный 7 45 5" xfId="63148"/>
    <cellStyle name="Обычный 7 45 5 2" xfId="63149"/>
    <cellStyle name="Обычный 7 45 5 2 2" xfId="63150"/>
    <cellStyle name="Обычный 7 45 5 2 2 2" xfId="63151"/>
    <cellStyle name="Обычный 7 45 5 2 3" xfId="63152"/>
    <cellStyle name="Обычный 7 45 5 3" xfId="63153"/>
    <cellStyle name="Обычный 7 45 5 3 2" xfId="63154"/>
    <cellStyle name="Обычный 7 45 5 4" xfId="63155"/>
    <cellStyle name="Обычный 7 45 6" xfId="63156"/>
    <cellStyle name="Обычный 7 45 6 2" xfId="63157"/>
    <cellStyle name="Обычный 7 45 6 2 2" xfId="63158"/>
    <cellStyle name="Обычный 7 45 6 3" xfId="63159"/>
    <cellStyle name="Обычный 7 45 7" xfId="63160"/>
    <cellStyle name="Обычный 7 45 7 2" xfId="63161"/>
    <cellStyle name="Обычный 7 45 8" xfId="63162"/>
    <cellStyle name="Обычный 7 46" xfId="63163"/>
    <cellStyle name="Обычный 7 46 2" xfId="63164"/>
    <cellStyle name="Обычный 7 46 2 2" xfId="63165"/>
    <cellStyle name="Обычный 7 46 2 2 2" xfId="63166"/>
    <cellStyle name="Обычный 7 46 2 2 2 2" xfId="63167"/>
    <cellStyle name="Обычный 7 46 2 2 2 2 2" xfId="63168"/>
    <cellStyle name="Обычный 7 46 2 2 2 3" xfId="63169"/>
    <cellStyle name="Обычный 7 46 2 2 3" xfId="63170"/>
    <cellStyle name="Обычный 7 46 2 2 3 2" xfId="63171"/>
    <cellStyle name="Обычный 7 46 2 2 4" xfId="63172"/>
    <cellStyle name="Обычный 7 46 2 3" xfId="63173"/>
    <cellStyle name="Обычный 7 46 2 3 2" xfId="63174"/>
    <cellStyle name="Обычный 7 46 2 3 2 2" xfId="63175"/>
    <cellStyle name="Обычный 7 46 2 3 3" xfId="63176"/>
    <cellStyle name="Обычный 7 46 2 4" xfId="63177"/>
    <cellStyle name="Обычный 7 46 2 4 2" xfId="63178"/>
    <cellStyle name="Обычный 7 46 2 5" xfId="63179"/>
    <cellStyle name="Обычный 7 46 3" xfId="63180"/>
    <cellStyle name="Обычный 7 46 3 2" xfId="63181"/>
    <cellStyle name="Обычный 7 46 3 2 2" xfId="63182"/>
    <cellStyle name="Обычный 7 46 3 2 2 2" xfId="63183"/>
    <cellStyle name="Обычный 7 46 3 2 2 2 2" xfId="63184"/>
    <cellStyle name="Обычный 7 46 3 2 2 3" xfId="63185"/>
    <cellStyle name="Обычный 7 46 3 2 3" xfId="63186"/>
    <cellStyle name="Обычный 7 46 3 2 3 2" xfId="63187"/>
    <cellStyle name="Обычный 7 46 3 2 4" xfId="63188"/>
    <cellStyle name="Обычный 7 46 3 3" xfId="63189"/>
    <cellStyle name="Обычный 7 46 3 3 2" xfId="63190"/>
    <cellStyle name="Обычный 7 46 3 3 2 2" xfId="63191"/>
    <cellStyle name="Обычный 7 46 3 3 3" xfId="63192"/>
    <cellStyle name="Обычный 7 46 3 4" xfId="63193"/>
    <cellStyle name="Обычный 7 46 3 4 2" xfId="63194"/>
    <cellStyle name="Обычный 7 46 3 5" xfId="63195"/>
    <cellStyle name="Обычный 7 46 4" xfId="63196"/>
    <cellStyle name="Обычный 7 46 4 2" xfId="63197"/>
    <cellStyle name="Обычный 7 46 4 2 2" xfId="63198"/>
    <cellStyle name="Обычный 7 46 4 2 2 2" xfId="63199"/>
    <cellStyle name="Обычный 7 46 4 2 3" xfId="63200"/>
    <cellStyle name="Обычный 7 46 4 3" xfId="63201"/>
    <cellStyle name="Обычный 7 46 4 3 2" xfId="63202"/>
    <cellStyle name="Обычный 7 46 4 4" xfId="63203"/>
    <cellStyle name="Обычный 7 46 5" xfId="63204"/>
    <cellStyle name="Обычный 7 46 5 2" xfId="63205"/>
    <cellStyle name="Обычный 7 46 5 2 2" xfId="63206"/>
    <cellStyle name="Обычный 7 46 5 3" xfId="63207"/>
    <cellStyle name="Обычный 7 46 6" xfId="63208"/>
    <cellStyle name="Обычный 7 46 6 2" xfId="63209"/>
    <cellStyle name="Обычный 7 46 7" xfId="63210"/>
    <cellStyle name="Обычный 7 47" xfId="63211"/>
    <cellStyle name="Обычный 7 47 2" xfId="63212"/>
    <cellStyle name="Обычный 7 47 2 2" xfId="63213"/>
    <cellStyle name="Обычный 7 47 2 2 2" xfId="63214"/>
    <cellStyle name="Обычный 7 47 2 2 2 2" xfId="63215"/>
    <cellStyle name="Обычный 7 47 2 2 3" xfId="63216"/>
    <cellStyle name="Обычный 7 47 2 3" xfId="63217"/>
    <cellStyle name="Обычный 7 47 2 3 2" xfId="63218"/>
    <cellStyle name="Обычный 7 47 2 4" xfId="63219"/>
    <cellStyle name="Обычный 7 47 3" xfId="63220"/>
    <cellStyle name="Обычный 7 47 3 2" xfId="63221"/>
    <cellStyle name="Обычный 7 47 3 2 2" xfId="63222"/>
    <cellStyle name="Обычный 7 47 3 3" xfId="63223"/>
    <cellStyle name="Обычный 7 47 4" xfId="63224"/>
    <cellStyle name="Обычный 7 47 4 2" xfId="63225"/>
    <cellStyle name="Обычный 7 47 5" xfId="63226"/>
    <cellStyle name="Обычный 7 48" xfId="63227"/>
    <cellStyle name="Обычный 7 48 2" xfId="63228"/>
    <cellStyle name="Обычный 7 48 2 2" xfId="63229"/>
    <cellStyle name="Обычный 7 48 2 2 2" xfId="63230"/>
    <cellStyle name="Обычный 7 48 2 2 2 2" xfId="63231"/>
    <cellStyle name="Обычный 7 48 2 2 3" xfId="63232"/>
    <cellStyle name="Обычный 7 48 2 3" xfId="63233"/>
    <cellStyle name="Обычный 7 48 2 3 2" xfId="63234"/>
    <cellStyle name="Обычный 7 48 2 4" xfId="63235"/>
    <cellStyle name="Обычный 7 48 3" xfId="63236"/>
    <cellStyle name="Обычный 7 48 3 2" xfId="63237"/>
    <cellStyle name="Обычный 7 48 3 2 2" xfId="63238"/>
    <cellStyle name="Обычный 7 48 3 3" xfId="63239"/>
    <cellStyle name="Обычный 7 48 4" xfId="63240"/>
    <cellStyle name="Обычный 7 48 4 2" xfId="63241"/>
    <cellStyle name="Обычный 7 48 5" xfId="63242"/>
    <cellStyle name="Обычный 7 49" xfId="63243"/>
    <cellStyle name="Обычный 7 49 2" xfId="63244"/>
    <cellStyle name="Обычный 7 49 2 2" xfId="63245"/>
    <cellStyle name="Обычный 7 49 2 2 2" xfId="63246"/>
    <cellStyle name="Обычный 7 49 2 3" xfId="63247"/>
    <cellStyle name="Обычный 7 49 3" xfId="63248"/>
    <cellStyle name="Обычный 7 49 3 2" xfId="63249"/>
    <cellStyle name="Обычный 7 49 4" xfId="63250"/>
    <cellStyle name="Обычный 7 5" xfId="63251"/>
    <cellStyle name="Обычный 7 50" xfId="63252"/>
    <cellStyle name="Обычный 7 50 2" xfId="63253"/>
    <cellStyle name="Обычный 7 50 2 2" xfId="63254"/>
    <cellStyle name="Обычный 7 50 3" xfId="63255"/>
    <cellStyle name="Обычный 7 51" xfId="63256"/>
    <cellStyle name="Обычный 7 51 2" xfId="63257"/>
    <cellStyle name="Обычный 7 52" xfId="63258"/>
    <cellStyle name="Обычный 7 53" xfId="63259"/>
    <cellStyle name="Обычный 7 6" xfId="63260"/>
    <cellStyle name="Обычный 7 7" xfId="63261"/>
    <cellStyle name="Обычный 7 8" xfId="63262"/>
    <cellStyle name="Обычный 7 8 2" xfId="63263"/>
    <cellStyle name="Обычный 7 8 2 10" xfId="63264"/>
    <cellStyle name="Обычный 7 8 2 10 2" xfId="63265"/>
    <cellStyle name="Обычный 7 8 2 10 2 2" xfId="63266"/>
    <cellStyle name="Обычный 7 8 2 10 3" xfId="63267"/>
    <cellStyle name="Обычный 7 8 2 11" xfId="63268"/>
    <cellStyle name="Обычный 7 8 2 11 2" xfId="63269"/>
    <cellStyle name="Обычный 7 8 2 12" xfId="63270"/>
    <cellStyle name="Обычный 7 8 2 2" xfId="63271"/>
    <cellStyle name="Обычный 7 8 2 2 2" xfId="63272"/>
    <cellStyle name="Обычный 7 8 2 2 2 10" xfId="63273"/>
    <cellStyle name="Обычный 7 8 2 2 2 2" xfId="63274"/>
    <cellStyle name="Обычный 7 8 2 2 2 2 2" xfId="63275"/>
    <cellStyle name="Обычный 7 8 2 2 2 2 2 2" xfId="63276"/>
    <cellStyle name="Обычный 7 8 2 2 2 2 2 3" xfId="63277"/>
    <cellStyle name="Обычный 7 8 2 2 2 2 2 3 2" xfId="63278"/>
    <cellStyle name="Обычный 7 8 2 2 2 2 2 3 2 2" xfId="63279"/>
    <cellStyle name="Обычный 7 8 2 2 2 2 2 3 2 2 2" xfId="63280"/>
    <cellStyle name="Обычный 7 8 2 2 2 2 2 3 2 2 2 2" xfId="63281"/>
    <cellStyle name="Обычный 7 8 2 2 2 2 2 3 2 2 2 2 2" xfId="63282"/>
    <cellStyle name="Обычный 7 8 2 2 2 2 2 3 2 2 2 3" xfId="63283"/>
    <cellStyle name="Обычный 7 8 2 2 2 2 2 3 2 2 3" xfId="63284"/>
    <cellStyle name="Обычный 7 8 2 2 2 2 2 3 2 2 3 2" xfId="63285"/>
    <cellStyle name="Обычный 7 8 2 2 2 2 2 3 2 2 4" xfId="63286"/>
    <cellStyle name="Обычный 7 8 2 2 2 2 2 3 2 3" xfId="63287"/>
    <cellStyle name="Обычный 7 8 2 2 2 2 2 3 2 3 2" xfId="63288"/>
    <cellStyle name="Обычный 7 8 2 2 2 2 2 3 2 3 2 2" xfId="63289"/>
    <cellStyle name="Обычный 7 8 2 2 2 2 2 3 2 3 3" xfId="63290"/>
    <cellStyle name="Обычный 7 8 2 2 2 2 2 3 2 4" xfId="63291"/>
    <cellStyle name="Обычный 7 8 2 2 2 2 2 3 2 4 2" xfId="63292"/>
    <cellStyle name="Обычный 7 8 2 2 2 2 2 3 2 5" xfId="63293"/>
    <cellStyle name="Обычный 7 8 2 2 2 2 2 3 3" xfId="63294"/>
    <cellStyle name="Обычный 7 8 2 2 2 2 2 3 3 2" xfId="63295"/>
    <cellStyle name="Обычный 7 8 2 2 2 2 2 3 3 2 2" xfId="63296"/>
    <cellStyle name="Обычный 7 8 2 2 2 2 2 3 3 2 2 2" xfId="63297"/>
    <cellStyle name="Обычный 7 8 2 2 2 2 2 3 3 2 2 2 2" xfId="63298"/>
    <cellStyle name="Обычный 7 8 2 2 2 2 2 3 3 2 2 3" xfId="63299"/>
    <cellStyle name="Обычный 7 8 2 2 2 2 2 3 3 2 3" xfId="63300"/>
    <cellStyle name="Обычный 7 8 2 2 2 2 2 3 3 2 3 2" xfId="63301"/>
    <cellStyle name="Обычный 7 8 2 2 2 2 2 3 3 2 4" xfId="63302"/>
    <cellStyle name="Обычный 7 8 2 2 2 2 2 3 3 3" xfId="63303"/>
    <cellStyle name="Обычный 7 8 2 2 2 2 2 3 3 3 2" xfId="63304"/>
    <cellStyle name="Обычный 7 8 2 2 2 2 2 3 3 3 2 2" xfId="63305"/>
    <cellStyle name="Обычный 7 8 2 2 2 2 2 3 3 3 3" xfId="63306"/>
    <cellStyle name="Обычный 7 8 2 2 2 2 2 3 3 4" xfId="63307"/>
    <cellStyle name="Обычный 7 8 2 2 2 2 2 3 3 4 2" xfId="63308"/>
    <cellStyle name="Обычный 7 8 2 2 2 2 2 3 3 5" xfId="63309"/>
    <cellStyle name="Обычный 7 8 2 2 2 2 2 3 4" xfId="63310"/>
    <cellStyle name="Обычный 7 8 2 2 2 2 2 3 4 2" xfId="63311"/>
    <cellStyle name="Обычный 7 8 2 2 2 2 2 3 4 2 2" xfId="63312"/>
    <cellStyle name="Обычный 7 8 2 2 2 2 2 3 4 2 2 2" xfId="63313"/>
    <cellStyle name="Обычный 7 8 2 2 2 2 2 3 4 2 3" xfId="63314"/>
    <cellStyle name="Обычный 7 8 2 2 2 2 2 3 4 3" xfId="63315"/>
    <cellStyle name="Обычный 7 8 2 2 2 2 2 3 4 3 2" xfId="63316"/>
    <cellStyle name="Обычный 7 8 2 2 2 2 2 3 4 4" xfId="63317"/>
    <cellStyle name="Обычный 7 8 2 2 2 2 2 3 5" xfId="63318"/>
    <cellStyle name="Обычный 7 8 2 2 2 2 2 3 5 2" xfId="63319"/>
    <cellStyle name="Обычный 7 8 2 2 2 2 2 3 5 2 2" xfId="63320"/>
    <cellStyle name="Обычный 7 8 2 2 2 2 2 3 5 3" xfId="63321"/>
    <cellStyle name="Обычный 7 8 2 2 2 2 2 3 6" xfId="63322"/>
    <cellStyle name="Обычный 7 8 2 2 2 2 2 3 6 2" xfId="63323"/>
    <cellStyle name="Обычный 7 8 2 2 2 2 2 3 7" xfId="63324"/>
    <cellStyle name="Обычный 7 8 2 2 2 2 2 4" xfId="63325"/>
    <cellStyle name="Обычный 7 8 2 2 2 2 2 4 2" xfId="63326"/>
    <cellStyle name="Обычный 7 8 2 2 2 2 2 4 2 2" xfId="63327"/>
    <cellStyle name="Обычный 7 8 2 2 2 2 2 4 2 2 2" xfId="63328"/>
    <cellStyle name="Обычный 7 8 2 2 2 2 2 4 2 2 2 2" xfId="63329"/>
    <cellStyle name="Обычный 7 8 2 2 2 2 2 4 2 2 3" xfId="63330"/>
    <cellStyle name="Обычный 7 8 2 2 2 2 2 4 2 3" xfId="63331"/>
    <cellStyle name="Обычный 7 8 2 2 2 2 2 4 2 3 2" xfId="63332"/>
    <cellStyle name="Обычный 7 8 2 2 2 2 2 4 2 4" xfId="63333"/>
    <cellStyle name="Обычный 7 8 2 2 2 2 2 4 3" xfId="63334"/>
    <cellStyle name="Обычный 7 8 2 2 2 2 2 4 3 2" xfId="63335"/>
    <cellStyle name="Обычный 7 8 2 2 2 2 2 4 3 2 2" xfId="63336"/>
    <cellStyle name="Обычный 7 8 2 2 2 2 2 4 3 3" xfId="63337"/>
    <cellStyle name="Обычный 7 8 2 2 2 2 2 4 4" xfId="63338"/>
    <cellStyle name="Обычный 7 8 2 2 2 2 2 4 4 2" xfId="63339"/>
    <cellStyle name="Обычный 7 8 2 2 2 2 2 4 5" xfId="63340"/>
    <cellStyle name="Обычный 7 8 2 2 2 2 2 5" xfId="63341"/>
    <cellStyle name="Обычный 7 8 2 2 2 2 2 5 2" xfId="63342"/>
    <cellStyle name="Обычный 7 8 2 2 2 2 2 5 2 2" xfId="63343"/>
    <cellStyle name="Обычный 7 8 2 2 2 2 2 5 2 2 2" xfId="63344"/>
    <cellStyle name="Обычный 7 8 2 2 2 2 2 5 2 2 2 2" xfId="63345"/>
    <cellStyle name="Обычный 7 8 2 2 2 2 2 5 2 2 3" xfId="63346"/>
    <cellStyle name="Обычный 7 8 2 2 2 2 2 5 2 3" xfId="63347"/>
    <cellStyle name="Обычный 7 8 2 2 2 2 2 5 2 3 2" xfId="63348"/>
    <cellStyle name="Обычный 7 8 2 2 2 2 2 5 2 4" xfId="63349"/>
    <cellStyle name="Обычный 7 8 2 2 2 2 2 5 3" xfId="63350"/>
    <cellStyle name="Обычный 7 8 2 2 2 2 2 5 3 2" xfId="63351"/>
    <cellStyle name="Обычный 7 8 2 2 2 2 2 5 3 2 2" xfId="63352"/>
    <cellStyle name="Обычный 7 8 2 2 2 2 2 5 3 3" xfId="63353"/>
    <cellStyle name="Обычный 7 8 2 2 2 2 2 5 4" xfId="63354"/>
    <cellStyle name="Обычный 7 8 2 2 2 2 2 5 4 2" xfId="63355"/>
    <cellStyle name="Обычный 7 8 2 2 2 2 2 5 5" xfId="63356"/>
    <cellStyle name="Обычный 7 8 2 2 2 2 2 6" xfId="63357"/>
    <cellStyle name="Обычный 7 8 2 2 2 2 2 6 2" xfId="63358"/>
    <cellStyle name="Обычный 7 8 2 2 2 2 2 6 2 2" xfId="63359"/>
    <cellStyle name="Обычный 7 8 2 2 2 2 2 6 2 2 2" xfId="63360"/>
    <cellStyle name="Обычный 7 8 2 2 2 2 2 6 2 3" xfId="63361"/>
    <cellStyle name="Обычный 7 8 2 2 2 2 2 6 3" xfId="63362"/>
    <cellStyle name="Обычный 7 8 2 2 2 2 2 6 3 2" xfId="63363"/>
    <cellStyle name="Обычный 7 8 2 2 2 2 2 6 4" xfId="63364"/>
    <cellStyle name="Обычный 7 8 2 2 2 2 2 7" xfId="63365"/>
    <cellStyle name="Обычный 7 8 2 2 2 2 2 7 2" xfId="63366"/>
    <cellStyle name="Обычный 7 8 2 2 2 2 2 7 2 2" xfId="63367"/>
    <cellStyle name="Обычный 7 8 2 2 2 2 2 7 3" xfId="63368"/>
    <cellStyle name="Обычный 7 8 2 2 2 2 2 8" xfId="63369"/>
    <cellStyle name="Обычный 7 8 2 2 2 2 2 8 2" xfId="63370"/>
    <cellStyle name="Обычный 7 8 2 2 2 2 2 9" xfId="63371"/>
    <cellStyle name="Обычный 7 8 2 2 2 3" xfId="63372"/>
    <cellStyle name="Обычный 7 8 2 2 2 4" xfId="63373"/>
    <cellStyle name="Обычный 7 8 2 2 2 4 2" xfId="63374"/>
    <cellStyle name="Обычный 7 8 2 2 2 4 2 2" xfId="63375"/>
    <cellStyle name="Обычный 7 8 2 2 2 4 2 2 2" xfId="63376"/>
    <cellStyle name="Обычный 7 8 2 2 2 4 2 2 2 2" xfId="63377"/>
    <cellStyle name="Обычный 7 8 2 2 2 4 2 2 2 2 2" xfId="63378"/>
    <cellStyle name="Обычный 7 8 2 2 2 4 2 2 2 3" xfId="63379"/>
    <cellStyle name="Обычный 7 8 2 2 2 4 2 2 3" xfId="63380"/>
    <cellStyle name="Обычный 7 8 2 2 2 4 2 2 3 2" xfId="63381"/>
    <cellStyle name="Обычный 7 8 2 2 2 4 2 2 4" xfId="63382"/>
    <cellStyle name="Обычный 7 8 2 2 2 4 2 3" xfId="63383"/>
    <cellStyle name="Обычный 7 8 2 2 2 4 2 3 2" xfId="63384"/>
    <cellStyle name="Обычный 7 8 2 2 2 4 2 3 2 2" xfId="63385"/>
    <cellStyle name="Обычный 7 8 2 2 2 4 2 3 3" xfId="63386"/>
    <cellStyle name="Обычный 7 8 2 2 2 4 2 4" xfId="63387"/>
    <cellStyle name="Обычный 7 8 2 2 2 4 2 4 2" xfId="63388"/>
    <cellStyle name="Обычный 7 8 2 2 2 4 2 5" xfId="63389"/>
    <cellStyle name="Обычный 7 8 2 2 2 4 3" xfId="63390"/>
    <cellStyle name="Обычный 7 8 2 2 2 4 3 2" xfId="63391"/>
    <cellStyle name="Обычный 7 8 2 2 2 4 3 2 2" xfId="63392"/>
    <cellStyle name="Обычный 7 8 2 2 2 4 3 2 2 2" xfId="63393"/>
    <cellStyle name="Обычный 7 8 2 2 2 4 3 2 2 2 2" xfId="63394"/>
    <cellStyle name="Обычный 7 8 2 2 2 4 3 2 2 3" xfId="63395"/>
    <cellStyle name="Обычный 7 8 2 2 2 4 3 2 3" xfId="63396"/>
    <cellStyle name="Обычный 7 8 2 2 2 4 3 2 3 2" xfId="63397"/>
    <cellStyle name="Обычный 7 8 2 2 2 4 3 2 4" xfId="63398"/>
    <cellStyle name="Обычный 7 8 2 2 2 4 3 3" xfId="63399"/>
    <cellStyle name="Обычный 7 8 2 2 2 4 3 3 2" xfId="63400"/>
    <cellStyle name="Обычный 7 8 2 2 2 4 3 3 2 2" xfId="63401"/>
    <cellStyle name="Обычный 7 8 2 2 2 4 3 3 3" xfId="63402"/>
    <cellStyle name="Обычный 7 8 2 2 2 4 3 4" xfId="63403"/>
    <cellStyle name="Обычный 7 8 2 2 2 4 3 4 2" xfId="63404"/>
    <cellStyle name="Обычный 7 8 2 2 2 4 3 5" xfId="63405"/>
    <cellStyle name="Обычный 7 8 2 2 2 4 4" xfId="63406"/>
    <cellStyle name="Обычный 7 8 2 2 2 4 4 2" xfId="63407"/>
    <cellStyle name="Обычный 7 8 2 2 2 4 4 2 2" xfId="63408"/>
    <cellStyle name="Обычный 7 8 2 2 2 4 4 2 2 2" xfId="63409"/>
    <cellStyle name="Обычный 7 8 2 2 2 4 4 2 3" xfId="63410"/>
    <cellStyle name="Обычный 7 8 2 2 2 4 4 3" xfId="63411"/>
    <cellStyle name="Обычный 7 8 2 2 2 4 4 3 2" xfId="63412"/>
    <cellStyle name="Обычный 7 8 2 2 2 4 4 4" xfId="63413"/>
    <cellStyle name="Обычный 7 8 2 2 2 4 5" xfId="63414"/>
    <cellStyle name="Обычный 7 8 2 2 2 4 5 2" xfId="63415"/>
    <cellStyle name="Обычный 7 8 2 2 2 4 5 2 2" xfId="63416"/>
    <cellStyle name="Обычный 7 8 2 2 2 4 5 3" xfId="63417"/>
    <cellStyle name="Обычный 7 8 2 2 2 4 6" xfId="63418"/>
    <cellStyle name="Обычный 7 8 2 2 2 4 6 2" xfId="63419"/>
    <cellStyle name="Обычный 7 8 2 2 2 4 7" xfId="63420"/>
    <cellStyle name="Обычный 7 8 2 2 2 5" xfId="63421"/>
    <cellStyle name="Обычный 7 8 2 2 2 5 2" xfId="63422"/>
    <cellStyle name="Обычный 7 8 2 2 2 5 2 2" xfId="63423"/>
    <cellStyle name="Обычный 7 8 2 2 2 5 2 2 2" xfId="63424"/>
    <cellStyle name="Обычный 7 8 2 2 2 5 2 2 2 2" xfId="63425"/>
    <cellStyle name="Обычный 7 8 2 2 2 5 2 2 3" xfId="63426"/>
    <cellStyle name="Обычный 7 8 2 2 2 5 2 3" xfId="63427"/>
    <cellStyle name="Обычный 7 8 2 2 2 5 2 3 2" xfId="63428"/>
    <cellStyle name="Обычный 7 8 2 2 2 5 2 4" xfId="63429"/>
    <cellStyle name="Обычный 7 8 2 2 2 5 3" xfId="63430"/>
    <cellStyle name="Обычный 7 8 2 2 2 5 3 2" xfId="63431"/>
    <cellStyle name="Обычный 7 8 2 2 2 5 3 2 2" xfId="63432"/>
    <cellStyle name="Обычный 7 8 2 2 2 5 3 3" xfId="63433"/>
    <cellStyle name="Обычный 7 8 2 2 2 5 4" xfId="63434"/>
    <cellStyle name="Обычный 7 8 2 2 2 5 4 2" xfId="63435"/>
    <cellStyle name="Обычный 7 8 2 2 2 5 5" xfId="63436"/>
    <cellStyle name="Обычный 7 8 2 2 2 6" xfId="63437"/>
    <cellStyle name="Обычный 7 8 2 2 2 6 2" xfId="63438"/>
    <cellStyle name="Обычный 7 8 2 2 2 6 2 2" xfId="63439"/>
    <cellStyle name="Обычный 7 8 2 2 2 6 2 2 2" xfId="63440"/>
    <cellStyle name="Обычный 7 8 2 2 2 6 2 2 2 2" xfId="63441"/>
    <cellStyle name="Обычный 7 8 2 2 2 6 2 2 3" xfId="63442"/>
    <cellStyle name="Обычный 7 8 2 2 2 6 2 3" xfId="63443"/>
    <cellStyle name="Обычный 7 8 2 2 2 6 2 3 2" xfId="63444"/>
    <cellStyle name="Обычный 7 8 2 2 2 6 2 4" xfId="63445"/>
    <cellStyle name="Обычный 7 8 2 2 2 6 3" xfId="63446"/>
    <cellStyle name="Обычный 7 8 2 2 2 6 3 2" xfId="63447"/>
    <cellStyle name="Обычный 7 8 2 2 2 6 3 2 2" xfId="63448"/>
    <cellStyle name="Обычный 7 8 2 2 2 6 3 3" xfId="63449"/>
    <cellStyle name="Обычный 7 8 2 2 2 6 4" xfId="63450"/>
    <cellStyle name="Обычный 7 8 2 2 2 6 4 2" xfId="63451"/>
    <cellStyle name="Обычный 7 8 2 2 2 6 5" xfId="63452"/>
    <cellStyle name="Обычный 7 8 2 2 2 7" xfId="63453"/>
    <cellStyle name="Обычный 7 8 2 2 2 7 2" xfId="63454"/>
    <cellStyle name="Обычный 7 8 2 2 2 7 2 2" xfId="63455"/>
    <cellStyle name="Обычный 7 8 2 2 2 7 2 2 2" xfId="63456"/>
    <cellStyle name="Обычный 7 8 2 2 2 7 2 3" xfId="63457"/>
    <cellStyle name="Обычный 7 8 2 2 2 7 3" xfId="63458"/>
    <cellStyle name="Обычный 7 8 2 2 2 7 3 2" xfId="63459"/>
    <cellStyle name="Обычный 7 8 2 2 2 7 4" xfId="63460"/>
    <cellStyle name="Обычный 7 8 2 2 2 8" xfId="63461"/>
    <cellStyle name="Обычный 7 8 2 2 2 8 2" xfId="63462"/>
    <cellStyle name="Обычный 7 8 2 2 2 8 2 2" xfId="63463"/>
    <cellStyle name="Обычный 7 8 2 2 2 8 3" xfId="63464"/>
    <cellStyle name="Обычный 7 8 2 2 2 9" xfId="63465"/>
    <cellStyle name="Обычный 7 8 2 2 2 9 2" xfId="63466"/>
    <cellStyle name="Обычный 7 8 2 2 3" xfId="63467"/>
    <cellStyle name="Обычный 7 8 2 2 3 2" xfId="63468"/>
    <cellStyle name="Обычный 7 8 2 2 3 3" xfId="63469"/>
    <cellStyle name="Обычный 7 8 2 2 3 3 2" xfId="63470"/>
    <cellStyle name="Обычный 7 8 2 2 3 3 2 2" xfId="63471"/>
    <cellStyle name="Обычный 7 8 2 2 3 3 2 2 2" xfId="63472"/>
    <cellStyle name="Обычный 7 8 2 2 3 3 2 2 2 2" xfId="63473"/>
    <cellStyle name="Обычный 7 8 2 2 3 3 2 2 2 2 2" xfId="63474"/>
    <cellStyle name="Обычный 7 8 2 2 3 3 2 2 2 3" xfId="63475"/>
    <cellStyle name="Обычный 7 8 2 2 3 3 2 2 3" xfId="63476"/>
    <cellStyle name="Обычный 7 8 2 2 3 3 2 2 3 2" xfId="63477"/>
    <cellStyle name="Обычный 7 8 2 2 3 3 2 2 4" xfId="63478"/>
    <cellStyle name="Обычный 7 8 2 2 3 3 2 3" xfId="63479"/>
    <cellStyle name="Обычный 7 8 2 2 3 3 2 3 2" xfId="63480"/>
    <cellStyle name="Обычный 7 8 2 2 3 3 2 3 2 2" xfId="63481"/>
    <cellStyle name="Обычный 7 8 2 2 3 3 2 3 3" xfId="63482"/>
    <cellStyle name="Обычный 7 8 2 2 3 3 2 4" xfId="63483"/>
    <cellStyle name="Обычный 7 8 2 2 3 3 2 4 2" xfId="63484"/>
    <cellStyle name="Обычный 7 8 2 2 3 3 2 5" xfId="63485"/>
    <cellStyle name="Обычный 7 8 2 2 3 3 3" xfId="63486"/>
    <cellStyle name="Обычный 7 8 2 2 3 3 3 2" xfId="63487"/>
    <cellStyle name="Обычный 7 8 2 2 3 3 3 2 2" xfId="63488"/>
    <cellStyle name="Обычный 7 8 2 2 3 3 3 2 2 2" xfId="63489"/>
    <cellStyle name="Обычный 7 8 2 2 3 3 3 2 2 2 2" xfId="63490"/>
    <cellStyle name="Обычный 7 8 2 2 3 3 3 2 2 3" xfId="63491"/>
    <cellStyle name="Обычный 7 8 2 2 3 3 3 2 3" xfId="63492"/>
    <cellStyle name="Обычный 7 8 2 2 3 3 3 2 3 2" xfId="63493"/>
    <cellStyle name="Обычный 7 8 2 2 3 3 3 2 4" xfId="63494"/>
    <cellStyle name="Обычный 7 8 2 2 3 3 3 3" xfId="63495"/>
    <cellStyle name="Обычный 7 8 2 2 3 3 3 3 2" xfId="63496"/>
    <cellStyle name="Обычный 7 8 2 2 3 3 3 3 2 2" xfId="63497"/>
    <cellStyle name="Обычный 7 8 2 2 3 3 3 3 3" xfId="63498"/>
    <cellStyle name="Обычный 7 8 2 2 3 3 3 4" xfId="63499"/>
    <cellStyle name="Обычный 7 8 2 2 3 3 3 4 2" xfId="63500"/>
    <cellStyle name="Обычный 7 8 2 2 3 3 3 5" xfId="63501"/>
    <cellStyle name="Обычный 7 8 2 2 3 3 4" xfId="63502"/>
    <cellStyle name="Обычный 7 8 2 2 3 3 4 2" xfId="63503"/>
    <cellStyle name="Обычный 7 8 2 2 3 3 4 2 2" xfId="63504"/>
    <cellStyle name="Обычный 7 8 2 2 3 3 4 2 2 2" xfId="63505"/>
    <cellStyle name="Обычный 7 8 2 2 3 3 4 2 3" xfId="63506"/>
    <cellStyle name="Обычный 7 8 2 2 3 3 4 3" xfId="63507"/>
    <cellStyle name="Обычный 7 8 2 2 3 3 4 3 2" xfId="63508"/>
    <cellStyle name="Обычный 7 8 2 2 3 3 4 4" xfId="63509"/>
    <cellStyle name="Обычный 7 8 2 2 3 3 5" xfId="63510"/>
    <cellStyle name="Обычный 7 8 2 2 3 3 5 2" xfId="63511"/>
    <cellStyle name="Обычный 7 8 2 2 3 3 5 2 2" xfId="63512"/>
    <cellStyle name="Обычный 7 8 2 2 3 3 5 3" xfId="63513"/>
    <cellStyle name="Обычный 7 8 2 2 3 3 6" xfId="63514"/>
    <cellStyle name="Обычный 7 8 2 2 3 3 6 2" xfId="63515"/>
    <cellStyle name="Обычный 7 8 2 2 3 3 7" xfId="63516"/>
    <cellStyle name="Обычный 7 8 2 2 3 4" xfId="63517"/>
    <cellStyle name="Обычный 7 8 2 2 3 4 2" xfId="63518"/>
    <cellStyle name="Обычный 7 8 2 2 3 4 2 2" xfId="63519"/>
    <cellStyle name="Обычный 7 8 2 2 3 4 2 2 2" xfId="63520"/>
    <cellStyle name="Обычный 7 8 2 2 3 4 2 2 2 2" xfId="63521"/>
    <cellStyle name="Обычный 7 8 2 2 3 4 2 2 3" xfId="63522"/>
    <cellStyle name="Обычный 7 8 2 2 3 4 2 3" xfId="63523"/>
    <cellStyle name="Обычный 7 8 2 2 3 4 2 3 2" xfId="63524"/>
    <cellStyle name="Обычный 7 8 2 2 3 4 2 4" xfId="63525"/>
    <cellStyle name="Обычный 7 8 2 2 3 4 3" xfId="63526"/>
    <cellStyle name="Обычный 7 8 2 2 3 4 3 2" xfId="63527"/>
    <cellStyle name="Обычный 7 8 2 2 3 4 3 2 2" xfId="63528"/>
    <cellStyle name="Обычный 7 8 2 2 3 4 3 3" xfId="63529"/>
    <cellStyle name="Обычный 7 8 2 2 3 4 4" xfId="63530"/>
    <cellStyle name="Обычный 7 8 2 2 3 4 4 2" xfId="63531"/>
    <cellStyle name="Обычный 7 8 2 2 3 4 5" xfId="63532"/>
    <cellStyle name="Обычный 7 8 2 2 3 5" xfId="63533"/>
    <cellStyle name="Обычный 7 8 2 2 3 5 2" xfId="63534"/>
    <cellStyle name="Обычный 7 8 2 2 3 5 2 2" xfId="63535"/>
    <cellStyle name="Обычный 7 8 2 2 3 5 2 2 2" xfId="63536"/>
    <cellStyle name="Обычный 7 8 2 2 3 5 2 2 2 2" xfId="63537"/>
    <cellStyle name="Обычный 7 8 2 2 3 5 2 2 3" xfId="63538"/>
    <cellStyle name="Обычный 7 8 2 2 3 5 2 3" xfId="63539"/>
    <cellStyle name="Обычный 7 8 2 2 3 5 2 3 2" xfId="63540"/>
    <cellStyle name="Обычный 7 8 2 2 3 5 2 4" xfId="63541"/>
    <cellStyle name="Обычный 7 8 2 2 3 5 3" xfId="63542"/>
    <cellStyle name="Обычный 7 8 2 2 3 5 3 2" xfId="63543"/>
    <cellStyle name="Обычный 7 8 2 2 3 5 3 2 2" xfId="63544"/>
    <cellStyle name="Обычный 7 8 2 2 3 5 3 3" xfId="63545"/>
    <cellStyle name="Обычный 7 8 2 2 3 5 4" xfId="63546"/>
    <cellStyle name="Обычный 7 8 2 2 3 5 4 2" xfId="63547"/>
    <cellStyle name="Обычный 7 8 2 2 3 5 5" xfId="63548"/>
    <cellStyle name="Обычный 7 8 2 2 3 6" xfId="63549"/>
    <cellStyle name="Обычный 7 8 2 2 3 6 2" xfId="63550"/>
    <cellStyle name="Обычный 7 8 2 2 3 6 2 2" xfId="63551"/>
    <cellStyle name="Обычный 7 8 2 2 3 6 2 2 2" xfId="63552"/>
    <cellStyle name="Обычный 7 8 2 2 3 6 2 3" xfId="63553"/>
    <cellStyle name="Обычный 7 8 2 2 3 6 3" xfId="63554"/>
    <cellStyle name="Обычный 7 8 2 2 3 6 3 2" xfId="63555"/>
    <cellStyle name="Обычный 7 8 2 2 3 6 4" xfId="63556"/>
    <cellStyle name="Обычный 7 8 2 2 3 7" xfId="63557"/>
    <cellStyle name="Обычный 7 8 2 2 3 7 2" xfId="63558"/>
    <cellStyle name="Обычный 7 8 2 2 3 7 2 2" xfId="63559"/>
    <cellStyle name="Обычный 7 8 2 2 3 7 3" xfId="63560"/>
    <cellStyle name="Обычный 7 8 2 2 3 8" xfId="63561"/>
    <cellStyle name="Обычный 7 8 2 2 3 8 2" xfId="63562"/>
    <cellStyle name="Обычный 7 8 2 2 3 9" xfId="63563"/>
    <cellStyle name="Обычный 7 8 2 3" xfId="63564"/>
    <cellStyle name="Обычный 7 8 2 4" xfId="63565"/>
    <cellStyle name="Обычный 7 8 2 4 2" xfId="63566"/>
    <cellStyle name="Обычный 7 8 2 4 2 2" xfId="63567"/>
    <cellStyle name="Обычный 7 8 2 4 2 3" xfId="63568"/>
    <cellStyle name="Обычный 7 8 2 4 2 3 2" xfId="63569"/>
    <cellStyle name="Обычный 7 8 2 4 2 3 2 2" xfId="63570"/>
    <cellStyle name="Обычный 7 8 2 4 2 3 2 2 2" xfId="63571"/>
    <cellStyle name="Обычный 7 8 2 4 2 3 2 2 2 2" xfId="63572"/>
    <cellStyle name="Обычный 7 8 2 4 2 3 2 2 2 2 2" xfId="63573"/>
    <cellStyle name="Обычный 7 8 2 4 2 3 2 2 2 3" xfId="63574"/>
    <cellStyle name="Обычный 7 8 2 4 2 3 2 2 3" xfId="63575"/>
    <cellStyle name="Обычный 7 8 2 4 2 3 2 2 3 2" xfId="63576"/>
    <cellStyle name="Обычный 7 8 2 4 2 3 2 2 4" xfId="63577"/>
    <cellStyle name="Обычный 7 8 2 4 2 3 2 3" xfId="63578"/>
    <cellStyle name="Обычный 7 8 2 4 2 3 2 3 2" xfId="63579"/>
    <cellStyle name="Обычный 7 8 2 4 2 3 2 3 2 2" xfId="63580"/>
    <cellStyle name="Обычный 7 8 2 4 2 3 2 3 3" xfId="63581"/>
    <cellStyle name="Обычный 7 8 2 4 2 3 2 4" xfId="63582"/>
    <cellStyle name="Обычный 7 8 2 4 2 3 2 4 2" xfId="63583"/>
    <cellStyle name="Обычный 7 8 2 4 2 3 2 5" xfId="63584"/>
    <cellStyle name="Обычный 7 8 2 4 2 3 3" xfId="63585"/>
    <cellStyle name="Обычный 7 8 2 4 2 3 3 2" xfId="63586"/>
    <cellStyle name="Обычный 7 8 2 4 2 3 3 2 2" xfId="63587"/>
    <cellStyle name="Обычный 7 8 2 4 2 3 3 2 2 2" xfId="63588"/>
    <cellStyle name="Обычный 7 8 2 4 2 3 3 2 2 2 2" xfId="63589"/>
    <cellStyle name="Обычный 7 8 2 4 2 3 3 2 2 3" xfId="63590"/>
    <cellStyle name="Обычный 7 8 2 4 2 3 3 2 3" xfId="63591"/>
    <cellStyle name="Обычный 7 8 2 4 2 3 3 2 3 2" xfId="63592"/>
    <cellStyle name="Обычный 7 8 2 4 2 3 3 2 4" xfId="63593"/>
    <cellStyle name="Обычный 7 8 2 4 2 3 3 3" xfId="63594"/>
    <cellStyle name="Обычный 7 8 2 4 2 3 3 3 2" xfId="63595"/>
    <cellStyle name="Обычный 7 8 2 4 2 3 3 3 2 2" xfId="63596"/>
    <cellStyle name="Обычный 7 8 2 4 2 3 3 3 3" xfId="63597"/>
    <cellStyle name="Обычный 7 8 2 4 2 3 3 4" xfId="63598"/>
    <cellStyle name="Обычный 7 8 2 4 2 3 3 4 2" xfId="63599"/>
    <cellStyle name="Обычный 7 8 2 4 2 3 3 5" xfId="63600"/>
    <cellStyle name="Обычный 7 8 2 4 2 3 4" xfId="63601"/>
    <cellStyle name="Обычный 7 8 2 4 2 3 4 2" xfId="63602"/>
    <cellStyle name="Обычный 7 8 2 4 2 3 4 2 2" xfId="63603"/>
    <cellStyle name="Обычный 7 8 2 4 2 3 4 2 2 2" xfId="63604"/>
    <cellStyle name="Обычный 7 8 2 4 2 3 4 2 3" xfId="63605"/>
    <cellStyle name="Обычный 7 8 2 4 2 3 4 3" xfId="63606"/>
    <cellStyle name="Обычный 7 8 2 4 2 3 4 3 2" xfId="63607"/>
    <cellStyle name="Обычный 7 8 2 4 2 3 4 4" xfId="63608"/>
    <cellStyle name="Обычный 7 8 2 4 2 3 5" xfId="63609"/>
    <cellStyle name="Обычный 7 8 2 4 2 3 5 2" xfId="63610"/>
    <cellStyle name="Обычный 7 8 2 4 2 3 5 2 2" xfId="63611"/>
    <cellStyle name="Обычный 7 8 2 4 2 3 5 3" xfId="63612"/>
    <cellStyle name="Обычный 7 8 2 4 2 3 6" xfId="63613"/>
    <cellStyle name="Обычный 7 8 2 4 2 3 6 2" xfId="63614"/>
    <cellStyle name="Обычный 7 8 2 4 2 3 7" xfId="63615"/>
    <cellStyle name="Обычный 7 8 2 4 2 4" xfId="63616"/>
    <cellStyle name="Обычный 7 8 2 4 2 4 2" xfId="63617"/>
    <cellStyle name="Обычный 7 8 2 4 2 4 2 2" xfId="63618"/>
    <cellStyle name="Обычный 7 8 2 4 2 4 2 2 2" xfId="63619"/>
    <cellStyle name="Обычный 7 8 2 4 2 4 2 2 2 2" xfId="63620"/>
    <cellStyle name="Обычный 7 8 2 4 2 4 2 2 3" xfId="63621"/>
    <cellStyle name="Обычный 7 8 2 4 2 4 2 3" xfId="63622"/>
    <cellStyle name="Обычный 7 8 2 4 2 4 2 3 2" xfId="63623"/>
    <cellStyle name="Обычный 7 8 2 4 2 4 2 4" xfId="63624"/>
    <cellStyle name="Обычный 7 8 2 4 2 4 3" xfId="63625"/>
    <cellStyle name="Обычный 7 8 2 4 2 4 3 2" xfId="63626"/>
    <cellStyle name="Обычный 7 8 2 4 2 4 3 2 2" xfId="63627"/>
    <cellStyle name="Обычный 7 8 2 4 2 4 3 3" xfId="63628"/>
    <cellStyle name="Обычный 7 8 2 4 2 4 4" xfId="63629"/>
    <cellStyle name="Обычный 7 8 2 4 2 4 4 2" xfId="63630"/>
    <cellStyle name="Обычный 7 8 2 4 2 4 5" xfId="63631"/>
    <cellStyle name="Обычный 7 8 2 4 2 5" xfId="63632"/>
    <cellStyle name="Обычный 7 8 2 4 2 5 2" xfId="63633"/>
    <cellStyle name="Обычный 7 8 2 4 2 5 2 2" xfId="63634"/>
    <cellStyle name="Обычный 7 8 2 4 2 5 2 2 2" xfId="63635"/>
    <cellStyle name="Обычный 7 8 2 4 2 5 2 2 2 2" xfId="63636"/>
    <cellStyle name="Обычный 7 8 2 4 2 5 2 2 3" xfId="63637"/>
    <cellStyle name="Обычный 7 8 2 4 2 5 2 3" xfId="63638"/>
    <cellStyle name="Обычный 7 8 2 4 2 5 2 3 2" xfId="63639"/>
    <cellStyle name="Обычный 7 8 2 4 2 5 2 4" xfId="63640"/>
    <cellStyle name="Обычный 7 8 2 4 2 5 3" xfId="63641"/>
    <cellStyle name="Обычный 7 8 2 4 2 5 3 2" xfId="63642"/>
    <cellStyle name="Обычный 7 8 2 4 2 5 3 2 2" xfId="63643"/>
    <cellStyle name="Обычный 7 8 2 4 2 5 3 3" xfId="63644"/>
    <cellStyle name="Обычный 7 8 2 4 2 5 4" xfId="63645"/>
    <cellStyle name="Обычный 7 8 2 4 2 5 4 2" xfId="63646"/>
    <cellStyle name="Обычный 7 8 2 4 2 5 5" xfId="63647"/>
    <cellStyle name="Обычный 7 8 2 4 2 6" xfId="63648"/>
    <cellStyle name="Обычный 7 8 2 4 2 6 2" xfId="63649"/>
    <cellStyle name="Обычный 7 8 2 4 2 6 2 2" xfId="63650"/>
    <cellStyle name="Обычный 7 8 2 4 2 6 2 2 2" xfId="63651"/>
    <cellStyle name="Обычный 7 8 2 4 2 6 2 3" xfId="63652"/>
    <cellStyle name="Обычный 7 8 2 4 2 6 3" xfId="63653"/>
    <cellStyle name="Обычный 7 8 2 4 2 6 3 2" xfId="63654"/>
    <cellStyle name="Обычный 7 8 2 4 2 6 4" xfId="63655"/>
    <cellStyle name="Обычный 7 8 2 4 2 7" xfId="63656"/>
    <cellStyle name="Обычный 7 8 2 4 2 7 2" xfId="63657"/>
    <cellStyle name="Обычный 7 8 2 4 2 7 2 2" xfId="63658"/>
    <cellStyle name="Обычный 7 8 2 4 2 7 3" xfId="63659"/>
    <cellStyle name="Обычный 7 8 2 4 2 8" xfId="63660"/>
    <cellStyle name="Обычный 7 8 2 4 2 8 2" xfId="63661"/>
    <cellStyle name="Обычный 7 8 2 4 2 9" xfId="63662"/>
    <cellStyle name="Обычный 7 8 2 5" xfId="63663"/>
    <cellStyle name="Обычный 7 8 2 6" xfId="63664"/>
    <cellStyle name="Обычный 7 8 2 6 2" xfId="63665"/>
    <cellStyle name="Обычный 7 8 2 6 2 2" xfId="63666"/>
    <cellStyle name="Обычный 7 8 2 6 2 2 2" xfId="63667"/>
    <cellStyle name="Обычный 7 8 2 6 2 2 2 2" xfId="63668"/>
    <cellStyle name="Обычный 7 8 2 6 2 2 2 2 2" xfId="63669"/>
    <cellStyle name="Обычный 7 8 2 6 2 2 2 3" xfId="63670"/>
    <cellStyle name="Обычный 7 8 2 6 2 2 3" xfId="63671"/>
    <cellStyle name="Обычный 7 8 2 6 2 2 3 2" xfId="63672"/>
    <cellStyle name="Обычный 7 8 2 6 2 2 4" xfId="63673"/>
    <cellStyle name="Обычный 7 8 2 6 2 3" xfId="63674"/>
    <cellStyle name="Обычный 7 8 2 6 2 3 2" xfId="63675"/>
    <cellStyle name="Обычный 7 8 2 6 2 3 2 2" xfId="63676"/>
    <cellStyle name="Обычный 7 8 2 6 2 3 3" xfId="63677"/>
    <cellStyle name="Обычный 7 8 2 6 2 4" xfId="63678"/>
    <cellStyle name="Обычный 7 8 2 6 2 4 2" xfId="63679"/>
    <cellStyle name="Обычный 7 8 2 6 2 5" xfId="63680"/>
    <cellStyle name="Обычный 7 8 2 6 3" xfId="63681"/>
    <cellStyle name="Обычный 7 8 2 6 3 2" xfId="63682"/>
    <cellStyle name="Обычный 7 8 2 6 3 2 2" xfId="63683"/>
    <cellStyle name="Обычный 7 8 2 6 3 2 2 2" xfId="63684"/>
    <cellStyle name="Обычный 7 8 2 6 3 2 2 2 2" xfId="63685"/>
    <cellStyle name="Обычный 7 8 2 6 3 2 2 3" xfId="63686"/>
    <cellStyle name="Обычный 7 8 2 6 3 2 3" xfId="63687"/>
    <cellStyle name="Обычный 7 8 2 6 3 2 3 2" xfId="63688"/>
    <cellStyle name="Обычный 7 8 2 6 3 2 4" xfId="63689"/>
    <cellStyle name="Обычный 7 8 2 6 3 3" xfId="63690"/>
    <cellStyle name="Обычный 7 8 2 6 3 3 2" xfId="63691"/>
    <cellStyle name="Обычный 7 8 2 6 3 3 2 2" xfId="63692"/>
    <cellStyle name="Обычный 7 8 2 6 3 3 3" xfId="63693"/>
    <cellStyle name="Обычный 7 8 2 6 3 4" xfId="63694"/>
    <cellStyle name="Обычный 7 8 2 6 3 4 2" xfId="63695"/>
    <cellStyle name="Обычный 7 8 2 6 3 5" xfId="63696"/>
    <cellStyle name="Обычный 7 8 2 6 4" xfId="63697"/>
    <cellStyle name="Обычный 7 8 2 6 4 2" xfId="63698"/>
    <cellStyle name="Обычный 7 8 2 6 4 2 2" xfId="63699"/>
    <cellStyle name="Обычный 7 8 2 6 4 2 2 2" xfId="63700"/>
    <cellStyle name="Обычный 7 8 2 6 4 2 3" xfId="63701"/>
    <cellStyle name="Обычный 7 8 2 6 4 3" xfId="63702"/>
    <cellStyle name="Обычный 7 8 2 6 4 3 2" xfId="63703"/>
    <cellStyle name="Обычный 7 8 2 6 4 4" xfId="63704"/>
    <cellStyle name="Обычный 7 8 2 6 5" xfId="63705"/>
    <cellStyle name="Обычный 7 8 2 6 5 2" xfId="63706"/>
    <cellStyle name="Обычный 7 8 2 6 5 2 2" xfId="63707"/>
    <cellStyle name="Обычный 7 8 2 6 5 3" xfId="63708"/>
    <cellStyle name="Обычный 7 8 2 6 6" xfId="63709"/>
    <cellStyle name="Обычный 7 8 2 6 6 2" xfId="63710"/>
    <cellStyle name="Обычный 7 8 2 6 7" xfId="63711"/>
    <cellStyle name="Обычный 7 8 2 7" xfId="63712"/>
    <cellStyle name="Обычный 7 8 2 7 2" xfId="63713"/>
    <cellStyle name="Обычный 7 8 2 7 2 2" xfId="63714"/>
    <cellStyle name="Обычный 7 8 2 7 2 2 2" xfId="63715"/>
    <cellStyle name="Обычный 7 8 2 7 2 2 2 2" xfId="63716"/>
    <cellStyle name="Обычный 7 8 2 7 2 2 3" xfId="63717"/>
    <cellStyle name="Обычный 7 8 2 7 2 3" xfId="63718"/>
    <cellStyle name="Обычный 7 8 2 7 2 3 2" xfId="63719"/>
    <cellStyle name="Обычный 7 8 2 7 2 4" xfId="63720"/>
    <cellStyle name="Обычный 7 8 2 7 3" xfId="63721"/>
    <cellStyle name="Обычный 7 8 2 7 3 2" xfId="63722"/>
    <cellStyle name="Обычный 7 8 2 7 3 2 2" xfId="63723"/>
    <cellStyle name="Обычный 7 8 2 7 3 3" xfId="63724"/>
    <cellStyle name="Обычный 7 8 2 7 4" xfId="63725"/>
    <cellStyle name="Обычный 7 8 2 7 4 2" xfId="63726"/>
    <cellStyle name="Обычный 7 8 2 7 5" xfId="63727"/>
    <cellStyle name="Обычный 7 8 2 8" xfId="63728"/>
    <cellStyle name="Обычный 7 8 2 8 2" xfId="63729"/>
    <cellStyle name="Обычный 7 8 2 8 2 2" xfId="63730"/>
    <cellStyle name="Обычный 7 8 2 8 2 2 2" xfId="63731"/>
    <cellStyle name="Обычный 7 8 2 8 2 2 2 2" xfId="63732"/>
    <cellStyle name="Обычный 7 8 2 8 2 2 3" xfId="63733"/>
    <cellStyle name="Обычный 7 8 2 8 2 3" xfId="63734"/>
    <cellStyle name="Обычный 7 8 2 8 2 3 2" xfId="63735"/>
    <cellStyle name="Обычный 7 8 2 8 2 4" xfId="63736"/>
    <cellStyle name="Обычный 7 8 2 8 3" xfId="63737"/>
    <cellStyle name="Обычный 7 8 2 8 3 2" xfId="63738"/>
    <cellStyle name="Обычный 7 8 2 8 3 2 2" xfId="63739"/>
    <cellStyle name="Обычный 7 8 2 8 3 3" xfId="63740"/>
    <cellStyle name="Обычный 7 8 2 8 4" xfId="63741"/>
    <cellStyle name="Обычный 7 8 2 8 4 2" xfId="63742"/>
    <cellStyle name="Обычный 7 8 2 8 5" xfId="63743"/>
    <cellStyle name="Обычный 7 8 2 9" xfId="63744"/>
    <cellStyle name="Обычный 7 8 2 9 2" xfId="63745"/>
    <cellStyle name="Обычный 7 8 2 9 2 2" xfId="63746"/>
    <cellStyle name="Обычный 7 8 2 9 2 2 2" xfId="63747"/>
    <cellStyle name="Обычный 7 8 2 9 2 3" xfId="63748"/>
    <cellStyle name="Обычный 7 8 2 9 3" xfId="63749"/>
    <cellStyle name="Обычный 7 8 2 9 3 2" xfId="63750"/>
    <cellStyle name="Обычный 7 8 2 9 4" xfId="63751"/>
    <cellStyle name="Обычный 7 8 3" xfId="63752"/>
    <cellStyle name="Обычный 7 8 3 10" xfId="63753"/>
    <cellStyle name="Обычный 7 8 3 2" xfId="63754"/>
    <cellStyle name="Обычный 7 8 3 2 2" xfId="63755"/>
    <cellStyle name="Обычный 7 8 3 2 2 2" xfId="63756"/>
    <cellStyle name="Обычный 7 8 3 2 2 2 2" xfId="63757"/>
    <cellStyle name="Обычный 7 8 3 2 2 2 2 2" xfId="63758"/>
    <cellStyle name="Обычный 7 8 3 2 2 2 2 2 2" xfId="63759"/>
    <cellStyle name="Обычный 7 8 3 2 2 2 2 2 2 2" xfId="63760"/>
    <cellStyle name="Обычный 7 8 3 2 2 2 2 2 2 2 2" xfId="63761"/>
    <cellStyle name="Обычный 7 8 3 2 2 2 2 2 2 2 2 2" xfId="63762"/>
    <cellStyle name="Обычный 7 8 3 2 2 2 2 2 2 2 2 2 2" xfId="63763"/>
    <cellStyle name="Обычный 7 8 3 2 2 2 2 2 2 2 2 3" xfId="63764"/>
    <cellStyle name="Обычный 7 8 3 2 2 2 2 2 2 2 3" xfId="63765"/>
    <cellStyle name="Обычный 7 8 3 2 2 2 2 2 2 2 3 2" xfId="63766"/>
    <cellStyle name="Обычный 7 8 3 2 2 2 2 2 2 2 4" xfId="63767"/>
    <cellStyle name="Обычный 7 8 3 2 2 2 2 2 2 3" xfId="63768"/>
    <cellStyle name="Обычный 7 8 3 2 2 2 2 2 2 3 2" xfId="63769"/>
    <cellStyle name="Обычный 7 8 3 2 2 2 2 2 2 3 2 2" xfId="63770"/>
    <cellStyle name="Обычный 7 8 3 2 2 2 2 2 2 3 3" xfId="63771"/>
    <cellStyle name="Обычный 7 8 3 2 2 2 2 2 2 4" xfId="63772"/>
    <cellStyle name="Обычный 7 8 3 2 2 2 2 2 2 4 2" xfId="63773"/>
    <cellStyle name="Обычный 7 8 3 2 2 2 2 2 2 5" xfId="63774"/>
    <cellStyle name="Обычный 7 8 3 2 2 2 2 2 3" xfId="63775"/>
    <cellStyle name="Обычный 7 8 3 2 2 2 2 2 3 2" xfId="63776"/>
    <cellStyle name="Обычный 7 8 3 2 2 2 2 2 3 2 2" xfId="63777"/>
    <cellStyle name="Обычный 7 8 3 2 2 2 2 2 3 2 2 2" xfId="63778"/>
    <cellStyle name="Обычный 7 8 3 2 2 2 2 2 3 2 2 2 2" xfId="63779"/>
    <cellStyle name="Обычный 7 8 3 2 2 2 2 2 3 2 2 3" xfId="63780"/>
    <cellStyle name="Обычный 7 8 3 2 2 2 2 2 3 2 3" xfId="63781"/>
    <cellStyle name="Обычный 7 8 3 2 2 2 2 2 3 2 3 2" xfId="63782"/>
    <cellStyle name="Обычный 7 8 3 2 2 2 2 2 3 2 4" xfId="63783"/>
    <cellStyle name="Обычный 7 8 3 2 2 2 2 2 3 3" xfId="63784"/>
    <cellStyle name="Обычный 7 8 3 2 2 2 2 2 3 3 2" xfId="63785"/>
    <cellStyle name="Обычный 7 8 3 2 2 2 2 2 3 3 2 2" xfId="63786"/>
    <cellStyle name="Обычный 7 8 3 2 2 2 2 2 3 3 3" xfId="63787"/>
    <cellStyle name="Обычный 7 8 3 2 2 2 2 2 3 4" xfId="63788"/>
    <cellStyle name="Обычный 7 8 3 2 2 2 2 2 3 4 2" xfId="63789"/>
    <cellStyle name="Обычный 7 8 3 2 2 2 2 2 3 5" xfId="63790"/>
    <cellStyle name="Обычный 7 8 3 2 2 2 2 2 4" xfId="63791"/>
    <cellStyle name="Обычный 7 8 3 2 2 2 2 2 4 2" xfId="63792"/>
    <cellStyle name="Обычный 7 8 3 2 2 2 2 2 4 2 2" xfId="63793"/>
    <cellStyle name="Обычный 7 8 3 2 2 2 2 2 4 2 2 2" xfId="63794"/>
    <cellStyle name="Обычный 7 8 3 2 2 2 2 2 4 2 3" xfId="63795"/>
    <cellStyle name="Обычный 7 8 3 2 2 2 2 2 4 3" xfId="63796"/>
    <cellStyle name="Обычный 7 8 3 2 2 2 2 2 4 3 2" xfId="63797"/>
    <cellStyle name="Обычный 7 8 3 2 2 2 2 2 4 4" xfId="63798"/>
    <cellStyle name="Обычный 7 8 3 2 2 2 2 2 5" xfId="63799"/>
    <cellStyle name="Обычный 7 8 3 2 2 2 2 2 5 2" xfId="63800"/>
    <cellStyle name="Обычный 7 8 3 2 2 2 2 2 5 2 2" xfId="63801"/>
    <cellStyle name="Обычный 7 8 3 2 2 2 2 2 5 3" xfId="63802"/>
    <cellStyle name="Обычный 7 8 3 2 2 2 2 2 6" xfId="63803"/>
    <cellStyle name="Обычный 7 8 3 2 2 2 2 2 6 2" xfId="63804"/>
    <cellStyle name="Обычный 7 8 3 2 2 2 2 2 7" xfId="63805"/>
    <cellStyle name="Обычный 7 8 3 2 2 2 2 3" xfId="63806"/>
    <cellStyle name="Обычный 7 8 3 2 2 2 2 3 2" xfId="63807"/>
    <cellStyle name="Обычный 7 8 3 2 2 2 2 3 2 2" xfId="63808"/>
    <cellStyle name="Обычный 7 8 3 2 2 2 2 3 2 2 2" xfId="63809"/>
    <cellStyle name="Обычный 7 8 3 2 2 2 2 3 2 2 2 2" xfId="63810"/>
    <cellStyle name="Обычный 7 8 3 2 2 2 2 3 2 2 3" xfId="63811"/>
    <cellStyle name="Обычный 7 8 3 2 2 2 2 3 2 3" xfId="63812"/>
    <cellStyle name="Обычный 7 8 3 2 2 2 2 3 2 3 2" xfId="63813"/>
    <cellStyle name="Обычный 7 8 3 2 2 2 2 3 2 4" xfId="63814"/>
    <cellStyle name="Обычный 7 8 3 2 2 2 2 3 3" xfId="63815"/>
    <cellStyle name="Обычный 7 8 3 2 2 2 2 3 3 2" xfId="63816"/>
    <cellStyle name="Обычный 7 8 3 2 2 2 2 3 3 2 2" xfId="63817"/>
    <cellStyle name="Обычный 7 8 3 2 2 2 2 3 3 3" xfId="63818"/>
    <cellStyle name="Обычный 7 8 3 2 2 2 2 3 4" xfId="63819"/>
    <cellStyle name="Обычный 7 8 3 2 2 2 2 3 4 2" xfId="63820"/>
    <cellStyle name="Обычный 7 8 3 2 2 2 2 3 5" xfId="63821"/>
    <cellStyle name="Обычный 7 8 3 2 2 2 2 4" xfId="63822"/>
    <cellStyle name="Обычный 7 8 3 2 2 2 2 4 2" xfId="63823"/>
    <cellStyle name="Обычный 7 8 3 2 2 2 2 4 2 2" xfId="63824"/>
    <cellStyle name="Обычный 7 8 3 2 2 2 2 4 2 2 2" xfId="63825"/>
    <cellStyle name="Обычный 7 8 3 2 2 2 2 4 2 2 2 2" xfId="63826"/>
    <cellStyle name="Обычный 7 8 3 2 2 2 2 4 2 2 3" xfId="63827"/>
    <cellStyle name="Обычный 7 8 3 2 2 2 2 4 2 3" xfId="63828"/>
    <cellStyle name="Обычный 7 8 3 2 2 2 2 4 2 3 2" xfId="63829"/>
    <cellStyle name="Обычный 7 8 3 2 2 2 2 4 2 4" xfId="63830"/>
    <cellStyle name="Обычный 7 8 3 2 2 2 2 4 3" xfId="63831"/>
    <cellStyle name="Обычный 7 8 3 2 2 2 2 4 3 2" xfId="63832"/>
    <cellStyle name="Обычный 7 8 3 2 2 2 2 4 3 2 2" xfId="63833"/>
    <cellStyle name="Обычный 7 8 3 2 2 2 2 4 3 3" xfId="63834"/>
    <cellStyle name="Обычный 7 8 3 2 2 2 2 4 4" xfId="63835"/>
    <cellStyle name="Обычный 7 8 3 2 2 2 2 4 4 2" xfId="63836"/>
    <cellStyle name="Обычный 7 8 3 2 2 2 2 4 5" xfId="63837"/>
    <cellStyle name="Обычный 7 8 3 2 2 2 2 5" xfId="63838"/>
    <cellStyle name="Обычный 7 8 3 2 2 2 2 5 2" xfId="63839"/>
    <cellStyle name="Обычный 7 8 3 2 2 2 2 5 2 2" xfId="63840"/>
    <cellStyle name="Обычный 7 8 3 2 2 2 2 5 2 2 2" xfId="63841"/>
    <cellStyle name="Обычный 7 8 3 2 2 2 2 5 2 3" xfId="63842"/>
    <cellStyle name="Обычный 7 8 3 2 2 2 2 5 3" xfId="63843"/>
    <cellStyle name="Обычный 7 8 3 2 2 2 2 5 3 2" xfId="63844"/>
    <cellStyle name="Обычный 7 8 3 2 2 2 2 5 4" xfId="63845"/>
    <cellStyle name="Обычный 7 8 3 2 2 2 2 6" xfId="63846"/>
    <cellStyle name="Обычный 7 8 3 2 2 2 2 6 2" xfId="63847"/>
    <cellStyle name="Обычный 7 8 3 2 2 2 2 6 2 2" xfId="63848"/>
    <cellStyle name="Обычный 7 8 3 2 2 2 2 6 3" xfId="63849"/>
    <cellStyle name="Обычный 7 8 3 2 2 2 2 7" xfId="63850"/>
    <cellStyle name="Обычный 7 8 3 2 2 2 2 7 2" xfId="63851"/>
    <cellStyle name="Обычный 7 8 3 2 2 2 2 8" xfId="63852"/>
    <cellStyle name="Обычный 7 8 3 2 2 3" xfId="63853"/>
    <cellStyle name="Обычный 7 8 3 2 2 3 2" xfId="63854"/>
    <cellStyle name="Обычный 7 8 3 2 2 3 2 2" xfId="63855"/>
    <cellStyle name="Обычный 7 8 3 2 2 3 2 2 2" xfId="63856"/>
    <cellStyle name="Обычный 7 8 3 2 2 3 2 2 2 2" xfId="63857"/>
    <cellStyle name="Обычный 7 8 3 2 2 3 2 2 2 2 2" xfId="63858"/>
    <cellStyle name="Обычный 7 8 3 2 2 3 2 2 2 3" xfId="63859"/>
    <cellStyle name="Обычный 7 8 3 2 2 3 2 2 3" xfId="63860"/>
    <cellStyle name="Обычный 7 8 3 2 2 3 2 2 3 2" xfId="63861"/>
    <cellStyle name="Обычный 7 8 3 2 2 3 2 2 4" xfId="63862"/>
    <cellStyle name="Обычный 7 8 3 2 2 3 2 3" xfId="63863"/>
    <cellStyle name="Обычный 7 8 3 2 2 3 2 3 2" xfId="63864"/>
    <cellStyle name="Обычный 7 8 3 2 2 3 2 3 2 2" xfId="63865"/>
    <cellStyle name="Обычный 7 8 3 2 2 3 2 3 3" xfId="63866"/>
    <cellStyle name="Обычный 7 8 3 2 2 3 2 4" xfId="63867"/>
    <cellStyle name="Обычный 7 8 3 2 2 3 2 4 2" xfId="63868"/>
    <cellStyle name="Обычный 7 8 3 2 2 3 2 5" xfId="63869"/>
    <cellStyle name="Обычный 7 8 3 2 2 3 3" xfId="63870"/>
    <cellStyle name="Обычный 7 8 3 2 2 3 3 2" xfId="63871"/>
    <cellStyle name="Обычный 7 8 3 2 2 3 3 2 2" xfId="63872"/>
    <cellStyle name="Обычный 7 8 3 2 2 3 3 2 2 2" xfId="63873"/>
    <cellStyle name="Обычный 7 8 3 2 2 3 3 2 2 2 2" xfId="63874"/>
    <cellStyle name="Обычный 7 8 3 2 2 3 3 2 2 3" xfId="63875"/>
    <cellStyle name="Обычный 7 8 3 2 2 3 3 2 3" xfId="63876"/>
    <cellStyle name="Обычный 7 8 3 2 2 3 3 2 3 2" xfId="63877"/>
    <cellStyle name="Обычный 7 8 3 2 2 3 3 2 4" xfId="63878"/>
    <cellStyle name="Обычный 7 8 3 2 2 3 3 3" xfId="63879"/>
    <cellStyle name="Обычный 7 8 3 2 2 3 3 3 2" xfId="63880"/>
    <cellStyle name="Обычный 7 8 3 2 2 3 3 3 2 2" xfId="63881"/>
    <cellStyle name="Обычный 7 8 3 2 2 3 3 3 3" xfId="63882"/>
    <cellStyle name="Обычный 7 8 3 2 2 3 3 4" xfId="63883"/>
    <cellStyle name="Обычный 7 8 3 2 2 3 3 4 2" xfId="63884"/>
    <cellStyle name="Обычный 7 8 3 2 2 3 3 5" xfId="63885"/>
    <cellStyle name="Обычный 7 8 3 2 2 3 4" xfId="63886"/>
    <cellStyle name="Обычный 7 8 3 2 2 3 4 2" xfId="63887"/>
    <cellStyle name="Обычный 7 8 3 2 2 3 4 2 2" xfId="63888"/>
    <cellStyle name="Обычный 7 8 3 2 2 3 4 2 2 2" xfId="63889"/>
    <cellStyle name="Обычный 7 8 3 2 2 3 4 2 3" xfId="63890"/>
    <cellStyle name="Обычный 7 8 3 2 2 3 4 3" xfId="63891"/>
    <cellStyle name="Обычный 7 8 3 2 2 3 4 3 2" xfId="63892"/>
    <cellStyle name="Обычный 7 8 3 2 2 3 4 4" xfId="63893"/>
    <cellStyle name="Обычный 7 8 3 2 2 3 5" xfId="63894"/>
    <cellStyle name="Обычный 7 8 3 2 2 3 5 2" xfId="63895"/>
    <cellStyle name="Обычный 7 8 3 2 2 3 5 2 2" xfId="63896"/>
    <cellStyle name="Обычный 7 8 3 2 2 3 5 3" xfId="63897"/>
    <cellStyle name="Обычный 7 8 3 2 2 3 6" xfId="63898"/>
    <cellStyle name="Обычный 7 8 3 2 2 3 6 2" xfId="63899"/>
    <cellStyle name="Обычный 7 8 3 2 2 3 7" xfId="63900"/>
    <cellStyle name="Обычный 7 8 3 2 2 4" xfId="63901"/>
    <cellStyle name="Обычный 7 8 3 2 2 4 2" xfId="63902"/>
    <cellStyle name="Обычный 7 8 3 2 2 4 2 2" xfId="63903"/>
    <cellStyle name="Обычный 7 8 3 2 2 4 2 2 2" xfId="63904"/>
    <cellStyle name="Обычный 7 8 3 2 2 4 2 2 2 2" xfId="63905"/>
    <cellStyle name="Обычный 7 8 3 2 2 4 2 2 3" xfId="63906"/>
    <cellStyle name="Обычный 7 8 3 2 2 4 2 3" xfId="63907"/>
    <cellStyle name="Обычный 7 8 3 2 2 4 2 3 2" xfId="63908"/>
    <cellStyle name="Обычный 7 8 3 2 2 4 2 4" xfId="63909"/>
    <cellStyle name="Обычный 7 8 3 2 2 4 3" xfId="63910"/>
    <cellStyle name="Обычный 7 8 3 2 2 4 3 2" xfId="63911"/>
    <cellStyle name="Обычный 7 8 3 2 2 4 3 2 2" xfId="63912"/>
    <cellStyle name="Обычный 7 8 3 2 2 4 3 3" xfId="63913"/>
    <cellStyle name="Обычный 7 8 3 2 2 4 4" xfId="63914"/>
    <cellStyle name="Обычный 7 8 3 2 2 4 4 2" xfId="63915"/>
    <cellStyle name="Обычный 7 8 3 2 2 4 5" xfId="63916"/>
    <cellStyle name="Обычный 7 8 3 2 2 5" xfId="63917"/>
    <cellStyle name="Обычный 7 8 3 2 2 5 2" xfId="63918"/>
    <cellStyle name="Обычный 7 8 3 2 2 5 2 2" xfId="63919"/>
    <cellStyle name="Обычный 7 8 3 2 2 5 2 2 2" xfId="63920"/>
    <cellStyle name="Обычный 7 8 3 2 2 5 2 2 2 2" xfId="63921"/>
    <cellStyle name="Обычный 7 8 3 2 2 5 2 2 3" xfId="63922"/>
    <cellStyle name="Обычный 7 8 3 2 2 5 2 3" xfId="63923"/>
    <cellStyle name="Обычный 7 8 3 2 2 5 2 3 2" xfId="63924"/>
    <cellStyle name="Обычный 7 8 3 2 2 5 2 4" xfId="63925"/>
    <cellStyle name="Обычный 7 8 3 2 2 5 3" xfId="63926"/>
    <cellStyle name="Обычный 7 8 3 2 2 5 3 2" xfId="63927"/>
    <cellStyle name="Обычный 7 8 3 2 2 5 3 2 2" xfId="63928"/>
    <cellStyle name="Обычный 7 8 3 2 2 5 3 3" xfId="63929"/>
    <cellStyle name="Обычный 7 8 3 2 2 5 4" xfId="63930"/>
    <cellStyle name="Обычный 7 8 3 2 2 5 4 2" xfId="63931"/>
    <cellStyle name="Обычный 7 8 3 2 2 5 5" xfId="63932"/>
    <cellStyle name="Обычный 7 8 3 2 2 6" xfId="63933"/>
    <cellStyle name="Обычный 7 8 3 2 2 6 2" xfId="63934"/>
    <cellStyle name="Обычный 7 8 3 2 2 6 2 2" xfId="63935"/>
    <cellStyle name="Обычный 7 8 3 2 2 6 2 2 2" xfId="63936"/>
    <cellStyle name="Обычный 7 8 3 2 2 6 2 3" xfId="63937"/>
    <cellStyle name="Обычный 7 8 3 2 2 6 3" xfId="63938"/>
    <cellStyle name="Обычный 7 8 3 2 2 6 3 2" xfId="63939"/>
    <cellStyle name="Обычный 7 8 3 2 2 6 4" xfId="63940"/>
    <cellStyle name="Обычный 7 8 3 2 2 7" xfId="63941"/>
    <cellStyle name="Обычный 7 8 3 2 2 7 2" xfId="63942"/>
    <cellStyle name="Обычный 7 8 3 2 2 7 2 2" xfId="63943"/>
    <cellStyle name="Обычный 7 8 3 2 2 7 3" xfId="63944"/>
    <cellStyle name="Обычный 7 8 3 2 2 8" xfId="63945"/>
    <cellStyle name="Обычный 7 8 3 2 2 8 2" xfId="63946"/>
    <cellStyle name="Обычный 7 8 3 2 2 9" xfId="63947"/>
    <cellStyle name="Обычный 7 8 3 2 3" xfId="63948"/>
    <cellStyle name="Обычный 7 8 3 2 3 2" xfId="63949"/>
    <cellStyle name="Обычный 7 8 3 2 3 2 2" xfId="63950"/>
    <cellStyle name="Обычный 7 8 3 2 3 2 2 2" xfId="63951"/>
    <cellStyle name="Обычный 7 8 3 2 3 2 2 2 2" xfId="63952"/>
    <cellStyle name="Обычный 7 8 3 2 3 2 2 2 2 2" xfId="63953"/>
    <cellStyle name="Обычный 7 8 3 2 3 2 2 2 2 2 2" xfId="63954"/>
    <cellStyle name="Обычный 7 8 3 2 3 2 2 2 2 3" xfId="63955"/>
    <cellStyle name="Обычный 7 8 3 2 3 2 2 2 3" xfId="63956"/>
    <cellStyle name="Обычный 7 8 3 2 3 2 2 2 3 2" xfId="63957"/>
    <cellStyle name="Обычный 7 8 3 2 3 2 2 2 4" xfId="63958"/>
    <cellStyle name="Обычный 7 8 3 2 3 2 2 3" xfId="63959"/>
    <cellStyle name="Обычный 7 8 3 2 3 2 2 3 2" xfId="63960"/>
    <cellStyle name="Обычный 7 8 3 2 3 2 2 3 2 2" xfId="63961"/>
    <cellStyle name="Обычный 7 8 3 2 3 2 2 3 3" xfId="63962"/>
    <cellStyle name="Обычный 7 8 3 2 3 2 2 4" xfId="63963"/>
    <cellStyle name="Обычный 7 8 3 2 3 2 2 4 2" xfId="63964"/>
    <cellStyle name="Обычный 7 8 3 2 3 2 2 5" xfId="63965"/>
    <cellStyle name="Обычный 7 8 3 2 3 2 3" xfId="63966"/>
    <cellStyle name="Обычный 7 8 3 2 3 2 3 2" xfId="63967"/>
    <cellStyle name="Обычный 7 8 3 2 3 2 3 2 2" xfId="63968"/>
    <cellStyle name="Обычный 7 8 3 2 3 2 3 2 2 2" xfId="63969"/>
    <cellStyle name="Обычный 7 8 3 2 3 2 3 2 2 2 2" xfId="63970"/>
    <cellStyle name="Обычный 7 8 3 2 3 2 3 2 2 3" xfId="63971"/>
    <cellStyle name="Обычный 7 8 3 2 3 2 3 2 3" xfId="63972"/>
    <cellStyle name="Обычный 7 8 3 2 3 2 3 2 3 2" xfId="63973"/>
    <cellStyle name="Обычный 7 8 3 2 3 2 3 2 4" xfId="63974"/>
    <cellStyle name="Обычный 7 8 3 2 3 2 3 3" xfId="63975"/>
    <cellStyle name="Обычный 7 8 3 2 3 2 3 3 2" xfId="63976"/>
    <cellStyle name="Обычный 7 8 3 2 3 2 3 3 2 2" xfId="63977"/>
    <cellStyle name="Обычный 7 8 3 2 3 2 3 3 3" xfId="63978"/>
    <cellStyle name="Обычный 7 8 3 2 3 2 3 4" xfId="63979"/>
    <cellStyle name="Обычный 7 8 3 2 3 2 3 4 2" xfId="63980"/>
    <cellStyle name="Обычный 7 8 3 2 3 2 3 5" xfId="63981"/>
    <cellStyle name="Обычный 7 8 3 2 3 2 4" xfId="63982"/>
    <cellStyle name="Обычный 7 8 3 2 3 2 4 2" xfId="63983"/>
    <cellStyle name="Обычный 7 8 3 2 3 2 4 2 2" xfId="63984"/>
    <cellStyle name="Обычный 7 8 3 2 3 2 4 2 2 2" xfId="63985"/>
    <cellStyle name="Обычный 7 8 3 2 3 2 4 2 3" xfId="63986"/>
    <cellStyle name="Обычный 7 8 3 2 3 2 4 3" xfId="63987"/>
    <cellStyle name="Обычный 7 8 3 2 3 2 4 3 2" xfId="63988"/>
    <cellStyle name="Обычный 7 8 3 2 3 2 4 4" xfId="63989"/>
    <cellStyle name="Обычный 7 8 3 2 3 2 5" xfId="63990"/>
    <cellStyle name="Обычный 7 8 3 2 3 2 5 2" xfId="63991"/>
    <cellStyle name="Обычный 7 8 3 2 3 2 5 2 2" xfId="63992"/>
    <cellStyle name="Обычный 7 8 3 2 3 2 5 3" xfId="63993"/>
    <cellStyle name="Обычный 7 8 3 2 3 2 6" xfId="63994"/>
    <cellStyle name="Обычный 7 8 3 2 3 2 6 2" xfId="63995"/>
    <cellStyle name="Обычный 7 8 3 2 3 2 7" xfId="63996"/>
    <cellStyle name="Обычный 7 8 3 2 3 3" xfId="63997"/>
    <cellStyle name="Обычный 7 8 3 2 3 3 2" xfId="63998"/>
    <cellStyle name="Обычный 7 8 3 2 3 3 2 2" xfId="63999"/>
    <cellStyle name="Обычный 7 8 3 2 3 3 2 2 2" xfId="64000"/>
    <cellStyle name="Обычный 7 8 3 2 3 3 2 2 2 2" xfId="64001"/>
    <cellStyle name="Обычный 7 8 3 2 3 3 2 2 3" xfId="64002"/>
    <cellStyle name="Обычный 7 8 3 2 3 3 2 3" xfId="64003"/>
    <cellStyle name="Обычный 7 8 3 2 3 3 2 3 2" xfId="64004"/>
    <cellStyle name="Обычный 7 8 3 2 3 3 2 4" xfId="64005"/>
    <cellStyle name="Обычный 7 8 3 2 3 3 3" xfId="64006"/>
    <cellStyle name="Обычный 7 8 3 2 3 3 3 2" xfId="64007"/>
    <cellStyle name="Обычный 7 8 3 2 3 3 3 2 2" xfId="64008"/>
    <cellStyle name="Обычный 7 8 3 2 3 3 3 3" xfId="64009"/>
    <cellStyle name="Обычный 7 8 3 2 3 3 4" xfId="64010"/>
    <cellStyle name="Обычный 7 8 3 2 3 3 4 2" xfId="64011"/>
    <cellStyle name="Обычный 7 8 3 2 3 3 5" xfId="64012"/>
    <cellStyle name="Обычный 7 8 3 2 3 4" xfId="64013"/>
    <cellStyle name="Обычный 7 8 3 2 3 4 2" xfId="64014"/>
    <cellStyle name="Обычный 7 8 3 2 3 4 2 2" xfId="64015"/>
    <cellStyle name="Обычный 7 8 3 2 3 4 2 2 2" xfId="64016"/>
    <cellStyle name="Обычный 7 8 3 2 3 4 2 2 2 2" xfId="64017"/>
    <cellStyle name="Обычный 7 8 3 2 3 4 2 2 3" xfId="64018"/>
    <cellStyle name="Обычный 7 8 3 2 3 4 2 3" xfId="64019"/>
    <cellStyle name="Обычный 7 8 3 2 3 4 2 3 2" xfId="64020"/>
    <cellStyle name="Обычный 7 8 3 2 3 4 2 4" xfId="64021"/>
    <cellStyle name="Обычный 7 8 3 2 3 4 3" xfId="64022"/>
    <cellStyle name="Обычный 7 8 3 2 3 4 3 2" xfId="64023"/>
    <cellStyle name="Обычный 7 8 3 2 3 4 3 2 2" xfId="64024"/>
    <cellStyle name="Обычный 7 8 3 2 3 4 3 3" xfId="64025"/>
    <cellStyle name="Обычный 7 8 3 2 3 4 4" xfId="64026"/>
    <cellStyle name="Обычный 7 8 3 2 3 4 4 2" xfId="64027"/>
    <cellStyle name="Обычный 7 8 3 2 3 4 5" xfId="64028"/>
    <cellStyle name="Обычный 7 8 3 2 3 5" xfId="64029"/>
    <cellStyle name="Обычный 7 8 3 2 3 5 2" xfId="64030"/>
    <cellStyle name="Обычный 7 8 3 2 3 5 2 2" xfId="64031"/>
    <cellStyle name="Обычный 7 8 3 2 3 5 2 2 2" xfId="64032"/>
    <cellStyle name="Обычный 7 8 3 2 3 5 2 3" xfId="64033"/>
    <cellStyle name="Обычный 7 8 3 2 3 5 3" xfId="64034"/>
    <cellStyle name="Обычный 7 8 3 2 3 5 3 2" xfId="64035"/>
    <cellStyle name="Обычный 7 8 3 2 3 5 4" xfId="64036"/>
    <cellStyle name="Обычный 7 8 3 2 3 6" xfId="64037"/>
    <cellStyle name="Обычный 7 8 3 2 3 6 2" xfId="64038"/>
    <cellStyle name="Обычный 7 8 3 2 3 6 2 2" xfId="64039"/>
    <cellStyle name="Обычный 7 8 3 2 3 6 3" xfId="64040"/>
    <cellStyle name="Обычный 7 8 3 2 3 7" xfId="64041"/>
    <cellStyle name="Обычный 7 8 3 2 3 7 2" xfId="64042"/>
    <cellStyle name="Обычный 7 8 3 2 3 8" xfId="64043"/>
    <cellStyle name="Обычный 7 8 3 3" xfId="64044"/>
    <cellStyle name="Обычный 7 8 3 3 2" xfId="64045"/>
    <cellStyle name="Обычный 7 8 3 3 2 2" xfId="64046"/>
    <cellStyle name="Обычный 7 8 3 3 2 2 2" xfId="64047"/>
    <cellStyle name="Обычный 7 8 3 3 2 2 2 2" xfId="64048"/>
    <cellStyle name="Обычный 7 8 3 3 2 2 2 2 2" xfId="64049"/>
    <cellStyle name="Обычный 7 8 3 3 2 2 2 2 2 2" xfId="64050"/>
    <cellStyle name="Обычный 7 8 3 3 2 2 2 2 2 2 2" xfId="64051"/>
    <cellStyle name="Обычный 7 8 3 3 2 2 2 2 2 3" xfId="64052"/>
    <cellStyle name="Обычный 7 8 3 3 2 2 2 2 3" xfId="64053"/>
    <cellStyle name="Обычный 7 8 3 3 2 2 2 2 3 2" xfId="64054"/>
    <cellStyle name="Обычный 7 8 3 3 2 2 2 2 4" xfId="64055"/>
    <cellStyle name="Обычный 7 8 3 3 2 2 2 3" xfId="64056"/>
    <cellStyle name="Обычный 7 8 3 3 2 2 2 3 2" xfId="64057"/>
    <cellStyle name="Обычный 7 8 3 3 2 2 2 3 2 2" xfId="64058"/>
    <cellStyle name="Обычный 7 8 3 3 2 2 2 3 3" xfId="64059"/>
    <cellStyle name="Обычный 7 8 3 3 2 2 2 4" xfId="64060"/>
    <cellStyle name="Обычный 7 8 3 3 2 2 2 4 2" xfId="64061"/>
    <cellStyle name="Обычный 7 8 3 3 2 2 2 5" xfId="64062"/>
    <cellStyle name="Обычный 7 8 3 3 2 2 3" xfId="64063"/>
    <cellStyle name="Обычный 7 8 3 3 2 2 3 2" xfId="64064"/>
    <cellStyle name="Обычный 7 8 3 3 2 2 3 2 2" xfId="64065"/>
    <cellStyle name="Обычный 7 8 3 3 2 2 3 2 2 2" xfId="64066"/>
    <cellStyle name="Обычный 7 8 3 3 2 2 3 2 2 2 2" xfId="64067"/>
    <cellStyle name="Обычный 7 8 3 3 2 2 3 2 2 3" xfId="64068"/>
    <cellStyle name="Обычный 7 8 3 3 2 2 3 2 3" xfId="64069"/>
    <cellStyle name="Обычный 7 8 3 3 2 2 3 2 3 2" xfId="64070"/>
    <cellStyle name="Обычный 7 8 3 3 2 2 3 2 4" xfId="64071"/>
    <cellStyle name="Обычный 7 8 3 3 2 2 3 3" xfId="64072"/>
    <cellStyle name="Обычный 7 8 3 3 2 2 3 3 2" xfId="64073"/>
    <cellStyle name="Обычный 7 8 3 3 2 2 3 3 2 2" xfId="64074"/>
    <cellStyle name="Обычный 7 8 3 3 2 2 3 3 3" xfId="64075"/>
    <cellStyle name="Обычный 7 8 3 3 2 2 3 4" xfId="64076"/>
    <cellStyle name="Обычный 7 8 3 3 2 2 3 4 2" xfId="64077"/>
    <cellStyle name="Обычный 7 8 3 3 2 2 3 5" xfId="64078"/>
    <cellStyle name="Обычный 7 8 3 3 2 2 4" xfId="64079"/>
    <cellStyle name="Обычный 7 8 3 3 2 2 4 2" xfId="64080"/>
    <cellStyle name="Обычный 7 8 3 3 2 2 4 2 2" xfId="64081"/>
    <cellStyle name="Обычный 7 8 3 3 2 2 4 2 2 2" xfId="64082"/>
    <cellStyle name="Обычный 7 8 3 3 2 2 4 2 3" xfId="64083"/>
    <cellStyle name="Обычный 7 8 3 3 2 2 4 3" xfId="64084"/>
    <cellStyle name="Обычный 7 8 3 3 2 2 4 3 2" xfId="64085"/>
    <cellStyle name="Обычный 7 8 3 3 2 2 4 4" xfId="64086"/>
    <cellStyle name="Обычный 7 8 3 3 2 2 5" xfId="64087"/>
    <cellStyle name="Обычный 7 8 3 3 2 2 5 2" xfId="64088"/>
    <cellStyle name="Обычный 7 8 3 3 2 2 5 2 2" xfId="64089"/>
    <cellStyle name="Обычный 7 8 3 3 2 2 5 3" xfId="64090"/>
    <cellStyle name="Обычный 7 8 3 3 2 2 6" xfId="64091"/>
    <cellStyle name="Обычный 7 8 3 3 2 2 6 2" xfId="64092"/>
    <cellStyle name="Обычный 7 8 3 3 2 2 7" xfId="64093"/>
    <cellStyle name="Обычный 7 8 3 3 2 3" xfId="64094"/>
    <cellStyle name="Обычный 7 8 3 3 2 3 2" xfId="64095"/>
    <cellStyle name="Обычный 7 8 3 3 2 3 2 2" xfId="64096"/>
    <cellStyle name="Обычный 7 8 3 3 2 3 2 2 2" xfId="64097"/>
    <cellStyle name="Обычный 7 8 3 3 2 3 2 2 2 2" xfId="64098"/>
    <cellStyle name="Обычный 7 8 3 3 2 3 2 2 3" xfId="64099"/>
    <cellStyle name="Обычный 7 8 3 3 2 3 2 3" xfId="64100"/>
    <cellStyle name="Обычный 7 8 3 3 2 3 2 3 2" xfId="64101"/>
    <cellStyle name="Обычный 7 8 3 3 2 3 2 4" xfId="64102"/>
    <cellStyle name="Обычный 7 8 3 3 2 3 3" xfId="64103"/>
    <cellStyle name="Обычный 7 8 3 3 2 3 3 2" xfId="64104"/>
    <cellStyle name="Обычный 7 8 3 3 2 3 3 2 2" xfId="64105"/>
    <cellStyle name="Обычный 7 8 3 3 2 3 3 3" xfId="64106"/>
    <cellStyle name="Обычный 7 8 3 3 2 3 4" xfId="64107"/>
    <cellStyle name="Обычный 7 8 3 3 2 3 4 2" xfId="64108"/>
    <cellStyle name="Обычный 7 8 3 3 2 3 5" xfId="64109"/>
    <cellStyle name="Обычный 7 8 3 3 2 4" xfId="64110"/>
    <cellStyle name="Обычный 7 8 3 3 2 4 2" xfId="64111"/>
    <cellStyle name="Обычный 7 8 3 3 2 4 2 2" xfId="64112"/>
    <cellStyle name="Обычный 7 8 3 3 2 4 2 2 2" xfId="64113"/>
    <cellStyle name="Обычный 7 8 3 3 2 4 2 2 2 2" xfId="64114"/>
    <cellStyle name="Обычный 7 8 3 3 2 4 2 2 3" xfId="64115"/>
    <cellStyle name="Обычный 7 8 3 3 2 4 2 3" xfId="64116"/>
    <cellStyle name="Обычный 7 8 3 3 2 4 2 3 2" xfId="64117"/>
    <cellStyle name="Обычный 7 8 3 3 2 4 2 4" xfId="64118"/>
    <cellStyle name="Обычный 7 8 3 3 2 4 3" xfId="64119"/>
    <cellStyle name="Обычный 7 8 3 3 2 4 3 2" xfId="64120"/>
    <cellStyle name="Обычный 7 8 3 3 2 4 3 2 2" xfId="64121"/>
    <cellStyle name="Обычный 7 8 3 3 2 4 3 3" xfId="64122"/>
    <cellStyle name="Обычный 7 8 3 3 2 4 4" xfId="64123"/>
    <cellStyle name="Обычный 7 8 3 3 2 4 4 2" xfId="64124"/>
    <cellStyle name="Обычный 7 8 3 3 2 4 5" xfId="64125"/>
    <cellStyle name="Обычный 7 8 3 3 2 5" xfId="64126"/>
    <cellStyle name="Обычный 7 8 3 3 2 5 2" xfId="64127"/>
    <cellStyle name="Обычный 7 8 3 3 2 5 2 2" xfId="64128"/>
    <cellStyle name="Обычный 7 8 3 3 2 5 2 2 2" xfId="64129"/>
    <cellStyle name="Обычный 7 8 3 3 2 5 2 3" xfId="64130"/>
    <cellStyle name="Обычный 7 8 3 3 2 5 3" xfId="64131"/>
    <cellStyle name="Обычный 7 8 3 3 2 5 3 2" xfId="64132"/>
    <cellStyle name="Обычный 7 8 3 3 2 5 4" xfId="64133"/>
    <cellStyle name="Обычный 7 8 3 3 2 6" xfId="64134"/>
    <cellStyle name="Обычный 7 8 3 3 2 6 2" xfId="64135"/>
    <cellStyle name="Обычный 7 8 3 3 2 6 2 2" xfId="64136"/>
    <cellStyle name="Обычный 7 8 3 3 2 6 3" xfId="64137"/>
    <cellStyle name="Обычный 7 8 3 3 2 7" xfId="64138"/>
    <cellStyle name="Обычный 7 8 3 3 2 7 2" xfId="64139"/>
    <cellStyle name="Обычный 7 8 3 3 2 8" xfId="64140"/>
    <cellStyle name="Обычный 7 8 3 4" xfId="64141"/>
    <cellStyle name="Обычный 7 8 3 4 2" xfId="64142"/>
    <cellStyle name="Обычный 7 8 3 4 2 2" xfId="64143"/>
    <cellStyle name="Обычный 7 8 3 4 2 2 2" xfId="64144"/>
    <cellStyle name="Обычный 7 8 3 4 2 2 2 2" xfId="64145"/>
    <cellStyle name="Обычный 7 8 3 4 2 2 2 2 2" xfId="64146"/>
    <cellStyle name="Обычный 7 8 3 4 2 2 2 3" xfId="64147"/>
    <cellStyle name="Обычный 7 8 3 4 2 2 3" xfId="64148"/>
    <cellStyle name="Обычный 7 8 3 4 2 2 3 2" xfId="64149"/>
    <cellStyle name="Обычный 7 8 3 4 2 2 4" xfId="64150"/>
    <cellStyle name="Обычный 7 8 3 4 2 3" xfId="64151"/>
    <cellStyle name="Обычный 7 8 3 4 2 3 2" xfId="64152"/>
    <cellStyle name="Обычный 7 8 3 4 2 3 2 2" xfId="64153"/>
    <cellStyle name="Обычный 7 8 3 4 2 3 3" xfId="64154"/>
    <cellStyle name="Обычный 7 8 3 4 2 4" xfId="64155"/>
    <cellStyle name="Обычный 7 8 3 4 2 4 2" xfId="64156"/>
    <cellStyle name="Обычный 7 8 3 4 2 5" xfId="64157"/>
    <cellStyle name="Обычный 7 8 3 4 3" xfId="64158"/>
    <cellStyle name="Обычный 7 8 3 4 3 2" xfId="64159"/>
    <cellStyle name="Обычный 7 8 3 4 3 2 2" xfId="64160"/>
    <cellStyle name="Обычный 7 8 3 4 3 2 2 2" xfId="64161"/>
    <cellStyle name="Обычный 7 8 3 4 3 2 2 2 2" xfId="64162"/>
    <cellStyle name="Обычный 7 8 3 4 3 2 2 3" xfId="64163"/>
    <cellStyle name="Обычный 7 8 3 4 3 2 3" xfId="64164"/>
    <cellStyle name="Обычный 7 8 3 4 3 2 3 2" xfId="64165"/>
    <cellStyle name="Обычный 7 8 3 4 3 2 4" xfId="64166"/>
    <cellStyle name="Обычный 7 8 3 4 3 3" xfId="64167"/>
    <cellStyle name="Обычный 7 8 3 4 3 3 2" xfId="64168"/>
    <cellStyle name="Обычный 7 8 3 4 3 3 2 2" xfId="64169"/>
    <cellStyle name="Обычный 7 8 3 4 3 3 3" xfId="64170"/>
    <cellStyle name="Обычный 7 8 3 4 3 4" xfId="64171"/>
    <cellStyle name="Обычный 7 8 3 4 3 4 2" xfId="64172"/>
    <cellStyle name="Обычный 7 8 3 4 3 5" xfId="64173"/>
    <cellStyle name="Обычный 7 8 3 4 4" xfId="64174"/>
    <cellStyle name="Обычный 7 8 3 4 4 2" xfId="64175"/>
    <cellStyle name="Обычный 7 8 3 4 4 2 2" xfId="64176"/>
    <cellStyle name="Обычный 7 8 3 4 4 2 2 2" xfId="64177"/>
    <cellStyle name="Обычный 8" xfId="64178"/>
    <cellStyle name="Обычный 8 27" xfId="64179"/>
    <cellStyle name="Обычный 8 28" xfId="64180"/>
    <cellStyle name="Обычный 9" xfId="64181"/>
    <cellStyle name="Обычный 9 2" xfId="64182"/>
    <cellStyle name="Обычный 9 2 2" xfId="64183"/>
    <cellStyle name="Обычный 9 2 2 2" xfId="64184"/>
    <cellStyle name="Обычный 9 2 2 2 2" xfId="64185"/>
    <cellStyle name="Обычный 9 2 2 3" xfId="64186"/>
    <cellStyle name="Обычный 9 2 2 3 2" xfId="64187"/>
    <cellStyle name="Обычный 9 2 2 4" xfId="64188"/>
    <cellStyle name="Обычный 9 2 2 4 2" xfId="64189"/>
    <cellStyle name="Обычный 9 2 2 5" xfId="64190"/>
    <cellStyle name="Обычный 9 2 3" xfId="64191"/>
    <cellStyle name="Обычный 9 2 3 2" xfId="64192"/>
    <cellStyle name="Обычный 9 2 4" xfId="64193"/>
    <cellStyle name="Обычный 9 2 4 2" xfId="64194"/>
    <cellStyle name="Обычный 9 2 5" xfId="64195"/>
    <cellStyle name="Обычный 9 3" xfId="64196"/>
    <cellStyle name="Обычный 9 3 2" xfId="64197"/>
    <cellStyle name="Обычный 9 3 2 2" xfId="64198"/>
    <cellStyle name="Обычный 9 3 3" xfId="64199"/>
    <cellStyle name="Обычный 9 3 3 2" xfId="64200"/>
    <cellStyle name="Обычный 9 3 4" xfId="64201"/>
    <cellStyle name="Обычный 9 3 4 2" xfId="64202"/>
    <cellStyle name="Обычный 9 3 5" xfId="64203"/>
    <cellStyle name="Обычный 9 4" xfId="64204"/>
    <cellStyle name="Обычный 9 4 2" xfId="64205"/>
    <cellStyle name="Обычный 9 5" xfId="64206"/>
    <cellStyle name="Обычный 9 5 2" xfId="64207"/>
    <cellStyle name="Обычный 9 6" xfId="64208"/>
    <cellStyle name="Плохой 2" xfId="64209"/>
    <cellStyle name="По центру с переносом" xfId="64210"/>
    <cellStyle name="По центру с переносом 2" xfId="64211"/>
    <cellStyle name="По ширине с переносом" xfId="64212"/>
    <cellStyle name="По ширине с переносом 2" xfId="64213"/>
    <cellStyle name="Поле ввода" xfId="64214"/>
    <cellStyle name="Пояснение 2" xfId="64215"/>
    <cellStyle name="Примечание 2" xfId="64216"/>
    <cellStyle name="Процентный 2" xfId="64217"/>
    <cellStyle name="Процентный 2 2" xfId="64218"/>
    <cellStyle name="Процентный 2 2 2" xfId="64219"/>
    <cellStyle name="Процентный 2 3" xfId="64220"/>
    <cellStyle name="Процентный 2 3 2" xfId="64221"/>
    <cellStyle name="Процентный 2 4" xfId="64222"/>
    <cellStyle name="Процентный 3" xfId="64223"/>
    <cellStyle name="Связанная ячейка 2" xfId="64224"/>
    <cellStyle name="Стиль 1" xfId="64225"/>
    <cellStyle name="Стиль 1 2" xfId="64226"/>
    <cellStyle name="ТЕКСТ" xfId="64227"/>
    <cellStyle name="Текст предупреждения 2" xfId="64228"/>
    <cellStyle name="Текстовый" xfId="64229"/>
    <cellStyle name="Текстовый 2" xfId="64230"/>
    <cellStyle name="Тысячи [0]_22гк" xfId="64231"/>
    <cellStyle name="Тысячи_22гк" xfId="64232"/>
    <cellStyle name="Финансовый 2" xfId="64233"/>
    <cellStyle name="Финансовый 2 2" xfId="64234"/>
    <cellStyle name="Финансовый 2 2 2" xfId="64235"/>
    <cellStyle name="Финансовый 2 2 2 2" xfId="64236"/>
    <cellStyle name="Финансовый 2 2 2 2 2" xfId="64237"/>
    <cellStyle name="Финансовый 2 2 2 2 3" xfId="64238"/>
    <cellStyle name="Финансовый 2 2 2 3" xfId="64239"/>
    <cellStyle name="Финансовый 2 2 2 3 2" xfId="64240"/>
    <cellStyle name="Финансовый 2 2 2 4" xfId="64241"/>
    <cellStyle name="Финансовый 2 2 3" xfId="64242"/>
    <cellStyle name="Финансовый 2 2 3 2" xfId="64243"/>
    <cellStyle name="Финансовый 2 2 4" xfId="64244"/>
    <cellStyle name="Финансовый 2 2 4 2" xfId="64245"/>
    <cellStyle name="Финансовый 2 2 5" xfId="64246"/>
    <cellStyle name="Финансовый 2 3" xfId="64247"/>
    <cellStyle name="Финансовый 2 3 2" xfId="64248"/>
    <cellStyle name="Финансовый 2 3 2 2" xfId="64249"/>
    <cellStyle name="Финансовый 2 3 2 2 2" xfId="64250"/>
    <cellStyle name="Финансовый 2 3 2 3" xfId="64251"/>
    <cellStyle name="Финансовый 2 3 2 3 2" xfId="64252"/>
    <cellStyle name="Финансовый 2 3 2 4" xfId="64253"/>
    <cellStyle name="Финансовый 2 3 3" xfId="64254"/>
    <cellStyle name="Финансовый 2 3 3 2" xfId="64255"/>
    <cellStyle name="Финансовый 2 3 4" xfId="64256"/>
    <cellStyle name="Финансовый 2 3 4 2" xfId="64257"/>
    <cellStyle name="Финансовый 2 3 5" xfId="64258"/>
    <cellStyle name="Финансовый 2 4" xfId="64259"/>
    <cellStyle name="Финансовый 2 4 2" xfId="64260"/>
    <cellStyle name="Финансовый 2 4 2 2" xfId="64261"/>
    <cellStyle name="Финансовый 2 4 3" xfId="64262"/>
    <cellStyle name="Финансовый 2 4 3 2" xfId="64263"/>
    <cellStyle name="Финансовый 2 4 4" xfId="64264"/>
    <cellStyle name="Финансовый 2 5" xfId="64265"/>
    <cellStyle name="Финансовый 2 5 2" xfId="64266"/>
    <cellStyle name="Финансовый 2 6" xfId="64267"/>
    <cellStyle name="Финансовый 2 6 2" xfId="64268"/>
    <cellStyle name="Финансовый 2 7" xfId="64269"/>
    <cellStyle name="Финансовый 2 7 2" xfId="64270"/>
    <cellStyle name="Финансовый 2 8" xfId="64271"/>
    <cellStyle name="Финансовый 3" xfId="64272"/>
    <cellStyle name="Финансовый 3 2" xfId="64273"/>
    <cellStyle name="Финансовый 3 2 2" xfId="64274"/>
    <cellStyle name="Финансовый 3 2 2 2" xfId="64275"/>
    <cellStyle name="Финансовый 3 2 2 2 2" xfId="64276"/>
    <cellStyle name="Финансовый 3 2 2 3" xfId="64277"/>
    <cellStyle name="Финансовый 3 2 2 3 2" xfId="64278"/>
    <cellStyle name="Финансовый 3 2 2 4" xfId="64279"/>
    <cellStyle name="Финансовый 3 2 3" xfId="64280"/>
    <cellStyle name="Финансовый 3 2 3 2" xfId="64281"/>
    <cellStyle name="Финансовый 3 2 4" xfId="64282"/>
    <cellStyle name="Финансовый 3 2 4 2" xfId="64283"/>
    <cellStyle name="Финансовый 3 2 5" xfId="64284"/>
    <cellStyle name="Финансовый 3 3" xfId="64285"/>
    <cellStyle name="Финансовый 3 3 2" xfId="64286"/>
    <cellStyle name="Финансовый 3 3 2 2" xfId="64287"/>
    <cellStyle name="Финансовый 3 3 2 2 2" xfId="64288"/>
    <cellStyle name="Финансовый 3 3 2 3" xfId="64289"/>
    <cellStyle name="Финансовый 3 3 2 3 2" xfId="64290"/>
    <cellStyle name="Финансовый 3 3 2 4" xfId="64291"/>
    <cellStyle name="Финансовый 3 3 3" xfId="64292"/>
    <cellStyle name="Финансовый 3 3 3 2" xfId="64293"/>
    <cellStyle name="Финансовый 3 3 4" xfId="64294"/>
    <cellStyle name="Финансовый 3 3 4 2" xfId="64295"/>
    <cellStyle name="Финансовый 3 3 5" xfId="64296"/>
    <cellStyle name="Финансовый 3 4" xfId="64297"/>
    <cellStyle name="Финансовый 3 4 2" xfId="64298"/>
    <cellStyle name="Финансовый 3 4 2 2" xfId="64299"/>
    <cellStyle name="Финансовый 3 4 3" xfId="64300"/>
    <cellStyle name="Финансовый 3 4 3 2" xfId="64301"/>
    <cellStyle name="Финансовый 3 4 4" xfId="64302"/>
    <cellStyle name="Финансовый 3 5" xfId="64303"/>
    <cellStyle name="Финансовый 3 5 2" xfId="64304"/>
    <cellStyle name="Финансовый 3 6" xfId="64305"/>
    <cellStyle name="Финансовый 3 6 2" xfId="64306"/>
    <cellStyle name="Финансовый 3 7" xfId="64307"/>
    <cellStyle name="Финансовый 3 7 2" xfId="64308"/>
    <cellStyle name="Финансовый 3 8" xfId="64309"/>
    <cellStyle name="Формула" xfId="64310"/>
    <cellStyle name="Формула 2" xfId="64311"/>
    <cellStyle name="Формула_A РТ 2009 Рязаньэнерго" xfId="64312"/>
    <cellStyle name="ФормулаВБ" xfId="64313"/>
    <cellStyle name="ФормулаНаКонтроль" xfId="64314"/>
    <cellStyle name="Хороший 2" xfId="64315"/>
    <cellStyle name="Цифры по центру с десятыми" xfId="64316"/>
    <cellStyle name="Цифры по центру с десятыми 2" xfId="64317"/>
    <cellStyle name="Џђћ–…ќ’ќ›‰" xfId="2176"/>
    <cellStyle name="Шапка таблицы" xfId="64318"/>
  </cellStyles>
  <dxfs count="17">
    <dxf>
      <font>
        <sz val="12"/>
        <name val="Times New Roman"/>
      </font>
      <fill>
        <patternFill>
          <bgColor rgb="FFFFC000"/>
        </patternFill>
      </fill>
    </dxf>
    <dxf>
      <font>
        <sz val="12"/>
        <name val="Times New Roman"/>
      </font>
      <fill>
        <patternFill>
          <bgColor rgb="FFFFC000"/>
        </patternFill>
      </fill>
    </dxf>
    <dxf>
      <font>
        <sz val="12"/>
        <name val="Times New Roman"/>
      </font>
      <fill>
        <patternFill>
          <bgColor rgb="FFFFC000"/>
        </patternFill>
      </fill>
    </dxf>
    <dxf>
      <font>
        <sz val="12"/>
        <name val="Times New Roman"/>
      </font>
      <fill>
        <patternFill>
          <bgColor rgb="FFFFC000"/>
        </patternFill>
      </fill>
    </dxf>
    <dxf>
      <font>
        <sz val="12"/>
        <name val="Times New Roman"/>
      </font>
      <fill>
        <patternFill>
          <bgColor rgb="FFFFC000"/>
        </patternFill>
      </fill>
    </dxf>
    <dxf>
      <font>
        <sz val="12"/>
        <name val="Times New Roman"/>
      </font>
      <fill>
        <patternFill>
          <bgColor rgb="FFFFC000"/>
        </patternFill>
      </fill>
    </dxf>
    <dxf>
      <font>
        <sz val="12"/>
        <name val="Times New Roman"/>
      </font>
      <fill>
        <patternFill>
          <bgColor rgb="FFFFC000"/>
        </patternFill>
      </fill>
    </dxf>
    <dxf>
      <font>
        <sz val="12"/>
        <name val="Times New Roman"/>
      </font>
      <fill>
        <patternFill>
          <bgColor rgb="FFFFC000"/>
        </patternFill>
      </fill>
    </dxf>
    <dxf>
      <font>
        <sz val="12"/>
        <name val="Times New Roman"/>
      </font>
      <fill>
        <patternFill>
          <bgColor rgb="FFFFC000"/>
        </patternFill>
      </fill>
    </dxf>
    <dxf>
      <font>
        <sz val="12"/>
        <name val="Times New Roman"/>
      </font>
      <fill>
        <patternFill>
          <bgColor rgb="FFFFC000"/>
        </patternFill>
      </fill>
    </dxf>
    <dxf>
      <font>
        <sz val="12"/>
        <name val="Times New Roman"/>
      </font>
      <fill>
        <patternFill>
          <bgColor rgb="FFFFC000"/>
        </patternFill>
      </fill>
    </dxf>
    <dxf>
      <font>
        <sz val="12"/>
        <name val="Times New Roman"/>
      </font>
      <fill>
        <patternFill>
          <bgColor rgb="FFFFC000"/>
        </patternFill>
      </fill>
    </dxf>
    <dxf>
      <font>
        <sz val="12"/>
        <name val="Times New Roman"/>
      </font>
      <fill>
        <patternFill>
          <bgColor rgb="FFFFC000"/>
        </patternFill>
      </fill>
    </dxf>
    <dxf>
      <font>
        <sz val="12"/>
        <name val="Times New Roman"/>
      </font>
      <fill>
        <patternFill>
          <bgColor rgb="FFFFC000"/>
        </patternFill>
      </fill>
    </dxf>
    <dxf>
      <font>
        <sz val="12"/>
        <name val="Times New Roman"/>
      </font>
      <fill>
        <patternFill>
          <bgColor rgb="FFFFC000"/>
        </patternFill>
      </fill>
    </dxf>
    <dxf>
      <font>
        <sz val="12"/>
        <name val="Times New Roman"/>
      </font>
      <fill>
        <patternFill>
          <bgColor rgb="FFFFC000"/>
        </patternFill>
      </fill>
    </dxf>
    <dxf>
      <font>
        <sz val="12"/>
        <name val="Times New Roman"/>
      </font>
      <fill>
        <patternFill>
          <bgColor rgb="FFFFC000"/>
        </patternFill>
      </fill>
    </dxf>
  </dxfs>
  <tableStyles count="0" defaultTableStyle="TableStyleMedium2" defaultPivotStyle="PivotStyleLight16"/>
  <colors>
    <indexedColors>
      <rgbColor rgb="FF000000"/>
      <rgbColor rgb="FFFFFFFF"/>
      <rgbColor rgb="FFFF0000"/>
      <rgbColor rgb="FF00FF00"/>
      <rgbColor rgb="FF0000FF"/>
      <rgbColor rgb="FFFFFF00"/>
      <rgbColor rgb="FFFFCCCC"/>
      <rgbColor rgb="FFCCCCCC"/>
      <rgbColor rgb="FFCC0000"/>
      <rgbColor rgb="FFFFBF00"/>
      <rgbColor rgb="FF000080"/>
      <rgbColor rgb="FF996600"/>
      <rgbColor rgb="FF800080"/>
      <rgbColor rgb="FFDDD9C3"/>
      <rgbColor rgb="FFC0C1C0"/>
      <rgbColor rgb="FF808080"/>
      <rgbColor rgb="FFD99694"/>
      <rgbColor rgb="FF993366"/>
      <rgbColor rgb="FFFFFFCC"/>
      <rgbColor rgb="FFCCFFFF"/>
      <rgbColor rgb="FFFDEADA"/>
      <rgbColor rgb="FFFF8080"/>
      <rgbColor rgb="FF0067CB"/>
      <rgbColor rgb="FFCCCCFF"/>
      <rgbColor rgb="FFFFFF6D"/>
      <rgbColor rgb="FFFCD5B5"/>
      <rgbColor rgb="FFE6FF00"/>
      <rgbColor rgb="FFDBEEF4"/>
      <rgbColor rgb="FFFFD320"/>
      <rgbColor rgb="FFFF950E"/>
      <rgbColor rgb="FFDDDDDD"/>
      <rgbColor rgb="FFF0F0F0"/>
      <rgbColor rgb="FF00CCFF"/>
      <rgbColor rgb="FFC0FFFF"/>
      <rgbColor rgb="FFCCFFCC"/>
      <rgbColor rgb="FFFFFF99"/>
      <rgbColor rgb="FF99CCFF"/>
      <rgbColor rgb="FFFF99CC"/>
      <rgbColor rgb="FFCC99FF"/>
      <rgbColor rgb="FFFFCC99"/>
      <rgbColor rgb="FF80806E"/>
      <rgbColor rgb="FF33CCCC"/>
      <rgbColor rgb="FF91D003"/>
      <rgbColor rgb="FFFFCC00"/>
      <rgbColor rgb="FFFF9900"/>
      <rgbColor rgb="FFFF6600"/>
      <rgbColor rgb="FF666699"/>
      <rgbColor rgb="FF949796"/>
      <rgbColor rgb="FFEBF1DE"/>
      <rgbColor rgb="FF339966"/>
      <rgbColor rgb="FF003900"/>
      <rgbColor rgb="FFFFC000"/>
      <rgbColor rgb="FFA42E01"/>
      <rgbColor rgb="FFC9211E"/>
      <rgbColor rgb="FF3333A6"/>
      <rgbColor rgb="FF333333"/>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828675</xdr:colOff>
      <xdr:row>22</xdr:row>
      <xdr:rowOff>28575</xdr:rowOff>
    </xdr:to>
    <xdr:sp macro="" textlink="">
      <xdr:nvSpPr>
        <xdr:cNvPr id="3074" name="_x0000_t202" hidden="1"/>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828675</xdr:colOff>
      <xdr:row>22</xdr:row>
      <xdr:rowOff>28575</xdr:rowOff>
    </xdr:to>
    <xdr:sp macro="" textlink="">
      <xdr:nvSpPr>
        <xdr:cNvPr id="2" name="_x0000_t202" hidden="1"/>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828675</xdr:colOff>
      <xdr:row>22</xdr:row>
      <xdr:rowOff>28575</xdr:rowOff>
    </xdr:to>
    <xdr:sp macro="" textlink="">
      <xdr:nvSpPr>
        <xdr:cNvPr id="3"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828675</xdr:colOff>
      <xdr:row>22</xdr:row>
      <xdr:rowOff>28575</xdr:rowOff>
    </xdr:to>
    <xdr:sp macro="" textlink="">
      <xdr:nvSpPr>
        <xdr:cNvPr id="4"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828675</xdr:colOff>
      <xdr:row>22</xdr:row>
      <xdr:rowOff>28575</xdr:rowOff>
    </xdr:to>
    <xdr:sp macro="" textlink="">
      <xdr:nvSpPr>
        <xdr:cNvPr id="5"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828675</xdr:colOff>
      <xdr:row>22</xdr:row>
      <xdr:rowOff>28575</xdr:rowOff>
    </xdr:to>
    <xdr:sp macro="" textlink="">
      <xdr:nvSpPr>
        <xdr:cNvPr id="6"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828675</xdr:colOff>
      <xdr:row>22</xdr:row>
      <xdr:rowOff>28575</xdr:rowOff>
    </xdr:to>
    <xdr:sp macro="" textlink="">
      <xdr:nvSpPr>
        <xdr:cNvPr id="7" name="AutoShape 2"/>
        <xdr:cNvSpPr>
          <a:spLocks noChangeArrowheads="1"/>
        </xdr:cNvSpPr>
      </xdr:nvSpPr>
      <xdr:spPr bwMode="auto">
        <a:xfrm>
          <a:off x="0" y="0"/>
          <a:ext cx="9525000" cy="95250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828675</xdr:colOff>
      <xdr:row>22</xdr:row>
      <xdr:rowOff>28575</xdr:rowOff>
    </xdr:to>
    <xdr:sp macro="" textlink="">
      <xdr:nvSpPr>
        <xdr:cNvPr id="8" name="AutoShape 2"/>
        <xdr:cNvSpPr>
          <a:spLocks noChangeArrowheads="1"/>
        </xdr:cNvSpPr>
      </xdr:nvSpPr>
      <xdr:spPr bwMode="auto">
        <a:xfrm>
          <a:off x="0" y="0"/>
          <a:ext cx="9525000" cy="95250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828675</xdr:colOff>
      <xdr:row>22</xdr:row>
      <xdr:rowOff>28575</xdr:rowOff>
    </xdr:to>
    <xdr:sp macro="" textlink="">
      <xdr:nvSpPr>
        <xdr:cNvPr id="9"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828675</xdr:colOff>
      <xdr:row>22</xdr:row>
      <xdr:rowOff>28575</xdr:rowOff>
    </xdr:to>
    <xdr:sp macro="" textlink="">
      <xdr:nvSpPr>
        <xdr:cNvPr id="10" name="AutoShape 2"/>
        <xdr:cNvSpPr>
          <a:spLocks noChangeArrowheads="1"/>
        </xdr:cNvSpPr>
      </xdr:nvSpPr>
      <xdr:spPr bwMode="auto">
        <a:xfrm>
          <a:off x="0" y="0"/>
          <a:ext cx="9525000" cy="95250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828675</xdr:colOff>
      <xdr:row>22</xdr:row>
      <xdr:rowOff>28575</xdr:rowOff>
    </xdr:to>
    <xdr:sp macro="" textlink="">
      <xdr:nvSpPr>
        <xdr:cNvPr id="11" name="AutoShape 2"/>
        <xdr:cNvSpPr>
          <a:spLocks noChangeArrowheads="1"/>
        </xdr:cNvSpPr>
      </xdr:nvSpPr>
      <xdr:spPr bwMode="auto">
        <a:xfrm>
          <a:off x="0" y="0"/>
          <a:ext cx="9525000" cy="95250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828675</xdr:colOff>
      <xdr:row>22</xdr:row>
      <xdr:rowOff>28575</xdr:rowOff>
    </xdr:to>
    <xdr:sp macro="" textlink="">
      <xdr:nvSpPr>
        <xdr:cNvPr id="12" name="AutoShape 2"/>
        <xdr:cNvSpPr>
          <a:spLocks noChangeArrowheads="1"/>
        </xdr:cNvSpPr>
      </xdr:nvSpPr>
      <xdr:spPr bwMode="auto">
        <a:xfrm>
          <a:off x="0" y="0"/>
          <a:ext cx="9525000" cy="95250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828675</xdr:colOff>
      <xdr:row>22</xdr:row>
      <xdr:rowOff>28575</xdr:rowOff>
    </xdr:to>
    <xdr:sp macro="" textlink="">
      <xdr:nvSpPr>
        <xdr:cNvPr id="13" name="AutoShape 2"/>
        <xdr:cNvSpPr>
          <a:spLocks noChangeArrowheads="1"/>
        </xdr:cNvSpPr>
      </xdr:nvSpPr>
      <xdr:spPr bwMode="auto">
        <a:xfrm>
          <a:off x="0" y="0"/>
          <a:ext cx="9525000" cy="95250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828675</xdr:colOff>
      <xdr:row>22</xdr:row>
      <xdr:rowOff>28575</xdr:rowOff>
    </xdr:to>
    <xdr:sp macro="" textlink="">
      <xdr:nvSpPr>
        <xdr:cNvPr id="14" name="AutoShape 2"/>
        <xdr:cNvSpPr>
          <a:spLocks noChangeArrowheads="1"/>
        </xdr:cNvSpPr>
      </xdr:nvSpPr>
      <xdr:spPr bwMode="auto">
        <a:xfrm>
          <a:off x="0" y="0"/>
          <a:ext cx="9525000" cy="95250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828675</xdr:colOff>
      <xdr:row>22</xdr:row>
      <xdr:rowOff>28575</xdr:rowOff>
    </xdr:to>
    <xdr:sp macro="" textlink="">
      <xdr:nvSpPr>
        <xdr:cNvPr id="15" name="AutoShape 2"/>
        <xdr:cNvSpPr>
          <a:spLocks noChangeArrowheads="1"/>
        </xdr:cNvSpPr>
      </xdr:nvSpPr>
      <xdr:spPr bwMode="auto">
        <a:xfrm>
          <a:off x="0" y="0"/>
          <a:ext cx="9525000" cy="95250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828675</xdr:colOff>
      <xdr:row>22</xdr:row>
      <xdr:rowOff>28575</xdr:rowOff>
    </xdr:to>
    <xdr:sp macro="" textlink="">
      <xdr:nvSpPr>
        <xdr:cNvPr id="16"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828675</xdr:colOff>
      <xdr:row>22</xdr:row>
      <xdr:rowOff>28575</xdr:rowOff>
    </xdr:to>
    <xdr:sp macro="" textlink="">
      <xdr:nvSpPr>
        <xdr:cNvPr id="17"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828675</xdr:colOff>
      <xdr:row>22</xdr:row>
      <xdr:rowOff>28575</xdr:rowOff>
    </xdr:to>
    <xdr:sp macro="" textlink="">
      <xdr:nvSpPr>
        <xdr:cNvPr id="18" name="AutoShape 2"/>
        <xdr:cNvSpPr>
          <a:spLocks noChangeArrowheads="1"/>
        </xdr:cNvSpPr>
      </xdr:nvSpPr>
      <xdr:spPr bwMode="auto">
        <a:xfrm>
          <a:off x="0" y="0"/>
          <a:ext cx="9525000" cy="95250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828675</xdr:colOff>
      <xdr:row>22</xdr:row>
      <xdr:rowOff>28575</xdr:rowOff>
    </xdr:to>
    <xdr:sp macro="" textlink="">
      <xdr:nvSpPr>
        <xdr:cNvPr id="19"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92D050"/>
  </sheetPr>
  <dimension ref="A1:CF145"/>
  <sheetViews>
    <sheetView zoomScale="55" zoomScaleNormal="55" workbookViewId="0">
      <selection activeCell="AE15" sqref="AE15:AI15"/>
    </sheetView>
  </sheetViews>
  <sheetFormatPr defaultRowHeight="18.75"/>
  <cols>
    <col min="1" max="1" width="0.5" style="21" customWidth="1"/>
    <col min="2" max="2" width="10.625" style="21" customWidth="1"/>
    <col min="3" max="3" width="47.375" style="21" customWidth="1"/>
    <col min="4" max="4" width="16.25" style="64" customWidth="1"/>
    <col min="5" max="5" width="9.875" style="21" customWidth="1"/>
    <col min="6" max="6" width="9.625" style="21" customWidth="1"/>
    <col min="7" max="7" width="13.5" style="21" customWidth="1"/>
    <col min="8" max="8" width="13.5" style="21" hidden="1" customWidth="1"/>
    <col min="9" max="11" width="13.125" style="21" customWidth="1"/>
    <col min="12" max="15" width="13.125" style="21" hidden="1" customWidth="1"/>
    <col min="16" max="16" width="16.75" style="21" hidden="1" customWidth="1"/>
    <col min="17" max="17" width="20.5" style="21" hidden="1" customWidth="1"/>
    <col min="18" max="20" width="15.5" style="21" hidden="1" customWidth="1"/>
    <col min="21" max="21" width="19" style="21" customWidth="1"/>
    <col min="22" max="23" width="15.5" style="21" hidden="1" customWidth="1"/>
    <col min="24" max="24" width="18.375" style="21" customWidth="1"/>
    <col min="25" max="30" width="15.5" style="21" hidden="1" customWidth="1"/>
    <col min="31" max="35" width="15.5" style="21" customWidth="1"/>
    <col min="36" max="36" width="16.875" style="65" customWidth="1"/>
    <col min="37" max="37" width="18" style="21" customWidth="1"/>
    <col min="38" max="40" width="15.5" style="21" customWidth="1"/>
    <col min="41" max="45" width="15.5" style="21" hidden="1" customWidth="1"/>
    <col min="46" max="46" width="15.5" style="66" customWidth="1"/>
    <col min="47" max="47" width="20.25" style="21" customWidth="1"/>
    <col min="48" max="51" width="15.5" style="21" customWidth="1"/>
    <col min="52" max="56" width="15.5" style="21" hidden="1" customWidth="1"/>
    <col min="57" max="57" width="17.5" style="66" customWidth="1"/>
    <col min="58" max="58" width="18.625" style="21" customWidth="1"/>
    <col min="59" max="62" width="15.5" style="21" customWidth="1"/>
    <col min="63" max="67" width="15.5" style="21" hidden="1" customWidth="1"/>
    <col min="68" max="68" width="15.5" style="66" customWidth="1"/>
    <col min="69" max="73" width="15.5" style="21" customWidth="1"/>
    <col min="74" max="78" width="15.5" style="21" hidden="1" customWidth="1"/>
    <col min="79" max="79" width="30.625" style="21" hidden="1" customWidth="1"/>
    <col min="80" max="1028" width="9" customWidth="1"/>
  </cols>
  <sheetData>
    <row r="1" spans="2:79">
      <c r="AG1" s="21" t="s">
        <v>0</v>
      </c>
      <c r="AI1" s="2"/>
    </row>
    <row r="2" spans="2:79">
      <c r="AG2" s="21" t="s">
        <v>1316</v>
      </c>
      <c r="AH2" s="67"/>
      <c r="AI2" s="4"/>
    </row>
    <row r="3" spans="2:79">
      <c r="AG3" s="21" t="s">
        <v>1317</v>
      </c>
      <c r="AH3" s="67"/>
      <c r="AI3" s="4"/>
    </row>
    <row r="4" spans="2:79">
      <c r="B4" s="373"/>
      <c r="C4" s="373"/>
      <c r="D4" s="373"/>
      <c r="E4" s="373"/>
      <c r="F4" s="373"/>
      <c r="G4" s="373"/>
      <c r="H4" s="373"/>
      <c r="I4" s="373"/>
      <c r="J4" s="373"/>
      <c r="K4" s="373"/>
      <c r="L4" s="373"/>
      <c r="M4" s="373"/>
      <c r="N4" s="373"/>
      <c r="O4" s="373"/>
      <c r="P4" s="373"/>
      <c r="Q4" s="373"/>
      <c r="R4" s="373"/>
      <c r="S4" s="373"/>
      <c r="T4" s="373"/>
      <c r="U4" s="373"/>
      <c r="V4" s="373"/>
      <c r="W4" s="373"/>
      <c r="X4" s="373"/>
      <c r="Y4" s="373"/>
      <c r="Z4" s="373"/>
      <c r="AA4" s="373"/>
      <c r="AB4" s="373"/>
      <c r="AC4" s="373"/>
      <c r="AD4" s="373"/>
      <c r="AE4" s="373"/>
      <c r="AF4" s="373"/>
      <c r="AG4" s="373"/>
      <c r="AH4" s="373"/>
      <c r="AI4" s="373"/>
    </row>
    <row r="5" spans="2:79" ht="27">
      <c r="B5" s="442" t="s">
        <v>1318</v>
      </c>
      <c r="C5" s="442"/>
      <c r="D5" s="442"/>
      <c r="E5" s="442"/>
      <c r="F5" s="442"/>
      <c r="G5" s="442"/>
      <c r="H5" s="374"/>
      <c r="I5" s="442"/>
      <c r="J5" s="442"/>
      <c r="K5" s="442"/>
      <c r="L5" s="374"/>
      <c r="M5" s="374"/>
      <c r="N5" s="374"/>
      <c r="O5" s="374"/>
      <c r="P5" s="374"/>
      <c r="Q5" s="374"/>
      <c r="R5" s="374"/>
      <c r="S5" s="374"/>
      <c r="T5" s="374"/>
      <c r="U5" s="442"/>
      <c r="V5" s="374"/>
      <c r="W5" s="374"/>
      <c r="X5" s="442"/>
      <c r="Y5" s="374"/>
      <c r="Z5" s="374"/>
      <c r="AA5" s="374"/>
      <c r="AB5" s="374"/>
      <c r="AC5" s="374"/>
      <c r="AD5" s="374"/>
      <c r="AE5" s="442"/>
      <c r="AF5" s="442"/>
      <c r="AG5" s="442"/>
      <c r="AH5" s="442"/>
      <c r="AI5" s="442"/>
      <c r="AJ5" s="68"/>
      <c r="AK5" s="69"/>
      <c r="AL5" s="69"/>
      <c r="AM5" s="69"/>
      <c r="AN5" s="69"/>
      <c r="AO5" s="69"/>
      <c r="AP5" s="69"/>
      <c r="AQ5" s="69"/>
      <c r="AR5" s="69"/>
      <c r="AS5" s="69"/>
      <c r="AT5" s="69"/>
      <c r="AU5" s="69"/>
      <c r="AV5" s="69"/>
      <c r="AW5" s="69"/>
      <c r="AX5" s="69"/>
      <c r="AY5" s="69"/>
      <c r="AZ5" s="69"/>
      <c r="BA5" s="69"/>
      <c r="BB5" s="69"/>
      <c r="BC5" s="69"/>
      <c r="BD5" s="69"/>
      <c r="BE5" s="69"/>
      <c r="BF5" s="69"/>
      <c r="BG5" s="69"/>
      <c r="BH5" s="69"/>
      <c r="BI5" s="69"/>
      <c r="BJ5" s="69"/>
      <c r="BK5" s="69"/>
      <c r="BL5" s="69"/>
      <c r="BM5" s="69"/>
      <c r="BN5" s="69"/>
      <c r="BO5" s="69"/>
      <c r="BP5" s="69"/>
      <c r="BQ5" s="69"/>
      <c r="BR5" s="69"/>
      <c r="BS5" s="69"/>
      <c r="BT5" s="69"/>
      <c r="BU5" s="69"/>
      <c r="BV5" s="69"/>
      <c r="BW5" s="69"/>
      <c r="BX5" s="69"/>
      <c r="BY5" s="69"/>
      <c r="BZ5" s="69"/>
      <c r="CA5" s="69"/>
    </row>
    <row r="6" spans="2:79" ht="12.75" customHeight="1">
      <c r="B6" s="443"/>
      <c r="C6" s="443"/>
      <c r="D6" s="443"/>
      <c r="E6" s="443"/>
      <c r="F6" s="443"/>
      <c r="G6" s="443"/>
      <c r="H6" s="360"/>
      <c r="I6" s="443"/>
      <c r="J6" s="443"/>
      <c r="K6" s="443"/>
      <c r="L6" s="360"/>
      <c r="M6" s="360"/>
      <c r="N6" s="360"/>
      <c r="O6" s="360"/>
      <c r="P6" s="360"/>
      <c r="Q6" s="360"/>
      <c r="R6" s="360"/>
      <c r="S6" s="360"/>
      <c r="T6" s="360"/>
      <c r="U6" s="443"/>
      <c r="V6" s="360"/>
      <c r="W6" s="360"/>
      <c r="X6" s="443"/>
      <c r="Y6" s="360"/>
      <c r="Z6" s="360"/>
      <c r="AA6" s="360"/>
      <c r="AB6" s="360"/>
      <c r="AC6" s="360"/>
      <c r="AD6" s="360"/>
      <c r="AE6" s="443"/>
      <c r="AF6" s="443"/>
      <c r="AG6" s="443"/>
      <c r="AH6" s="443"/>
      <c r="AI6" s="443"/>
      <c r="AJ6" s="70"/>
      <c r="AK6" s="71"/>
      <c r="AL6" s="71"/>
      <c r="AM6" s="71"/>
      <c r="AN6" s="71"/>
      <c r="AO6" s="71"/>
      <c r="AP6" s="71"/>
      <c r="AQ6" s="71"/>
      <c r="AR6" s="71"/>
      <c r="AS6" s="71"/>
      <c r="AT6" s="71"/>
      <c r="AU6" s="71"/>
      <c r="AV6" s="71"/>
      <c r="AW6" s="71"/>
      <c r="AX6" s="71"/>
      <c r="AY6" s="71"/>
      <c r="AZ6" s="71"/>
      <c r="BA6" s="71"/>
      <c r="BB6" s="71"/>
      <c r="BC6" s="71"/>
      <c r="BD6" s="71"/>
      <c r="BE6" s="71"/>
      <c r="BF6" s="71"/>
      <c r="BG6" s="71"/>
      <c r="BH6" s="71"/>
      <c r="BI6" s="71"/>
      <c r="BJ6" s="71"/>
      <c r="BK6" s="71"/>
      <c r="BL6" s="71"/>
      <c r="BM6" s="71"/>
      <c r="BN6" s="71"/>
      <c r="BO6" s="71"/>
      <c r="BP6" s="71"/>
      <c r="BQ6" s="71"/>
      <c r="BR6" s="71"/>
      <c r="BS6" s="71"/>
      <c r="BT6" s="71"/>
      <c r="BU6" s="71"/>
      <c r="BV6" s="71"/>
      <c r="BW6" s="71"/>
      <c r="BX6" s="71"/>
      <c r="BY6" s="71"/>
      <c r="BZ6" s="71"/>
      <c r="CA6" s="71"/>
    </row>
    <row r="7" spans="2:79" ht="27">
      <c r="B7" s="444" t="s">
        <v>1319</v>
      </c>
      <c r="C7" s="444"/>
      <c r="D7" s="444"/>
      <c r="E7" s="444"/>
      <c r="F7" s="444"/>
      <c r="G7" s="444"/>
      <c r="H7" s="375"/>
      <c r="I7" s="444"/>
      <c r="J7" s="444"/>
      <c r="K7" s="444"/>
      <c r="L7" s="375"/>
      <c r="M7" s="375"/>
      <c r="N7" s="375"/>
      <c r="O7" s="375"/>
      <c r="P7" s="375"/>
      <c r="Q7" s="375"/>
      <c r="R7" s="375"/>
      <c r="S7" s="375"/>
      <c r="T7" s="375"/>
      <c r="U7" s="444"/>
      <c r="V7" s="375"/>
      <c r="W7" s="375"/>
      <c r="X7" s="444"/>
      <c r="Y7" s="375"/>
      <c r="Z7" s="375"/>
      <c r="AA7" s="375"/>
      <c r="AB7" s="375"/>
      <c r="AC7" s="375"/>
      <c r="AD7" s="375"/>
      <c r="AE7" s="444"/>
      <c r="AF7" s="444"/>
      <c r="AG7" s="444"/>
      <c r="AH7" s="444"/>
      <c r="AI7" s="444"/>
      <c r="AJ7" s="72"/>
      <c r="AK7" s="73"/>
      <c r="AL7" s="73"/>
      <c r="AM7" s="73"/>
      <c r="AN7" s="73"/>
      <c r="AO7" s="73"/>
      <c r="AP7" s="73"/>
      <c r="AQ7" s="73"/>
      <c r="AR7" s="73"/>
      <c r="AS7" s="73"/>
      <c r="AT7" s="74"/>
      <c r="AU7" s="73"/>
      <c r="AV7" s="73"/>
      <c r="AW7" s="73"/>
      <c r="AX7" s="73"/>
      <c r="AY7" s="73"/>
      <c r="AZ7" s="73"/>
      <c r="BA7" s="73"/>
      <c r="BB7" s="73"/>
      <c r="BC7" s="73"/>
      <c r="BD7" s="73"/>
      <c r="BE7" s="74"/>
      <c r="BF7" s="73"/>
      <c r="BG7" s="73"/>
      <c r="BH7" s="73"/>
      <c r="BI7" s="73"/>
      <c r="BJ7" s="73"/>
      <c r="BK7" s="73"/>
      <c r="BL7" s="73"/>
      <c r="BM7" s="73"/>
      <c r="BN7" s="73"/>
      <c r="BO7" s="73"/>
      <c r="BP7" s="74"/>
      <c r="BQ7" s="73"/>
      <c r="BR7" s="73"/>
      <c r="BS7" s="73"/>
      <c r="BT7" s="73"/>
      <c r="BU7" s="73"/>
      <c r="BV7" s="73"/>
      <c r="BW7" s="73"/>
      <c r="BX7" s="73"/>
      <c r="BY7" s="73"/>
      <c r="BZ7" s="73"/>
      <c r="CA7" s="73"/>
    </row>
    <row r="8" spans="2:79" ht="10.5" customHeight="1">
      <c r="B8" s="362"/>
      <c r="C8" s="362"/>
      <c r="D8" s="362"/>
      <c r="E8" s="362"/>
      <c r="F8" s="362"/>
      <c r="G8" s="362"/>
      <c r="H8" s="362"/>
      <c r="I8" s="362"/>
      <c r="J8" s="362"/>
      <c r="K8" s="362"/>
      <c r="L8" s="362"/>
      <c r="M8" s="362"/>
      <c r="N8" s="362"/>
      <c r="O8" s="362"/>
      <c r="P8" s="362"/>
      <c r="Q8" s="362"/>
      <c r="R8" s="362"/>
      <c r="S8" s="362"/>
      <c r="T8" s="362"/>
      <c r="U8" s="362"/>
      <c r="V8" s="362"/>
      <c r="W8" s="362"/>
      <c r="X8" s="362"/>
      <c r="Y8" s="362"/>
      <c r="Z8" s="362"/>
      <c r="AA8" s="362"/>
      <c r="AB8" s="362"/>
      <c r="AC8" s="362"/>
      <c r="AD8" s="362"/>
      <c r="AE8" s="362"/>
      <c r="AF8" s="362"/>
      <c r="AG8" s="362"/>
      <c r="AH8" s="362"/>
      <c r="AI8" s="362"/>
      <c r="CA8" s="75"/>
    </row>
    <row r="9" spans="2:79" hidden="1">
      <c r="B9" s="362"/>
      <c r="C9" s="362"/>
      <c r="D9" s="362"/>
      <c r="E9" s="362"/>
      <c r="F9" s="362"/>
      <c r="G9" s="362"/>
      <c r="H9" s="362"/>
      <c r="I9" s="362"/>
      <c r="J9" s="362"/>
      <c r="K9" s="362"/>
      <c r="L9" s="362"/>
      <c r="M9" s="362"/>
      <c r="N9" s="362"/>
      <c r="O9" s="362"/>
      <c r="P9" s="362"/>
      <c r="Q9" s="362"/>
      <c r="R9" s="362"/>
      <c r="S9" s="362"/>
      <c r="T9" s="362"/>
      <c r="U9" s="362"/>
      <c r="V9" s="362"/>
      <c r="W9" s="362"/>
      <c r="X9" s="362"/>
      <c r="Y9" s="362"/>
      <c r="Z9" s="362"/>
      <c r="AA9" s="362"/>
      <c r="AB9" s="362"/>
      <c r="AC9" s="362"/>
      <c r="AD9" s="362"/>
      <c r="AE9" s="362"/>
      <c r="AF9" s="362"/>
      <c r="AG9" s="362"/>
      <c r="AH9" s="362"/>
      <c r="AI9" s="362"/>
      <c r="AJ9" s="76"/>
      <c r="AK9" s="77"/>
      <c r="AL9" s="77"/>
      <c r="AM9" s="77"/>
      <c r="AN9" s="77"/>
      <c r="AO9" s="77"/>
      <c r="AP9" s="77"/>
      <c r="AQ9" s="77"/>
      <c r="AR9" s="77"/>
      <c r="AS9" s="77"/>
      <c r="AT9" s="77"/>
      <c r="AU9" s="77"/>
      <c r="AV9" s="77"/>
      <c r="AW9" s="77"/>
      <c r="AX9" s="77"/>
      <c r="AY9" s="77"/>
      <c r="AZ9" s="77"/>
      <c r="BA9" s="77"/>
      <c r="BB9" s="77"/>
      <c r="BC9" s="77"/>
      <c r="BD9" s="77"/>
      <c r="BE9" s="77"/>
      <c r="BF9" s="77"/>
      <c r="BG9" s="77"/>
      <c r="BH9" s="77"/>
      <c r="BI9" s="77"/>
      <c r="BJ9" s="77"/>
      <c r="BK9" s="77"/>
      <c r="BL9" s="77"/>
      <c r="BM9" s="77"/>
      <c r="BN9" s="77"/>
      <c r="BO9" s="77"/>
      <c r="BP9" s="77"/>
      <c r="BQ9" s="77"/>
      <c r="BR9" s="77"/>
      <c r="BS9" s="77"/>
      <c r="BT9" s="77"/>
      <c r="BU9" s="77"/>
      <c r="BV9" s="77"/>
      <c r="BW9" s="77"/>
      <c r="BX9" s="77"/>
      <c r="BY9" s="77"/>
      <c r="BZ9" s="77"/>
      <c r="CA9" s="77"/>
    </row>
    <row r="10" spans="2:79" hidden="1">
      <c r="B10" s="373"/>
      <c r="C10" s="373"/>
      <c r="D10" s="373"/>
      <c r="E10" s="373"/>
      <c r="F10" s="373"/>
      <c r="G10" s="373"/>
      <c r="H10" s="373"/>
      <c r="I10" s="373"/>
      <c r="J10" s="373"/>
      <c r="K10" s="373"/>
      <c r="L10" s="373"/>
      <c r="M10" s="373"/>
      <c r="N10" s="373"/>
      <c r="O10" s="373"/>
      <c r="P10" s="373"/>
      <c r="Q10" s="373"/>
      <c r="R10" s="373"/>
      <c r="S10" s="373"/>
      <c r="T10" s="373"/>
      <c r="U10" s="373"/>
      <c r="V10" s="373"/>
      <c r="W10" s="373"/>
      <c r="X10" s="373"/>
      <c r="Y10" s="373"/>
      <c r="Z10" s="373"/>
      <c r="AA10" s="373"/>
      <c r="AB10" s="373"/>
      <c r="AC10" s="373"/>
      <c r="AD10" s="373"/>
      <c r="AE10" s="373"/>
      <c r="AF10" s="373"/>
      <c r="AG10" s="373"/>
      <c r="AH10" s="373"/>
      <c r="AI10" s="373"/>
      <c r="AJ10" s="78"/>
      <c r="AK10" s="79"/>
      <c r="AL10" s="79"/>
      <c r="AM10" s="79"/>
      <c r="AN10" s="79"/>
      <c r="AO10" s="79"/>
      <c r="AP10" s="79"/>
      <c r="AQ10" s="79"/>
      <c r="AR10" s="79"/>
      <c r="AS10" s="79"/>
      <c r="AT10" s="79"/>
      <c r="AU10" s="79"/>
      <c r="AV10" s="79"/>
      <c r="AW10" s="79"/>
      <c r="AX10" s="79"/>
      <c r="AY10" s="79"/>
      <c r="AZ10" s="79"/>
      <c r="BA10" s="79"/>
      <c r="BB10" s="79"/>
      <c r="BC10" s="79"/>
      <c r="BD10" s="79"/>
      <c r="BE10" s="79"/>
      <c r="BF10" s="79"/>
      <c r="BG10" s="79"/>
      <c r="BH10" s="79"/>
      <c r="BI10" s="79"/>
      <c r="BJ10" s="79"/>
      <c r="BK10" s="79"/>
      <c r="BL10" s="79"/>
      <c r="BM10" s="79"/>
      <c r="BN10" s="79"/>
      <c r="BO10" s="79"/>
      <c r="BP10" s="79"/>
      <c r="BQ10" s="79"/>
      <c r="BR10" s="79"/>
      <c r="BS10" s="79"/>
      <c r="BT10" s="79"/>
      <c r="BU10" s="79"/>
      <c r="BV10" s="79"/>
      <c r="BW10" s="79"/>
      <c r="BX10" s="79"/>
      <c r="BY10" s="79"/>
      <c r="BZ10" s="79"/>
      <c r="CA10" s="79"/>
    </row>
    <row r="11" spans="2:79" hidden="1">
      <c r="B11" s="362"/>
      <c r="C11" s="362"/>
      <c r="D11" s="362"/>
      <c r="E11" s="362"/>
      <c r="F11" s="362"/>
      <c r="G11" s="362"/>
      <c r="H11" s="362"/>
      <c r="I11" s="362"/>
      <c r="J11" s="362"/>
      <c r="K11" s="362"/>
      <c r="L11" s="362"/>
      <c r="M11" s="362"/>
      <c r="N11" s="362"/>
      <c r="O11" s="362"/>
      <c r="P11" s="362"/>
      <c r="Q11" s="362"/>
      <c r="R11" s="362"/>
      <c r="S11" s="362"/>
      <c r="T11" s="362"/>
      <c r="U11" s="362"/>
      <c r="V11" s="362"/>
      <c r="W11" s="362"/>
      <c r="X11" s="362"/>
      <c r="Y11" s="362"/>
      <c r="Z11" s="362"/>
      <c r="AA11" s="362"/>
      <c r="AB11" s="362"/>
      <c r="AC11" s="362"/>
      <c r="AD11" s="362"/>
      <c r="AE11" s="362"/>
      <c r="AF11" s="362"/>
      <c r="AG11" s="362"/>
      <c r="AH11" s="362"/>
      <c r="AI11" s="362"/>
      <c r="AJ11" s="80"/>
      <c r="AK11" s="81">
        <v>608.44150000000002</v>
      </c>
      <c r="AL11" s="10"/>
      <c r="AM11" s="10"/>
      <c r="AN11" s="10"/>
      <c r="AO11" s="10"/>
      <c r="AP11" s="10"/>
      <c r="AQ11" s="10"/>
      <c r="AR11" s="10"/>
      <c r="AS11" s="10"/>
      <c r="AT11" s="82"/>
      <c r="AU11" s="10"/>
      <c r="AV11" s="10"/>
      <c r="AW11" s="10"/>
      <c r="AX11" s="10"/>
      <c r="AY11" s="10"/>
      <c r="AZ11" s="10"/>
      <c r="BA11" s="10"/>
      <c r="BB11" s="10"/>
      <c r="BC11" s="10"/>
      <c r="BD11" s="10"/>
      <c r="BE11" s="82"/>
      <c r="BF11" s="10"/>
      <c r="BG11" s="10"/>
      <c r="BH11" s="10"/>
      <c r="BI11" s="10"/>
      <c r="BJ11" s="10"/>
      <c r="BK11" s="10"/>
      <c r="BL11" s="10"/>
      <c r="BM11" s="10"/>
      <c r="BN11" s="10"/>
      <c r="BO11" s="10"/>
      <c r="BP11" s="82"/>
      <c r="BQ11" s="10"/>
      <c r="BR11" s="10"/>
      <c r="BS11" s="10"/>
      <c r="BT11" s="10"/>
      <c r="BU11" s="10"/>
      <c r="BV11" s="10"/>
      <c r="BW11" s="10"/>
      <c r="BX11" s="10"/>
      <c r="BY11" s="10"/>
      <c r="BZ11" s="10"/>
      <c r="CA11" s="10"/>
    </row>
    <row r="12" spans="2:79" ht="33" customHeight="1">
      <c r="B12" s="442" t="s">
        <v>1359</v>
      </c>
      <c r="C12" s="442"/>
      <c r="D12" s="442"/>
      <c r="E12" s="442"/>
      <c r="F12" s="442"/>
      <c r="G12" s="442"/>
      <c r="H12" s="362"/>
      <c r="I12" s="442"/>
      <c r="J12" s="442"/>
      <c r="K12" s="442"/>
      <c r="L12" s="362"/>
      <c r="M12" s="362"/>
      <c r="N12" s="362"/>
      <c r="O12" s="362"/>
      <c r="P12" s="362"/>
      <c r="Q12" s="362"/>
      <c r="R12" s="362"/>
      <c r="S12" s="362"/>
      <c r="T12" s="362"/>
      <c r="U12" s="442"/>
      <c r="V12" s="362"/>
      <c r="W12" s="362"/>
      <c r="X12" s="442"/>
      <c r="Y12" s="362"/>
      <c r="Z12" s="362"/>
      <c r="AA12" s="362"/>
      <c r="AB12" s="362"/>
      <c r="AC12" s="362"/>
      <c r="AD12" s="362"/>
      <c r="AE12" s="442"/>
      <c r="AF12" s="442"/>
      <c r="AG12" s="442"/>
      <c r="AH12" s="442"/>
      <c r="AI12" s="442"/>
      <c r="AJ12" s="80"/>
      <c r="AK12" s="83">
        <f>AK18-AK11</f>
        <v>2402.0541999999996</v>
      </c>
      <c r="AL12" s="10"/>
      <c r="AM12" s="10"/>
      <c r="AN12" s="10"/>
      <c r="AO12" s="10"/>
      <c r="AP12" s="10"/>
      <c r="AQ12" s="10"/>
      <c r="AR12" s="10"/>
      <c r="AS12" s="10"/>
      <c r="AT12" s="82"/>
      <c r="AU12" s="10"/>
      <c r="AV12" s="10"/>
      <c r="AW12" s="343">
        <f>AW13-AW18</f>
        <v>0</v>
      </c>
      <c r="AX12" s="343"/>
      <c r="AY12" s="10"/>
      <c r="AZ12" s="10"/>
      <c r="BA12" s="10"/>
      <c r="BB12" s="10"/>
      <c r="BC12" s="10"/>
      <c r="BD12" s="10"/>
      <c r="BE12" s="82"/>
      <c r="BF12" s="10"/>
      <c r="BG12" s="10"/>
      <c r="BH12" s="343">
        <f>BH13-BH18</f>
        <v>0</v>
      </c>
      <c r="BI12" s="10"/>
      <c r="BJ12" s="10"/>
      <c r="BK12" s="10"/>
      <c r="BL12" s="10"/>
      <c r="BM12" s="10"/>
      <c r="BN12" s="10"/>
      <c r="BO12" s="10"/>
      <c r="BP12" s="82"/>
      <c r="BQ12" s="10"/>
      <c r="BR12" s="10"/>
      <c r="BS12" s="10"/>
      <c r="BT12" s="10"/>
      <c r="BU12" s="10"/>
      <c r="BV12" s="10"/>
      <c r="BW12" s="10"/>
      <c r="BX12" s="10"/>
      <c r="BY12" s="10"/>
      <c r="BZ12" s="10"/>
      <c r="CA12" s="10"/>
    </row>
    <row r="13" spans="2:79" ht="24.75" customHeight="1">
      <c r="AW13" s="21">
        <f>23.56358 *1.2</f>
        <v>28.276296000000002</v>
      </c>
      <c r="BH13" s="21">
        <f>52.15145*1.2</f>
        <v>62.581739999999996</v>
      </c>
      <c r="BZ13" s="75"/>
    </row>
    <row r="14" spans="2:79" ht="98.25" customHeight="1">
      <c r="B14" s="376" t="s">
        <v>6</v>
      </c>
      <c r="C14" s="376" t="s">
        <v>7</v>
      </c>
      <c r="D14" s="376" t="s">
        <v>392</v>
      </c>
      <c r="E14" s="377" t="s">
        <v>393</v>
      </c>
      <c r="F14" s="377" t="s">
        <v>394</v>
      </c>
      <c r="G14" s="376" t="s">
        <v>395</v>
      </c>
      <c r="H14" s="376"/>
      <c r="I14" s="376" t="s">
        <v>396</v>
      </c>
      <c r="J14" s="376"/>
      <c r="K14" s="376"/>
      <c r="L14" s="376"/>
      <c r="M14" s="376"/>
      <c r="N14" s="376"/>
      <c r="O14" s="377" t="s">
        <v>397</v>
      </c>
      <c r="P14" s="376" t="s">
        <v>398</v>
      </c>
      <c r="Q14" s="376" t="s">
        <v>399</v>
      </c>
      <c r="R14" s="376"/>
      <c r="S14" s="376"/>
      <c r="T14" s="376"/>
      <c r="U14" s="376" t="s">
        <v>400</v>
      </c>
      <c r="V14" s="376"/>
      <c r="W14" s="376" t="s">
        <v>401</v>
      </c>
      <c r="X14" s="376"/>
      <c r="Y14" s="376"/>
      <c r="Z14" s="376" t="s">
        <v>402</v>
      </c>
      <c r="AA14" s="376"/>
      <c r="AB14" s="376"/>
      <c r="AC14" s="376"/>
      <c r="AD14" s="376"/>
      <c r="AE14" s="376"/>
      <c r="AF14" s="376"/>
      <c r="AG14" s="376"/>
      <c r="AH14" s="376"/>
      <c r="AI14" s="376"/>
      <c r="AJ14" s="376" t="s">
        <v>403</v>
      </c>
      <c r="AK14" s="376"/>
      <c r="AL14" s="376"/>
      <c r="AM14" s="376"/>
      <c r="AN14" s="376"/>
      <c r="AO14" s="376"/>
      <c r="AP14" s="376"/>
      <c r="AQ14" s="376"/>
      <c r="AR14" s="376"/>
      <c r="AS14" s="376"/>
      <c r="AT14" s="376"/>
      <c r="AU14" s="376"/>
      <c r="AV14" s="376"/>
      <c r="AW14" s="376"/>
      <c r="AX14" s="376"/>
      <c r="AY14" s="376"/>
      <c r="AZ14" s="376"/>
      <c r="BA14" s="376"/>
      <c r="BB14" s="376"/>
      <c r="BC14" s="376"/>
      <c r="BD14" s="376"/>
      <c r="BE14" s="376"/>
      <c r="BF14" s="376"/>
      <c r="BG14" s="376"/>
      <c r="BH14" s="376"/>
      <c r="BI14" s="376"/>
      <c r="BJ14" s="376"/>
      <c r="BK14" s="376"/>
      <c r="BL14" s="376"/>
      <c r="BM14" s="376"/>
      <c r="BN14" s="376"/>
      <c r="BO14" s="376"/>
      <c r="BP14" s="376"/>
      <c r="BQ14" s="376"/>
      <c r="BR14" s="376"/>
      <c r="BS14" s="376"/>
      <c r="BT14" s="376"/>
      <c r="BU14" s="376"/>
      <c r="BV14" s="376"/>
      <c r="BW14" s="376"/>
      <c r="BX14" s="376"/>
      <c r="BY14" s="376"/>
      <c r="BZ14" s="376"/>
      <c r="CA14" s="376" t="s">
        <v>404</v>
      </c>
    </row>
    <row r="15" spans="2:79" ht="59.25" customHeight="1">
      <c r="B15" s="376"/>
      <c r="C15" s="376"/>
      <c r="D15" s="376"/>
      <c r="E15" s="377"/>
      <c r="F15" s="377"/>
      <c r="G15" s="376"/>
      <c r="H15" s="376"/>
      <c r="I15" s="376" t="s">
        <v>1315</v>
      </c>
      <c r="J15" s="376"/>
      <c r="K15" s="376"/>
      <c r="L15" s="378" t="s">
        <v>71</v>
      </c>
      <c r="M15" s="378"/>
      <c r="N15" s="378"/>
      <c r="O15" s="377"/>
      <c r="P15" s="376"/>
      <c r="Q15" s="376" t="s">
        <v>70</v>
      </c>
      <c r="R15" s="376"/>
      <c r="S15" s="376" t="s">
        <v>71</v>
      </c>
      <c r="T15" s="376"/>
      <c r="U15" s="376"/>
      <c r="V15" s="376"/>
      <c r="W15" s="376"/>
      <c r="X15" s="376"/>
      <c r="Y15" s="376"/>
      <c r="Z15" s="376" t="s">
        <v>405</v>
      </c>
      <c r="AA15" s="376"/>
      <c r="AB15" s="376"/>
      <c r="AC15" s="376"/>
      <c r="AD15" s="376"/>
      <c r="AE15" s="376" t="s">
        <v>1314</v>
      </c>
      <c r="AF15" s="379"/>
      <c r="AG15" s="379"/>
      <c r="AH15" s="379"/>
      <c r="AI15" s="379"/>
      <c r="AJ15" s="376" t="s">
        <v>1320</v>
      </c>
      <c r="AK15" s="376"/>
      <c r="AL15" s="376"/>
      <c r="AM15" s="376"/>
      <c r="AN15" s="376"/>
      <c r="AO15" s="376" t="s">
        <v>406</v>
      </c>
      <c r="AP15" s="376"/>
      <c r="AQ15" s="376"/>
      <c r="AR15" s="376"/>
      <c r="AS15" s="376"/>
      <c r="AT15" s="380" t="s">
        <v>1321</v>
      </c>
      <c r="AU15" s="381"/>
      <c r="AV15" s="381"/>
      <c r="AW15" s="381"/>
      <c r="AX15" s="381"/>
      <c r="AY15" s="382"/>
      <c r="AZ15" s="379" t="s">
        <v>407</v>
      </c>
      <c r="BA15" s="379"/>
      <c r="BB15" s="379"/>
      <c r="BC15" s="379"/>
      <c r="BD15" s="379"/>
      <c r="BE15" s="376" t="s">
        <v>1322</v>
      </c>
      <c r="BF15" s="376"/>
      <c r="BG15" s="376"/>
      <c r="BH15" s="376"/>
      <c r="BI15" s="376"/>
      <c r="BJ15" s="376"/>
      <c r="BK15" s="379" t="s">
        <v>408</v>
      </c>
      <c r="BL15" s="379"/>
      <c r="BM15" s="379"/>
      <c r="BN15" s="379"/>
      <c r="BO15" s="379"/>
      <c r="BP15" s="376" t="s">
        <v>1323</v>
      </c>
      <c r="BQ15" s="376"/>
      <c r="BR15" s="376"/>
      <c r="BS15" s="376"/>
      <c r="BT15" s="376"/>
      <c r="BU15" s="376"/>
      <c r="BV15" s="376" t="s">
        <v>409</v>
      </c>
      <c r="BW15" s="376"/>
      <c r="BX15" s="376"/>
      <c r="BY15" s="376"/>
      <c r="BZ15" s="376"/>
      <c r="CA15" s="376"/>
    </row>
    <row r="16" spans="2:79" ht="195.75" customHeight="1">
      <c r="B16" s="376"/>
      <c r="C16" s="376"/>
      <c r="D16" s="376"/>
      <c r="E16" s="377"/>
      <c r="F16" s="377"/>
      <c r="G16" s="85" t="s">
        <v>1315</v>
      </c>
      <c r="H16" s="85" t="s">
        <v>71</v>
      </c>
      <c r="I16" s="84" t="s">
        <v>411</v>
      </c>
      <c r="J16" s="84" t="s">
        <v>412</v>
      </c>
      <c r="K16" s="84" t="s">
        <v>413</v>
      </c>
      <c r="L16" s="84" t="s">
        <v>411</v>
      </c>
      <c r="M16" s="84" t="s">
        <v>412</v>
      </c>
      <c r="N16" s="84" t="s">
        <v>413</v>
      </c>
      <c r="O16" s="377"/>
      <c r="P16" s="376"/>
      <c r="Q16" s="84" t="s">
        <v>414</v>
      </c>
      <c r="R16" s="84" t="s">
        <v>415</v>
      </c>
      <c r="S16" s="84" t="s">
        <v>414</v>
      </c>
      <c r="T16" s="84" t="s">
        <v>415</v>
      </c>
      <c r="U16" s="86" t="s">
        <v>1315</v>
      </c>
      <c r="V16" s="86" t="s">
        <v>71</v>
      </c>
      <c r="W16" s="84" t="s">
        <v>416</v>
      </c>
      <c r="X16" s="84" t="s">
        <v>1324</v>
      </c>
      <c r="Y16" s="84" t="s">
        <v>417</v>
      </c>
      <c r="Z16" s="84" t="s">
        <v>418</v>
      </c>
      <c r="AA16" s="84" t="s">
        <v>419</v>
      </c>
      <c r="AB16" s="84" t="s">
        <v>420</v>
      </c>
      <c r="AC16" s="86" t="s">
        <v>421</v>
      </c>
      <c r="AD16" s="86" t="s">
        <v>422</v>
      </c>
      <c r="AE16" s="84" t="s">
        <v>418</v>
      </c>
      <c r="AF16" s="84" t="s">
        <v>419</v>
      </c>
      <c r="AG16" s="84" t="s">
        <v>420</v>
      </c>
      <c r="AH16" s="86" t="s">
        <v>421</v>
      </c>
      <c r="AI16" s="87" t="s">
        <v>422</v>
      </c>
      <c r="AJ16" s="88" t="s">
        <v>418</v>
      </c>
      <c r="AK16" s="84" t="s">
        <v>419</v>
      </c>
      <c r="AL16" s="84" t="s">
        <v>420</v>
      </c>
      <c r="AM16" s="86" t="s">
        <v>421</v>
      </c>
      <c r="AN16" s="86" t="s">
        <v>423</v>
      </c>
      <c r="AO16" s="84" t="s">
        <v>418</v>
      </c>
      <c r="AP16" s="84" t="s">
        <v>419</v>
      </c>
      <c r="AQ16" s="84" t="s">
        <v>420</v>
      </c>
      <c r="AR16" s="86" t="s">
        <v>421</v>
      </c>
      <c r="AS16" s="86" t="s">
        <v>422</v>
      </c>
      <c r="AT16" s="88" t="s">
        <v>418</v>
      </c>
      <c r="AU16" s="84" t="s">
        <v>419</v>
      </c>
      <c r="AV16" s="84" t="s">
        <v>420</v>
      </c>
      <c r="AW16" s="86" t="s">
        <v>421</v>
      </c>
      <c r="AX16" s="86" t="s">
        <v>1302</v>
      </c>
      <c r="AY16" s="86" t="s">
        <v>423</v>
      </c>
      <c r="AZ16" s="84" t="s">
        <v>418</v>
      </c>
      <c r="BA16" s="84" t="s">
        <v>419</v>
      </c>
      <c r="BB16" s="84" t="s">
        <v>420</v>
      </c>
      <c r="BC16" s="86" t="s">
        <v>421</v>
      </c>
      <c r="BD16" s="86" t="s">
        <v>422</v>
      </c>
      <c r="BE16" s="88" t="s">
        <v>418</v>
      </c>
      <c r="BF16" s="84" t="s">
        <v>419</v>
      </c>
      <c r="BG16" s="84" t="s">
        <v>420</v>
      </c>
      <c r="BH16" s="86" t="s">
        <v>421</v>
      </c>
      <c r="BI16" s="86" t="s">
        <v>422</v>
      </c>
      <c r="BJ16" s="86" t="s">
        <v>423</v>
      </c>
      <c r="BK16" s="84" t="s">
        <v>418</v>
      </c>
      <c r="BL16" s="84" t="s">
        <v>419</v>
      </c>
      <c r="BM16" s="84" t="s">
        <v>420</v>
      </c>
      <c r="BN16" s="86" t="s">
        <v>421</v>
      </c>
      <c r="BO16" s="86" t="s">
        <v>422</v>
      </c>
      <c r="BP16" s="88" t="s">
        <v>418</v>
      </c>
      <c r="BQ16" s="84" t="s">
        <v>419</v>
      </c>
      <c r="BR16" s="84" t="s">
        <v>420</v>
      </c>
      <c r="BS16" s="86" t="s">
        <v>421</v>
      </c>
      <c r="BT16" s="86" t="s">
        <v>422</v>
      </c>
      <c r="BU16" s="86" t="s">
        <v>423</v>
      </c>
      <c r="BV16" s="84" t="s">
        <v>418</v>
      </c>
      <c r="BW16" s="84" t="s">
        <v>419</v>
      </c>
      <c r="BX16" s="84" t="s">
        <v>420</v>
      </c>
      <c r="BY16" s="86" t="s">
        <v>421</v>
      </c>
      <c r="BZ16" s="84" t="s">
        <v>422</v>
      </c>
      <c r="CA16" s="376"/>
    </row>
    <row r="17" spans="1:79">
      <c r="B17" s="35">
        <v>1</v>
      </c>
      <c r="C17" s="35">
        <v>2</v>
      </c>
      <c r="D17" s="35">
        <v>3</v>
      </c>
      <c r="E17" s="35">
        <v>4</v>
      </c>
      <c r="F17" s="35">
        <v>5</v>
      </c>
      <c r="G17" s="35">
        <v>6</v>
      </c>
      <c r="H17" s="35">
        <v>7</v>
      </c>
      <c r="I17" s="35">
        <v>8</v>
      </c>
      <c r="J17" s="35">
        <v>9</v>
      </c>
      <c r="K17" s="35">
        <v>10</v>
      </c>
      <c r="L17" s="35">
        <v>11</v>
      </c>
      <c r="M17" s="35">
        <v>12</v>
      </c>
      <c r="N17" s="35">
        <v>13</v>
      </c>
      <c r="O17" s="35">
        <v>14</v>
      </c>
      <c r="P17" s="35">
        <v>15</v>
      </c>
      <c r="Q17" s="89" t="s">
        <v>424</v>
      </c>
      <c r="R17" s="89" t="s">
        <v>425</v>
      </c>
      <c r="S17" s="89" t="s">
        <v>426</v>
      </c>
      <c r="T17" s="89" t="s">
        <v>427</v>
      </c>
      <c r="U17" s="35">
        <v>17</v>
      </c>
      <c r="V17" s="35">
        <v>18</v>
      </c>
      <c r="W17" s="35">
        <v>19</v>
      </c>
      <c r="X17" s="35">
        <v>20</v>
      </c>
      <c r="Y17" s="35">
        <v>21</v>
      </c>
      <c r="Z17" s="35">
        <v>22</v>
      </c>
      <c r="AA17" s="35">
        <v>23</v>
      </c>
      <c r="AB17" s="35">
        <v>24</v>
      </c>
      <c r="AC17" s="35">
        <v>25</v>
      </c>
      <c r="AD17" s="35">
        <v>26</v>
      </c>
      <c r="AE17" s="35">
        <v>27</v>
      </c>
      <c r="AF17" s="35">
        <v>28</v>
      </c>
      <c r="AG17" s="35">
        <v>29</v>
      </c>
      <c r="AH17" s="35">
        <v>30</v>
      </c>
      <c r="AI17" s="90">
        <v>31</v>
      </c>
      <c r="AJ17" s="91" t="s">
        <v>428</v>
      </c>
      <c r="AK17" s="89" t="s">
        <v>429</v>
      </c>
      <c r="AL17" s="89" t="s">
        <v>430</v>
      </c>
      <c r="AM17" s="89" t="s">
        <v>431</v>
      </c>
      <c r="AN17" s="89" t="s">
        <v>432</v>
      </c>
      <c r="AO17" s="89" t="s">
        <v>433</v>
      </c>
      <c r="AP17" s="89" t="s">
        <v>434</v>
      </c>
      <c r="AQ17" s="89" t="s">
        <v>435</v>
      </c>
      <c r="AR17" s="89" t="s">
        <v>436</v>
      </c>
      <c r="AS17" s="89" t="s">
        <v>437</v>
      </c>
      <c r="AT17" s="91" t="s">
        <v>438</v>
      </c>
      <c r="AU17" s="89" t="s">
        <v>439</v>
      </c>
      <c r="AV17" s="89" t="s">
        <v>440</v>
      </c>
      <c r="AW17" s="89" t="s">
        <v>441</v>
      </c>
      <c r="AX17" s="89" t="s">
        <v>442</v>
      </c>
      <c r="AY17" s="89" t="s">
        <v>443</v>
      </c>
      <c r="AZ17" s="89" t="s">
        <v>443</v>
      </c>
      <c r="BA17" s="89" t="s">
        <v>444</v>
      </c>
      <c r="BB17" s="89" t="s">
        <v>445</v>
      </c>
      <c r="BC17" s="89" t="s">
        <v>446</v>
      </c>
      <c r="BD17" s="89" t="s">
        <v>447</v>
      </c>
      <c r="BE17" s="91" t="s">
        <v>448</v>
      </c>
      <c r="BF17" s="89" t="s">
        <v>449</v>
      </c>
      <c r="BG17" s="89" t="s">
        <v>450</v>
      </c>
      <c r="BH17" s="89" t="s">
        <v>451</v>
      </c>
      <c r="BI17" s="89" t="s">
        <v>452</v>
      </c>
      <c r="BJ17" s="89" t="s">
        <v>453</v>
      </c>
      <c r="BK17" s="89" t="s">
        <v>453</v>
      </c>
      <c r="BL17" s="89" t="s">
        <v>454</v>
      </c>
      <c r="BM17" s="89" t="s">
        <v>455</v>
      </c>
      <c r="BN17" s="89" t="s">
        <v>456</v>
      </c>
      <c r="BO17" s="89" t="s">
        <v>457</v>
      </c>
      <c r="BP17" s="92">
        <v>33</v>
      </c>
      <c r="BQ17" s="35">
        <v>34</v>
      </c>
      <c r="BR17" s="35">
        <v>35</v>
      </c>
      <c r="BS17" s="35">
        <v>36</v>
      </c>
      <c r="BT17" s="340">
        <v>37</v>
      </c>
      <c r="BU17" s="340">
        <v>38</v>
      </c>
      <c r="BV17" s="35">
        <v>38</v>
      </c>
      <c r="BW17" s="35">
        <v>39</v>
      </c>
      <c r="BX17" s="35">
        <v>40</v>
      </c>
      <c r="BY17" s="35">
        <v>41</v>
      </c>
      <c r="BZ17" s="35">
        <v>42</v>
      </c>
      <c r="CA17" s="35">
        <v>43</v>
      </c>
    </row>
    <row r="18" spans="1:79" ht="37.5">
      <c r="B18" s="22" t="s">
        <v>172</v>
      </c>
      <c r="C18" s="23" t="s">
        <v>173</v>
      </c>
      <c r="D18" s="24" t="s">
        <v>174</v>
      </c>
      <c r="E18" s="24"/>
      <c r="F18" s="24"/>
      <c r="G18" s="24"/>
      <c r="H18" s="24"/>
      <c r="I18" s="62">
        <f t="shared" ref="I18:AN18" si="0">SUM(I19:I24)</f>
        <v>490.25990000000002</v>
      </c>
      <c r="J18" s="62">
        <f t="shared" si="0"/>
        <v>3039.3516300000001</v>
      </c>
      <c r="K18" s="62">
        <f t="shared" si="0"/>
        <v>42430</v>
      </c>
      <c r="L18" s="62">
        <f t="shared" si="0"/>
        <v>0</v>
      </c>
      <c r="M18" s="62">
        <f t="shared" si="0"/>
        <v>0</v>
      </c>
      <c r="N18" s="62">
        <f t="shared" si="0"/>
        <v>0</v>
      </c>
      <c r="O18" s="62">
        <f t="shared" si="0"/>
        <v>14.714705599999998</v>
      </c>
      <c r="P18" s="62">
        <f t="shared" si="0"/>
        <v>1.7086267900000001</v>
      </c>
      <c r="Q18" s="62">
        <f t="shared" si="0"/>
        <v>35314.006330793251</v>
      </c>
      <c r="R18" s="62">
        <f t="shared" si="0"/>
        <v>35747.793482559864</v>
      </c>
      <c r="S18" s="62">
        <f t="shared" si="0"/>
        <v>0</v>
      </c>
      <c r="T18" s="62">
        <f t="shared" si="0"/>
        <v>0</v>
      </c>
      <c r="U18" s="62">
        <f t="shared" si="0"/>
        <v>37316.070500668648</v>
      </c>
      <c r="V18" s="62">
        <f t="shared" si="0"/>
        <v>0</v>
      </c>
      <c r="W18" s="62">
        <f t="shared" si="0"/>
        <v>0</v>
      </c>
      <c r="X18" s="62">
        <f t="shared" si="0"/>
        <v>35755.502798254653</v>
      </c>
      <c r="Y18" s="62">
        <f t="shared" si="0"/>
        <v>0</v>
      </c>
      <c r="Z18" s="62">
        <f t="shared" si="0"/>
        <v>3.9499999999999993</v>
      </c>
      <c r="AA18" s="93">
        <f t="shared" si="0"/>
        <v>0</v>
      </c>
      <c r="AB18" s="62">
        <f t="shared" si="0"/>
        <v>0</v>
      </c>
      <c r="AC18" s="62">
        <f t="shared" si="0"/>
        <v>0</v>
      </c>
      <c r="AD18" s="62">
        <f t="shared" si="0"/>
        <v>3.9499999999999993</v>
      </c>
      <c r="AE18" s="62">
        <f t="shared" si="0"/>
        <v>3.9462756240000001</v>
      </c>
      <c r="AF18" s="62">
        <f t="shared" si="0"/>
        <v>0</v>
      </c>
      <c r="AG18" s="62">
        <f t="shared" si="0"/>
        <v>0</v>
      </c>
      <c r="AH18" s="62">
        <f t="shared" si="0"/>
        <v>0</v>
      </c>
      <c r="AI18" s="93">
        <f t="shared" si="0"/>
        <v>3.9462756240000001</v>
      </c>
      <c r="AJ18" s="93">
        <f t="shared" si="0"/>
        <v>3010.4956999999995</v>
      </c>
      <c r="AK18" s="93">
        <f t="shared" si="0"/>
        <v>3010.4956999999995</v>
      </c>
      <c r="AL18" s="62">
        <f t="shared" si="0"/>
        <v>0</v>
      </c>
      <c r="AM18" s="62">
        <f t="shared" si="0"/>
        <v>0</v>
      </c>
      <c r="AN18" s="62">
        <f t="shared" si="0"/>
        <v>0</v>
      </c>
      <c r="AO18" s="62">
        <f t="shared" ref="AO18:BJ18" si="1">SUM(AO19:AO24)</f>
        <v>0</v>
      </c>
      <c r="AP18" s="62">
        <f t="shared" si="1"/>
        <v>0</v>
      </c>
      <c r="AQ18" s="62">
        <f t="shared" si="1"/>
        <v>0</v>
      </c>
      <c r="AR18" s="62">
        <f t="shared" si="1"/>
        <v>0</v>
      </c>
      <c r="AS18" s="62">
        <f t="shared" si="1"/>
        <v>0</v>
      </c>
      <c r="AT18" s="62">
        <f t="shared" si="1"/>
        <v>13238.433079778215</v>
      </c>
      <c r="AU18" s="62">
        <f t="shared" si="1"/>
        <v>12893.274599999999</v>
      </c>
      <c r="AV18" s="62">
        <f t="shared" si="1"/>
        <v>0</v>
      </c>
      <c r="AW18" s="344">
        <f t="shared" si="1"/>
        <v>28.276295999999999</v>
      </c>
      <c r="AX18" s="62">
        <f t="shared" ref="AX18" si="2">SUM(AX19:AX24)</f>
        <v>302.16747817821602</v>
      </c>
      <c r="AY18" s="62">
        <f t="shared" si="1"/>
        <v>14.714705599999998</v>
      </c>
      <c r="AZ18" s="62">
        <f t="shared" si="1"/>
        <v>0</v>
      </c>
      <c r="BA18" s="62">
        <f t="shared" si="1"/>
        <v>0</v>
      </c>
      <c r="BB18" s="62">
        <f t="shared" si="1"/>
        <v>0</v>
      </c>
      <c r="BC18" s="62">
        <f t="shared" si="1"/>
        <v>0</v>
      </c>
      <c r="BD18" s="62">
        <f t="shared" si="1"/>
        <v>0</v>
      </c>
      <c r="BE18" s="62">
        <f t="shared" si="1"/>
        <v>9180.2105915617922</v>
      </c>
      <c r="BF18" s="62">
        <f t="shared" si="1"/>
        <v>7220.4234000000006</v>
      </c>
      <c r="BG18" s="62">
        <f t="shared" si="1"/>
        <v>0</v>
      </c>
      <c r="BH18" s="344">
        <f t="shared" si="1"/>
        <v>62.581740000000003</v>
      </c>
      <c r="BI18" s="62">
        <f t="shared" ref="BI18" si="3">SUM(BI19:BI24)</f>
        <v>1897.205451561792</v>
      </c>
      <c r="BJ18" s="62">
        <f t="shared" si="1"/>
        <v>0</v>
      </c>
      <c r="BK18" s="62"/>
      <c r="BL18" s="62"/>
      <c r="BM18" s="62"/>
      <c r="BN18" s="62"/>
      <c r="BO18" s="62"/>
      <c r="BP18" s="62">
        <f t="shared" ref="BP18:BU18" si="4">SUM(BP19:BP24)</f>
        <v>25429.139371340014</v>
      </c>
      <c r="BQ18" s="62">
        <f t="shared" si="4"/>
        <v>23124.193700000007</v>
      </c>
      <c r="BR18" s="62">
        <f t="shared" si="4"/>
        <v>0</v>
      </c>
      <c r="BS18" s="62">
        <f t="shared" si="4"/>
        <v>90.858036000000013</v>
      </c>
      <c r="BT18" s="62">
        <f t="shared" si="4"/>
        <v>2199.3729297400077</v>
      </c>
      <c r="BU18" s="62">
        <f t="shared" si="4"/>
        <v>14.714705599999998</v>
      </c>
      <c r="BV18" s="24"/>
      <c r="BW18" s="24"/>
      <c r="BX18" s="24"/>
      <c r="BY18" s="24"/>
      <c r="BZ18" s="24"/>
      <c r="CA18" s="24"/>
    </row>
    <row r="19" spans="1:79" ht="31.35" customHeight="1">
      <c r="B19" s="25" t="s">
        <v>175</v>
      </c>
      <c r="C19" s="26" t="s">
        <v>176</v>
      </c>
      <c r="D19" s="27" t="s">
        <v>174</v>
      </c>
      <c r="E19" s="27">
        <v>0</v>
      </c>
      <c r="F19" s="27">
        <v>0</v>
      </c>
      <c r="G19" s="27">
        <v>0</v>
      </c>
      <c r="H19" s="27">
        <v>0</v>
      </c>
      <c r="I19" s="27">
        <f t="shared" ref="I19:R24" si="5">SUMIF($A$25:$A$410,$B19,I$25:I$410)</f>
        <v>0</v>
      </c>
      <c r="J19" s="27">
        <f t="shared" si="5"/>
        <v>0</v>
      </c>
      <c r="K19" s="27">
        <f t="shared" si="5"/>
        <v>0</v>
      </c>
      <c r="L19" s="27">
        <f t="shared" si="5"/>
        <v>0</v>
      </c>
      <c r="M19" s="27">
        <f t="shared" si="5"/>
        <v>0</v>
      </c>
      <c r="N19" s="27">
        <f t="shared" si="5"/>
        <v>0</v>
      </c>
      <c r="O19" s="58">
        <f t="shared" si="5"/>
        <v>14.714705599999998</v>
      </c>
      <c r="P19" s="58">
        <f t="shared" si="5"/>
        <v>0</v>
      </c>
      <c r="Q19" s="58">
        <f t="shared" si="5"/>
        <v>442.51154199999996</v>
      </c>
      <c r="R19" s="58">
        <f t="shared" si="5"/>
        <v>472.5806</v>
      </c>
      <c r="S19" s="58">
        <f t="shared" ref="S19:AB24" si="6">SUMIF($A$25:$A$410,$B19,S$25:S$410)</f>
        <v>0</v>
      </c>
      <c r="T19" s="58">
        <f t="shared" si="6"/>
        <v>0</v>
      </c>
      <c r="U19" s="58">
        <f t="shared" si="6"/>
        <v>472.5806</v>
      </c>
      <c r="V19" s="58">
        <f t="shared" si="6"/>
        <v>0</v>
      </c>
      <c r="W19" s="58">
        <f t="shared" si="6"/>
        <v>0</v>
      </c>
      <c r="X19" s="58">
        <f t="shared" si="6"/>
        <v>472.5806</v>
      </c>
      <c r="Y19" s="58">
        <f t="shared" si="6"/>
        <v>0</v>
      </c>
      <c r="Z19" s="58">
        <f t="shared" si="6"/>
        <v>0</v>
      </c>
      <c r="AA19" s="58">
        <f t="shared" si="6"/>
        <v>0</v>
      </c>
      <c r="AB19" s="58">
        <f t="shared" si="6"/>
        <v>0</v>
      </c>
      <c r="AC19" s="58">
        <f t="shared" ref="AC19:AL24" si="7">SUMIF($A$25:$A$410,$B19,AC$25:AC$410)</f>
        <v>0</v>
      </c>
      <c r="AD19" s="58">
        <f t="shared" si="7"/>
        <v>0</v>
      </c>
      <c r="AE19" s="58">
        <f t="shared" si="7"/>
        <v>0</v>
      </c>
      <c r="AF19" s="58">
        <f t="shared" si="7"/>
        <v>0</v>
      </c>
      <c r="AG19" s="58">
        <f t="shared" si="7"/>
        <v>0</v>
      </c>
      <c r="AH19" s="58">
        <f t="shared" si="7"/>
        <v>0</v>
      </c>
      <c r="AI19" s="58">
        <f t="shared" si="7"/>
        <v>0</v>
      </c>
      <c r="AJ19" s="94">
        <f t="shared" si="7"/>
        <v>0</v>
      </c>
      <c r="AK19" s="58">
        <f t="shared" si="7"/>
        <v>0</v>
      </c>
      <c r="AL19" s="58">
        <f t="shared" si="7"/>
        <v>0</v>
      </c>
      <c r="AM19" s="58">
        <f t="shared" ref="AM19:AV24" si="8">SUMIF($A$25:$A$410,$B19,AM$25:AM$410)</f>
        <v>0</v>
      </c>
      <c r="AN19" s="58">
        <f t="shared" si="8"/>
        <v>0</v>
      </c>
      <c r="AO19" s="58">
        <f t="shared" si="8"/>
        <v>0</v>
      </c>
      <c r="AP19" s="58">
        <f t="shared" si="8"/>
        <v>0</v>
      </c>
      <c r="AQ19" s="58">
        <f t="shared" si="8"/>
        <v>0</v>
      </c>
      <c r="AR19" s="58">
        <f t="shared" si="8"/>
        <v>0</v>
      </c>
      <c r="AS19" s="58">
        <f t="shared" si="8"/>
        <v>0</v>
      </c>
      <c r="AT19" s="94">
        <f t="shared" si="8"/>
        <v>45.868205599999996</v>
      </c>
      <c r="AU19" s="58">
        <f t="shared" si="8"/>
        <v>0</v>
      </c>
      <c r="AV19" s="58">
        <f t="shared" si="8"/>
        <v>0</v>
      </c>
      <c r="AW19" s="58">
        <f t="shared" ref="AW19:BG24" si="9">SUMIF($A$25:$A$410,$B19,AW$25:AW$410)</f>
        <v>0</v>
      </c>
      <c r="AX19" s="58">
        <f t="shared" si="9"/>
        <v>31.153499999999998</v>
      </c>
      <c r="AY19" s="58">
        <f t="shared" si="9"/>
        <v>14.714705599999998</v>
      </c>
      <c r="AZ19" s="58">
        <f t="shared" si="9"/>
        <v>0</v>
      </c>
      <c r="BA19" s="58">
        <f t="shared" si="9"/>
        <v>0</v>
      </c>
      <c r="BB19" s="58">
        <f t="shared" si="9"/>
        <v>0</v>
      </c>
      <c r="BC19" s="58">
        <f t="shared" si="9"/>
        <v>0</v>
      </c>
      <c r="BD19" s="58">
        <f t="shared" si="9"/>
        <v>0</v>
      </c>
      <c r="BE19" s="94">
        <f t="shared" si="9"/>
        <v>356.71119999999996</v>
      </c>
      <c r="BF19" s="58">
        <f t="shared" si="9"/>
        <v>0</v>
      </c>
      <c r="BG19" s="58">
        <f t="shared" si="9"/>
        <v>0</v>
      </c>
      <c r="BH19" s="58">
        <f t="shared" ref="BH19:BU24" si="10">SUMIF($A$25:$A$472,$B19,BH$25:BH$472)</f>
        <v>0</v>
      </c>
      <c r="BI19" s="58">
        <f t="shared" si="10"/>
        <v>356.71119999999996</v>
      </c>
      <c r="BJ19" s="58">
        <f t="shared" si="10"/>
        <v>0</v>
      </c>
      <c r="BK19" s="58">
        <f t="shared" si="10"/>
        <v>0</v>
      </c>
      <c r="BL19" s="58">
        <f t="shared" si="10"/>
        <v>0</v>
      </c>
      <c r="BM19" s="58">
        <f t="shared" si="10"/>
        <v>0</v>
      </c>
      <c r="BN19" s="58">
        <f t="shared" si="10"/>
        <v>0</v>
      </c>
      <c r="BO19" s="58">
        <f t="shared" si="10"/>
        <v>0</v>
      </c>
      <c r="BP19" s="94">
        <f t="shared" si="10"/>
        <v>402.57940559999997</v>
      </c>
      <c r="BQ19" s="58">
        <f t="shared" si="10"/>
        <v>0</v>
      </c>
      <c r="BR19" s="58">
        <f t="shared" si="10"/>
        <v>0</v>
      </c>
      <c r="BS19" s="58">
        <f t="shared" si="10"/>
        <v>0</v>
      </c>
      <c r="BT19" s="58">
        <f t="shared" si="10"/>
        <v>387.86469999999997</v>
      </c>
      <c r="BU19" s="58">
        <f t="shared" si="10"/>
        <v>14.714705599999998</v>
      </c>
      <c r="BV19" s="27"/>
      <c r="BW19" s="27"/>
      <c r="BX19" s="27"/>
      <c r="BY19" s="27"/>
      <c r="BZ19" s="27"/>
      <c r="CA19" s="27"/>
    </row>
    <row r="20" spans="1:79" ht="37.5">
      <c r="B20" s="28" t="s">
        <v>177</v>
      </c>
      <c r="C20" s="29" t="s">
        <v>178</v>
      </c>
      <c r="D20" s="30" t="s">
        <v>174</v>
      </c>
      <c r="E20" s="30">
        <v>0</v>
      </c>
      <c r="F20" s="30">
        <v>0</v>
      </c>
      <c r="G20" s="30">
        <v>0</v>
      </c>
      <c r="H20" s="30">
        <v>0</v>
      </c>
      <c r="I20" s="30">
        <f t="shared" si="5"/>
        <v>193.41800000000001</v>
      </c>
      <c r="J20" s="30">
        <f t="shared" si="5"/>
        <v>1188.6500000000001</v>
      </c>
      <c r="K20" s="30">
        <f t="shared" si="5"/>
        <v>42430</v>
      </c>
      <c r="L20" s="30">
        <f t="shared" si="5"/>
        <v>0</v>
      </c>
      <c r="M20" s="30">
        <f t="shared" si="5"/>
        <v>0</v>
      </c>
      <c r="N20" s="30">
        <f t="shared" si="5"/>
        <v>0</v>
      </c>
      <c r="O20" s="57">
        <f t="shared" si="5"/>
        <v>0</v>
      </c>
      <c r="P20" s="57">
        <f t="shared" si="5"/>
        <v>1.7086267900000001</v>
      </c>
      <c r="Q20" s="57">
        <f t="shared" si="5"/>
        <v>1431.1082547999999</v>
      </c>
      <c r="R20" s="57">
        <f t="shared" si="5"/>
        <v>1899.8856915000081</v>
      </c>
      <c r="S20" s="57">
        <f t="shared" si="6"/>
        <v>0</v>
      </c>
      <c r="T20" s="57">
        <f t="shared" si="6"/>
        <v>0</v>
      </c>
      <c r="U20" s="57">
        <f t="shared" si="6"/>
        <v>1900.680223500008</v>
      </c>
      <c r="V20" s="57">
        <f t="shared" si="6"/>
        <v>0</v>
      </c>
      <c r="W20" s="57">
        <f t="shared" si="6"/>
        <v>0</v>
      </c>
      <c r="X20" s="57">
        <f t="shared" si="6"/>
        <v>344.05879671000804</v>
      </c>
      <c r="Y20" s="57">
        <f t="shared" si="6"/>
        <v>0</v>
      </c>
      <c r="Z20" s="57">
        <f t="shared" si="6"/>
        <v>0</v>
      </c>
      <c r="AA20" s="57">
        <f t="shared" si="6"/>
        <v>0</v>
      </c>
      <c r="AB20" s="57">
        <f t="shared" si="6"/>
        <v>0</v>
      </c>
      <c r="AC20" s="57">
        <f t="shared" si="7"/>
        <v>0</v>
      </c>
      <c r="AD20" s="57">
        <f t="shared" si="7"/>
        <v>0</v>
      </c>
      <c r="AE20" s="57">
        <f t="shared" si="7"/>
        <v>0</v>
      </c>
      <c r="AF20" s="57">
        <f t="shared" si="7"/>
        <v>0</v>
      </c>
      <c r="AG20" s="57">
        <f t="shared" si="7"/>
        <v>0</v>
      </c>
      <c r="AH20" s="57">
        <f t="shared" si="7"/>
        <v>0</v>
      </c>
      <c r="AI20" s="57">
        <f t="shared" si="7"/>
        <v>0</v>
      </c>
      <c r="AJ20" s="95">
        <f t="shared" si="7"/>
        <v>0</v>
      </c>
      <c r="AK20" s="57">
        <f t="shared" si="7"/>
        <v>0</v>
      </c>
      <c r="AL20" s="57">
        <f t="shared" si="7"/>
        <v>0</v>
      </c>
      <c r="AM20" s="57">
        <f t="shared" si="8"/>
        <v>0</v>
      </c>
      <c r="AN20" s="57">
        <f t="shared" si="8"/>
        <v>0</v>
      </c>
      <c r="AO20" s="57">
        <f t="shared" si="8"/>
        <v>0</v>
      </c>
      <c r="AP20" s="57">
        <f t="shared" si="8"/>
        <v>0</v>
      </c>
      <c r="AQ20" s="57">
        <f t="shared" si="8"/>
        <v>0</v>
      </c>
      <c r="AR20" s="57">
        <f t="shared" si="8"/>
        <v>0</v>
      </c>
      <c r="AS20" s="57">
        <f t="shared" si="8"/>
        <v>0</v>
      </c>
      <c r="AT20" s="95">
        <f t="shared" si="8"/>
        <v>297.60383193821599</v>
      </c>
      <c r="AU20" s="57">
        <f t="shared" si="8"/>
        <v>0</v>
      </c>
      <c r="AV20" s="57">
        <f t="shared" si="8"/>
        <v>0</v>
      </c>
      <c r="AW20" s="57">
        <f t="shared" si="9"/>
        <v>28.276295999999999</v>
      </c>
      <c r="AX20" s="57">
        <f t="shared" si="9"/>
        <v>269.32753593821599</v>
      </c>
      <c r="AY20" s="57">
        <f t="shared" si="9"/>
        <v>0</v>
      </c>
      <c r="AZ20" s="57">
        <f t="shared" si="9"/>
        <v>0</v>
      </c>
      <c r="BA20" s="57">
        <f t="shared" si="9"/>
        <v>0</v>
      </c>
      <c r="BB20" s="57">
        <f t="shared" si="9"/>
        <v>0</v>
      </c>
      <c r="BC20" s="57">
        <f t="shared" si="9"/>
        <v>0</v>
      </c>
      <c r="BD20" s="57">
        <f t="shared" si="9"/>
        <v>0</v>
      </c>
      <c r="BE20" s="95">
        <f t="shared" si="9"/>
        <v>1603.0759915617921</v>
      </c>
      <c r="BF20" s="57">
        <f t="shared" si="9"/>
        <v>0</v>
      </c>
      <c r="BG20" s="57">
        <f t="shared" si="9"/>
        <v>0</v>
      </c>
      <c r="BH20" s="57">
        <f t="shared" si="10"/>
        <v>62.581740000000003</v>
      </c>
      <c r="BI20" s="57">
        <f t="shared" si="10"/>
        <v>1540.494251561792</v>
      </c>
      <c r="BJ20" s="57">
        <f t="shared" si="10"/>
        <v>0</v>
      </c>
      <c r="BK20" s="57">
        <f t="shared" si="10"/>
        <v>0</v>
      </c>
      <c r="BL20" s="57">
        <f t="shared" si="10"/>
        <v>0</v>
      </c>
      <c r="BM20" s="57">
        <f t="shared" si="10"/>
        <v>0</v>
      </c>
      <c r="BN20" s="57">
        <f t="shared" si="10"/>
        <v>0</v>
      </c>
      <c r="BO20" s="57">
        <f t="shared" si="10"/>
        <v>0</v>
      </c>
      <c r="BP20" s="95">
        <f t="shared" si="10"/>
        <v>1900.6798235000081</v>
      </c>
      <c r="BQ20" s="57">
        <f t="shared" si="10"/>
        <v>0</v>
      </c>
      <c r="BR20" s="57">
        <f t="shared" si="10"/>
        <v>0</v>
      </c>
      <c r="BS20" s="57">
        <f t="shared" si="10"/>
        <v>90.858036000000013</v>
      </c>
      <c r="BT20" s="57">
        <f t="shared" si="10"/>
        <v>1809.821787500008</v>
      </c>
      <c r="BU20" s="57">
        <f t="shared" si="10"/>
        <v>0</v>
      </c>
      <c r="BV20" s="30"/>
      <c r="BW20" s="30"/>
      <c r="BX20" s="30"/>
      <c r="BY20" s="30"/>
      <c r="BZ20" s="30"/>
      <c r="CA20" s="30"/>
    </row>
    <row r="21" spans="1:79" ht="75">
      <c r="B21" s="25" t="s">
        <v>179</v>
      </c>
      <c r="C21" s="31" t="s">
        <v>180</v>
      </c>
      <c r="D21" s="27" t="s">
        <v>174</v>
      </c>
      <c r="E21" s="27">
        <v>0</v>
      </c>
      <c r="F21" s="27">
        <v>0</v>
      </c>
      <c r="G21" s="27">
        <v>0</v>
      </c>
      <c r="H21" s="27">
        <v>0</v>
      </c>
      <c r="I21" s="58">
        <f t="shared" si="5"/>
        <v>296.84190000000001</v>
      </c>
      <c r="J21" s="58">
        <f t="shared" si="5"/>
        <v>1850.70163</v>
      </c>
      <c r="K21" s="27">
        <f t="shared" si="5"/>
        <v>0</v>
      </c>
      <c r="L21" s="27">
        <f t="shared" si="5"/>
        <v>0</v>
      </c>
      <c r="M21" s="27">
        <f t="shared" si="5"/>
        <v>0</v>
      </c>
      <c r="N21" s="27">
        <f t="shared" si="5"/>
        <v>0</v>
      </c>
      <c r="O21" s="58">
        <f t="shared" si="5"/>
        <v>0</v>
      </c>
      <c r="P21" s="58">
        <f t="shared" si="5"/>
        <v>0</v>
      </c>
      <c r="Q21" s="58">
        <f t="shared" si="5"/>
        <v>33438.758693993252</v>
      </c>
      <c r="R21" s="58">
        <f t="shared" si="5"/>
        <v>33373.640748819853</v>
      </c>
      <c r="S21" s="58">
        <f t="shared" si="6"/>
        <v>0</v>
      </c>
      <c r="T21" s="58">
        <f t="shared" si="6"/>
        <v>0</v>
      </c>
      <c r="U21" s="58">
        <f t="shared" si="6"/>
        <v>34941.123234928637</v>
      </c>
      <c r="V21" s="58">
        <f t="shared" si="6"/>
        <v>0</v>
      </c>
      <c r="W21" s="58">
        <f t="shared" si="6"/>
        <v>0</v>
      </c>
      <c r="X21" s="58">
        <f t="shared" si="6"/>
        <v>34937.176959304641</v>
      </c>
      <c r="Y21" s="58">
        <f t="shared" si="6"/>
        <v>0</v>
      </c>
      <c r="Z21" s="58">
        <f t="shared" si="6"/>
        <v>3.9499999999999993</v>
      </c>
      <c r="AA21" s="58">
        <f t="shared" si="6"/>
        <v>0</v>
      </c>
      <c r="AB21" s="58">
        <f t="shared" si="6"/>
        <v>0</v>
      </c>
      <c r="AC21" s="58">
        <f t="shared" si="7"/>
        <v>0</v>
      </c>
      <c r="AD21" s="58">
        <f t="shared" si="7"/>
        <v>3.9499999999999993</v>
      </c>
      <c r="AE21" s="58">
        <f t="shared" si="7"/>
        <v>3.9462756240000001</v>
      </c>
      <c r="AF21" s="58">
        <f t="shared" si="7"/>
        <v>0</v>
      </c>
      <c r="AG21" s="58">
        <f t="shared" si="7"/>
        <v>0</v>
      </c>
      <c r="AH21" s="58">
        <f t="shared" si="7"/>
        <v>0</v>
      </c>
      <c r="AI21" s="58">
        <f t="shared" si="7"/>
        <v>3.9462756240000001</v>
      </c>
      <c r="AJ21" s="94">
        <f t="shared" si="7"/>
        <v>3010.4956999999995</v>
      </c>
      <c r="AK21" s="58">
        <f t="shared" si="7"/>
        <v>3010.4956999999995</v>
      </c>
      <c r="AL21" s="58">
        <f t="shared" si="7"/>
        <v>0</v>
      </c>
      <c r="AM21" s="58">
        <f t="shared" si="8"/>
        <v>0</v>
      </c>
      <c r="AN21" s="58">
        <f t="shared" si="8"/>
        <v>0</v>
      </c>
      <c r="AO21" s="58">
        <f t="shared" si="8"/>
        <v>0</v>
      </c>
      <c r="AP21" s="58">
        <f t="shared" si="8"/>
        <v>0</v>
      </c>
      <c r="AQ21" s="58">
        <f t="shared" si="8"/>
        <v>0</v>
      </c>
      <c r="AR21" s="58">
        <f t="shared" si="8"/>
        <v>0</v>
      </c>
      <c r="AS21" s="58">
        <f t="shared" si="8"/>
        <v>0</v>
      </c>
      <c r="AT21" s="94">
        <f t="shared" si="8"/>
        <v>12893.274599999999</v>
      </c>
      <c r="AU21" s="58">
        <f t="shared" si="8"/>
        <v>12893.274599999999</v>
      </c>
      <c r="AV21" s="58">
        <f t="shared" si="8"/>
        <v>0</v>
      </c>
      <c r="AW21" s="58">
        <f t="shared" si="9"/>
        <v>0</v>
      </c>
      <c r="AX21" s="58">
        <f t="shared" si="9"/>
        <v>0</v>
      </c>
      <c r="AY21" s="58">
        <f t="shared" si="9"/>
        <v>0</v>
      </c>
      <c r="AZ21" s="58">
        <f t="shared" si="9"/>
        <v>0</v>
      </c>
      <c r="BA21" s="58">
        <f t="shared" si="9"/>
        <v>0</v>
      </c>
      <c r="BB21" s="58">
        <f t="shared" si="9"/>
        <v>0</v>
      </c>
      <c r="BC21" s="58">
        <f t="shared" si="9"/>
        <v>0</v>
      </c>
      <c r="BD21" s="58">
        <f t="shared" si="9"/>
        <v>0</v>
      </c>
      <c r="BE21" s="94">
        <f t="shared" si="9"/>
        <v>7220.4234000000006</v>
      </c>
      <c r="BF21" s="58">
        <f t="shared" si="9"/>
        <v>7220.4234000000006</v>
      </c>
      <c r="BG21" s="58">
        <f t="shared" si="9"/>
        <v>0</v>
      </c>
      <c r="BH21" s="58">
        <f t="shared" si="10"/>
        <v>0</v>
      </c>
      <c r="BI21" s="58">
        <f t="shared" si="10"/>
        <v>0</v>
      </c>
      <c r="BJ21" s="58">
        <f t="shared" si="10"/>
        <v>0</v>
      </c>
      <c r="BK21" s="58">
        <f t="shared" si="10"/>
        <v>0</v>
      </c>
      <c r="BL21" s="58">
        <f t="shared" si="10"/>
        <v>0</v>
      </c>
      <c r="BM21" s="58">
        <f t="shared" si="10"/>
        <v>0</v>
      </c>
      <c r="BN21" s="58">
        <f t="shared" si="10"/>
        <v>0</v>
      </c>
      <c r="BO21" s="58">
        <f t="shared" si="10"/>
        <v>0</v>
      </c>
      <c r="BP21" s="94">
        <f t="shared" si="10"/>
        <v>23124.193700000007</v>
      </c>
      <c r="BQ21" s="58">
        <f t="shared" si="10"/>
        <v>23124.193700000007</v>
      </c>
      <c r="BR21" s="58">
        <f t="shared" si="10"/>
        <v>0</v>
      </c>
      <c r="BS21" s="58">
        <f t="shared" si="10"/>
        <v>0</v>
      </c>
      <c r="BT21" s="58">
        <f t="shared" si="10"/>
        <v>0</v>
      </c>
      <c r="BU21" s="58">
        <f t="shared" si="10"/>
        <v>0</v>
      </c>
      <c r="BV21" s="27"/>
      <c r="BW21" s="27"/>
      <c r="BX21" s="27"/>
      <c r="BY21" s="27"/>
      <c r="BZ21" s="27"/>
      <c r="CA21" s="27"/>
    </row>
    <row r="22" spans="1:79" ht="37.5">
      <c r="B22" s="28" t="s">
        <v>181</v>
      </c>
      <c r="C22" s="29" t="s">
        <v>182</v>
      </c>
      <c r="D22" s="30" t="s">
        <v>174</v>
      </c>
      <c r="E22" s="30">
        <v>0</v>
      </c>
      <c r="F22" s="30">
        <v>0</v>
      </c>
      <c r="G22" s="30">
        <v>0</v>
      </c>
      <c r="H22" s="30">
        <v>0</v>
      </c>
      <c r="I22" s="30">
        <f t="shared" si="5"/>
        <v>0</v>
      </c>
      <c r="J22" s="30">
        <f t="shared" si="5"/>
        <v>0</v>
      </c>
      <c r="K22" s="30">
        <f t="shared" si="5"/>
        <v>0</v>
      </c>
      <c r="L22" s="30">
        <f t="shared" si="5"/>
        <v>0</v>
      </c>
      <c r="M22" s="30">
        <f t="shared" si="5"/>
        <v>0</v>
      </c>
      <c r="N22" s="30">
        <f t="shared" si="5"/>
        <v>0</v>
      </c>
      <c r="O22" s="57">
        <f t="shared" si="5"/>
        <v>0</v>
      </c>
      <c r="P22" s="57">
        <f t="shared" si="5"/>
        <v>0</v>
      </c>
      <c r="Q22" s="57">
        <f t="shared" si="5"/>
        <v>0</v>
      </c>
      <c r="R22" s="57">
        <f t="shared" si="5"/>
        <v>0</v>
      </c>
      <c r="S22" s="57">
        <f t="shared" si="6"/>
        <v>0</v>
      </c>
      <c r="T22" s="57">
        <f t="shared" si="6"/>
        <v>0</v>
      </c>
      <c r="U22" s="57">
        <f t="shared" si="6"/>
        <v>0</v>
      </c>
      <c r="V22" s="57">
        <f t="shared" si="6"/>
        <v>0</v>
      </c>
      <c r="W22" s="57">
        <f t="shared" si="6"/>
        <v>0</v>
      </c>
      <c r="X22" s="57">
        <f t="shared" si="6"/>
        <v>0</v>
      </c>
      <c r="Y22" s="57">
        <f t="shared" si="6"/>
        <v>0</v>
      </c>
      <c r="Z22" s="57">
        <f t="shared" si="6"/>
        <v>0</v>
      </c>
      <c r="AA22" s="57">
        <f t="shared" si="6"/>
        <v>0</v>
      </c>
      <c r="AB22" s="57">
        <f t="shared" si="6"/>
        <v>0</v>
      </c>
      <c r="AC22" s="57">
        <f t="shared" si="7"/>
        <v>0</v>
      </c>
      <c r="AD22" s="57">
        <f t="shared" si="7"/>
        <v>0</v>
      </c>
      <c r="AE22" s="57">
        <f t="shared" si="7"/>
        <v>0</v>
      </c>
      <c r="AF22" s="57">
        <f t="shared" si="7"/>
        <v>0</v>
      </c>
      <c r="AG22" s="57">
        <f t="shared" si="7"/>
        <v>0</v>
      </c>
      <c r="AH22" s="57">
        <f t="shared" si="7"/>
        <v>0</v>
      </c>
      <c r="AI22" s="57">
        <f t="shared" si="7"/>
        <v>0</v>
      </c>
      <c r="AJ22" s="95">
        <f t="shared" si="7"/>
        <v>0</v>
      </c>
      <c r="AK22" s="57">
        <f t="shared" si="7"/>
        <v>0</v>
      </c>
      <c r="AL22" s="57">
        <f t="shared" si="7"/>
        <v>0</v>
      </c>
      <c r="AM22" s="57">
        <f t="shared" si="8"/>
        <v>0</v>
      </c>
      <c r="AN22" s="57">
        <f t="shared" si="8"/>
        <v>0</v>
      </c>
      <c r="AO22" s="57">
        <f t="shared" si="8"/>
        <v>0</v>
      </c>
      <c r="AP22" s="57">
        <f t="shared" si="8"/>
        <v>0</v>
      </c>
      <c r="AQ22" s="57">
        <f t="shared" si="8"/>
        <v>0</v>
      </c>
      <c r="AR22" s="57">
        <f t="shared" si="8"/>
        <v>0</v>
      </c>
      <c r="AS22" s="57">
        <f t="shared" si="8"/>
        <v>0</v>
      </c>
      <c r="AT22" s="95">
        <f t="shared" si="8"/>
        <v>0</v>
      </c>
      <c r="AU22" s="57">
        <f t="shared" si="8"/>
        <v>0</v>
      </c>
      <c r="AV22" s="57">
        <f t="shared" si="8"/>
        <v>0</v>
      </c>
      <c r="AW22" s="57">
        <f t="shared" si="9"/>
        <v>0</v>
      </c>
      <c r="AX22" s="57">
        <f t="shared" si="9"/>
        <v>0</v>
      </c>
      <c r="AY22" s="57">
        <f t="shared" si="9"/>
        <v>0</v>
      </c>
      <c r="AZ22" s="57">
        <f t="shared" si="9"/>
        <v>0</v>
      </c>
      <c r="BA22" s="57">
        <f t="shared" si="9"/>
        <v>0</v>
      </c>
      <c r="BB22" s="57">
        <f t="shared" si="9"/>
        <v>0</v>
      </c>
      <c r="BC22" s="57">
        <f t="shared" si="9"/>
        <v>0</v>
      </c>
      <c r="BD22" s="57">
        <f t="shared" si="9"/>
        <v>0</v>
      </c>
      <c r="BE22" s="95">
        <f t="shared" si="9"/>
        <v>0</v>
      </c>
      <c r="BF22" s="57">
        <f t="shared" si="9"/>
        <v>0</v>
      </c>
      <c r="BG22" s="57">
        <f t="shared" si="9"/>
        <v>0</v>
      </c>
      <c r="BH22" s="57">
        <f t="shared" si="10"/>
        <v>0</v>
      </c>
      <c r="BI22" s="57">
        <f t="shared" si="10"/>
        <v>0</v>
      </c>
      <c r="BJ22" s="57">
        <f t="shared" si="10"/>
        <v>0</v>
      </c>
      <c r="BK22" s="57">
        <f t="shared" si="10"/>
        <v>0</v>
      </c>
      <c r="BL22" s="57">
        <f t="shared" si="10"/>
        <v>0</v>
      </c>
      <c r="BM22" s="57">
        <f t="shared" si="10"/>
        <v>0</v>
      </c>
      <c r="BN22" s="57">
        <f t="shared" si="10"/>
        <v>0</v>
      </c>
      <c r="BO22" s="57">
        <f t="shared" si="10"/>
        <v>0</v>
      </c>
      <c r="BP22" s="95">
        <f t="shared" si="10"/>
        <v>0</v>
      </c>
      <c r="BQ22" s="57">
        <f t="shared" si="10"/>
        <v>0</v>
      </c>
      <c r="BR22" s="57">
        <f t="shared" si="10"/>
        <v>0</v>
      </c>
      <c r="BS22" s="57">
        <f t="shared" si="10"/>
        <v>0</v>
      </c>
      <c r="BT22" s="57">
        <f t="shared" si="10"/>
        <v>0</v>
      </c>
      <c r="BU22" s="57">
        <f t="shared" si="10"/>
        <v>0</v>
      </c>
      <c r="BV22" s="30"/>
      <c r="BW22" s="30"/>
      <c r="BX22" s="30"/>
      <c r="BY22" s="30"/>
      <c r="BZ22" s="30"/>
      <c r="CA22" s="30"/>
    </row>
    <row r="23" spans="1:79" ht="56.25">
      <c r="B23" s="25" t="s">
        <v>183</v>
      </c>
      <c r="C23" s="26" t="s">
        <v>184</v>
      </c>
      <c r="D23" s="27" t="s">
        <v>174</v>
      </c>
      <c r="E23" s="27">
        <v>0</v>
      </c>
      <c r="F23" s="27">
        <v>0</v>
      </c>
      <c r="G23" s="27">
        <v>0</v>
      </c>
      <c r="H23" s="27">
        <v>0</v>
      </c>
      <c r="I23" s="27">
        <f t="shared" si="5"/>
        <v>0</v>
      </c>
      <c r="J23" s="27">
        <f t="shared" si="5"/>
        <v>0</v>
      </c>
      <c r="K23" s="27">
        <f t="shared" si="5"/>
        <v>0</v>
      </c>
      <c r="L23" s="27">
        <f t="shared" si="5"/>
        <v>0</v>
      </c>
      <c r="M23" s="27">
        <f t="shared" si="5"/>
        <v>0</v>
      </c>
      <c r="N23" s="27">
        <f t="shared" si="5"/>
        <v>0</v>
      </c>
      <c r="O23" s="58">
        <f t="shared" si="5"/>
        <v>0</v>
      </c>
      <c r="P23" s="58">
        <f t="shared" si="5"/>
        <v>0</v>
      </c>
      <c r="Q23" s="58">
        <f t="shared" si="5"/>
        <v>0</v>
      </c>
      <c r="R23" s="58">
        <f t="shared" si="5"/>
        <v>0</v>
      </c>
      <c r="S23" s="58">
        <f t="shared" si="6"/>
        <v>0</v>
      </c>
      <c r="T23" s="58">
        <f t="shared" si="6"/>
        <v>0</v>
      </c>
      <c r="U23" s="58">
        <f t="shared" si="6"/>
        <v>0</v>
      </c>
      <c r="V23" s="58">
        <f t="shared" si="6"/>
        <v>0</v>
      </c>
      <c r="W23" s="58">
        <f t="shared" si="6"/>
        <v>0</v>
      </c>
      <c r="X23" s="58">
        <f t="shared" si="6"/>
        <v>0</v>
      </c>
      <c r="Y23" s="58">
        <f t="shared" si="6"/>
        <v>0</v>
      </c>
      <c r="Z23" s="58">
        <f t="shared" si="6"/>
        <v>0</v>
      </c>
      <c r="AA23" s="58">
        <f t="shared" si="6"/>
        <v>0</v>
      </c>
      <c r="AB23" s="58">
        <f t="shared" si="6"/>
        <v>0</v>
      </c>
      <c r="AC23" s="58">
        <f t="shared" si="7"/>
        <v>0</v>
      </c>
      <c r="AD23" s="58">
        <f t="shared" si="7"/>
        <v>0</v>
      </c>
      <c r="AE23" s="58">
        <f t="shared" si="7"/>
        <v>0</v>
      </c>
      <c r="AF23" s="58">
        <f t="shared" si="7"/>
        <v>0</v>
      </c>
      <c r="AG23" s="58">
        <f t="shared" si="7"/>
        <v>0</v>
      </c>
      <c r="AH23" s="58">
        <f t="shared" si="7"/>
        <v>0</v>
      </c>
      <c r="AI23" s="58">
        <f t="shared" si="7"/>
        <v>0</v>
      </c>
      <c r="AJ23" s="94">
        <f t="shared" si="7"/>
        <v>0</v>
      </c>
      <c r="AK23" s="58">
        <f t="shared" si="7"/>
        <v>0</v>
      </c>
      <c r="AL23" s="58">
        <f t="shared" si="7"/>
        <v>0</v>
      </c>
      <c r="AM23" s="58">
        <f t="shared" si="8"/>
        <v>0</v>
      </c>
      <c r="AN23" s="58">
        <f t="shared" si="8"/>
        <v>0</v>
      </c>
      <c r="AO23" s="58">
        <f t="shared" si="8"/>
        <v>0</v>
      </c>
      <c r="AP23" s="58">
        <f t="shared" si="8"/>
        <v>0</v>
      </c>
      <c r="AQ23" s="58">
        <f t="shared" si="8"/>
        <v>0</v>
      </c>
      <c r="AR23" s="58">
        <f t="shared" si="8"/>
        <v>0</v>
      </c>
      <c r="AS23" s="58">
        <f t="shared" si="8"/>
        <v>0</v>
      </c>
      <c r="AT23" s="94">
        <f t="shared" si="8"/>
        <v>0</v>
      </c>
      <c r="AU23" s="58">
        <f t="shared" si="8"/>
        <v>0</v>
      </c>
      <c r="AV23" s="58">
        <f t="shared" si="8"/>
        <v>0</v>
      </c>
      <c r="AW23" s="58">
        <f t="shared" si="9"/>
        <v>0</v>
      </c>
      <c r="AX23" s="58">
        <f t="shared" si="9"/>
        <v>0</v>
      </c>
      <c r="AY23" s="58">
        <f t="shared" si="9"/>
        <v>0</v>
      </c>
      <c r="AZ23" s="58">
        <f t="shared" si="9"/>
        <v>0</v>
      </c>
      <c r="BA23" s="58">
        <f t="shared" si="9"/>
        <v>0</v>
      </c>
      <c r="BB23" s="58">
        <f t="shared" si="9"/>
        <v>0</v>
      </c>
      <c r="BC23" s="58">
        <f t="shared" si="9"/>
        <v>0</v>
      </c>
      <c r="BD23" s="58">
        <f t="shared" si="9"/>
        <v>0</v>
      </c>
      <c r="BE23" s="94">
        <f t="shared" si="9"/>
        <v>0</v>
      </c>
      <c r="BF23" s="58">
        <f t="shared" si="9"/>
        <v>0</v>
      </c>
      <c r="BG23" s="58">
        <f t="shared" si="9"/>
        <v>0</v>
      </c>
      <c r="BH23" s="58">
        <f t="shared" si="10"/>
        <v>0</v>
      </c>
      <c r="BI23" s="58">
        <f t="shared" si="10"/>
        <v>0</v>
      </c>
      <c r="BJ23" s="58">
        <f t="shared" si="10"/>
        <v>0</v>
      </c>
      <c r="BK23" s="58">
        <f t="shared" si="10"/>
        <v>0</v>
      </c>
      <c r="BL23" s="58">
        <f t="shared" si="10"/>
        <v>0</v>
      </c>
      <c r="BM23" s="58">
        <f t="shared" si="10"/>
        <v>0</v>
      </c>
      <c r="BN23" s="58">
        <f t="shared" si="10"/>
        <v>0</v>
      </c>
      <c r="BO23" s="58">
        <f t="shared" si="10"/>
        <v>0</v>
      </c>
      <c r="BP23" s="94">
        <f t="shared" si="10"/>
        <v>0</v>
      </c>
      <c r="BQ23" s="58">
        <f t="shared" si="10"/>
        <v>0</v>
      </c>
      <c r="BR23" s="58">
        <f t="shared" si="10"/>
        <v>0</v>
      </c>
      <c r="BS23" s="58">
        <f t="shared" si="10"/>
        <v>0</v>
      </c>
      <c r="BT23" s="58">
        <f t="shared" si="10"/>
        <v>0</v>
      </c>
      <c r="BU23" s="58">
        <f t="shared" si="10"/>
        <v>0</v>
      </c>
      <c r="BV23" s="27"/>
      <c r="BW23" s="27"/>
      <c r="BX23" s="27"/>
      <c r="BY23" s="27"/>
      <c r="BZ23" s="27"/>
      <c r="CA23" s="27"/>
    </row>
    <row r="24" spans="1:79">
      <c r="B24" s="28" t="s">
        <v>185</v>
      </c>
      <c r="C24" s="32" t="s">
        <v>186</v>
      </c>
      <c r="D24" s="30" t="s">
        <v>174</v>
      </c>
      <c r="E24" s="30">
        <v>0</v>
      </c>
      <c r="F24" s="30">
        <v>0</v>
      </c>
      <c r="G24" s="30">
        <v>0</v>
      </c>
      <c r="H24" s="30">
        <v>0</v>
      </c>
      <c r="I24" s="30">
        <f t="shared" si="5"/>
        <v>0</v>
      </c>
      <c r="J24" s="30">
        <f t="shared" si="5"/>
        <v>0</v>
      </c>
      <c r="K24" s="30">
        <f t="shared" si="5"/>
        <v>0</v>
      </c>
      <c r="L24" s="30">
        <f t="shared" si="5"/>
        <v>0</v>
      </c>
      <c r="M24" s="30">
        <f t="shared" si="5"/>
        <v>0</v>
      </c>
      <c r="N24" s="30">
        <f t="shared" si="5"/>
        <v>0</v>
      </c>
      <c r="O24" s="57">
        <f t="shared" si="5"/>
        <v>0</v>
      </c>
      <c r="P24" s="57">
        <f t="shared" si="5"/>
        <v>0</v>
      </c>
      <c r="Q24" s="57">
        <f t="shared" si="5"/>
        <v>1.62784</v>
      </c>
      <c r="R24" s="57">
        <f t="shared" si="5"/>
        <v>1.6864422399999999</v>
      </c>
      <c r="S24" s="57">
        <f t="shared" si="6"/>
        <v>0</v>
      </c>
      <c r="T24" s="57">
        <f t="shared" si="6"/>
        <v>0</v>
      </c>
      <c r="U24" s="57">
        <f t="shared" si="6"/>
        <v>1.6864422399999999</v>
      </c>
      <c r="V24" s="57">
        <f t="shared" si="6"/>
        <v>0</v>
      </c>
      <c r="W24" s="57">
        <f t="shared" si="6"/>
        <v>0</v>
      </c>
      <c r="X24" s="57">
        <f t="shared" si="6"/>
        <v>1.6864422399999999</v>
      </c>
      <c r="Y24" s="57">
        <f t="shared" si="6"/>
        <v>0</v>
      </c>
      <c r="Z24" s="57">
        <f t="shared" si="6"/>
        <v>0</v>
      </c>
      <c r="AA24" s="57">
        <f t="shared" si="6"/>
        <v>0</v>
      </c>
      <c r="AB24" s="57">
        <f t="shared" si="6"/>
        <v>0</v>
      </c>
      <c r="AC24" s="57">
        <f t="shared" si="7"/>
        <v>0</v>
      </c>
      <c r="AD24" s="57">
        <f t="shared" si="7"/>
        <v>0</v>
      </c>
      <c r="AE24" s="57">
        <f t="shared" si="7"/>
        <v>0</v>
      </c>
      <c r="AF24" s="57">
        <f t="shared" si="7"/>
        <v>0</v>
      </c>
      <c r="AG24" s="57">
        <f t="shared" si="7"/>
        <v>0</v>
      </c>
      <c r="AH24" s="57">
        <f t="shared" si="7"/>
        <v>0</v>
      </c>
      <c r="AI24" s="57">
        <f t="shared" si="7"/>
        <v>0</v>
      </c>
      <c r="AJ24" s="95">
        <f t="shared" si="7"/>
        <v>0</v>
      </c>
      <c r="AK24" s="57">
        <f t="shared" si="7"/>
        <v>0</v>
      </c>
      <c r="AL24" s="57">
        <f t="shared" si="7"/>
        <v>0</v>
      </c>
      <c r="AM24" s="57">
        <f t="shared" si="8"/>
        <v>0</v>
      </c>
      <c r="AN24" s="57">
        <f t="shared" si="8"/>
        <v>0</v>
      </c>
      <c r="AO24" s="57">
        <f t="shared" si="8"/>
        <v>0</v>
      </c>
      <c r="AP24" s="57">
        <f t="shared" si="8"/>
        <v>0</v>
      </c>
      <c r="AQ24" s="57">
        <f t="shared" si="8"/>
        <v>0</v>
      </c>
      <c r="AR24" s="57">
        <f t="shared" si="8"/>
        <v>0</v>
      </c>
      <c r="AS24" s="57">
        <f t="shared" si="8"/>
        <v>0</v>
      </c>
      <c r="AT24" s="95">
        <f t="shared" si="8"/>
        <v>1.6864422399999999</v>
      </c>
      <c r="AU24" s="57">
        <f t="shared" si="8"/>
        <v>0</v>
      </c>
      <c r="AV24" s="57">
        <f t="shared" si="8"/>
        <v>0</v>
      </c>
      <c r="AW24" s="57">
        <f t="shared" si="9"/>
        <v>0</v>
      </c>
      <c r="AX24" s="57">
        <f t="shared" si="9"/>
        <v>1.6864422399999999</v>
      </c>
      <c r="AY24" s="57">
        <f t="shared" si="9"/>
        <v>0</v>
      </c>
      <c r="AZ24" s="57">
        <f t="shared" si="9"/>
        <v>0</v>
      </c>
      <c r="BA24" s="57">
        <f t="shared" si="9"/>
        <v>0</v>
      </c>
      <c r="BB24" s="57">
        <f t="shared" si="9"/>
        <v>0</v>
      </c>
      <c r="BC24" s="57">
        <f t="shared" si="9"/>
        <v>0</v>
      </c>
      <c r="BD24" s="57">
        <f t="shared" si="9"/>
        <v>0</v>
      </c>
      <c r="BE24" s="95">
        <f t="shared" si="9"/>
        <v>0</v>
      </c>
      <c r="BF24" s="57">
        <f t="shared" si="9"/>
        <v>0</v>
      </c>
      <c r="BG24" s="57">
        <f t="shared" si="9"/>
        <v>0</v>
      </c>
      <c r="BH24" s="57">
        <f t="shared" si="10"/>
        <v>0</v>
      </c>
      <c r="BI24" s="57">
        <f t="shared" si="10"/>
        <v>0</v>
      </c>
      <c r="BJ24" s="57">
        <f t="shared" si="10"/>
        <v>0</v>
      </c>
      <c r="BK24" s="57">
        <f t="shared" si="10"/>
        <v>0</v>
      </c>
      <c r="BL24" s="57">
        <f t="shared" si="10"/>
        <v>0</v>
      </c>
      <c r="BM24" s="57">
        <f t="shared" si="10"/>
        <v>0</v>
      </c>
      <c r="BN24" s="57">
        <f t="shared" si="10"/>
        <v>0</v>
      </c>
      <c r="BO24" s="57">
        <f t="shared" si="10"/>
        <v>0</v>
      </c>
      <c r="BP24" s="95">
        <f t="shared" si="10"/>
        <v>1.6864422399999999</v>
      </c>
      <c r="BQ24" s="57">
        <f t="shared" si="10"/>
        <v>0</v>
      </c>
      <c r="BR24" s="57">
        <f t="shared" si="10"/>
        <v>0</v>
      </c>
      <c r="BS24" s="57">
        <f t="shared" si="10"/>
        <v>0</v>
      </c>
      <c r="BT24" s="57">
        <f t="shared" si="10"/>
        <v>1.6864422399999999</v>
      </c>
      <c r="BU24" s="57">
        <f t="shared" si="10"/>
        <v>0</v>
      </c>
      <c r="BV24" s="30"/>
      <c r="BW24" s="30"/>
      <c r="BX24" s="30"/>
      <c r="BY24" s="30"/>
      <c r="BZ24" s="30"/>
      <c r="CA24" s="30"/>
    </row>
    <row r="25" spans="1:79" ht="24" customHeight="1">
      <c r="B25" s="36" t="s">
        <v>187</v>
      </c>
      <c r="C25" s="37" t="s">
        <v>188</v>
      </c>
      <c r="D25" s="38" t="s">
        <v>174</v>
      </c>
      <c r="E25" s="38" t="str">
        <f>E26</f>
        <v>П,С</v>
      </c>
      <c r="F25" s="38">
        <f>MIN(F26,F52,F82,F129)</f>
        <v>0</v>
      </c>
      <c r="G25" s="38">
        <f>MAX(G26,G52,G82,G129)</f>
        <v>2022</v>
      </c>
      <c r="H25" s="38">
        <f t="shared" ref="H25:AM25" si="11">H26+H52+H82+H1090</f>
        <v>0</v>
      </c>
      <c r="I25" s="38">
        <f t="shared" si="11"/>
        <v>490.25990000000002</v>
      </c>
      <c r="J25" s="38">
        <f t="shared" si="11"/>
        <v>3039.3516300000001</v>
      </c>
      <c r="K25" s="38">
        <f t="shared" si="11"/>
        <v>42430</v>
      </c>
      <c r="L25" s="38">
        <f t="shared" si="11"/>
        <v>0</v>
      </c>
      <c r="M25" s="38">
        <f t="shared" si="11"/>
        <v>0</v>
      </c>
      <c r="N25" s="38">
        <f t="shared" si="11"/>
        <v>0</v>
      </c>
      <c r="O25" s="38">
        <f t="shared" si="11"/>
        <v>14.714705599999998</v>
      </c>
      <c r="P25" s="38">
        <f t="shared" si="11"/>
        <v>1.7086267900000001</v>
      </c>
      <c r="Q25" s="38">
        <f t="shared" si="11"/>
        <v>35346.893490793249</v>
      </c>
      <c r="R25" s="38">
        <f t="shared" si="11"/>
        <v>35784.559040319858</v>
      </c>
      <c r="S25" s="38">
        <f t="shared" si="11"/>
        <v>0</v>
      </c>
      <c r="T25" s="38">
        <f t="shared" si="11"/>
        <v>0</v>
      </c>
      <c r="U25" s="38">
        <f t="shared" si="11"/>
        <v>37352.836058428642</v>
      </c>
      <c r="V25" s="38">
        <f t="shared" si="11"/>
        <v>0</v>
      </c>
      <c r="W25" s="38">
        <f t="shared" si="11"/>
        <v>0</v>
      </c>
      <c r="X25" s="38">
        <f t="shared" si="11"/>
        <v>35753.81635601465</v>
      </c>
      <c r="Y25" s="38">
        <f t="shared" si="11"/>
        <v>0</v>
      </c>
      <c r="Z25" s="38">
        <f t="shared" si="11"/>
        <v>3.9499999999999993</v>
      </c>
      <c r="AA25" s="38">
        <f t="shared" si="11"/>
        <v>0</v>
      </c>
      <c r="AB25" s="38">
        <f t="shared" si="11"/>
        <v>0</v>
      </c>
      <c r="AC25" s="38">
        <f t="shared" si="11"/>
        <v>0</v>
      </c>
      <c r="AD25" s="38">
        <f t="shared" si="11"/>
        <v>3.9499999999999993</v>
      </c>
      <c r="AE25" s="38">
        <f t="shared" si="11"/>
        <v>3.9462756240000001</v>
      </c>
      <c r="AF25" s="38">
        <f t="shared" si="11"/>
        <v>0</v>
      </c>
      <c r="AG25" s="38">
        <f t="shared" si="11"/>
        <v>0</v>
      </c>
      <c r="AH25" s="38">
        <f t="shared" si="11"/>
        <v>0</v>
      </c>
      <c r="AI25" s="38">
        <f t="shared" si="11"/>
        <v>3.9462756240000001</v>
      </c>
      <c r="AJ25" s="38">
        <f t="shared" si="11"/>
        <v>3010.4956999999995</v>
      </c>
      <c r="AK25" s="38">
        <f t="shared" si="11"/>
        <v>3010.4956999999995</v>
      </c>
      <c r="AL25" s="38">
        <f t="shared" si="11"/>
        <v>0</v>
      </c>
      <c r="AM25" s="38">
        <f t="shared" si="11"/>
        <v>0</v>
      </c>
      <c r="AN25" s="38">
        <f t="shared" ref="AN25:BU25" si="12">AN26+AN52+AN82+AN1059</f>
        <v>0</v>
      </c>
      <c r="AO25" s="38">
        <f t="shared" si="12"/>
        <v>0</v>
      </c>
      <c r="AP25" s="38">
        <f t="shared" si="12"/>
        <v>0</v>
      </c>
      <c r="AQ25" s="38">
        <f t="shared" si="12"/>
        <v>0</v>
      </c>
      <c r="AR25" s="38">
        <f t="shared" si="12"/>
        <v>0</v>
      </c>
      <c r="AS25" s="38">
        <f t="shared" si="12"/>
        <v>0</v>
      </c>
      <c r="AT25" s="38">
        <f t="shared" si="12"/>
        <v>13236.746637538216</v>
      </c>
      <c r="AU25" s="38">
        <f t="shared" si="12"/>
        <v>12893.274599999999</v>
      </c>
      <c r="AV25" s="38">
        <f t="shared" si="12"/>
        <v>0</v>
      </c>
      <c r="AW25" s="38">
        <f t="shared" si="12"/>
        <v>28.276295999999999</v>
      </c>
      <c r="AX25" s="38">
        <f t="shared" ref="AX25" si="13">AX26+AX52+AX82+AX1059</f>
        <v>300.481035938216</v>
      </c>
      <c r="AY25" s="38">
        <f t="shared" si="12"/>
        <v>14.714705599999998</v>
      </c>
      <c r="AZ25" s="38">
        <f t="shared" si="12"/>
        <v>0</v>
      </c>
      <c r="BA25" s="38">
        <f t="shared" si="12"/>
        <v>0</v>
      </c>
      <c r="BB25" s="38">
        <f t="shared" si="12"/>
        <v>0</v>
      </c>
      <c r="BC25" s="38">
        <f t="shared" si="12"/>
        <v>0</v>
      </c>
      <c r="BD25" s="38">
        <f t="shared" si="12"/>
        <v>0</v>
      </c>
      <c r="BE25" s="38">
        <f t="shared" si="12"/>
        <v>9180.2105915617922</v>
      </c>
      <c r="BF25" s="38">
        <f t="shared" si="12"/>
        <v>7220.4234000000006</v>
      </c>
      <c r="BG25" s="38">
        <f t="shared" si="12"/>
        <v>0</v>
      </c>
      <c r="BH25" s="38">
        <f t="shared" si="12"/>
        <v>62.581740000000003</v>
      </c>
      <c r="BI25" s="38">
        <f t="shared" ref="BI25" si="14">BI26+BI52+BI82+BI1059</f>
        <v>1897.205451561792</v>
      </c>
      <c r="BJ25" s="38">
        <f t="shared" si="12"/>
        <v>0</v>
      </c>
      <c r="BK25" s="38">
        <f t="shared" si="12"/>
        <v>0</v>
      </c>
      <c r="BL25" s="38">
        <f t="shared" si="12"/>
        <v>0</v>
      </c>
      <c r="BM25" s="38">
        <f t="shared" si="12"/>
        <v>0</v>
      </c>
      <c r="BN25" s="38">
        <f t="shared" si="12"/>
        <v>0</v>
      </c>
      <c r="BO25" s="38">
        <f t="shared" si="12"/>
        <v>0</v>
      </c>
      <c r="BP25" s="38">
        <f t="shared" si="12"/>
        <v>25427.452929100014</v>
      </c>
      <c r="BQ25" s="38">
        <f t="shared" si="12"/>
        <v>23124.193700000007</v>
      </c>
      <c r="BR25" s="38">
        <f t="shared" si="12"/>
        <v>0</v>
      </c>
      <c r="BS25" s="38">
        <f t="shared" si="12"/>
        <v>90.858036000000013</v>
      </c>
      <c r="BT25" s="38">
        <f t="shared" ref="BT25" si="15">BT26+BT52+BT82+BT1059</f>
        <v>2197.6864875000078</v>
      </c>
      <c r="BU25" s="38">
        <f t="shared" si="12"/>
        <v>14.714705599999998</v>
      </c>
      <c r="BV25" s="38"/>
      <c r="BW25" s="38"/>
      <c r="BX25" s="38"/>
      <c r="BY25" s="38"/>
      <c r="BZ25" s="38"/>
      <c r="CA25" s="38"/>
    </row>
    <row r="26" spans="1:79" ht="37.5">
      <c r="B26" s="25" t="s">
        <v>189</v>
      </c>
      <c r="C26" s="26" t="s">
        <v>190</v>
      </c>
      <c r="D26" s="27" t="s">
        <v>174</v>
      </c>
      <c r="E26" s="27" t="str">
        <f t="shared" ref="E26:AJ26" si="16">E43</f>
        <v>П,С</v>
      </c>
      <c r="F26" s="58">
        <f t="shared" si="16"/>
        <v>0</v>
      </c>
      <c r="G26" s="58">
        <f t="shared" si="16"/>
        <v>2022</v>
      </c>
      <c r="H26" s="58">
        <f t="shared" si="16"/>
        <v>0</v>
      </c>
      <c r="I26" s="58">
        <f t="shared" si="16"/>
        <v>0</v>
      </c>
      <c r="J26" s="58">
        <f t="shared" si="16"/>
        <v>0</v>
      </c>
      <c r="K26" s="58">
        <f t="shared" si="16"/>
        <v>0</v>
      </c>
      <c r="L26" s="58">
        <f t="shared" si="16"/>
        <v>0</v>
      </c>
      <c r="M26" s="58">
        <f t="shared" si="16"/>
        <v>0</v>
      </c>
      <c r="N26" s="58">
        <f t="shared" si="16"/>
        <v>0</v>
      </c>
      <c r="O26" s="58">
        <f t="shared" si="16"/>
        <v>14.714705599999998</v>
      </c>
      <c r="P26" s="58">
        <f t="shared" si="16"/>
        <v>0</v>
      </c>
      <c r="Q26" s="58">
        <f t="shared" si="16"/>
        <v>442.51154199999996</v>
      </c>
      <c r="R26" s="58">
        <f t="shared" si="16"/>
        <v>472.5806</v>
      </c>
      <c r="S26" s="58">
        <f t="shared" si="16"/>
        <v>0</v>
      </c>
      <c r="T26" s="58">
        <f t="shared" si="16"/>
        <v>0</v>
      </c>
      <c r="U26" s="58">
        <f t="shared" si="16"/>
        <v>472.5806</v>
      </c>
      <c r="V26" s="58">
        <f t="shared" si="16"/>
        <v>0</v>
      </c>
      <c r="W26" s="58">
        <f t="shared" si="16"/>
        <v>0</v>
      </c>
      <c r="X26" s="58">
        <f t="shared" si="16"/>
        <v>472.5806</v>
      </c>
      <c r="Y26" s="58">
        <f t="shared" si="16"/>
        <v>0</v>
      </c>
      <c r="Z26" s="58">
        <f t="shared" si="16"/>
        <v>0</v>
      </c>
      <c r="AA26" s="58">
        <f t="shared" si="16"/>
        <v>0</v>
      </c>
      <c r="AB26" s="58">
        <f t="shared" si="16"/>
        <v>0</v>
      </c>
      <c r="AC26" s="58">
        <f t="shared" si="16"/>
        <v>0</v>
      </c>
      <c r="AD26" s="58">
        <f t="shared" si="16"/>
        <v>0</v>
      </c>
      <c r="AE26" s="58">
        <f t="shared" si="16"/>
        <v>0</v>
      </c>
      <c r="AF26" s="58">
        <f t="shared" si="16"/>
        <v>0</v>
      </c>
      <c r="AG26" s="58">
        <f t="shared" si="16"/>
        <v>0</v>
      </c>
      <c r="AH26" s="58">
        <f t="shared" si="16"/>
        <v>0</v>
      </c>
      <c r="AI26" s="58">
        <f t="shared" si="16"/>
        <v>0</v>
      </c>
      <c r="AJ26" s="58">
        <f t="shared" si="16"/>
        <v>0</v>
      </c>
      <c r="AK26" s="58">
        <f t="shared" ref="AK26:BU26" si="17">AK43</f>
        <v>0</v>
      </c>
      <c r="AL26" s="58">
        <f t="shared" si="17"/>
        <v>0</v>
      </c>
      <c r="AM26" s="58">
        <f t="shared" si="17"/>
        <v>0</v>
      </c>
      <c r="AN26" s="58">
        <f t="shared" si="17"/>
        <v>0</v>
      </c>
      <c r="AO26" s="58">
        <f t="shared" si="17"/>
        <v>0</v>
      </c>
      <c r="AP26" s="58">
        <f t="shared" si="17"/>
        <v>0</v>
      </c>
      <c r="AQ26" s="58">
        <f t="shared" si="17"/>
        <v>0</v>
      </c>
      <c r="AR26" s="58">
        <f t="shared" si="17"/>
        <v>0</v>
      </c>
      <c r="AS26" s="58">
        <f t="shared" si="17"/>
        <v>0</v>
      </c>
      <c r="AT26" s="58">
        <f t="shared" si="17"/>
        <v>45.868205599999996</v>
      </c>
      <c r="AU26" s="58">
        <f t="shared" si="17"/>
        <v>0</v>
      </c>
      <c r="AV26" s="58">
        <f t="shared" si="17"/>
        <v>0</v>
      </c>
      <c r="AW26" s="58">
        <f t="shared" si="17"/>
        <v>0</v>
      </c>
      <c r="AX26" s="58">
        <f t="shared" ref="AX26" si="18">AX43</f>
        <v>31.153499999999998</v>
      </c>
      <c r="AY26" s="58">
        <f t="shared" si="17"/>
        <v>14.714705599999998</v>
      </c>
      <c r="AZ26" s="58">
        <f t="shared" si="17"/>
        <v>0</v>
      </c>
      <c r="BA26" s="58">
        <f t="shared" si="17"/>
        <v>0</v>
      </c>
      <c r="BB26" s="58">
        <f t="shared" si="17"/>
        <v>0</v>
      </c>
      <c r="BC26" s="58">
        <f t="shared" si="17"/>
        <v>0</v>
      </c>
      <c r="BD26" s="58">
        <f t="shared" si="17"/>
        <v>0</v>
      </c>
      <c r="BE26" s="58">
        <f t="shared" si="17"/>
        <v>356.71119999999996</v>
      </c>
      <c r="BF26" s="58">
        <f t="shared" si="17"/>
        <v>0</v>
      </c>
      <c r="BG26" s="58">
        <f t="shared" si="17"/>
        <v>0</v>
      </c>
      <c r="BH26" s="58">
        <f t="shared" si="17"/>
        <v>0</v>
      </c>
      <c r="BI26" s="58">
        <f t="shared" ref="BI26" si="19">BI43</f>
        <v>356.71119999999996</v>
      </c>
      <c r="BJ26" s="58">
        <f t="shared" si="17"/>
        <v>0</v>
      </c>
      <c r="BK26" s="58">
        <f t="shared" si="17"/>
        <v>0</v>
      </c>
      <c r="BL26" s="58">
        <f t="shared" si="17"/>
        <v>0</v>
      </c>
      <c r="BM26" s="58">
        <f t="shared" si="17"/>
        <v>0</v>
      </c>
      <c r="BN26" s="58">
        <f t="shared" si="17"/>
        <v>0</v>
      </c>
      <c r="BO26" s="58">
        <f t="shared" si="17"/>
        <v>0</v>
      </c>
      <c r="BP26" s="58">
        <f t="shared" si="17"/>
        <v>402.57940559999997</v>
      </c>
      <c r="BQ26" s="58">
        <f t="shared" si="17"/>
        <v>0</v>
      </c>
      <c r="BR26" s="58">
        <f t="shared" si="17"/>
        <v>0</v>
      </c>
      <c r="BS26" s="58">
        <f t="shared" si="17"/>
        <v>0</v>
      </c>
      <c r="BT26" s="58">
        <f t="shared" ref="BT26" si="20">BT43</f>
        <v>387.86469999999997</v>
      </c>
      <c r="BU26" s="58">
        <f t="shared" si="17"/>
        <v>14.714705599999998</v>
      </c>
      <c r="BV26" s="27"/>
      <c r="BW26" s="27"/>
      <c r="BX26" s="27"/>
      <c r="BY26" s="27"/>
      <c r="BZ26" s="27"/>
      <c r="CA26" s="27"/>
    </row>
    <row r="27" spans="1:79" ht="56.25">
      <c r="B27" s="39" t="s">
        <v>191</v>
      </c>
      <c r="C27" s="40" t="s">
        <v>192</v>
      </c>
      <c r="D27" s="41" t="s">
        <v>174</v>
      </c>
      <c r="E27" s="41" t="s">
        <v>193</v>
      </c>
      <c r="F27" s="41" t="s">
        <v>193</v>
      </c>
      <c r="G27" s="41" t="s">
        <v>193</v>
      </c>
      <c r="H27" s="41" t="s">
        <v>193</v>
      </c>
      <c r="I27" s="41" t="s">
        <v>193</v>
      </c>
      <c r="J27" s="41" t="s">
        <v>193</v>
      </c>
      <c r="K27" s="41" t="s">
        <v>193</v>
      </c>
      <c r="L27" s="41" t="s">
        <v>193</v>
      </c>
      <c r="M27" s="41" t="s">
        <v>193</v>
      </c>
      <c r="N27" s="41" t="s">
        <v>193</v>
      </c>
      <c r="O27" s="96" t="s">
        <v>193</v>
      </c>
      <c r="P27" s="96" t="s">
        <v>193</v>
      </c>
      <c r="Q27" s="96" t="s">
        <v>193</v>
      </c>
      <c r="R27" s="96" t="s">
        <v>193</v>
      </c>
      <c r="S27" s="96" t="s">
        <v>193</v>
      </c>
      <c r="T27" s="96" t="s">
        <v>193</v>
      </c>
      <c r="U27" s="96" t="s">
        <v>193</v>
      </c>
      <c r="V27" s="96" t="s">
        <v>193</v>
      </c>
      <c r="W27" s="96" t="s">
        <v>193</v>
      </c>
      <c r="X27" s="96" t="s">
        <v>193</v>
      </c>
      <c r="Y27" s="96" t="s">
        <v>193</v>
      </c>
      <c r="Z27" s="96" t="s">
        <v>193</v>
      </c>
      <c r="AA27" s="96" t="s">
        <v>193</v>
      </c>
      <c r="AB27" s="96" t="s">
        <v>193</v>
      </c>
      <c r="AC27" s="96" t="s">
        <v>193</v>
      </c>
      <c r="AD27" s="96" t="s">
        <v>193</v>
      </c>
      <c r="AE27" s="96" t="s">
        <v>193</v>
      </c>
      <c r="AF27" s="96" t="s">
        <v>193</v>
      </c>
      <c r="AG27" s="96" t="s">
        <v>193</v>
      </c>
      <c r="AH27" s="96" t="s">
        <v>193</v>
      </c>
      <c r="AI27" s="97" t="s">
        <v>193</v>
      </c>
      <c r="AJ27" s="98" t="s">
        <v>193</v>
      </c>
      <c r="AK27" s="96" t="s">
        <v>193</v>
      </c>
      <c r="AL27" s="96" t="s">
        <v>193</v>
      </c>
      <c r="AM27" s="96" t="s">
        <v>193</v>
      </c>
      <c r="AN27" s="96" t="s">
        <v>193</v>
      </c>
      <c r="AO27" s="96" t="s">
        <v>193</v>
      </c>
      <c r="AP27" s="96" t="s">
        <v>193</v>
      </c>
      <c r="AQ27" s="96" t="s">
        <v>193</v>
      </c>
      <c r="AR27" s="96" t="s">
        <v>193</v>
      </c>
      <c r="AS27" s="96" t="s">
        <v>193</v>
      </c>
      <c r="AT27" s="98" t="s">
        <v>193</v>
      </c>
      <c r="AU27" s="96" t="s">
        <v>193</v>
      </c>
      <c r="AV27" s="96" t="s">
        <v>193</v>
      </c>
      <c r="AW27" s="96" t="s">
        <v>193</v>
      </c>
      <c r="AX27" s="96" t="s">
        <v>193</v>
      </c>
      <c r="AY27" s="96" t="s">
        <v>193</v>
      </c>
      <c r="AZ27" s="96" t="s">
        <v>193</v>
      </c>
      <c r="BA27" s="96" t="s">
        <v>193</v>
      </c>
      <c r="BB27" s="96" t="s">
        <v>193</v>
      </c>
      <c r="BC27" s="96" t="s">
        <v>193</v>
      </c>
      <c r="BD27" s="96" t="s">
        <v>193</v>
      </c>
      <c r="BE27" s="98" t="s">
        <v>193</v>
      </c>
      <c r="BF27" s="96" t="s">
        <v>193</v>
      </c>
      <c r="BG27" s="96" t="s">
        <v>193</v>
      </c>
      <c r="BH27" s="96" t="s">
        <v>193</v>
      </c>
      <c r="BI27" s="96" t="s">
        <v>193</v>
      </c>
      <c r="BJ27" s="96" t="s">
        <v>193</v>
      </c>
      <c r="BK27" s="96" t="s">
        <v>193</v>
      </c>
      <c r="BL27" s="96" t="s">
        <v>193</v>
      </c>
      <c r="BM27" s="96" t="s">
        <v>193</v>
      </c>
      <c r="BN27" s="96" t="s">
        <v>193</v>
      </c>
      <c r="BO27" s="96" t="s">
        <v>193</v>
      </c>
      <c r="BP27" s="98" t="s">
        <v>193</v>
      </c>
      <c r="BQ27" s="96" t="s">
        <v>193</v>
      </c>
      <c r="BR27" s="96" t="s">
        <v>193</v>
      </c>
      <c r="BS27" s="96" t="s">
        <v>193</v>
      </c>
      <c r="BT27" s="96" t="s">
        <v>193</v>
      </c>
      <c r="BU27" s="96" t="s">
        <v>193</v>
      </c>
      <c r="BV27" s="41"/>
      <c r="BW27" s="41"/>
      <c r="BX27" s="41"/>
      <c r="BY27" s="41"/>
      <c r="BZ27" s="41"/>
      <c r="CA27" s="41"/>
    </row>
    <row r="28" spans="1:79" ht="75">
      <c r="A28" s="99" t="s">
        <v>175</v>
      </c>
      <c r="B28" s="33" t="s">
        <v>194</v>
      </c>
      <c r="C28" s="34" t="s">
        <v>195</v>
      </c>
      <c r="D28" s="35" t="s">
        <v>174</v>
      </c>
      <c r="E28" s="354" t="s">
        <v>193</v>
      </c>
      <c r="F28" s="354" t="s">
        <v>193</v>
      </c>
      <c r="G28" s="354" t="s">
        <v>193</v>
      </c>
      <c r="H28" s="35" t="s">
        <v>193</v>
      </c>
      <c r="I28" s="354" t="s">
        <v>193</v>
      </c>
      <c r="J28" s="354" t="s">
        <v>193</v>
      </c>
      <c r="K28" s="354" t="s">
        <v>193</v>
      </c>
      <c r="L28" s="35" t="s">
        <v>193</v>
      </c>
      <c r="M28" s="35" t="s">
        <v>193</v>
      </c>
      <c r="N28" s="35" t="s">
        <v>193</v>
      </c>
      <c r="O28" s="52" t="s">
        <v>193</v>
      </c>
      <c r="P28" s="52" t="s">
        <v>193</v>
      </c>
      <c r="Q28" s="52" t="s">
        <v>193</v>
      </c>
      <c r="R28" s="52" t="s">
        <v>193</v>
      </c>
      <c r="S28" s="52" t="s">
        <v>193</v>
      </c>
      <c r="T28" s="52" t="s">
        <v>193</v>
      </c>
      <c r="U28" s="52" t="s">
        <v>193</v>
      </c>
      <c r="V28" s="52" t="s">
        <v>193</v>
      </c>
      <c r="W28" s="52" t="s">
        <v>193</v>
      </c>
      <c r="X28" s="52" t="s">
        <v>193</v>
      </c>
      <c r="Y28" s="52" t="s">
        <v>193</v>
      </c>
      <c r="Z28" s="52" t="s">
        <v>193</v>
      </c>
      <c r="AA28" s="52" t="s">
        <v>193</v>
      </c>
      <c r="AB28" s="52" t="s">
        <v>193</v>
      </c>
      <c r="AC28" s="52" t="s">
        <v>193</v>
      </c>
      <c r="AD28" s="52" t="s">
        <v>193</v>
      </c>
      <c r="AE28" s="52" t="s">
        <v>193</v>
      </c>
      <c r="AF28" s="52" t="s">
        <v>193</v>
      </c>
      <c r="AG28" s="52" t="s">
        <v>193</v>
      </c>
      <c r="AH28" s="52" t="s">
        <v>193</v>
      </c>
      <c r="AI28" s="100" t="s">
        <v>193</v>
      </c>
      <c r="AJ28" s="38" t="s">
        <v>193</v>
      </c>
      <c r="AK28" s="52" t="s">
        <v>193</v>
      </c>
      <c r="AL28" s="52" t="s">
        <v>193</v>
      </c>
      <c r="AM28" s="52" t="s">
        <v>193</v>
      </c>
      <c r="AN28" s="52" t="s">
        <v>193</v>
      </c>
      <c r="AO28" s="52" t="s">
        <v>193</v>
      </c>
      <c r="AP28" s="52" t="s">
        <v>193</v>
      </c>
      <c r="AQ28" s="52" t="s">
        <v>193</v>
      </c>
      <c r="AR28" s="52" t="s">
        <v>193</v>
      </c>
      <c r="AS28" s="52" t="s">
        <v>193</v>
      </c>
      <c r="AT28" s="38" t="s">
        <v>193</v>
      </c>
      <c r="AU28" s="52" t="s">
        <v>193</v>
      </c>
      <c r="AV28" s="52" t="s">
        <v>193</v>
      </c>
      <c r="AW28" s="52" t="s">
        <v>193</v>
      </c>
      <c r="AX28" s="52" t="s">
        <v>193</v>
      </c>
      <c r="AY28" s="52" t="s">
        <v>193</v>
      </c>
      <c r="AZ28" s="52" t="s">
        <v>193</v>
      </c>
      <c r="BA28" s="52" t="s">
        <v>193</v>
      </c>
      <c r="BB28" s="52" t="s">
        <v>193</v>
      </c>
      <c r="BC28" s="52" t="s">
        <v>193</v>
      </c>
      <c r="BD28" s="52" t="s">
        <v>193</v>
      </c>
      <c r="BE28" s="38" t="s">
        <v>193</v>
      </c>
      <c r="BF28" s="52" t="s">
        <v>193</v>
      </c>
      <c r="BG28" s="52" t="s">
        <v>193</v>
      </c>
      <c r="BH28" s="52" t="s">
        <v>193</v>
      </c>
      <c r="BI28" s="52" t="s">
        <v>193</v>
      </c>
      <c r="BJ28" s="52" t="s">
        <v>193</v>
      </c>
      <c r="BK28" s="52" t="s">
        <v>193</v>
      </c>
      <c r="BL28" s="52" t="s">
        <v>193</v>
      </c>
      <c r="BM28" s="52" t="s">
        <v>193</v>
      </c>
      <c r="BN28" s="52" t="s">
        <v>193</v>
      </c>
      <c r="BO28" s="52" t="s">
        <v>193</v>
      </c>
      <c r="BP28" s="38" t="s">
        <v>193</v>
      </c>
      <c r="BQ28" s="52" t="s">
        <v>193</v>
      </c>
      <c r="BR28" s="52" t="s">
        <v>193</v>
      </c>
      <c r="BS28" s="52" t="s">
        <v>193</v>
      </c>
      <c r="BT28" s="52" t="s">
        <v>193</v>
      </c>
      <c r="BU28" s="52" t="s">
        <v>193</v>
      </c>
      <c r="BV28" s="35"/>
      <c r="BW28" s="35"/>
      <c r="BX28" s="35"/>
      <c r="BY28" s="35"/>
      <c r="BZ28" s="35"/>
      <c r="CA28" s="35"/>
    </row>
    <row r="29" spans="1:79" ht="75">
      <c r="A29" s="99" t="s">
        <v>175</v>
      </c>
      <c r="B29" s="33" t="s">
        <v>196</v>
      </c>
      <c r="C29" s="34" t="s">
        <v>197</v>
      </c>
      <c r="D29" s="35" t="s">
        <v>174</v>
      </c>
      <c r="E29" s="354" t="s">
        <v>193</v>
      </c>
      <c r="F29" s="354" t="s">
        <v>193</v>
      </c>
      <c r="G29" s="354" t="s">
        <v>193</v>
      </c>
      <c r="H29" s="35" t="s">
        <v>193</v>
      </c>
      <c r="I29" s="354" t="s">
        <v>193</v>
      </c>
      <c r="J29" s="354" t="s">
        <v>193</v>
      </c>
      <c r="K29" s="354" t="s">
        <v>193</v>
      </c>
      <c r="L29" s="35" t="s">
        <v>193</v>
      </c>
      <c r="M29" s="35" t="s">
        <v>193</v>
      </c>
      <c r="N29" s="35" t="s">
        <v>193</v>
      </c>
      <c r="O29" s="52" t="s">
        <v>193</v>
      </c>
      <c r="P29" s="52" t="s">
        <v>193</v>
      </c>
      <c r="Q29" s="52" t="s">
        <v>193</v>
      </c>
      <c r="R29" s="52" t="s">
        <v>193</v>
      </c>
      <c r="S29" s="52" t="s">
        <v>193</v>
      </c>
      <c r="T29" s="52" t="s">
        <v>193</v>
      </c>
      <c r="U29" s="52" t="s">
        <v>193</v>
      </c>
      <c r="V29" s="52" t="s">
        <v>193</v>
      </c>
      <c r="W29" s="52" t="s">
        <v>193</v>
      </c>
      <c r="X29" s="52" t="s">
        <v>193</v>
      </c>
      <c r="Y29" s="52" t="s">
        <v>193</v>
      </c>
      <c r="Z29" s="52" t="s">
        <v>193</v>
      </c>
      <c r="AA29" s="52" t="s">
        <v>193</v>
      </c>
      <c r="AB29" s="52" t="s">
        <v>193</v>
      </c>
      <c r="AC29" s="52" t="s">
        <v>193</v>
      </c>
      <c r="AD29" s="52" t="s">
        <v>193</v>
      </c>
      <c r="AE29" s="52" t="s">
        <v>193</v>
      </c>
      <c r="AF29" s="52" t="s">
        <v>193</v>
      </c>
      <c r="AG29" s="52" t="s">
        <v>193</v>
      </c>
      <c r="AH29" s="52" t="s">
        <v>193</v>
      </c>
      <c r="AI29" s="100" t="s">
        <v>193</v>
      </c>
      <c r="AJ29" s="38" t="s">
        <v>193</v>
      </c>
      <c r="AK29" s="52" t="s">
        <v>193</v>
      </c>
      <c r="AL29" s="52" t="s">
        <v>193</v>
      </c>
      <c r="AM29" s="52" t="s">
        <v>193</v>
      </c>
      <c r="AN29" s="52" t="s">
        <v>193</v>
      </c>
      <c r="AO29" s="52" t="s">
        <v>193</v>
      </c>
      <c r="AP29" s="52" t="s">
        <v>193</v>
      </c>
      <c r="AQ29" s="52" t="s">
        <v>193</v>
      </c>
      <c r="AR29" s="52" t="s">
        <v>193</v>
      </c>
      <c r="AS29" s="52" t="s">
        <v>193</v>
      </c>
      <c r="AT29" s="38" t="s">
        <v>193</v>
      </c>
      <c r="AU29" s="52" t="s">
        <v>193</v>
      </c>
      <c r="AV29" s="52" t="s">
        <v>193</v>
      </c>
      <c r="AW29" s="52" t="s">
        <v>193</v>
      </c>
      <c r="AX29" s="52" t="s">
        <v>193</v>
      </c>
      <c r="AY29" s="52" t="s">
        <v>193</v>
      </c>
      <c r="AZ29" s="52" t="s">
        <v>193</v>
      </c>
      <c r="BA29" s="52" t="s">
        <v>193</v>
      </c>
      <c r="BB29" s="52" t="s">
        <v>193</v>
      </c>
      <c r="BC29" s="52" t="s">
        <v>193</v>
      </c>
      <c r="BD29" s="52" t="s">
        <v>193</v>
      </c>
      <c r="BE29" s="38" t="s">
        <v>193</v>
      </c>
      <c r="BF29" s="52" t="s">
        <v>193</v>
      </c>
      <c r="BG29" s="52" t="s">
        <v>193</v>
      </c>
      <c r="BH29" s="52" t="s">
        <v>193</v>
      </c>
      <c r="BI29" s="52" t="s">
        <v>193</v>
      </c>
      <c r="BJ29" s="52" t="s">
        <v>193</v>
      </c>
      <c r="BK29" s="52" t="s">
        <v>193</v>
      </c>
      <c r="BL29" s="52" t="s">
        <v>193</v>
      </c>
      <c r="BM29" s="52" t="s">
        <v>193</v>
      </c>
      <c r="BN29" s="52" t="s">
        <v>193</v>
      </c>
      <c r="BO29" s="52" t="s">
        <v>193</v>
      </c>
      <c r="BP29" s="38" t="s">
        <v>193</v>
      </c>
      <c r="BQ29" s="52" t="s">
        <v>193</v>
      </c>
      <c r="BR29" s="52" t="s">
        <v>193</v>
      </c>
      <c r="BS29" s="52" t="s">
        <v>193</v>
      </c>
      <c r="BT29" s="52" t="s">
        <v>193</v>
      </c>
      <c r="BU29" s="52" t="s">
        <v>193</v>
      </c>
      <c r="BV29" s="35"/>
      <c r="BW29" s="35"/>
      <c r="BX29" s="35"/>
      <c r="BY29" s="35"/>
      <c r="BZ29" s="35"/>
      <c r="CA29" s="35"/>
    </row>
    <row r="30" spans="1:79" ht="75">
      <c r="B30" s="33" t="s">
        <v>198</v>
      </c>
      <c r="C30" s="34" t="s">
        <v>199</v>
      </c>
      <c r="D30" s="35" t="s">
        <v>174</v>
      </c>
      <c r="E30" s="354" t="s">
        <v>193</v>
      </c>
      <c r="F30" s="354" t="s">
        <v>193</v>
      </c>
      <c r="G30" s="354" t="s">
        <v>193</v>
      </c>
      <c r="H30" s="35" t="s">
        <v>193</v>
      </c>
      <c r="I30" s="354" t="s">
        <v>193</v>
      </c>
      <c r="J30" s="354" t="s">
        <v>193</v>
      </c>
      <c r="K30" s="354" t="s">
        <v>193</v>
      </c>
      <c r="L30" s="35" t="s">
        <v>193</v>
      </c>
      <c r="M30" s="35" t="s">
        <v>193</v>
      </c>
      <c r="N30" s="35" t="s">
        <v>193</v>
      </c>
      <c r="O30" s="52" t="s">
        <v>193</v>
      </c>
      <c r="P30" s="52" t="s">
        <v>193</v>
      </c>
      <c r="Q30" s="52" t="s">
        <v>193</v>
      </c>
      <c r="R30" s="52" t="s">
        <v>193</v>
      </c>
      <c r="S30" s="52" t="s">
        <v>193</v>
      </c>
      <c r="T30" s="52" t="s">
        <v>193</v>
      </c>
      <c r="U30" s="52" t="s">
        <v>193</v>
      </c>
      <c r="V30" s="52" t="s">
        <v>193</v>
      </c>
      <c r="W30" s="52" t="s">
        <v>193</v>
      </c>
      <c r="X30" s="52" t="s">
        <v>193</v>
      </c>
      <c r="Y30" s="52" t="s">
        <v>193</v>
      </c>
      <c r="Z30" s="52" t="s">
        <v>193</v>
      </c>
      <c r="AA30" s="52" t="s">
        <v>193</v>
      </c>
      <c r="AB30" s="52" t="s">
        <v>193</v>
      </c>
      <c r="AC30" s="52" t="s">
        <v>193</v>
      </c>
      <c r="AD30" s="52" t="s">
        <v>193</v>
      </c>
      <c r="AE30" s="52" t="s">
        <v>193</v>
      </c>
      <c r="AF30" s="52" t="s">
        <v>193</v>
      </c>
      <c r="AG30" s="52" t="s">
        <v>193</v>
      </c>
      <c r="AH30" s="52" t="s">
        <v>193</v>
      </c>
      <c r="AI30" s="100" t="s">
        <v>193</v>
      </c>
      <c r="AJ30" s="38" t="s">
        <v>193</v>
      </c>
      <c r="AK30" s="52" t="s">
        <v>193</v>
      </c>
      <c r="AL30" s="52" t="s">
        <v>193</v>
      </c>
      <c r="AM30" s="52" t="s">
        <v>193</v>
      </c>
      <c r="AN30" s="52" t="s">
        <v>193</v>
      </c>
      <c r="AO30" s="52" t="s">
        <v>193</v>
      </c>
      <c r="AP30" s="52" t="s">
        <v>193</v>
      </c>
      <c r="AQ30" s="52" t="s">
        <v>193</v>
      </c>
      <c r="AR30" s="52" t="s">
        <v>193</v>
      </c>
      <c r="AS30" s="52" t="s">
        <v>193</v>
      </c>
      <c r="AT30" s="38" t="s">
        <v>193</v>
      </c>
      <c r="AU30" s="52" t="s">
        <v>193</v>
      </c>
      <c r="AV30" s="52" t="s">
        <v>193</v>
      </c>
      <c r="AW30" s="52" t="s">
        <v>193</v>
      </c>
      <c r="AX30" s="52" t="s">
        <v>193</v>
      </c>
      <c r="AY30" s="52" t="s">
        <v>193</v>
      </c>
      <c r="AZ30" s="52" t="s">
        <v>193</v>
      </c>
      <c r="BA30" s="52" t="s">
        <v>193</v>
      </c>
      <c r="BB30" s="52" t="s">
        <v>193</v>
      </c>
      <c r="BC30" s="52" t="s">
        <v>193</v>
      </c>
      <c r="BD30" s="52" t="s">
        <v>193</v>
      </c>
      <c r="BE30" s="38" t="s">
        <v>193</v>
      </c>
      <c r="BF30" s="52" t="s">
        <v>193</v>
      </c>
      <c r="BG30" s="52" t="s">
        <v>193</v>
      </c>
      <c r="BH30" s="52" t="s">
        <v>193</v>
      </c>
      <c r="BI30" s="52" t="s">
        <v>193</v>
      </c>
      <c r="BJ30" s="52" t="s">
        <v>193</v>
      </c>
      <c r="BK30" s="52" t="s">
        <v>193</v>
      </c>
      <c r="BL30" s="52" t="s">
        <v>193</v>
      </c>
      <c r="BM30" s="52" t="s">
        <v>193</v>
      </c>
      <c r="BN30" s="52" t="s">
        <v>193</v>
      </c>
      <c r="BO30" s="52" t="s">
        <v>193</v>
      </c>
      <c r="BP30" s="38" t="s">
        <v>193</v>
      </c>
      <c r="BQ30" s="52" t="s">
        <v>193</v>
      </c>
      <c r="BR30" s="52" t="s">
        <v>193</v>
      </c>
      <c r="BS30" s="52" t="s">
        <v>193</v>
      </c>
      <c r="BT30" s="52" t="s">
        <v>193</v>
      </c>
      <c r="BU30" s="52" t="s">
        <v>193</v>
      </c>
      <c r="BV30" s="35"/>
      <c r="BW30" s="35"/>
      <c r="BX30" s="35"/>
      <c r="BY30" s="35"/>
      <c r="BZ30" s="35"/>
      <c r="CA30" s="35"/>
    </row>
    <row r="31" spans="1:79" ht="56.25">
      <c r="B31" s="39" t="s">
        <v>202</v>
      </c>
      <c r="C31" s="40" t="s">
        <v>203</v>
      </c>
      <c r="D31" s="41" t="s">
        <v>174</v>
      </c>
      <c r="E31" s="41" t="s">
        <v>193</v>
      </c>
      <c r="F31" s="41" t="s">
        <v>193</v>
      </c>
      <c r="G31" s="41" t="s">
        <v>193</v>
      </c>
      <c r="H31" s="41" t="s">
        <v>193</v>
      </c>
      <c r="I31" s="41" t="s">
        <v>193</v>
      </c>
      <c r="J31" s="41" t="s">
        <v>193</v>
      </c>
      <c r="K31" s="41" t="s">
        <v>193</v>
      </c>
      <c r="L31" s="41" t="s">
        <v>193</v>
      </c>
      <c r="M31" s="41" t="s">
        <v>193</v>
      </c>
      <c r="N31" s="41" t="s">
        <v>193</v>
      </c>
      <c r="O31" s="96" t="s">
        <v>193</v>
      </c>
      <c r="P31" s="96" t="s">
        <v>193</v>
      </c>
      <c r="Q31" s="96" t="s">
        <v>193</v>
      </c>
      <c r="R31" s="96" t="s">
        <v>193</v>
      </c>
      <c r="S31" s="96" t="s">
        <v>193</v>
      </c>
      <c r="T31" s="96" t="s">
        <v>193</v>
      </c>
      <c r="U31" s="96" t="s">
        <v>193</v>
      </c>
      <c r="V31" s="96" t="s">
        <v>193</v>
      </c>
      <c r="W31" s="96" t="s">
        <v>193</v>
      </c>
      <c r="X31" s="96" t="s">
        <v>193</v>
      </c>
      <c r="Y31" s="96" t="s">
        <v>193</v>
      </c>
      <c r="Z31" s="96" t="s">
        <v>193</v>
      </c>
      <c r="AA31" s="96" t="s">
        <v>193</v>
      </c>
      <c r="AB31" s="96" t="s">
        <v>193</v>
      </c>
      <c r="AC31" s="96" t="s">
        <v>193</v>
      </c>
      <c r="AD31" s="96" t="s">
        <v>193</v>
      </c>
      <c r="AE31" s="96" t="s">
        <v>193</v>
      </c>
      <c r="AF31" s="96" t="s">
        <v>193</v>
      </c>
      <c r="AG31" s="96" t="s">
        <v>193</v>
      </c>
      <c r="AH31" s="96" t="s">
        <v>193</v>
      </c>
      <c r="AI31" s="97" t="s">
        <v>193</v>
      </c>
      <c r="AJ31" s="98" t="s">
        <v>193</v>
      </c>
      <c r="AK31" s="96" t="s">
        <v>193</v>
      </c>
      <c r="AL31" s="96" t="s">
        <v>193</v>
      </c>
      <c r="AM31" s="96" t="s">
        <v>193</v>
      </c>
      <c r="AN31" s="96" t="s">
        <v>193</v>
      </c>
      <c r="AO31" s="96" t="s">
        <v>193</v>
      </c>
      <c r="AP31" s="96" t="s">
        <v>193</v>
      </c>
      <c r="AQ31" s="96" t="s">
        <v>193</v>
      </c>
      <c r="AR31" s="96" t="s">
        <v>193</v>
      </c>
      <c r="AS31" s="96" t="s">
        <v>193</v>
      </c>
      <c r="AT31" s="98" t="s">
        <v>193</v>
      </c>
      <c r="AU31" s="96" t="s">
        <v>193</v>
      </c>
      <c r="AV31" s="96" t="s">
        <v>193</v>
      </c>
      <c r="AW31" s="96" t="s">
        <v>193</v>
      </c>
      <c r="AX31" s="96" t="s">
        <v>193</v>
      </c>
      <c r="AY31" s="96" t="s">
        <v>193</v>
      </c>
      <c r="AZ31" s="96" t="s">
        <v>193</v>
      </c>
      <c r="BA31" s="96" t="s">
        <v>193</v>
      </c>
      <c r="BB31" s="96" t="s">
        <v>193</v>
      </c>
      <c r="BC31" s="96" t="s">
        <v>193</v>
      </c>
      <c r="BD31" s="96" t="s">
        <v>193</v>
      </c>
      <c r="BE31" s="98" t="s">
        <v>193</v>
      </c>
      <c r="BF31" s="96" t="s">
        <v>193</v>
      </c>
      <c r="BG31" s="96" t="s">
        <v>193</v>
      </c>
      <c r="BH31" s="96" t="s">
        <v>193</v>
      </c>
      <c r="BI31" s="96" t="s">
        <v>193</v>
      </c>
      <c r="BJ31" s="96" t="s">
        <v>193</v>
      </c>
      <c r="BK31" s="96" t="s">
        <v>193</v>
      </c>
      <c r="BL31" s="96" t="s">
        <v>193</v>
      </c>
      <c r="BM31" s="96" t="s">
        <v>193</v>
      </c>
      <c r="BN31" s="96" t="s">
        <v>193</v>
      </c>
      <c r="BO31" s="96" t="s">
        <v>193</v>
      </c>
      <c r="BP31" s="98" t="s">
        <v>193</v>
      </c>
      <c r="BQ31" s="96" t="s">
        <v>193</v>
      </c>
      <c r="BR31" s="96" t="s">
        <v>193</v>
      </c>
      <c r="BS31" s="96" t="s">
        <v>193</v>
      </c>
      <c r="BT31" s="96" t="s">
        <v>193</v>
      </c>
      <c r="BU31" s="96" t="s">
        <v>193</v>
      </c>
      <c r="BV31" s="41"/>
      <c r="BW31" s="41"/>
      <c r="BX31" s="41"/>
      <c r="BY31" s="41"/>
      <c r="BZ31" s="41"/>
      <c r="CA31" s="41"/>
    </row>
    <row r="32" spans="1:79" ht="93.75">
      <c r="B32" s="33" t="s">
        <v>204</v>
      </c>
      <c r="C32" s="34" t="s">
        <v>205</v>
      </c>
      <c r="D32" s="35" t="s">
        <v>174</v>
      </c>
      <c r="E32" s="354" t="s">
        <v>193</v>
      </c>
      <c r="F32" s="354" t="s">
        <v>193</v>
      </c>
      <c r="G32" s="354" t="s">
        <v>193</v>
      </c>
      <c r="H32" s="35" t="s">
        <v>193</v>
      </c>
      <c r="I32" s="354" t="s">
        <v>193</v>
      </c>
      <c r="J32" s="354" t="s">
        <v>193</v>
      </c>
      <c r="K32" s="354" t="s">
        <v>193</v>
      </c>
      <c r="L32" s="35" t="s">
        <v>193</v>
      </c>
      <c r="M32" s="35" t="s">
        <v>193</v>
      </c>
      <c r="N32" s="35" t="s">
        <v>193</v>
      </c>
      <c r="O32" s="52" t="s">
        <v>193</v>
      </c>
      <c r="P32" s="52" t="s">
        <v>193</v>
      </c>
      <c r="Q32" s="52" t="s">
        <v>193</v>
      </c>
      <c r="R32" s="52" t="s">
        <v>193</v>
      </c>
      <c r="S32" s="52" t="s">
        <v>193</v>
      </c>
      <c r="T32" s="52" t="s">
        <v>193</v>
      </c>
      <c r="U32" s="52" t="s">
        <v>193</v>
      </c>
      <c r="V32" s="52" t="s">
        <v>193</v>
      </c>
      <c r="W32" s="52" t="s">
        <v>193</v>
      </c>
      <c r="X32" s="52" t="s">
        <v>193</v>
      </c>
      <c r="Y32" s="52" t="s">
        <v>193</v>
      </c>
      <c r="Z32" s="52" t="s">
        <v>193</v>
      </c>
      <c r="AA32" s="52" t="s">
        <v>193</v>
      </c>
      <c r="AB32" s="52" t="s">
        <v>193</v>
      </c>
      <c r="AC32" s="52" t="s">
        <v>193</v>
      </c>
      <c r="AD32" s="52" t="s">
        <v>193</v>
      </c>
      <c r="AE32" s="52" t="s">
        <v>193</v>
      </c>
      <c r="AF32" s="52" t="s">
        <v>193</v>
      </c>
      <c r="AG32" s="52" t="s">
        <v>193</v>
      </c>
      <c r="AH32" s="52" t="s">
        <v>193</v>
      </c>
      <c r="AI32" s="100" t="s">
        <v>193</v>
      </c>
      <c r="AJ32" s="38" t="s">
        <v>193</v>
      </c>
      <c r="AK32" s="52" t="s">
        <v>193</v>
      </c>
      <c r="AL32" s="52" t="s">
        <v>193</v>
      </c>
      <c r="AM32" s="52" t="s">
        <v>193</v>
      </c>
      <c r="AN32" s="52" t="s">
        <v>193</v>
      </c>
      <c r="AO32" s="52" t="s">
        <v>193</v>
      </c>
      <c r="AP32" s="52" t="s">
        <v>193</v>
      </c>
      <c r="AQ32" s="52" t="s">
        <v>193</v>
      </c>
      <c r="AR32" s="52" t="s">
        <v>193</v>
      </c>
      <c r="AS32" s="52" t="s">
        <v>193</v>
      </c>
      <c r="AT32" s="38" t="s">
        <v>193</v>
      </c>
      <c r="AU32" s="52" t="s">
        <v>193</v>
      </c>
      <c r="AV32" s="52" t="s">
        <v>193</v>
      </c>
      <c r="AW32" s="52" t="s">
        <v>193</v>
      </c>
      <c r="AX32" s="52" t="s">
        <v>193</v>
      </c>
      <c r="AY32" s="52" t="s">
        <v>193</v>
      </c>
      <c r="AZ32" s="52" t="s">
        <v>193</v>
      </c>
      <c r="BA32" s="52" t="s">
        <v>193</v>
      </c>
      <c r="BB32" s="52" t="s">
        <v>193</v>
      </c>
      <c r="BC32" s="52" t="s">
        <v>193</v>
      </c>
      <c r="BD32" s="52" t="s">
        <v>193</v>
      </c>
      <c r="BE32" s="38" t="s">
        <v>193</v>
      </c>
      <c r="BF32" s="52" t="s">
        <v>193</v>
      </c>
      <c r="BG32" s="52" t="s">
        <v>193</v>
      </c>
      <c r="BH32" s="52" t="s">
        <v>193</v>
      </c>
      <c r="BI32" s="52" t="s">
        <v>193</v>
      </c>
      <c r="BJ32" s="52" t="s">
        <v>193</v>
      </c>
      <c r="BK32" s="52" t="s">
        <v>193</v>
      </c>
      <c r="BL32" s="52" t="s">
        <v>193</v>
      </c>
      <c r="BM32" s="52" t="s">
        <v>193</v>
      </c>
      <c r="BN32" s="52" t="s">
        <v>193</v>
      </c>
      <c r="BO32" s="52" t="s">
        <v>193</v>
      </c>
      <c r="BP32" s="38" t="s">
        <v>193</v>
      </c>
      <c r="BQ32" s="52" t="s">
        <v>193</v>
      </c>
      <c r="BR32" s="52" t="s">
        <v>193</v>
      </c>
      <c r="BS32" s="52" t="s">
        <v>193</v>
      </c>
      <c r="BT32" s="52" t="s">
        <v>193</v>
      </c>
      <c r="BU32" s="52" t="s">
        <v>193</v>
      </c>
      <c r="BV32" s="35"/>
      <c r="BW32" s="35"/>
      <c r="BX32" s="35"/>
      <c r="BY32" s="35"/>
      <c r="BZ32" s="35"/>
      <c r="CA32" s="35"/>
    </row>
    <row r="33" spans="1:79" ht="56.25">
      <c r="B33" s="33" t="s">
        <v>206</v>
      </c>
      <c r="C33" s="34" t="s">
        <v>207</v>
      </c>
      <c r="D33" s="35" t="s">
        <v>174</v>
      </c>
      <c r="E33" s="354" t="s">
        <v>193</v>
      </c>
      <c r="F33" s="354" t="s">
        <v>193</v>
      </c>
      <c r="G33" s="354" t="s">
        <v>193</v>
      </c>
      <c r="H33" s="35" t="s">
        <v>193</v>
      </c>
      <c r="I33" s="354" t="s">
        <v>193</v>
      </c>
      <c r="J33" s="354" t="s">
        <v>193</v>
      </c>
      <c r="K33" s="354" t="s">
        <v>193</v>
      </c>
      <c r="L33" s="35" t="s">
        <v>193</v>
      </c>
      <c r="M33" s="35" t="s">
        <v>193</v>
      </c>
      <c r="N33" s="35" t="s">
        <v>193</v>
      </c>
      <c r="O33" s="52" t="s">
        <v>193</v>
      </c>
      <c r="P33" s="52" t="s">
        <v>193</v>
      </c>
      <c r="Q33" s="52" t="s">
        <v>193</v>
      </c>
      <c r="R33" s="52" t="s">
        <v>193</v>
      </c>
      <c r="S33" s="52" t="s">
        <v>193</v>
      </c>
      <c r="T33" s="52" t="s">
        <v>193</v>
      </c>
      <c r="U33" s="52" t="s">
        <v>193</v>
      </c>
      <c r="V33" s="52" t="s">
        <v>193</v>
      </c>
      <c r="W33" s="52" t="s">
        <v>193</v>
      </c>
      <c r="X33" s="52" t="s">
        <v>193</v>
      </c>
      <c r="Y33" s="52" t="s">
        <v>193</v>
      </c>
      <c r="Z33" s="52" t="s">
        <v>193</v>
      </c>
      <c r="AA33" s="52" t="s">
        <v>193</v>
      </c>
      <c r="AB33" s="52" t="s">
        <v>193</v>
      </c>
      <c r="AC33" s="52" t="s">
        <v>193</v>
      </c>
      <c r="AD33" s="52" t="s">
        <v>193</v>
      </c>
      <c r="AE33" s="52" t="s">
        <v>193</v>
      </c>
      <c r="AF33" s="52" t="s">
        <v>193</v>
      </c>
      <c r="AG33" s="52" t="s">
        <v>193</v>
      </c>
      <c r="AH33" s="52" t="s">
        <v>193</v>
      </c>
      <c r="AI33" s="100" t="s">
        <v>193</v>
      </c>
      <c r="AJ33" s="38" t="s">
        <v>193</v>
      </c>
      <c r="AK33" s="52" t="s">
        <v>193</v>
      </c>
      <c r="AL33" s="52" t="s">
        <v>193</v>
      </c>
      <c r="AM33" s="52" t="s">
        <v>193</v>
      </c>
      <c r="AN33" s="52" t="s">
        <v>193</v>
      </c>
      <c r="AO33" s="52" t="s">
        <v>193</v>
      </c>
      <c r="AP33" s="52" t="s">
        <v>193</v>
      </c>
      <c r="AQ33" s="52" t="s">
        <v>193</v>
      </c>
      <c r="AR33" s="52" t="s">
        <v>193</v>
      </c>
      <c r="AS33" s="52" t="s">
        <v>193</v>
      </c>
      <c r="AT33" s="38" t="s">
        <v>193</v>
      </c>
      <c r="AU33" s="52" t="s">
        <v>193</v>
      </c>
      <c r="AV33" s="52" t="s">
        <v>193</v>
      </c>
      <c r="AW33" s="52" t="s">
        <v>193</v>
      </c>
      <c r="AX33" s="52" t="s">
        <v>193</v>
      </c>
      <c r="AY33" s="52" t="s">
        <v>193</v>
      </c>
      <c r="AZ33" s="52" t="s">
        <v>193</v>
      </c>
      <c r="BA33" s="52" t="s">
        <v>193</v>
      </c>
      <c r="BB33" s="52" t="s">
        <v>193</v>
      </c>
      <c r="BC33" s="52" t="s">
        <v>193</v>
      </c>
      <c r="BD33" s="52" t="s">
        <v>193</v>
      </c>
      <c r="BE33" s="38" t="s">
        <v>193</v>
      </c>
      <c r="BF33" s="52" t="s">
        <v>193</v>
      </c>
      <c r="BG33" s="52" t="s">
        <v>193</v>
      </c>
      <c r="BH33" s="52" t="s">
        <v>193</v>
      </c>
      <c r="BI33" s="52" t="s">
        <v>193</v>
      </c>
      <c r="BJ33" s="52" t="s">
        <v>193</v>
      </c>
      <c r="BK33" s="52" t="s">
        <v>193</v>
      </c>
      <c r="BL33" s="52" t="s">
        <v>193</v>
      </c>
      <c r="BM33" s="52" t="s">
        <v>193</v>
      </c>
      <c r="BN33" s="52" t="s">
        <v>193</v>
      </c>
      <c r="BO33" s="52" t="s">
        <v>193</v>
      </c>
      <c r="BP33" s="38" t="s">
        <v>193</v>
      </c>
      <c r="BQ33" s="52" t="s">
        <v>193</v>
      </c>
      <c r="BR33" s="52" t="s">
        <v>193</v>
      </c>
      <c r="BS33" s="52" t="s">
        <v>193</v>
      </c>
      <c r="BT33" s="52" t="s">
        <v>193</v>
      </c>
      <c r="BU33" s="52" t="s">
        <v>193</v>
      </c>
      <c r="BV33" s="35"/>
      <c r="BW33" s="35"/>
      <c r="BX33" s="35"/>
      <c r="BY33" s="35"/>
      <c r="BZ33" s="35"/>
      <c r="CA33" s="35"/>
    </row>
    <row r="34" spans="1:79" ht="56.25">
      <c r="B34" s="39" t="s">
        <v>208</v>
      </c>
      <c r="C34" s="40" t="s">
        <v>209</v>
      </c>
      <c r="D34" s="41" t="s">
        <v>174</v>
      </c>
      <c r="E34" s="41" t="s">
        <v>193</v>
      </c>
      <c r="F34" s="41" t="s">
        <v>193</v>
      </c>
      <c r="G34" s="41" t="s">
        <v>193</v>
      </c>
      <c r="H34" s="41" t="s">
        <v>193</v>
      </c>
      <c r="I34" s="41" t="s">
        <v>193</v>
      </c>
      <c r="J34" s="41" t="s">
        <v>193</v>
      </c>
      <c r="K34" s="41" t="s">
        <v>193</v>
      </c>
      <c r="L34" s="41" t="s">
        <v>193</v>
      </c>
      <c r="M34" s="41" t="s">
        <v>193</v>
      </c>
      <c r="N34" s="41" t="s">
        <v>193</v>
      </c>
      <c r="O34" s="96" t="s">
        <v>193</v>
      </c>
      <c r="P34" s="96" t="s">
        <v>193</v>
      </c>
      <c r="Q34" s="96" t="s">
        <v>193</v>
      </c>
      <c r="R34" s="96" t="s">
        <v>193</v>
      </c>
      <c r="S34" s="96" t="s">
        <v>193</v>
      </c>
      <c r="T34" s="96" t="s">
        <v>193</v>
      </c>
      <c r="U34" s="96" t="s">
        <v>193</v>
      </c>
      <c r="V34" s="96" t="s">
        <v>193</v>
      </c>
      <c r="W34" s="96" t="s">
        <v>193</v>
      </c>
      <c r="X34" s="96" t="s">
        <v>193</v>
      </c>
      <c r="Y34" s="96" t="s">
        <v>193</v>
      </c>
      <c r="Z34" s="96" t="s">
        <v>193</v>
      </c>
      <c r="AA34" s="96" t="s">
        <v>193</v>
      </c>
      <c r="AB34" s="96" t="s">
        <v>193</v>
      </c>
      <c r="AC34" s="96" t="s">
        <v>193</v>
      </c>
      <c r="AD34" s="96" t="s">
        <v>193</v>
      </c>
      <c r="AE34" s="96" t="s">
        <v>193</v>
      </c>
      <c r="AF34" s="96" t="s">
        <v>193</v>
      </c>
      <c r="AG34" s="96" t="s">
        <v>193</v>
      </c>
      <c r="AH34" s="96" t="s">
        <v>193</v>
      </c>
      <c r="AI34" s="97" t="s">
        <v>193</v>
      </c>
      <c r="AJ34" s="98" t="s">
        <v>193</v>
      </c>
      <c r="AK34" s="96" t="s">
        <v>193</v>
      </c>
      <c r="AL34" s="96" t="s">
        <v>193</v>
      </c>
      <c r="AM34" s="96" t="s">
        <v>193</v>
      </c>
      <c r="AN34" s="96" t="s">
        <v>193</v>
      </c>
      <c r="AO34" s="96" t="s">
        <v>193</v>
      </c>
      <c r="AP34" s="96" t="s">
        <v>193</v>
      </c>
      <c r="AQ34" s="96" t="s">
        <v>193</v>
      </c>
      <c r="AR34" s="96" t="s">
        <v>193</v>
      </c>
      <c r="AS34" s="96" t="s">
        <v>193</v>
      </c>
      <c r="AT34" s="98" t="s">
        <v>193</v>
      </c>
      <c r="AU34" s="96" t="s">
        <v>193</v>
      </c>
      <c r="AV34" s="96" t="s">
        <v>193</v>
      </c>
      <c r="AW34" s="96" t="s">
        <v>193</v>
      </c>
      <c r="AX34" s="96" t="s">
        <v>193</v>
      </c>
      <c r="AY34" s="96" t="s">
        <v>193</v>
      </c>
      <c r="AZ34" s="96" t="s">
        <v>193</v>
      </c>
      <c r="BA34" s="96" t="s">
        <v>193</v>
      </c>
      <c r="BB34" s="96" t="s">
        <v>193</v>
      </c>
      <c r="BC34" s="96" t="s">
        <v>193</v>
      </c>
      <c r="BD34" s="96" t="s">
        <v>193</v>
      </c>
      <c r="BE34" s="98" t="s">
        <v>193</v>
      </c>
      <c r="BF34" s="96" t="s">
        <v>193</v>
      </c>
      <c r="BG34" s="96" t="s">
        <v>193</v>
      </c>
      <c r="BH34" s="96" t="s">
        <v>193</v>
      </c>
      <c r="BI34" s="96" t="s">
        <v>193</v>
      </c>
      <c r="BJ34" s="96" t="s">
        <v>193</v>
      </c>
      <c r="BK34" s="96" t="s">
        <v>193</v>
      </c>
      <c r="BL34" s="96" t="s">
        <v>193</v>
      </c>
      <c r="BM34" s="96" t="s">
        <v>193</v>
      </c>
      <c r="BN34" s="96" t="s">
        <v>193</v>
      </c>
      <c r="BO34" s="96" t="s">
        <v>193</v>
      </c>
      <c r="BP34" s="98" t="s">
        <v>193</v>
      </c>
      <c r="BQ34" s="96" t="s">
        <v>193</v>
      </c>
      <c r="BR34" s="96" t="s">
        <v>193</v>
      </c>
      <c r="BS34" s="96" t="s">
        <v>193</v>
      </c>
      <c r="BT34" s="96" t="s">
        <v>193</v>
      </c>
      <c r="BU34" s="96" t="s">
        <v>193</v>
      </c>
      <c r="BV34" s="41"/>
      <c r="BW34" s="41"/>
      <c r="BX34" s="41"/>
      <c r="BY34" s="41"/>
      <c r="BZ34" s="41"/>
      <c r="CA34" s="41"/>
    </row>
    <row r="35" spans="1:79" ht="37.5">
      <c r="B35" s="33" t="s">
        <v>210</v>
      </c>
      <c r="C35" s="34" t="s">
        <v>211</v>
      </c>
      <c r="D35" s="35" t="s">
        <v>174</v>
      </c>
      <c r="E35" s="354" t="s">
        <v>193</v>
      </c>
      <c r="F35" s="354" t="s">
        <v>193</v>
      </c>
      <c r="G35" s="354" t="s">
        <v>193</v>
      </c>
      <c r="H35" s="35" t="s">
        <v>193</v>
      </c>
      <c r="I35" s="354" t="s">
        <v>193</v>
      </c>
      <c r="J35" s="354" t="s">
        <v>193</v>
      </c>
      <c r="K35" s="354" t="s">
        <v>193</v>
      </c>
      <c r="L35" s="35" t="s">
        <v>193</v>
      </c>
      <c r="M35" s="35" t="s">
        <v>193</v>
      </c>
      <c r="N35" s="35" t="s">
        <v>193</v>
      </c>
      <c r="O35" s="52" t="s">
        <v>193</v>
      </c>
      <c r="P35" s="52" t="s">
        <v>193</v>
      </c>
      <c r="Q35" s="52" t="s">
        <v>193</v>
      </c>
      <c r="R35" s="52" t="s">
        <v>193</v>
      </c>
      <c r="S35" s="52" t="s">
        <v>193</v>
      </c>
      <c r="T35" s="52" t="s">
        <v>193</v>
      </c>
      <c r="U35" s="52" t="s">
        <v>193</v>
      </c>
      <c r="V35" s="52" t="s">
        <v>193</v>
      </c>
      <c r="W35" s="52" t="s">
        <v>193</v>
      </c>
      <c r="X35" s="52" t="s">
        <v>193</v>
      </c>
      <c r="Y35" s="52" t="s">
        <v>193</v>
      </c>
      <c r="Z35" s="52" t="s">
        <v>193</v>
      </c>
      <c r="AA35" s="52" t="s">
        <v>193</v>
      </c>
      <c r="AB35" s="52" t="s">
        <v>193</v>
      </c>
      <c r="AC35" s="52" t="s">
        <v>193</v>
      </c>
      <c r="AD35" s="52" t="s">
        <v>193</v>
      </c>
      <c r="AE35" s="52" t="s">
        <v>193</v>
      </c>
      <c r="AF35" s="52" t="s">
        <v>193</v>
      </c>
      <c r="AG35" s="52" t="s">
        <v>193</v>
      </c>
      <c r="AH35" s="52" t="s">
        <v>193</v>
      </c>
      <c r="AI35" s="100" t="s">
        <v>193</v>
      </c>
      <c r="AJ35" s="38" t="s">
        <v>193</v>
      </c>
      <c r="AK35" s="52" t="s">
        <v>193</v>
      </c>
      <c r="AL35" s="52" t="s">
        <v>193</v>
      </c>
      <c r="AM35" s="52" t="s">
        <v>193</v>
      </c>
      <c r="AN35" s="52" t="s">
        <v>193</v>
      </c>
      <c r="AO35" s="52" t="s">
        <v>193</v>
      </c>
      <c r="AP35" s="52" t="s">
        <v>193</v>
      </c>
      <c r="AQ35" s="52" t="s">
        <v>193</v>
      </c>
      <c r="AR35" s="52" t="s">
        <v>193</v>
      </c>
      <c r="AS35" s="52" t="s">
        <v>193</v>
      </c>
      <c r="AT35" s="38" t="s">
        <v>193</v>
      </c>
      <c r="AU35" s="52" t="s">
        <v>193</v>
      </c>
      <c r="AV35" s="52" t="s">
        <v>193</v>
      </c>
      <c r="AW35" s="52" t="s">
        <v>193</v>
      </c>
      <c r="AX35" s="52" t="s">
        <v>193</v>
      </c>
      <c r="AY35" s="52" t="s">
        <v>193</v>
      </c>
      <c r="AZ35" s="52" t="s">
        <v>193</v>
      </c>
      <c r="BA35" s="52" t="s">
        <v>193</v>
      </c>
      <c r="BB35" s="52" t="s">
        <v>193</v>
      </c>
      <c r="BC35" s="52" t="s">
        <v>193</v>
      </c>
      <c r="BD35" s="52" t="s">
        <v>193</v>
      </c>
      <c r="BE35" s="38" t="s">
        <v>193</v>
      </c>
      <c r="BF35" s="52" t="s">
        <v>193</v>
      </c>
      <c r="BG35" s="52" t="s">
        <v>193</v>
      </c>
      <c r="BH35" s="52" t="s">
        <v>193</v>
      </c>
      <c r="BI35" s="52" t="s">
        <v>193</v>
      </c>
      <c r="BJ35" s="52" t="s">
        <v>193</v>
      </c>
      <c r="BK35" s="52" t="s">
        <v>193</v>
      </c>
      <c r="BL35" s="52" t="s">
        <v>193</v>
      </c>
      <c r="BM35" s="52" t="s">
        <v>193</v>
      </c>
      <c r="BN35" s="52" t="s">
        <v>193</v>
      </c>
      <c r="BO35" s="52" t="s">
        <v>193</v>
      </c>
      <c r="BP35" s="38" t="s">
        <v>193</v>
      </c>
      <c r="BQ35" s="52" t="s">
        <v>193</v>
      </c>
      <c r="BR35" s="52" t="s">
        <v>193</v>
      </c>
      <c r="BS35" s="52" t="s">
        <v>193</v>
      </c>
      <c r="BT35" s="52" t="s">
        <v>193</v>
      </c>
      <c r="BU35" s="52" t="s">
        <v>193</v>
      </c>
      <c r="BV35" s="35"/>
      <c r="BW35" s="35"/>
      <c r="BX35" s="35"/>
      <c r="BY35" s="35"/>
      <c r="BZ35" s="35"/>
      <c r="CA35" s="35"/>
    </row>
    <row r="36" spans="1:79" ht="131.25">
      <c r="B36" s="33" t="s">
        <v>210</v>
      </c>
      <c r="C36" s="34" t="s">
        <v>212</v>
      </c>
      <c r="D36" s="35" t="s">
        <v>174</v>
      </c>
      <c r="E36" s="354" t="s">
        <v>193</v>
      </c>
      <c r="F36" s="354" t="s">
        <v>193</v>
      </c>
      <c r="G36" s="354" t="s">
        <v>193</v>
      </c>
      <c r="H36" s="35" t="s">
        <v>193</v>
      </c>
      <c r="I36" s="354" t="s">
        <v>193</v>
      </c>
      <c r="J36" s="354" t="s">
        <v>193</v>
      </c>
      <c r="K36" s="354" t="s">
        <v>193</v>
      </c>
      <c r="L36" s="35" t="s">
        <v>193</v>
      </c>
      <c r="M36" s="35" t="s">
        <v>193</v>
      </c>
      <c r="N36" s="35" t="s">
        <v>193</v>
      </c>
      <c r="O36" s="52" t="s">
        <v>193</v>
      </c>
      <c r="P36" s="52" t="s">
        <v>193</v>
      </c>
      <c r="Q36" s="52" t="s">
        <v>193</v>
      </c>
      <c r="R36" s="52" t="s">
        <v>193</v>
      </c>
      <c r="S36" s="52" t="s">
        <v>193</v>
      </c>
      <c r="T36" s="52" t="s">
        <v>193</v>
      </c>
      <c r="U36" s="52" t="s">
        <v>193</v>
      </c>
      <c r="V36" s="52" t="s">
        <v>193</v>
      </c>
      <c r="W36" s="52" t="s">
        <v>193</v>
      </c>
      <c r="X36" s="52" t="s">
        <v>193</v>
      </c>
      <c r="Y36" s="52" t="s">
        <v>193</v>
      </c>
      <c r="Z36" s="52" t="s">
        <v>193</v>
      </c>
      <c r="AA36" s="52" t="s">
        <v>193</v>
      </c>
      <c r="AB36" s="52" t="s">
        <v>193</v>
      </c>
      <c r="AC36" s="52" t="s">
        <v>193</v>
      </c>
      <c r="AD36" s="52" t="s">
        <v>193</v>
      </c>
      <c r="AE36" s="52" t="s">
        <v>193</v>
      </c>
      <c r="AF36" s="52" t="s">
        <v>193</v>
      </c>
      <c r="AG36" s="52" t="s">
        <v>193</v>
      </c>
      <c r="AH36" s="52" t="s">
        <v>193</v>
      </c>
      <c r="AI36" s="100" t="s">
        <v>193</v>
      </c>
      <c r="AJ36" s="38" t="s">
        <v>193</v>
      </c>
      <c r="AK36" s="52" t="s">
        <v>193</v>
      </c>
      <c r="AL36" s="52" t="s">
        <v>193</v>
      </c>
      <c r="AM36" s="52" t="s">
        <v>193</v>
      </c>
      <c r="AN36" s="52" t="s">
        <v>193</v>
      </c>
      <c r="AO36" s="52" t="s">
        <v>193</v>
      </c>
      <c r="AP36" s="52" t="s">
        <v>193</v>
      </c>
      <c r="AQ36" s="52" t="s">
        <v>193</v>
      </c>
      <c r="AR36" s="52" t="s">
        <v>193</v>
      </c>
      <c r="AS36" s="52" t="s">
        <v>193</v>
      </c>
      <c r="AT36" s="38" t="s">
        <v>193</v>
      </c>
      <c r="AU36" s="52" t="s">
        <v>193</v>
      </c>
      <c r="AV36" s="52" t="s">
        <v>193</v>
      </c>
      <c r="AW36" s="52" t="s">
        <v>193</v>
      </c>
      <c r="AX36" s="52" t="s">
        <v>193</v>
      </c>
      <c r="AY36" s="52" t="s">
        <v>193</v>
      </c>
      <c r="AZ36" s="52" t="s">
        <v>193</v>
      </c>
      <c r="BA36" s="52" t="s">
        <v>193</v>
      </c>
      <c r="BB36" s="52" t="s">
        <v>193</v>
      </c>
      <c r="BC36" s="52" t="s">
        <v>193</v>
      </c>
      <c r="BD36" s="52" t="s">
        <v>193</v>
      </c>
      <c r="BE36" s="38" t="s">
        <v>193</v>
      </c>
      <c r="BF36" s="52" t="s">
        <v>193</v>
      </c>
      <c r="BG36" s="52" t="s">
        <v>193</v>
      </c>
      <c r="BH36" s="52" t="s">
        <v>193</v>
      </c>
      <c r="BI36" s="52" t="s">
        <v>193</v>
      </c>
      <c r="BJ36" s="52" t="s">
        <v>193</v>
      </c>
      <c r="BK36" s="52" t="s">
        <v>193</v>
      </c>
      <c r="BL36" s="52" t="s">
        <v>193</v>
      </c>
      <c r="BM36" s="52" t="s">
        <v>193</v>
      </c>
      <c r="BN36" s="52" t="s">
        <v>193</v>
      </c>
      <c r="BO36" s="52" t="s">
        <v>193</v>
      </c>
      <c r="BP36" s="38" t="s">
        <v>193</v>
      </c>
      <c r="BQ36" s="52" t="s">
        <v>193</v>
      </c>
      <c r="BR36" s="52" t="s">
        <v>193</v>
      </c>
      <c r="BS36" s="52" t="s">
        <v>193</v>
      </c>
      <c r="BT36" s="52" t="s">
        <v>193</v>
      </c>
      <c r="BU36" s="52" t="s">
        <v>193</v>
      </c>
      <c r="BV36" s="35"/>
      <c r="BW36" s="35"/>
      <c r="BX36" s="35"/>
      <c r="BY36" s="35"/>
      <c r="BZ36" s="35"/>
      <c r="CA36" s="35"/>
    </row>
    <row r="37" spans="1:79" ht="112.5">
      <c r="B37" s="33" t="s">
        <v>210</v>
      </c>
      <c r="C37" s="34" t="s">
        <v>213</v>
      </c>
      <c r="D37" s="35" t="s">
        <v>174</v>
      </c>
      <c r="E37" s="354" t="s">
        <v>193</v>
      </c>
      <c r="F37" s="354" t="s">
        <v>193</v>
      </c>
      <c r="G37" s="354" t="s">
        <v>193</v>
      </c>
      <c r="H37" s="35" t="s">
        <v>193</v>
      </c>
      <c r="I37" s="354" t="s">
        <v>193</v>
      </c>
      <c r="J37" s="354" t="s">
        <v>193</v>
      </c>
      <c r="K37" s="354" t="s">
        <v>193</v>
      </c>
      <c r="L37" s="35" t="s">
        <v>193</v>
      </c>
      <c r="M37" s="35" t="s">
        <v>193</v>
      </c>
      <c r="N37" s="35" t="s">
        <v>193</v>
      </c>
      <c r="O37" s="52" t="s">
        <v>193</v>
      </c>
      <c r="P37" s="52" t="s">
        <v>193</v>
      </c>
      <c r="Q37" s="52" t="s">
        <v>193</v>
      </c>
      <c r="R37" s="52" t="s">
        <v>193</v>
      </c>
      <c r="S37" s="52" t="s">
        <v>193</v>
      </c>
      <c r="T37" s="52" t="s">
        <v>193</v>
      </c>
      <c r="U37" s="52" t="s">
        <v>193</v>
      </c>
      <c r="V37" s="52" t="s">
        <v>193</v>
      </c>
      <c r="W37" s="52" t="s">
        <v>193</v>
      </c>
      <c r="X37" s="52" t="s">
        <v>193</v>
      </c>
      <c r="Y37" s="52" t="s">
        <v>193</v>
      </c>
      <c r="Z37" s="52" t="s">
        <v>193</v>
      </c>
      <c r="AA37" s="52" t="s">
        <v>193</v>
      </c>
      <c r="AB37" s="52" t="s">
        <v>193</v>
      </c>
      <c r="AC37" s="52" t="s">
        <v>193</v>
      </c>
      <c r="AD37" s="52" t="s">
        <v>193</v>
      </c>
      <c r="AE37" s="52" t="s">
        <v>193</v>
      </c>
      <c r="AF37" s="52" t="s">
        <v>193</v>
      </c>
      <c r="AG37" s="52" t="s">
        <v>193</v>
      </c>
      <c r="AH37" s="52" t="s">
        <v>193</v>
      </c>
      <c r="AI37" s="100" t="s">
        <v>193</v>
      </c>
      <c r="AJ37" s="38" t="s">
        <v>193</v>
      </c>
      <c r="AK37" s="52" t="s">
        <v>193</v>
      </c>
      <c r="AL37" s="52" t="s">
        <v>193</v>
      </c>
      <c r="AM37" s="52" t="s">
        <v>193</v>
      </c>
      <c r="AN37" s="52" t="s">
        <v>193</v>
      </c>
      <c r="AO37" s="52" t="s">
        <v>193</v>
      </c>
      <c r="AP37" s="52" t="s">
        <v>193</v>
      </c>
      <c r="AQ37" s="52" t="s">
        <v>193</v>
      </c>
      <c r="AR37" s="52" t="s">
        <v>193</v>
      </c>
      <c r="AS37" s="52" t="s">
        <v>193</v>
      </c>
      <c r="AT37" s="38" t="s">
        <v>193</v>
      </c>
      <c r="AU37" s="52" t="s">
        <v>193</v>
      </c>
      <c r="AV37" s="52" t="s">
        <v>193</v>
      </c>
      <c r="AW37" s="52" t="s">
        <v>193</v>
      </c>
      <c r="AX37" s="52" t="s">
        <v>193</v>
      </c>
      <c r="AY37" s="52" t="s">
        <v>193</v>
      </c>
      <c r="AZ37" s="52" t="s">
        <v>193</v>
      </c>
      <c r="BA37" s="52" t="s">
        <v>193</v>
      </c>
      <c r="BB37" s="52" t="s">
        <v>193</v>
      </c>
      <c r="BC37" s="52" t="s">
        <v>193</v>
      </c>
      <c r="BD37" s="52" t="s">
        <v>193</v>
      </c>
      <c r="BE37" s="38" t="s">
        <v>193</v>
      </c>
      <c r="BF37" s="52" t="s">
        <v>193</v>
      </c>
      <c r="BG37" s="52" t="s">
        <v>193</v>
      </c>
      <c r="BH37" s="52" t="s">
        <v>193</v>
      </c>
      <c r="BI37" s="52" t="s">
        <v>193</v>
      </c>
      <c r="BJ37" s="52" t="s">
        <v>193</v>
      </c>
      <c r="BK37" s="52" t="s">
        <v>193</v>
      </c>
      <c r="BL37" s="52" t="s">
        <v>193</v>
      </c>
      <c r="BM37" s="52" t="s">
        <v>193</v>
      </c>
      <c r="BN37" s="52" t="s">
        <v>193</v>
      </c>
      <c r="BO37" s="52" t="s">
        <v>193</v>
      </c>
      <c r="BP37" s="38" t="s">
        <v>193</v>
      </c>
      <c r="BQ37" s="52" t="s">
        <v>193</v>
      </c>
      <c r="BR37" s="52" t="s">
        <v>193</v>
      </c>
      <c r="BS37" s="52" t="s">
        <v>193</v>
      </c>
      <c r="BT37" s="52" t="s">
        <v>193</v>
      </c>
      <c r="BU37" s="52" t="s">
        <v>193</v>
      </c>
      <c r="BV37" s="35"/>
      <c r="BW37" s="35"/>
      <c r="BX37" s="35"/>
      <c r="BY37" s="35"/>
      <c r="BZ37" s="35"/>
      <c r="CA37" s="35"/>
    </row>
    <row r="38" spans="1:79" ht="112.5">
      <c r="B38" s="33" t="s">
        <v>210</v>
      </c>
      <c r="C38" s="34" t="s">
        <v>214</v>
      </c>
      <c r="D38" s="35" t="s">
        <v>174</v>
      </c>
      <c r="E38" s="354" t="s">
        <v>193</v>
      </c>
      <c r="F38" s="354" t="s">
        <v>193</v>
      </c>
      <c r="G38" s="354" t="s">
        <v>193</v>
      </c>
      <c r="H38" s="35" t="s">
        <v>193</v>
      </c>
      <c r="I38" s="354" t="s">
        <v>193</v>
      </c>
      <c r="J38" s="354" t="s">
        <v>193</v>
      </c>
      <c r="K38" s="354" t="s">
        <v>193</v>
      </c>
      <c r="L38" s="35" t="s">
        <v>193</v>
      </c>
      <c r="M38" s="35" t="s">
        <v>193</v>
      </c>
      <c r="N38" s="35" t="s">
        <v>193</v>
      </c>
      <c r="O38" s="52" t="s">
        <v>193</v>
      </c>
      <c r="P38" s="52" t="s">
        <v>193</v>
      </c>
      <c r="Q38" s="52" t="s">
        <v>193</v>
      </c>
      <c r="R38" s="52" t="s">
        <v>193</v>
      </c>
      <c r="S38" s="52" t="s">
        <v>193</v>
      </c>
      <c r="T38" s="52" t="s">
        <v>193</v>
      </c>
      <c r="U38" s="52" t="s">
        <v>193</v>
      </c>
      <c r="V38" s="52" t="s">
        <v>193</v>
      </c>
      <c r="W38" s="52" t="s">
        <v>193</v>
      </c>
      <c r="X38" s="52" t="s">
        <v>193</v>
      </c>
      <c r="Y38" s="52" t="s">
        <v>193</v>
      </c>
      <c r="Z38" s="52" t="s">
        <v>193</v>
      </c>
      <c r="AA38" s="52" t="s">
        <v>193</v>
      </c>
      <c r="AB38" s="52" t="s">
        <v>193</v>
      </c>
      <c r="AC38" s="52" t="s">
        <v>193</v>
      </c>
      <c r="AD38" s="52" t="s">
        <v>193</v>
      </c>
      <c r="AE38" s="52" t="s">
        <v>193</v>
      </c>
      <c r="AF38" s="52" t="s">
        <v>193</v>
      </c>
      <c r="AG38" s="52" t="s">
        <v>193</v>
      </c>
      <c r="AH38" s="52" t="s">
        <v>193</v>
      </c>
      <c r="AI38" s="100" t="s">
        <v>193</v>
      </c>
      <c r="AJ38" s="38" t="s">
        <v>193</v>
      </c>
      <c r="AK38" s="52" t="s">
        <v>193</v>
      </c>
      <c r="AL38" s="52" t="s">
        <v>193</v>
      </c>
      <c r="AM38" s="52" t="s">
        <v>193</v>
      </c>
      <c r="AN38" s="52" t="s">
        <v>193</v>
      </c>
      <c r="AO38" s="52" t="s">
        <v>193</v>
      </c>
      <c r="AP38" s="52" t="s">
        <v>193</v>
      </c>
      <c r="AQ38" s="52" t="s">
        <v>193</v>
      </c>
      <c r="AR38" s="52" t="s">
        <v>193</v>
      </c>
      <c r="AS38" s="52" t="s">
        <v>193</v>
      </c>
      <c r="AT38" s="38" t="s">
        <v>193</v>
      </c>
      <c r="AU38" s="52" t="s">
        <v>193</v>
      </c>
      <c r="AV38" s="52" t="s">
        <v>193</v>
      </c>
      <c r="AW38" s="52" t="s">
        <v>193</v>
      </c>
      <c r="AX38" s="52" t="s">
        <v>193</v>
      </c>
      <c r="AY38" s="52" t="s">
        <v>193</v>
      </c>
      <c r="AZ38" s="52" t="s">
        <v>193</v>
      </c>
      <c r="BA38" s="52" t="s">
        <v>193</v>
      </c>
      <c r="BB38" s="52" t="s">
        <v>193</v>
      </c>
      <c r="BC38" s="52" t="s">
        <v>193</v>
      </c>
      <c r="BD38" s="52" t="s">
        <v>193</v>
      </c>
      <c r="BE38" s="38" t="s">
        <v>193</v>
      </c>
      <c r="BF38" s="52" t="s">
        <v>193</v>
      </c>
      <c r="BG38" s="52" t="s">
        <v>193</v>
      </c>
      <c r="BH38" s="52" t="s">
        <v>193</v>
      </c>
      <c r="BI38" s="52" t="s">
        <v>193</v>
      </c>
      <c r="BJ38" s="52" t="s">
        <v>193</v>
      </c>
      <c r="BK38" s="52" t="s">
        <v>193</v>
      </c>
      <c r="BL38" s="52" t="s">
        <v>193</v>
      </c>
      <c r="BM38" s="52" t="s">
        <v>193</v>
      </c>
      <c r="BN38" s="52" t="s">
        <v>193</v>
      </c>
      <c r="BO38" s="52" t="s">
        <v>193</v>
      </c>
      <c r="BP38" s="38" t="s">
        <v>193</v>
      </c>
      <c r="BQ38" s="52" t="s">
        <v>193</v>
      </c>
      <c r="BR38" s="52" t="s">
        <v>193</v>
      </c>
      <c r="BS38" s="52" t="s">
        <v>193</v>
      </c>
      <c r="BT38" s="52" t="s">
        <v>193</v>
      </c>
      <c r="BU38" s="52" t="s">
        <v>193</v>
      </c>
      <c r="BV38" s="35"/>
      <c r="BW38" s="35"/>
      <c r="BX38" s="35"/>
      <c r="BY38" s="35"/>
      <c r="BZ38" s="35"/>
      <c r="CA38" s="35"/>
    </row>
    <row r="39" spans="1:79" ht="37.5">
      <c r="B39" s="33" t="s">
        <v>215</v>
      </c>
      <c r="C39" s="34" t="s">
        <v>211</v>
      </c>
      <c r="D39" s="35" t="s">
        <v>174</v>
      </c>
      <c r="E39" s="354" t="s">
        <v>193</v>
      </c>
      <c r="F39" s="354" t="s">
        <v>193</v>
      </c>
      <c r="G39" s="354" t="s">
        <v>193</v>
      </c>
      <c r="H39" s="35" t="s">
        <v>193</v>
      </c>
      <c r="I39" s="354" t="s">
        <v>193</v>
      </c>
      <c r="J39" s="354" t="s">
        <v>193</v>
      </c>
      <c r="K39" s="354" t="s">
        <v>193</v>
      </c>
      <c r="L39" s="35" t="s">
        <v>193</v>
      </c>
      <c r="M39" s="35" t="s">
        <v>193</v>
      </c>
      <c r="N39" s="35" t="s">
        <v>193</v>
      </c>
      <c r="O39" s="52" t="s">
        <v>193</v>
      </c>
      <c r="P39" s="52" t="s">
        <v>193</v>
      </c>
      <c r="Q39" s="52" t="s">
        <v>193</v>
      </c>
      <c r="R39" s="52" t="s">
        <v>193</v>
      </c>
      <c r="S39" s="52" t="s">
        <v>193</v>
      </c>
      <c r="T39" s="52" t="s">
        <v>193</v>
      </c>
      <c r="U39" s="52" t="s">
        <v>193</v>
      </c>
      <c r="V39" s="52" t="s">
        <v>193</v>
      </c>
      <c r="W39" s="52" t="s">
        <v>193</v>
      </c>
      <c r="X39" s="52" t="s">
        <v>193</v>
      </c>
      <c r="Y39" s="52" t="s">
        <v>193</v>
      </c>
      <c r="Z39" s="52" t="s">
        <v>193</v>
      </c>
      <c r="AA39" s="52" t="s">
        <v>193</v>
      </c>
      <c r="AB39" s="52" t="s">
        <v>193</v>
      </c>
      <c r="AC39" s="52" t="s">
        <v>193</v>
      </c>
      <c r="AD39" s="52" t="s">
        <v>193</v>
      </c>
      <c r="AE39" s="52" t="s">
        <v>193</v>
      </c>
      <c r="AF39" s="52" t="s">
        <v>193</v>
      </c>
      <c r="AG39" s="52" t="s">
        <v>193</v>
      </c>
      <c r="AH39" s="52" t="s">
        <v>193</v>
      </c>
      <c r="AI39" s="100" t="s">
        <v>193</v>
      </c>
      <c r="AJ39" s="38" t="s">
        <v>193</v>
      </c>
      <c r="AK39" s="52" t="s">
        <v>193</v>
      </c>
      <c r="AL39" s="52" t="s">
        <v>193</v>
      </c>
      <c r="AM39" s="52" t="s">
        <v>193</v>
      </c>
      <c r="AN39" s="52" t="s">
        <v>193</v>
      </c>
      <c r="AO39" s="52" t="s">
        <v>193</v>
      </c>
      <c r="AP39" s="52" t="s">
        <v>193</v>
      </c>
      <c r="AQ39" s="52" t="s">
        <v>193</v>
      </c>
      <c r="AR39" s="52" t="s">
        <v>193</v>
      </c>
      <c r="AS39" s="52" t="s">
        <v>193</v>
      </c>
      <c r="AT39" s="38" t="s">
        <v>193</v>
      </c>
      <c r="AU39" s="52" t="s">
        <v>193</v>
      </c>
      <c r="AV39" s="52" t="s">
        <v>193</v>
      </c>
      <c r="AW39" s="52" t="s">
        <v>193</v>
      </c>
      <c r="AX39" s="52" t="s">
        <v>193</v>
      </c>
      <c r="AY39" s="52" t="s">
        <v>193</v>
      </c>
      <c r="AZ39" s="52" t="s">
        <v>193</v>
      </c>
      <c r="BA39" s="52" t="s">
        <v>193</v>
      </c>
      <c r="BB39" s="52" t="s">
        <v>193</v>
      </c>
      <c r="BC39" s="52" t="s">
        <v>193</v>
      </c>
      <c r="BD39" s="52" t="s">
        <v>193</v>
      </c>
      <c r="BE39" s="38" t="s">
        <v>193</v>
      </c>
      <c r="BF39" s="52" t="s">
        <v>193</v>
      </c>
      <c r="BG39" s="52" t="s">
        <v>193</v>
      </c>
      <c r="BH39" s="52" t="s">
        <v>193</v>
      </c>
      <c r="BI39" s="52" t="s">
        <v>193</v>
      </c>
      <c r="BJ39" s="52" t="s">
        <v>193</v>
      </c>
      <c r="BK39" s="52" t="s">
        <v>193</v>
      </c>
      <c r="BL39" s="52" t="s">
        <v>193</v>
      </c>
      <c r="BM39" s="52" t="s">
        <v>193</v>
      </c>
      <c r="BN39" s="52" t="s">
        <v>193</v>
      </c>
      <c r="BO39" s="52" t="s">
        <v>193</v>
      </c>
      <c r="BP39" s="38" t="s">
        <v>193</v>
      </c>
      <c r="BQ39" s="52" t="s">
        <v>193</v>
      </c>
      <c r="BR39" s="52" t="s">
        <v>193</v>
      </c>
      <c r="BS39" s="52" t="s">
        <v>193</v>
      </c>
      <c r="BT39" s="52" t="s">
        <v>193</v>
      </c>
      <c r="BU39" s="52" t="s">
        <v>193</v>
      </c>
      <c r="BV39" s="35"/>
      <c r="BW39" s="35"/>
      <c r="BX39" s="35"/>
      <c r="BY39" s="35"/>
      <c r="BZ39" s="35"/>
      <c r="CA39" s="35"/>
    </row>
    <row r="40" spans="1:79" ht="131.25">
      <c r="B40" s="33" t="s">
        <v>215</v>
      </c>
      <c r="C40" s="34" t="s">
        <v>212</v>
      </c>
      <c r="D40" s="35" t="s">
        <v>174</v>
      </c>
      <c r="E40" s="354" t="s">
        <v>193</v>
      </c>
      <c r="F40" s="354" t="s">
        <v>193</v>
      </c>
      <c r="G40" s="354" t="s">
        <v>193</v>
      </c>
      <c r="H40" s="35" t="s">
        <v>193</v>
      </c>
      <c r="I40" s="354" t="s">
        <v>193</v>
      </c>
      <c r="J40" s="354" t="s">
        <v>193</v>
      </c>
      <c r="K40" s="354" t="s">
        <v>193</v>
      </c>
      <c r="L40" s="35" t="s">
        <v>193</v>
      </c>
      <c r="M40" s="35" t="s">
        <v>193</v>
      </c>
      <c r="N40" s="35" t="s">
        <v>193</v>
      </c>
      <c r="O40" s="52" t="s">
        <v>193</v>
      </c>
      <c r="P40" s="52" t="s">
        <v>193</v>
      </c>
      <c r="Q40" s="52" t="s">
        <v>193</v>
      </c>
      <c r="R40" s="52" t="s">
        <v>193</v>
      </c>
      <c r="S40" s="52" t="s">
        <v>193</v>
      </c>
      <c r="T40" s="52" t="s">
        <v>193</v>
      </c>
      <c r="U40" s="52" t="s">
        <v>193</v>
      </c>
      <c r="V40" s="52" t="s">
        <v>193</v>
      </c>
      <c r="W40" s="52" t="s">
        <v>193</v>
      </c>
      <c r="X40" s="52" t="s">
        <v>193</v>
      </c>
      <c r="Y40" s="52" t="s">
        <v>193</v>
      </c>
      <c r="Z40" s="52" t="s">
        <v>193</v>
      </c>
      <c r="AA40" s="52" t="s">
        <v>193</v>
      </c>
      <c r="AB40" s="52" t="s">
        <v>193</v>
      </c>
      <c r="AC40" s="52" t="s">
        <v>193</v>
      </c>
      <c r="AD40" s="52" t="s">
        <v>193</v>
      </c>
      <c r="AE40" s="52" t="s">
        <v>193</v>
      </c>
      <c r="AF40" s="52" t="s">
        <v>193</v>
      </c>
      <c r="AG40" s="52" t="s">
        <v>193</v>
      </c>
      <c r="AH40" s="52" t="s">
        <v>193</v>
      </c>
      <c r="AI40" s="100" t="s">
        <v>193</v>
      </c>
      <c r="AJ40" s="38" t="s">
        <v>193</v>
      </c>
      <c r="AK40" s="52" t="s">
        <v>193</v>
      </c>
      <c r="AL40" s="52" t="s">
        <v>193</v>
      </c>
      <c r="AM40" s="52" t="s">
        <v>193</v>
      </c>
      <c r="AN40" s="52" t="s">
        <v>193</v>
      </c>
      <c r="AO40" s="52" t="s">
        <v>193</v>
      </c>
      <c r="AP40" s="52" t="s">
        <v>193</v>
      </c>
      <c r="AQ40" s="52" t="s">
        <v>193</v>
      </c>
      <c r="AR40" s="52" t="s">
        <v>193</v>
      </c>
      <c r="AS40" s="52" t="s">
        <v>193</v>
      </c>
      <c r="AT40" s="38" t="s">
        <v>193</v>
      </c>
      <c r="AU40" s="52" t="s">
        <v>193</v>
      </c>
      <c r="AV40" s="52" t="s">
        <v>193</v>
      </c>
      <c r="AW40" s="52" t="s">
        <v>193</v>
      </c>
      <c r="AX40" s="52" t="s">
        <v>193</v>
      </c>
      <c r="AY40" s="52" t="s">
        <v>193</v>
      </c>
      <c r="AZ40" s="52" t="s">
        <v>193</v>
      </c>
      <c r="BA40" s="52" t="s">
        <v>193</v>
      </c>
      <c r="BB40" s="52" t="s">
        <v>193</v>
      </c>
      <c r="BC40" s="52" t="s">
        <v>193</v>
      </c>
      <c r="BD40" s="52" t="s">
        <v>193</v>
      </c>
      <c r="BE40" s="38" t="s">
        <v>193</v>
      </c>
      <c r="BF40" s="52" t="s">
        <v>193</v>
      </c>
      <c r="BG40" s="52" t="s">
        <v>193</v>
      </c>
      <c r="BH40" s="52" t="s">
        <v>193</v>
      </c>
      <c r="BI40" s="52" t="s">
        <v>193</v>
      </c>
      <c r="BJ40" s="52" t="s">
        <v>193</v>
      </c>
      <c r="BK40" s="52" t="s">
        <v>193</v>
      </c>
      <c r="BL40" s="52" t="s">
        <v>193</v>
      </c>
      <c r="BM40" s="52" t="s">
        <v>193</v>
      </c>
      <c r="BN40" s="52" t="s">
        <v>193</v>
      </c>
      <c r="BO40" s="52" t="s">
        <v>193</v>
      </c>
      <c r="BP40" s="38" t="s">
        <v>193</v>
      </c>
      <c r="BQ40" s="52" t="s">
        <v>193</v>
      </c>
      <c r="BR40" s="52" t="s">
        <v>193</v>
      </c>
      <c r="BS40" s="52" t="s">
        <v>193</v>
      </c>
      <c r="BT40" s="52" t="s">
        <v>193</v>
      </c>
      <c r="BU40" s="52" t="s">
        <v>193</v>
      </c>
      <c r="BV40" s="35"/>
      <c r="BW40" s="35"/>
      <c r="BX40" s="35"/>
      <c r="BY40" s="35"/>
      <c r="BZ40" s="35"/>
      <c r="CA40" s="35"/>
    </row>
    <row r="41" spans="1:79" ht="112.5">
      <c r="B41" s="33" t="s">
        <v>215</v>
      </c>
      <c r="C41" s="34" t="s">
        <v>213</v>
      </c>
      <c r="D41" s="35" t="s">
        <v>174</v>
      </c>
      <c r="E41" s="354" t="s">
        <v>193</v>
      </c>
      <c r="F41" s="354" t="s">
        <v>193</v>
      </c>
      <c r="G41" s="354" t="s">
        <v>193</v>
      </c>
      <c r="H41" s="35" t="s">
        <v>193</v>
      </c>
      <c r="I41" s="354" t="s">
        <v>193</v>
      </c>
      <c r="J41" s="354" t="s">
        <v>193</v>
      </c>
      <c r="K41" s="354" t="s">
        <v>193</v>
      </c>
      <c r="L41" s="35" t="s">
        <v>193</v>
      </c>
      <c r="M41" s="35" t="s">
        <v>193</v>
      </c>
      <c r="N41" s="35" t="s">
        <v>193</v>
      </c>
      <c r="O41" s="52" t="s">
        <v>193</v>
      </c>
      <c r="P41" s="52" t="s">
        <v>193</v>
      </c>
      <c r="Q41" s="52" t="s">
        <v>193</v>
      </c>
      <c r="R41" s="52" t="s">
        <v>193</v>
      </c>
      <c r="S41" s="52" t="s">
        <v>193</v>
      </c>
      <c r="T41" s="52" t="s">
        <v>193</v>
      </c>
      <c r="U41" s="52" t="s">
        <v>193</v>
      </c>
      <c r="V41" s="52" t="s">
        <v>193</v>
      </c>
      <c r="W41" s="52" t="s">
        <v>193</v>
      </c>
      <c r="X41" s="52" t="s">
        <v>193</v>
      </c>
      <c r="Y41" s="52" t="s">
        <v>193</v>
      </c>
      <c r="Z41" s="52" t="s">
        <v>193</v>
      </c>
      <c r="AA41" s="52" t="s">
        <v>193</v>
      </c>
      <c r="AB41" s="52" t="s">
        <v>193</v>
      </c>
      <c r="AC41" s="52" t="s">
        <v>193</v>
      </c>
      <c r="AD41" s="52" t="s">
        <v>193</v>
      </c>
      <c r="AE41" s="52" t="s">
        <v>193</v>
      </c>
      <c r="AF41" s="52" t="s">
        <v>193</v>
      </c>
      <c r="AG41" s="52" t="s">
        <v>193</v>
      </c>
      <c r="AH41" s="52" t="s">
        <v>193</v>
      </c>
      <c r="AI41" s="100" t="s">
        <v>193</v>
      </c>
      <c r="AJ41" s="38" t="s">
        <v>193</v>
      </c>
      <c r="AK41" s="52" t="s">
        <v>193</v>
      </c>
      <c r="AL41" s="52" t="s">
        <v>193</v>
      </c>
      <c r="AM41" s="52" t="s">
        <v>193</v>
      </c>
      <c r="AN41" s="52" t="s">
        <v>193</v>
      </c>
      <c r="AO41" s="52" t="s">
        <v>193</v>
      </c>
      <c r="AP41" s="52" t="s">
        <v>193</v>
      </c>
      <c r="AQ41" s="52" t="s">
        <v>193</v>
      </c>
      <c r="AR41" s="52" t="s">
        <v>193</v>
      </c>
      <c r="AS41" s="52" t="s">
        <v>193</v>
      </c>
      <c r="AT41" s="38" t="s">
        <v>193</v>
      </c>
      <c r="AU41" s="52" t="s">
        <v>193</v>
      </c>
      <c r="AV41" s="52" t="s">
        <v>193</v>
      </c>
      <c r="AW41" s="52" t="s">
        <v>193</v>
      </c>
      <c r="AX41" s="52" t="s">
        <v>193</v>
      </c>
      <c r="AY41" s="52" t="s">
        <v>193</v>
      </c>
      <c r="AZ41" s="52" t="s">
        <v>193</v>
      </c>
      <c r="BA41" s="52" t="s">
        <v>193</v>
      </c>
      <c r="BB41" s="52" t="s">
        <v>193</v>
      </c>
      <c r="BC41" s="52" t="s">
        <v>193</v>
      </c>
      <c r="BD41" s="52" t="s">
        <v>193</v>
      </c>
      <c r="BE41" s="38" t="s">
        <v>193</v>
      </c>
      <c r="BF41" s="52" t="s">
        <v>193</v>
      </c>
      <c r="BG41" s="52" t="s">
        <v>193</v>
      </c>
      <c r="BH41" s="52" t="s">
        <v>193</v>
      </c>
      <c r="BI41" s="52" t="s">
        <v>193</v>
      </c>
      <c r="BJ41" s="52" t="s">
        <v>193</v>
      </c>
      <c r="BK41" s="52" t="s">
        <v>193</v>
      </c>
      <c r="BL41" s="52" t="s">
        <v>193</v>
      </c>
      <c r="BM41" s="52" t="s">
        <v>193</v>
      </c>
      <c r="BN41" s="52" t="s">
        <v>193</v>
      </c>
      <c r="BO41" s="52" t="s">
        <v>193</v>
      </c>
      <c r="BP41" s="38" t="s">
        <v>193</v>
      </c>
      <c r="BQ41" s="52" t="s">
        <v>193</v>
      </c>
      <c r="BR41" s="52" t="s">
        <v>193</v>
      </c>
      <c r="BS41" s="52" t="s">
        <v>193</v>
      </c>
      <c r="BT41" s="52" t="s">
        <v>193</v>
      </c>
      <c r="BU41" s="52" t="s">
        <v>193</v>
      </c>
      <c r="BV41" s="35"/>
      <c r="BW41" s="35"/>
      <c r="BX41" s="35"/>
      <c r="BY41" s="35"/>
      <c r="BZ41" s="35"/>
      <c r="CA41" s="35"/>
    </row>
    <row r="42" spans="1:79" ht="112.5">
      <c r="B42" s="33" t="s">
        <v>215</v>
      </c>
      <c r="C42" s="34" t="s">
        <v>216</v>
      </c>
      <c r="D42" s="35" t="s">
        <v>174</v>
      </c>
      <c r="E42" s="354" t="s">
        <v>193</v>
      </c>
      <c r="F42" s="354" t="s">
        <v>193</v>
      </c>
      <c r="G42" s="354" t="s">
        <v>193</v>
      </c>
      <c r="H42" s="35" t="s">
        <v>193</v>
      </c>
      <c r="I42" s="354" t="s">
        <v>193</v>
      </c>
      <c r="J42" s="354" t="s">
        <v>193</v>
      </c>
      <c r="K42" s="354" t="s">
        <v>193</v>
      </c>
      <c r="L42" s="35" t="s">
        <v>193</v>
      </c>
      <c r="M42" s="35" t="s">
        <v>193</v>
      </c>
      <c r="N42" s="35" t="s">
        <v>193</v>
      </c>
      <c r="O42" s="52" t="s">
        <v>193</v>
      </c>
      <c r="P42" s="52" t="s">
        <v>193</v>
      </c>
      <c r="Q42" s="52" t="s">
        <v>193</v>
      </c>
      <c r="R42" s="52" t="s">
        <v>193</v>
      </c>
      <c r="S42" s="52" t="s">
        <v>193</v>
      </c>
      <c r="T42" s="52" t="s">
        <v>193</v>
      </c>
      <c r="U42" s="52" t="s">
        <v>193</v>
      </c>
      <c r="V42" s="52" t="s">
        <v>193</v>
      </c>
      <c r="W42" s="52" t="s">
        <v>193</v>
      </c>
      <c r="X42" s="52" t="s">
        <v>193</v>
      </c>
      <c r="Y42" s="52" t="s">
        <v>193</v>
      </c>
      <c r="Z42" s="52" t="s">
        <v>193</v>
      </c>
      <c r="AA42" s="52" t="s">
        <v>193</v>
      </c>
      <c r="AB42" s="52" t="s">
        <v>193</v>
      </c>
      <c r="AC42" s="52" t="s">
        <v>193</v>
      </c>
      <c r="AD42" s="52" t="s">
        <v>193</v>
      </c>
      <c r="AE42" s="52" t="s">
        <v>193</v>
      </c>
      <c r="AF42" s="52" t="s">
        <v>193</v>
      </c>
      <c r="AG42" s="52" t="s">
        <v>193</v>
      </c>
      <c r="AH42" s="52" t="s">
        <v>193</v>
      </c>
      <c r="AI42" s="100" t="s">
        <v>193</v>
      </c>
      <c r="AJ42" s="38" t="s">
        <v>193</v>
      </c>
      <c r="AK42" s="52" t="s">
        <v>193</v>
      </c>
      <c r="AL42" s="52" t="s">
        <v>193</v>
      </c>
      <c r="AM42" s="52" t="s">
        <v>193</v>
      </c>
      <c r="AN42" s="52" t="s">
        <v>193</v>
      </c>
      <c r="AO42" s="52" t="s">
        <v>193</v>
      </c>
      <c r="AP42" s="52" t="s">
        <v>193</v>
      </c>
      <c r="AQ42" s="52" t="s">
        <v>193</v>
      </c>
      <c r="AR42" s="52" t="s">
        <v>193</v>
      </c>
      <c r="AS42" s="52" t="s">
        <v>193</v>
      </c>
      <c r="AT42" s="38" t="s">
        <v>193</v>
      </c>
      <c r="AU42" s="52" t="s">
        <v>193</v>
      </c>
      <c r="AV42" s="52" t="s">
        <v>193</v>
      </c>
      <c r="AW42" s="52" t="s">
        <v>193</v>
      </c>
      <c r="AX42" s="52" t="s">
        <v>193</v>
      </c>
      <c r="AY42" s="52" t="s">
        <v>193</v>
      </c>
      <c r="AZ42" s="52" t="s">
        <v>193</v>
      </c>
      <c r="BA42" s="52" t="s">
        <v>193</v>
      </c>
      <c r="BB42" s="52" t="s">
        <v>193</v>
      </c>
      <c r="BC42" s="52" t="s">
        <v>193</v>
      </c>
      <c r="BD42" s="52" t="s">
        <v>193</v>
      </c>
      <c r="BE42" s="38" t="s">
        <v>193</v>
      </c>
      <c r="BF42" s="52" t="s">
        <v>193</v>
      </c>
      <c r="BG42" s="52" t="s">
        <v>193</v>
      </c>
      <c r="BH42" s="52" t="s">
        <v>193</v>
      </c>
      <c r="BI42" s="52" t="s">
        <v>193</v>
      </c>
      <c r="BJ42" s="52" t="s">
        <v>193</v>
      </c>
      <c r="BK42" s="52" t="s">
        <v>193</v>
      </c>
      <c r="BL42" s="52" t="s">
        <v>193</v>
      </c>
      <c r="BM42" s="52" t="s">
        <v>193</v>
      </c>
      <c r="BN42" s="52" t="s">
        <v>193</v>
      </c>
      <c r="BO42" s="52" t="s">
        <v>193</v>
      </c>
      <c r="BP42" s="38" t="s">
        <v>193</v>
      </c>
      <c r="BQ42" s="52" t="s">
        <v>193</v>
      </c>
      <c r="BR42" s="52" t="s">
        <v>193</v>
      </c>
      <c r="BS42" s="52" t="s">
        <v>193</v>
      </c>
      <c r="BT42" s="52" t="s">
        <v>193</v>
      </c>
      <c r="BU42" s="52" t="s">
        <v>193</v>
      </c>
      <c r="BV42" s="35"/>
      <c r="BW42" s="35"/>
      <c r="BX42" s="35"/>
      <c r="BY42" s="35"/>
      <c r="BZ42" s="35"/>
      <c r="CA42" s="35"/>
    </row>
    <row r="43" spans="1:79" ht="112.5">
      <c r="B43" s="39" t="s">
        <v>217</v>
      </c>
      <c r="C43" s="40" t="s">
        <v>218</v>
      </c>
      <c r="D43" s="41" t="s">
        <v>174</v>
      </c>
      <c r="E43" s="96" t="str">
        <f>E45</f>
        <v>П,С</v>
      </c>
      <c r="F43" s="41">
        <f>MIN(F44,F47)</f>
        <v>0</v>
      </c>
      <c r="G43" s="41">
        <f>MAX(G44,G47)</f>
        <v>2022</v>
      </c>
      <c r="H43" s="41">
        <f>MAX(H44,H47)</f>
        <v>0</v>
      </c>
      <c r="I43" s="96">
        <f t="shared" ref="I43:AN43" si="21">I44+I47</f>
        <v>0</v>
      </c>
      <c r="J43" s="96">
        <f t="shared" si="21"/>
        <v>0</v>
      </c>
      <c r="K43" s="96">
        <f t="shared" si="21"/>
        <v>0</v>
      </c>
      <c r="L43" s="96">
        <f t="shared" si="21"/>
        <v>0</v>
      </c>
      <c r="M43" s="96">
        <f t="shared" si="21"/>
        <v>0</v>
      </c>
      <c r="N43" s="96">
        <f t="shared" si="21"/>
        <v>0</v>
      </c>
      <c r="O43" s="96">
        <f t="shared" si="21"/>
        <v>14.714705599999998</v>
      </c>
      <c r="P43" s="96">
        <f t="shared" si="21"/>
        <v>0</v>
      </c>
      <c r="Q43" s="96">
        <f t="shared" si="21"/>
        <v>442.51154199999996</v>
      </c>
      <c r="R43" s="96">
        <f t="shared" si="21"/>
        <v>472.5806</v>
      </c>
      <c r="S43" s="96">
        <f t="shared" si="21"/>
        <v>0</v>
      </c>
      <c r="T43" s="96">
        <f t="shared" si="21"/>
        <v>0</v>
      </c>
      <c r="U43" s="96">
        <f t="shared" si="21"/>
        <v>472.5806</v>
      </c>
      <c r="V43" s="96">
        <f t="shared" si="21"/>
        <v>0</v>
      </c>
      <c r="W43" s="96">
        <f t="shared" si="21"/>
        <v>0</v>
      </c>
      <c r="X43" s="96">
        <f t="shared" si="21"/>
        <v>472.5806</v>
      </c>
      <c r="Y43" s="96">
        <f t="shared" si="21"/>
        <v>0</v>
      </c>
      <c r="Z43" s="96">
        <f t="shared" si="21"/>
        <v>0</v>
      </c>
      <c r="AA43" s="96">
        <f t="shared" si="21"/>
        <v>0</v>
      </c>
      <c r="AB43" s="96">
        <f t="shared" si="21"/>
        <v>0</v>
      </c>
      <c r="AC43" s="96">
        <f t="shared" si="21"/>
        <v>0</v>
      </c>
      <c r="AD43" s="96">
        <f t="shared" si="21"/>
        <v>0</v>
      </c>
      <c r="AE43" s="96">
        <f t="shared" si="21"/>
        <v>0</v>
      </c>
      <c r="AF43" s="96">
        <f t="shared" si="21"/>
        <v>0</v>
      </c>
      <c r="AG43" s="96">
        <f t="shared" si="21"/>
        <v>0</v>
      </c>
      <c r="AH43" s="96">
        <f t="shared" si="21"/>
        <v>0</v>
      </c>
      <c r="AI43" s="96">
        <f t="shared" si="21"/>
        <v>0</v>
      </c>
      <c r="AJ43" s="96">
        <f t="shared" si="21"/>
        <v>0</v>
      </c>
      <c r="AK43" s="96">
        <f t="shared" si="21"/>
        <v>0</v>
      </c>
      <c r="AL43" s="96">
        <f t="shared" si="21"/>
        <v>0</v>
      </c>
      <c r="AM43" s="96">
        <f t="shared" si="21"/>
        <v>0</v>
      </c>
      <c r="AN43" s="96">
        <f t="shared" si="21"/>
        <v>0</v>
      </c>
      <c r="AO43" s="96">
        <f t="shared" ref="AO43:BU43" si="22">AO44+AO47</f>
        <v>0</v>
      </c>
      <c r="AP43" s="96">
        <f t="shared" si="22"/>
        <v>0</v>
      </c>
      <c r="AQ43" s="96">
        <f t="shared" si="22"/>
        <v>0</v>
      </c>
      <c r="AR43" s="96">
        <f t="shared" si="22"/>
        <v>0</v>
      </c>
      <c r="AS43" s="96">
        <f t="shared" si="22"/>
        <v>0</v>
      </c>
      <c r="AT43" s="96">
        <f t="shared" si="22"/>
        <v>45.868205599999996</v>
      </c>
      <c r="AU43" s="96">
        <f t="shared" si="22"/>
        <v>0</v>
      </c>
      <c r="AV43" s="96">
        <f t="shared" si="22"/>
        <v>0</v>
      </c>
      <c r="AW43" s="96">
        <f t="shared" si="22"/>
        <v>0</v>
      </c>
      <c r="AX43" s="96">
        <f t="shared" ref="AX43" si="23">AX44+AX47</f>
        <v>31.153499999999998</v>
      </c>
      <c r="AY43" s="96">
        <f t="shared" si="22"/>
        <v>14.714705599999998</v>
      </c>
      <c r="AZ43" s="96">
        <f t="shared" si="22"/>
        <v>0</v>
      </c>
      <c r="BA43" s="96">
        <f t="shared" si="22"/>
        <v>0</v>
      </c>
      <c r="BB43" s="96">
        <f t="shared" si="22"/>
        <v>0</v>
      </c>
      <c r="BC43" s="96">
        <f t="shared" si="22"/>
        <v>0</v>
      </c>
      <c r="BD43" s="96">
        <f t="shared" si="22"/>
        <v>0</v>
      </c>
      <c r="BE43" s="96">
        <f t="shared" si="22"/>
        <v>356.71119999999996</v>
      </c>
      <c r="BF43" s="96">
        <f t="shared" si="22"/>
        <v>0</v>
      </c>
      <c r="BG43" s="96">
        <f t="shared" si="22"/>
        <v>0</v>
      </c>
      <c r="BH43" s="96">
        <f t="shared" si="22"/>
        <v>0</v>
      </c>
      <c r="BI43" s="96">
        <f t="shared" ref="BI43" si="24">BI44+BI47</f>
        <v>356.71119999999996</v>
      </c>
      <c r="BJ43" s="96">
        <f t="shared" si="22"/>
        <v>0</v>
      </c>
      <c r="BK43" s="96">
        <f t="shared" si="22"/>
        <v>0</v>
      </c>
      <c r="BL43" s="96">
        <f t="shared" si="22"/>
        <v>0</v>
      </c>
      <c r="BM43" s="96">
        <f t="shared" si="22"/>
        <v>0</v>
      </c>
      <c r="BN43" s="96">
        <f t="shared" si="22"/>
        <v>0</v>
      </c>
      <c r="BO43" s="96">
        <f t="shared" si="22"/>
        <v>0</v>
      </c>
      <c r="BP43" s="96">
        <f t="shared" si="22"/>
        <v>402.57940559999997</v>
      </c>
      <c r="BQ43" s="96">
        <f t="shared" si="22"/>
        <v>0</v>
      </c>
      <c r="BR43" s="96">
        <f t="shared" si="22"/>
        <v>0</v>
      </c>
      <c r="BS43" s="96">
        <f t="shared" si="22"/>
        <v>0</v>
      </c>
      <c r="BT43" s="96">
        <f t="shared" ref="BT43" si="25">BT44+BT47</f>
        <v>387.86469999999997</v>
      </c>
      <c r="BU43" s="96">
        <f t="shared" si="22"/>
        <v>14.714705599999998</v>
      </c>
      <c r="BV43" s="41"/>
      <c r="BW43" s="41"/>
      <c r="BX43" s="41"/>
      <c r="BY43" s="41"/>
      <c r="BZ43" s="41"/>
      <c r="CA43" s="41"/>
    </row>
    <row r="44" spans="1:79" ht="93.75">
      <c r="B44" s="25" t="s">
        <v>219</v>
      </c>
      <c r="C44" s="26" t="s">
        <v>220</v>
      </c>
      <c r="D44" s="27" t="s">
        <v>174</v>
      </c>
      <c r="E44" s="27" t="str">
        <f>E45</f>
        <v>П,С</v>
      </c>
      <c r="F44" s="27">
        <f>MIN(F45:F46)</f>
        <v>2020</v>
      </c>
      <c r="G44" s="27">
        <f>MAX(G45:G46)</f>
        <v>2021</v>
      </c>
      <c r="H44" s="27">
        <f>MAX(H45:H46)</f>
        <v>0</v>
      </c>
      <c r="I44" s="101">
        <f t="shared" ref="I44:AN44" si="26">SUM(I45:I46)</f>
        <v>0</v>
      </c>
      <c r="J44" s="101">
        <f t="shared" si="26"/>
        <v>0</v>
      </c>
      <c r="K44" s="101">
        <f t="shared" si="26"/>
        <v>0</v>
      </c>
      <c r="L44" s="101">
        <f t="shared" si="26"/>
        <v>0</v>
      </c>
      <c r="M44" s="101">
        <f t="shared" si="26"/>
        <v>0</v>
      </c>
      <c r="N44" s="101">
        <f t="shared" si="26"/>
        <v>0</v>
      </c>
      <c r="O44" s="101">
        <f t="shared" si="26"/>
        <v>14.714705599999998</v>
      </c>
      <c r="P44" s="101">
        <f t="shared" si="26"/>
        <v>0</v>
      </c>
      <c r="Q44" s="101">
        <f t="shared" si="26"/>
        <v>49.520718000000002</v>
      </c>
      <c r="R44" s="101">
        <f t="shared" si="26"/>
        <v>51.123599999999996</v>
      </c>
      <c r="S44" s="101">
        <f t="shared" si="26"/>
        <v>0</v>
      </c>
      <c r="T44" s="101">
        <f t="shared" si="26"/>
        <v>0</v>
      </c>
      <c r="U44" s="101">
        <f t="shared" si="26"/>
        <v>51.123599999999996</v>
      </c>
      <c r="V44" s="101">
        <f t="shared" si="26"/>
        <v>0</v>
      </c>
      <c r="W44" s="101">
        <f t="shared" si="26"/>
        <v>0</v>
      </c>
      <c r="X44" s="101">
        <f t="shared" si="26"/>
        <v>51.123599999999996</v>
      </c>
      <c r="Y44" s="101">
        <f t="shared" si="26"/>
        <v>0</v>
      </c>
      <c r="Z44" s="101">
        <f t="shared" si="26"/>
        <v>0</v>
      </c>
      <c r="AA44" s="101">
        <f t="shared" si="26"/>
        <v>0</v>
      </c>
      <c r="AB44" s="101">
        <f t="shared" si="26"/>
        <v>0</v>
      </c>
      <c r="AC44" s="101">
        <f t="shared" si="26"/>
        <v>0</v>
      </c>
      <c r="AD44" s="101">
        <f t="shared" si="26"/>
        <v>0</v>
      </c>
      <c r="AE44" s="101">
        <f t="shared" si="26"/>
        <v>0</v>
      </c>
      <c r="AF44" s="101">
        <f t="shared" si="26"/>
        <v>0</v>
      </c>
      <c r="AG44" s="101">
        <f t="shared" si="26"/>
        <v>0</v>
      </c>
      <c r="AH44" s="101">
        <f t="shared" si="26"/>
        <v>0</v>
      </c>
      <c r="AI44" s="101">
        <f t="shared" si="26"/>
        <v>0</v>
      </c>
      <c r="AJ44" s="101">
        <f t="shared" si="26"/>
        <v>0</v>
      </c>
      <c r="AK44" s="101">
        <f t="shared" si="26"/>
        <v>0</v>
      </c>
      <c r="AL44" s="101">
        <f t="shared" si="26"/>
        <v>0</v>
      </c>
      <c r="AM44" s="101">
        <f t="shared" si="26"/>
        <v>0</v>
      </c>
      <c r="AN44" s="101">
        <f t="shared" si="26"/>
        <v>0</v>
      </c>
      <c r="AO44" s="101">
        <f t="shared" ref="AO44:BU44" si="27">SUM(AO45:AO46)</f>
        <v>0</v>
      </c>
      <c r="AP44" s="101">
        <f t="shared" si="27"/>
        <v>0</v>
      </c>
      <c r="AQ44" s="101">
        <f t="shared" si="27"/>
        <v>0</v>
      </c>
      <c r="AR44" s="101">
        <f t="shared" si="27"/>
        <v>0</v>
      </c>
      <c r="AS44" s="101">
        <f t="shared" si="27"/>
        <v>0</v>
      </c>
      <c r="AT44" s="101">
        <f t="shared" si="27"/>
        <v>14.714705599999998</v>
      </c>
      <c r="AU44" s="101">
        <f t="shared" si="27"/>
        <v>0</v>
      </c>
      <c r="AV44" s="101">
        <f t="shared" si="27"/>
        <v>0</v>
      </c>
      <c r="AW44" s="101">
        <f t="shared" si="27"/>
        <v>0</v>
      </c>
      <c r="AX44" s="101">
        <f t="shared" ref="AX44" si="28">SUM(AX45:AX46)</f>
        <v>0</v>
      </c>
      <c r="AY44" s="101">
        <f t="shared" si="27"/>
        <v>14.714705599999998</v>
      </c>
      <c r="AZ44" s="101">
        <f t="shared" si="27"/>
        <v>0</v>
      </c>
      <c r="BA44" s="101">
        <f t="shared" si="27"/>
        <v>0</v>
      </c>
      <c r="BB44" s="101">
        <f t="shared" si="27"/>
        <v>0</v>
      </c>
      <c r="BC44" s="101">
        <f t="shared" si="27"/>
        <v>0</v>
      </c>
      <c r="BD44" s="101">
        <f t="shared" si="27"/>
        <v>0</v>
      </c>
      <c r="BE44" s="101">
        <f t="shared" si="27"/>
        <v>0</v>
      </c>
      <c r="BF44" s="101">
        <f t="shared" si="27"/>
        <v>0</v>
      </c>
      <c r="BG44" s="101">
        <f t="shared" si="27"/>
        <v>0</v>
      </c>
      <c r="BH44" s="101">
        <f t="shared" si="27"/>
        <v>0</v>
      </c>
      <c r="BI44" s="101">
        <f t="shared" ref="BI44" si="29">SUM(BI45:BI46)</f>
        <v>0</v>
      </c>
      <c r="BJ44" s="101">
        <f t="shared" si="27"/>
        <v>0</v>
      </c>
      <c r="BK44" s="101">
        <f t="shared" si="27"/>
        <v>0</v>
      </c>
      <c r="BL44" s="101">
        <f t="shared" si="27"/>
        <v>0</v>
      </c>
      <c r="BM44" s="101">
        <f t="shared" si="27"/>
        <v>0</v>
      </c>
      <c r="BN44" s="101">
        <f t="shared" si="27"/>
        <v>0</v>
      </c>
      <c r="BO44" s="101">
        <f t="shared" si="27"/>
        <v>0</v>
      </c>
      <c r="BP44" s="101">
        <f t="shared" si="27"/>
        <v>14.714705599999998</v>
      </c>
      <c r="BQ44" s="101">
        <f t="shared" si="27"/>
        <v>0</v>
      </c>
      <c r="BR44" s="101">
        <f t="shared" si="27"/>
        <v>0</v>
      </c>
      <c r="BS44" s="101">
        <f t="shared" si="27"/>
        <v>0</v>
      </c>
      <c r="BT44" s="101">
        <f t="shared" ref="BT44" si="30">SUM(BT45:BT46)</f>
        <v>0</v>
      </c>
      <c r="BU44" s="101">
        <f t="shared" si="27"/>
        <v>14.714705599999998</v>
      </c>
      <c r="BV44" s="27"/>
      <c r="BW44" s="27"/>
      <c r="BX44" s="27"/>
      <c r="BY44" s="27"/>
      <c r="BZ44" s="27"/>
      <c r="CA44" s="27"/>
    </row>
    <row r="45" spans="1:79" ht="93.75">
      <c r="A45" s="99" t="s">
        <v>175</v>
      </c>
      <c r="B45" s="33" t="s">
        <v>219</v>
      </c>
      <c r="C45" s="34" t="s">
        <v>221</v>
      </c>
      <c r="D45" s="43" t="s">
        <v>222</v>
      </c>
      <c r="E45" s="354" t="s">
        <v>458</v>
      </c>
      <c r="F45" s="354">
        <v>2020</v>
      </c>
      <c r="G45" s="354">
        <v>2021</v>
      </c>
      <c r="H45" s="35" t="s">
        <v>193</v>
      </c>
      <c r="I45" s="354" t="s">
        <v>193</v>
      </c>
      <c r="J45" s="354" t="s">
        <v>193</v>
      </c>
      <c r="K45" s="354" t="s">
        <v>193</v>
      </c>
      <c r="L45" s="35" t="s">
        <v>193</v>
      </c>
      <c r="M45" s="35" t="s">
        <v>193</v>
      </c>
      <c r="N45" s="35" t="s">
        <v>193</v>
      </c>
      <c r="O45" s="52">
        <f>(4.0626*2)*1.2</f>
        <v>9.7502399999999998</v>
      </c>
      <c r="P45" s="52">
        <v>0</v>
      </c>
      <c r="Q45" s="52">
        <v>40.347048000000001</v>
      </c>
      <c r="R45" s="52">
        <v>41.635199999999998</v>
      </c>
      <c r="S45" s="52" t="s">
        <v>193</v>
      </c>
      <c r="T45" s="52" t="s">
        <v>193</v>
      </c>
      <c r="U45" s="52">
        <f>R45</f>
        <v>41.635199999999998</v>
      </c>
      <c r="V45" s="52" t="s">
        <v>193</v>
      </c>
      <c r="W45" s="52">
        <v>0</v>
      </c>
      <c r="X45" s="52">
        <f>U45</f>
        <v>41.635199999999998</v>
      </c>
      <c r="Y45" s="52" t="s">
        <v>193</v>
      </c>
      <c r="Z45" s="52">
        <f>SUM(AA45:AD45)</f>
        <v>0</v>
      </c>
      <c r="AA45" s="52">
        <v>0</v>
      </c>
      <c r="AB45" s="52">
        <v>0</v>
      </c>
      <c r="AC45" s="52">
        <v>0</v>
      </c>
      <c r="AD45" s="52">
        <v>0</v>
      </c>
      <c r="AE45" s="52">
        <f>SUM(AF45:AI45)</f>
        <v>0</v>
      </c>
      <c r="AF45" s="52">
        <v>0</v>
      </c>
      <c r="AG45" s="52">
        <v>0</v>
      </c>
      <c r="AH45" s="52">
        <v>0</v>
      </c>
      <c r="AI45" s="100">
        <v>0</v>
      </c>
      <c r="AJ45" s="52">
        <f>SUM(AK45:AN45)</f>
        <v>0</v>
      </c>
      <c r="AK45" s="52">
        <v>0</v>
      </c>
      <c r="AL45" s="52">
        <v>0</v>
      </c>
      <c r="AM45" s="52">
        <v>0</v>
      </c>
      <c r="AN45" s="52">
        <v>0</v>
      </c>
      <c r="AO45" s="52"/>
      <c r="AP45" s="52"/>
      <c r="AQ45" s="52"/>
      <c r="AR45" s="52"/>
      <c r="AS45" s="52"/>
      <c r="AT45" s="52">
        <f>SUM(AU45:AY45)</f>
        <v>9.7502399999999998</v>
      </c>
      <c r="AU45" s="52">
        <v>0</v>
      </c>
      <c r="AV45" s="52">
        <v>0</v>
      </c>
      <c r="AW45" s="52">
        <v>0</v>
      </c>
      <c r="AX45" s="52">
        <v>0</v>
      </c>
      <c r="AY45" s="52">
        <f>O45-AN45</f>
        <v>9.7502399999999998</v>
      </c>
      <c r="AZ45" s="52"/>
      <c r="BA45" s="52"/>
      <c r="BB45" s="52"/>
      <c r="BC45" s="52"/>
      <c r="BD45" s="52"/>
      <c r="BE45" s="52">
        <f>SUM(BF45:BJ45)</f>
        <v>0</v>
      </c>
      <c r="BF45" s="52">
        <v>0</v>
      </c>
      <c r="BG45" s="52">
        <v>0</v>
      </c>
      <c r="BH45" s="52">
        <v>0</v>
      </c>
      <c r="BI45" s="52">
        <v>0</v>
      </c>
      <c r="BJ45" s="52">
        <v>0</v>
      </c>
      <c r="BK45" s="52"/>
      <c r="BL45" s="52"/>
      <c r="BM45" s="52"/>
      <c r="BN45" s="52"/>
      <c r="BO45" s="52"/>
      <c r="BP45" s="52">
        <f>SUM(BQ45:BU45)</f>
        <v>9.7502399999999998</v>
      </c>
      <c r="BQ45" s="52">
        <f t="shared" ref="BQ45:BS46" si="31">AK45+AU45+BF45</f>
        <v>0</v>
      </c>
      <c r="BR45" s="52">
        <f t="shared" si="31"/>
        <v>0</v>
      </c>
      <c r="BS45" s="52">
        <f t="shared" si="31"/>
        <v>0</v>
      </c>
      <c r="BT45" s="52">
        <f>AX45+BI45</f>
        <v>0</v>
      </c>
      <c r="BU45" s="338">
        <f>AN45+AY45+BJ45</f>
        <v>9.7502399999999998</v>
      </c>
      <c r="BV45" s="35"/>
      <c r="BW45" s="35"/>
      <c r="BX45" s="35"/>
      <c r="BY45" s="35"/>
      <c r="BZ45" s="35"/>
      <c r="CA45" s="35" t="s">
        <v>459</v>
      </c>
    </row>
    <row r="46" spans="1:79" ht="93.75">
      <c r="A46" s="99" t="s">
        <v>175</v>
      </c>
      <c r="B46" s="33" t="s">
        <v>219</v>
      </c>
      <c r="C46" s="34" t="s">
        <v>223</v>
      </c>
      <c r="D46" s="43" t="s">
        <v>224</v>
      </c>
      <c r="E46" s="354" t="s">
        <v>458</v>
      </c>
      <c r="F46" s="354">
        <v>2020</v>
      </c>
      <c r="G46" s="354">
        <v>2021</v>
      </c>
      <c r="H46" s="35" t="s">
        <v>193</v>
      </c>
      <c r="I46" s="354" t="s">
        <v>193</v>
      </c>
      <c r="J46" s="354" t="s">
        <v>193</v>
      </c>
      <c r="K46" s="354" t="s">
        <v>193</v>
      </c>
      <c r="L46" s="35" t="s">
        <v>193</v>
      </c>
      <c r="M46" s="35" t="s">
        <v>193</v>
      </c>
      <c r="N46" s="35" t="s">
        <v>193</v>
      </c>
      <c r="O46" s="52">
        <f>(4.12603*1.2)+0.0132296</f>
        <v>4.9644655999999996</v>
      </c>
      <c r="P46" s="52">
        <v>0</v>
      </c>
      <c r="Q46" s="52">
        <v>9.1736699999999995</v>
      </c>
      <c r="R46" s="52">
        <v>9.4884000000000004</v>
      </c>
      <c r="S46" s="52" t="s">
        <v>193</v>
      </c>
      <c r="T46" s="52" t="s">
        <v>193</v>
      </c>
      <c r="U46" s="52">
        <f>R46</f>
        <v>9.4884000000000004</v>
      </c>
      <c r="V46" s="52" t="s">
        <v>193</v>
      </c>
      <c r="W46" s="52">
        <v>0</v>
      </c>
      <c r="X46" s="52">
        <f>U46</f>
        <v>9.4884000000000004</v>
      </c>
      <c r="Y46" s="52" t="s">
        <v>193</v>
      </c>
      <c r="Z46" s="52">
        <f>SUM(AA46:AD46)</f>
        <v>0</v>
      </c>
      <c r="AA46" s="52">
        <v>0</v>
      </c>
      <c r="AB46" s="52">
        <v>0</v>
      </c>
      <c r="AC46" s="52">
        <v>0</v>
      </c>
      <c r="AD46" s="52">
        <v>0</v>
      </c>
      <c r="AE46" s="52">
        <f>SUM(AF46:AI46)</f>
        <v>0</v>
      </c>
      <c r="AF46" s="52">
        <v>0</v>
      </c>
      <c r="AG46" s="52">
        <v>0</v>
      </c>
      <c r="AH46" s="52">
        <v>0</v>
      </c>
      <c r="AI46" s="100">
        <v>0</v>
      </c>
      <c r="AJ46" s="52">
        <f>SUM(AK46:AN46)</f>
        <v>0</v>
      </c>
      <c r="AK46" s="52">
        <v>0</v>
      </c>
      <c r="AL46" s="52">
        <v>0</v>
      </c>
      <c r="AM46" s="52">
        <v>0</v>
      </c>
      <c r="AN46" s="52">
        <v>0</v>
      </c>
      <c r="AO46" s="52"/>
      <c r="AP46" s="52"/>
      <c r="AQ46" s="52"/>
      <c r="AR46" s="52"/>
      <c r="AS46" s="52"/>
      <c r="AT46" s="52">
        <f>SUM(AU46:AY46)</f>
        <v>4.9644655999999996</v>
      </c>
      <c r="AU46" s="52">
        <v>0</v>
      </c>
      <c r="AV46" s="52">
        <v>0</v>
      </c>
      <c r="AW46" s="52">
        <v>0</v>
      </c>
      <c r="AX46" s="52">
        <v>0</v>
      </c>
      <c r="AY46" s="52">
        <f>O46-AN46</f>
        <v>4.9644655999999996</v>
      </c>
      <c r="AZ46" s="52"/>
      <c r="BA46" s="52"/>
      <c r="BB46" s="52"/>
      <c r="BC46" s="52"/>
      <c r="BD46" s="52"/>
      <c r="BE46" s="52">
        <f>SUM(BF46:BJ46)</f>
        <v>0</v>
      </c>
      <c r="BF46" s="52">
        <v>0</v>
      </c>
      <c r="BG46" s="52">
        <v>0</v>
      </c>
      <c r="BH46" s="52">
        <v>0</v>
      </c>
      <c r="BI46" s="52">
        <v>0</v>
      </c>
      <c r="BJ46" s="52">
        <v>0</v>
      </c>
      <c r="BK46" s="52"/>
      <c r="BL46" s="52"/>
      <c r="BM46" s="52"/>
      <c r="BN46" s="52"/>
      <c r="BO46" s="52"/>
      <c r="BP46" s="52">
        <f>SUM(BQ46:BU46)</f>
        <v>4.9644655999999996</v>
      </c>
      <c r="BQ46" s="52">
        <f t="shared" si="31"/>
        <v>0</v>
      </c>
      <c r="BR46" s="52">
        <f t="shared" si="31"/>
        <v>0</v>
      </c>
      <c r="BS46" s="52">
        <f t="shared" si="31"/>
        <v>0</v>
      </c>
      <c r="BT46" s="52">
        <f>AX46+BI46</f>
        <v>0</v>
      </c>
      <c r="BU46" s="338">
        <f>AN46+AY46+BJ46</f>
        <v>4.9644655999999996</v>
      </c>
      <c r="BV46" s="35"/>
      <c r="BW46" s="35"/>
      <c r="BX46" s="35"/>
      <c r="BY46" s="35"/>
      <c r="BZ46" s="35"/>
      <c r="CA46" s="35" t="s">
        <v>459</v>
      </c>
    </row>
    <row r="47" spans="1:79" ht="93.75">
      <c r="B47" s="25" t="s">
        <v>225</v>
      </c>
      <c r="C47" s="26" t="s">
        <v>226</v>
      </c>
      <c r="D47" s="27" t="s">
        <v>174</v>
      </c>
      <c r="E47" s="27" t="str">
        <f>E48</f>
        <v>П,С</v>
      </c>
      <c r="F47" s="27">
        <f>MIN(F48:F51)</f>
        <v>0</v>
      </c>
      <c r="G47" s="27">
        <f>MAX(G48:G51)</f>
        <v>2022</v>
      </c>
      <c r="H47" s="27">
        <f>MAX(H48:H51)</f>
        <v>0</v>
      </c>
      <c r="I47" s="27">
        <f t="shared" ref="I47:AN47" si="32">SUM(I48:I51)</f>
        <v>0</v>
      </c>
      <c r="J47" s="27">
        <f t="shared" si="32"/>
        <v>0</v>
      </c>
      <c r="K47" s="27">
        <f t="shared" si="32"/>
        <v>0</v>
      </c>
      <c r="L47" s="27">
        <f t="shared" si="32"/>
        <v>0</v>
      </c>
      <c r="M47" s="27">
        <f t="shared" si="32"/>
        <v>0</v>
      </c>
      <c r="N47" s="27">
        <f t="shared" si="32"/>
        <v>0</v>
      </c>
      <c r="O47" s="27">
        <f t="shared" si="32"/>
        <v>0</v>
      </c>
      <c r="P47" s="27">
        <f t="shared" si="32"/>
        <v>0</v>
      </c>
      <c r="Q47" s="102">
        <f t="shared" si="32"/>
        <v>392.99082399999998</v>
      </c>
      <c r="R47" s="102">
        <f t="shared" si="32"/>
        <v>421.45699999999999</v>
      </c>
      <c r="S47" s="102">
        <f t="shared" si="32"/>
        <v>0</v>
      </c>
      <c r="T47" s="102">
        <f t="shared" si="32"/>
        <v>0</v>
      </c>
      <c r="U47" s="102">
        <f t="shared" si="32"/>
        <v>421.45699999999999</v>
      </c>
      <c r="V47" s="102">
        <f t="shared" si="32"/>
        <v>0</v>
      </c>
      <c r="W47" s="102">
        <f t="shared" si="32"/>
        <v>0</v>
      </c>
      <c r="X47" s="102">
        <f t="shared" si="32"/>
        <v>421.45699999999999</v>
      </c>
      <c r="Y47" s="102">
        <f t="shared" si="32"/>
        <v>0</v>
      </c>
      <c r="Z47" s="102">
        <f t="shared" si="32"/>
        <v>0</v>
      </c>
      <c r="AA47" s="102">
        <f t="shared" si="32"/>
        <v>0</v>
      </c>
      <c r="AB47" s="102">
        <f t="shared" si="32"/>
        <v>0</v>
      </c>
      <c r="AC47" s="102">
        <f t="shared" si="32"/>
        <v>0</v>
      </c>
      <c r="AD47" s="102">
        <f t="shared" si="32"/>
        <v>0</v>
      </c>
      <c r="AE47" s="102">
        <f t="shared" si="32"/>
        <v>0</v>
      </c>
      <c r="AF47" s="102">
        <f t="shared" si="32"/>
        <v>0</v>
      </c>
      <c r="AG47" s="102">
        <f t="shared" si="32"/>
        <v>0</v>
      </c>
      <c r="AH47" s="102">
        <f t="shared" si="32"/>
        <v>0</v>
      </c>
      <c r="AI47" s="102">
        <f t="shared" si="32"/>
        <v>0</v>
      </c>
      <c r="AJ47" s="102">
        <f t="shared" si="32"/>
        <v>0</v>
      </c>
      <c r="AK47" s="102">
        <f t="shared" si="32"/>
        <v>0</v>
      </c>
      <c r="AL47" s="102">
        <f t="shared" si="32"/>
        <v>0</v>
      </c>
      <c r="AM47" s="102">
        <f t="shared" si="32"/>
        <v>0</v>
      </c>
      <c r="AN47" s="102">
        <f t="shared" si="32"/>
        <v>0</v>
      </c>
      <c r="AO47" s="102">
        <f t="shared" ref="AO47:BU47" si="33">SUM(AO48:AO51)</f>
        <v>0</v>
      </c>
      <c r="AP47" s="102">
        <f t="shared" si="33"/>
        <v>0</v>
      </c>
      <c r="AQ47" s="102">
        <f t="shared" si="33"/>
        <v>0</v>
      </c>
      <c r="AR47" s="102">
        <f t="shared" si="33"/>
        <v>0</v>
      </c>
      <c r="AS47" s="102">
        <f t="shared" si="33"/>
        <v>0</v>
      </c>
      <c r="AT47" s="102">
        <f t="shared" si="33"/>
        <v>31.153499999999998</v>
      </c>
      <c r="AU47" s="102">
        <f t="shared" si="33"/>
        <v>0</v>
      </c>
      <c r="AV47" s="102">
        <f t="shared" si="33"/>
        <v>0</v>
      </c>
      <c r="AW47" s="102">
        <f t="shared" si="33"/>
        <v>0</v>
      </c>
      <c r="AX47" s="102">
        <f t="shared" ref="AX47" si="34">SUM(AX48:AX51)</f>
        <v>31.153499999999998</v>
      </c>
      <c r="AY47" s="102">
        <f t="shared" si="33"/>
        <v>0</v>
      </c>
      <c r="AZ47" s="102">
        <f t="shared" si="33"/>
        <v>0</v>
      </c>
      <c r="BA47" s="102">
        <f t="shared" si="33"/>
        <v>0</v>
      </c>
      <c r="BB47" s="102">
        <f t="shared" si="33"/>
        <v>0</v>
      </c>
      <c r="BC47" s="102">
        <f t="shared" si="33"/>
        <v>0</v>
      </c>
      <c r="BD47" s="102">
        <f t="shared" si="33"/>
        <v>0</v>
      </c>
      <c r="BE47" s="102">
        <f t="shared" si="33"/>
        <v>356.71119999999996</v>
      </c>
      <c r="BF47" s="102">
        <f t="shared" si="33"/>
        <v>0</v>
      </c>
      <c r="BG47" s="102">
        <f t="shared" si="33"/>
        <v>0</v>
      </c>
      <c r="BH47" s="102">
        <f t="shared" si="33"/>
        <v>0</v>
      </c>
      <c r="BI47" s="102">
        <f t="shared" ref="BI47" si="35">SUM(BI48:BI51)</f>
        <v>356.71119999999996</v>
      </c>
      <c r="BJ47" s="102">
        <f t="shared" si="33"/>
        <v>0</v>
      </c>
      <c r="BK47" s="102">
        <f t="shared" si="33"/>
        <v>0</v>
      </c>
      <c r="BL47" s="102">
        <f t="shared" si="33"/>
        <v>0</v>
      </c>
      <c r="BM47" s="102">
        <f t="shared" si="33"/>
        <v>0</v>
      </c>
      <c r="BN47" s="102">
        <f t="shared" si="33"/>
        <v>0</v>
      </c>
      <c r="BO47" s="102">
        <f t="shared" si="33"/>
        <v>0</v>
      </c>
      <c r="BP47" s="102">
        <f t="shared" si="33"/>
        <v>387.86469999999997</v>
      </c>
      <c r="BQ47" s="102">
        <f t="shared" si="33"/>
        <v>0</v>
      </c>
      <c r="BR47" s="102">
        <f t="shared" si="33"/>
        <v>0</v>
      </c>
      <c r="BS47" s="102">
        <f t="shared" si="33"/>
        <v>0</v>
      </c>
      <c r="BT47" s="102">
        <f t="shared" ref="BT47" si="36">SUM(BT48:BT51)</f>
        <v>387.86469999999997</v>
      </c>
      <c r="BU47" s="102">
        <f t="shared" si="33"/>
        <v>0</v>
      </c>
      <c r="BV47" s="27"/>
      <c r="BW47" s="27"/>
      <c r="BX47" s="27"/>
      <c r="BY47" s="27"/>
      <c r="BZ47" s="27"/>
      <c r="CA47" s="27"/>
    </row>
    <row r="48" spans="1:79" ht="73.5" customHeight="1">
      <c r="A48" s="99" t="s">
        <v>175</v>
      </c>
      <c r="B48" s="33" t="s">
        <v>225</v>
      </c>
      <c r="C48" s="44" t="s">
        <v>227</v>
      </c>
      <c r="D48" s="43" t="s">
        <v>228</v>
      </c>
      <c r="E48" s="354" t="s">
        <v>458</v>
      </c>
      <c r="F48" s="354">
        <v>2021</v>
      </c>
      <c r="G48" s="354">
        <v>2022</v>
      </c>
      <c r="H48" s="35" t="s">
        <v>193</v>
      </c>
      <c r="I48" s="354" t="s">
        <v>193</v>
      </c>
      <c r="J48" s="354" t="s">
        <v>193</v>
      </c>
      <c r="K48" s="354" t="s">
        <v>193</v>
      </c>
      <c r="L48" s="35" t="s">
        <v>193</v>
      </c>
      <c r="M48" s="35" t="s">
        <v>193</v>
      </c>
      <c r="N48" s="35" t="s">
        <v>193</v>
      </c>
      <c r="O48" s="52">
        <v>0</v>
      </c>
      <c r="P48" s="52">
        <v>0</v>
      </c>
      <c r="Q48" s="52">
        <v>154.91030699999999</v>
      </c>
      <c r="R48" s="52">
        <v>166.20099999999999</v>
      </c>
      <c r="S48" s="52" t="s">
        <v>193</v>
      </c>
      <c r="T48" s="52" t="s">
        <v>193</v>
      </c>
      <c r="U48" s="52">
        <f>R48</f>
        <v>166.20099999999999</v>
      </c>
      <c r="V48" s="52" t="s">
        <v>193</v>
      </c>
      <c r="W48" s="52">
        <v>0</v>
      </c>
      <c r="X48" s="52">
        <f>U48</f>
        <v>166.20099999999999</v>
      </c>
      <c r="Y48" s="52" t="s">
        <v>193</v>
      </c>
      <c r="Z48" s="52">
        <f>SUM(AA48:AD48)</f>
        <v>0</v>
      </c>
      <c r="AA48" s="52">
        <v>0</v>
      </c>
      <c r="AB48" s="52">
        <v>0</v>
      </c>
      <c r="AC48" s="52">
        <v>0</v>
      </c>
      <c r="AD48" s="52">
        <v>0</v>
      </c>
      <c r="AE48" s="52">
        <f>SUM(AF48:AI48)</f>
        <v>0</v>
      </c>
      <c r="AF48" s="52">
        <v>0</v>
      </c>
      <c r="AG48" s="52">
        <v>0</v>
      </c>
      <c r="AH48" s="52">
        <v>0</v>
      </c>
      <c r="AI48" s="100">
        <v>0</v>
      </c>
      <c r="AJ48" s="52">
        <f>SUM(AK48:AN48)</f>
        <v>0</v>
      </c>
      <c r="AK48" s="52">
        <v>0</v>
      </c>
      <c r="AL48" s="52">
        <v>0</v>
      </c>
      <c r="AM48" s="52">
        <v>0</v>
      </c>
      <c r="AN48" s="52">
        <v>0</v>
      </c>
      <c r="AO48" s="52"/>
      <c r="AP48" s="52"/>
      <c r="AQ48" s="52"/>
      <c r="AR48" s="52"/>
      <c r="AS48" s="52"/>
      <c r="AT48" s="52">
        <f>SUM(AU48:AY48)</f>
        <v>10.384499999999999</v>
      </c>
      <c r="AU48" s="52">
        <v>0</v>
      </c>
      <c r="AV48" s="52">
        <v>0</v>
      </c>
      <c r="AW48" s="52">
        <v>0</v>
      </c>
      <c r="AX48" s="52">
        <v>10.384499999999999</v>
      </c>
      <c r="AY48" s="52">
        <v>0</v>
      </c>
      <c r="AZ48" s="52"/>
      <c r="BA48" s="52"/>
      <c r="BB48" s="52"/>
      <c r="BC48" s="52"/>
      <c r="BD48" s="52"/>
      <c r="BE48" s="52">
        <f>SUM(BF48:BJ48)</f>
        <v>122.2242</v>
      </c>
      <c r="BF48" s="52">
        <v>0</v>
      </c>
      <c r="BG48" s="52">
        <v>0</v>
      </c>
      <c r="BH48" s="52"/>
      <c r="BI48" s="52">
        <f>132.6087-AX48</f>
        <v>122.2242</v>
      </c>
      <c r="BJ48" s="52"/>
      <c r="BK48" s="52"/>
      <c r="BL48" s="52"/>
      <c r="BM48" s="52"/>
      <c r="BN48" s="52"/>
      <c r="BO48" s="52"/>
      <c r="BP48" s="52">
        <f>SUM(BQ48:BU48)</f>
        <v>132.6087</v>
      </c>
      <c r="BQ48" s="52">
        <f t="shared" ref="BQ48:BS51" si="37">AK48+AU48+BF48</f>
        <v>0</v>
      </c>
      <c r="BR48" s="52">
        <f t="shared" si="37"/>
        <v>0</v>
      </c>
      <c r="BS48" s="52">
        <f t="shared" si="37"/>
        <v>0</v>
      </c>
      <c r="BT48" s="52">
        <f>AX48+BI48</f>
        <v>132.6087</v>
      </c>
      <c r="BU48" s="52">
        <f>AN48+AY48+BJ48</f>
        <v>0</v>
      </c>
      <c r="BV48" s="35"/>
      <c r="BW48" s="35"/>
      <c r="BX48" s="35"/>
      <c r="BY48" s="35"/>
      <c r="BZ48" s="35"/>
      <c r="CA48" s="35" t="s">
        <v>459</v>
      </c>
    </row>
    <row r="49" spans="1:79" ht="51.6" customHeight="1">
      <c r="A49" s="99" t="s">
        <v>175</v>
      </c>
      <c r="B49" s="33" t="s">
        <v>225</v>
      </c>
      <c r="C49" s="44" t="s">
        <v>229</v>
      </c>
      <c r="D49" s="43" t="s">
        <v>230</v>
      </c>
      <c r="E49" s="354" t="s">
        <v>458</v>
      </c>
      <c r="F49" s="354">
        <v>2021</v>
      </c>
      <c r="G49" s="354">
        <v>2022</v>
      </c>
      <c r="H49" s="35" t="s">
        <v>193</v>
      </c>
      <c r="I49" s="354" t="s">
        <v>193</v>
      </c>
      <c r="J49" s="354" t="s">
        <v>193</v>
      </c>
      <c r="K49" s="354" t="s">
        <v>193</v>
      </c>
      <c r="L49" s="35" t="s">
        <v>193</v>
      </c>
      <c r="M49" s="35" t="s">
        <v>193</v>
      </c>
      <c r="N49" s="35" t="s">
        <v>193</v>
      </c>
      <c r="O49" s="52">
        <v>0</v>
      </c>
      <c r="P49" s="52">
        <v>0</v>
      </c>
      <c r="Q49" s="52">
        <v>238.08051699999999</v>
      </c>
      <c r="R49" s="52">
        <v>255.256</v>
      </c>
      <c r="S49" s="52" t="s">
        <v>193</v>
      </c>
      <c r="T49" s="52" t="s">
        <v>193</v>
      </c>
      <c r="U49" s="52">
        <f>R49</f>
        <v>255.256</v>
      </c>
      <c r="V49" s="52" t="s">
        <v>193</v>
      </c>
      <c r="W49" s="52">
        <v>0</v>
      </c>
      <c r="X49" s="52">
        <f>U49</f>
        <v>255.256</v>
      </c>
      <c r="Y49" s="52" t="s">
        <v>193</v>
      </c>
      <c r="Z49" s="52">
        <f>SUM(AA49:AD49)</f>
        <v>0</v>
      </c>
      <c r="AA49" s="52">
        <v>0</v>
      </c>
      <c r="AB49" s="52">
        <v>0</v>
      </c>
      <c r="AC49" s="52">
        <v>0</v>
      </c>
      <c r="AD49" s="52">
        <v>0</v>
      </c>
      <c r="AE49" s="52">
        <f>SUM(AF49:AI49)</f>
        <v>0</v>
      </c>
      <c r="AF49" s="52">
        <v>0</v>
      </c>
      <c r="AG49" s="52">
        <v>0</v>
      </c>
      <c r="AH49" s="52">
        <v>0</v>
      </c>
      <c r="AI49" s="100">
        <v>0</v>
      </c>
      <c r="AJ49" s="52">
        <f>SUM(AK49:AN49)</f>
        <v>0</v>
      </c>
      <c r="AK49" s="52">
        <v>0</v>
      </c>
      <c r="AL49" s="52">
        <v>0</v>
      </c>
      <c r="AM49" s="52">
        <v>0</v>
      </c>
      <c r="AN49" s="52">
        <v>0</v>
      </c>
      <c r="AO49" s="52"/>
      <c r="AP49" s="52"/>
      <c r="AQ49" s="52"/>
      <c r="AR49" s="52"/>
      <c r="AS49" s="52"/>
      <c r="AT49" s="52">
        <f>SUM(AU49:AY49)</f>
        <v>20.768999999999998</v>
      </c>
      <c r="AU49" s="52">
        <v>0</v>
      </c>
      <c r="AV49" s="52">
        <v>0</v>
      </c>
      <c r="AW49" s="52">
        <v>0</v>
      </c>
      <c r="AX49" s="52">
        <v>20.768999999999998</v>
      </c>
      <c r="AY49" s="52">
        <v>0</v>
      </c>
      <c r="AZ49" s="52"/>
      <c r="BA49" s="52"/>
      <c r="BB49" s="52"/>
      <c r="BC49" s="52"/>
      <c r="BD49" s="52"/>
      <c r="BE49" s="52">
        <f>SUM(BF49:BJ49)</f>
        <v>234.48699999999999</v>
      </c>
      <c r="BF49" s="52">
        <v>0</v>
      </c>
      <c r="BG49" s="52">
        <v>0</v>
      </c>
      <c r="BH49" s="52"/>
      <c r="BI49" s="52">
        <v>234.48699999999999</v>
      </c>
      <c r="BJ49" s="52">
        <v>0</v>
      </c>
      <c r="BK49" s="52"/>
      <c r="BL49" s="52"/>
      <c r="BM49" s="52"/>
      <c r="BN49" s="52"/>
      <c r="BO49" s="52"/>
      <c r="BP49" s="52">
        <f>SUM(BQ49:BU49)</f>
        <v>255.256</v>
      </c>
      <c r="BQ49" s="52">
        <f t="shared" si="37"/>
        <v>0</v>
      </c>
      <c r="BR49" s="52">
        <f t="shared" si="37"/>
        <v>0</v>
      </c>
      <c r="BS49" s="52">
        <f t="shared" si="37"/>
        <v>0</v>
      </c>
      <c r="BT49" s="52">
        <f t="shared" ref="BT49:BT51" si="38">AX49+BI49</f>
        <v>255.256</v>
      </c>
      <c r="BU49" s="52">
        <f>AN49+AY49+BJ49</f>
        <v>0</v>
      </c>
      <c r="BV49" s="35"/>
      <c r="BW49" s="35"/>
      <c r="BX49" s="35"/>
      <c r="BY49" s="35"/>
      <c r="BZ49" s="35"/>
      <c r="CA49" s="35"/>
    </row>
    <row r="50" spans="1:79" ht="37.9" hidden="1" customHeight="1">
      <c r="A50" s="99" t="s">
        <v>175</v>
      </c>
      <c r="B50" s="33" t="s">
        <v>225</v>
      </c>
      <c r="C50" s="45">
        <v>0</v>
      </c>
      <c r="D50" s="43">
        <v>0</v>
      </c>
      <c r="E50" s="35">
        <v>0</v>
      </c>
      <c r="F50" s="35">
        <v>0</v>
      </c>
      <c r="G50" s="35">
        <v>0</v>
      </c>
      <c r="H50" s="35">
        <v>0</v>
      </c>
      <c r="I50" s="35">
        <v>0</v>
      </c>
      <c r="J50" s="35">
        <v>0</v>
      </c>
      <c r="K50" s="35">
        <v>0</v>
      </c>
      <c r="L50" s="35">
        <v>0</v>
      </c>
      <c r="M50" s="35">
        <v>0</v>
      </c>
      <c r="N50" s="35">
        <v>0</v>
      </c>
      <c r="O50" s="52">
        <v>0</v>
      </c>
      <c r="P50" s="52">
        <v>0</v>
      </c>
      <c r="Q50" s="52">
        <v>0</v>
      </c>
      <c r="R50" s="52">
        <v>0</v>
      </c>
      <c r="S50" s="52">
        <v>0</v>
      </c>
      <c r="T50" s="52">
        <v>0</v>
      </c>
      <c r="U50" s="52">
        <v>0</v>
      </c>
      <c r="V50" s="52">
        <v>0</v>
      </c>
      <c r="W50" s="52">
        <v>0</v>
      </c>
      <c r="X50" s="52">
        <f>U50</f>
        <v>0</v>
      </c>
      <c r="Y50" s="52" t="s">
        <v>193</v>
      </c>
      <c r="Z50" s="52">
        <f>SUM(AA50:AD50)</f>
        <v>0</v>
      </c>
      <c r="AA50" s="52">
        <v>0</v>
      </c>
      <c r="AB50" s="52">
        <v>0</v>
      </c>
      <c r="AC50" s="52">
        <v>0</v>
      </c>
      <c r="AD50" s="52">
        <v>0</v>
      </c>
      <c r="AE50" s="52">
        <f>SUM(AF50:AI50)</f>
        <v>0</v>
      </c>
      <c r="AF50" s="52">
        <v>0</v>
      </c>
      <c r="AG50" s="52">
        <v>0</v>
      </c>
      <c r="AH50" s="52">
        <v>0</v>
      </c>
      <c r="AI50" s="100">
        <v>0</v>
      </c>
      <c r="AJ50" s="52">
        <f>SUM(AK50:AN50)</f>
        <v>0</v>
      </c>
      <c r="AK50" s="52"/>
      <c r="AL50" s="52">
        <v>0</v>
      </c>
      <c r="AM50" s="52">
        <v>0</v>
      </c>
      <c r="AN50" s="52">
        <v>0</v>
      </c>
      <c r="AO50" s="52"/>
      <c r="AP50" s="52"/>
      <c r="AQ50" s="52"/>
      <c r="AR50" s="52"/>
      <c r="AS50" s="52"/>
      <c r="AT50" s="52">
        <f>SUM(AU50:AY50)</f>
        <v>0</v>
      </c>
      <c r="AU50" s="52">
        <v>0</v>
      </c>
      <c r="AV50" s="52">
        <v>0</v>
      </c>
      <c r="AW50" s="52">
        <v>0</v>
      </c>
      <c r="AX50" s="52">
        <v>0</v>
      </c>
      <c r="AY50" s="52">
        <v>0</v>
      </c>
      <c r="AZ50" s="52"/>
      <c r="BA50" s="52"/>
      <c r="BB50" s="52"/>
      <c r="BC50" s="52"/>
      <c r="BD50" s="52"/>
      <c r="BE50" s="52">
        <f>SUM(BF50:BJ50)</f>
        <v>0</v>
      </c>
      <c r="BF50" s="52">
        <v>0</v>
      </c>
      <c r="BG50" s="52">
        <v>0</v>
      </c>
      <c r="BH50" s="52">
        <v>0</v>
      </c>
      <c r="BI50" s="52"/>
      <c r="BJ50" s="52">
        <v>0</v>
      </c>
      <c r="BK50" s="52"/>
      <c r="BL50" s="52"/>
      <c r="BM50" s="52"/>
      <c r="BN50" s="52"/>
      <c r="BO50" s="52"/>
      <c r="BP50" s="52">
        <f>SUM(BQ50:BU50)</f>
        <v>0</v>
      </c>
      <c r="BQ50" s="52">
        <f t="shared" si="37"/>
        <v>0</v>
      </c>
      <c r="BR50" s="52">
        <f t="shared" si="37"/>
        <v>0</v>
      </c>
      <c r="BS50" s="52">
        <f t="shared" si="37"/>
        <v>0</v>
      </c>
      <c r="BT50" s="52">
        <f t="shared" si="38"/>
        <v>0</v>
      </c>
      <c r="BU50" s="52">
        <f>AN50+AY50+BJ50</f>
        <v>0</v>
      </c>
      <c r="BV50" s="35"/>
      <c r="BW50" s="35"/>
      <c r="BX50" s="35"/>
      <c r="BY50" s="35"/>
      <c r="BZ50" s="35"/>
      <c r="CA50" s="35"/>
    </row>
    <row r="51" spans="1:79" ht="48.75" hidden="1" customHeight="1">
      <c r="A51" s="99" t="s">
        <v>175</v>
      </c>
      <c r="B51" s="33" t="s">
        <v>225</v>
      </c>
      <c r="C51" s="45">
        <v>0</v>
      </c>
      <c r="D51" s="43">
        <v>0</v>
      </c>
      <c r="E51" s="35">
        <v>0</v>
      </c>
      <c r="F51" s="35">
        <v>0</v>
      </c>
      <c r="G51" s="35">
        <v>0</v>
      </c>
      <c r="H51" s="35" t="s">
        <v>193</v>
      </c>
      <c r="I51" s="35" t="s">
        <v>193</v>
      </c>
      <c r="J51" s="35" t="s">
        <v>193</v>
      </c>
      <c r="K51" s="35" t="s">
        <v>193</v>
      </c>
      <c r="L51" s="35" t="s">
        <v>193</v>
      </c>
      <c r="M51" s="35" t="s">
        <v>193</v>
      </c>
      <c r="N51" s="35" t="s">
        <v>193</v>
      </c>
      <c r="O51" s="52">
        <v>0</v>
      </c>
      <c r="P51" s="52">
        <v>0</v>
      </c>
      <c r="Q51" s="52">
        <v>0</v>
      </c>
      <c r="R51" s="52">
        <v>0</v>
      </c>
      <c r="S51" s="52" t="s">
        <v>193</v>
      </c>
      <c r="T51" s="52" t="s">
        <v>193</v>
      </c>
      <c r="U51" s="52">
        <f>R51</f>
        <v>0</v>
      </c>
      <c r="V51" s="52" t="s">
        <v>193</v>
      </c>
      <c r="W51" s="52">
        <v>0</v>
      </c>
      <c r="X51" s="52">
        <f>U51</f>
        <v>0</v>
      </c>
      <c r="Y51" s="52" t="s">
        <v>193</v>
      </c>
      <c r="Z51" s="52">
        <f>SUM(AA51:AD51)</f>
        <v>0</v>
      </c>
      <c r="AA51" s="52">
        <v>0</v>
      </c>
      <c r="AB51" s="52">
        <v>0</v>
      </c>
      <c r="AC51" s="52">
        <v>0</v>
      </c>
      <c r="AD51" s="52">
        <v>0</v>
      </c>
      <c r="AE51" s="52">
        <f>SUM(AF51:AI51)</f>
        <v>0</v>
      </c>
      <c r="AF51" s="52">
        <v>0</v>
      </c>
      <c r="AG51" s="52">
        <v>0</v>
      </c>
      <c r="AH51" s="52">
        <v>0</v>
      </c>
      <c r="AI51" s="100">
        <v>0</v>
      </c>
      <c r="AJ51" s="52">
        <f>SUM(AK51:AN51)</f>
        <v>0</v>
      </c>
      <c r="AK51" s="52">
        <v>0</v>
      </c>
      <c r="AL51" s="52">
        <v>0</v>
      </c>
      <c r="AM51" s="52">
        <v>0</v>
      </c>
      <c r="AN51" s="52">
        <v>0</v>
      </c>
      <c r="AO51" s="52"/>
      <c r="AP51" s="52"/>
      <c r="AQ51" s="52"/>
      <c r="AR51" s="52"/>
      <c r="AS51" s="52"/>
      <c r="AT51" s="52">
        <f>SUM(AU51:AY51)</f>
        <v>0</v>
      </c>
      <c r="AU51" s="52">
        <v>0</v>
      </c>
      <c r="AV51" s="52">
        <v>0</v>
      </c>
      <c r="AW51" s="52">
        <v>0</v>
      </c>
      <c r="AX51" s="52">
        <v>0</v>
      </c>
      <c r="AY51" s="52">
        <v>0</v>
      </c>
      <c r="AZ51" s="52"/>
      <c r="BA51" s="52"/>
      <c r="BB51" s="52"/>
      <c r="BC51" s="52"/>
      <c r="BD51" s="52"/>
      <c r="BE51" s="52">
        <f>SUM(BF51:BJ51)</f>
        <v>0</v>
      </c>
      <c r="BF51" s="52">
        <v>0</v>
      </c>
      <c r="BG51" s="52">
        <v>0</v>
      </c>
      <c r="BH51" s="52">
        <v>0</v>
      </c>
      <c r="BI51" s="52">
        <v>0</v>
      </c>
      <c r="BJ51" s="52">
        <v>0</v>
      </c>
      <c r="BK51" s="52"/>
      <c r="BL51" s="52"/>
      <c r="BM51" s="52"/>
      <c r="BN51" s="52"/>
      <c r="BO51" s="52"/>
      <c r="BP51" s="52">
        <f>SUM(BQ51:BU51)</f>
        <v>0</v>
      </c>
      <c r="BQ51" s="52">
        <f t="shared" si="37"/>
        <v>0</v>
      </c>
      <c r="BR51" s="52">
        <f t="shared" si="37"/>
        <v>0</v>
      </c>
      <c r="BS51" s="52">
        <f t="shared" si="37"/>
        <v>0</v>
      </c>
      <c r="BT51" s="52">
        <f t="shared" si="38"/>
        <v>0</v>
      </c>
      <c r="BU51" s="52">
        <f>AN51+AY51+BJ51</f>
        <v>0</v>
      </c>
      <c r="BV51" s="35"/>
      <c r="BW51" s="35"/>
      <c r="BX51" s="35"/>
      <c r="BY51" s="35"/>
      <c r="BZ51" s="35"/>
      <c r="CA51" s="35">
        <v>0</v>
      </c>
    </row>
    <row r="52" spans="1:79" ht="56.25">
      <c r="B52" s="25" t="s">
        <v>231</v>
      </c>
      <c r="C52" s="26" t="s">
        <v>232</v>
      </c>
      <c r="D52" s="27" t="s">
        <v>174</v>
      </c>
      <c r="E52" s="58">
        <f>E72</f>
        <v>0</v>
      </c>
      <c r="F52" s="58">
        <f>F72</f>
        <v>2020</v>
      </c>
      <c r="G52" s="58">
        <f>G72</f>
        <v>2021</v>
      </c>
      <c r="H52" s="58">
        <f t="shared" ref="H52:AM52" si="39">SUM(H53,H60,H63,H72)</f>
        <v>0</v>
      </c>
      <c r="I52" s="58">
        <f t="shared" si="39"/>
        <v>193.41800000000001</v>
      </c>
      <c r="J52" s="58">
        <f t="shared" si="39"/>
        <v>1188.6500000000001</v>
      </c>
      <c r="K52" s="58">
        <f t="shared" si="39"/>
        <v>42430</v>
      </c>
      <c r="L52" s="58">
        <f t="shared" si="39"/>
        <v>0</v>
      </c>
      <c r="M52" s="58">
        <f t="shared" si="39"/>
        <v>0</v>
      </c>
      <c r="N52" s="58">
        <f t="shared" si="39"/>
        <v>0</v>
      </c>
      <c r="O52" s="58">
        <f t="shared" si="39"/>
        <v>0</v>
      </c>
      <c r="P52" s="58">
        <f t="shared" si="39"/>
        <v>1.7086267900000001</v>
      </c>
      <c r="Q52" s="58">
        <f t="shared" si="39"/>
        <v>1465.6232548</v>
      </c>
      <c r="R52" s="58">
        <f t="shared" si="39"/>
        <v>1938.3376915000081</v>
      </c>
      <c r="S52" s="58">
        <f t="shared" si="39"/>
        <v>0</v>
      </c>
      <c r="T52" s="58">
        <f t="shared" si="39"/>
        <v>0</v>
      </c>
      <c r="U52" s="58">
        <f t="shared" si="39"/>
        <v>1939.132223500008</v>
      </c>
      <c r="V52" s="58">
        <f t="shared" si="39"/>
        <v>0</v>
      </c>
      <c r="W52" s="58">
        <f t="shared" si="39"/>
        <v>0</v>
      </c>
      <c r="X52" s="58">
        <f t="shared" si="39"/>
        <v>344.05879671000804</v>
      </c>
      <c r="Y52" s="58">
        <f t="shared" si="39"/>
        <v>0</v>
      </c>
      <c r="Z52" s="58">
        <f t="shared" si="39"/>
        <v>0</v>
      </c>
      <c r="AA52" s="58">
        <f t="shared" si="39"/>
        <v>0</v>
      </c>
      <c r="AB52" s="58">
        <f t="shared" si="39"/>
        <v>0</v>
      </c>
      <c r="AC52" s="58">
        <f t="shared" si="39"/>
        <v>0</v>
      </c>
      <c r="AD52" s="58">
        <f t="shared" si="39"/>
        <v>0</v>
      </c>
      <c r="AE52" s="58">
        <f t="shared" si="39"/>
        <v>0</v>
      </c>
      <c r="AF52" s="58">
        <f t="shared" si="39"/>
        <v>0</v>
      </c>
      <c r="AG52" s="58">
        <f t="shared" si="39"/>
        <v>0</v>
      </c>
      <c r="AH52" s="58">
        <f t="shared" si="39"/>
        <v>0</v>
      </c>
      <c r="AI52" s="58">
        <f t="shared" si="39"/>
        <v>0</v>
      </c>
      <c r="AJ52" s="58">
        <f t="shared" si="39"/>
        <v>0</v>
      </c>
      <c r="AK52" s="58">
        <f t="shared" si="39"/>
        <v>0</v>
      </c>
      <c r="AL52" s="58">
        <f t="shared" si="39"/>
        <v>0</v>
      </c>
      <c r="AM52" s="58">
        <f t="shared" si="39"/>
        <v>0</v>
      </c>
      <c r="AN52" s="58">
        <f t="shared" ref="AN52:BU52" si="40">SUM(AN53,AN60,AN63,AN72)</f>
        <v>0</v>
      </c>
      <c r="AO52" s="58">
        <f t="shared" si="40"/>
        <v>0</v>
      </c>
      <c r="AP52" s="58">
        <f t="shared" si="40"/>
        <v>0</v>
      </c>
      <c r="AQ52" s="58">
        <f t="shared" si="40"/>
        <v>0</v>
      </c>
      <c r="AR52" s="58">
        <f t="shared" si="40"/>
        <v>0</v>
      </c>
      <c r="AS52" s="58">
        <f t="shared" si="40"/>
        <v>0</v>
      </c>
      <c r="AT52" s="58">
        <f t="shared" si="40"/>
        <v>297.60383193821599</v>
      </c>
      <c r="AU52" s="58">
        <f t="shared" si="40"/>
        <v>0</v>
      </c>
      <c r="AV52" s="58">
        <f t="shared" si="40"/>
        <v>0</v>
      </c>
      <c r="AW52" s="58">
        <f t="shared" si="40"/>
        <v>28.276295999999999</v>
      </c>
      <c r="AX52" s="58">
        <f t="shared" ref="AX52" si="41">SUM(AX53,AX60,AX63,AX72)</f>
        <v>269.32753593821599</v>
      </c>
      <c r="AY52" s="58">
        <f t="shared" si="40"/>
        <v>0</v>
      </c>
      <c r="AZ52" s="58">
        <f t="shared" si="40"/>
        <v>0</v>
      </c>
      <c r="BA52" s="58">
        <f t="shared" si="40"/>
        <v>0</v>
      </c>
      <c r="BB52" s="58">
        <f t="shared" si="40"/>
        <v>0</v>
      </c>
      <c r="BC52" s="58">
        <f t="shared" si="40"/>
        <v>0</v>
      </c>
      <c r="BD52" s="58">
        <f t="shared" si="40"/>
        <v>0</v>
      </c>
      <c r="BE52" s="58">
        <f t="shared" si="40"/>
        <v>1603.0759915617921</v>
      </c>
      <c r="BF52" s="58">
        <f t="shared" si="40"/>
        <v>0</v>
      </c>
      <c r="BG52" s="58">
        <f t="shared" si="40"/>
        <v>0</v>
      </c>
      <c r="BH52" s="58">
        <f t="shared" si="40"/>
        <v>62.581740000000003</v>
      </c>
      <c r="BI52" s="58">
        <f t="shared" ref="BI52" si="42">SUM(BI53,BI60,BI63,BI72)</f>
        <v>1540.494251561792</v>
      </c>
      <c r="BJ52" s="58">
        <f t="shared" si="40"/>
        <v>0</v>
      </c>
      <c r="BK52" s="58">
        <f t="shared" si="40"/>
        <v>0</v>
      </c>
      <c r="BL52" s="58">
        <f t="shared" si="40"/>
        <v>0</v>
      </c>
      <c r="BM52" s="58">
        <f t="shared" si="40"/>
        <v>0</v>
      </c>
      <c r="BN52" s="58">
        <f t="shared" si="40"/>
        <v>0</v>
      </c>
      <c r="BO52" s="58">
        <f t="shared" si="40"/>
        <v>0</v>
      </c>
      <c r="BP52" s="58">
        <f t="shared" si="40"/>
        <v>1900.6798235000083</v>
      </c>
      <c r="BQ52" s="58">
        <f t="shared" si="40"/>
        <v>0</v>
      </c>
      <c r="BR52" s="58">
        <f t="shared" si="40"/>
        <v>0</v>
      </c>
      <c r="BS52" s="58">
        <f t="shared" si="40"/>
        <v>90.858036000000013</v>
      </c>
      <c r="BT52" s="58">
        <f t="shared" ref="BT52" si="43">SUM(BT53,BT60,BT63,BT72)</f>
        <v>1809.821787500008</v>
      </c>
      <c r="BU52" s="58">
        <f t="shared" si="40"/>
        <v>0</v>
      </c>
      <c r="BV52" s="27"/>
      <c r="BW52" s="27"/>
      <c r="BX52" s="27"/>
      <c r="BY52" s="27"/>
      <c r="BZ52" s="27"/>
      <c r="CA52" s="27"/>
    </row>
    <row r="53" spans="1:79" ht="93.75">
      <c r="B53" s="39" t="s">
        <v>233</v>
      </c>
      <c r="C53" s="40" t="s">
        <v>234</v>
      </c>
      <c r="D53" s="41" t="s">
        <v>174</v>
      </c>
      <c r="E53" s="41">
        <f t="shared" ref="E53:AJ53" si="44">SUM(E54,E59)</f>
        <v>0</v>
      </c>
      <c r="F53" s="41">
        <f t="shared" si="44"/>
        <v>2021</v>
      </c>
      <c r="G53" s="41">
        <f t="shared" si="44"/>
        <v>2022</v>
      </c>
      <c r="H53" s="41">
        <f t="shared" si="44"/>
        <v>0</v>
      </c>
      <c r="I53" s="41">
        <f t="shared" si="44"/>
        <v>193.41800000000001</v>
      </c>
      <c r="J53" s="41">
        <f t="shared" si="44"/>
        <v>1188.6500000000001</v>
      </c>
      <c r="K53" s="41">
        <f t="shared" si="44"/>
        <v>42430</v>
      </c>
      <c r="L53" s="41">
        <f t="shared" si="44"/>
        <v>0</v>
      </c>
      <c r="M53" s="41">
        <f t="shared" si="44"/>
        <v>0</v>
      </c>
      <c r="N53" s="41">
        <f t="shared" si="44"/>
        <v>0</v>
      </c>
      <c r="O53" s="41">
        <f t="shared" si="44"/>
        <v>0</v>
      </c>
      <c r="P53" s="41">
        <f t="shared" si="44"/>
        <v>0</v>
      </c>
      <c r="Q53" s="41">
        <f t="shared" si="44"/>
        <v>1150.864</v>
      </c>
      <c r="R53" s="41">
        <f t="shared" si="44"/>
        <v>1593.3648000000001</v>
      </c>
      <c r="S53" s="41">
        <f t="shared" si="44"/>
        <v>0</v>
      </c>
      <c r="T53" s="41">
        <f t="shared" si="44"/>
        <v>0</v>
      </c>
      <c r="U53" s="41">
        <f t="shared" si="44"/>
        <v>1593.3648000000001</v>
      </c>
      <c r="V53" s="41">
        <f t="shared" si="44"/>
        <v>0</v>
      </c>
      <c r="W53" s="41">
        <f t="shared" si="44"/>
        <v>0</v>
      </c>
      <c r="X53" s="41">
        <f t="shared" si="44"/>
        <v>0</v>
      </c>
      <c r="Y53" s="41">
        <f t="shared" si="44"/>
        <v>0</v>
      </c>
      <c r="Z53" s="41">
        <f t="shared" si="44"/>
        <v>0</v>
      </c>
      <c r="AA53" s="41">
        <f t="shared" si="44"/>
        <v>0</v>
      </c>
      <c r="AB53" s="41">
        <f t="shared" si="44"/>
        <v>0</v>
      </c>
      <c r="AC53" s="41">
        <f t="shared" si="44"/>
        <v>0</v>
      </c>
      <c r="AD53" s="41">
        <f t="shared" si="44"/>
        <v>0</v>
      </c>
      <c r="AE53" s="41">
        <f t="shared" si="44"/>
        <v>0</v>
      </c>
      <c r="AF53" s="41">
        <f t="shared" si="44"/>
        <v>0</v>
      </c>
      <c r="AG53" s="41">
        <f t="shared" si="44"/>
        <v>0</v>
      </c>
      <c r="AH53" s="41">
        <f t="shared" si="44"/>
        <v>0</v>
      </c>
      <c r="AI53" s="41">
        <f t="shared" si="44"/>
        <v>0</v>
      </c>
      <c r="AJ53" s="41">
        <f t="shared" si="44"/>
        <v>0</v>
      </c>
      <c r="AK53" s="41">
        <f t="shared" ref="AK53:BR53" si="45">SUM(AK54,AK59)</f>
        <v>0</v>
      </c>
      <c r="AL53" s="41">
        <f t="shared" si="45"/>
        <v>0</v>
      </c>
      <c r="AM53" s="41">
        <f t="shared" si="45"/>
        <v>0</v>
      </c>
      <c r="AN53" s="41">
        <f t="shared" si="45"/>
        <v>0</v>
      </c>
      <c r="AO53" s="41">
        <f t="shared" si="45"/>
        <v>0</v>
      </c>
      <c r="AP53" s="41">
        <f t="shared" si="45"/>
        <v>0</v>
      </c>
      <c r="AQ53" s="41">
        <f t="shared" si="45"/>
        <v>0</v>
      </c>
      <c r="AR53" s="41">
        <f t="shared" si="45"/>
        <v>0</v>
      </c>
      <c r="AS53" s="41">
        <f t="shared" si="45"/>
        <v>0</v>
      </c>
      <c r="AT53" s="41">
        <f t="shared" si="45"/>
        <v>126.39529999999999</v>
      </c>
      <c r="AU53" s="41">
        <f t="shared" si="45"/>
        <v>0</v>
      </c>
      <c r="AV53" s="41">
        <f t="shared" si="45"/>
        <v>0</v>
      </c>
      <c r="AW53" s="41">
        <f t="shared" si="45"/>
        <v>27.481763999999998</v>
      </c>
      <c r="AX53" s="41">
        <f t="shared" ref="AX53" si="46">SUM(AX54,AX59)</f>
        <v>98.913535999999993</v>
      </c>
      <c r="AY53" s="41">
        <f t="shared" si="45"/>
        <v>0</v>
      </c>
      <c r="AZ53" s="41">
        <f t="shared" si="45"/>
        <v>0</v>
      </c>
      <c r="BA53" s="41">
        <f t="shared" si="45"/>
        <v>0</v>
      </c>
      <c r="BB53" s="41">
        <f t="shared" si="45"/>
        <v>0</v>
      </c>
      <c r="BC53" s="41">
        <f t="shared" si="45"/>
        <v>0</v>
      </c>
      <c r="BD53" s="41">
        <f t="shared" si="45"/>
        <v>0</v>
      </c>
      <c r="BE53" s="103">
        <f t="shared" si="45"/>
        <v>1428.5171</v>
      </c>
      <c r="BF53" s="103">
        <f t="shared" si="45"/>
        <v>0</v>
      </c>
      <c r="BG53" s="103">
        <f t="shared" si="45"/>
        <v>0</v>
      </c>
      <c r="BH53" s="103">
        <f t="shared" si="45"/>
        <v>62.581740000000003</v>
      </c>
      <c r="BI53" s="103">
        <f t="shared" ref="BI53" si="47">SUM(BI54,BI59)</f>
        <v>1365.9353599999999</v>
      </c>
      <c r="BJ53" s="103">
        <f t="shared" si="45"/>
        <v>0</v>
      </c>
      <c r="BK53" s="103">
        <f t="shared" si="45"/>
        <v>0</v>
      </c>
      <c r="BL53" s="103">
        <f t="shared" si="45"/>
        <v>0</v>
      </c>
      <c r="BM53" s="103">
        <f t="shared" si="45"/>
        <v>0</v>
      </c>
      <c r="BN53" s="103">
        <f t="shared" si="45"/>
        <v>0</v>
      </c>
      <c r="BO53" s="103">
        <f t="shared" si="45"/>
        <v>0</v>
      </c>
      <c r="BP53" s="103">
        <f t="shared" si="45"/>
        <v>1554.9124000000002</v>
      </c>
      <c r="BQ53" s="103">
        <f t="shared" si="45"/>
        <v>0</v>
      </c>
      <c r="BR53" s="103">
        <f t="shared" si="45"/>
        <v>0</v>
      </c>
      <c r="BS53" s="103">
        <f t="shared" ref="BS53:BU53" si="48">SUM(BS54,BS59)</f>
        <v>90.063504000000009</v>
      </c>
      <c r="BT53" s="103">
        <f t="shared" ref="BT53" si="49">SUM(BT54,BT59)</f>
        <v>1464.848896</v>
      </c>
      <c r="BU53" s="103">
        <f t="shared" si="48"/>
        <v>0</v>
      </c>
      <c r="BV53" s="41"/>
      <c r="BW53" s="41"/>
      <c r="BX53" s="41"/>
      <c r="BY53" s="41"/>
      <c r="BZ53" s="41"/>
      <c r="CA53" s="41"/>
    </row>
    <row r="54" spans="1:79" ht="38.25" customHeight="1">
      <c r="B54" s="33" t="s">
        <v>235</v>
      </c>
      <c r="C54" s="34" t="s">
        <v>236</v>
      </c>
      <c r="D54" s="35" t="s">
        <v>174</v>
      </c>
      <c r="E54" s="354">
        <f>SUM(E55:E56)</f>
        <v>0</v>
      </c>
      <c r="F54" s="354">
        <f>MIN(F55:F56)</f>
        <v>2021</v>
      </c>
      <c r="G54" s="354">
        <f>MAX(G55:G56)</f>
        <v>2022</v>
      </c>
      <c r="H54" s="35">
        <f>SUM(H55:H58)</f>
        <v>0</v>
      </c>
      <c r="I54" s="354">
        <f t="shared" ref="I54:AN54" si="50">SUM(I55:I58)</f>
        <v>193.41800000000001</v>
      </c>
      <c r="J54" s="354">
        <f t="shared" si="50"/>
        <v>1188.6500000000001</v>
      </c>
      <c r="K54" s="354">
        <f t="shared" si="50"/>
        <v>42430</v>
      </c>
      <c r="L54" s="334">
        <f t="shared" si="50"/>
        <v>0</v>
      </c>
      <c r="M54" s="334">
        <f t="shared" si="50"/>
        <v>0</v>
      </c>
      <c r="N54" s="334">
        <f t="shared" si="50"/>
        <v>0</v>
      </c>
      <c r="O54" s="334">
        <f t="shared" si="50"/>
        <v>0</v>
      </c>
      <c r="P54" s="334">
        <f t="shared" si="50"/>
        <v>0</v>
      </c>
      <c r="Q54" s="334">
        <f t="shared" si="50"/>
        <v>1150.864</v>
      </c>
      <c r="R54" s="334">
        <f t="shared" si="50"/>
        <v>1593.3648000000001</v>
      </c>
      <c r="S54" s="334">
        <f t="shared" si="50"/>
        <v>0</v>
      </c>
      <c r="T54" s="334">
        <f t="shared" si="50"/>
        <v>0</v>
      </c>
      <c r="U54" s="354">
        <f t="shared" si="50"/>
        <v>1593.3648000000001</v>
      </c>
      <c r="V54" s="334">
        <f t="shared" si="50"/>
        <v>0</v>
      </c>
      <c r="W54" s="334">
        <f t="shared" si="50"/>
        <v>0</v>
      </c>
      <c r="X54" s="354">
        <f t="shared" si="50"/>
        <v>0</v>
      </c>
      <c r="Y54" s="334">
        <f t="shared" si="50"/>
        <v>0</v>
      </c>
      <c r="Z54" s="334">
        <f t="shared" si="50"/>
        <v>0</v>
      </c>
      <c r="AA54" s="334">
        <f t="shared" si="50"/>
        <v>0</v>
      </c>
      <c r="AB54" s="334">
        <f t="shared" si="50"/>
        <v>0</v>
      </c>
      <c r="AC54" s="334">
        <f t="shared" si="50"/>
        <v>0</v>
      </c>
      <c r="AD54" s="334">
        <f t="shared" si="50"/>
        <v>0</v>
      </c>
      <c r="AE54" s="354">
        <f t="shared" si="50"/>
        <v>0</v>
      </c>
      <c r="AF54" s="354">
        <f t="shared" si="50"/>
        <v>0</v>
      </c>
      <c r="AG54" s="354">
        <f t="shared" si="50"/>
        <v>0</v>
      </c>
      <c r="AH54" s="354">
        <f t="shared" si="50"/>
        <v>0</v>
      </c>
      <c r="AI54" s="354">
        <f t="shared" si="50"/>
        <v>0</v>
      </c>
      <c r="AJ54" s="354">
        <f t="shared" si="50"/>
        <v>0</v>
      </c>
      <c r="AK54" s="354">
        <f t="shared" si="50"/>
        <v>0</v>
      </c>
      <c r="AL54" s="354">
        <f t="shared" si="50"/>
        <v>0</v>
      </c>
      <c r="AM54" s="354">
        <f t="shared" si="50"/>
        <v>0</v>
      </c>
      <c r="AN54" s="354">
        <f t="shared" si="50"/>
        <v>0</v>
      </c>
      <c r="AO54" s="35">
        <f t="shared" ref="AO54:BO54" si="51">SUM(AO55:AO56)</f>
        <v>0</v>
      </c>
      <c r="AP54" s="35">
        <f t="shared" si="51"/>
        <v>0</v>
      </c>
      <c r="AQ54" s="35">
        <f t="shared" si="51"/>
        <v>0</v>
      </c>
      <c r="AR54" s="35">
        <f t="shared" si="51"/>
        <v>0</v>
      </c>
      <c r="AS54" s="35">
        <f t="shared" si="51"/>
        <v>0</v>
      </c>
      <c r="AT54" s="354">
        <f t="shared" ref="AT54:AY54" si="52">SUM(AT55:AT58)</f>
        <v>126.39529999999999</v>
      </c>
      <c r="AU54" s="354">
        <f t="shared" si="52"/>
        <v>0</v>
      </c>
      <c r="AV54" s="354">
        <f t="shared" si="52"/>
        <v>0</v>
      </c>
      <c r="AW54" s="354">
        <f t="shared" si="52"/>
        <v>27.481763999999998</v>
      </c>
      <c r="AX54" s="354">
        <f t="shared" ref="AX54" si="53">SUM(AX55:AX58)</f>
        <v>98.913535999999993</v>
      </c>
      <c r="AY54" s="354">
        <f t="shared" si="52"/>
        <v>0</v>
      </c>
      <c r="AZ54" s="35">
        <f t="shared" si="51"/>
        <v>0</v>
      </c>
      <c r="BA54" s="35">
        <f t="shared" si="51"/>
        <v>0</v>
      </c>
      <c r="BB54" s="35">
        <f t="shared" si="51"/>
        <v>0</v>
      </c>
      <c r="BC54" s="35">
        <f t="shared" si="51"/>
        <v>0</v>
      </c>
      <c r="BD54" s="35">
        <f t="shared" si="51"/>
        <v>0</v>
      </c>
      <c r="BE54" s="354">
        <f t="shared" ref="BE54:BJ54" si="54">SUM(BE55:BE58)</f>
        <v>1428.5171</v>
      </c>
      <c r="BF54" s="354">
        <f t="shared" si="54"/>
        <v>0</v>
      </c>
      <c r="BG54" s="354">
        <f t="shared" si="54"/>
        <v>0</v>
      </c>
      <c r="BH54" s="52">
        <f t="shared" si="54"/>
        <v>62.581740000000003</v>
      </c>
      <c r="BI54" s="52">
        <f t="shared" ref="BI54" si="55">SUM(BI55:BI58)</f>
        <v>1365.9353599999999</v>
      </c>
      <c r="BJ54" s="52">
        <f t="shared" si="54"/>
        <v>0</v>
      </c>
      <c r="BK54" s="35">
        <f t="shared" si="51"/>
        <v>0</v>
      </c>
      <c r="BL54" s="35">
        <f t="shared" si="51"/>
        <v>0</v>
      </c>
      <c r="BM54" s="35">
        <f t="shared" si="51"/>
        <v>0</v>
      </c>
      <c r="BN54" s="35">
        <f t="shared" si="51"/>
        <v>0</v>
      </c>
      <c r="BO54" s="35">
        <f t="shared" si="51"/>
        <v>0</v>
      </c>
      <c r="BP54" s="52">
        <f t="shared" ref="BP54:BU54" si="56">SUM(BP55:BP58)</f>
        <v>1554.9124000000002</v>
      </c>
      <c r="BQ54" s="354">
        <f t="shared" si="56"/>
        <v>0</v>
      </c>
      <c r="BR54" s="354">
        <f t="shared" si="56"/>
        <v>0</v>
      </c>
      <c r="BS54" s="354">
        <f t="shared" si="56"/>
        <v>90.063504000000009</v>
      </c>
      <c r="BT54" s="354">
        <f t="shared" si="56"/>
        <v>1464.848896</v>
      </c>
      <c r="BU54" s="354">
        <f t="shared" si="56"/>
        <v>0</v>
      </c>
      <c r="BV54" s="35"/>
      <c r="BW54" s="35"/>
      <c r="BX54" s="35"/>
      <c r="BY54" s="35"/>
      <c r="BZ54" s="35"/>
      <c r="CA54" s="35"/>
    </row>
    <row r="55" spans="1:79" ht="72.75" customHeight="1">
      <c r="A55" s="28" t="s">
        <v>177</v>
      </c>
      <c r="B55" s="33" t="s">
        <v>235</v>
      </c>
      <c r="C55" s="34" t="s">
        <v>237</v>
      </c>
      <c r="D55" s="35" t="s">
        <v>238</v>
      </c>
      <c r="E55" s="354" t="s">
        <v>458</v>
      </c>
      <c r="F55" s="354">
        <v>2021</v>
      </c>
      <c r="G55" s="354">
        <v>2022</v>
      </c>
      <c r="H55" s="35" t="s">
        <v>193</v>
      </c>
      <c r="I55" s="354" t="s">
        <v>193</v>
      </c>
      <c r="J55" s="354" t="s">
        <v>193</v>
      </c>
      <c r="K55" s="354" t="s">
        <v>193</v>
      </c>
      <c r="L55" s="35" t="s">
        <v>193</v>
      </c>
      <c r="M55" s="35" t="s">
        <v>193</v>
      </c>
      <c r="N55" s="35" t="s">
        <v>193</v>
      </c>
      <c r="O55" s="52">
        <v>0</v>
      </c>
      <c r="P55" s="52">
        <v>0</v>
      </c>
      <c r="Q55" s="52">
        <v>85.873999999999995</v>
      </c>
      <c r="R55" s="52">
        <v>91.962000000000003</v>
      </c>
      <c r="S55" s="52" t="s">
        <v>193</v>
      </c>
      <c r="T55" s="52" t="s">
        <v>193</v>
      </c>
      <c r="U55" s="52">
        <f>R55</f>
        <v>91.962000000000003</v>
      </c>
      <c r="V55" s="52" t="s">
        <v>193</v>
      </c>
      <c r="W55" s="52">
        <v>0</v>
      </c>
      <c r="X55" s="52">
        <v>0</v>
      </c>
      <c r="Y55" s="52">
        <v>0</v>
      </c>
      <c r="Z55" s="52">
        <f>SUM(AA55:AD55)</f>
        <v>0</v>
      </c>
      <c r="AA55" s="52">
        <v>0</v>
      </c>
      <c r="AB55" s="52">
        <v>0</v>
      </c>
      <c r="AC55" s="52">
        <v>0</v>
      </c>
      <c r="AD55" s="52">
        <v>0</v>
      </c>
      <c r="AE55" s="52">
        <f>SUM(AF55:AI55)</f>
        <v>0</v>
      </c>
      <c r="AF55" s="52">
        <v>0</v>
      </c>
      <c r="AG55" s="52">
        <v>0</v>
      </c>
      <c r="AH55" s="52">
        <v>0</v>
      </c>
      <c r="AI55" s="100">
        <v>0</v>
      </c>
      <c r="AJ55" s="52">
        <f>SUM(AK55:AN55)</f>
        <v>0</v>
      </c>
      <c r="AK55" s="52">
        <v>0</v>
      </c>
      <c r="AL55" s="52">
        <v>0</v>
      </c>
      <c r="AM55" s="52">
        <v>0</v>
      </c>
      <c r="AN55" s="52">
        <v>0</v>
      </c>
      <c r="AO55" s="52"/>
      <c r="AP55" s="52"/>
      <c r="AQ55" s="52"/>
      <c r="AR55" s="52"/>
      <c r="AS55" s="52"/>
      <c r="AT55" s="52">
        <f>SUM(AU55:AY55)</f>
        <v>10.384499999999996</v>
      </c>
      <c r="AU55" s="52">
        <v>0</v>
      </c>
      <c r="AV55" s="52">
        <v>0</v>
      </c>
      <c r="AW55" s="52">
        <v>2.558964</v>
      </c>
      <c r="AX55" s="52">
        <v>7.8255359999999961</v>
      </c>
      <c r="AY55" s="52">
        <v>0</v>
      </c>
      <c r="AZ55" s="52"/>
      <c r="BA55" s="52"/>
      <c r="BB55" s="52"/>
      <c r="BC55" s="52"/>
      <c r="BD55" s="52"/>
      <c r="BE55" s="52">
        <f>SUM(BF55:BJ55)</f>
        <v>81.578100000000006</v>
      </c>
      <c r="BF55" s="52">
        <v>0</v>
      </c>
      <c r="BG55" s="52">
        <v>0</v>
      </c>
      <c r="BH55" s="52">
        <v>0</v>
      </c>
      <c r="BI55" s="52">
        <f>81.5781-BH55</f>
        <v>81.578100000000006</v>
      </c>
      <c r="BJ55" s="52">
        <v>0</v>
      </c>
      <c r="BK55" s="52"/>
      <c r="BL55" s="52"/>
      <c r="BM55" s="52"/>
      <c r="BN55" s="52"/>
      <c r="BO55" s="52"/>
      <c r="BP55" s="52">
        <f>SUM(BQ55:BU55)</f>
        <v>91.962600000000009</v>
      </c>
      <c r="BQ55" s="52">
        <f t="shared" ref="BQ55:BS58" si="57">AK55+AU55+BF55</f>
        <v>0</v>
      </c>
      <c r="BR55" s="52">
        <f t="shared" si="57"/>
        <v>0</v>
      </c>
      <c r="BS55" s="52">
        <f t="shared" si="57"/>
        <v>2.558964</v>
      </c>
      <c r="BT55" s="52">
        <f t="shared" ref="BT55:BT58" si="58">AX55+BI55</f>
        <v>89.403636000000006</v>
      </c>
      <c r="BU55" s="52">
        <f>AN55+AY55+BJ55</f>
        <v>0</v>
      </c>
      <c r="BV55" s="35"/>
      <c r="BW55" s="35"/>
      <c r="BX55" s="35"/>
      <c r="BY55" s="35"/>
      <c r="BZ55" s="35"/>
      <c r="CA55" s="35"/>
    </row>
    <row r="56" spans="1:79" ht="117.75" customHeight="1">
      <c r="A56" s="28" t="s">
        <v>177</v>
      </c>
      <c r="B56" s="33" t="s">
        <v>235</v>
      </c>
      <c r="C56" s="34" t="s">
        <v>239</v>
      </c>
      <c r="D56" s="46" t="s">
        <v>240</v>
      </c>
      <c r="E56" s="354" t="s">
        <v>460</v>
      </c>
      <c r="F56" s="354">
        <v>2021</v>
      </c>
      <c r="G56" s="354">
        <v>2022</v>
      </c>
      <c r="H56" s="35" t="s">
        <v>193</v>
      </c>
      <c r="I56" s="354" t="s">
        <v>193</v>
      </c>
      <c r="J56" s="354" t="s">
        <v>193</v>
      </c>
      <c r="K56" s="354" t="s">
        <v>193</v>
      </c>
      <c r="L56" s="35" t="s">
        <v>193</v>
      </c>
      <c r="M56" s="35" t="s">
        <v>193</v>
      </c>
      <c r="N56" s="35" t="s">
        <v>193</v>
      </c>
      <c r="O56" s="52">
        <v>0</v>
      </c>
      <c r="P56" s="52">
        <v>0</v>
      </c>
      <c r="Q56" s="52">
        <f>387.873</f>
        <v>387.87299999999999</v>
      </c>
      <c r="R56" s="52">
        <v>416.1848</v>
      </c>
      <c r="S56" s="52" t="s">
        <v>193</v>
      </c>
      <c r="T56" s="52" t="s">
        <v>193</v>
      </c>
      <c r="U56" s="52">
        <f>R56</f>
        <v>416.1848</v>
      </c>
      <c r="V56" s="52" t="s">
        <v>193</v>
      </c>
      <c r="W56" s="52">
        <v>0</v>
      </c>
      <c r="X56" s="52">
        <v>0</v>
      </c>
      <c r="Y56" s="52">
        <v>0</v>
      </c>
      <c r="Z56" s="52">
        <f>SUM(AA56:AD56)</f>
        <v>0</v>
      </c>
      <c r="AA56" s="52">
        <v>0</v>
      </c>
      <c r="AB56" s="52">
        <v>0</v>
      </c>
      <c r="AC56" s="52">
        <v>0</v>
      </c>
      <c r="AD56" s="52">
        <v>0</v>
      </c>
      <c r="AE56" s="52">
        <f>SUM(AF56:AI56)</f>
        <v>0</v>
      </c>
      <c r="AF56" s="52">
        <v>0</v>
      </c>
      <c r="AG56" s="52">
        <v>0</v>
      </c>
      <c r="AH56" s="52">
        <v>0</v>
      </c>
      <c r="AI56" s="100">
        <v>0</v>
      </c>
      <c r="AJ56" s="52">
        <f>SUM(AK56:AN56)</f>
        <v>0</v>
      </c>
      <c r="AK56" s="52">
        <v>0</v>
      </c>
      <c r="AL56" s="52">
        <v>0</v>
      </c>
      <c r="AM56" s="52">
        <v>0</v>
      </c>
      <c r="AN56" s="52">
        <v>0</v>
      </c>
      <c r="AO56" s="52"/>
      <c r="AP56" s="52"/>
      <c r="AQ56" s="52"/>
      <c r="AR56" s="52"/>
      <c r="AS56" s="52"/>
      <c r="AT56" s="52">
        <f>SUM(AU56:AY56)</f>
        <v>24.922799999999999</v>
      </c>
      <c r="AU56" s="52">
        <v>0</v>
      </c>
      <c r="AV56" s="52">
        <v>0</v>
      </c>
      <c r="AW56" s="52">
        <f>24.9228</f>
        <v>24.922799999999999</v>
      </c>
      <c r="AX56" s="52">
        <v>0</v>
      </c>
      <c r="AY56" s="52">
        <v>0</v>
      </c>
      <c r="AZ56" s="52"/>
      <c r="BA56" s="52"/>
      <c r="BB56" s="52"/>
      <c r="BC56" s="52"/>
      <c r="BD56" s="52"/>
      <c r="BE56" s="52">
        <f>SUM(BF56:BJ56)</f>
        <v>391.262</v>
      </c>
      <c r="BF56" s="52">
        <v>0</v>
      </c>
      <c r="BG56" s="52">
        <v>0</v>
      </c>
      <c r="BH56" s="52">
        <f>62.58174</f>
        <v>62.581740000000003</v>
      </c>
      <c r="BI56" s="52">
        <f>391.262-BH56</f>
        <v>328.68025999999998</v>
      </c>
      <c r="BJ56" s="52">
        <v>0</v>
      </c>
      <c r="BK56" s="52"/>
      <c r="BL56" s="52"/>
      <c r="BM56" s="52"/>
      <c r="BN56" s="52"/>
      <c r="BO56" s="52"/>
      <c r="BP56" s="52">
        <f>SUM(BQ56:BU56)</f>
        <v>416.1848</v>
      </c>
      <c r="BQ56" s="52">
        <f t="shared" si="57"/>
        <v>0</v>
      </c>
      <c r="BR56" s="52">
        <f t="shared" si="57"/>
        <v>0</v>
      </c>
      <c r="BS56" s="52">
        <f t="shared" si="57"/>
        <v>87.504540000000006</v>
      </c>
      <c r="BT56" s="52">
        <f t="shared" si="58"/>
        <v>328.68025999999998</v>
      </c>
      <c r="BU56" s="52">
        <f>AN56+AY56+BJ56</f>
        <v>0</v>
      </c>
      <c r="BV56" s="35"/>
      <c r="BW56" s="35"/>
      <c r="BX56" s="35"/>
      <c r="BY56" s="35"/>
      <c r="BZ56" s="35"/>
      <c r="CA56" s="35" t="s">
        <v>461</v>
      </c>
    </row>
    <row r="57" spans="1:79" ht="117.75" customHeight="1">
      <c r="A57" s="28"/>
      <c r="B57" s="356" t="s">
        <v>235</v>
      </c>
      <c r="C57" s="34" t="s">
        <v>1306</v>
      </c>
      <c r="D57" s="350" t="s">
        <v>1307</v>
      </c>
      <c r="E57" s="354" t="s">
        <v>460</v>
      </c>
      <c r="F57" s="354">
        <v>2022</v>
      </c>
      <c r="G57" s="354">
        <v>2023</v>
      </c>
      <c r="H57" s="350" t="s">
        <v>193</v>
      </c>
      <c r="I57" s="354" t="s">
        <v>193</v>
      </c>
      <c r="J57" s="354" t="s">
        <v>193</v>
      </c>
      <c r="K57" s="354" t="s">
        <v>193</v>
      </c>
      <c r="L57" s="350" t="s">
        <v>193</v>
      </c>
      <c r="M57" s="350" t="s">
        <v>193</v>
      </c>
      <c r="N57" s="350" t="s">
        <v>193</v>
      </c>
      <c r="O57" s="52">
        <v>0</v>
      </c>
      <c r="P57" s="52">
        <v>0</v>
      </c>
      <c r="Q57" s="52">
        <v>34.515000000000001</v>
      </c>
      <c r="R57" s="52">
        <v>38.451999999999998</v>
      </c>
      <c r="S57" s="52" t="s">
        <v>193</v>
      </c>
      <c r="T57" s="52" t="s">
        <v>193</v>
      </c>
      <c r="U57" s="52">
        <f>R57</f>
        <v>38.451999999999998</v>
      </c>
      <c r="V57" s="52" t="s">
        <v>193</v>
      </c>
      <c r="W57" s="52">
        <v>0</v>
      </c>
      <c r="X57" s="52">
        <v>0</v>
      </c>
      <c r="Y57" s="52">
        <v>0</v>
      </c>
      <c r="Z57" s="52">
        <f>SUM(AA57:AD57)</f>
        <v>0</v>
      </c>
      <c r="AA57" s="52">
        <v>0</v>
      </c>
      <c r="AB57" s="52">
        <v>0</v>
      </c>
      <c r="AC57" s="52">
        <v>0</v>
      </c>
      <c r="AD57" s="52">
        <v>0</v>
      </c>
      <c r="AE57" s="52">
        <f>SUM(AF57:AI57)</f>
        <v>0</v>
      </c>
      <c r="AF57" s="52">
        <v>0</v>
      </c>
      <c r="AG57" s="52">
        <v>0</v>
      </c>
      <c r="AH57" s="52">
        <v>0</v>
      </c>
      <c r="AI57" s="100">
        <v>0</v>
      </c>
      <c r="AJ57" s="52">
        <f>SUM(AK57:AN57)</f>
        <v>0</v>
      </c>
      <c r="AK57" s="52">
        <v>0</v>
      </c>
      <c r="AL57" s="52">
        <v>0</v>
      </c>
      <c r="AM57" s="52">
        <v>0</v>
      </c>
      <c r="AN57" s="52">
        <v>0</v>
      </c>
      <c r="AO57" s="52"/>
      <c r="AP57" s="52"/>
      <c r="AQ57" s="52"/>
      <c r="AR57" s="52"/>
      <c r="AS57" s="52"/>
      <c r="AT57" s="52">
        <f>SUM(AU57:AY57)</f>
        <v>0</v>
      </c>
      <c r="AU57" s="52">
        <v>0</v>
      </c>
      <c r="AV57" s="52">
        <v>0</v>
      </c>
      <c r="AW57" s="52">
        <v>0</v>
      </c>
      <c r="AX57" s="52">
        <v>0</v>
      </c>
      <c r="AY57" s="52">
        <v>0</v>
      </c>
      <c r="AZ57" s="52"/>
      <c r="BA57" s="52"/>
      <c r="BB57" s="52"/>
      <c r="BC57" s="52"/>
      <c r="BD57" s="52"/>
      <c r="BE57" s="52">
        <f>SUM(BF57:BJ57)</f>
        <v>0</v>
      </c>
      <c r="BF57" s="52">
        <v>0</v>
      </c>
      <c r="BG57" s="52">
        <v>0</v>
      </c>
      <c r="BH57" s="52">
        <v>0</v>
      </c>
      <c r="BI57" s="52">
        <v>0</v>
      </c>
      <c r="BJ57" s="52">
        <v>0</v>
      </c>
      <c r="BK57" s="52"/>
      <c r="BL57" s="52"/>
      <c r="BM57" s="52"/>
      <c r="BN57" s="52"/>
      <c r="BO57" s="52"/>
      <c r="BP57" s="52">
        <f>SUM(BQ57:BU57)</f>
        <v>0</v>
      </c>
      <c r="BQ57" s="52">
        <f t="shared" ref="BQ57" si="59">AK57+AU57+BF57</f>
        <v>0</v>
      </c>
      <c r="BR57" s="52">
        <f t="shared" ref="BR57" si="60">AL57+AV57+BG57</f>
        <v>0</v>
      </c>
      <c r="BS57" s="52">
        <f t="shared" ref="BS57:BT57" si="61">AM57+AW57+BH57</f>
        <v>0</v>
      </c>
      <c r="BT57" s="52">
        <f t="shared" si="61"/>
        <v>0</v>
      </c>
      <c r="BU57" s="52">
        <f>AN57+AY57+BJ57</f>
        <v>0</v>
      </c>
      <c r="BV57" s="350"/>
      <c r="BW57" s="350"/>
      <c r="BX57" s="350"/>
      <c r="BY57" s="350"/>
      <c r="BZ57" s="350"/>
      <c r="CA57" s="350"/>
    </row>
    <row r="58" spans="1:79" ht="74.25" customHeight="1">
      <c r="A58" s="28" t="s">
        <v>177</v>
      </c>
      <c r="B58" s="336" t="s">
        <v>235</v>
      </c>
      <c r="C58" s="341" t="s">
        <v>1296</v>
      </c>
      <c r="D58" s="334" t="s">
        <v>1297</v>
      </c>
      <c r="E58" s="354" t="s">
        <v>458</v>
      </c>
      <c r="F58" s="354">
        <v>2021</v>
      </c>
      <c r="G58" s="354">
        <v>2022</v>
      </c>
      <c r="H58" s="334" t="s">
        <v>193</v>
      </c>
      <c r="I58" s="354">
        <v>193.41800000000001</v>
      </c>
      <c r="J58" s="354">
        <v>1188.6500000000001</v>
      </c>
      <c r="K58" s="342">
        <v>42430</v>
      </c>
      <c r="L58" s="334" t="s">
        <v>193</v>
      </c>
      <c r="M58" s="334" t="s">
        <v>193</v>
      </c>
      <c r="N58" s="334" t="s">
        <v>193</v>
      </c>
      <c r="O58" s="52">
        <v>0</v>
      </c>
      <c r="P58" s="52">
        <v>0</v>
      </c>
      <c r="Q58" s="52">
        <v>642.60199999999998</v>
      </c>
      <c r="R58" s="52">
        <v>1046.7660000000001</v>
      </c>
      <c r="S58" s="52" t="s">
        <v>193</v>
      </c>
      <c r="T58" s="52" t="s">
        <v>193</v>
      </c>
      <c r="U58" s="52">
        <f>R58</f>
        <v>1046.7660000000001</v>
      </c>
      <c r="V58" s="52" t="s">
        <v>193</v>
      </c>
      <c r="W58" s="52">
        <v>0</v>
      </c>
      <c r="X58" s="52">
        <v>0</v>
      </c>
      <c r="Y58" s="52">
        <v>0</v>
      </c>
      <c r="Z58" s="52">
        <f>SUM(AA58:AD58)</f>
        <v>0</v>
      </c>
      <c r="AA58" s="52">
        <v>0</v>
      </c>
      <c r="AB58" s="52">
        <v>0</v>
      </c>
      <c r="AC58" s="52">
        <v>0</v>
      </c>
      <c r="AD58" s="52">
        <v>0</v>
      </c>
      <c r="AE58" s="52">
        <f>SUM(AF58:AI58)</f>
        <v>0</v>
      </c>
      <c r="AF58" s="52">
        <v>0</v>
      </c>
      <c r="AG58" s="52">
        <v>0</v>
      </c>
      <c r="AH58" s="52">
        <v>0</v>
      </c>
      <c r="AI58" s="100">
        <v>0</v>
      </c>
      <c r="AJ58" s="52">
        <f>SUM(AK58:AN58)</f>
        <v>0</v>
      </c>
      <c r="AK58" s="52">
        <v>0</v>
      </c>
      <c r="AL58" s="52">
        <v>0</v>
      </c>
      <c r="AM58" s="52">
        <v>0</v>
      </c>
      <c r="AN58" s="52">
        <v>0</v>
      </c>
      <c r="AO58" s="52"/>
      <c r="AP58" s="52"/>
      <c r="AQ58" s="52"/>
      <c r="AR58" s="52"/>
      <c r="AS58" s="52"/>
      <c r="AT58" s="52">
        <f>SUM(AU58:AY58)</f>
        <v>91.087999999999994</v>
      </c>
      <c r="AU58" s="52">
        <v>0</v>
      </c>
      <c r="AV58" s="52">
        <v>0</v>
      </c>
      <c r="AW58" s="52">
        <v>0</v>
      </c>
      <c r="AX58" s="52">
        <v>91.087999999999994</v>
      </c>
      <c r="AY58" s="52">
        <v>0</v>
      </c>
      <c r="AZ58" s="52"/>
      <c r="BA58" s="52"/>
      <c r="BB58" s="52"/>
      <c r="BC58" s="52"/>
      <c r="BD58" s="52"/>
      <c r="BE58" s="52">
        <f>SUM(BF58:BJ58)</f>
        <v>955.67700000000002</v>
      </c>
      <c r="BF58" s="52">
        <v>0</v>
      </c>
      <c r="BG58" s="52">
        <v>0</v>
      </c>
      <c r="BH58" s="52">
        <v>0</v>
      </c>
      <c r="BI58" s="52">
        <v>955.67700000000002</v>
      </c>
      <c r="BJ58" s="52">
        <v>0</v>
      </c>
      <c r="BK58" s="52"/>
      <c r="BL58" s="52"/>
      <c r="BM58" s="52"/>
      <c r="BN58" s="52"/>
      <c r="BO58" s="52"/>
      <c r="BP58" s="52">
        <f>SUM(BQ58:BU58)</f>
        <v>1046.7650000000001</v>
      </c>
      <c r="BQ58" s="52">
        <f t="shared" si="57"/>
        <v>0</v>
      </c>
      <c r="BR58" s="52">
        <f t="shared" si="57"/>
        <v>0</v>
      </c>
      <c r="BS58" s="52">
        <f t="shared" si="57"/>
        <v>0</v>
      </c>
      <c r="BT58" s="52">
        <f t="shared" si="58"/>
        <v>1046.7650000000001</v>
      </c>
      <c r="BU58" s="52">
        <f>AN58+AY58+BJ58</f>
        <v>0</v>
      </c>
      <c r="BV58" s="334"/>
      <c r="BW58" s="334"/>
      <c r="BX58" s="334"/>
      <c r="BY58" s="334"/>
      <c r="BZ58" s="334"/>
      <c r="CA58" s="334"/>
    </row>
    <row r="59" spans="1:79" ht="75">
      <c r="B59" s="33" t="s">
        <v>241</v>
      </c>
      <c r="C59" s="34" t="s">
        <v>242</v>
      </c>
      <c r="D59" s="35" t="s">
        <v>174</v>
      </c>
      <c r="E59" s="354" t="s">
        <v>193</v>
      </c>
      <c r="F59" s="354" t="s">
        <v>193</v>
      </c>
      <c r="G59" s="354" t="s">
        <v>193</v>
      </c>
      <c r="H59" s="35" t="s">
        <v>193</v>
      </c>
      <c r="I59" s="354" t="s">
        <v>193</v>
      </c>
      <c r="J59" s="354" t="s">
        <v>193</v>
      </c>
      <c r="K59" s="354" t="s">
        <v>193</v>
      </c>
      <c r="L59" s="35" t="s">
        <v>193</v>
      </c>
      <c r="M59" s="35" t="s">
        <v>193</v>
      </c>
      <c r="N59" s="35" t="s">
        <v>193</v>
      </c>
      <c r="O59" s="52" t="s">
        <v>193</v>
      </c>
      <c r="P59" s="52" t="s">
        <v>193</v>
      </c>
      <c r="Q59" s="52" t="s">
        <v>193</v>
      </c>
      <c r="R59" s="52" t="s">
        <v>193</v>
      </c>
      <c r="S59" s="52" t="s">
        <v>193</v>
      </c>
      <c r="T59" s="52" t="s">
        <v>193</v>
      </c>
      <c r="U59" s="52" t="s">
        <v>193</v>
      </c>
      <c r="V59" s="52" t="s">
        <v>193</v>
      </c>
      <c r="W59" s="52" t="s">
        <v>193</v>
      </c>
      <c r="X59" s="52" t="s">
        <v>193</v>
      </c>
      <c r="Y59" s="52" t="s">
        <v>193</v>
      </c>
      <c r="Z59" s="52" t="s">
        <v>193</v>
      </c>
      <c r="AA59" s="52" t="s">
        <v>193</v>
      </c>
      <c r="AB59" s="52" t="s">
        <v>193</v>
      </c>
      <c r="AC59" s="52" t="s">
        <v>193</v>
      </c>
      <c r="AD59" s="52" t="s">
        <v>193</v>
      </c>
      <c r="AE59" s="52" t="s">
        <v>193</v>
      </c>
      <c r="AF59" s="52" t="s">
        <v>193</v>
      </c>
      <c r="AG59" s="52" t="s">
        <v>193</v>
      </c>
      <c r="AH59" s="52" t="s">
        <v>193</v>
      </c>
      <c r="AI59" s="100" t="s">
        <v>193</v>
      </c>
      <c r="AJ59" s="38" t="s">
        <v>193</v>
      </c>
      <c r="AK59" s="52" t="s">
        <v>193</v>
      </c>
      <c r="AL59" s="52" t="s">
        <v>193</v>
      </c>
      <c r="AM59" s="52" t="s">
        <v>193</v>
      </c>
      <c r="AN59" s="52" t="s">
        <v>193</v>
      </c>
      <c r="AO59" s="52" t="s">
        <v>193</v>
      </c>
      <c r="AP59" s="52" t="s">
        <v>193</v>
      </c>
      <c r="AQ59" s="52" t="s">
        <v>193</v>
      </c>
      <c r="AR59" s="52" t="s">
        <v>193</v>
      </c>
      <c r="AS59" s="52" t="s">
        <v>193</v>
      </c>
      <c r="AT59" s="38" t="s">
        <v>193</v>
      </c>
      <c r="AU59" s="52" t="s">
        <v>193</v>
      </c>
      <c r="AV59" s="52" t="s">
        <v>193</v>
      </c>
      <c r="AW59" s="52" t="s">
        <v>193</v>
      </c>
      <c r="AX59" s="52" t="s">
        <v>193</v>
      </c>
      <c r="AY59" s="52" t="s">
        <v>193</v>
      </c>
      <c r="AZ59" s="52" t="s">
        <v>193</v>
      </c>
      <c r="BA59" s="52" t="s">
        <v>193</v>
      </c>
      <c r="BB59" s="52" t="s">
        <v>193</v>
      </c>
      <c r="BC59" s="52" t="s">
        <v>193</v>
      </c>
      <c r="BD59" s="52" t="s">
        <v>193</v>
      </c>
      <c r="BE59" s="38" t="s">
        <v>193</v>
      </c>
      <c r="BF59" s="52" t="s">
        <v>193</v>
      </c>
      <c r="BG59" s="52" t="s">
        <v>193</v>
      </c>
      <c r="BH59" s="52" t="s">
        <v>193</v>
      </c>
      <c r="BI59" s="52" t="s">
        <v>193</v>
      </c>
      <c r="BJ59" s="52" t="s">
        <v>193</v>
      </c>
      <c r="BK59" s="52" t="s">
        <v>193</v>
      </c>
      <c r="BL59" s="52" t="s">
        <v>193</v>
      </c>
      <c r="BM59" s="52" t="s">
        <v>193</v>
      </c>
      <c r="BN59" s="52" t="s">
        <v>193</v>
      </c>
      <c r="BO59" s="52" t="s">
        <v>193</v>
      </c>
      <c r="BP59" s="38" t="s">
        <v>193</v>
      </c>
      <c r="BQ59" s="52" t="s">
        <v>193</v>
      </c>
      <c r="BR59" s="52" t="s">
        <v>193</v>
      </c>
      <c r="BS59" s="52" t="s">
        <v>193</v>
      </c>
      <c r="BT59" s="52" t="s">
        <v>193</v>
      </c>
      <c r="BU59" s="52" t="s">
        <v>193</v>
      </c>
      <c r="BV59" s="35"/>
      <c r="BW59" s="35"/>
      <c r="BX59" s="35"/>
      <c r="BY59" s="35"/>
      <c r="BZ59" s="35"/>
      <c r="CA59" s="35"/>
    </row>
    <row r="60" spans="1:79" ht="56.25">
      <c r="B60" s="39" t="s">
        <v>243</v>
      </c>
      <c r="C60" s="40" t="s">
        <v>244</v>
      </c>
      <c r="D60" s="41" t="s">
        <v>174</v>
      </c>
      <c r="E60" s="41" t="s">
        <v>193</v>
      </c>
      <c r="F60" s="41" t="s">
        <v>193</v>
      </c>
      <c r="G60" s="41" t="s">
        <v>193</v>
      </c>
      <c r="H60" s="41" t="s">
        <v>193</v>
      </c>
      <c r="I60" s="41" t="s">
        <v>193</v>
      </c>
      <c r="J60" s="41" t="s">
        <v>193</v>
      </c>
      <c r="K60" s="41" t="s">
        <v>193</v>
      </c>
      <c r="L60" s="41" t="s">
        <v>193</v>
      </c>
      <c r="M60" s="41" t="s">
        <v>193</v>
      </c>
      <c r="N60" s="41" t="s">
        <v>193</v>
      </c>
      <c r="O60" s="96" t="s">
        <v>193</v>
      </c>
      <c r="P60" s="96" t="s">
        <v>193</v>
      </c>
      <c r="Q60" s="96" t="s">
        <v>193</v>
      </c>
      <c r="R60" s="96" t="s">
        <v>193</v>
      </c>
      <c r="S60" s="96" t="s">
        <v>193</v>
      </c>
      <c r="T60" s="96" t="s">
        <v>193</v>
      </c>
      <c r="U60" s="96" t="s">
        <v>193</v>
      </c>
      <c r="V60" s="96" t="s">
        <v>193</v>
      </c>
      <c r="W60" s="96" t="s">
        <v>193</v>
      </c>
      <c r="X60" s="96" t="s">
        <v>193</v>
      </c>
      <c r="Y60" s="96" t="s">
        <v>193</v>
      </c>
      <c r="Z60" s="96" t="s">
        <v>193</v>
      </c>
      <c r="AA60" s="96" t="s">
        <v>193</v>
      </c>
      <c r="AB60" s="96" t="s">
        <v>193</v>
      </c>
      <c r="AC60" s="96" t="s">
        <v>193</v>
      </c>
      <c r="AD60" s="96" t="s">
        <v>193</v>
      </c>
      <c r="AE60" s="96" t="s">
        <v>193</v>
      </c>
      <c r="AF60" s="96" t="s">
        <v>193</v>
      </c>
      <c r="AG60" s="96" t="s">
        <v>193</v>
      </c>
      <c r="AH60" s="96" t="s">
        <v>193</v>
      </c>
      <c r="AI60" s="97" t="s">
        <v>193</v>
      </c>
      <c r="AJ60" s="98" t="s">
        <v>193</v>
      </c>
      <c r="AK60" s="96" t="s">
        <v>193</v>
      </c>
      <c r="AL60" s="96" t="s">
        <v>193</v>
      </c>
      <c r="AM60" s="96" t="s">
        <v>193</v>
      </c>
      <c r="AN60" s="96" t="s">
        <v>193</v>
      </c>
      <c r="AO60" s="96" t="s">
        <v>193</v>
      </c>
      <c r="AP60" s="96" t="s">
        <v>193</v>
      </c>
      <c r="AQ60" s="96" t="s">
        <v>193</v>
      </c>
      <c r="AR60" s="96" t="s">
        <v>193</v>
      </c>
      <c r="AS60" s="96" t="s">
        <v>193</v>
      </c>
      <c r="AT60" s="98" t="s">
        <v>193</v>
      </c>
      <c r="AU60" s="96" t="s">
        <v>193</v>
      </c>
      <c r="AV60" s="96" t="s">
        <v>193</v>
      </c>
      <c r="AW60" s="96" t="s">
        <v>193</v>
      </c>
      <c r="AX60" s="96" t="s">
        <v>193</v>
      </c>
      <c r="AY60" s="96" t="s">
        <v>193</v>
      </c>
      <c r="AZ60" s="96" t="s">
        <v>193</v>
      </c>
      <c r="BA60" s="96" t="s">
        <v>193</v>
      </c>
      <c r="BB60" s="96" t="s">
        <v>193</v>
      </c>
      <c r="BC60" s="96" t="s">
        <v>193</v>
      </c>
      <c r="BD60" s="96" t="s">
        <v>193</v>
      </c>
      <c r="BE60" s="98" t="s">
        <v>193</v>
      </c>
      <c r="BF60" s="96" t="s">
        <v>193</v>
      </c>
      <c r="BG60" s="96" t="s">
        <v>193</v>
      </c>
      <c r="BH60" s="96" t="s">
        <v>193</v>
      </c>
      <c r="BI60" s="96" t="s">
        <v>193</v>
      </c>
      <c r="BJ60" s="96" t="s">
        <v>193</v>
      </c>
      <c r="BK60" s="96" t="s">
        <v>193</v>
      </c>
      <c r="BL60" s="96" t="s">
        <v>193</v>
      </c>
      <c r="BM60" s="96" t="s">
        <v>193</v>
      </c>
      <c r="BN60" s="96" t="s">
        <v>193</v>
      </c>
      <c r="BO60" s="96" t="s">
        <v>193</v>
      </c>
      <c r="BP60" s="98" t="s">
        <v>193</v>
      </c>
      <c r="BQ60" s="96" t="s">
        <v>193</v>
      </c>
      <c r="BR60" s="96" t="s">
        <v>193</v>
      </c>
      <c r="BS60" s="96" t="s">
        <v>193</v>
      </c>
      <c r="BT60" s="96" t="s">
        <v>193</v>
      </c>
      <c r="BU60" s="96" t="s">
        <v>193</v>
      </c>
      <c r="BV60" s="41"/>
      <c r="BW60" s="41"/>
      <c r="BX60" s="41"/>
      <c r="BY60" s="41"/>
      <c r="BZ60" s="41"/>
      <c r="CA60" s="41"/>
    </row>
    <row r="61" spans="1:79" ht="37.5">
      <c r="B61" s="33" t="s">
        <v>245</v>
      </c>
      <c r="C61" s="34" t="s">
        <v>246</v>
      </c>
      <c r="D61" s="35" t="s">
        <v>174</v>
      </c>
      <c r="E61" s="354" t="s">
        <v>193</v>
      </c>
      <c r="F61" s="354" t="s">
        <v>193</v>
      </c>
      <c r="G61" s="354" t="s">
        <v>193</v>
      </c>
      <c r="H61" s="35" t="s">
        <v>193</v>
      </c>
      <c r="I61" s="354" t="s">
        <v>193</v>
      </c>
      <c r="J61" s="354" t="s">
        <v>193</v>
      </c>
      <c r="K61" s="354" t="s">
        <v>193</v>
      </c>
      <c r="L61" s="35" t="s">
        <v>193</v>
      </c>
      <c r="M61" s="35" t="s">
        <v>193</v>
      </c>
      <c r="N61" s="35" t="s">
        <v>193</v>
      </c>
      <c r="O61" s="52" t="s">
        <v>193</v>
      </c>
      <c r="P61" s="52" t="s">
        <v>193</v>
      </c>
      <c r="Q61" s="52" t="s">
        <v>193</v>
      </c>
      <c r="R61" s="52" t="s">
        <v>193</v>
      </c>
      <c r="S61" s="52" t="s">
        <v>193</v>
      </c>
      <c r="T61" s="52" t="s">
        <v>193</v>
      </c>
      <c r="U61" s="52" t="s">
        <v>193</v>
      </c>
      <c r="V61" s="52" t="s">
        <v>193</v>
      </c>
      <c r="W61" s="52" t="s">
        <v>193</v>
      </c>
      <c r="X61" s="52" t="s">
        <v>193</v>
      </c>
      <c r="Y61" s="52" t="s">
        <v>193</v>
      </c>
      <c r="Z61" s="52" t="s">
        <v>193</v>
      </c>
      <c r="AA61" s="52" t="s">
        <v>193</v>
      </c>
      <c r="AB61" s="52" t="s">
        <v>193</v>
      </c>
      <c r="AC61" s="52" t="s">
        <v>193</v>
      </c>
      <c r="AD61" s="52" t="s">
        <v>193</v>
      </c>
      <c r="AE61" s="52" t="s">
        <v>193</v>
      </c>
      <c r="AF61" s="52" t="s">
        <v>193</v>
      </c>
      <c r="AG61" s="52" t="s">
        <v>193</v>
      </c>
      <c r="AH61" s="52" t="s">
        <v>193</v>
      </c>
      <c r="AI61" s="100" t="s">
        <v>193</v>
      </c>
      <c r="AJ61" s="38" t="s">
        <v>193</v>
      </c>
      <c r="AK61" s="52" t="s">
        <v>193</v>
      </c>
      <c r="AL61" s="52" t="s">
        <v>193</v>
      </c>
      <c r="AM61" s="52" t="s">
        <v>193</v>
      </c>
      <c r="AN61" s="52" t="s">
        <v>193</v>
      </c>
      <c r="AO61" s="52" t="s">
        <v>193</v>
      </c>
      <c r="AP61" s="52" t="s">
        <v>193</v>
      </c>
      <c r="AQ61" s="52" t="s">
        <v>193</v>
      </c>
      <c r="AR61" s="52" t="s">
        <v>193</v>
      </c>
      <c r="AS61" s="52" t="s">
        <v>193</v>
      </c>
      <c r="AT61" s="38" t="s">
        <v>193</v>
      </c>
      <c r="AU61" s="52" t="s">
        <v>193</v>
      </c>
      <c r="AV61" s="52" t="s">
        <v>193</v>
      </c>
      <c r="AW61" s="52" t="s">
        <v>193</v>
      </c>
      <c r="AX61" s="52" t="s">
        <v>193</v>
      </c>
      <c r="AY61" s="52" t="s">
        <v>193</v>
      </c>
      <c r="AZ61" s="52" t="s">
        <v>193</v>
      </c>
      <c r="BA61" s="52" t="s">
        <v>193</v>
      </c>
      <c r="BB61" s="52" t="s">
        <v>193</v>
      </c>
      <c r="BC61" s="52" t="s">
        <v>193</v>
      </c>
      <c r="BD61" s="52" t="s">
        <v>193</v>
      </c>
      <c r="BE61" s="38" t="s">
        <v>193</v>
      </c>
      <c r="BF61" s="52" t="s">
        <v>193</v>
      </c>
      <c r="BG61" s="52" t="s">
        <v>193</v>
      </c>
      <c r="BH61" s="52" t="s">
        <v>193</v>
      </c>
      <c r="BI61" s="52" t="s">
        <v>193</v>
      </c>
      <c r="BJ61" s="52" t="s">
        <v>193</v>
      </c>
      <c r="BK61" s="52" t="s">
        <v>193</v>
      </c>
      <c r="BL61" s="52" t="s">
        <v>193</v>
      </c>
      <c r="BM61" s="52" t="s">
        <v>193</v>
      </c>
      <c r="BN61" s="52" t="s">
        <v>193</v>
      </c>
      <c r="BO61" s="52" t="s">
        <v>193</v>
      </c>
      <c r="BP61" s="38" t="s">
        <v>193</v>
      </c>
      <c r="BQ61" s="52" t="s">
        <v>193</v>
      </c>
      <c r="BR61" s="52" t="s">
        <v>193</v>
      </c>
      <c r="BS61" s="52" t="s">
        <v>193</v>
      </c>
      <c r="BT61" s="52" t="s">
        <v>193</v>
      </c>
      <c r="BU61" s="52" t="s">
        <v>193</v>
      </c>
      <c r="BV61" s="35"/>
      <c r="BW61" s="35"/>
      <c r="BX61" s="35"/>
      <c r="BY61" s="35"/>
      <c r="BZ61" s="35"/>
      <c r="CA61" s="35"/>
    </row>
    <row r="62" spans="1:79" ht="56.25">
      <c r="B62" s="33" t="s">
        <v>247</v>
      </c>
      <c r="C62" s="34" t="s">
        <v>248</v>
      </c>
      <c r="D62" s="35" t="s">
        <v>174</v>
      </c>
      <c r="E62" s="354" t="s">
        <v>193</v>
      </c>
      <c r="F62" s="354" t="s">
        <v>193</v>
      </c>
      <c r="G62" s="354" t="s">
        <v>193</v>
      </c>
      <c r="H62" s="35" t="s">
        <v>193</v>
      </c>
      <c r="I62" s="354" t="s">
        <v>193</v>
      </c>
      <c r="J62" s="354" t="s">
        <v>193</v>
      </c>
      <c r="K62" s="354" t="s">
        <v>193</v>
      </c>
      <c r="L62" s="35" t="s">
        <v>193</v>
      </c>
      <c r="M62" s="35" t="s">
        <v>193</v>
      </c>
      <c r="N62" s="35" t="s">
        <v>193</v>
      </c>
      <c r="O62" s="52" t="s">
        <v>193</v>
      </c>
      <c r="P62" s="52" t="s">
        <v>193</v>
      </c>
      <c r="Q62" s="52" t="s">
        <v>193</v>
      </c>
      <c r="R62" s="52" t="s">
        <v>193</v>
      </c>
      <c r="S62" s="52" t="s">
        <v>193</v>
      </c>
      <c r="T62" s="52" t="s">
        <v>193</v>
      </c>
      <c r="U62" s="52" t="s">
        <v>193</v>
      </c>
      <c r="V62" s="52" t="s">
        <v>193</v>
      </c>
      <c r="W62" s="52" t="s">
        <v>193</v>
      </c>
      <c r="X62" s="52" t="s">
        <v>193</v>
      </c>
      <c r="Y62" s="52" t="s">
        <v>193</v>
      </c>
      <c r="Z62" s="52" t="s">
        <v>193</v>
      </c>
      <c r="AA62" s="52" t="s">
        <v>193</v>
      </c>
      <c r="AB62" s="52" t="s">
        <v>193</v>
      </c>
      <c r="AC62" s="52" t="s">
        <v>193</v>
      </c>
      <c r="AD62" s="52" t="s">
        <v>193</v>
      </c>
      <c r="AE62" s="52" t="s">
        <v>193</v>
      </c>
      <c r="AF62" s="52" t="s">
        <v>193</v>
      </c>
      <c r="AG62" s="52" t="s">
        <v>193</v>
      </c>
      <c r="AH62" s="52" t="s">
        <v>193</v>
      </c>
      <c r="AI62" s="100" t="s">
        <v>193</v>
      </c>
      <c r="AJ62" s="38" t="s">
        <v>193</v>
      </c>
      <c r="AK62" s="52" t="s">
        <v>193</v>
      </c>
      <c r="AL62" s="52" t="s">
        <v>193</v>
      </c>
      <c r="AM62" s="52" t="s">
        <v>193</v>
      </c>
      <c r="AN62" s="52" t="s">
        <v>193</v>
      </c>
      <c r="AO62" s="52" t="s">
        <v>193</v>
      </c>
      <c r="AP62" s="52" t="s">
        <v>193</v>
      </c>
      <c r="AQ62" s="52" t="s">
        <v>193</v>
      </c>
      <c r="AR62" s="52" t="s">
        <v>193</v>
      </c>
      <c r="AS62" s="52" t="s">
        <v>193</v>
      </c>
      <c r="AT62" s="38" t="s">
        <v>193</v>
      </c>
      <c r="AU62" s="52" t="s">
        <v>193</v>
      </c>
      <c r="AV62" s="52" t="s">
        <v>193</v>
      </c>
      <c r="AW62" s="52" t="s">
        <v>193</v>
      </c>
      <c r="AX62" s="52" t="s">
        <v>193</v>
      </c>
      <c r="AY62" s="52" t="s">
        <v>193</v>
      </c>
      <c r="AZ62" s="52" t="s">
        <v>193</v>
      </c>
      <c r="BA62" s="52" t="s">
        <v>193</v>
      </c>
      <c r="BB62" s="52" t="s">
        <v>193</v>
      </c>
      <c r="BC62" s="52" t="s">
        <v>193</v>
      </c>
      <c r="BD62" s="52" t="s">
        <v>193</v>
      </c>
      <c r="BE62" s="38" t="s">
        <v>193</v>
      </c>
      <c r="BF62" s="52" t="s">
        <v>193</v>
      </c>
      <c r="BG62" s="52" t="s">
        <v>193</v>
      </c>
      <c r="BH62" s="52" t="s">
        <v>193</v>
      </c>
      <c r="BI62" s="52" t="s">
        <v>193</v>
      </c>
      <c r="BJ62" s="52" t="s">
        <v>193</v>
      </c>
      <c r="BK62" s="52" t="s">
        <v>193</v>
      </c>
      <c r="BL62" s="52" t="s">
        <v>193</v>
      </c>
      <c r="BM62" s="52" t="s">
        <v>193</v>
      </c>
      <c r="BN62" s="52" t="s">
        <v>193</v>
      </c>
      <c r="BO62" s="52" t="s">
        <v>193</v>
      </c>
      <c r="BP62" s="38" t="s">
        <v>193</v>
      </c>
      <c r="BQ62" s="52" t="s">
        <v>193</v>
      </c>
      <c r="BR62" s="52" t="s">
        <v>193</v>
      </c>
      <c r="BS62" s="52" t="s">
        <v>193</v>
      </c>
      <c r="BT62" s="52" t="s">
        <v>193</v>
      </c>
      <c r="BU62" s="52" t="s">
        <v>193</v>
      </c>
      <c r="BV62" s="35"/>
      <c r="BW62" s="35"/>
      <c r="BX62" s="35"/>
      <c r="BY62" s="35"/>
      <c r="BZ62" s="35"/>
      <c r="CA62" s="35"/>
    </row>
    <row r="63" spans="1:79" ht="56.25">
      <c r="B63" s="39" t="s">
        <v>249</v>
      </c>
      <c r="C63" s="40" t="s">
        <v>250</v>
      </c>
      <c r="D63" s="41" t="s">
        <v>174</v>
      </c>
      <c r="E63" s="41" t="s">
        <v>193</v>
      </c>
      <c r="F63" s="41" t="s">
        <v>193</v>
      </c>
      <c r="G63" s="41" t="s">
        <v>193</v>
      </c>
      <c r="H63" s="41" t="s">
        <v>193</v>
      </c>
      <c r="I63" s="41" t="s">
        <v>193</v>
      </c>
      <c r="J63" s="41" t="s">
        <v>193</v>
      </c>
      <c r="K63" s="41" t="s">
        <v>193</v>
      </c>
      <c r="L63" s="41" t="s">
        <v>193</v>
      </c>
      <c r="M63" s="41" t="s">
        <v>193</v>
      </c>
      <c r="N63" s="41" t="s">
        <v>193</v>
      </c>
      <c r="O63" s="96" t="s">
        <v>193</v>
      </c>
      <c r="P63" s="96" t="s">
        <v>193</v>
      </c>
      <c r="Q63" s="96" t="s">
        <v>193</v>
      </c>
      <c r="R63" s="96" t="s">
        <v>193</v>
      </c>
      <c r="S63" s="96" t="s">
        <v>193</v>
      </c>
      <c r="T63" s="96" t="s">
        <v>193</v>
      </c>
      <c r="U63" s="96" t="s">
        <v>193</v>
      </c>
      <c r="V63" s="96" t="s">
        <v>193</v>
      </c>
      <c r="W63" s="96" t="s">
        <v>193</v>
      </c>
      <c r="X63" s="96" t="s">
        <v>193</v>
      </c>
      <c r="Y63" s="96" t="s">
        <v>193</v>
      </c>
      <c r="Z63" s="96" t="s">
        <v>193</v>
      </c>
      <c r="AA63" s="96" t="s">
        <v>193</v>
      </c>
      <c r="AB63" s="96" t="s">
        <v>193</v>
      </c>
      <c r="AC63" s="96" t="s">
        <v>193</v>
      </c>
      <c r="AD63" s="96" t="s">
        <v>193</v>
      </c>
      <c r="AE63" s="96" t="s">
        <v>193</v>
      </c>
      <c r="AF63" s="96" t="s">
        <v>193</v>
      </c>
      <c r="AG63" s="96" t="s">
        <v>193</v>
      </c>
      <c r="AH63" s="96" t="s">
        <v>193</v>
      </c>
      <c r="AI63" s="97" t="s">
        <v>193</v>
      </c>
      <c r="AJ63" s="98" t="s">
        <v>193</v>
      </c>
      <c r="AK63" s="96" t="s">
        <v>193</v>
      </c>
      <c r="AL63" s="96" t="s">
        <v>193</v>
      </c>
      <c r="AM63" s="96" t="s">
        <v>193</v>
      </c>
      <c r="AN63" s="96" t="s">
        <v>193</v>
      </c>
      <c r="AO63" s="96" t="s">
        <v>193</v>
      </c>
      <c r="AP63" s="96" t="s">
        <v>193</v>
      </c>
      <c r="AQ63" s="96" t="s">
        <v>193</v>
      </c>
      <c r="AR63" s="96" t="s">
        <v>193</v>
      </c>
      <c r="AS63" s="96" t="s">
        <v>193</v>
      </c>
      <c r="AT63" s="98" t="s">
        <v>193</v>
      </c>
      <c r="AU63" s="96" t="s">
        <v>193</v>
      </c>
      <c r="AV63" s="96" t="s">
        <v>193</v>
      </c>
      <c r="AW63" s="96" t="s">
        <v>193</v>
      </c>
      <c r="AX63" s="96" t="s">
        <v>193</v>
      </c>
      <c r="AY63" s="96" t="s">
        <v>193</v>
      </c>
      <c r="AZ63" s="96" t="s">
        <v>193</v>
      </c>
      <c r="BA63" s="96" t="s">
        <v>193</v>
      </c>
      <c r="BB63" s="96" t="s">
        <v>193</v>
      </c>
      <c r="BC63" s="96" t="s">
        <v>193</v>
      </c>
      <c r="BD63" s="96" t="s">
        <v>193</v>
      </c>
      <c r="BE63" s="98" t="s">
        <v>193</v>
      </c>
      <c r="BF63" s="96" t="s">
        <v>193</v>
      </c>
      <c r="BG63" s="96" t="s">
        <v>193</v>
      </c>
      <c r="BH63" s="96" t="s">
        <v>193</v>
      </c>
      <c r="BI63" s="96" t="s">
        <v>193</v>
      </c>
      <c r="BJ63" s="96" t="s">
        <v>193</v>
      </c>
      <c r="BK63" s="96" t="s">
        <v>193</v>
      </c>
      <c r="BL63" s="96" t="s">
        <v>193</v>
      </c>
      <c r="BM63" s="96" t="s">
        <v>193</v>
      </c>
      <c r="BN63" s="96" t="s">
        <v>193</v>
      </c>
      <c r="BO63" s="96" t="s">
        <v>193</v>
      </c>
      <c r="BP63" s="98" t="s">
        <v>193</v>
      </c>
      <c r="BQ63" s="96" t="s">
        <v>193</v>
      </c>
      <c r="BR63" s="96" t="s">
        <v>193</v>
      </c>
      <c r="BS63" s="96" t="s">
        <v>193</v>
      </c>
      <c r="BT63" s="96" t="s">
        <v>193</v>
      </c>
      <c r="BU63" s="96" t="s">
        <v>193</v>
      </c>
      <c r="BV63" s="41"/>
      <c r="BW63" s="41"/>
      <c r="BX63" s="41"/>
      <c r="BY63" s="41"/>
      <c r="BZ63" s="41"/>
      <c r="CA63" s="41"/>
    </row>
    <row r="64" spans="1:79" ht="56.25">
      <c r="B64" s="33" t="s">
        <v>251</v>
      </c>
      <c r="C64" s="34" t="s">
        <v>252</v>
      </c>
      <c r="D64" s="35" t="s">
        <v>174</v>
      </c>
      <c r="E64" s="354" t="s">
        <v>193</v>
      </c>
      <c r="F64" s="354" t="s">
        <v>193</v>
      </c>
      <c r="G64" s="354" t="s">
        <v>193</v>
      </c>
      <c r="H64" s="35" t="s">
        <v>193</v>
      </c>
      <c r="I64" s="354" t="s">
        <v>193</v>
      </c>
      <c r="J64" s="354" t="s">
        <v>193</v>
      </c>
      <c r="K64" s="354" t="s">
        <v>193</v>
      </c>
      <c r="L64" s="35" t="s">
        <v>193</v>
      </c>
      <c r="M64" s="35" t="s">
        <v>193</v>
      </c>
      <c r="N64" s="35" t="s">
        <v>193</v>
      </c>
      <c r="O64" s="52" t="s">
        <v>193</v>
      </c>
      <c r="P64" s="52" t="s">
        <v>193</v>
      </c>
      <c r="Q64" s="52" t="s">
        <v>193</v>
      </c>
      <c r="R64" s="52" t="s">
        <v>193</v>
      </c>
      <c r="S64" s="52" t="s">
        <v>193</v>
      </c>
      <c r="T64" s="52" t="s">
        <v>193</v>
      </c>
      <c r="U64" s="52" t="s">
        <v>193</v>
      </c>
      <c r="V64" s="52" t="s">
        <v>193</v>
      </c>
      <c r="W64" s="52" t="s">
        <v>193</v>
      </c>
      <c r="X64" s="52" t="s">
        <v>193</v>
      </c>
      <c r="Y64" s="52" t="s">
        <v>193</v>
      </c>
      <c r="Z64" s="52" t="s">
        <v>193</v>
      </c>
      <c r="AA64" s="52" t="s">
        <v>193</v>
      </c>
      <c r="AB64" s="52" t="s">
        <v>193</v>
      </c>
      <c r="AC64" s="52" t="s">
        <v>193</v>
      </c>
      <c r="AD64" s="52" t="s">
        <v>193</v>
      </c>
      <c r="AE64" s="52" t="s">
        <v>193</v>
      </c>
      <c r="AF64" s="52" t="s">
        <v>193</v>
      </c>
      <c r="AG64" s="52" t="s">
        <v>193</v>
      </c>
      <c r="AH64" s="52" t="s">
        <v>193</v>
      </c>
      <c r="AI64" s="100" t="s">
        <v>193</v>
      </c>
      <c r="AJ64" s="38" t="s">
        <v>193</v>
      </c>
      <c r="AK64" s="52" t="s">
        <v>193</v>
      </c>
      <c r="AL64" s="52" t="s">
        <v>193</v>
      </c>
      <c r="AM64" s="52" t="s">
        <v>193</v>
      </c>
      <c r="AN64" s="52" t="s">
        <v>193</v>
      </c>
      <c r="AO64" s="52" t="s">
        <v>193</v>
      </c>
      <c r="AP64" s="52" t="s">
        <v>193</v>
      </c>
      <c r="AQ64" s="52" t="s">
        <v>193</v>
      </c>
      <c r="AR64" s="52" t="s">
        <v>193</v>
      </c>
      <c r="AS64" s="52" t="s">
        <v>193</v>
      </c>
      <c r="AT64" s="38" t="s">
        <v>193</v>
      </c>
      <c r="AU64" s="52" t="s">
        <v>193</v>
      </c>
      <c r="AV64" s="52" t="s">
        <v>193</v>
      </c>
      <c r="AW64" s="52" t="s">
        <v>193</v>
      </c>
      <c r="AX64" s="52" t="s">
        <v>193</v>
      </c>
      <c r="AY64" s="52" t="s">
        <v>193</v>
      </c>
      <c r="AZ64" s="52" t="s">
        <v>193</v>
      </c>
      <c r="BA64" s="52" t="s">
        <v>193</v>
      </c>
      <c r="BB64" s="52" t="s">
        <v>193</v>
      </c>
      <c r="BC64" s="52" t="s">
        <v>193</v>
      </c>
      <c r="BD64" s="52" t="s">
        <v>193</v>
      </c>
      <c r="BE64" s="38" t="s">
        <v>193</v>
      </c>
      <c r="BF64" s="52" t="s">
        <v>193</v>
      </c>
      <c r="BG64" s="52" t="s">
        <v>193</v>
      </c>
      <c r="BH64" s="52" t="s">
        <v>193</v>
      </c>
      <c r="BI64" s="52" t="s">
        <v>193</v>
      </c>
      <c r="BJ64" s="52" t="s">
        <v>193</v>
      </c>
      <c r="BK64" s="52" t="s">
        <v>193</v>
      </c>
      <c r="BL64" s="52" t="s">
        <v>193</v>
      </c>
      <c r="BM64" s="52" t="s">
        <v>193</v>
      </c>
      <c r="BN64" s="52" t="s">
        <v>193</v>
      </c>
      <c r="BO64" s="52" t="s">
        <v>193</v>
      </c>
      <c r="BP64" s="38" t="s">
        <v>193</v>
      </c>
      <c r="BQ64" s="52" t="s">
        <v>193</v>
      </c>
      <c r="BR64" s="52" t="s">
        <v>193</v>
      </c>
      <c r="BS64" s="52" t="s">
        <v>193</v>
      </c>
      <c r="BT64" s="52" t="s">
        <v>193</v>
      </c>
      <c r="BU64" s="52" t="s">
        <v>193</v>
      </c>
      <c r="BV64" s="35"/>
      <c r="BW64" s="35"/>
      <c r="BX64" s="35"/>
      <c r="BY64" s="35"/>
      <c r="BZ64" s="35"/>
      <c r="CA64" s="35"/>
    </row>
    <row r="65" spans="1:79" ht="37.5">
      <c r="B65" s="33" t="s">
        <v>253</v>
      </c>
      <c r="C65" s="34" t="s">
        <v>254</v>
      </c>
      <c r="D65" s="35" t="s">
        <v>174</v>
      </c>
      <c r="E65" s="354" t="s">
        <v>193</v>
      </c>
      <c r="F65" s="354" t="s">
        <v>193</v>
      </c>
      <c r="G65" s="354" t="s">
        <v>193</v>
      </c>
      <c r="H65" s="35" t="s">
        <v>193</v>
      </c>
      <c r="I65" s="354" t="s">
        <v>193</v>
      </c>
      <c r="J65" s="354" t="s">
        <v>193</v>
      </c>
      <c r="K65" s="354" t="s">
        <v>193</v>
      </c>
      <c r="L65" s="35" t="s">
        <v>193</v>
      </c>
      <c r="M65" s="35" t="s">
        <v>193</v>
      </c>
      <c r="N65" s="35" t="s">
        <v>193</v>
      </c>
      <c r="O65" s="52" t="s">
        <v>193</v>
      </c>
      <c r="P65" s="52" t="s">
        <v>193</v>
      </c>
      <c r="Q65" s="52" t="s">
        <v>193</v>
      </c>
      <c r="R65" s="52" t="s">
        <v>193</v>
      </c>
      <c r="S65" s="52" t="s">
        <v>193</v>
      </c>
      <c r="T65" s="52" t="s">
        <v>193</v>
      </c>
      <c r="U65" s="52" t="s">
        <v>193</v>
      </c>
      <c r="V65" s="52" t="s">
        <v>193</v>
      </c>
      <c r="W65" s="52" t="s">
        <v>193</v>
      </c>
      <c r="X65" s="52" t="s">
        <v>193</v>
      </c>
      <c r="Y65" s="52" t="s">
        <v>193</v>
      </c>
      <c r="Z65" s="52" t="s">
        <v>193</v>
      </c>
      <c r="AA65" s="52" t="s">
        <v>193</v>
      </c>
      <c r="AB65" s="52" t="s">
        <v>193</v>
      </c>
      <c r="AC65" s="52" t="s">
        <v>193</v>
      </c>
      <c r="AD65" s="52" t="s">
        <v>193</v>
      </c>
      <c r="AE65" s="52" t="s">
        <v>193</v>
      </c>
      <c r="AF65" s="52" t="s">
        <v>193</v>
      </c>
      <c r="AG65" s="52" t="s">
        <v>193</v>
      </c>
      <c r="AH65" s="52" t="s">
        <v>193</v>
      </c>
      <c r="AI65" s="100" t="s">
        <v>193</v>
      </c>
      <c r="AJ65" s="38" t="s">
        <v>193</v>
      </c>
      <c r="AK65" s="52" t="s">
        <v>193</v>
      </c>
      <c r="AL65" s="52" t="s">
        <v>193</v>
      </c>
      <c r="AM65" s="52" t="s">
        <v>193</v>
      </c>
      <c r="AN65" s="52" t="s">
        <v>193</v>
      </c>
      <c r="AO65" s="52" t="s">
        <v>193</v>
      </c>
      <c r="AP65" s="52" t="s">
        <v>193</v>
      </c>
      <c r="AQ65" s="52" t="s">
        <v>193</v>
      </c>
      <c r="AR65" s="52" t="s">
        <v>193</v>
      </c>
      <c r="AS65" s="52" t="s">
        <v>193</v>
      </c>
      <c r="AT65" s="38" t="s">
        <v>193</v>
      </c>
      <c r="AU65" s="52" t="s">
        <v>193</v>
      </c>
      <c r="AV65" s="52" t="s">
        <v>193</v>
      </c>
      <c r="AW65" s="52" t="s">
        <v>193</v>
      </c>
      <c r="AX65" s="52" t="s">
        <v>193</v>
      </c>
      <c r="AY65" s="52" t="s">
        <v>193</v>
      </c>
      <c r="AZ65" s="52" t="s">
        <v>193</v>
      </c>
      <c r="BA65" s="52" t="s">
        <v>193</v>
      </c>
      <c r="BB65" s="52" t="s">
        <v>193</v>
      </c>
      <c r="BC65" s="52" t="s">
        <v>193</v>
      </c>
      <c r="BD65" s="52" t="s">
        <v>193</v>
      </c>
      <c r="BE65" s="38" t="s">
        <v>193</v>
      </c>
      <c r="BF65" s="52" t="s">
        <v>193</v>
      </c>
      <c r="BG65" s="52" t="s">
        <v>193</v>
      </c>
      <c r="BH65" s="52" t="s">
        <v>193</v>
      </c>
      <c r="BI65" s="52" t="s">
        <v>193</v>
      </c>
      <c r="BJ65" s="52" t="s">
        <v>193</v>
      </c>
      <c r="BK65" s="52" t="s">
        <v>193</v>
      </c>
      <c r="BL65" s="52" t="s">
        <v>193</v>
      </c>
      <c r="BM65" s="52" t="s">
        <v>193</v>
      </c>
      <c r="BN65" s="52" t="s">
        <v>193</v>
      </c>
      <c r="BO65" s="52" t="s">
        <v>193</v>
      </c>
      <c r="BP65" s="38" t="s">
        <v>193</v>
      </c>
      <c r="BQ65" s="52" t="s">
        <v>193</v>
      </c>
      <c r="BR65" s="52" t="s">
        <v>193</v>
      </c>
      <c r="BS65" s="52" t="s">
        <v>193</v>
      </c>
      <c r="BT65" s="52" t="s">
        <v>193</v>
      </c>
      <c r="BU65" s="52" t="s">
        <v>193</v>
      </c>
      <c r="BV65" s="35"/>
      <c r="BW65" s="35"/>
      <c r="BX65" s="35"/>
      <c r="BY65" s="35"/>
      <c r="BZ65" s="35"/>
      <c r="CA65" s="35"/>
    </row>
    <row r="66" spans="1:79" ht="37.5">
      <c r="B66" s="33" t="s">
        <v>255</v>
      </c>
      <c r="C66" s="34" t="s">
        <v>256</v>
      </c>
      <c r="D66" s="35" t="s">
        <v>174</v>
      </c>
      <c r="E66" s="354" t="s">
        <v>193</v>
      </c>
      <c r="F66" s="354" t="s">
        <v>193</v>
      </c>
      <c r="G66" s="354" t="s">
        <v>193</v>
      </c>
      <c r="H66" s="35" t="s">
        <v>193</v>
      </c>
      <c r="I66" s="354" t="s">
        <v>193</v>
      </c>
      <c r="J66" s="354" t="s">
        <v>193</v>
      </c>
      <c r="K66" s="354" t="s">
        <v>193</v>
      </c>
      <c r="L66" s="35" t="s">
        <v>193</v>
      </c>
      <c r="M66" s="35" t="s">
        <v>193</v>
      </c>
      <c r="N66" s="35" t="s">
        <v>193</v>
      </c>
      <c r="O66" s="52" t="s">
        <v>193</v>
      </c>
      <c r="P66" s="52" t="s">
        <v>193</v>
      </c>
      <c r="Q66" s="52" t="s">
        <v>193</v>
      </c>
      <c r="R66" s="52" t="s">
        <v>193</v>
      </c>
      <c r="S66" s="52" t="s">
        <v>193</v>
      </c>
      <c r="T66" s="52" t="s">
        <v>193</v>
      </c>
      <c r="U66" s="52" t="s">
        <v>193</v>
      </c>
      <c r="V66" s="52" t="s">
        <v>193</v>
      </c>
      <c r="W66" s="52" t="s">
        <v>193</v>
      </c>
      <c r="X66" s="52" t="s">
        <v>193</v>
      </c>
      <c r="Y66" s="52" t="s">
        <v>193</v>
      </c>
      <c r="Z66" s="52" t="s">
        <v>193</v>
      </c>
      <c r="AA66" s="52" t="s">
        <v>193</v>
      </c>
      <c r="AB66" s="52" t="s">
        <v>193</v>
      </c>
      <c r="AC66" s="52" t="s">
        <v>193</v>
      </c>
      <c r="AD66" s="52" t="s">
        <v>193</v>
      </c>
      <c r="AE66" s="52" t="s">
        <v>193</v>
      </c>
      <c r="AF66" s="52" t="s">
        <v>193</v>
      </c>
      <c r="AG66" s="52" t="s">
        <v>193</v>
      </c>
      <c r="AH66" s="52" t="s">
        <v>193</v>
      </c>
      <c r="AI66" s="100" t="s">
        <v>193</v>
      </c>
      <c r="AJ66" s="38" t="s">
        <v>193</v>
      </c>
      <c r="AK66" s="52" t="s">
        <v>193</v>
      </c>
      <c r="AL66" s="52" t="s">
        <v>193</v>
      </c>
      <c r="AM66" s="52" t="s">
        <v>193</v>
      </c>
      <c r="AN66" s="52" t="s">
        <v>193</v>
      </c>
      <c r="AO66" s="52" t="s">
        <v>193</v>
      </c>
      <c r="AP66" s="52" t="s">
        <v>193</v>
      </c>
      <c r="AQ66" s="52" t="s">
        <v>193</v>
      </c>
      <c r="AR66" s="52" t="s">
        <v>193</v>
      </c>
      <c r="AS66" s="52" t="s">
        <v>193</v>
      </c>
      <c r="AT66" s="38" t="s">
        <v>193</v>
      </c>
      <c r="AU66" s="52" t="s">
        <v>193</v>
      </c>
      <c r="AV66" s="52" t="s">
        <v>193</v>
      </c>
      <c r="AW66" s="52" t="s">
        <v>193</v>
      </c>
      <c r="AX66" s="52" t="s">
        <v>193</v>
      </c>
      <c r="AY66" s="52" t="s">
        <v>193</v>
      </c>
      <c r="AZ66" s="52" t="s">
        <v>193</v>
      </c>
      <c r="BA66" s="52" t="s">
        <v>193</v>
      </c>
      <c r="BB66" s="52" t="s">
        <v>193</v>
      </c>
      <c r="BC66" s="52" t="s">
        <v>193</v>
      </c>
      <c r="BD66" s="52" t="s">
        <v>193</v>
      </c>
      <c r="BE66" s="38" t="s">
        <v>193</v>
      </c>
      <c r="BF66" s="52" t="s">
        <v>193</v>
      </c>
      <c r="BG66" s="52" t="s">
        <v>193</v>
      </c>
      <c r="BH66" s="52" t="s">
        <v>193</v>
      </c>
      <c r="BI66" s="52" t="s">
        <v>193</v>
      </c>
      <c r="BJ66" s="52" t="s">
        <v>193</v>
      </c>
      <c r="BK66" s="52" t="s">
        <v>193</v>
      </c>
      <c r="BL66" s="52" t="s">
        <v>193</v>
      </c>
      <c r="BM66" s="52" t="s">
        <v>193</v>
      </c>
      <c r="BN66" s="52" t="s">
        <v>193</v>
      </c>
      <c r="BO66" s="52" t="s">
        <v>193</v>
      </c>
      <c r="BP66" s="38" t="s">
        <v>193</v>
      </c>
      <c r="BQ66" s="52" t="s">
        <v>193</v>
      </c>
      <c r="BR66" s="52" t="s">
        <v>193</v>
      </c>
      <c r="BS66" s="52" t="s">
        <v>193</v>
      </c>
      <c r="BT66" s="52" t="s">
        <v>193</v>
      </c>
      <c r="BU66" s="52" t="s">
        <v>193</v>
      </c>
      <c r="BV66" s="35"/>
      <c r="BW66" s="35"/>
      <c r="BX66" s="35"/>
      <c r="BY66" s="35"/>
      <c r="BZ66" s="35"/>
      <c r="CA66" s="35"/>
    </row>
    <row r="67" spans="1:79" ht="56.25">
      <c r="B67" s="33" t="s">
        <v>257</v>
      </c>
      <c r="C67" s="34" t="s">
        <v>258</v>
      </c>
      <c r="D67" s="35" t="s">
        <v>174</v>
      </c>
      <c r="E67" s="354" t="s">
        <v>193</v>
      </c>
      <c r="F67" s="354" t="s">
        <v>193</v>
      </c>
      <c r="G67" s="354" t="s">
        <v>193</v>
      </c>
      <c r="H67" s="35" t="s">
        <v>193</v>
      </c>
      <c r="I67" s="354" t="s">
        <v>193</v>
      </c>
      <c r="J67" s="354" t="s">
        <v>193</v>
      </c>
      <c r="K67" s="354" t="s">
        <v>193</v>
      </c>
      <c r="L67" s="35" t="s">
        <v>193</v>
      </c>
      <c r="M67" s="35" t="s">
        <v>193</v>
      </c>
      <c r="N67" s="35" t="s">
        <v>193</v>
      </c>
      <c r="O67" s="52" t="s">
        <v>193</v>
      </c>
      <c r="P67" s="52" t="s">
        <v>193</v>
      </c>
      <c r="Q67" s="52" t="s">
        <v>193</v>
      </c>
      <c r="R67" s="52" t="s">
        <v>193</v>
      </c>
      <c r="S67" s="52" t="s">
        <v>193</v>
      </c>
      <c r="T67" s="52" t="s">
        <v>193</v>
      </c>
      <c r="U67" s="52" t="s">
        <v>193</v>
      </c>
      <c r="V67" s="52" t="s">
        <v>193</v>
      </c>
      <c r="W67" s="52" t="s">
        <v>193</v>
      </c>
      <c r="X67" s="52" t="s">
        <v>193</v>
      </c>
      <c r="Y67" s="52" t="s">
        <v>193</v>
      </c>
      <c r="Z67" s="52" t="s">
        <v>193</v>
      </c>
      <c r="AA67" s="52" t="s">
        <v>193</v>
      </c>
      <c r="AB67" s="52" t="s">
        <v>193</v>
      </c>
      <c r="AC67" s="52" t="s">
        <v>193</v>
      </c>
      <c r="AD67" s="52" t="s">
        <v>193</v>
      </c>
      <c r="AE67" s="52" t="s">
        <v>193</v>
      </c>
      <c r="AF67" s="52" t="s">
        <v>193</v>
      </c>
      <c r="AG67" s="52" t="s">
        <v>193</v>
      </c>
      <c r="AH67" s="52" t="s">
        <v>193</v>
      </c>
      <c r="AI67" s="100" t="s">
        <v>193</v>
      </c>
      <c r="AJ67" s="38" t="s">
        <v>193</v>
      </c>
      <c r="AK67" s="52" t="s">
        <v>193</v>
      </c>
      <c r="AL67" s="52" t="s">
        <v>193</v>
      </c>
      <c r="AM67" s="52" t="s">
        <v>193</v>
      </c>
      <c r="AN67" s="52" t="s">
        <v>193</v>
      </c>
      <c r="AO67" s="52" t="s">
        <v>193</v>
      </c>
      <c r="AP67" s="52" t="s">
        <v>193</v>
      </c>
      <c r="AQ67" s="52" t="s">
        <v>193</v>
      </c>
      <c r="AR67" s="52" t="s">
        <v>193</v>
      </c>
      <c r="AS67" s="52" t="s">
        <v>193</v>
      </c>
      <c r="AT67" s="38" t="s">
        <v>193</v>
      </c>
      <c r="AU67" s="52" t="s">
        <v>193</v>
      </c>
      <c r="AV67" s="52" t="s">
        <v>193</v>
      </c>
      <c r="AW67" s="52" t="s">
        <v>193</v>
      </c>
      <c r="AX67" s="52" t="s">
        <v>193</v>
      </c>
      <c r="AY67" s="52" t="s">
        <v>193</v>
      </c>
      <c r="AZ67" s="52" t="s">
        <v>193</v>
      </c>
      <c r="BA67" s="52" t="s">
        <v>193</v>
      </c>
      <c r="BB67" s="52" t="s">
        <v>193</v>
      </c>
      <c r="BC67" s="52" t="s">
        <v>193</v>
      </c>
      <c r="BD67" s="52" t="s">
        <v>193</v>
      </c>
      <c r="BE67" s="38" t="s">
        <v>193</v>
      </c>
      <c r="BF67" s="52" t="s">
        <v>193</v>
      </c>
      <c r="BG67" s="52" t="s">
        <v>193</v>
      </c>
      <c r="BH67" s="52" t="s">
        <v>193</v>
      </c>
      <c r="BI67" s="52" t="s">
        <v>193</v>
      </c>
      <c r="BJ67" s="52" t="s">
        <v>193</v>
      </c>
      <c r="BK67" s="52" t="s">
        <v>193</v>
      </c>
      <c r="BL67" s="52" t="s">
        <v>193</v>
      </c>
      <c r="BM67" s="52" t="s">
        <v>193</v>
      </c>
      <c r="BN67" s="52" t="s">
        <v>193</v>
      </c>
      <c r="BO67" s="52" t="s">
        <v>193</v>
      </c>
      <c r="BP67" s="38" t="s">
        <v>193</v>
      </c>
      <c r="BQ67" s="52" t="s">
        <v>193</v>
      </c>
      <c r="BR67" s="52" t="s">
        <v>193</v>
      </c>
      <c r="BS67" s="52" t="s">
        <v>193</v>
      </c>
      <c r="BT67" s="52" t="s">
        <v>193</v>
      </c>
      <c r="BU67" s="52" t="s">
        <v>193</v>
      </c>
      <c r="BV67" s="35"/>
      <c r="BW67" s="35"/>
      <c r="BX67" s="35"/>
      <c r="BY67" s="35"/>
      <c r="BZ67" s="35"/>
      <c r="CA67" s="35"/>
    </row>
    <row r="68" spans="1:79" ht="75">
      <c r="B68" s="33" t="s">
        <v>259</v>
      </c>
      <c r="C68" s="34" t="s">
        <v>260</v>
      </c>
      <c r="D68" s="35" t="s">
        <v>174</v>
      </c>
      <c r="E68" s="354" t="s">
        <v>193</v>
      </c>
      <c r="F68" s="354" t="s">
        <v>193</v>
      </c>
      <c r="G68" s="354" t="s">
        <v>193</v>
      </c>
      <c r="H68" s="35" t="s">
        <v>193</v>
      </c>
      <c r="I68" s="354" t="s">
        <v>193</v>
      </c>
      <c r="J68" s="354" t="s">
        <v>193</v>
      </c>
      <c r="K68" s="354" t="s">
        <v>193</v>
      </c>
      <c r="L68" s="35" t="s">
        <v>193</v>
      </c>
      <c r="M68" s="35" t="s">
        <v>193</v>
      </c>
      <c r="N68" s="35" t="s">
        <v>193</v>
      </c>
      <c r="O68" s="52" t="s">
        <v>193</v>
      </c>
      <c r="P68" s="52" t="s">
        <v>193</v>
      </c>
      <c r="Q68" s="52" t="s">
        <v>193</v>
      </c>
      <c r="R68" s="52" t="s">
        <v>193</v>
      </c>
      <c r="S68" s="52" t="s">
        <v>193</v>
      </c>
      <c r="T68" s="52" t="s">
        <v>193</v>
      </c>
      <c r="U68" s="52" t="s">
        <v>193</v>
      </c>
      <c r="V68" s="52" t="s">
        <v>193</v>
      </c>
      <c r="W68" s="52" t="s">
        <v>193</v>
      </c>
      <c r="X68" s="52" t="s">
        <v>193</v>
      </c>
      <c r="Y68" s="52" t="s">
        <v>193</v>
      </c>
      <c r="Z68" s="52" t="s">
        <v>193</v>
      </c>
      <c r="AA68" s="52" t="s">
        <v>193</v>
      </c>
      <c r="AB68" s="52" t="s">
        <v>193</v>
      </c>
      <c r="AC68" s="52" t="s">
        <v>193</v>
      </c>
      <c r="AD68" s="52" t="s">
        <v>193</v>
      </c>
      <c r="AE68" s="52" t="s">
        <v>193</v>
      </c>
      <c r="AF68" s="52" t="s">
        <v>193</v>
      </c>
      <c r="AG68" s="52" t="s">
        <v>193</v>
      </c>
      <c r="AH68" s="52" t="s">
        <v>193</v>
      </c>
      <c r="AI68" s="100" t="s">
        <v>193</v>
      </c>
      <c r="AJ68" s="38" t="s">
        <v>193</v>
      </c>
      <c r="AK68" s="52" t="s">
        <v>193</v>
      </c>
      <c r="AL68" s="52" t="s">
        <v>193</v>
      </c>
      <c r="AM68" s="52" t="s">
        <v>193</v>
      </c>
      <c r="AN68" s="52" t="s">
        <v>193</v>
      </c>
      <c r="AO68" s="52" t="s">
        <v>193</v>
      </c>
      <c r="AP68" s="52" t="s">
        <v>193</v>
      </c>
      <c r="AQ68" s="52" t="s">
        <v>193</v>
      </c>
      <c r="AR68" s="52" t="s">
        <v>193</v>
      </c>
      <c r="AS68" s="52" t="s">
        <v>193</v>
      </c>
      <c r="AT68" s="38" t="s">
        <v>193</v>
      </c>
      <c r="AU68" s="52" t="s">
        <v>193</v>
      </c>
      <c r="AV68" s="52" t="s">
        <v>193</v>
      </c>
      <c r="AW68" s="52" t="s">
        <v>193</v>
      </c>
      <c r="AX68" s="52" t="s">
        <v>193</v>
      </c>
      <c r="AY68" s="52" t="s">
        <v>193</v>
      </c>
      <c r="AZ68" s="52" t="s">
        <v>193</v>
      </c>
      <c r="BA68" s="52" t="s">
        <v>193</v>
      </c>
      <c r="BB68" s="52" t="s">
        <v>193</v>
      </c>
      <c r="BC68" s="52" t="s">
        <v>193</v>
      </c>
      <c r="BD68" s="52" t="s">
        <v>193</v>
      </c>
      <c r="BE68" s="38" t="s">
        <v>193</v>
      </c>
      <c r="BF68" s="52" t="s">
        <v>193</v>
      </c>
      <c r="BG68" s="52" t="s">
        <v>193</v>
      </c>
      <c r="BH68" s="52" t="s">
        <v>193</v>
      </c>
      <c r="BI68" s="52" t="s">
        <v>193</v>
      </c>
      <c r="BJ68" s="52" t="s">
        <v>193</v>
      </c>
      <c r="BK68" s="52" t="s">
        <v>193</v>
      </c>
      <c r="BL68" s="52" t="s">
        <v>193</v>
      </c>
      <c r="BM68" s="52" t="s">
        <v>193</v>
      </c>
      <c r="BN68" s="52" t="s">
        <v>193</v>
      </c>
      <c r="BO68" s="52" t="s">
        <v>193</v>
      </c>
      <c r="BP68" s="38" t="s">
        <v>193</v>
      </c>
      <c r="BQ68" s="52" t="s">
        <v>193</v>
      </c>
      <c r="BR68" s="52" t="s">
        <v>193</v>
      </c>
      <c r="BS68" s="52" t="s">
        <v>193</v>
      </c>
      <c r="BT68" s="52" t="s">
        <v>193</v>
      </c>
      <c r="BU68" s="52" t="s">
        <v>193</v>
      </c>
      <c r="BV68" s="35"/>
      <c r="BW68" s="35"/>
      <c r="BX68" s="35"/>
      <c r="BY68" s="35"/>
      <c r="BZ68" s="35"/>
      <c r="CA68" s="35"/>
    </row>
    <row r="69" spans="1:79" ht="56.25">
      <c r="B69" s="33" t="s">
        <v>261</v>
      </c>
      <c r="C69" s="34" t="s">
        <v>262</v>
      </c>
      <c r="D69" s="35" t="s">
        <v>174</v>
      </c>
      <c r="E69" s="354" t="s">
        <v>193</v>
      </c>
      <c r="F69" s="354" t="s">
        <v>193</v>
      </c>
      <c r="G69" s="354" t="s">
        <v>193</v>
      </c>
      <c r="H69" s="35" t="s">
        <v>193</v>
      </c>
      <c r="I69" s="354" t="s">
        <v>193</v>
      </c>
      <c r="J69" s="354" t="s">
        <v>193</v>
      </c>
      <c r="K69" s="354" t="s">
        <v>193</v>
      </c>
      <c r="L69" s="35" t="s">
        <v>193</v>
      </c>
      <c r="M69" s="35" t="s">
        <v>193</v>
      </c>
      <c r="N69" s="35" t="s">
        <v>193</v>
      </c>
      <c r="O69" s="52" t="s">
        <v>193</v>
      </c>
      <c r="P69" s="52" t="s">
        <v>193</v>
      </c>
      <c r="Q69" s="52" t="s">
        <v>193</v>
      </c>
      <c r="R69" s="52" t="s">
        <v>193</v>
      </c>
      <c r="S69" s="52" t="s">
        <v>193</v>
      </c>
      <c r="T69" s="52" t="s">
        <v>193</v>
      </c>
      <c r="U69" s="52" t="s">
        <v>193</v>
      </c>
      <c r="V69" s="52" t="s">
        <v>193</v>
      </c>
      <c r="W69" s="52" t="s">
        <v>193</v>
      </c>
      <c r="X69" s="52" t="s">
        <v>193</v>
      </c>
      <c r="Y69" s="52" t="s">
        <v>193</v>
      </c>
      <c r="Z69" s="52" t="s">
        <v>193</v>
      </c>
      <c r="AA69" s="52" t="s">
        <v>193</v>
      </c>
      <c r="AB69" s="52" t="s">
        <v>193</v>
      </c>
      <c r="AC69" s="52" t="s">
        <v>193</v>
      </c>
      <c r="AD69" s="52" t="s">
        <v>193</v>
      </c>
      <c r="AE69" s="52" t="s">
        <v>193</v>
      </c>
      <c r="AF69" s="52" t="s">
        <v>193</v>
      </c>
      <c r="AG69" s="52" t="s">
        <v>193</v>
      </c>
      <c r="AH69" s="52" t="s">
        <v>193</v>
      </c>
      <c r="AI69" s="100" t="s">
        <v>193</v>
      </c>
      <c r="AJ69" s="38" t="s">
        <v>193</v>
      </c>
      <c r="AK69" s="52" t="s">
        <v>193</v>
      </c>
      <c r="AL69" s="52" t="s">
        <v>193</v>
      </c>
      <c r="AM69" s="52" t="s">
        <v>193</v>
      </c>
      <c r="AN69" s="52" t="s">
        <v>193</v>
      </c>
      <c r="AO69" s="52" t="s">
        <v>193</v>
      </c>
      <c r="AP69" s="52" t="s">
        <v>193</v>
      </c>
      <c r="AQ69" s="52" t="s">
        <v>193</v>
      </c>
      <c r="AR69" s="52" t="s">
        <v>193</v>
      </c>
      <c r="AS69" s="52" t="s">
        <v>193</v>
      </c>
      <c r="AT69" s="38" t="s">
        <v>193</v>
      </c>
      <c r="AU69" s="52" t="s">
        <v>193</v>
      </c>
      <c r="AV69" s="52" t="s">
        <v>193</v>
      </c>
      <c r="AW69" s="52" t="s">
        <v>193</v>
      </c>
      <c r="AX69" s="52" t="s">
        <v>193</v>
      </c>
      <c r="AY69" s="52" t="s">
        <v>193</v>
      </c>
      <c r="AZ69" s="52" t="s">
        <v>193</v>
      </c>
      <c r="BA69" s="52" t="s">
        <v>193</v>
      </c>
      <c r="BB69" s="52" t="s">
        <v>193</v>
      </c>
      <c r="BC69" s="52" t="s">
        <v>193</v>
      </c>
      <c r="BD69" s="52" t="s">
        <v>193</v>
      </c>
      <c r="BE69" s="38" t="s">
        <v>193</v>
      </c>
      <c r="BF69" s="52" t="s">
        <v>193</v>
      </c>
      <c r="BG69" s="52" t="s">
        <v>193</v>
      </c>
      <c r="BH69" s="52" t="s">
        <v>193</v>
      </c>
      <c r="BI69" s="52" t="s">
        <v>193</v>
      </c>
      <c r="BJ69" s="52" t="s">
        <v>193</v>
      </c>
      <c r="BK69" s="52" t="s">
        <v>193</v>
      </c>
      <c r="BL69" s="52" t="s">
        <v>193</v>
      </c>
      <c r="BM69" s="52" t="s">
        <v>193</v>
      </c>
      <c r="BN69" s="52" t="s">
        <v>193</v>
      </c>
      <c r="BO69" s="52" t="s">
        <v>193</v>
      </c>
      <c r="BP69" s="38" t="s">
        <v>193</v>
      </c>
      <c r="BQ69" s="52" t="s">
        <v>193</v>
      </c>
      <c r="BR69" s="52" t="s">
        <v>193</v>
      </c>
      <c r="BS69" s="52" t="s">
        <v>193</v>
      </c>
      <c r="BT69" s="52" t="s">
        <v>193</v>
      </c>
      <c r="BU69" s="52" t="s">
        <v>193</v>
      </c>
      <c r="BV69" s="35"/>
      <c r="BW69" s="35"/>
      <c r="BX69" s="35"/>
      <c r="BY69" s="35"/>
      <c r="BZ69" s="35"/>
      <c r="CA69" s="35"/>
    </row>
    <row r="70" spans="1:79" ht="56.25">
      <c r="B70" s="33" t="s">
        <v>263</v>
      </c>
      <c r="C70" s="34" t="s">
        <v>264</v>
      </c>
      <c r="D70" s="35" t="s">
        <v>174</v>
      </c>
      <c r="E70" s="354" t="s">
        <v>193</v>
      </c>
      <c r="F70" s="354" t="s">
        <v>193</v>
      </c>
      <c r="G70" s="354" t="s">
        <v>193</v>
      </c>
      <c r="H70" s="35" t="s">
        <v>193</v>
      </c>
      <c r="I70" s="354" t="s">
        <v>193</v>
      </c>
      <c r="J70" s="354" t="s">
        <v>193</v>
      </c>
      <c r="K70" s="354" t="s">
        <v>193</v>
      </c>
      <c r="L70" s="35" t="s">
        <v>193</v>
      </c>
      <c r="M70" s="35" t="s">
        <v>193</v>
      </c>
      <c r="N70" s="35" t="s">
        <v>193</v>
      </c>
      <c r="O70" s="52" t="s">
        <v>193</v>
      </c>
      <c r="P70" s="52" t="s">
        <v>193</v>
      </c>
      <c r="Q70" s="52" t="s">
        <v>193</v>
      </c>
      <c r="R70" s="52" t="s">
        <v>193</v>
      </c>
      <c r="S70" s="52" t="s">
        <v>193</v>
      </c>
      <c r="T70" s="52" t="s">
        <v>193</v>
      </c>
      <c r="U70" s="52" t="s">
        <v>193</v>
      </c>
      <c r="V70" s="52" t="s">
        <v>193</v>
      </c>
      <c r="W70" s="52" t="s">
        <v>193</v>
      </c>
      <c r="X70" s="52" t="s">
        <v>193</v>
      </c>
      <c r="Y70" s="52" t="s">
        <v>193</v>
      </c>
      <c r="Z70" s="52" t="s">
        <v>193</v>
      </c>
      <c r="AA70" s="52" t="s">
        <v>193</v>
      </c>
      <c r="AB70" s="52" t="s">
        <v>193</v>
      </c>
      <c r="AC70" s="52" t="s">
        <v>193</v>
      </c>
      <c r="AD70" s="52" t="s">
        <v>193</v>
      </c>
      <c r="AE70" s="52" t="s">
        <v>193</v>
      </c>
      <c r="AF70" s="52" t="s">
        <v>193</v>
      </c>
      <c r="AG70" s="52" t="s">
        <v>193</v>
      </c>
      <c r="AH70" s="52" t="s">
        <v>193</v>
      </c>
      <c r="AI70" s="100" t="s">
        <v>193</v>
      </c>
      <c r="AJ70" s="38" t="s">
        <v>193</v>
      </c>
      <c r="AK70" s="52" t="s">
        <v>193</v>
      </c>
      <c r="AL70" s="52" t="s">
        <v>193</v>
      </c>
      <c r="AM70" s="52" t="s">
        <v>193</v>
      </c>
      <c r="AN70" s="52" t="s">
        <v>193</v>
      </c>
      <c r="AO70" s="52" t="s">
        <v>193</v>
      </c>
      <c r="AP70" s="52" t="s">
        <v>193</v>
      </c>
      <c r="AQ70" s="52" t="s">
        <v>193</v>
      </c>
      <c r="AR70" s="52" t="s">
        <v>193</v>
      </c>
      <c r="AS70" s="52" t="s">
        <v>193</v>
      </c>
      <c r="AT70" s="38" t="s">
        <v>193</v>
      </c>
      <c r="AU70" s="52" t="s">
        <v>193</v>
      </c>
      <c r="AV70" s="52" t="s">
        <v>193</v>
      </c>
      <c r="AW70" s="52" t="s">
        <v>193</v>
      </c>
      <c r="AX70" s="52" t="s">
        <v>193</v>
      </c>
      <c r="AY70" s="52" t="s">
        <v>193</v>
      </c>
      <c r="AZ70" s="52" t="s">
        <v>193</v>
      </c>
      <c r="BA70" s="52" t="s">
        <v>193</v>
      </c>
      <c r="BB70" s="52" t="s">
        <v>193</v>
      </c>
      <c r="BC70" s="52" t="s">
        <v>193</v>
      </c>
      <c r="BD70" s="52" t="s">
        <v>193</v>
      </c>
      <c r="BE70" s="38" t="s">
        <v>193</v>
      </c>
      <c r="BF70" s="52" t="s">
        <v>193</v>
      </c>
      <c r="BG70" s="52" t="s">
        <v>193</v>
      </c>
      <c r="BH70" s="52" t="s">
        <v>193</v>
      </c>
      <c r="BI70" s="52" t="s">
        <v>193</v>
      </c>
      <c r="BJ70" s="52" t="s">
        <v>193</v>
      </c>
      <c r="BK70" s="52" t="s">
        <v>193</v>
      </c>
      <c r="BL70" s="52" t="s">
        <v>193</v>
      </c>
      <c r="BM70" s="52" t="s">
        <v>193</v>
      </c>
      <c r="BN70" s="52" t="s">
        <v>193</v>
      </c>
      <c r="BO70" s="52" t="s">
        <v>193</v>
      </c>
      <c r="BP70" s="38" t="s">
        <v>193</v>
      </c>
      <c r="BQ70" s="52" t="s">
        <v>193</v>
      </c>
      <c r="BR70" s="52" t="s">
        <v>193</v>
      </c>
      <c r="BS70" s="52" t="s">
        <v>193</v>
      </c>
      <c r="BT70" s="52" t="s">
        <v>193</v>
      </c>
      <c r="BU70" s="52" t="s">
        <v>193</v>
      </c>
      <c r="BV70" s="35"/>
      <c r="BW70" s="35"/>
      <c r="BX70" s="35"/>
      <c r="BY70" s="35"/>
      <c r="BZ70" s="35"/>
      <c r="CA70" s="35"/>
    </row>
    <row r="71" spans="1:79" ht="75">
      <c r="B71" s="33" t="s">
        <v>265</v>
      </c>
      <c r="C71" s="34" t="s">
        <v>266</v>
      </c>
      <c r="D71" s="35" t="s">
        <v>174</v>
      </c>
      <c r="E71" s="354" t="s">
        <v>193</v>
      </c>
      <c r="F71" s="354" t="s">
        <v>193</v>
      </c>
      <c r="G71" s="354" t="s">
        <v>193</v>
      </c>
      <c r="H71" s="35" t="s">
        <v>193</v>
      </c>
      <c r="I71" s="354" t="s">
        <v>193</v>
      </c>
      <c r="J71" s="354" t="s">
        <v>193</v>
      </c>
      <c r="K71" s="354" t="s">
        <v>193</v>
      </c>
      <c r="L71" s="35" t="s">
        <v>193</v>
      </c>
      <c r="M71" s="35" t="s">
        <v>193</v>
      </c>
      <c r="N71" s="35" t="s">
        <v>193</v>
      </c>
      <c r="O71" s="52" t="s">
        <v>193</v>
      </c>
      <c r="P71" s="52" t="s">
        <v>193</v>
      </c>
      <c r="Q71" s="52" t="s">
        <v>193</v>
      </c>
      <c r="R71" s="52" t="s">
        <v>193</v>
      </c>
      <c r="S71" s="52" t="s">
        <v>193</v>
      </c>
      <c r="T71" s="52" t="s">
        <v>193</v>
      </c>
      <c r="U71" s="52" t="s">
        <v>193</v>
      </c>
      <c r="V71" s="52" t="s">
        <v>193</v>
      </c>
      <c r="W71" s="52" t="s">
        <v>193</v>
      </c>
      <c r="X71" s="52" t="s">
        <v>193</v>
      </c>
      <c r="Y71" s="52" t="s">
        <v>193</v>
      </c>
      <c r="Z71" s="52" t="s">
        <v>193</v>
      </c>
      <c r="AA71" s="52" t="s">
        <v>193</v>
      </c>
      <c r="AB71" s="52" t="s">
        <v>193</v>
      </c>
      <c r="AC71" s="52" t="s">
        <v>193</v>
      </c>
      <c r="AD71" s="52" t="s">
        <v>193</v>
      </c>
      <c r="AE71" s="52" t="s">
        <v>193</v>
      </c>
      <c r="AF71" s="52" t="s">
        <v>193</v>
      </c>
      <c r="AG71" s="52" t="s">
        <v>193</v>
      </c>
      <c r="AH71" s="52" t="s">
        <v>193</v>
      </c>
      <c r="AI71" s="100" t="s">
        <v>193</v>
      </c>
      <c r="AJ71" s="38" t="s">
        <v>193</v>
      </c>
      <c r="AK71" s="52" t="s">
        <v>193</v>
      </c>
      <c r="AL71" s="52" t="s">
        <v>193</v>
      </c>
      <c r="AM71" s="52" t="s">
        <v>193</v>
      </c>
      <c r="AN71" s="52" t="s">
        <v>193</v>
      </c>
      <c r="AO71" s="52" t="s">
        <v>193</v>
      </c>
      <c r="AP71" s="52" t="s">
        <v>193</v>
      </c>
      <c r="AQ71" s="52" t="s">
        <v>193</v>
      </c>
      <c r="AR71" s="52" t="s">
        <v>193</v>
      </c>
      <c r="AS71" s="52" t="s">
        <v>193</v>
      </c>
      <c r="AT71" s="38" t="s">
        <v>193</v>
      </c>
      <c r="AU71" s="52" t="s">
        <v>193</v>
      </c>
      <c r="AV71" s="52" t="s">
        <v>193</v>
      </c>
      <c r="AW71" s="52" t="s">
        <v>193</v>
      </c>
      <c r="AX71" s="52" t="s">
        <v>193</v>
      </c>
      <c r="AY71" s="52" t="s">
        <v>193</v>
      </c>
      <c r="AZ71" s="52" t="s">
        <v>193</v>
      </c>
      <c r="BA71" s="52" t="s">
        <v>193</v>
      </c>
      <c r="BB71" s="52" t="s">
        <v>193</v>
      </c>
      <c r="BC71" s="52" t="s">
        <v>193</v>
      </c>
      <c r="BD71" s="52" t="s">
        <v>193</v>
      </c>
      <c r="BE71" s="38" t="s">
        <v>193</v>
      </c>
      <c r="BF71" s="52" t="s">
        <v>193</v>
      </c>
      <c r="BG71" s="52" t="s">
        <v>193</v>
      </c>
      <c r="BH71" s="52" t="s">
        <v>193</v>
      </c>
      <c r="BI71" s="52" t="s">
        <v>193</v>
      </c>
      <c r="BJ71" s="52" t="s">
        <v>193</v>
      </c>
      <c r="BK71" s="52" t="s">
        <v>193</v>
      </c>
      <c r="BL71" s="52" t="s">
        <v>193</v>
      </c>
      <c r="BM71" s="52" t="s">
        <v>193</v>
      </c>
      <c r="BN71" s="52" t="s">
        <v>193</v>
      </c>
      <c r="BO71" s="52" t="s">
        <v>193</v>
      </c>
      <c r="BP71" s="38" t="s">
        <v>193</v>
      </c>
      <c r="BQ71" s="52" t="s">
        <v>193</v>
      </c>
      <c r="BR71" s="52" t="s">
        <v>193</v>
      </c>
      <c r="BS71" s="52" t="s">
        <v>193</v>
      </c>
      <c r="BT71" s="52" t="s">
        <v>193</v>
      </c>
      <c r="BU71" s="52" t="s">
        <v>193</v>
      </c>
      <c r="BV71" s="35"/>
      <c r="BW71" s="35"/>
      <c r="BX71" s="35"/>
      <c r="BY71" s="35"/>
      <c r="BZ71" s="35"/>
      <c r="CA71" s="35"/>
    </row>
    <row r="72" spans="1:79" ht="75">
      <c r="B72" s="39" t="s">
        <v>267</v>
      </c>
      <c r="C72" s="40" t="s">
        <v>268</v>
      </c>
      <c r="D72" s="41" t="s">
        <v>174</v>
      </c>
      <c r="E72" s="41"/>
      <c r="F72" s="41">
        <f>F73</f>
        <v>2020</v>
      </c>
      <c r="G72" s="41">
        <f>G73</f>
        <v>2021</v>
      </c>
      <c r="H72" s="41"/>
      <c r="I72" s="41">
        <f t="shared" ref="I72:AN72" si="62">I73</f>
        <v>0</v>
      </c>
      <c r="J72" s="41">
        <f t="shared" si="62"/>
        <v>0</v>
      </c>
      <c r="K72" s="41">
        <f t="shared" si="62"/>
        <v>0</v>
      </c>
      <c r="L72" s="41">
        <f t="shared" si="62"/>
        <v>0</v>
      </c>
      <c r="M72" s="105">
        <f t="shared" si="62"/>
        <v>0</v>
      </c>
      <c r="N72" s="105">
        <f t="shared" si="62"/>
        <v>0</v>
      </c>
      <c r="O72" s="105">
        <f t="shared" si="62"/>
        <v>0</v>
      </c>
      <c r="P72" s="105">
        <f t="shared" si="62"/>
        <v>1.7086267900000001</v>
      </c>
      <c r="Q72" s="105">
        <f t="shared" si="62"/>
        <v>314.75925480000006</v>
      </c>
      <c r="R72" s="105">
        <f t="shared" si="62"/>
        <v>344.97289150000802</v>
      </c>
      <c r="S72" s="105">
        <f t="shared" si="62"/>
        <v>0</v>
      </c>
      <c r="T72" s="105">
        <f t="shared" si="62"/>
        <v>0</v>
      </c>
      <c r="U72" s="105">
        <f t="shared" si="62"/>
        <v>345.76742350000802</v>
      </c>
      <c r="V72" s="105">
        <f t="shared" si="62"/>
        <v>0</v>
      </c>
      <c r="W72" s="105">
        <f t="shared" si="62"/>
        <v>0</v>
      </c>
      <c r="X72" s="105">
        <f t="shared" si="62"/>
        <v>344.05879671000804</v>
      </c>
      <c r="Y72" s="105">
        <f t="shared" si="62"/>
        <v>0</v>
      </c>
      <c r="Z72" s="105">
        <f t="shared" si="62"/>
        <v>0</v>
      </c>
      <c r="AA72" s="105">
        <f t="shared" si="62"/>
        <v>0</v>
      </c>
      <c r="AB72" s="105">
        <f t="shared" si="62"/>
        <v>0</v>
      </c>
      <c r="AC72" s="105">
        <f t="shared" si="62"/>
        <v>0</v>
      </c>
      <c r="AD72" s="105">
        <f t="shared" si="62"/>
        <v>0</v>
      </c>
      <c r="AE72" s="105">
        <f t="shared" si="62"/>
        <v>0</v>
      </c>
      <c r="AF72" s="105">
        <f t="shared" si="62"/>
        <v>0</v>
      </c>
      <c r="AG72" s="105">
        <f t="shared" si="62"/>
        <v>0</v>
      </c>
      <c r="AH72" s="105">
        <f t="shared" si="62"/>
        <v>0</v>
      </c>
      <c r="AI72" s="105">
        <f t="shared" si="62"/>
        <v>0</v>
      </c>
      <c r="AJ72" s="105">
        <f t="shared" si="62"/>
        <v>0</v>
      </c>
      <c r="AK72" s="105">
        <f t="shared" si="62"/>
        <v>0</v>
      </c>
      <c r="AL72" s="105">
        <f t="shared" si="62"/>
        <v>0</v>
      </c>
      <c r="AM72" s="105">
        <f t="shared" si="62"/>
        <v>0</v>
      </c>
      <c r="AN72" s="105">
        <f t="shared" si="62"/>
        <v>0</v>
      </c>
      <c r="AO72" s="105">
        <f t="shared" ref="AO72:BU72" si="63">AO73</f>
        <v>0</v>
      </c>
      <c r="AP72" s="105">
        <f t="shared" si="63"/>
        <v>0</v>
      </c>
      <c r="AQ72" s="105">
        <f t="shared" si="63"/>
        <v>0</v>
      </c>
      <c r="AR72" s="105">
        <f t="shared" si="63"/>
        <v>0</v>
      </c>
      <c r="AS72" s="105">
        <f t="shared" si="63"/>
        <v>0</v>
      </c>
      <c r="AT72" s="105">
        <f t="shared" si="63"/>
        <v>171.208531938216</v>
      </c>
      <c r="AU72" s="105">
        <f t="shared" si="63"/>
        <v>0</v>
      </c>
      <c r="AV72" s="105">
        <f t="shared" si="63"/>
        <v>0</v>
      </c>
      <c r="AW72" s="105">
        <f t="shared" si="63"/>
        <v>0.79453200000000002</v>
      </c>
      <c r="AX72" s="105">
        <f t="shared" si="63"/>
        <v>170.41399993821599</v>
      </c>
      <c r="AY72" s="105">
        <f t="shared" si="63"/>
        <v>0</v>
      </c>
      <c r="AZ72" s="105">
        <f t="shared" si="63"/>
        <v>0</v>
      </c>
      <c r="BA72" s="105">
        <f t="shared" si="63"/>
        <v>0</v>
      </c>
      <c r="BB72" s="105">
        <f t="shared" si="63"/>
        <v>0</v>
      </c>
      <c r="BC72" s="105">
        <f t="shared" si="63"/>
        <v>0</v>
      </c>
      <c r="BD72" s="105">
        <f t="shared" si="63"/>
        <v>0</v>
      </c>
      <c r="BE72" s="105">
        <f t="shared" si="63"/>
        <v>174.558891561792</v>
      </c>
      <c r="BF72" s="105">
        <f t="shared" si="63"/>
        <v>0</v>
      </c>
      <c r="BG72" s="105">
        <f t="shared" si="63"/>
        <v>0</v>
      </c>
      <c r="BH72" s="105">
        <f t="shared" si="63"/>
        <v>0</v>
      </c>
      <c r="BI72" s="105">
        <f t="shared" si="63"/>
        <v>174.558891561792</v>
      </c>
      <c r="BJ72" s="105">
        <f t="shared" si="63"/>
        <v>0</v>
      </c>
      <c r="BK72" s="105">
        <f t="shared" si="63"/>
        <v>0</v>
      </c>
      <c r="BL72" s="105">
        <f t="shared" si="63"/>
        <v>0</v>
      </c>
      <c r="BM72" s="105">
        <f t="shared" si="63"/>
        <v>0</v>
      </c>
      <c r="BN72" s="105">
        <f t="shared" si="63"/>
        <v>0</v>
      </c>
      <c r="BO72" s="105">
        <f t="shared" si="63"/>
        <v>0</v>
      </c>
      <c r="BP72" s="105">
        <f t="shared" si="63"/>
        <v>345.76742350000802</v>
      </c>
      <c r="BQ72" s="105">
        <f t="shared" si="63"/>
        <v>0</v>
      </c>
      <c r="BR72" s="105">
        <f t="shared" si="63"/>
        <v>0</v>
      </c>
      <c r="BS72" s="105">
        <f t="shared" si="63"/>
        <v>0.79453200000000002</v>
      </c>
      <c r="BT72" s="105">
        <f t="shared" si="63"/>
        <v>344.97289150000802</v>
      </c>
      <c r="BU72" s="105">
        <f t="shared" si="63"/>
        <v>0</v>
      </c>
      <c r="BV72" s="41"/>
      <c r="BW72" s="41"/>
      <c r="BX72" s="41"/>
      <c r="BY72" s="41"/>
      <c r="BZ72" s="41"/>
      <c r="CA72" s="41"/>
    </row>
    <row r="73" spans="1:79" ht="37.5">
      <c r="B73" s="106" t="s">
        <v>269</v>
      </c>
      <c r="C73" s="107" t="s">
        <v>270</v>
      </c>
      <c r="D73" s="108" t="s">
        <v>174</v>
      </c>
      <c r="E73" s="108"/>
      <c r="F73" s="108">
        <f>MIN( F74:F79)</f>
        <v>2020</v>
      </c>
      <c r="G73" s="108">
        <f>MIN( G74:G79)</f>
        <v>2021</v>
      </c>
      <c r="H73" s="109">
        <f t="shared" ref="H73:AM73" si="64">SUM(H74:H80)</f>
        <v>0</v>
      </c>
      <c r="I73" s="109">
        <f t="shared" si="64"/>
        <v>0</v>
      </c>
      <c r="J73" s="109">
        <f t="shared" si="64"/>
        <v>0</v>
      </c>
      <c r="K73" s="109">
        <f t="shared" si="64"/>
        <v>0</v>
      </c>
      <c r="L73" s="109">
        <f t="shared" si="64"/>
        <v>0</v>
      </c>
      <c r="M73" s="109">
        <f t="shared" si="64"/>
        <v>0</v>
      </c>
      <c r="N73" s="109">
        <f t="shared" si="64"/>
        <v>0</v>
      </c>
      <c r="O73" s="109">
        <f t="shared" si="64"/>
        <v>0</v>
      </c>
      <c r="P73" s="109">
        <f t="shared" si="64"/>
        <v>1.7086267900000001</v>
      </c>
      <c r="Q73" s="109">
        <f t="shared" si="64"/>
        <v>314.75925480000006</v>
      </c>
      <c r="R73" s="109">
        <f t="shared" si="64"/>
        <v>344.97289150000802</v>
      </c>
      <c r="S73" s="109">
        <f t="shared" si="64"/>
        <v>0</v>
      </c>
      <c r="T73" s="109">
        <f t="shared" si="64"/>
        <v>0</v>
      </c>
      <c r="U73" s="109">
        <f t="shared" si="64"/>
        <v>345.76742350000802</v>
      </c>
      <c r="V73" s="109">
        <f t="shared" si="64"/>
        <v>0</v>
      </c>
      <c r="W73" s="109">
        <f t="shared" si="64"/>
        <v>0</v>
      </c>
      <c r="X73" s="109">
        <f t="shared" si="64"/>
        <v>344.05879671000804</v>
      </c>
      <c r="Y73" s="109">
        <f t="shared" si="64"/>
        <v>0</v>
      </c>
      <c r="Z73" s="109">
        <f t="shared" si="64"/>
        <v>0</v>
      </c>
      <c r="AA73" s="109">
        <f t="shared" si="64"/>
        <v>0</v>
      </c>
      <c r="AB73" s="109">
        <f t="shared" si="64"/>
        <v>0</v>
      </c>
      <c r="AC73" s="109">
        <f t="shared" si="64"/>
        <v>0</v>
      </c>
      <c r="AD73" s="109">
        <f t="shared" si="64"/>
        <v>0</v>
      </c>
      <c r="AE73" s="109">
        <f t="shared" si="64"/>
        <v>0</v>
      </c>
      <c r="AF73" s="109">
        <f t="shared" si="64"/>
        <v>0</v>
      </c>
      <c r="AG73" s="109">
        <f t="shared" si="64"/>
        <v>0</v>
      </c>
      <c r="AH73" s="109">
        <f t="shared" si="64"/>
        <v>0</v>
      </c>
      <c r="AI73" s="109">
        <f t="shared" si="64"/>
        <v>0</v>
      </c>
      <c r="AJ73" s="109">
        <f t="shared" si="64"/>
        <v>0</v>
      </c>
      <c r="AK73" s="109">
        <f t="shared" si="64"/>
        <v>0</v>
      </c>
      <c r="AL73" s="109">
        <f t="shared" si="64"/>
        <v>0</v>
      </c>
      <c r="AM73" s="109">
        <f t="shared" si="64"/>
        <v>0</v>
      </c>
      <c r="AN73" s="109">
        <f t="shared" ref="AN73:BU73" si="65">SUM(AN74:AN80)</f>
        <v>0</v>
      </c>
      <c r="AO73" s="109">
        <f t="shared" si="65"/>
        <v>0</v>
      </c>
      <c r="AP73" s="109">
        <f t="shared" si="65"/>
        <v>0</v>
      </c>
      <c r="AQ73" s="109">
        <f t="shared" si="65"/>
        <v>0</v>
      </c>
      <c r="AR73" s="109">
        <f t="shared" si="65"/>
        <v>0</v>
      </c>
      <c r="AS73" s="109">
        <f t="shared" si="65"/>
        <v>0</v>
      </c>
      <c r="AT73" s="109">
        <f t="shared" si="65"/>
        <v>171.208531938216</v>
      </c>
      <c r="AU73" s="109">
        <f t="shared" si="65"/>
        <v>0</v>
      </c>
      <c r="AV73" s="109">
        <f t="shared" si="65"/>
        <v>0</v>
      </c>
      <c r="AW73" s="109">
        <f t="shared" si="65"/>
        <v>0.79453200000000002</v>
      </c>
      <c r="AX73" s="109">
        <f t="shared" ref="AX73" si="66">SUM(AX74:AX80)</f>
        <v>170.41399993821599</v>
      </c>
      <c r="AY73" s="109">
        <f t="shared" si="65"/>
        <v>0</v>
      </c>
      <c r="AZ73" s="109">
        <f t="shared" si="65"/>
        <v>0</v>
      </c>
      <c r="BA73" s="109">
        <f t="shared" si="65"/>
        <v>0</v>
      </c>
      <c r="BB73" s="109">
        <f t="shared" si="65"/>
        <v>0</v>
      </c>
      <c r="BC73" s="109">
        <f t="shared" si="65"/>
        <v>0</v>
      </c>
      <c r="BD73" s="109">
        <f t="shared" si="65"/>
        <v>0</v>
      </c>
      <c r="BE73" s="109">
        <f t="shared" si="65"/>
        <v>174.558891561792</v>
      </c>
      <c r="BF73" s="109">
        <f t="shared" si="65"/>
        <v>0</v>
      </c>
      <c r="BG73" s="109">
        <f t="shared" si="65"/>
        <v>0</v>
      </c>
      <c r="BH73" s="109">
        <f t="shared" si="65"/>
        <v>0</v>
      </c>
      <c r="BI73" s="109">
        <f t="shared" ref="BI73" si="67">SUM(BI74:BI80)</f>
        <v>174.558891561792</v>
      </c>
      <c r="BJ73" s="109">
        <f t="shared" si="65"/>
        <v>0</v>
      </c>
      <c r="BK73" s="109">
        <f t="shared" si="65"/>
        <v>0</v>
      </c>
      <c r="BL73" s="109">
        <f t="shared" si="65"/>
        <v>0</v>
      </c>
      <c r="BM73" s="109">
        <f t="shared" si="65"/>
        <v>0</v>
      </c>
      <c r="BN73" s="109">
        <f t="shared" si="65"/>
        <v>0</v>
      </c>
      <c r="BO73" s="109">
        <f t="shared" si="65"/>
        <v>0</v>
      </c>
      <c r="BP73" s="109">
        <f t="shared" si="65"/>
        <v>345.76742350000802</v>
      </c>
      <c r="BQ73" s="109">
        <f t="shared" si="65"/>
        <v>0</v>
      </c>
      <c r="BR73" s="109">
        <f t="shared" si="65"/>
        <v>0</v>
      </c>
      <c r="BS73" s="109">
        <f t="shared" si="65"/>
        <v>0.79453200000000002</v>
      </c>
      <c r="BT73" s="109">
        <f t="shared" ref="BT73" si="68">SUM(BT74:BT80)</f>
        <v>344.97289150000802</v>
      </c>
      <c r="BU73" s="109">
        <f t="shared" si="65"/>
        <v>0</v>
      </c>
      <c r="BV73" s="108"/>
      <c r="BW73" s="108"/>
      <c r="BX73" s="108"/>
      <c r="BY73" s="108"/>
      <c r="BZ73" s="108"/>
      <c r="CA73" s="108"/>
    </row>
    <row r="74" spans="1:79" ht="75">
      <c r="A74" s="99" t="s">
        <v>177</v>
      </c>
      <c r="B74" s="33" t="s">
        <v>269</v>
      </c>
      <c r="C74" s="34" t="s">
        <v>271</v>
      </c>
      <c r="D74" s="43" t="s">
        <v>272</v>
      </c>
      <c r="E74" s="354" t="s">
        <v>458</v>
      </c>
      <c r="F74" s="354">
        <v>2020</v>
      </c>
      <c r="G74" s="354">
        <v>2022</v>
      </c>
      <c r="H74" s="35" t="s">
        <v>193</v>
      </c>
      <c r="I74" s="354" t="s">
        <v>193</v>
      </c>
      <c r="J74" s="354" t="s">
        <v>193</v>
      </c>
      <c r="K74" s="354" t="s">
        <v>193</v>
      </c>
      <c r="L74" s="35" t="s">
        <v>193</v>
      </c>
      <c r="M74" s="35" t="s">
        <v>193</v>
      </c>
      <c r="N74" s="35" t="s">
        <v>193</v>
      </c>
      <c r="O74" s="52">
        <v>0</v>
      </c>
      <c r="P74" s="52">
        <v>0.43962707000000001</v>
      </c>
      <c r="Q74" s="52">
        <v>83.124016800000007</v>
      </c>
      <c r="R74" s="52">
        <v>92.606994491798403</v>
      </c>
      <c r="S74" s="52" t="s">
        <v>193</v>
      </c>
      <c r="T74" s="52" t="s">
        <v>193</v>
      </c>
      <c r="U74" s="52">
        <f t="shared" ref="U74:U79" si="69">R74</f>
        <v>92.606994491798403</v>
      </c>
      <c r="V74" s="52" t="s">
        <v>193</v>
      </c>
      <c r="W74" s="52">
        <v>0</v>
      </c>
      <c r="X74" s="52">
        <f t="shared" ref="X74:X80" si="70">U74-P74</f>
        <v>92.167367421798403</v>
      </c>
      <c r="Y74" s="52">
        <v>0</v>
      </c>
      <c r="Z74" s="52">
        <f t="shared" ref="Z74:Z80" si="71">SUM(AA74:AD74)</f>
        <v>0</v>
      </c>
      <c r="AA74" s="52">
        <v>0</v>
      </c>
      <c r="AB74" s="52">
        <v>0</v>
      </c>
      <c r="AC74" s="52">
        <v>0</v>
      </c>
      <c r="AD74" s="52">
        <v>0</v>
      </c>
      <c r="AE74" s="52">
        <f t="shared" ref="AE74:AE80" si="72">SUM(AF74:AI74)</f>
        <v>0</v>
      </c>
      <c r="AF74" s="52">
        <v>0</v>
      </c>
      <c r="AG74" s="52">
        <v>0</v>
      </c>
      <c r="AH74" s="52">
        <v>0</v>
      </c>
      <c r="AI74" s="52">
        <v>0</v>
      </c>
      <c r="AJ74" s="52">
        <f t="shared" ref="AJ74:AJ80" si="73">SUM(AK74:AN74)</f>
        <v>0</v>
      </c>
      <c r="AK74" s="52">
        <v>0</v>
      </c>
      <c r="AL74" s="52">
        <v>0</v>
      </c>
      <c r="AM74" s="52">
        <v>0</v>
      </c>
      <c r="AN74" s="52">
        <v>0</v>
      </c>
      <c r="AO74" s="52"/>
      <c r="AP74" s="52"/>
      <c r="AQ74" s="52"/>
      <c r="AR74" s="52"/>
      <c r="AS74" s="52"/>
      <c r="AT74" s="52">
        <f t="shared" ref="AT74:AT80" si="74">SUM(AU74:AY74)</f>
        <v>7.5</v>
      </c>
      <c r="AU74" s="52">
        <v>0</v>
      </c>
      <c r="AV74" s="52">
        <v>0</v>
      </c>
      <c r="AW74" s="52">
        <v>0</v>
      </c>
      <c r="AX74" s="52">
        <v>7.5</v>
      </c>
      <c r="AY74" s="52">
        <v>0</v>
      </c>
      <c r="AZ74" s="52"/>
      <c r="BA74" s="52"/>
      <c r="BB74" s="52"/>
      <c r="BC74" s="52"/>
      <c r="BD74" s="52"/>
      <c r="BE74" s="52">
        <f t="shared" ref="BE74:BE80" si="75">SUM(BF74:BJ74)</f>
        <v>85.106994491798403</v>
      </c>
      <c r="BF74" s="52">
        <v>0</v>
      </c>
      <c r="BG74" s="52">
        <v>0</v>
      </c>
      <c r="BH74" s="52">
        <v>0</v>
      </c>
      <c r="BI74" s="52">
        <f>92.6069944917984-7.5</f>
        <v>85.106994491798403</v>
      </c>
      <c r="BJ74" s="52">
        <v>0</v>
      </c>
      <c r="BK74" s="52"/>
      <c r="BL74" s="52"/>
      <c r="BM74" s="52"/>
      <c r="BN74" s="52"/>
      <c r="BO74" s="52"/>
      <c r="BP74" s="52">
        <f t="shared" ref="BP74:BP80" si="76">SUM(BQ74:BU74)</f>
        <v>92.606994491798403</v>
      </c>
      <c r="BQ74" s="52">
        <f t="shared" ref="BQ74:BS80" si="77">AK74+AU74+BF74</f>
        <v>0</v>
      </c>
      <c r="BR74" s="52">
        <f t="shared" si="77"/>
        <v>0</v>
      </c>
      <c r="BS74" s="52">
        <f t="shared" si="77"/>
        <v>0</v>
      </c>
      <c r="BT74" s="52">
        <f t="shared" ref="BT74:BT80" si="78">AX74+BI74</f>
        <v>92.606994491798403</v>
      </c>
      <c r="BU74" s="52">
        <f t="shared" ref="BU74:BU80" si="79">AN74+AY74+BJ74</f>
        <v>0</v>
      </c>
      <c r="BV74" s="35"/>
      <c r="BW74" s="35"/>
      <c r="BX74" s="35"/>
      <c r="BY74" s="35"/>
      <c r="BZ74" s="35"/>
      <c r="CA74" s="35"/>
    </row>
    <row r="75" spans="1:79" ht="75">
      <c r="A75" s="99" t="s">
        <v>177</v>
      </c>
      <c r="B75" s="33" t="s">
        <v>269</v>
      </c>
      <c r="C75" s="34" t="s">
        <v>273</v>
      </c>
      <c r="D75" s="43" t="s">
        <v>274</v>
      </c>
      <c r="E75" s="354" t="s">
        <v>458</v>
      </c>
      <c r="F75" s="354">
        <v>2020</v>
      </c>
      <c r="G75" s="354">
        <v>2021</v>
      </c>
      <c r="H75" s="35" t="s">
        <v>193</v>
      </c>
      <c r="I75" s="354" t="s">
        <v>193</v>
      </c>
      <c r="J75" s="354" t="s">
        <v>193</v>
      </c>
      <c r="K75" s="354" t="s">
        <v>193</v>
      </c>
      <c r="L75" s="35" t="s">
        <v>193</v>
      </c>
      <c r="M75" s="35" t="s">
        <v>193</v>
      </c>
      <c r="N75" s="35" t="s">
        <v>193</v>
      </c>
      <c r="O75" s="52">
        <v>0</v>
      </c>
      <c r="P75" s="52">
        <v>0.41007057000000002</v>
      </c>
      <c r="Q75" s="52">
        <v>65.543882400000001</v>
      </c>
      <c r="R75" s="52">
        <v>70.415890266556801</v>
      </c>
      <c r="S75" s="52" t="s">
        <v>193</v>
      </c>
      <c r="T75" s="52" t="s">
        <v>193</v>
      </c>
      <c r="U75" s="52">
        <f t="shared" si="69"/>
        <v>70.415890266556801</v>
      </c>
      <c r="V75" s="52" t="s">
        <v>193</v>
      </c>
      <c r="W75" s="52">
        <v>0</v>
      </c>
      <c r="X75" s="52">
        <f t="shared" si="70"/>
        <v>70.005819696556799</v>
      </c>
      <c r="Y75" s="52">
        <v>0</v>
      </c>
      <c r="Z75" s="52">
        <f t="shared" si="71"/>
        <v>0</v>
      </c>
      <c r="AA75" s="52">
        <v>0</v>
      </c>
      <c r="AB75" s="52">
        <v>0</v>
      </c>
      <c r="AC75" s="52">
        <v>0</v>
      </c>
      <c r="AD75" s="52">
        <v>0</v>
      </c>
      <c r="AE75" s="52">
        <f t="shared" si="72"/>
        <v>0</v>
      </c>
      <c r="AF75" s="52">
        <v>0</v>
      </c>
      <c r="AG75" s="52">
        <v>0</v>
      </c>
      <c r="AH75" s="52">
        <v>0</v>
      </c>
      <c r="AI75" s="52">
        <v>0</v>
      </c>
      <c r="AJ75" s="52">
        <f t="shared" si="73"/>
        <v>0</v>
      </c>
      <c r="AK75" s="52">
        <v>0</v>
      </c>
      <c r="AL75" s="52">
        <v>0</v>
      </c>
      <c r="AM75" s="52">
        <v>0</v>
      </c>
      <c r="AN75" s="52">
        <v>0</v>
      </c>
      <c r="AO75" s="52"/>
      <c r="AP75" s="52"/>
      <c r="AQ75" s="52"/>
      <c r="AR75" s="52"/>
      <c r="AS75" s="52"/>
      <c r="AT75" s="52">
        <f t="shared" si="74"/>
        <v>70.415890266556801</v>
      </c>
      <c r="AU75" s="52">
        <v>0</v>
      </c>
      <c r="AV75" s="52">
        <v>0</v>
      </c>
      <c r="AW75" s="52">
        <v>0</v>
      </c>
      <c r="AX75" s="52">
        <f>70.4158902665568</f>
        <v>70.415890266556801</v>
      </c>
      <c r="AY75" s="52">
        <v>0</v>
      </c>
      <c r="AZ75" s="52"/>
      <c r="BA75" s="52"/>
      <c r="BB75" s="52"/>
      <c r="BC75" s="52"/>
      <c r="BD75" s="52"/>
      <c r="BE75" s="52">
        <f t="shared" si="75"/>
        <v>0</v>
      </c>
      <c r="BF75" s="52">
        <v>0</v>
      </c>
      <c r="BG75" s="52">
        <v>0</v>
      </c>
      <c r="BH75" s="52">
        <v>0</v>
      </c>
      <c r="BI75" s="52">
        <v>0</v>
      </c>
      <c r="BJ75" s="52">
        <v>0</v>
      </c>
      <c r="BK75" s="52"/>
      <c r="BL75" s="52"/>
      <c r="BM75" s="52"/>
      <c r="BN75" s="52"/>
      <c r="BO75" s="52"/>
      <c r="BP75" s="52">
        <f t="shared" si="76"/>
        <v>70.415890266556801</v>
      </c>
      <c r="BQ75" s="52">
        <f t="shared" si="77"/>
        <v>0</v>
      </c>
      <c r="BR75" s="52">
        <f t="shared" si="77"/>
        <v>0</v>
      </c>
      <c r="BS75" s="52">
        <f t="shared" si="77"/>
        <v>0</v>
      </c>
      <c r="BT75" s="52">
        <f t="shared" si="78"/>
        <v>70.415890266556801</v>
      </c>
      <c r="BU75" s="52">
        <f t="shared" si="79"/>
        <v>0</v>
      </c>
      <c r="BV75" s="35"/>
      <c r="BW75" s="35"/>
      <c r="BX75" s="35"/>
      <c r="BY75" s="35"/>
      <c r="BZ75" s="35"/>
      <c r="CA75" s="35"/>
    </row>
    <row r="76" spans="1:79" ht="75">
      <c r="A76" s="99" t="s">
        <v>177</v>
      </c>
      <c r="B76" s="33" t="s">
        <v>269</v>
      </c>
      <c r="C76" s="34" t="s">
        <v>275</v>
      </c>
      <c r="D76" s="43" t="s">
        <v>276</v>
      </c>
      <c r="E76" s="354" t="s">
        <v>458</v>
      </c>
      <c r="F76" s="354">
        <v>2020</v>
      </c>
      <c r="G76" s="354">
        <v>2021</v>
      </c>
      <c r="H76" s="35" t="s">
        <v>193</v>
      </c>
      <c r="I76" s="354" t="s">
        <v>193</v>
      </c>
      <c r="J76" s="354" t="s">
        <v>193</v>
      </c>
      <c r="K76" s="354" t="s">
        <v>193</v>
      </c>
      <c r="L76" s="35" t="s">
        <v>193</v>
      </c>
      <c r="M76" s="35" t="s">
        <v>193</v>
      </c>
      <c r="N76" s="35" t="s">
        <v>193</v>
      </c>
      <c r="O76" s="52">
        <v>0</v>
      </c>
      <c r="P76" s="52">
        <v>0</v>
      </c>
      <c r="Q76" s="52">
        <v>15.011942400000001</v>
      </c>
      <c r="R76" s="52">
        <v>16.127810102476801</v>
      </c>
      <c r="S76" s="52" t="s">
        <v>193</v>
      </c>
      <c r="T76" s="52" t="s">
        <v>193</v>
      </c>
      <c r="U76" s="52">
        <f t="shared" si="69"/>
        <v>16.127810102476801</v>
      </c>
      <c r="V76" s="52" t="s">
        <v>193</v>
      </c>
      <c r="W76" s="52">
        <v>0</v>
      </c>
      <c r="X76" s="52">
        <f t="shared" si="70"/>
        <v>16.127810102476801</v>
      </c>
      <c r="Y76" s="52">
        <v>0</v>
      </c>
      <c r="Z76" s="52">
        <f t="shared" si="71"/>
        <v>0</v>
      </c>
      <c r="AA76" s="52">
        <v>0</v>
      </c>
      <c r="AB76" s="52">
        <v>0</v>
      </c>
      <c r="AC76" s="52">
        <v>0</v>
      </c>
      <c r="AD76" s="52">
        <v>0</v>
      </c>
      <c r="AE76" s="52">
        <f t="shared" si="72"/>
        <v>0</v>
      </c>
      <c r="AF76" s="52">
        <v>0</v>
      </c>
      <c r="AG76" s="52">
        <v>0</v>
      </c>
      <c r="AH76" s="52">
        <v>0</v>
      </c>
      <c r="AI76" s="52">
        <v>0</v>
      </c>
      <c r="AJ76" s="52">
        <f t="shared" si="73"/>
        <v>0</v>
      </c>
      <c r="AK76" s="52">
        <v>0</v>
      </c>
      <c r="AL76" s="52">
        <v>0</v>
      </c>
      <c r="AM76" s="52">
        <v>0</v>
      </c>
      <c r="AN76" s="52">
        <v>0</v>
      </c>
      <c r="AO76" s="52"/>
      <c r="AP76" s="52"/>
      <c r="AQ76" s="52"/>
      <c r="AR76" s="52"/>
      <c r="AS76" s="52"/>
      <c r="AT76" s="52">
        <f t="shared" si="74"/>
        <v>16.127810102476801</v>
      </c>
      <c r="AU76" s="52">
        <v>0</v>
      </c>
      <c r="AV76" s="52">
        <v>0</v>
      </c>
      <c r="AW76" s="52">
        <v>0</v>
      </c>
      <c r="AX76" s="52">
        <f>16.1278101024768</f>
        <v>16.127810102476801</v>
      </c>
      <c r="AY76" s="52">
        <v>0</v>
      </c>
      <c r="AZ76" s="52"/>
      <c r="BA76" s="52"/>
      <c r="BB76" s="52"/>
      <c r="BC76" s="52"/>
      <c r="BD76" s="52"/>
      <c r="BE76" s="52">
        <f t="shared" si="75"/>
        <v>0</v>
      </c>
      <c r="BF76" s="52">
        <v>0</v>
      </c>
      <c r="BG76" s="52">
        <v>0</v>
      </c>
      <c r="BH76" s="52">
        <v>0</v>
      </c>
      <c r="BI76" s="52">
        <v>0</v>
      </c>
      <c r="BJ76" s="52">
        <v>0</v>
      </c>
      <c r="BK76" s="52"/>
      <c r="BL76" s="52"/>
      <c r="BM76" s="52"/>
      <c r="BN76" s="52"/>
      <c r="BO76" s="52"/>
      <c r="BP76" s="52">
        <f t="shared" si="76"/>
        <v>16.127810102476801</v>
      </c>
      <c r="BQ76" s="52">
        <f t="shared" si="77"/>
        <v>0</v>
      </c>
      <c r="BR76" s="52">
        <f t="shared" si="77"/>
        <v>0</v>
      </c>
      <c r="BS76" s="52">
        <f t="shared" si="77"/>
        <v>0</v>
      </c>
      <c r="BT76" s="52">
        <f t="shared" si="78"/>
        <v>16.127810102476801</v>
      </c>
      <c r="BU76" s="52">
        <f t="shared" si="79"/>
        <v>0</v>
      </c>
      <c r="BV76" s="35"/>
      <c r="BW76" s="35"/>
      <c r="BX76" s="35"/>
      <c r="BY76" s="35"/>
      <c r="BZ76" s="35"/>
      <c r="CA76" s="35"/>
    </row>
    <row r="77" spans="1:79" ht="75">
      <c r="A77" s="99" t="s">
        <v>177</v>
      </c>
      <c r="B77" s="33" t="s">
        <v>269</v>
      </c>
      <c r="C77" s="34" t="s">
        <v>277</v>
      </c>
      <c r="D77" s="43" t="s">
        <v>278</v>
      </c>
      <c r="E77" s="354" t="s">
        <v>458</v>
      </c>
      <c r="F77" s="354">
        <v>2020</v>
      </c>
      <c r="G77" s="354">
        <v>2021</v>
      </c>
      <c r="H77" s="35" t="s">
        <v>193</v>
      </c>
      <c r="I77" s="354" t="s">
        <v>193</v>
      </c>
      <c r="J77" s="354" t="s">
        <v>193</v>
      </c>
      <c r="K77" s="354" t="s">
        <v>193</v>
      </c>
      <c r="L77" s="35" t="s">
        <v>193</v>
      </c>
      <c r="M77" s="35" t="s">
        <v>193</v>
      </c>
      <c r="N77" s="35" t="s">
        <v>193</v>
      </c>
      <c r="O77" s="52">
        <v>0</v>
      </c>
      <c r="P77" s="52">
        <v>0.42309196999999998</v>
      </c>
      <c r="Q77" s="52">
        <v>62.709013200000001</v>
      </c>
      <c r="R77" s="52">
        <v>67.370299569182393</v>
      </c>
      <c r="S77" s="52" t="s">
        <v>193</v>
      </c>
      <c r="T77" s="52" t="s">
        <v>193</v>
      </c>
      <c r="U77" s="52">
        <f t="shared" si="69"/>
        <v>67.370299569182393</v>
      </c>
      <c r="V77" s="52" t="s">
        <v>193</v>
      </c>
      <c r="W77" s="52">
        <v>0</v>
      </c>
      <c r="X77" s="52">
        <f t="shared" si="70"/>
        <v>66.947207599182391</v>
      </c>
      <c r="Y77" s="52">
        <v>0</v>
      </c>
      <c r="Z77" s="52">
        <f t="shared" si="71"/>
        <v>0</v>
      </c>
      <c r="AA77" s="52">
        <v>0</v>
      </c>
      <c r="AB77" s="52">
        <v>0</v>
      </c>
      <c r="AC77" s="52">
        <v>0</v>
      </c>
      <c r="AD77" s="52">
        <v>0</v>
      </c>
      <c r="AE77" s="52">
        <f t="shared" si="72"/>
        <v>0</v>
      </c>
      <c r="AF77" s="52">
        <v>0</v>
      </c>
      <c r="AG77" s="52">
        <v>0</v>
      </c>
      <c r="AH77" s="52">
        <v>0</v>
      </c>
      <c r="AI77" s="52">
        <v>0</v>
      </c>
      <c r="AJ77" s="52">
        <f t="shared" si="73"/>
        <v>0</v>
      </c>
      <c r="AK77" s="52">
        <v>0</v>
      </c>
      <c r="AL77" s="52">
        <v>0</v>
      </c>
      <c r="AM77" s="52">
        <v>0</v>
      </c>
      <c r="AN77" s="52">
        <v>0</v>
      </c>
      <c r="AO77" s="52"/>
      <c r="AP77" s="52"/>
      <c r="AQ77" s="52"/>
      <c r="AR77" s="52"/>
      <c r="AS77" s="52"/>
      <c r="AT77" s="52">
        <f t="shared" si="74"/>
        <v>67.370299569182393</v>
      </c>
      <c r="AU77" s="52">
        <v>0</v>
      </c>
      <c r="AV77" s="52">
        <v>0</v>
      </c>
      <c r="AW77" s="52">
        <v>0</v>
      </c>
      <c r="AX77" s="52">
        <f>67.3702995691824</f>
        <v>67.370299569182393</v>
      </c>
      <c r="AY77" s="52">
        <v>0</v>
      </c>
      <c r="AZ77" s="52"/>
      <c r="BA77" s="52"/>
      <c r="BB77" s="52"/>
      <c r="BC77" s="52"/>
      <c r="BD77" s="52"/>
      <c r="BE77" s="52">
        <f t="shared" si="75"/>
        <v>0</v>
      </c>
      <c r="BF77" s="52">
        <v>0</v>
      </c>
      <c r="BG77" s="52">
        <v>0</v>
      </c>
      <c r="BH77" s="52">
        <v>0</v>
      </c>
      <c r="BI77" s="52">
        <v>0</v>
      </c>
      <c r="BJ77" s="52">
        <v>0</v>
      </c>
      <c r="BK77" s="52"/>
      <c r="BL77" s="52"/>
      <c r="BM77" s="52"/>
      <c r="BN77" s="52"/>
      <c r="BO77" s="52"/>
      <c r="BP77" s="52">
        <f t="shared" si="76"/>
        <v>67.370299569182393</v>
      </c>
      <c r="BQ77" s="52">
        <f t="shared" si="77"/>
        <v>0</v>
      </c>
      <c r="BR77" s="52">
        <f t="shared" si="77"/>
        <v>0</v>
      </c>
      <c r="BS77" s="52">
        <f t="shared" si="77"/>
        <v>0</v>
      </c>
      <c r="BT77" s="52">
        <f t="shared" si="78"/>
        <v>67.370299569182393</v>
      </c>
      <c r="BU77" s="52">
        <f t="shared" si="79"/>
        <v>0</v>
      </c>
      <c r="BV77" s="35"/>
      <c r="BW77" s="35"/>
      <c r="BX77" s="35"/>
      <c r="BY77" s="35"/>
      <c r="BZ77" s="35"/>
      <c r="CA77" s="35"/>
    </row>
    <row r="78" spans="1:79" ht="75">
      <c r="A78" s="99" t="s">
        <v>177</v>
      </c>
      <c r="B78" s="33" t="s">
        <v>269</v>
      </c>
      <c r="C78" s="34" t="s">
        <v>279</v>
      </c>
      <c r="D78" s="43" t="s">
        <v>280</v>
      </c>
      <c r="E78" s="354" t="s">
        <v>458</v>
      </c>
      <c r="F78" s="354">
        <v>2020</v>
      </c>
      <c r="G78" s="354">
        <v>2022</v>
      </c>
      <c r="H78" s="35" t="s">
        <v>193</v>
      </c>
      <c r="I78" s="354" t="s">
        <v>193</v>
      </c>
      <c r="J78" s="354" t="s">
        <v>193</v>
      </c>
      <c r="K78" s="354" t="s">
        <v>193</v>
      </c>
      <c r="L78" s="35" t="s">
        <v>193</v>
      </c>
      <c r="M78" s="35" t="s">
        <v>193</v>
      </c>
      <c r="N78" s="35" t="s">
        <v>193</v>
      </c>
      <c r="O78" s="52">
        <v>0</v>
      </c>
      <c r="P78" s="52">
        <v>0</v>
      </c>
      <c r="Q78" s="52">
        <v>16.220192399999998</v>
      </c>
      <c r="R78" s="52">
        <v>18.070628995911399</v>
      </c>
      <c r="S78" s="52" t="s">
        <v>193</v>
      </c>
      <c r="T78" s="52" t="s">
        <v>193</v>
      </c>
      <c r="U78" s="52">
        <f t="shared" si="69"/>
        <v>18.070628995911399</v>
      </c>
      <c r="V78" s="52" t="s">
        <v>193</v>
      </c>
      <c r="W78" s="52">
        <v>0</v>
      </c>
      <c r="X78" s="52">
        <f t="shared" si="70"/>
        <v>18.070628995911399</v>
      </c>
      <c r="Y78" s="52">
        <v>0</v>
      </c>
      <c r="Z78" s="52">
        <f t="shared" si="71"/>
        <v>0</v>
      </c>
      <c r="AA78" s="52">
        <v>0</v>
      </c>
      <c r="AB78" s="52">
        <v>0</v>
      </c>
      <c r="AC78" s="52">
        <v>0</v>
      </c>
      <c r="AD78" s="52">
        <v>0</v>
      </c>
      <c r="AE78" s="52">
        <f t="shared" si="72"/>
        <v>0</v>
      </c>
      <c r="AF78" s="52">
        <v>0</v>
      </c>
      <c r="AG78" s="52">
        <v>0</v>
      </c>
      <c r="AH78" s="52">
        <v>0</v>
      </c>
      <c r="AI78" s="52">
        <v>0</v>
      </c>
      <c r="AJ78" s="52">
        <f t="shared" si="73"/>
        <v>0</v>
      </c>
      <c r="AK78" s="52">
        <v>0</v>
      </c>
      <c r="AL78" s="52">
        <v>0</v>
      </c>
      <c r="AM78" s="52">
        <v>0</v>
      </c>
      <c r="AN78" s="52">
        <v>0</v>
      </c>
      <c r="AO78" s="52"/>
      <c r="AP78" s="52"/>
      <c r="AQ78" s="52"/>
      <c r="AR78" s="52"/>
      <c r="AS78" s="52"/>
      <c r="AT78" s="52">
        <f t="shared" si="74"/>
        <v>1.5</v>
      </c>
      <c r="AU78" s="52">
        <v>0</v>
      </c>
      <c r="AV78" s="52">
        <v>0</v>
      </c>
      <c r="AW78" s="52">
        <v>0</v>
      </c>
      <c r="AX78" s="52">
        <v>1.5</v>
      </c>
      <c r="AY78" s="52">
        <v>0</v>
      </c>
      <c r="AZ78" s="52"/>
      <c r="BA78" s="52"/>
      <c r="BB78" s="52"/>
      <c r="BC78" s="52"/>
      <c r="BD78" s="52"/>
      <c r="BE78" s="52">
        <f t="shared" si="75"/>
        <v>16.570628995911399</v>
      </c>
      <c r="BF78" s="52">
        <v>0</v>
      </c>
      <c r="BG78" s="52">
        <v>0</v>
      </c>
      <c r="BH78" s="52"/>
      <c r="BI78" s="52">
        <f>18.0706289959114-1.5</f>
        <v>16.570628995911399</v>
      </c>
      <c r="BJ78" s="52">
        <v>0</v>
      </c>
      <c r="BK78" s="52"/>
      <c r="BL78" s="52"/>
      <c r="BM78" s="52"/>
      <c r="BN78" s="52"/>
      <c r="BO78" s="52"/>
      <c r="BP78" s="52">
        <f t="shared" si="76"/>
        <v>18.070628995911399</v>
      </c>
      <c r="BQ78" s="52">
        <f t="shared" si="77"/>
        <v>0</v>
      </c>
      <c r="BR78" s="52">
        <f t="shared" si="77"/>
        <v>0</v>
      </c>
      <c r="BS78" s="52">
        <f t="shared" si="77"/>
        <v>0</v>
      </c>
      <c r="BT78" s="52">
        <f t="shared" si="78"/>
        <v>18.070628995911399</v>
      </c>
      <c r="BU78" s="52">
        <f t="shared" si="79"/>
        <v>0</v>
      </c>
      <c r="BV78" s="35"/>
      <c r="BW78" s="35"/>
      <c r="BX78" s="35"/>
      <c r="BY78" s="35"/>
      <c r="BZ78" s="35"/>
      <c r="CA78" s="35"/>
    </row>
    <row r="79" spans="1:79" ht="75">
      <c r="A79" s="99" t="s">
        <v>177</v>
      </c>
      <c r="B79" s="33" t="s">
        <v>269</v>
      </c>
      <c r="C79" s="34" t="s">
        <v>281</v>
      </c>
      <c r="D79" s="43" t="s">
        <v>282</v>
      </c>
      <c r="E79" s="354" t="s">
        <v>458</v>
      </c>
      <c r="F79" s="354">
        <v>2020</v>
      </c>
      <c r="G79" s="354">
        <v>2022</v>
      </c>
      <c r="H79" s="35" t="s">
        <v>193</v>
      </c>
      <c r="I79" s="354" t="s">
        <v>193</v>
      </c>
      <c r="J79" s="354" t="s">
        <v>193</v>
      </c>
      <c r="K79" s="354" t="s">
        <v>193</v>
      </c>
      <c r="L79" s="35" t="s">
        <v>193</v>
      </c>
      <c r="M79" s="35" t="s">
        <v>193</v>
      </c>
      <c r="N79" s="35" t="s">
        <v>193</v>
      </c>
      <c r="O79" s="52">
        <v>0</v>
      </c>
      <c r="P79" s="52">
        <v>0.43583717999999999</v>
      </c>
      <c r="Q79" s="52">
        <v>72.150207600000002</v>
      </c>
      <c r="R79" s="52">
        <v>80.3812680740822</v>
      </c>
      <c r="S79" s="52" t="s">
        <v>193</v>
      </c>
      <c r="T79" s="52" t="s">
        <v>193</v>
      </c>
      <c r="U79" s="52">
        <f t="shared" si="69"/>
        <v>80.3812680740822</v>
      </c>
      <c r="V79" s="52" t="s">
        <v>193</v>
      </c>
      <c r="W79" s="52">
        <v>0</v>
      </c>
      <c r="X79" s="52">
        <f t="shared" si="70"/>
        <v>79.945430894082207</v>
      </c>
      <c r="Y79" s="52">
        <v>0</v>
      </c>
      <c r="Z79" s="52">
        <f t="shared" si="71"/>
        <v>0</v>
      </c>
      <c r="AA79" s="52">
        <v>0</v>
      </c>
      <c r="AB79" s="52">
        <v>0</v>
      </c>
      <c r="AC79" s="52">
        <v>0</v>
      </c>
      <c r="AD79" s="52">
        <v>0</v>
      </c>
      <c r="AE79" s="52">
        <f t="shared" si="72"/>
        <v>0</v>
      </c>
      <c r="AF79" s="52">
        <v>0</v>
      </c>
      <c r="AG79" s="52">
        <v>0</v>
      </c>
      <c r="AH79" s="52">
        <v>0</v>
      </c>
      <c r="AI79" s="52">
        <v>0</v>
      </c>
      <c r="AJ79" s="52">
        <f t="shared" si="73"/>
        <v>0</v>
      </c>
      <c r="AK79" s="52">
        <v>0</v>
      </c>
      <c r="AL79" s="52">
        <v>0</v>
      </c>
      <c r="AM79" s="52">
        <v>0</v>
      </c>
      <c r="AN79" s="52">
        <v>0</v>
      </c>
      <c r="AO79" s="52"/>
      <c r="AP79" s="52"/>
      <c r="AQ79" s="52"/>
      <c r="AR79" s="52"/>
      <c r="AS79" s="52"/>
      <c r="AT79" s="52">
        <f t="shared" si="74"/>
        <v>7.5</v>
      </c>
      <c r="AU79" s="52">
        <v>0</v>
      </c>
      <c r="AV79" s="52">
        <v>0</v>
      </c>
      <c r="AW79" s="52">
        <v>0</v>
      </c>
      <c r="AX79" s="52">
        <v>7.5</v>
      </c>
      <c r="AY79" s="52">
        <v>0</v>
      </c>
      <c r="AZ79" s="52"/>
      <c r="BA79" s="52"/>
      <c r="BB79" s="52"/>
      <c r="BC79" s="52"/>
      <c r="BD79" s="52"/>
      <c r="BE79" s="52">
        <f t="shared" si="75"/>
        <v>72.8812680740822</v>
      </c>
      <c r="BF79" s="52">
        <v>0</v>
      </c>
      <c r="BG79" s="52">
        <v>0</v>
      </c>
      <c r="BH79" s="52">
        <v>0</v>
      </c>
      <c r="BI79" s="52">
        <f>80.3812680740822-7.5</f>
        <v>72.8812680740822</v>
      </c>
      <c r="BJ79" s="52">
        <v>0</v>
      </c>
      <c r="BK79" s="52"/>
      <c r="BL79" s="52"/>
      <c r="BM79" s="52"/>
      <c r="BN79" s="52"/>
      <c r="BO79" s="52"/>
      <c r="BP79" s="52">
        <f t="shared" si="76"/>
        <v>80.3812680740822</v>
      </c>
      <c r="BQ79" s="52">
        <f t="shared" si="77"/>
        <v>0</v>
      </c>
      <c r="BR79" s="52">
        <f t="shared" si="77"/>
        <v>0</v>
      </c>
      <c r="BS79" s="52">
        <f t="shared" si="77"/>
        <v>0</v>
      </c>
      <c r="BT79" s="52">
        <f t="shared" si="78"/>
        <v>80.3812680740822</v>
      </c>
      <c r="BU79" s="52">
        <f t="shared" si="79"/>
        <v>0</v>
      </c>
      <c r="BV79" s="35"/>
      <c r="BW79" s="35"/>
      <c r="BX79" s="35"/>
      <c r="BY79" s="35"/>
      <c r="BZ79" s="35"/>
      <c r="CA79" s="35"/>
    </row>
    <row r="80" spans="1:79" ht="65.25" customHeight="1">
      <c r="A80" s="99" t="s">
        <v>177</v>
      </c>
      <c r="B80" s="33" t="s">
        <v>269</v>
      </c>
      <c r="C80" s="34" t="s">
        <v>283</v>
      </c>
      <c r="D80" s="333" t="s">
        <v>284</v>
      </c>
      <c r="E80" s="354" t="s">
        <v>458</v>
      </c>
      <c r="F80" s="354">
        <v>2021</v>
      </c>
      <c r="G80" s="354">
        <v>2021</v>
      </c>
      <c r="H80" s="35" t="s">
        <v>193</v>
      </c>
      <c r="I80" s="354" t="s">
        <v>193</v>
      </c>
      <c r="J80" s="354" t="s">
        <v>193</v>
      </c>
      <c r="K80" s="354" t="s">
        <v>193</v>
      </c>
      <c r="L80" s="35" t="s">
        <v>193</v>
      </c>
      <c r="M80" s="35" t="s">
        <v>193</v>
      </c>
      <c r="N80" s="35" t="s">
        <v>193</v>
      </c>
      <c r="O80" s="52">
        <v>0</v>
      </c>
      <c r="P80" s="52">
        <v>0</v>
      </c>
      <c r="Q80" s="52">
        <v>0</v>
      </c>
      <c r="R80" s="52">
        <v>0</v>
      </c>
      <c r="S80" s="52" t="s">
        <v>193</v>
      </c>
      <c r="T80" s="52" t="s">
        <v>193</v>
      </c>
      <c r="U80" s="52">
        <v>0.79453200000000002</v>
      </c>
      <c r="V80" s="52" t="s">
        <v>193</v>
      </c>
      <c r="W80" s="52">
        <v>0</v>
      </c>
      <c r="X80" s="52">
        <f t="shared" si="70"/>
        <v>0.79453200000000002</v>
      </c>
      <c r="Y80" s="52">
        <v>0</v>
      </c>
      <c r="Z80" s="52">
        <f t="shared" si="71"/>
        <v>0</v>
      </c>
      <c r="AA80" s="52">
        <v>0</v>
      </c>
      <c r="AB80" s="52">
        <v>0</v>
      </c>
      <c r="AC80" s="52">
        <v>0</v>
      </c>
      <c r="AD80" s="52">
        <v>0</v>
      </c>
      <c r="AE80" s="52">
        <f t="shared" si="72"/>
        <v>0</v>
      </c>
      <c r="AF80" s="52">
        <v>0</v>
      </c>
      <c r="AG80" s="52">
        <v>0</v>
      </c>
      <c r="AH80" s="52">
        <v>0</v>
      </c>
      <c r="AI80" s="52">
        <v>0</v>
      </c>
      <c r="AJ80" s="52">
        <f t="shared" si="73"/>
        <v>0</v>
      </c>
      <c r="AK80" s="52">
        <v>0</v>
      </c>
      <c r="AL80" s="52">
        <v>0</v>
      </c>
      <c r="AM80" s="52">
        <v>0</v>
      </c>
      <c r="AN80" s="52">
        <v>0</v>
      </c>
      <c r="AO80" s="52"/>
      <c r="AP80" s="52"/>
      <c r="AQ80" s="52"/>
      <c r="AR80" s="52"/>
      <c r="AS80" s="52"/>
      <c r="AT80" s="52">
        <f t="shared" si="74"/>
        <v>0.79453200000000002</v>
      </c>
      <c r="AU80" s="52">
        <v>0</v>
      </c>
      <c r="AV80" s="52">
        <v>0</v>
      </c>
      <c r="AW80" s="52">
        <v>0.79453200000000002</v>
      </c>
      <c r="AX80" s="52">
        <v>0</v>
      </c>
      <c r="AY80" s="52">
        <v>0</v>
      </c>
      <c r="AZ80" s="52"/>
      <c r="BA80" s="52"/>
      <c r="BB80" s="52"/>
      <c r="BC80" s="52"/>
      <c r="BD80" s="52"/>
      <c r="BE80" s="52">
        <f t="shared" si="75"/>
        <v>0</v>
      </c>
      <c r="BF80" s="52">
        <v>0</v>
      </c>
      <c r="BG80" s="52">
        <v>0</v>
      </c>
      <c r="BH80" s="52">
        <v>0</v>
      </c>
      <c r="BI80" s="52">
        <v>0</v>
      </c>
      <c r="BJ80" s="52">
        <v>0</v>
      </c>
      <c r="BK80" s="52"/>
      <c r="BL80" s="52"/>
      <c r="BM80" s="52"/>
      <c r="BN80" s="52"/>
      <c r="BO80" s="52"/>
      <c r="BP80" s="52">
        <f t="shared" si="76"/>
        <v>0.79453200000000002</v>
      </c>
      <c r="BQ80" s="52">
        <f t="shared" si="77"/>
        <v>0</v>
      </c>
      <c r="BR80" s="52">
        <f t="shared" si="77"/>
        <v>0</v>
      </c>
      <c r="BS80" s="52">
        <f t="shared" si="77"/>
        <v>0.79453200000000002</v>
      </c>
      <c r="BT80" s="52">
        <f t="shared" si="78"/>
        <v>0</v>
      </c>
      <c r="BU80" s="52">
        <f t="shared" si="79"/>
        <v>0</v>
      </c>
      <c r="BV80" s="35"/>
      <c r="BW80" s="35"/>
      <c r="BX80" s="35"/>
      <c r="BY80" s="35"/>
      <c r="BZ80" s="35"/>
      <c r="CA80" s="35"/>
    </row>
    <row r="81" spans="1:84" ht="56.25">
      <c r="B81" s="33" t="s">
        <v>285</v>
      </c>
      <c r="C81" s="34" t="s">
        <v>286</v>
      </c>
      <c r="D81" s="35" t="s">
        <v>174</v>
      </c>
      <c r="E81" s="354" t="s">
        <v>193</v>
      </c>
      <c r="F81" s="354" t="s">
        <v>193</v>
      </c>
      <c r="G81" s="354" t="s">
        <v>193</v>
      </c>
      <c r="H81" s="35" t="s">
        <v>193</v>
      </c>
      <c r="I81" s="354" t="s">
        <v>193</v>
      </c>
      <c r="J81" s="354" t="s">
        <v>193</v>
      </c>
      <c r="K81" s="354" t="s">
        <v>193</v>
      </c>
      <c r="L81" s="35" t="s">
        <v>193</v>
      </c>
      <c r="M81" s="35" t="s">
        <v>193</v>
      </c>
      <c r="N81" s="35" t="s">
        <v>193</v>
      </c>
      <c r="O81" s="52" t="s">
        <v>193</v>
      </c>
      <c r="P81" s="52">
        <v>0</v>
      </c>
      <c r="Q81" s="52" t="s">
        <v>193</v>
      </c>
      <c r="R81" s="52" t="s">
        <v>193</v>
      </c>
      <c r="S81" s="52" t="s">
        <v>193</v>
      </c>
      <c r="T81" s="52" t="s">
        <v>193</v>
      </c>
      <c r="U81" s="52" t="s">
        <v>193</v>
      </c>
      <c r="V81" s="52" t="s">
        <v>193</v>
      </c>
      <c r="W81" s="52" t="s">
        <v>193</v>
      </c>
      <c r="X81" s="52" t="s">
        <v>193</v>
      </c>
      <c r="Y81" s="52" t="s">
        <v>193</v>
      </c>
      <c r="Z81" s="52" t="s">
        <v>193</v>
      </c>
      <c r="AA81" s="52" t="s">
        <v>193</v>
      </c>
      <c r="AB81" s="52" t="s">
        <v>193</v>
      </c>
      <c r="AC81" s="52" t="s">
        <v>193</v>
      </c>
      <c r="AD81" s="52" t="s">
        <v>193</v>
      </c>
      <c r="AE81" s="52" t="s">
        <v>193</v>
      </c>
      <c r="AF81" s="52" t="s">
        <v>193</v>
      </c>
      <c r="AG81" s="52" t="s">
        <v>193</v>
      </c>
      <c r="AH81" s="52" t="s">
        <v>193</v>
      </c>
      <c r="AI81" s="100" t="s">
        <v>193</v>
      </c>
      <c r="AJ81" s="38" t="s">
        <v>193</v>
      </c>
      <c r="AK81" s="52" t="s">
        <v>193</v>
      </c>
      <c r="AL81" s="52" t="s">
        <v>193</v>
      </c>
      <c r="AM81" s="52" t="s">
        <v>193</v>
      </c>
      <c r="AN81" s="52" t="s">
        <v>193</v>
      </c>
      <c r="AO81" s="52" t="s">
        <v>193</v>
      </c>
      <c r="AP81" s="52" t="s">
        <v>193</v>
      </c>
      <c r="AQ81" s="52" t="s">
        <v>193</v>
      </c>
      <c r="AR81" s="52" t="s">
        <v>193</v>
      </c>
      <c r="AS81" s="52" t="s">
        <v>193</v>
      </c>
      <c r="AT81" s="38" t="s">
        <v>193</v>
      </c>
      <c r="AU81" s="52" t="s">
        <v>193</v>
      </c>
      <c r="AV81" s="52" t="s">
        <v>193</v>
      </c>
      <c r="AW81" s="52" t="s">
        <v>193</v>
      </c>
      <c r="AX81" s="52" t="s">
        <v>193</v>
      </c>
      <c r="AY81" s="52" t="s">
        <v>193</v>
      </c>
      <c r="AZ81" s="52" t="s">
        <v>193</v>
      </c>
      <c r="BA81" s="52" t="s">
        <v>193</v>
      </c>
      <c r="BB81" s="52" t="s">
        <v>193</v>
      </c>
      <c r="BC81" s="52" t="s">
        <v>193</v>
      </c>
      <c r="BD81" s="52" t="s">
        <v>193</v>
      </c>
      <c r="BE81" s="38" t="s">
        <v>193</v>
      </c>
      <c r="BF81" s="52" t="s">
        <v>193</v>
      </c>
      <c r="BG81" s="52" t="s">
        <v>193</v>
      </c>
      <c r="BH81" s="52" t="s">
        <v>193</v>
      </c>
      <c r="BI81" s="52" t="s">
        <v>193</v>
      </c>
      <c r="BJ81" s="52" t="s">
        <v>193</v>
      </c>
      <c r="BK81" s="52" t="s">
        <v>193</v>
      </c>
      <c r="BL81" s="52" t="s">
        <v>193</v>
      </c>
      <c r="BM81" s="52" t="s">
        <v>193</v>
      </c>
      <c r="BN81" s="52" t="s">
        <v>193</v>
      </c>
      <c r="BO81" s="52" t="s">
        <v>193</v>
      </c>
      <c r="BP81" s="38" t="s">
        <v>193</v>
      </c>
      <c r="BQ81" s="52" t="s">
        <v>193</v>
      </c>
      <c r="BR81" s="52" t="s">
        <v>193</v>
      </c>
      <c r="BS81" s="52" t="s">
        <v>193</v>
      </c>
      <c r="BT81" s="52" t="s">
        <v>193</v>
      </c>
      <c r="BU81" s="52" t="s">
        <v>193</v>
      </c>
      <c r="BV81" s="35"/>
      <c r="BW81" s="35"/>
      <c r="BX81" s="35"/>
      <c r="BY81" s="35"/>
      <c r="BZ81" s="35"/>
      <c r="CA81" s="35"/>
    </row>
    <row r="82" spans="1:84" ht="75">
      <c r="B82" s="25" t="s">
        <v>287</v>
      </c>
      <c r="C82" s="26" t="s">
        <v>288</v>
      </c>
      <c r="D82" s="27" t="s">
        <v>174</v>
      </c>
      <c r="E82" s="27">
        <v>0</v>
      </c>
      <c r="F82" s="27">
        <v>2019</v>
      </c>
      <c r="G82" s="27">
        <v>0</v>
      </c>
      <c r="H82" s="27">
        <v>0</v>
      </c>
      <c r="I82" s="58">
        <f t="shared" ref="I82:AN82" si="80">I83+I84</f>
        <v>296.84190000000001</v>
      </c>
      <c r="J82" s="58">
        <f t="shared" si="80"/>
        <v>1850.70163</v>
      </c>
      <c r="K82" s="58">
        <f t="shared" si="80"/>
        <v>0</v>
      </c>
      <c r="L82" s="58">
        <f t="shared" si="80"/>
        <v>0</v>
      </c>
      <c r="M82" s="58">
        <f t="shared" si="80"/>
        <v>0</v>
      </c>
      <c r="N82" s="58">
        <f t="shared" si="80"/>
        <v>0</v>
      </c>
      <c r="O82" s="58">
        <f t="shared" si="80"/>
        <v>0</v>
      </c>
      <c r="P82" s="58">
        <f t="shared" si="80"/>
        <v>0</v>
      </c>
      <c r="Q82" s="58">
        <f t="shared" si="80"/>
        <v>33438.758693993252</v>
      </c>
      <c r="R82" s="58">
        <f t="shared" si="80"/>
        <v>33373.640748819853</v>
      </c>
      <c r="S82" s="58">
        <f t="shared" si="80"/>
        <v>0</v>
      </c>
      <c r="T82" s="58">
        <f t="shared" si="80"/>
        <v>0</v>
      </c>
      <c r="U82" s="58">
        <f t="shared" si="80"/>
        <v>34941.123234928637</v>
      </c>
      <c r="V82" s="58">
        <f t="shared" si="80"/>
        <v>0</v>
      </c>
      <c r="W82" s="58">
        <f t="shared" si="80"/>
        <v>0</v>
      </c>
      <c r="X82" s="58">
        <f t="shared" si="80"/>
        <v>34937.176959304641</v>
      </c>
      <c r="Y82" s="58">
        <f t="shared" si="80"/>
        <v>0</v>
      </c>
      <c r="Z82" s="58">
        <f t="shared" si="80"/>
        <v>3.9499999999999993</v>
      </c>
      <c r="AA82" s="58">
        <f t="shared" si="80"/>
        <v>0</v>
      </c>
      <c r="AB82" s="58">
        <f t="shared" si="80"/>
        <v>0</v>
      </c>
      <c r="AC82" s="58">
        <f t="shared" si="80"/>
        <v>0</v>
      </c>
      <c r="AD82" s="58">
        <f t="shared" si="80"/>
        <v>3.9499999999999993</v>
      </c>
      <c r="AE82" s="58">
        <f t="shared" si="80"/>
        <v>3.9462756240000001</v>
      </c>
      <c r="AF82" s="58">
        <f t="shared" si="80"/>
        <v>0</v>
      </c>
      <c r="AG82" s="58">
        <f t="shared" si="80"/>
        <v>0</v>
      </c>
      <c r="AH82" s="58">
        <f t="shared" si="80"/>
        <v>0</v>
      </c>
      <c r="AI82" s="58">
        <f t="shared" si="80"/>
        <v>3.9462756240000001</v>
      </c>
      <c r="AJ82" s="58">
        <f t="shared" si="80"/>
        <v>3010.4956999999995</v>
      </c>
      <c r="AK82" s="58">
        <f t="shared" si="80"/>
        <v>3010.4956999999995</v>
      </c>
      <c r="AL82" s="58">
        <f t="shared" si="80"/>
        <v>0</v>
      </c>
      <c r="AM82" s="58">
        <f t="shared" si="80"/>
        <v>0</v>
      </c>
      <c r="AN82" s="58">
        <f t="shared" si="80"/>
        <v>0</v>
      </c>
      <c r="AO82" s="58">
        <f t="shared" ref="AO82:BU82" si="81">AO83+AO84</f>
        <v>0</v>
      </c>
      <c r="AP82" s="58">
        <f t="shared" si="81"/>
        <v>0</v>
      </c>
      <c r="AQ82" s="58">
        <f t="shared" si="81"/>
        <v>0</v>
      </c>
      <c r="AR82" s="58">
        <f t="shared" si="81"/>
        <v>0</v>
      </c>
      <c r="AS82" s="58">
        <f t="shared" si="81"/>
        <v>0</v>
      </c>
      <c r="AT82" s="58">
        <f t="shared" si="81"/>
        <v>12893.274599999999</v>
      </c>
      <c r="AU82" s="58">
        <f t="shared" si="81"/>
        <v>12893.274599999999</v>
      </c>
      <c r="AV82" s="58">
        <f t="shared" si="81"/>
        <v>0</v>
      </c>
      <c r="AW82" s="58">
        <f t="shared" si="81"/>
        <v>0</v>
      </c>
      <c r="AX82" s="58">
        <f t="shared" ref="AX82" si="82">AX83+AX84</f>
        <v>0</v>
      </c>
      <c r="AY82" s="58">
        <f t="shared" si="81"/>
        <v>0</v>
      </c>
      <c r="AZ82" s="58">
        <f t="shared" si="81"/>
        <v>0</v>
      </c>
      <c r="BA82" s="58">
        <f t="shared" si="81"/>
        <v>0</v>
      </c>
      <c r="BB82" s="58">
        <f t="shared" si="81"/>
        <v>0</v>
      </c>
      <c r="BC82" s="58">
        <f t="shared" si="81"/>
        <v>0</v>
      </c>
      <c r="BD82" s="58">
        <f t="shared" si="81"/>
        <v>0</v>
      </c>
      <c r="BE82" s="58">
        <f t="shared" si="81"/>
        <v>7220.4234000000006</v>
      </c>
      <c r="BF82" s="58">
        <f t="shared" si="81"/>
        <v>7220.4234000000006</v>
      </c>
      <c r="BG82" s="58">
        <f t="shared" si="81"/>
        <v>0</v>
      </c>
      <c r="BH82" s="58">
        <f t="shared" si="81"/>
        <v>0</v>
      </c>
      <c r="BI82" s="58">
        <f t="shared" ref="BI82" si="83">BI83+BI84</f>
        <v>0</v>
      </c>
      <c r="BJ82" s="58">
        <f t="shared" si="81"/>
        <v>0</v>
      </c>
      <c r="BK82" s="58">
        <f t="shared" si="81"/>
        <v>0</v>
      </c>
      <c r="BL82" s="58">
        <f t="shared" si="81"/>
        <v>0</v>
      </c>
      <c r="BM82" s="58">
        <f t="shared" si="81"/>
        <v>0</v>
      </c>
      <c r="BN82" s="58">
        <f t="shared" si="81"/>
        <v>0</v>
      </c>
      <c r="BO82" s="58">
        <f t="shared" si="81"/>
        <v>0</v>
      </c>
      <c r="BP82" s="58">
        <f t="shared" si="81"/>
        <v>23124.193700000007</v>
      </c>
      <c r="BQ82" s="58">
        <f t="shared" si="81"/>
        <v>23124.193700000007</v>
      </c>
      <c r="BR82" s="58">
        <f t="shared" si="81"/>
        <v>0</v>
      </c>
      <c r="BS82" s="58">
        <f t="shared" si="81"/>
        <v>0</v>
      </c>
      <c r="BT82" s="58">
        <f t="shared" ref="BT82" si="84">BT83+BT84</f>
        <v>0</v>
      </c>
      <c r="BU82" s="58">
        <f t="shared" si="81"/>
        <v>0</v>
      </c>
      <c r="BV82" s="27"/>
      <c r="BW82" s="27"/>
      <c r="BX82" s="27"/>
      <c r="BY82" s="27"/>
      <c r="BZ82" s="27"/>
      <c r="CA82" s="27"/>
    </row>
    <row r="83" spans="1:84" ht="75">
      <c r="B83" s="39" t="s">
        <v>289</v>
      </c>
      <c r="C83" s="40" t="s">
        <v>290</v>
      </c>
      <c r="D83" s="41" t="s">
        <v>174</v>
      </c>
      <c r="E83" s="41">
        <v>0</v>
      </c>
      <c r="F83" s="41">
        <v>0</v>
      </c>
      <c r="G83" s="41">
        <v>0</v>
      </c>
      <c r="H83" s="41">
        <v>0</v>
      </c>
      <c r="I83" s="96">
        <v>0</v>
      </c>
      <c r="J83" s="96">
        <v>0</v>
      </c>
      <c r="K83" s="96">
        <v>0</v>
      </c>
      <c r="L83" s="96">
        <v>0</v>
      </c>
      <c r="M83" s="96">
        <v>0</v>
      </c>
      <c r="N83" s="96">
        <v>0</v>
      </c>
      <c r="O83" s="96">
        <v>0</v>
      </c>
      <c r="P83" s="96">
        <v>0</v>
      </c>
      <c r="Q83" s="96">
        <v>0</v>
      </c>
      <c r="R83" s="96">
        <v>0</v>
      </c>
      <c r="S83" s="96">
        <v>0</v>
      </c>
      <c r="T83" s="96">
        <v>0</v>
      </c>
      <c r="U83" s="96">
        <v>0</v>
      </c>
      <c r="V83" s="96">
        <v>0</v>
      </c>
      <c r="W83" s="96">
        <v>0</v>
      </c>
      <c r="X83" s="96">
        <v>0</v>
      </c>
      <c r="Y83" s="96">
        <v>0</v>
      </c>
      <c r="Z83" s="96">
        <v>0</v>
      </c>
      <c r="AA83" s="96">
        <v>0</v>
      </c>
      <c r="AB83" s="96">
        <v>0</v>
      </c>
      <c r="AC83" s="96">
        <v>0</v>
      </c>
      <c r="AD83" s="96">
        <v>0</v>
      </c>
      <c r="AE83" s="96">
        <v>0</v>
      </c>
      <c r="AF83" s="96">
        <v>0</v>
      </c>
      <c r="AG83" s="96">
        <v>0</v>
      </c>
      <c r="AH83" s="96">
        <v>0</v>
      </c>
      <c r="AI83" s="96">
        <v>0</v>
      </c>
      <c r="AJ83" s="96">
        <v>0</v>
      </c>
      <c r="AK83" s="96">
        <v>0</v>
      </c>
      <c r="AL83" s="96">
        <v>0</v>
      </c>
      <c r="AM83" s="96">
        <v>0</v>
      </c>
      <c r="AN83" s="96">
        <v>0</v>
      </c>
      <c r="AO83" s="96">
        <v>0</v>
      </c>
      <c r="AP83" s="96">
        <v>0</v>
      </c>
      <c r="AQ83" s="96">
        <v>0</v>
      </c>
      <c r="AR83" s="96">
        <v>0</v>
      </c>
      <c r="AS83" s="96">
        <v>0</v>
      </c>
      <c r="AT83" s="96">
        <v>0</v>
      </c>
      <c r="AU83" s="96">
        <v>0</v>
      </c>
      <c r="AV83" s="96">
        <v>0</v>
      </c>
      <c r="AW83" s="96">
        <v>0</v>
      </c>
      <c r="AX83" s="96">
        <v>0</v>
      </c>
      <c r="AY83" s="96">
        <v>0</v>
      </c>
      <c r="AZ83" s="96">
        <v>0</v>
      </c>
      <c r="BA83" s="96">
        <v>0</v>
      </c>
      <c r="BB83" s="96">
        <v>0</v>
      </c>
      <c r="BC83" s="96">
        <v>0</v>
      </c>
      <c r="BD83" s="96">
        <v>0</v>
      </c>
      <c r="BE83" s="96">
        <v>0</v>
      </c>
      <c r="BF83" s="96">
        <v>0</v>
      </c>
      <c r="BG83" s="96">
        <v>0</v>
      </c>
      <c r="BH83" s="96">
        <v>0</v>
      </c>
      <c r="BI83" s="96">
        <v>0</v>
      </c>
      <c r="BJ83" s="96">
        <v>0</v>
      </c>
      <c r="BK83" s="96">
        <v>0</v>
      </c>
      <c r="BL83" s="96">
        <v>0</v>
      </c>
      <c r="BM83" s="96">
        <v>0</v>
      </c>
      <c r="BN83" s="96">
        <v>0</v>
      </c>
      <c r="BO83" s="96">
        <v>0</v>
      </c>
      <c r="BP83" s="96">
        <v>0</v>
      </c>
      <c r="BQ83" s="96">
        <v>0</v>
      </c>
      <c r="BR83" s="96">
        <v>0</v>
      </c>
      <c r="BS83" s="96">
        <v>0</v>
      </c>
      <c r="BT83" s="96">
        <v>0</v>
      </c>
      <c r="BU83" s="96">
        <v>0</v>
      </c>
      <c r="BV83" s="41">
        <v>0</v>
      </c>
      <c r="BW83" s="41">
        <v>0</v>
      </c>
      <c r="BX83" s="41">
        <v>0</v>
      </c>
      <c r="BY83" s="41">
        <v>0</v>
      </c>
      <c r="BZ83" s="41">
        <v>0</v>
      </c>
      <c r="CA83" s="41"/>
    </row>
    <row r="84" spans="1:84" ht="75">
      <c r="B84" s="39" t="s">
        <v>291</v>
      </c>
      <c r="C84" s="40" t="s">
        <v>292</v>
      </c>
      <c r="D84" s="41" t="s">
        <v>174</v>
      </c>
      <c r="E84" s="41">
        <v>0</v>
      </c>
      <c r="F84" s="41">
        <v>0</v>
      </c>
      <c r="G84" s="41">
        <v>0</v>
      </c>
      <c r="H84" s="41">
        <v>0</v>
      </c>
      <c r="I84" s="96">
        <f t="shared" ref="I84:AN84" si="85">SUM(I85:I126)</f>
        <v>296.84190000000001</v>
      </c>
      <c r="J84" s="96">
        <f t="shared" si="85"/>
        <v>1850.70163</v>
      </c>
      <c r="K84" s="96">
        <f t="shared" si="85"/>
        <v>0</v>
      </c>
      <c r="L84" s="96">
        <f t="shared" si="85"/>
        <v>0</v>
      </c>
      <c r="M84" s="96">
        <f t="shared" si="85"/>
        <v>0</v>
      </c>
      <c r="N84" s="96">
        <f t="shared" si="85"/>
        <v>0</v>
      </c>
      <c r="O84" s="96">
        <f t="shared" si="85"/>
        <v>0</v>
      </c>
      <c r="P84" s="96">
        <f t="shared" si="85"/>
        <v>0</v>
      </c>
      <c r="Q84" s="96">
        <f t="shared" si="85"/>
        <v>33438.758693993252</v>
      </c>
      <c r="R84" s="96">
        <f t="shared" si="85"/>
        <v>33373.640748819853</v>
      </c>
      <c r="S84" s="96">
        <f t="shared" si="85"/>
        <v>0</v>
      </c>
      <c r="T84" s="96">
        <f t="shared" si="85"/>
        <v>0</v>
      </c>
      <c r="U84" s="96">
        <f t="shared" si="85"/>
        <v>34941.123234928637</v>
      </c>
      <c r="V84" s="96">
        <f t="shared" si="85"/>
        <v>0</v>
      </c>
      <c r="W84" s="96">
        <f t="shared" si="85"/>
        <v>0</v>
      </c>
      <c r="X84" s="96">
        <f t="shared" si="85"/>
        <v>34937.176959304641</v>
      </c>
      <c r="Y84" s="96">
        <f t="shared" si="85"/>
        <v>0</v>
      </c>
      <c r="Z84" s="96">
        <f t="shared" si="85"/>
        <v>3.9499999999999993</v>
      </c>
      <c r="AA84" s="96">
        <f t="shared" si="85"/>
        <v>0</v>
      </c>
      <c r="AB84" s="96">
        <f t="shared" si="85"/>
        <v>0</v>
      </c>
      <c r="AC84" s="96">
        <f t="shared" si="85"/>
        <v>0</v>
      </c>
      <c r="AD84" s="96">
        <f t="shared" si="85"/>
        <v>3.9499999999999993</v>
      </c>
      <c r="AE84" s="96">
        <f t="shared" si="85"/>
        <v>3.9462756240000001</v>
      </c>
      <c r="AF84" s="96">
        <f t="shared" si="85"/>
        <v>0</v>
      </c>
      <c r="AG84" s="96">
        <f t="shared" si="85"/>
        <v>0</v>
      </c>
      <c r="AH84" s="96">
        <f t="shared" si="85"/>
        <v>0</v>
      </c>
      <c r="AI84" s="96">
        <f t="shared" si="85"/>
        <v>3.9462756240000001</v>
      </c>
      <c r="AJ84" s="96">
        <f t="shared" si="85"/>
        <v>3010.4956999999995</v>
      </c>
      <c r="AK84" s="96">
        <f t="shared" si="85"/>
        <v>3010.4956999999995</v>
      </c>
      <c r="AL84" s="96">
        <f t="shared" si="85"/>
        <v>0</v>
      </c>
      <c r="AM84" s="96">
        <f t="shared" si="85"/>
        <v>0</v>
      </c>
      <c r="AN84" s="96">
        <f t="shared" si="85"/>
        <v>0</v>
      </c>
      <c r="AO84" s="96">
        <f t="shared" ref="AO84:BU84" si="86">SUM(AO85:AO126)</f>
        <v>0</v>
      </c>
      <c r="AP84" s="96">
        <f t="shared" si="86"/>
        <v>0</v>
      </c>
      <c r="AQ84" s="96">
        <f t="shared" si="86"/>
        <v>0</v>
      </c>
      <c r="AR84" s="96">
        <f t="shared" si="86"/>
        <v>0</v>
      </c>
      <c r="AS84" s="96">
        <f t="shared" si="86"/>
        <v>0</v>
      </c>
      <c r="AT84" s="96">
        <f t="shared" si="86"/>
        <v>12893.274599999999</v>
      </c>
      <c r="AU84" s="96">
        <f t="shared" si="86"/>
        <v>12893.274599999999</v>
      </c>
      <c r="AV84" s="96">
        <f t="shared" si="86"/>
        <v>0</v>
      </c>
      <c r="AW84" s="96">
        <f t="shared" si="86"/>
        <v>0</v>
      </c>
      <c r="AX84" s="96">
        <f t="shared" ref="AX84" si="87">SUM(AX85:AX126)</f>
        <v>0</v>
      </c>
      <c r="AY84" s="96">
        <f t="shared" si="86"/>
        <v>0</v>
      </c>
      <c r="AZ84" s="96">
        <f t="shared" si="86"/>
        <v>0</v>
      </c>
      <c r="BA84" s="96">
        <f t="shared" si="86"/>
        <v>0</v>
      </c>
      <c r="BB84" s="96">
        <f t="shared" si="86"/>
        <v>0</v>
      </c>
      <c r="BC84" s="96">
        <f t="shared" si="86"/>
        <v>0</v>
      </c>
      <c r="BD84" s="96">
        <f t="shared" si="86"/>
        <v>0</v>
      </c>
      <c r="BE84" s="96">
        <f t="shared" si="86"/>
        <v>7220.4234000000006</v>
      </c>
      <c r="BF84" s="96">
        <f t="shared" si="86"/>
        <v>7220.4234000000006</v>
      </c>
      <c r="BG84" s="96">
        <f t="shared" si="86"/>
        <v>0</v>
      </c>
      <c r="BH84" s="96">
        <f t="shared" si="86"/>
        <v>0</v>
      </c>
      <c r="BI84" s="96">
        <f t="shared" ref="BI84" si="88">SUM(BI85:BI126)</f>
        <v>0</v>
      </c>
      <c r="BJ84" s="96">
        <f t="shared" si="86"/>
        <v>0</v>
      </c>
      <c r="BK84" s="96">
        <f t="shared" si="86"/>
        <v>0</v>
      </c>
      <c r="BL84" s="96">
        <f t="shared" si="86"/>
        <v>0</v>
      </c>
      <c r="BM84" s="96">
        <f t="shared" si="86"/>
        <v>0</v>
      </c>
      <c r="BN84" s="96">
        <f t="shared" si="86"/>
        <v>0</v>
      </c>
      <c r="BO84" s="96">
        <f t="shared" si="86"/>
        <v>0</v>
      </c>
      <c r="BP84" s="96">
        <f t="shared" si="86"/>
        <v>23124.193700000007</v>
      </c>
      <c r="BQ84" s="96">
        <f t="shared" si="86"/>
        <v>23124.193700000007</v>
      </c>
      <c r="BR84" s="96">
        <f t="shared" si="86"/>
        <v>0</v>
      </c>
      <c r="BS84" s="96">
        <f t="shared" si="86"/>
        <v>0</v>
      </c>
      <c r="BT84" s="96">
        <f t="shared" ref="BT84" si="89">SUM(BT85:BT126)</f>
        <v>0</v>
      </c>
      <c r="BU84" s="96">
        <f t="shared" si="86"/>
        <v>0</v>
      </c>
      <c r="BV84" s="41"/>
      <c r="BW84" s="41"/>
      <c r="BX84" s="41"/>
      <c r="BY84" s="41"/>
      <c r="BZ84" s="41"/>
      <c r="CA84" s="41"/>
    </row>
    <row r="85" spans="1:84" ht="150">
      <c r="A85" s="25" t="s">
        <v>179</v>
      </c>
      <c r="B85" s="50" t="s">
        <v>291</v>
      </c>
      <c r="C85" s="42" t="s">
        <v>293</v>
      </c>
      <c r="D85" s="35" t="s">
        <v>294</v>
      </c>
      <c r="E85" s="354" t="s">
        <v>460</v>
      </c>
      <c r="F85" s="354">
        <v>2019</v>
      </c>
      <c r="G85" s="354">
        <v>2022</v>
      </c>
      <c r="H85" s="35" t="s">
        <v>193</v>
      </c>
      <c r="I85" s="354" t="s">
        <v>193</v>
      </c>
      <c r="J85" s="354" t="s">
        <v>193</v>
      </c>
      <c r="K85" s="354" t="s">
        <v>193</v>
      </c>
      <c r="L85" s="35" t="s">
        <v>193</v>
      </c>
      <c r="M85" s="35" t="s">
        <v>193</v>
      </c>
      <c r="N85" s="35" t="s">
        <v>193</v>
      </c>
      <c r="O85" s="52">
        <v>0</v>
      </c>
      <c r="P85" s="52">
        <v>0</v>
      </c>
      <c r="Q85" s="52">
        <f t="shared" ref="Q85:Q90" si="90">U85</f>
        <v>847.88176942799998</v>
      </c>
      <c r="R85" s="52">
        <f t="shared" ref="R85:R109" si="91">Q85</f>
        <v>847.88176942799998</v>
      </c>
      <c r="S85" s="52" t="s">
        <v>193</v>
      </c>
      <c r="T85" s="52" t="s">
        <v>193</v>
      </c>
      <c r="U85" s="52">
        <v>847.88176942799998</v>
      </c>
      <c r="V85" s="52" t="s">
        <v>193</v>
      </c>
      <c r="W85" s="52">
        <v>0</v>
      </c>
      <c r="X85" s="52">
        <f t="shared" ref="X85:X126" si="92">U85-AE85</f>
        <v>847.61801834831999</v>
      </c>
      <c r="Y85" s="52" t="s">
        <v>193</v>
      </c>
      <c r="Z85" s="52">
        <f t="shared" ref="Z85:Z126" si="93">SUM(AA85:AD85)</f>
        <v>0.26400000000000001</v>
      </c>
      <c r="AA85" s="52">
        <v>0</v>
      </c>
      <c r="AB85" s="52">
        <v>0</v>
      </c>
      <c r="AC85" s="52">
        <v>0</v>
      </c>
      <c r="AD85" s="52">
        <v>0.26400000000000001</v>
      </c>
      <c r="AE85" s="52">
        <f t="shared" ref="AE85:AE126" si="94">SUM(AF85:AI85)</f>
        <v>0.26375107968</v>
      </c>
      <c r="AF85" s="52">
        <v>0</v>
      </c>
      <c r="AG85" s="52">
        <v>0</v>
      </c>
      <c r="AH85" s="52">
        <v>0</v>
      </c>
      <c r="AI85" s="100">
        <f>AD85*0.99905712</f>
        <v>0.26375107968</v>
      </c>
      <c r="AJ85" s="38">
        <f t="shared" ref="AJ85:AJ126" si="95">SUM(AK85:AN85)</f>
        <v>32.385769428000003</v>
      </c>
      <c r="AK85" s="52">
        <f>32.385769428</f>
        <v>32.385769428000003</v>
      </c>
      <c r="AL85" s="52">
        <v>0</v>
      </c>
      <c r="AM85" s="52">
        <v>0</v>
      </c>
      <c r="AN85" s="52">
        <v>0</v>
      </c>
      <c r="AO85" s="52"/>
      <c r="AP85" s="52"/>
      <c r="AQ85" s="52"/>
      <c r="AR85" s="52"/>
      <c r="AS85" s="52"/>
      <c r="AT85" s="38">
        <f t="shared" ref="AT85:AT126" si="96">SUM(AU85:AY85)</f>
        <v>815.23599999999999</v>
      </c>
      <c r="AU85" s="52">
        <f>407.618+407.618</f>
        <v>815.23599999999999</v>
      </c>
      <c r="AV85" s="52">
        <v>0</v>
      </c>
      <c r="AW85" s="52">
        <v>0</v>
      </c>
      <c r="AX85" s="52">
        <v>0</v>
      </c>
      <c r="AY85" s="52">
        <v>0</v>
      </c>
      <c r="AZ85" s="52"/>
      <c r="BA85" s="52"/>
      <c r="BB85" s="52"/>
      <c r="BC85" s="52"/>
      <c r="BD85" s="52"/>
      <c r="BE85" s="38">
        <f t="shared" ref="BE85:BE126" si="97">SUM(BF85:BJ85)</f>
        <v>0</v>
      </c>
      <c r="BF85" s="52">
        <v>0</v>
      </c>
      <c r="BG85" s="52">
        <v>0</v>
      </c>
      <c r="BH85" s="52">
        <v>0</v>
      </c>
      <c r="BI85" s="52">
        <v>0</v>
      </c>
      <c r="BJ85" s="52">
        <v>0</v>
      </c>
      <c r="BK85" s="52"/>
      <c r="BL85" s="52"/>
      <c r="BM85" s="52"/>
      <c r="BN85" s="52"/>
      <c r="BO85" s="52"/>
      <c r="BP85" s="38">
        <f t="shared" ref="BP85:BP126" si="98">SUM(BQ85:BU85)</f>
        <v>847.62176942799999</v>
      </c>
      <c r="BQ85" s="120">
        <f t="shared" ref="BQ85:BQ126" si="99">BF85+AU85+AK85</f>
        <v>847.62176942799999</v>
      </c>
      <c r="BR85" s="120">
        <f t="shared" ref="BR85:BR126" si="100">BG85+AV85+AL85</f>
        <v>0</v>
      </c>
      <c r="BS85" s="120">
        <f t="shared" ref="BS85:BS126" si="101">BH85+AW85+AM85</f>
        <v>0</v>
      </c>
      <c r="BT85" s="52">
        <f t="shared" ref="BT85:BT126" si="102">AX85+BI85</f>
        <v>0</v>
      </c>
      <c r="BU85" s="120">
        <f t="shared" ref="BU85:BU126" si="103">BJ85+AY85+AN85</f>
        <v>0</v>
      </c>
      <c r="BV85" s="35"/>
      <c r="BW85" s="35"/>
      <c r="BX85" s="35"/>
      <c r="BY85" s="35"/>
      <c r="BZ85" s="35"/>
      <c r="CA85" s="35"/>
    </row>
    <row r="86" spans="1:84" ht="131.25">
      <c r="A86" s="25" t="s">
        <v>179</v>
      </c>
      <c r="B86" s="50" t="s">
        <v>291</v>
      </c>
      <c r="C86" s="111" t="s">
        <v>462</v>
      </c>
      <c r="D86" s="35" t="s">
        <v>296</v>
      </c>
      <c r="E86" s="354" t="s">
        <v>460</v>
      </c>
      <c r="F86" s="354">
        <v>2019</v>
      </c>
      <c r="G86" s="354">
        <v>2022</v>
      </c>
      <c r="H86" s="35" t="s">
        <v>193</v>
      </c>
      <c r="I86" s="354">
        <v>150.55016000000001</v>
      </c>
      <c r="J86" s="92">
        <v>931.71382000000006</v>
      </c>
      <c r="K86" s="92" t="s">
        <v>463</v>
      </c>
      <c r="L86" s="35" t="s">
        <v>193</v>
      </c>
      <c r="M86" s="35" t="s">
        <v>193</v>
      </c>
      <c r="N86" s="35" t="s">
        <v>193</v>
      </c>
      <c r="O86" s="52">
        <v>0</v>
      </c>
      <c r="P86" s="52">
        <v>0</v>
      </c>
      <c r="Q86" s="52">
        <f t="shared" si="90"/>
        <v>935.97618</v>
      </c>
      <c r="R86" s="52">
        <f t="shared" si="91"/>
        <v>935.97618</v>
      </c>
      <c r="S86" s="52" t="s">
        <v>193</v>
      </c>
      <c r="T86" s="52" t="s">
        <v>193</v>
      </c>
      <c r="U86" s="52">
        <v>935.97618</v>
      </c>
      <c r="V86" s="52" t="s">
        <v>193</v>
      </c>
      <c r="W86" s="52">
        <v>0</v>
      </c>
      <c r="X86" s="52">
        <f t="shared" si="92"/>
        <v>934.20385266912001</v>
      </c>
      <c r="Y86" s="52" t="s">
        <v>193</v>
      </c>
      <c r="Z86" s="52">
        <f t="shared" si="93"/>
        <v>1.7739999999999998</v>
      </c>
      <c r="AA86" s="52">
        <v>0</v>
      </c>
      <c r="AB86" s="52">
        <v>0</v>
      </c>
      <c r="AC86" s="52">
        <v>0</v>
      </c>
      <c r="AD86" s="104">
        <f>3.094-1.32</f>
        <v>1.7739999999999998</v>
      </c>
      <c r="AE86" s="52">
        <f t="shared" si="94"/>
        <v>1.7723273308799998</v>
      </c>
      <c r="AF86" s="52">
        <v>0</v>
      </c>
      <c r="AG86" s="52">
        <v>0</v>
      </c>
      <c r="AH86" s="52">
        <v>0</v>
      </c>
      <c r="AI86" s="112">
        <f>(AD86*0.99905712)</f>
        <v>1.7723273308799998</v>
      </c>
      <c r="AJ86" s="38">
        <f t="shared" si="95"/>
        <v>878.29737999999998</v>
      </c>
      <c r="AK86" s="52">
        <f>51.09978+827.1976</f>
        <v>878.29737999999998</v>
      </c>
      <c r="AL86" s="52">
        <v>0</v>
      </c>
      <c r="AM86" s="52">
        <v>0</v>
      </c>
      <c r="AN86" s="52">
        <v>0</v>
      </c>
      <c r="AO86" s="52"/>
      <c r="AP86" s="52"/>
      <c r="AQ86" s="52"/>
      <c r="AR86" s="52"/>
      <c r="AS86" s="52"/>
      <c r="AT86" s="38">
        <f t="shared" si="96"/>
        <v>55.9026</v>
      </c>
      <c r="AU86" s="52">
        <f>55.9026</f>
        <v>55.9026</v>
      </c>
      <c r="AV86" s="52">
        <v>0</v>
      </c>
      <c r="AW86" s="52">
        <v>0</v>
      </c>
      <c r="AX86" s="52">
        <v>0</v>
      </c>
      <c r="AY86" s="52">
        <v>0</v>
      </c>
      <c r="AZ86" s="52"/>
      <c r="BA86" s="52"/>
      <c r="BB86" s="52"/>
      <c r="BC86" s="52"/>
      <c r="BD86" s="52"/>
      <c r="BE86" s="38">
        <f t="shared" si="97"/>
        <v>0</v>
      </c>
      <c r="BF86" s="52">
        <v>0</v>
      </c>
      <c r="BG86" s="52">
        <v>0</v>
      </c>
      <c r="BH86" s="52">
        <v>0</v>
      </c>
      <c r="BI86" s="52">
        <v>0</v>
      </c>
      <c r="BJ86" s="52">
        <v>0</v>
      </c>
      <c r="BK86" s="52"/>
      <c r="BL86" s="52"/>
      <c r="BM86" s="52"/>
      <c r="BN86" s="52"/>
      <c r="BO86" s="52"/>
      <c r="BP86" s="38">
        <f t="shared" si="98"/>
        <v>934.19997999999998</v>
      </c>
      <c r="BQ86" s="120">
        <f t="shared" si="99"/>
        <v>934.19997999999998</v>
      </c>
      <c r="BR86" s="120">
        <f t="shared" si="100"/>
        <v>0</v>
      </c>
      <c r="BS86" s="120">
        <f t="shared" si="101"/>
        <v>0</v>
      </c>
      <c r="BT86" s="52">
        <f t="shared" si="102"/>
        <v>0</v>
      </c>
      <c r="BU86" s="120">
        <f t="shared" si="103"/>
        <v>0</v>
      </c>
      <c r="BV86" s="35"/>
      <c r="BW86" s="35"/>
      <c r="BX86" s="35"/>
      <c r="BY86" s="35"/>
      <c r="BZ86" s="35"/>
      <c r="CA86" s="35"/>
      <c r="CE86">
        <f>CF86-Q86</f>
        <v>-3.8726691200281493E-3</v>
      </c>
      <c r="CF86">
        <f>AI86+BP86</f>
        <v>935.97230733087997</v>
      </c>
    </row>
    <row r="87" spans="1:84" ht="300">
      <c r="A87" s="25" t="s">
        <v>179</v>
      </c>
      <c r="B87" s="50" t="s">
        <v>291</v>
      </c>
      <c r="C87" s="111" t="s">
        <v>464</v>
      </c>
      <c r="D87" s="35" t="s">
        <v>298</v>
      </c>
      <c r="E87" s="354" t="s">
        <v>460</v>
      </c>
      <c r="F87" s="354">
        <v>2019</v>
      </c>
      <c r="G87" s="354">
        <v>2022</v>
      </c>
      <c r="H87" s="35" t="s">
        <v>193</v>
      </c>
      <c r="I87" s="354" t="s">
        <v>193</v>
      </c>
      <c r="J87" s="354" t="s">
        <v>193</v>
      </c>
      <c r="K87" s="354" t="s">
        <v>193</v>
      </c>
      <c r="L87" s="35" t="s">
        <v>193</v>
      </c>
      <c r="M87" s="35" t="s">
        <v>193</v>
      </c>
      <c r="N87" s="35" t="s">
        <v>193</v>
      </c>
      <c r="O87" s="52">
        <v>0</v>
      </c>
      <c r="P87" s="52">
        <v>0</v>
      </c>
      <c r="Q87" s="52">
        <f t="shared" si="90"/>
        <v>1505.4345753984001</v>
      </c>
      <c r="R87" s="52">
        <f t="shared" si="91"/>
        <v>1505.4345753984001</v>
      </c>
      <c r="S87" s="52">
        <v>0</v>
      </c>
      <c r="T87" s="52">
        <v>0</v>
      </c>
      <c r="U87" s="52">
        <f>AE87+BP87</f>
        <v>1505.4345753984001</v>
      </c>
      <c r="V87" s="52">
        <v>0</v>
      </c>
      <c r="W87" s="52">
        <v>0</v>
      </c>
      <c r="X87" s="52">
        <f t="shared" si="92"/>
        <v>1504.11582</v>
      </c>
      <c r="Y87" s="52" t="s">
        <v>193</v>
      </c>
      <c r="Z87" s="52">
        <f t="shared" si="93"/>
        <v>1.32</v>
      </c>
      <c r="AA87" s="52">
        <v>0</v>
      </c>
      <c r="AB87" s="52">
        <v>0</v>
      </c>
      <c r="AC87" s="52">
        <v>0</v>
      </c>
      <c r="AD87" s="104">
        <v>1.32</v>
      </c>
      <c r="AE87" s="52">
        <f t="shared" si="94"/>
        <v>1.3187553984</v>
      </c>
      <c r="AF87" s="52">
        <v>0</v>
      </c>
      <c r="AG87" s="52">
        <v>0</v>
      </c>
      <c r="AH87" s="52">
        <v>0</v>
      </c>
      <c r="AI87" s="112">
        <f>(AD87*0.99905712)</f>
        <v>1.3187553984</v>
      </c>
      <c r="AJ87" s="38">
        <f t="shared" si="95"/>
        <v>95.855220000000003</v>
      </c>
      <c r="AK87" s="52">
        <f>95.85522</f>
        <v>95.855220000000003</v>
      </c>
      <c r="AL87" s="52">
        <v>0</v>
      </c>
      <c r="AM87" s="52">
        <v>0</v>
      </c>
      <c r="AN87" s="52">
        <v>0</v>
      </c>
      <c r="AO87" s="52"/>
      <c r="AP87" s="52"/>
      <c r="AQ87" s="52"/>
      <c r="AR87" s="52"/>
      <c r="AS87" s="52"/>
      <c r="AT87" s="38">
        <f t="shared" si="96"/>
        <v>1408.2606000000001</v>
      </c>
      <c r="AU87" s="52">
        <f>1276.0617+132.1989</f>
        <v>1408.2606000000001</v>
      </c>
      <c r="AV87" s="52">
        <v>0</v>
      </c>
      <c r="AW87" s="52">
        <v>0</v>
      </c>
      <c r="AX87" s="52">
        <v>0</v>
      </c>
      <c r="AY87" s="52">
        <v>0</v>
      </c>
      <c r="AZ87" s="52"/>
      <c r="BA87" s="52"/>
      <c r="BB87" s="52"/>
      <c r="BC87" s="52"/>
      <c r="BD87" s="52"/>
      <c r="BE87" s="38">
        <f t="shared" si="97"/>
        <v>0</v>
      </c>
      <c r="BF87" s="52">
        <v>0</v>
      </c>
      <c r="BG87" s="52">
        <v>0</v>
      </c>
      <c r="BH87" s="52">
        <v>0</v>
      </c>
      <c r="BI87" s="52">
        <v>0</v>
      </c>
      <c r="BJ87" s="52">
        <v>0</v>
      </c>
      <c r="BK87" s="52"/>
      <c r="BL87" s="52"/>
      <c r="BM87" s="52"/>
      <c r="BN87" s="52"/>
      <c r="BO87" s="52"/>
      <c r="BP87" s="38">
        <f t="shared" si="98"/>
        <v>1504.11582</v>
      </c>
      <c r="BQ87" s="120">
        <f t="shared" si="99"/>
        <v>1504.11582</v>
      </c>
      <c r="BR87" s="120">
        <f t="shared" si="100"/>
        <v>0</v>
      </c>
      <c r="BS87" s="120">
        <f t="shared" si="101"/>
        <v>0</v>
      </c>
      <c r="BT87" s="52">
        <f t="shared" si="102"/>
        <v>0</v>
      </c>
      <c r="BU87" s="120">
        <f t="shared" si="103"/>
        <v>0</v>
      </c>
      <c r="BV87" s="35"/>
      <c r="BW87" s="35"/>
      <c r="BX87" s="35"/>
      <c r="BY87" s="35"/>
      <c r="BZ87" s="35"/>
      <c r="CA87" s="35"/>
    </row>
    <row r="88" spans="1:84" ht="300">
      <c r="A88" s="25" t="s">
        <v>179</v>
      </c>
      <c r="B88" s="50" t="s">
        <v>291</v>
      </c>
      <c r="C88" s="111" t="s">
        <v>465</v>
      </c>
      <c r="D88" s="35" t="s">
        <v>300</v>
      </c>
      <c r="E88" s="354" t="s">
        <v>460</v>
      </c>
      <c r="F88" s="354">
        <v>2019</v>
      </c>
      <c r="G88" s="354">
        <v>2022</v>
      </c>
      <c r="H88" s="35" t="s">
        <v>193</v>
      </c>
      <c r="I88" s="354" t="s">
        <v>193</v>
      </c>
      <c r="J88" s="354" t="s">
        <v>193</v>
      </c>
      <c r="K88" s="354" t="s">
        <v>193</v>
      </c>
      <c r="L88" s="35" t="s">
        <v>193</v>
      </c>
      <c r="M88" s="35" t="s">
        <v>193</v>
      </c>
      <c r="N88" s="35" t="s">
        <v>193</v>
      </c>
      <c r="O88" s="52">
        <v>0</v>
      </c>
      <c r="P88" s="52">
        <v>0</v>
      </c>
      <c r="Q88" s="52">
        <f t="shared" si="90"/>
        <v>1360.3659359999999</v>
      </c>
      <c r="R88" s="52">
        <f t="shared" si="91"/>
        <v>1360.3659359999999</v>
      </c>
      <c r="S88" s="52">
        <v>0</v>
      </c>
      <c r="T88" s="52">
        <v>0</v>
      </c>
      <c r="U88" s="52">
        <f>AE88+BP88</f>
        <v>1360.3659359999999</v>
      </c>
      <c r="V88" s="52">
        <v>0</v>
      </c>
      <c r="W88" s="52">
        <v>0</v>
      </c>
      <c r="X88" s="52">
        <f t="shared" si="92"/>
        <v>1360.3659359999999</v>
      </c>
      <c r="Y88" s="52" t="s">
        <v>193</v>
      </c>
      <c r="Z88" s="52">
        <f t="shared" si="93"/>
        <v>0</v>
      </c>
      <c r="AA88" s="52">
        <v>0</v>
      </c>
      <c r="AB88" s="52">
        <v>0</v>
      </c>
      <c r="AC88" s="52">
        <v>0</v>
      </c>
      <c r="AD88" s="52"/>
      <c r="AE88" s="52">
        <f t="shared" si="94"/>
        <v>0</v>
      </c>
      <c r="AF88" s="52">
        <v>0</v>
      </c>
      <c r="AG88" s="52">
        <v>0</v>
      </c>
      <c r="AH88" s="52">
        <v>0</v>
      </c>
      <c r="AI88" s="100">
        <v>0</v>
      </c>
      <c r="AJ88" s="38">
        <f t="shared" si="95"/>
        <v>118.20423599999999</v>
      </c>
      <c r="AK88" s="52">
        <f>118.204236</f>
        <v>118.20423599999999</v>
      </c>
      <c r="AL88" s="52">
        <v>0</v>
      </c>
      <c r="AM88" s="52">
        <v>0</v>
      </c>
      <c r="AN88" s="52">
        <v>0</v>
      </c>
      <c r="AO88" s="52"/>
      <c r="AP88" s="52"/>
      <c r="AQ88" s="52"/>
      <c r="AR88" s="52"/>
      <c r="AS88" s="52"/>
      <c r="AT88" s="38">
        <f t="shared" si="96"/>
        <v>1242.1616999999999</v>
      </c>
      <c r="AU88" s="52">
        <f>1124.0989+118.0628</f>
        <v>1242.1616999999999</v>
      </c>
      <c r="AV88" s="52">
        <v>0</v>
      </c>
      <c r="AW88" s="52">
        <v>0</v>
      </c>
      <c r="AX88" s="52">
        <v>0</v>
      </c>
      <c r="AY88" s="52">
        <v>0</v>
      </c>
      <c r="AZ88" s="52"/>
      <c r="BA88" s="52"/>
      <c r="BB88" s="52"/>
      <c r="BC88" s="52"/>
      <c r="BD88" s="52"/>
      <c r="BE88" s="38">
        <f t="shared" si="97"/>
        <v>0</v>
      </c>
      <c r="BF88" s="52">
        <v>0</v>
      </c>
      <c r="BG88" s="52">
        <v>0</v>
      </c>
      <c r="BH88" s="52">
        <v>0</v>
      </c>
      <c r="BI88" s="52">
        <v>0</v>
      </c>
      <c r="BJ88" s="52">
        <v>0</v>
      </c>
      <c r="BK88" s="52"/>
      <c r="BL88" s="52"/>
      <c r="BM88" s="52"/>
      <c r="BN88" s="52"/>
      <c r="BO88" s="52"/>
      <c r="BP88" s="38">
        <f t="shared" si="98"/>
        <v>1360.3659359999999</v>
      </c>
      <c r="BQ88" s="120">
        <f t="shared" si="99"/>
        <v>1360.3659359999999</v>
      </c>
      <c r="BR88" s="120">
        <f t="shared" si="100"/>
        <v>0</v>
      </c>
      <c r="BS88" s="120">
        <f t="shared" si="101"/>
        <v>0</v>
      </c>
      <c r="BT88" s="52">
        <f t="shared" si="102"/>
        <v>0</v>
      </c>
      <c r="BU88" s="120">
        <f t="shared" si="103"/>
        <v>0</v>
      </c>
      <c r="BV88" s="35"/>
      <c r="BW88" s="35"/>
      <c r="BX88" s="35"/>
      <c r="BY88" s="35"/>
      <c r="BZ88" s="35"/>
      <c r="CA88" s="35"/>
    </row>
    <row r="89" spans="1:84" ht="131.25">
      <c r="A89" s="25" t="s">
        <v>179</v>
      </c>
      <c r="B89" s="50" t="s">
        <v>291</v>
      </c>
      <c r="C89" s="111" t="s">
        <v>466</v>
      </c>
      <c r="D89" s="35" t="s">
        <v>302</v>
      </c>
      <c r="E89" s="354" t="s">
        <v>460</v>
      </c>
      <c r="F89" s="354">
        <v>2019</v>
      </c>
      <c r="G89" s="354">
        <v>2022</v>
      </c>
      <c r="H89" s="35" t="s">
        <v>193</v>
      </c>
      <c r="I89" s="92">
        <v>146.29174</v>
      </c>
      <c r="J89" s="92">
        <v>918.98780999999997</v>
      </c>
      <c r="K89" s="354" t="s">
        <v>193</v>
      </c>
      <c r="L89" s="35" t="s">
        <v>193</v>
      </c>
      <c r="M89" s="35" t="s">
        <v>193</v>
      </c>
      <c r="N89" s="35" t="s">
        <v>193</v>
      </c>
      <c r="O89" s="52">
        <v>0</v>
      </c>
      <c r="P89" s="52">
        <v>0</v>
      </c>
      <c r="Q89" s="52">
        <f t="shared" si="90"/>
        <v>920.23142399999995</v>
      </c>
      <c r="R89" s="52">
        <f t="shared" si="91"/>
        <v>920.23142399999995</v>
      </c>
      <c r="S89" s="52">
        <v>0</v>
      </c>
      <c r="T89" s="52">
        <v>0</v>
      </c>
      <c r="U89" s="52">
        <f>AE89+BP89</f>
        <v>920.23142399999995</v>
      </c>
      <c r="V89" s="52">
        <v>0</v>
      </c>
      <c r="W89" s="52">
        <v>0</v>
      </c>
      <c r="X89" s="52">
        <f t="shared" si="92"/>
        <v>920.23142399999995</v>
      </c>
      <c r="Y89" s="52" t="s">
        <v>193</v>
      </c>
      <c r="Z89" s="52">
        <f t="shared" si="93"/>
        <v>0</v>
      </c>
      <c r="AA89" s="52">
        <v>0</v>
      </c>
      <c r="AB89" s="52">
        <v>0</v>
      </c>
      <c r="AC89" s="52">
        <v>0</v>
      </c>
      <c r="AD89" s="52"/>
      <c r="AE89" s="52">
        <f t="shared" si="94"/>
        <v>0</v>
      </c>
      <c r="AF89" s="52">
        <v>0</v>
      </c>
      <c r="AG89" s="52">
        <v>0</v>
      </c>
      <c r="AH89" s="52">
        <v>0</v>
      </c>
      <c r="AI89" s="100">
        <v>0</v>
      </c>
      <c r="AJ89" s="38">
        <f t="shared" si="95"/>
        <v>850.39252399999998</v>
      </c>
      <c r="AK89" s="52">
        <f>50.124524+800.268</f>
        <v>850.39252399999998</v>
      </c>
      <c r="AL89" s="52">
        <v>0</v>
      </c>
      <c r="AM89" s="52">
        <v>0</v>
      </c>
      <c r="AN89" s="52">
        <v>0</v>
      </c>
      <c r="AO89" s="52"/>
      <c r="AP89" s="52"/>
      <c r="AQ89" s="52"/>
      <c r="AR89" s="52"/>
      <c r="AS89" s="52"/>
      <c r="AT89" s="38">
        <f t="shared" si="96"/>
        <v>69.838899999999995</v>
      </c>
      <c r="AU89" s="52">
        <f>69.8389</f>
        <v>69.838899999999995</v>
      </c>
      <c r="AV89" s="52">
        <v>0</v>
      </c>
      <c r="AW89" s="52">
        <v>0</v>
      </c>
      <c r="AX89" s="52">
        <v>0</v>
      </c>
      <c r="AY89" s="52">
        <v>0</v>
      </c>
      <c r="AZ89" s="52"/>
      <c r="BA89" s="52"/>
      <c r="BB89" s="52"/>
      <c r="BC89" s="52"/>
      <c r="BD89" s="52"/>
      <c r="BE89" s="38">
        <f t="shared" si="97"/>
        <v>0</v>
      </c>
      <c r="BF89" s="52">
        <v>0</v>
      </c>
      <c r="BG89" s="52">
        <v>0</v>
      </c>
      <c r="BH89" s="52">
        <v>0</v>
      </c>
      <c r="BI89" s="52">
        <v>0</v>
      </c>
      <c r="BJ89" s="52">
        <v>0</v>
      </c>
      <c r="BK89" s="52"/>
      <c r="BL89" s="52"/>
      <c r="BM89" s="52"/>
      <c r="BN89" s="52"/>
      <c r="BO89" s="52"/>
      <c r="BP89" s="38">
        <f t="shared" si="98"/>
        <v>920.23142399999995</v>
      </c>
      <c r="BQ89" s="120">
        <f t="shared" si="99"/>
        <v>920.23142399999995</v>
      </c>
      <c r="BR89" s="120">
        <f t="shared" si="100"/>
        <v>0</v>
      </c>
      <c r="BS89" s="120">
        <f t="shared" si="101"/>
        <v>0</v>
      </c>
      <c r="BT89" s="52">
        <f t="shared" si="102"/>
        <v>0</v>
      </c>
      <c r="BU89" s="120">
        <f t="shared" si="103"/>
        <v>0</v>
      </c>
      <c r="BV89" s="35"/>
      <c r="BW89" s="35"/>
      <c r="BX89" s="35"/>
      <c r="BY89" s="35"/>
      <c r="BZ89" s="35"/>
      <c r="CA89" s="35"/>
    </row>
    <row r="90" spans="1:84" ht="318.75">
      <c r="A90" s="25" t="s">
        <v>179</v>
      </c>
      <c r="B90" s="50" t="s">
        <v>291</v>
      </c>
      <c r="C90" s="111" t="s">
        <v>467</v>
      </c>
      <c r="D90" s="35" t="s">
        <v>304</v>
      </c>
      <c r="E90" s="354" t="s">
        <v>460</v>
      </c>
      <c r="F90" s="354">
        <v>2019</v>
      </c>
      <c r="G90" s="354">
        <v>2022</v>
      </c>
      <c r="H90" s="35" t="s">
        <v>193</v>
      </c>
      <c r="I90" s="354" t="s">
        <v>193</v>
      </c>
      <c r="J90" s="354" t="s">
        <v>193</v>
      </c>
      <c r="K90" s="354" t="s">
        <v>193</v>
      </c>
      <c r="L90" s="35" t="s">
        <v>193</v>
      </c>
      <c r="M90" s="35" t="s">
        <v>193</v>
      </c>
      <c r="N90" s="35" t="s">
        <v>193</v>
      </c>
      <c r="O90" s="52">
        <v>0</v>
      </c>
      <c r="P90" s="52">
        <v>0</v>
      </c>
      <c r="Q90" s="52">
        <f t="shared" si="90"/>
        <v>661.88494000000003</v>
      </c>
      <c r="R90" s="52">
        <f t="shared" si="91"/>
        <v>661.88494000000003</v>
      </c>
      <c r="S90" s="52">
        <v>0</v>
      </c>
      <c r="T90" s="52">
        <v>0</v>
      </c>
      <c r="U90" s="52">
        <f>AE90+BP90</f>
        <v>661.88494000000003</v>
      </c>
      <c r="V90" s="52">
        <v>0</v>
      </c>
      <c r="W90" s="52">
        <v>0</v>
      </c>
      <c r="X90" s="52">
        <f t="shared" si="92"/>
        <v>661.88494000000003</v>
      </c>
      <c r="Y90" s="52" t="s">
        <v>193</v>
      </c>
      <c r="Z90" s="52">
        <f t="shared" si="93"/>
        <v>0</v>
      </c>
      <c r="AA90" s="52">
        <v>0</v>
      </c>
      <c r="AB90" s="52">
        <v>0</v>
      </c>
      <c r="AC90" s="52">
        <v>0</v>
      </c>
      <c r="AD90" s="52"/>
      <c r="AE90" s="52">
        <f t="shared" si="94"/>
        <v>0</v>
      </c>
      <c r="AF90" s="52">
        <v>0</v>
      </c>
      <c r="AG90" s="52">
        <v>0</v>
      </c>
      <c r="AH90" s="52">
        <v>0</v>
      </c>
      <c r="AI90" s="100">
        <v>0</v>
      </c>
      <c r="AJ90" s="38">
        <f t="shared" si="95"/>
        <v>72.290239999999997</v>
      </c>
      <c r="AK90" s="52">
        <f>72.29024</f>
        <v>72.290239999999997</v>
      </c>
      <c r="AL90" s="52">
        <v>0</v>
      </c>
      <c r="AM90" s="52">
        <v>0</v>
      </c>
      <c r="AN90" s="52">
        <v>0</v>
      </c>
      <c r="AO90" s="52"/>
      <c r="AP90" s="52"/>
      <c r="AQ90" s="52"/>
      <c r="AR90" s="52"/>
      <c r="AS90" s="52"/>
      <c r="AT90" s="38">
        <f t="shared" si="96"/>
        <v>589.59469999999999</v>
      </c>
      <c r="AU90" s="52">
        <f>589.5947</f>
        <v>589.59469999999999</v>
      </c>
      <c r="AV90" s="52">
        <v>0</v>
      </c>
      <c r="AW90" s="52">
        <v>0</v>
      </c>
      <c r="AX90" s="52">
        <v>0</v>
      </c>
      <c r="AY90" s="52">
        <v>0</v>
      </c>
      <c r="AZ90" s="52"/>
      <c r="BA90" s="52"/>
      <c r="BB90" s="52"/>
      <c r="BC90" s="52"/>
      <c r="BD90" s="52"/>
      <c r="BE90" s="38">
        <f t="shared" si="97"/>
        <v>0</v>
      </c>
      <c r="BF90" s="52">
        <v>0</v>
      </c>
      <c r="BG90" s="52">
        <v>0</v>
      </c>
      <c r="BH90" s="52">
        <v>0</v>
      </c>
      <c r="BI90" s="52">
        <v>0</v>
      </c>
      <c r="BJ90" s="52">
        <v>0</v>
      </c>
      <c r="BK90" s="52"/>
      <c r="BL90" s="52"/>
      <c r="BM90" s="52"/>
      <c r="BN90" s="52"/>
      <c r="BO90" s="52"/>
      <c r="BP90" s="38">
        <f t="shared" si="98"/>
        <v>661.88494000000003</v>
      </c>
      <c r="BQ90" s="120">
        <f t="shared" si="99"/>
        <v>661.88494000000003</v>
      </c>
      <c r="BR90" s="120">
        <f t="shared" si="100"/>
        <v>0</v>
      </c>
      <c r="BS90" s="120">
        <f t="shared" si="101"/>
        <v>0</v>
      </c>
      <c r="BT90" s="52">
        <f t="shared" si="102"/>
        <v>0</v>
      </c>
      <c r="BU90" s="120">
        <f t="shared" si="103"/>
        <v>0</v>
      </c>
      <c r="BV90" s="35"/>
      <c r="BW90" s="35"/>
      <c r="BX90" s="35"/>
      <c r="BY90" s="35"/>
      <c r="BZ90" s="35"/>
      <c r="CA90" s="35"/>
    </row>
    <row r="91" spans="1:84" ht="131.25">
      <c r="A91" s="25" t="s">
        <v>179</v>
      </c>
      <c r="B91" s="50" t="s">
        <v>291</v>
      </c>
      <c r="C91" s="51" t="s">
        <v>1290</v>
      </c>
      <c r="D91" s="46" t="s">
        <v>306</v>
      </c>
      <c r="E91" s="354" t="s">
        <v>460</v>
      </c>
      <c r="F91" s="354">
        <v>2020</v>
      </c>
      <c r="G91" s="354">
        <v>2024</v>
      </c>
      <c r="H91" s="35" t="s">
        <v>193</v>
      </c>
      <c r="I91" s="354" t="s">
        <v>193</v>
      </c>
      <c r="J91" s="354" t="s">
        <v>193</v>
      </c>
      <c r="K91" s="354" t="s">
        <v>193</v>
      </c>
      <c r="L91" s="35" t="s">
        <v>193</v>
      </c>
      <c r="M91" s="35" t="s">
        <v>193</v>
      </c>
      <c r="N91" s="35" t="s">
        <v>193</v>
      </c>
      <c r="O91" s="52">
        <v>0</v>
      </c>
      <c r="P91" s="52">
        <v>0</v>
      </c>
      <c r="Q91" s="113">
        <v>803.06973000000005</v>
      </c>
      <c r="R91" s="52">
        <f t="shared" si="91"/>
        <v>803.06973000000005</v>
      </c>
      <c r="S91" s="52">
        <v>0</v>
      </c>
      <c r="T91" s="52">
        <v>0</v>
      </c>
      <c r="U91" s="52">
        <f t="shared" ref="U91:U109" si="104">R91</f>
        <v>803.06973000000005</v>
      </c>
      <c r="V91" s="52">
        <v>0</v>
      </c>
      <c r="W91" s="52">
        <v>0</v>
      </c>
      <c r="X91" s="52">
        <f t="shared" si="92"/>
        <v>803.06973000000005</v>
      </c>
      <c r="Y91" s="52" t="s">
        <v>193</v>
      </c>
      <c r="Z91" s="52">
        <f t="shared" si="93"/>
        <v>0</v>
      </c>
      <c r="AA91" s="52">
        <v>0</v>
      </c>
      <c r="AB91" s="52">
        <v>0</v>
      </c>
      <c r="AC91" s="52">
        <v>0</v>
      </c>
      <c r="AD91" s="52"/>
      <c r="AE91" s="52">
        <f t="shared" si="94"/>
        <v>0</v>
      </c>
      <c r="AF91" s="52">
        <v>0</v>
      </c>
      <c r="AG91" s="52">
        <v>0</v>
      </c>
      <c r="AH91" s="52">
        <v>0</v>
      </c>
      <c r="AI91" s="100">
        <v>0</v>
      </c>
      <c r="AJ91" s="38">
        <f t="shared" si="95"/>
        <v>27.870519999999999</v>
      </c>
      <c r="AK91" s="52">
        <v>27.870519999999999</v>
      </c>
      <c r="AL91" s="52">
        <v>0</v>
      </c>
      <c r="AM91" s="52">
        <v>0</v>
      </c>
      <c r="AN91" s="52">
        <v>0</v>
      </c>
      <c r="AO91" s="52"/>
      <c r="AP91" s="52"/>
      <c r="AQ91" s="52"/>
      <c r="AR91" s="52"/>
      <c r="AS91" s="52"/>
      <c r="AT91" s="38">
        <f t="shared" si="96"/>
        <v>400.19511</v>
      </c>
      <c r="AU91" s="52">
        <v>400.19511</v>
      </c>
      <c r="AV91" s="52">
        <v>0</v>
      </c>
      <c r="AW91" s="52">
        <v>0</v>
      </c>
      <c r="AX91" s="52">
        <v>0</v>
      </c>
      <c r="AY91" s="52">
        <v>0</v>
      </c>
      <c r="AZ91" s="52"/>
      <c r="BA91" s="52"/>
      <c r="BB91" s="52"/>
      <c r="BC91" s="52"/>
      <c r="BD91" s="52"/>
      <c r="BE91" s="38">
        <f t="shared" si="97"/>
        <v>310.0797</v>
      </c>
      <c r="BF91" s="52">
        <v>310.0797</v>
      </c>
      <c r="BG91" s="52">
        <v>0</v>
      </c>
      <c r="BH91" s="52">
        <v>0</v>
      </c>
      <c r="BI91" s="52">
        <v>0</v>
      </c>
      <c r="BJ91" s="52">
        <v>0</v>
      </c>
      <c r="BK91" s="52"/>
      <c r="BL91" s="52"/>
      <c r="BM91" s="52"/>
      <c r="BN91" s="52"/>
      <c r="BO91" s="52"/>
      <c r="BP91" s="38">
        <f t="shared" si="98"/>
        <v>738.14533000000006</v>
      </c>
      <c r="BQ91" s="120">
        <f t="shared" si="99"/>
        <v>738.14533000000006</v>
      </c>
      <c r="BR91" s="120">
        <f t="shared" si="100"/>
        <v>0</v>
      </c>
      <c r="BS91" s="120">
        <f t="shared" si="101"/>
        <v>0</v>
      </c>
      <c r="BT91" s="52">
        <f t="shared" si="102"/>
        <v>0</v>
      </c>
      <c r="BU91" s="120">
        <f t="shared" si="103"/>
        <v>0</v>
      </c>
      <c r="BV91" s="35"/>
      <c r="BW91" s="35"/>
      <c r="BX91" s="35"/>
      <c r="BY91" s="35"/>
      <c r="BZ91" s="35"/>
      <c r="CA91" s="35" t="s">
        <v>468</v>
      </c>
    </row>
    <row r="92" spans="1:84" ht="204.95" customHeight="1">
      <c r="A92" s="25" t="s">
        <v>179</v>
      </c>
      <c r="B92" s="50" t="s">
        <v>291</v>
      </c>
      <c r="C92" s="51" t="s">
        <v>307</v>
      </c>
      <c r="D92" s="46" t="s">
        <v>308</v>
      </c>
      <c r="E92" s="354" t="s">
        <v>460</v>
      </c>
      <c r="F92" s="354">
        <v>2020</v>
      </c>
      <c r="G92" s="354">
        <v>2024</v>
      </c>
      <c r="H92" s="35" t="s">
        <v>193</v>
      </c>
      <c r="I92" s="354" t="s">
        <v>193</v>
      </c>
      <c r="J92" s="354" t="s">
        <v>193</v>
      </c>
      <c r="K92" s="354" t="s">
        <v>193</v>
      </c>
      <c r="L92" s="35" t="s">
        <v>193</v>
      </c>
      <c r="M92" s="35" t="s">
        <v>193</v>
      </c>
      <c r="N92" s="35" t="s">
        <v>193</v>
      </c>
      <c r="O92" s="52">
        <v>0</v>
      </c>
      <c r="P92" s="52">
        <v>0</v>
      </c>
      <c r="Q92" s="52">
        <v>511.28161</v>
      </c>
      <c r="R92" s="52">
        <f t="shared" si="91"/>
        <v>511.28161</v>
      </c>
      <c r="S92" s="52">
        <v>0</v>
      </c>
      <c r="T92" s="52">
        <v>0</v>
      </c>
      <c r="U92" s="52">
        <f t="shared" si="104"/>
        <v>511.28161</v>
      </c>
      <c r="V92" s="52">
        <v>0</v>
      </c>
      <c r="W92" s="52">
        <v>0</v>
      </c>
      <c r="X92" s="52">
        <f t="shared" si="92"/>
        <v>511.28161</v>
      </c>
      <c r="Y92" s="52" t="s">
        <v>193</v>
      </c>
      <c r="Z92" s="52">
        <f t="shared" si="93"/>
        <v>0</v>
      </c>
      <c r="AA92" s="52">
        <v>0</v>
      </c>
      <c r="AB92" s="52">
        <v>0</v>
      </c>
      <c r="AC92" s="52">
        <v>0</v>
      </c>
      <c r="AD92" s="52"/>
      <c r="AE92" s="52">
        <f t="shared" si="94"/>
        <v>0</v>
      </c>
      <c r="AF92" s="52">
        <v>0</v>
      </c>
      <c r="AG92" s="52">
        <v>0</v>
      </c>
      <c r="AH92" s="52">
        <v>0</v>
      </c>
      <c r="AI92" s="100">
        <v>0</v>
      </c>
      <c r="AJ92" s="38">
        <f t="shared" si="95"/>
        <v>15.6769</v>
      </c>
      <c r="AK92" s="52">
        <v>15.6769</v>
      </c>
      <c r="AL92" s="52">
        <v>0</v>
      </c>
      <c r="AM92" s="52">
        <v>0</v>
      </c>
      <c r="AN92" s="52">
        <v>0</v>
      </c>
      <c r="AO92" s="52"/>
      <c r="AP92" s="52"/>
      <c r="AQ92" s="52"/>
      <c r="AR92" s="52"/>
      <c r="AS92" s="52"/>
      <c r="AT92" s="38">
        <f t="shared" si="96"/>
        <v>255.85498999999999</v>
      </c>
      <c r="AU92" s="52">
        <v>255.85498999999999</v>
      </c>
      <c r="AV92" s="52">
        <v>0</v>
      </c>
      <c r="AW92" s="52">
        <v>0</v>
      </c>
      <c r="AX92" s="52">
        <v>0</v>
      </c>
      <c r="AY92" s="52">
        <v>0</v>
      </c>
      <c r="AZ92" s="52"/>
      <c r="BA92" s="52"/>
      <c r="BB92" s="52"/>
      <c r="BC92" s="52"/>
      <c r="BD92" s="52"/>
      <c r="BE92" s="38">
        <f t="shared" si="97"/>
        <v>198.24189000000001</v>
      </c>
      <c r="BF92" s="52">
        <v>198.24189000000001</v>
      </c>
      <c r="BG92" s="52">
        <v>0</v>
      </c>
      <c r="BH92" s="52">
        <v>0</v>
      </c>
      <c r="BI92" s="52">
        <v>0</v>
      </c>
      <c r="BJ92" s="52">
        <v>0</v>
      </c>
      <c r="BK92" s="52"/>
      <c r="BL92" s="52"/>
      <c r="BM92" s="52"/>
      <c r="BN92" s="52"/>
      <c r="BO92" s="52"/>
      <c r="BP92" s="38">
        <f t="shared" si="98"/>
        <v>469.77377999999999</v>
      </c>
      <c r="BQ92" s="120">
        <f t="shared" si="99"/>
        <v>469.77377999999999</v>
      </c>
      <c r="BR92" s="120">
        <f t="shared" si="100"/>
        <v>0</v>
      </c>
      <c r="BS92" s="120">
        <f t="shared" si="101"/>
        <v>0</v>
      </c>
      <c r="BT92" s="52">
        <f t="shared" si="102"/>
        <v>0</v>
      </c>
      <c r="BU92" s="120">
        <f t="shared" si="103"/>
        <v>0</v>
      </c>
      <c r="BV92" s="35"/>
      <c r="BW92" s="35"/>
      <c r="BX92" s="35"/>
      <c r="BY92" s="35"/>
      <c r="BZ92" s="35"/>
      <c r="CA92" s="35" t="s">
        <v>468</v>
      </c>
    </row>
    <row r="93" spans="1:84" ht="131.25">
      <c r="A93" s="25" t="s">
        <v>179</v>
      </c>
      <c r="B93" s="50" t="s">
        <v>291</v>
      </c>
      <c r="C93" s="51" t="s">
        <v>309</v>
      </c>
      <c r="D93" s="46" t="s">
        <v>310</v>
      </c>
      <c r="E93" s="354" t="s">
        <v>460</v>
      </c>
      <c r="F93" s="354">
        <v>2020</v>
      </c>
      <c r="G93" s="354">
        <v>2024</v>
      </c>
      <c r="H93" s="35" t="s">
        <v>193</v>
      </c>
      <c r="I93" s="354" t="s">
        <v>193</v>
      </c>
      <c r="J93" s="354" t="s">
        <v>193</v>
      </c>
      <c r="K93" s="354" t="s">
        <v>193</v>
      </c>
      <c r="L93" s="35" t="s">
        <v>193</v>
      </c>
      <c r="M93" s="35" t="s">
        <v>193</v>
      </c>
      <c r="N93" s="35" t="s">
        <v>193</v>
      </c>
      <c r="O93" s="52">
        <v>0</v>
      </c>
      <c r="P93" s="52">
        <v>0</v>
      </c>
      <c r="Q93" s="52">
        <v>702.36129000000005</v>
      </c>
      <c r="R93" s="52">
        <f t="shared" si="91"/>
        <v>702.36129000000005</v>
      </c>
      <c r="S93" s="52">
        <v>0</v>
      </c>
      <c r="T93" s="52">
        <v>0</v>
      </c>
      <c r="U93" s="52">
        <f t="shared" si="104"/>
        <v>702.36129000000005</v>
      </c>
      <c r="V93" s="52">
        <v>0</v>
      </c>
      <c r="W93" s="52">
        <v>0</v>
      </c>
      <c r="X93" s="52">
        <f t="shared" si="92"/>
        <v>702.36129000000005</v>
      </c>
      <c r="Y93" s="52" t="s">
        <v>193</v>
      </c>
      <c r="Z93" s="52">
        <f t="shared" si="93"/>
        <v>0</v>
      </c>
      <c r="AA93" s="52">
        <v>0</v>
      </c>
      <c r="AB93" s="52">
        <v>0</v>
      </c>
      <c r="AC93" s="52">
        <v>0</v>
      </c>
      <c r="AD93" s="52"/>
      <c r="AE93" s="52">
        <f t="shared" si="94"/>
        <v>0</v>
      </c>
      <c r="AF93" s="52">
        <v>0</v>
      </c>
      <c r="AG93" s="52">
        <v>0</v>
      </c>
      <c r="AH93" s="52">
        <v>0</v>
      </c>
      <c r="AI93" s="100">
        <v>0</v>
      </c>
      <c r="AJ93" s="38">
        <f t="shared" si="95"/>
        <v>24.111339999999998</v>
      </c>
      <c r="AK93" s="52">
        <v>24.111339999999998</v>
      </c>
      <c r="AL93" s="52">
        <v>0</v>
      </c>
      <c r="AM93" s="52">
        <v>0</v>
      </c>
      <c r="AN93" s="52">
        <v>0</v>
      </c>
      <c r="AO93" s="52"/>
      <c r="AP93" s="52"/>
      <c r="AQ93" s="52"/>
      <c r="AR93" s="52"/>
      <c r="AS93" s="52"/>
      <c r="AT93" s="38">
        <f t="shared" si="96"/>
        <v>350.14524999999998</v>
      </c>
      <c r="AU93" s="52">
        <v>350.14524999999998</v>
      </c>
      <c r="AV93" s="52">
        <v>0</v>
      </c>
      <c r="AW93" s="52">
        <v>0</v>
      </c>
      <c r="AX93" s="52">
        <v>0</v>
      </c>
      <c r="AY93" s="52">
        <v>0</v>
      </c>
      <c r="AZ93" s="52"/>
      <c r="BA93" s="52"/>
      <c r="BB93" s="52"/>
      <c r="BC93" s="52"/>
      <c r="BD93" s="52"/>
      <c r="BE93" s="38">
        <f t="shared" si="97"/>
        <v>271.29998999999998</v>
      </c>
      <c r="BF93" s="52">
        <v>271.29998999999998</v>
      </c>
      <c r="BG93" s="52">
        <v>0</v>
      </c>
      <c r="BH93" s="52">
        <v>0</v>
      </c>
      <c r="BI93" s="52">
        <v>0</v>
      </c>
      <c r="BJ93" s="52">
        <v>0</v>
      </c>
      <c r="BK93" s="52"/>
      <c r="BL93" s="52"/>
      <c r="BM93" s="52"/>
      <c r="BN93" s="52"/>
      <c r="BO93" s="52"/>
      <c r="BP93" s="38">
        <f t="shared" si="98"/>
        <v>645.55658000000005</v>
      </c>
      <c r="BQ93" s="120">
        <f t="shared" si="99"/>
        <v>645.55658000000005</v>
      </c>
      <c r="BR93" s="120">
        <f t="shared" si="100"/>
        <v>0</v>
      </c>
      <c r="BS93" s="120">
        <f t="shared" si="101"/>
        <v>0</v>
      </c>
      <c r="BT93" s="52">
        <f t="shared" si="102"/>
        <v>0</v>
      </c>
      <c r="BU93" s="120">
        <f t="shared" si="103"/>
        <v>0</v>
      </c>
      <c r="BV93" s="35"/>
      <c r="BW93" s="35"/>
      <c r="BX93" s="35"/>
      <c r="BY93" s="35"/>
      <c r="BZ93" s="35"/>
      <c r="CA93" s="35" t="s">
        <v>468</v>
      </c>
    </row>
    <row r="94" spans="1:84" ht="225">
      <c r="A94" s="25" t="s">
        <v>179</v>
      </c>
      <c r="B94" s="50" t="s">
        <v>291</v>
      </c>
      <c r="C94" s="51" t="s">
        <v>311</v>
      </c>
      <c r="D94" s="46" t="s">
        <v>312</v>
      </c>
      <c r="E94" s="354" t="s">
        <v>460</v>
      </c>
      <c r="F94" s="354">
        <v>2020</v>
      </c>
      <c r="G94" s="354">
        <v>2024</v>
      </c>
      <c r="H94" s="35" t="s">
        <v>193</v>
      </c>
      <c r="I94" s="354" t="s">
        <v>193</v>
      </c>
      <c r="J94" s="354" t="s">
        <v>193</v>
      </c>
      <c r="K94" s="354" t="s">
        <v>193</v>
      </c>
      <c r="L94" s="35" t="s">
        <v>193</v>
      </c>
      <c r="M94" s="35" t="s">
        <v>193</v>
      </c>
      <c r="N94" s="35" t="s">
        <v>193</v>
      </c>
      <c r="O94" s="52">
        <v>0</v>
      </c>
      <c r="P94" s="52">
        <v>0</v>
      </c>
      <c r="Q94" s="52">
        <v>595.78222000000005</v>
      </c>
      <c r="R94" s="52">
        <f t="shared" si="91"/>
        <v>595.78222000000005</v>
      </c>
      <c r="S94" s="52">
        <v>0</v>
      </c>
      <c r="T94" s="52">
        <v>0</v>
      </c>
      <c r="U94" s="52">
        <f t="shared" si="104"/>
        <v>595.78222000000005</v>
      </c>
      <c r="V94" s="52">
        <v>0</v>
      </c>
      <c r="W94" s="52">
        <v>0</v>
      </c>
      <c r="X94" s="52">
        <f t="shared" si="92"/>
        <v>595.78222000000005</v>
      </c>
      <c r="Y94" s="52" t="s">
        <v>193</v>
      </c>
      <c r="Z94" s="52">
        <f t="shared" si="93"/>
        <v>0</v>
      </c>
      <c r="AA94" s="52">
        <v>0</v>
      </c>
      <c r="AB94" s="52">
        <v>0</v>
      </c>
      <c r="AC94" s="52">
        <v>0</v>
      </c>
      <c r="AD94" s="52"/>
      <c r="AE94" s="52">
        <f t="shared" si="94"/>
        <v>0</v>
      </c>
      <c r="AF94" s="52">
        <v>0</v>
      </c>
      <c r="AG94" s="52">
        <v>0</v>
      </c>
      <c r="AH94" s="52">
        <v>0</v>
      </c>
      <c r="AI94" s="100">
        <v>0</v>
      </c>
      <c r="AJ94" s="38">
        <f t="shared" si="95"/>
        <v>20.746929999999999</v>
      </c>
      <c r="AK94" s="52">
        <v>20.746929999999999</v>
      </c>
      <c r="AL94" s="52">
        <v>0</v>
      </c>
      <c r="AM94" s="52">
        <v>0</v>
      </c>
      <c r="AN94" s="52">
        <v>0</v>
      </c>
      <c r="AO94" s="52"/>
      <c r="AP94" s="52"/>
      <c r="AQ94" s="52"/>
      <c r="AR94" s="52"/>
      <c r="AS94" s="52"/>
      <c r="AT94" s="38">
        <f t="shared" si="96"/>
        <v>296.86086999999998</v>
      </c>
      <c r="AU94" s="52">
        <v>296.86086999999998</v>
      </c>
      <c r="AV94" s="52">
        <v>0</v>
      </c>
      <c r="AW94" s="52">
        <v>0</v>
      </c>
      <c r="AX94" s="52">
        <v>0</v>
      </c>
      <c r="AY94" s="52">
        <v>0</v>
      </c>
      <c r="AZ94" s="52"/>
      <c r="BA94" s="52"/>
      <c r="BB94" s="52"/>
      <c r="BC94" s="52"/>
      <c r="BD94" s="52"/>
      <c r="BE94" s="38">
        <f t="shared" si="97"/>
        <v>230.01412999999999</v>
      </c>
      <c r="BF94" s="52">
        <v>230.01412999999999</v>
      </c>
      <c r="BG94" s="52">
        <v>0</v>
      </c>
      <c r="BH94" s="52">
        <v>0</v>
      </c>
      <c r="BI94" s="52">
        <v>0</v>
      </c>
      <c r="BJ94" s="52">
        <v>0</v>
      </c>
      <c r="BK94" s="52"/>
      <c r="BL94" s="52"/>
      <c r="BM94" s="52"/>
      <c r="BN94" s="52"/>
      <c r="BO94" s="52"/>
      <c r="BP94" s="38">
        <f t="shared" si="98"/>
        <v>547.62193000000002</v>
      </c>
      <c r="BQ94" s="120">
        <f t="shared" si="99"/>
        <v>547.62193000000002</v>
      </c>
      <c r="BR94" s="120">
        <f t="shared" si="100"/>
        <v>0</v>
      </c>
      <c r="BS94" s="120">
        <f t="shared" si="101"/>
        <v>0</v>
      </c>
      <c r="BT94" s="52">
        <f t="shared" si="102"/>
        <v>0</v>
      </c>
      <c r="BU94" s="120">
        <f t="shared" si="103"/>
        <v>0</v>
      </c>
      <c r="BV94" s="35"/>
      <c r="BW94" s="35"/>
      <c r="BX94" s="35"/>
      <c r="BY94" s="35"/>
      <c r="BZ94" s="35"/>
      <c r="CA94" s="35" t="s">
        <v>468</v>
      </c>
    </row>
    <row r="95" spans="1:84" ht="131.25">
      <c r="A95" s="25" t="s">
        <v>179</v>
      </c>
      <c r="B95" s="50" t="s">
        <v>291</v>
      </c>
      <c r="C95" s="51" t="s">
        <v>313</v>
      </c>
      <c r="D95" s="46" t="s">
        <v>314</v>
      </c>
      <c r="E95" s="354" t="s">
        <v>460</v>
      </c>
      <c r="F95" s="354">
        <v>2020</v>
      </c>
      <c r="G95" s="354">
        <v>2024</v>
      </c>
      <c r="H95" s="35" t="s">
        <v>193</v>
      </c>
      <c r="I95" s="354" t="s">
        <v>193</v>
      </c>
      <c r="J95" s="354" t="s">
        <v>193</v>
      </c>
      <c r="K95" s="354" t="s">
        <v>193</v>
      </c>
      <c r="L95" s="35" t="s">
        <v>193</v>
      </c>
      <c r="M95" s="35" t="s">
        <v>193</v>
      </c>
      <c r="N95" s="35" t="s">
        <v>193</v>
      </c>
      <c r="O95" s="52">
        <v>0</v>
      </c>
      <c r="P95" s="52">
        <v>0</v>
      </c>
      <c r="Q95" s="52">
        <v>1216.3342700000001</v>
      </c>
      <c r="R95" s="52">
        <f t="shared" si="91"/>
        <v>1216.3342700000001</v>
      </c>
      <c r="S95" s="52">
        <v>0</v>
      </c>
      <c r="T95" s="52">
        <v>0</v>
      </c>
      <c r="U95" s="52">
        <f t="shared" si="104"/>
        <v>1216.3342700000001</v>
      </c>
      <c r="V95" s="52">
        <v>0</v>
      </c>
      <c r="W95" s="52">
        <v>0</v>
      </c>
      <c r="X95" s="52">
        <f t="shared" si="92"/>
        <v>1216.3342700000001</v>
      </c>
      <c r="Y95" s="52" t="s">
        <v>193</v>
      </c>
      <c r="Z95" s="52">
        <f t="shared" si="93"/>
        <v>0</v>
      </c>
      <c r="AA95" s="52">
        <v>0</v>
      </c>
      <c r="AB95" s="52">
        <v>0</v>
      </c>
      <c r="AC95" s="52">
        <v>0</v>
      </c>
      <c r="AD95" s="52"/>
      <c r="AE95" s="52">
        <f t="shared" si="94"/>
        <v>0</v>
      </c>
      <c r="AF95" s="52">
        <v>0</v>
      </c>
      <c r="AG95" s="52">
        <v>0</v>
      </c>
      <c r="AH95" s="52">
        <v>0</v>
      </c>
      <c r="AI95" s="100">
        <v>0</v>
      </c>
      <c r="AJ95" s="38">
        <f t="shared" si="95"/>
        <v>34.560670000000002</v>
      </c>
      <c r="AK95" s="52">
        <v>34.560670000000002</v>
      </c>
      <c r="AL95" s="52">
        <v>0</v>
      </c>
      <c r="AM95" s="52">
        <v>0</v>
      </c>
      <c r="AN95" s="52">
        <v>0</v>
      </c>
      <c r="AO95" s="52"/>
      <c r="AP95" s="52"/>
      <c r="AQ95" s="52"/>
      <c r="AR95" s="52"/>
      <c r="AS95" s="52"/>
      <c r="AT95" s="38">
        <f t="shared" si="96"/>
        <v>610.08837000000005</v>
      </c>
      <c r="AU95" s="52">
        <v>610.08837000000005</v>
      </c>
      <c r="AV95" s="52">
        <v>0</v>
      </c>
      <c r="AW95" s="52">
        <v>0</v>
      </c>
      <c r="AX95" s="52">
        <v>0</v>
      </c>
      <c r="AY95" s="52">
        <v>0</v>
      </c>
      <c r="AZ95" s="52"/>
      <c r="BA95" s="52"/>
      <c r="BB95" s="52"/>
      <c r="BC95" s="52"/>
      <c r="BD95" s="52"/>
      <c r="BE95" s="38">
        <f t="shared" si="97"/>
        <v>472.70945999999998</v>
      </c>
      <c r="BF95" s="52">
        <v>472.70945999999998</v>
      </c>
      <c r="BG95" s="52">
        <v>0</v>
      </c>
      <c r="BH95" s="52">
        <v>0</v>
      </c>
      <c r="BI95" s="52">
        <v>0</v>
      </c>
      <c r="BJ95" s="52">
        <v>0</v>
      </c>
      <c r="BK95" s="52"/>
      <c r="BL95" s="52"/>
      <c r="BM95" s="52"/>
      <c r="BN95" s="52"/>
      <c r="BO95" s="52"/>
      <c r="BP95" s="38">
        <f t="shared" si="98"/>
        <v>1117.3585</v>
      </c>
      <c r="BQ95" s="120">
        <f t="shared" si="99"/>
        <v>1117.3585</v>
      </c>
      <c r="BR95" s="120">
        <f t="shared" si="100"/>
        <v>0</v>
      </c>
      <c r="BS95" s="120">
        <f t="shared" si="101"/>
        <v>0</v>
      </c>
      <c r="BT95" s="52">
        <f t="shared" si="102"/>
        <v>0</v>
      </c>
      <c r="BU95" s="120">
        <f t="shared" si="103"/>
        <v>0</v>
      </c>
      <c r="BV95" s="35"/>
      <c r="BW95" s="35"/>
      <c r="BX95" s="35"/>
      <c r="BY95" s="35"/>
      <c r="BZ95" s="35"/>
      <c r="CA95" s="35" t="s">
        <v>468</v>
      </c>
    </row>
    <row r="96" spans="1:84" ht="206.25">
      <c r="A96" s="25" t="s">
        <v>179</v>
      </c>
      <c r="B96" s="50" t="s">
        <v>291</v>
      </c>
      <c r="C96" s="51" t="s">
        <v>315</v>
      </c>
      <c r="D96" s="46" t="s">
        <v>316</v>
      </c>
      <c r="E96" s="354" t="s">
        <v>460</v>
      </c>
      <c r="F96" s="354">
        <v>2020</v>
      </c>
      <c r="G96" s="354">
        <v>2024</v>
      </c>
      <c r="H96" s="35" t="s">
        <v>193</v>
      </c>
      <c r="I96" s="354" t="s">
        <v>193</v>
      </c>
      <c r="J96" s="354" t="s">
        <v>193</v>
      </c>
      <c r="K96" s="354" t="s">
        <v>193</v>
      </c>
      <c r="L96" s="35" t="s">
        <v>193</v>
      </c>
      <c r="M96" s="35" t="s">
        <v>193</v>
      </c>
      <c r="N96" s="35" t="s">
        <v>193</v>
      </c>
      <c r="O96" s="52">
        <v>0</v>
      </c>
      <c r="P96" s="52">
        <v>0</v>
      </c>
      <c r="Q96" s="52">
        <v>358.18939</v>
      </c>
      <c r="R96" s="52">
        <f t="shared" si="91"/>
        <v>358.18939</v>
      </c>
      <c r="S96" s="52">
        <v>0</v>
      </c>
      <c r="T96" s="52">
        <v>0</v>
      </c>
      <c r="U96" s="52">
        <f t="shared" si="104"/>
        <v>358.18939</v>
      </c>
      <c r="V96" s="52">
        <v>0</v>
      </c>
      <c r="W96" s="52">
        <v>0</v>
      </c>
      <c r="X96" s="52">
        <f t="shared" si="92"/>
        <v>358.18939</v>
      </c>
      <c r="Y96" s="52" t="s">
        <v>193</v>
      </c>
      <c r="Z96" s="52">
        <f t="shared" si="93"/>
        <v>0</v>
      </c>
      <c r="AA96" s="52">
        <v>0</v>
      </c>
      <c r="AB96" s="52">
        <v>0</v>
      </c>
      <c r="AC96" s="52">
        <v>0</v>
      </c>
      <c r="AD96" s="52"/>
      <c r="AE96" s="52">
        <f t="shared" si="94"/>
        <v>0</v>
      </c>
      <c r="AF96" s="52">
        <v>0</v>
      </c>
      <c r="AG96" s="52">
        <v>0</v>
      </c>
      <c r="AH96" s="52">
        <v>0</v>
      </c>
      <c r="AI96" s="100">
        <v>0</v>
      </c>
      <c r="AJ96" s="38">
        <f t="shared" si="95"/>
        <v>16.49136</v>
      </c>
      <c r="AK96" s="52">
        <v>16.49136</v>
      </c>
      <c r="AL96" s="52">
        <v>0</v>
      </c>
      <c r="AM96" s="52">
        <v>0</v>
      </c>
      <c r="AN96" s="52">
        <v>0</v>
      </c>
      <c r="AO96" s="52"/>
      <c r="AP96" s="52"/>
      <c r="AQ96" s="52"/>
      <c r="AR96" s="52"/>
      <c r="AS96" s="52"/>
      <c r="AT96" s="38">
        <f t="shared" si="96"/>
        <v>176.40096</v>
      </c>
      <c r="AU96" s="52">
        <v>176.40096</v>
      </c>
      <c r="AV96" s="52">
        <v>0</v>
      </c>
      <c r="AW96" s="52">
        <v>0</v>
      </c>
      <c r="AX96" s="52">
        <v>0</v>
      </c>
      <c r="AY96" s="52">
        <v>0</v>
      </c>
      <c r="AZ96" s="52"/>
      <c r="BA96" s="52"/>
      <c r="BB96" s="52"/>
      <c r="BC96" s="52"/>
      <c r="BD96" s="52"/>
      <c r="BE96" s="38">
        <f t="shared" si="97"/>
        <v>136.67921999999999</v>
      </c>
      <c r="BF96" s="52">
        <v>136.67921999999999</v>
      </c>
      <c r="BG96" s="52">
        <v>0</v>
      </c>
      <c r="BH96" s="52">
        <v>0</v>
      </c>
      <c r="BI96" s="52">
        <v>0</v>
      </c>
      <c r="BJ96" s="52">
        <v>0</v>
      </c>
      <c r="BK96" s="52"/>
      <c r="BL96" s="52"/>
      <c r="BM96" s="52"/>
      <c r="BN96" s="52"/>
      <c r="BO96" s="52"/>
      <c r="BP96" s="38">
        <f t="shared" si="98"/>
        <v>329.57153999999997</v>
      </c>
      <c r="BQ96" s="120">
        <f t="shared" si="99"/>
        <v>329.57153999999997</v>
      </c>
      <c r="BR96" s="120">
        <f t="shared" si="100"/>
        <v>0</v>
      </c>
      <c r="BS96" s="120">
        <f t="shared" si="101"/>
        <v>0</v>
      </c>
      <c r="BT96" s="52">
        <f t="shared" si="102"/>
        <v>0</v>
      </c>
      <c r="BU96" s="120">
        <f t="shared" si="103"/>
        <v>0</v>
      </c>
      <c r="BV96" s="35"/>
      <c r="BW96" s="35"/>
      <c r="BX96" s="35"/>
      <c r="BY96" s="35"/>
      <c r="BZ96" s="35"/>
      <c r="CA96" s="35" t="s">
        <v>468</v>
      </c>
    </row>
    <row r="97" spans="1:79" ht="131.25">
      <c r="A97" s="25" t="s">
        <v>179</v>
      </c>
      <c r="B97" s="50" t="s">
        <v>291</v>
      </c>
      <c r="C97" s="51" t="s">
        <v>317</v>
      </c>
      <c r="D97" s="46" t="s">
        <v>318</v>
      </c>
      <c r="E97" s="354" t="s">
        <v>460</v>
      </c>
      <c r="F97" s="354">
        <v>2020</v>
      </c>
      <c r="G97" s="354">
        <v>2024</v>
      </c>
      <c r="H97" s="35" t="s">
        <v>193</v>
      </c>
      <c r="I97" s="354" t="s">
        <v>193</v>
      </c>
      <c r="J97" s="354" t="s">
        <v>193</v>
      </c>
      <c r="K97" s="354" t="s">
        <v>193</v>
      </c>
      <c r="L97" s="35" t="s">
        <v>193</v>
      </c>
      <c r="M97" s="35" t="s">
        <v>193</v>
      </c>
      <c r="N97" s="35" t="s">
        <v>193</v>
      </c>
      <c r="O97" s="52">
        <v>0</v>
      </c>
      <c r="P97" s="52">
        <v>0</v>
      </c>
      <c r="Q97" s="52">
        <v>853.24127999999996</v>
      </c>
      <c r="R97" s="52">
        <f t="shared" si="91"/>
        <v>853.24127999999996</v>
      </c>
      <c r="S97" s="52">
        <v>0</v>
      </c>
      <c r="T97" s="52">
        <v>0</v>
      </c>
      <c r="U97" s="52">
        <f t="shared" si="104"/>
        <v>853.24127999999996</v>
      </c>
      <c r="V97" s="52">
        <v>0</v>
      </c>
      <c r="W97" s="52">
        <v>0</v>
      </c>
      <c r="X97" s="52">
        <f t="shared" si="92"/>
        <v>853.24127999999996</v>
      </c>
      <c r="Y97" s="52" t="s">
        <v>193</v>
      </c>
      <c r="Z97" s="52">
        <f t="shared" si="93"/>
        <v>0</v>
      </c>
      <c r="AA97" s="52">
        <v>0</v>
      </c>
      <c r="AB97" s="52">
        <v>0</v>
      </c>
      <c r="AC97" s="52">
        <v>0</v>
      </c>
      <c r="AD97" s="52"/>
      <c r="AE97" s="52">
        <f t="shared" si="94"/>
        <v>0</v>
      </c>
      <c r="AF97" s="52">
        <v>0</v>
      </c>
      <c r="AG97" s="52">
        <v>0</v>
      </c>
      <c r="AH97" s="52">
        <v>0</v>
      </c>
      <c r="AI97" s="100">
        <v>0</v>
      </c>
      <c r="AJ97" s="38">
        <f t="shared" si="95"/>
        <v>37.83475</v>
      </c>
      <c r="AK97" s="52">
        <v>37.83475</v>
      </c>
      <c r="AL97" s="52">
        <v>0</v>
      </c>
      <c r="AM97" s="52">
        <v>0</v>
      </c>
      <c r="AN97" s="52">
        <v>0</v>
      </c>
      <c r="AO97" s="52"/>
      <c r="AP97" s="52"/>
      <c r="AQ97" s="52"/>
      <c r="AR97" s="52"/>
      <c r="AS97" s="52"/>
      <c r="AT97" s="38">
        <f t="shared" si="96"/>
        <v>420.95206999999999</v>
      </c>
      <c r="AU97" s="52">
        <v>420.95206999999999</v>
      </c>
      <c r="AV97" s="52">
        <v>0</v>
      </c>
      <c r="AW97" s="52">
        <v>0</v>
      </c>
      <c r="AX97" s="52">
        <v>0</v>
      </c>
      <c r="AY97" s="52">
        <v>0</v>
      </c>
      <c r="AZ97" s="52"/>
      <c r="BA97" s="52"/>
      <c r="BB97" s="52"/>
      <c r="BC97" s="52"/>
      <c r="BD97" s="52"/>
      <c r="BE97" s="38">
        <f t="shared" si="97"/>
        <v>326.16262999999998</v>
      </c>
      <c r="BF97" s="52">
        <v>326.16262999999998</v>
      </c>
      <c r="BG97" s="52">
        <v>0</v>
      </c>
      <c r="BH97" s="52">
        <v>0</v>
      </c>
      <c r="BI97" s="52">
        <v>0</v>
      </c>
      <c r="BJ97" s="52">
        <v>0</v>
      </c>
      <c r="BK97" s="52"/>
      <c r="BL97" s="52"/>
      <c r="BM97" s="52"/>
      <c r="BN97" s="52"/>
      <c r="BO97" s="52"/>
      <c r="BP97" s="38">
        <f t="shared" si="98"/>
        <v>784.94944999999996</v>
      </c>
      <c r="BQ97" s="120">
        <f t="shared" si="99"/>
        <v>784.94944999999996</v>
      </c>
      <c r="BR97" s="120">
        <f t="shared" si="100"/>
        <v>0</v>
      </c>
      <c r="BS97" s="120">
        <f t="shared" si="101"/>
        <v>0</v>
      </c>
      <c r="BT97" s="52">
        <f t="shared" si="102"/>
        <v>0</v>
      </c>
      <c r="BU97" s="120">
        <f t="shared" si="103"/>
        <v>0</v>
      </c>
      <c r="BV97" s="35"/>
      <c r="BW97" s="35"/>
      <c r="BX97" s="35"/>
      <c r="BY97" s="35"/>
      <c r="BZ97" s="35"/>
      <c r="CA97" s="35" t="s">
        <v>468</v>
      </c>
    </row>
    <row r="98" spans="1:79" ht="262.5">
      <c r="A98" s="25" t="s">
        <v>179</v>
      </c>
      <c r="B98" s="50" t="s">
        <v>291</v>
      </c>
      <c r="C98" s="51" t="s">
        <v>319</v>
      </c>
      <c r="D98" s="46" t="s">
        <v>320</v>
      </c>
      <c r="E98" s="354" t="s">
        <v>460</v>
      </c>
      <c r="F98" s="354">
        <v>2020</v>
      </c>
      <c r="G98" s="354">
        <v>2024</v>
      </c>
      <c r="H98" s="35" t="s">
        <v>193</v>
      </c>
      <c r="I98" s="354" t="s">
        <v>193</v>
      </c>
      <c r="J98" s="354" t="s">
        <v>193</v>
      </c>
      <c r="K98" s="354" t="s">
        <v>193</v>
      </c>
      <c r="L98" s="35" t="s">
        <v>193</v>
      </c>
      <c r="M98" s="35" t="s">
        <v>193</v>
      </c>
      <c r="N98" s="35" t="s">
        <v>193</v>
      </c>
      <c r="O98" s="52">
        <v>0</v>
      </c>
      <c r="P98" s="52">
        <v>0</v>
      </c>
      <c r="Q98" s="52">
        <v>424.25085999999999</v>
      </c>
      <c r="R98" s="52">
        <f t="shared" si="91"/>
        <v>424.25085999999999</v>
      </c>
      <c r="S98" s="52">
        <v>0</v>
      </c>
      <c r="T98" s="52">
        <v>0</v>
      </c>
      <c r="U98" s="52">
        <f t="shared" si="104"/>
        <v>424.25085999999999</v>
      </c>
      <c r="V98" s="52">
        <v>0</v>
      </c>
      <c r="W98" s="52">
        <v>0</v>
      </c>
      <c r="X98" s="52">
        <f t="shared" si="92"/>
        <v>424.25085999999999</v>
      </c>
      <c r="Y98" s="52" t="s">
        <v>193</v>
      </c>
      <c r="Z98" s="52">
        <f t="shared" si="93"/>
        <v>0</v>
      </c>
      <c r="AA98" s="52">
        <v>0</v>
      </c>
      <c r="AB98" s="52">
        <v>0</v>
      </c>
      <c r="AC98" s="52">
        <v>0</v>
      </c>
      <c r="AD98" s="52"/>
      <c r="AE98" s="52">
        <f t="shared" si="94"/>
        <v>0</v>
      </c>
      <c r="AF98" s="52">
        <v>0</v>
      </c>
      <c r="AG98" s="52">
        <v>0</v>
      </c>
      <c r="AH98" s="52">
        <v>0</v>
      </c>
      <c r="AI98" s="100">
        <v>0</v>
      </c>
      <c r="AJ98" s="38">
        <f t="shared" si="95"/>
        <v>25.45505</v>
      </c>
      <c r="AK98" s="52">
        <v>25.45505</v>
      </c>
      <c r="AL98" s="52">
        <v>0</v>
      </c>
      <c r="AM98" s="52">
        <v>0</v>
      </c>
      <c r="AN98" s="52">
        <v>0</v>
      </c>
      <c r="AO98" s="52"/>
      <c r="AP98" s="52"/>
      <c r="AQ98" s="52"/>
      <c r="AR98" s="52"/>
      <c r="AS98" s="52"/>
      <c r="AT98" s="38">
        <f t="shared" si="96"/>
        <v>205.87757999999999</v>
      </c>
      <c r="AU98" s="52">
        <v>205.87757999999999</v>
      </c>
      <c r="AV98" s="52">
        <v>0</v>
      </c>
      <c r="AW98" s="52">
        <v>0</v>
      </c>
      <c r="AX98" s="52">
        <v>0</v>
      </c>
      <c r="AY98" s="52">
        <v>0</v>
      </c>
      <c r="AZ98" s="52"/>
      <c r="BA98" s="52"/>
      <c r="BB98" s="52"/>
      <c r="BC98" s="52"/>
      <c r="BD98" s="52"/>
      <c r="BE98" s="38">
        <f t="shared" si="97"/>
        <v>159.51832999999999</v>
      </c>
      <c r="BF98" s="52">
        <v>159.51832999999999</v>
      </c>
      <c r="BG98" s="52">
        <v>0</v>
      </c>
      <c r="BH98" s="52">
        <v>0</v>
      </c>
      <c r="BI98" s="52">
        <v>0</v>
      </c>
      <c r="BJ98" s="52">
        <v>0</v>
      </c>
      <c r="BK98" s="52"/>
      <c r="BL98" s="52"/>
      <c r="BM98" s="52"/>
      <c r="BN98" s="52"/>
      <c r="BO98" s="52"/>
      <c r="BP98" s="38">
        <f t="shared" si="98"/>
        <v>390.85095999999999</v>
      </c>
      <c r="BQ98" s="120">
        <f t="shared" si="99"/>
        <v>390.85095999999999</v>
      </c>
      <c r="BR98" s="120">
        <f t="shared" si="100"/>
        <v>0</v>
      </c>
      <c r="BS98" s="120">
        <f t="shared" si="101"/>
        <v>0</v>
      </c>
      <c r="BT98" s="52">
        <f t="shared" si="102"/>
        <v>0</v>
      </c>
      <c r="BU98" s="120">
        <f t="shared" si="103"/>
        <v>0</v>
      </c>
      <c r="BV98" s="35"/>
      <c r="BW98" s="35"/>
      <c r="BX98" s="35"/>
      <c r="BY98" s="35"/>
      <c r="BZ98" s="35"/>
      <c r="CA98" s="35" t="s">
        <v>468</v>
      </c>
    </row>
    <row r="99" spans="1:79" ht="131.25">
      <c r="A99" s="25" t="s">
        <v>179</v>
      </c>
      <c r="B99" s="50" t="s">
        <v>291</v>
      </c>
      <c r="C99" s="51" t="s">
        <v>321</v>
      </c>
      <c r="D99" s="46" t="s">
        <v>322</v>
      </c>
      <c r="E99" s="354" t="s">
        <v>460</v>
      </c>
      <c r="F99" s="354">
        <v>2020</v>
      </c>
      <c r="G99" s="354">
        <v>2024</v>
      </c>
      <c r="H99" s="35" t="s">
        <v>193</v>
      </c>
      <c r="I99" s="354" t="s">
        <v>193</v>
      </c>
      <c r="J99" s="354" t="s">
        <v>193</v>
      </c>
      <c r="K99" s="354" t="s">
        <v>193</v>
      </c>
      <c r="L99" s="35" t="s">
        <v>193</v>
      </c>
      <c r="M99" s="35" t="s">
        <v>193</v>
      </c>
      <c r="N99" s="35" t="s">
        <v>193</v>
      </c>
      <c r="O99" s="52">
        <v>0</v>
      </c>
      <c r="P99" s="52">
        <v>0</v>
      </c>
      <c r="Q99" s="52">
        <v>709.74861999999996</v>
      </c>
      <c r="R99" s="52">
        <f t="shared" si="91"/>
        <v>709.74861999999996</v>
      </c>
      <c r="S99" s="52">
        <v>0</v>
      </c>
      <c r="T99" s="52">
        <v>0</v>
      </c>
      <c r="U99" s="52">
        <f t="shared" si="104"/>
        <v>709.74861999999996</v>
      </c>
      <c r="V99" s="52">
        <v>0</v>
      </c>
      <c r="W99" s="52">
        <v>0</v>
      </c>
      <c r="X99" s="52">
        <f t="shared" si="92"/>
        <v>709.74861999999996</v>
      </c>
      <c r="Y99" s="52" t="s">
        <v>193</v>
      </c>
      <c r="Z99" s="52">
        <f t="shared" si="93"/>
        <v>0</v>
      </c>
      <c r="AA99" s="52">
        <v>0</v>
      </c>
      <c r="AB99" s="52">
        <v>0</v>
      </c>
      <c r="AC99" s="52">
        <v>0</v>
      </c>
      <c r="AD99" s="52"/>
      <c r="AE99" s="52">
        <f t="shared" si="94"/>
        <v>0</v>
      </c>
      <c r="AF99" s="52">
        <v>0</v>
      </c>
      <c r="AG99" s="52">
        <v>0</v>
      </c>
      <c r="AH99" s="52">
        <v>0</v>
      </c>
      <c r="AI99" s="100">
        <v>0</v>
      </c>
      <c r="AJ99" s="38">
        <f t="shared" si="95"/>
        <v>31.151260000000001</v>
      </c>
      <c r="AK99" s="52">
        <v>31.151260000000001</v>
      </c>
      <c r="AL99" s="52">
        <v>0</v>
      </c>
      <c r="AM99" s="52">
        <v>0</v>
      </c>
      <c r="AN99" s="52">
        <v>0</v>
      </c>
      <c r="AO99" s="52"/>
      <c r="AP99" s="52"/>
      <c r="AQ99" s="52"/>
      <c r="AR99" s="52"/>
      <c r="AS99" s="52"/>
      <c r="AT99" s="38">
        <f t="shared" si="96"/>
        <v>350.32459</v>
      </c>
      <c r="AU99" s="52">
        <v>350.32459</v>
      </c>
      <c r="AV99" s="52">
        <v>0</v>
      </c>
      <c r="AW99" s="52">
        <v>0</v>
      </c>
      <c r="AX99" s="52">
        <v>0</v>
      </c>
      <c r="AY99" s="52">
        <v>0</v>
      </c>
      <c r="AZ99" s="52"/>
      <c r="BA99" s="52"/>
      <c r="BB99" s="52"/>
      <c r="BC99" s="52"/>
      <c r="BD99" s="52"/>
      <c r="BE99" s="38">
        <f t="shared" si="97"/>
        <v>271.43896000000001</v>
      </c>
      <c r="BF99" s="52">
        <v>271.43896000000001</v>
      </c>
      <c r="BG99" s="52">
        <v>0</v>
      </c>
      <c r="BH99" s="52">
        <v>0</v>
      </c>
      <c r="BI99" s="52">
        <v>0</v>
      </c>
      <c r="BJ99" s="52">
        <v>0</v>
      </c>
      <c r="BK99" s="52"/>
      <c r="BL99" s="52"/>
      <c r="BM99" s="52"/>
      <c r="BN99" s="52"/>
      <c r="BO99" s="52"/>
      <c r="BP99" s="38">
        <f t="shared" si="98"/>
        <v>652.91480999999999</v>
      </c>
      <c r="BQ99" s="120">
        <f t="shared" si="99"/>
        <v>652.91480999999999</v>
      </c>
      <c r="BR99" s="120">
        <f t="shared" si="100"/>
        <v>0</v>
      </c>
      <c r="BS99" s="120">
        <f t="shared" si="101"/>
        <v>0</v>
      </c>
      <c r="BT99" s="52">
        <f t="shared" si="102"/>
        <v>0</v>
      </c>
      <c r="BU99" s="120">
        <f t="shared" si="103"/>
        <v>0</v>
      </c>
      <c r="BV99" s="35"/>
      <c r="BW99" s="35"/>
      <c r="BX99" s="35"/>
      <c r="BY99" s="35"/>
      <c r="BZ99" s="35"/>
      <c r="CA99" s="35" t="s">
        <v>468</v>
      </c>
    </row>
    <row r="100" spans="1:79" ht="243.75">
      <c r="A100" s="25" t="s">
        <v>179</v>
      </c>
      <c r="B100" s="50" t="s">
        <v>291</v>
      </c>
      <c r="C100" s="51" t="s">
        <v>323</v>
      </c>
      <c r="D100" s="46" t="s">
        <v>324</v>
      </c>
      <c r="E100" s="354" t="s">
        <v>460</v>
      </c>
      <c r="F100" s="354">
        <v>2020</v>
      </c>
      <c r="G100" s="354">
        <v>2024</v>
      </c>
      <c r="H100" s="35" t="s">
        <v>193</v>
      </c>
      <c r="I100" s="354" t="s">
        <v>193</v>
      </c>
      <c r="J100" s="354" t="s">
        <v>193</v>
      </c>
      <c r="K100" s="354" t="s">
        <v>193</v>
      </c>
      <c r="L100" s="35" t="s">
        <v>193</v>
      </c>
      <c r="M100" s="35" t="s">
        <v>193</v>
      </c>
      <c r="N100" s="35" t="s">
        <v>193</v>
      </c>
      <c r="O100" s="52">
        <v>0</v>
      </c>
      <c r="P100" s="52">
        <v>0</v>
      </c>
      <c r="Q100" s="52">
        <v>593.04618000000005</v>
      </c>
      <c r="R100" s="52">
        <f t="shared" si="91"/>
        <v>593.04618000000005</v>
      </c>
      <c r="S100" s="52">
        <v>0</v>
      </c>
      <c r="T100" s="52">
        <v>0</v>
      </c>
      <c r="U100" s="52">
        <f t="shared" si="104"/>
        <v>593.04618000000005</v>
      </c>
      <c r="V100" s="52">
        <v>0</v>
      </c>
      <c r="W100" s="52">
        <v>0</v>
      </c>
      <c r="X100" s="52">
        <f t="shared" si="92"/>
        <v>593.04618000000005</v>
      </c>
      <c r="Y100" s="52" t="s">
        <v>193</v>
      </c>
      <c r="Z100" s="52">
        <f t="shared" si="93"/>
        <v>0</v>
      </c>
      <c r="AA100" s="52">
        <v>0</v>
      </c>
      <c r="AB100" s="52">
        <v>0</v>
      </c>
      <c r="AC100" s="52">
        <v>0</v>
      </c>
      <c r="AD100" s="52"/>
      <c r="AE100" s="52">
        <f t="shared" si="94"/>
        <v>0</v>
      </c>
      <c r="AF100" s="52">
        <v>0</v>
      </c>
      <c r="AG100" s="52">
        <v>0</v>
      </c>
      <c r="AH100" s="52">
        <v>0</v>
      </c>
      <c r="AI100" s="100">
        <v>0</v>
      </c>
      <c r="AJ100" s="38">
        <f t="shared" si="95"/>
        <v>35.582769999999996</v>
      </c>
      <c r="AK100" s="52">
        <v>35.582769999999996</v>
      </c>
      <c r="AL100" s="52">
        <v>0</v>
      </c>
      <c r="AM100" s="52">
        <v>0</v>
      </c>
      <c r="AN100" s="52">
        <v>0</v>
      </c>
      <c r="AO100" s="52"/>
      <c r="AP100" s="52"/>
      <c r="AQ100" s="52"/>
      <c r="AR100" s="52"/>
      <c r="AS100" s="52"/>
      <c r="AT100" s="38">
        <f t="shared" si="96"/>
        <v>287.78942000000001</v>
      </c>
      <c r="AU100" s="52">
        <v>287.78942000000001</v>
      </c>
      <c r="AV100" s="52">
        <v>0</v>
      </c>
      <c r="AW100" s="52">
        <v>0</v>
      </c>
      <c r="AX100" s="52">
        <v>0</v>
      </c>
      <c r="AY100" s="52">
        <v>0</v>
      </c>
      <c r="AZ100" s="52"/>
      <c r="BA100" s="52"/>
      <c r="BB100" s="52"/>
      <c r="BC100" s="52"/>
      <c r="BD100" s="52"/>
      <c r="BE100" s="38">
        <f t="shared" si="97"/>
        <v>222.98536999999999</v>
      </c>
      <c r="BF100" s="52">
        <v>222.98536999999999</v>
      </c>
      <c r="BG100" s="52">
        <v>0</v>
      </c>
      <c r="BH100" s="52">
        <v>0</v>
      </c>
      <c r="BI100" s="52">
        <v>0</v>
      </c>
      <c r="BJ100" s="52">
        <v>0</v>
      </c>
      <c r="BK100" s="52"/>
      <c r="BL100" s="52"/>
      <c r="BM100" s="52"/>
      <c r="BN100" s="52"/>
      <c r="BO100" s="52"/>
      <c r="BP100" s="38">
        <f t="shared" si="98"/>
        <v>546.35756000000003</v>
      </c>
      <c r="BQ100" s="120">
        <f t="shared" si="99"/>
        <v>546.35756000000003</v>
      </c>
      <c r="BR100" s="120">
        <f t="shared" si="100"/>
        <v>0</v>
      </c>
      <c r="BS100" s="120">
        <f t="shared" si="101"/>
        <v>0</v>
      </c>
      <c r="BT100" s="52">
        <f t="shared" si="102"/>
        <v>0</v>
      </c>
      <c r="BU100" s="120">
        <f t="shared" si="103"/>
        <v>0</v>
      </c>
      <c r="BV100" s="35"/>
      <c r="BW100" s="35"/>
      <c r="BX100" s="35"/>
      <c r="BY100" s="35"/>
      <c r="BZ100" s="35"/>
      <c r="CA100" s="35" t="s">
        <v>468</v>
      </c>
    </row>
    <row r="101" spans="1:79" ht="123.4" customHeight="1">
      <c r="A101" s="25" t="s">
        <v>179</v>
      </c>
      <c r="B101" s="50" t="s">
        <v>291</v>
      </c>
      <c r="C101" s="51" t="s">
        <v>325</v>
      </c>
      <c r="D101" s="46" t="s">
        <v>326</v>
      </c>
      <c r="E101" s="354" t="s">
        <v>460</v>
      </c>
      <c r="F101" s="354">
        <v>2020</v>
      </c>
      <c r="G101" s="354">
        <v>2024</v>
      </c>
      <c r="H101" s="35" t="s">
        <v>193</v>
      </c>
      <c r="I101" s="354" t="s">
        <v>193</v>
      </c>
      <c r="J101" s="354" t="s">
        <v>193</v>
      </c>
      <c r="K101" s="354" t="s">
        <v>193</v>
      </c>
      <c r="L101" s="35" t="s">
        <v>193</v>
      </c>
      <c r="M101" s="35" t="s">
        <v>193</v>
      </c>
      <c r="N101" s="35" t="s">
        <v>193</v>
      </c>
      <c r="O101" s="52">
        <v>0</v>
      </c>
      <c r="P101" s="52">
        <v>0</v>
      </c>
      <c r="Q101" s="52">
        <v>761.48405000000002</v>
      </c>
      <c r="R101" s="52">
        <f t="shared" si="91"/>
        <v>761.48405000000002</v>
      </c>
      <c r="S101" s="52">
        <v>0</v>
      </c>
      <c r="T101" s="52">
        <v>0</v>
      </c>
      <c r="U101" s="52">
        <f t="shared" si="104"/>
        <v>761.48405000000002</v>
      </c>
      <c r="V101" s="52">
        <v>0</v>
      </c>
      <c r="W101" s="52">
        <v>0</v>
      </c>
      <c r="X101" s="52">
        <f t="shared" si="92"/>
        <v>761.48405000000002</v>
      </c>
      <c r="Y101" s="52" t="s">
        <v>193</v>
      </c>
      <c r="Z101" s="52">
        <f t="shared" si="93"/>
        <v>0</v>
      </c>
      <c r="AA101" s="52">
        <v>0</v>
      </c>
      <c r="AB101" s="52">
        <v>0</v>
      </c>
      <c r="AC101" s="52">
        <v>0</v>
      </c>
      <c r="AD101" s="52"/>
      <c r="AE101" s="52">
        <f t="shared" si="94"/>
        <v>0</v>
      </c>
      <c r="AF101" s="52">
        <v>0</v>
      </c>
      <c r="AG101" s="52">
        <v>0</v>
      </c>
      <c r="AH101" s="52">
        <v>0</v>
      </c>
      <c r="AI101" s="100">
        <v>0</v>
      </c>
      <c r="AJ101" s="38">
        <f t="shared" si="95"/>
        <v>33.560949999999998</v>
      </c>
      <c r="AK101" s="52">
        <v>33.560949999999998</v>
      </c>
      <c r="AL101" s="52">
        <v>0</v>
      </c>
      <c r="AM101" s="52">
        <v>0</v>
      </c>
      <c r="AN101" s="52">
        <v>0</v>
      </c>
      <c r="AO101" s="52"/>
      <c r="AP101" s="52"/>
      <c r="AQ101" s="52"/>
      <c r="AR101" s="52"/>
      <c r="AS101" s="52"/>
      <c r="AT101" s="38">
        <f t="shared" si="96"/>
        <v>375.78890999999999</v>
      </c>
      <c r="AU101" s="52">
        <v>375.78890999999999</v>
      </c>
      <c r="AV101" s="52">
        <v>0</v>
      </c>
      <c r="AW101" s="52">
        <v>0</v>
      </c>
      <c r="AX101" s="52">
        <v>0</v>
      </c>
      <c r="AY101" s="52">
        <v>0</v>
      </c>
      <c r="AZ101" s="52"/>
      <c r="BA101" s="52"/>
      <c r="BB101" s="52"/>
      <c r="BC101" s="52"/>
      <c r="BD101" s="52"/>
      <c r="BE101" s="38">
        <f t="shared" si="97"/>
        <v>291.16924999999998</v>
      </c>
      <c r="BF101" s="52">
        <v>291.16924999999998</v>
      </c>
      <c r="BG101" s="52">
        <v>0</v>
      </c>
      <c r="BH101" s="52">
        <v>0</v>
      </c>
      <c r="BI101" s="52">
        <v>0</v>
      </c>
      <c r="BJ101" s="52">
        <v>0</v>
      </c>
      <c r="BK101" s="52"/>
      <c r="BL101" s="52"/>
      <c r="BM101" s="52"/>
      <c r="BN101" s="52"/>
      <c r="BO101" s="52"/>
      <c r="BP101" s="38">
        <f t="shared" si="98"/>
        <v>700.51910999999996</v>
      </c>
      <c r="BQ101" s="120">
        <f t="shared" si="99"/>
        <v>700.51910999999996</v>
      </c>
      <c r="BR101" s="120">
        <f t="shared" si="100"/>
        <v>0</v>
      </c>
      <c r="BS101" s="120">
        <f t="shared" si="101"/>
        <v>0</v>
      </c>
      <c r="BT101" s="52">
        <f t="shared" si="102"/>
        <v>0</v>
      </c>
      <c r="BU101" s="120">
        <f t="shared" si="103"/>
        <v>0</v>
      </c>
      <c r="BV101" s="35"/>
      <c r="BW101" s="35"/>
      <c r="BX101" s="35"/>
      <c r="BY101" s="35"/>
      <c r="BZ101" s="35"/>
      <c r="CA101" s="35" t="s">
        <v>468</v>
      </c>
    </row>
    <row r="102" spans="1:79" ht="206.25" customHeight="1">
      <c r="A102" s="25" t="s">
        <v>179</v>
      </c>
      <c r="B102" s="50" t="s">
        <v>291</v>
      </c>
      <c r="C102" s="51" t="s">
        <v>327</v>
      </c>
      <c r="D102" s="46" t="s">
        <v>328</v>
      </c>
      <c r="E102" s="354" t="s">
        <v>460</v>
      </c>
      <c r="F102" s="354">
        <v>2020</v>
      </c>
      <c r="G102" s="354">
        <v>2024</v>
      </c>
      <c r="H102" s="35" t="s">
        <v>193</v>
      </c>
      <c r="I102" s="354" t="s">
        <v>193</v>
      </c>
      <c r="J102" s="354" t="s">
        <v>193</v>
      </c>
      <c r="K102" s="354" t="s">
        <v>193</v>
      </c>
      <c r="L102" s="35" t="s">
        <v>193</v>
      </c>
      <c r="M102" s="35" t="s">
        <v>193</v>
      </c>
      <c r="N102" s="35" t="s">
        <v>193</v>
      </c>
      <c r="O102" s="52">
        <v>0</v>
      </c>
      <c r="P102" s="52">
        <v>0</v>
      </c>
      <c r="Q102" s="52">
        <v>231.31854000000001</v>
      </c>
      <c r="R102" s="52">
        <f t="shared" si="91"/>
        <v>231.31854000000001</v>
      </c>
      <c r="S102" s="52">
        <v>0</v>
      </c>
      <c r="T102" s="52">
        <v>0</v>
      </c>
      <c r="U102" s="52">
        <f t="shared" si="104"/>
        <v>231.31854000000001</v>
      </c>
      <c r="V102" s="52">
        <v>0</v>
      </c>
      <c r="W102" s="52">
        <v>0</v>
      </c>
      <c r="X102" s="52">
        <f t="shared" si="92"/>
        <v>231.31854000000001</v>
      </c>
      <c r="Y102" s="52" t="s">
        <v>193</v>
      </c>
      <c r="Z102" s="52">
        <f t="shared" si="93"/>
        <v>0</v>
      </c>
      <c r="AA102" s="52">
        <v>0</v>
      </c>
      <c r="AB102" s="52">
        <v>0</v>
      </c>
      <c r="AC102" s="52">
        <v>0</v>
      </c>
      <c r="AD102" s="52"/>
      <c r="AE102" s="52">
        <f t="shared" si="94"/>
        <v>0</v>
      </c>
      <c r="AF102" s="52">
        <v>0</v>
      </c>
      <c r="AG102" s="52">
        <v>0</v>
      </c>
      <c r="AH102" s="52">
        <v>0</v>
      </c>
      <c r="AI102" s="100">
        <v>0</v>
      </c>
      <c r="AJ102" s="38">
        <f t="shared" si="95"/>
        <v>13.879110000000001</v>
      </c>
      <c r="AK102" s="52">
        <v>13.879110000000001</v>
      </c>
      <c r="AL102" s="52">
        <v>0</v>
      </c>
      <c r="AM102" s="52">
        <v>0</v>
      </c>
      <c r="AN102" s="52">
        <v>0</v>
      </c>
      <c r="AO102" s="52"/>
      <c r="AP102" s="52"/>
      <c r="AQ102" s="52"/>
      <c r="AR102" s="52"/>
      <c r="AS102" s="52"/>
      <c r="AT102" s="38">
        <f t="shared" si="96"/>
        <v>112.25269</v>
      </c>
      <c r="AU102" s="52">
        <v>112.25269</v>
      </c>
      <c r="AV102" s="52">
        <v>0</v>
      </c>
      <c r="AW102" s="52">
        <v>0</v>
      </c>
      <c r="AX102" s="52">
        <v>0</v>
      </c>
      <c r="AY102" s="52">
        <v>0</v>
      </c>
      <c r="AZ102" s="52"/>
      <c r="BA102" s="52"/>
      <c r="BB102" s="52"/>
      <c r="BC102" s="52"/>
      <c r="BD102" s="52"/>
      <c r="BE102" s="38">
        <f t="shared" si="97"/>
        <v>86.97578</v>
      </c>
      <c r="BF102" s="52">
        <v>86.97578</v>
      </c>
      <c r="BG102" s="52">
        <v>0</v>
      </c>
      <c r="BH102" s="52">
        <v>0</v>
      </c>
      <c r="BI102" s="52">
        <v>0</v>
      </c>
      <c r="BJ102" s="52">
        <v>0</v>
      </c>
      <c r="BK102" s="52"/>
      <c r="BL102" s="52"/>
      <c r="BM102" s="52"/>
      <c r="BN102" s="52"/>
      <c r="BO102" s="52"/>
      <c r="BP102" s="38">
        <f t="shared" si="98"/>
        <v>213.10758000000001</v>
      </c>
      <c r="BQ102" s="120">
        <f t="shared" si="99"/>
        <v>213.10758000000001</v>
      </c>
      <c r="BR102" s="120">
        <f t="shared" si="100"/>
        <v>0</v>
      </c>
      <c r="BS102" s="120">
        <f t="shared" si="101"/>
        <v>0</v>
      </c>
      <c r="BT102" s="52">
        <f t="shared" si="102"/>
        <v>0</v>
      </c>
      <c r="BU102" s="120">
        <f t="shared" si="103"/>
        <v>0</v>
      </c>
      <c r="BV102" s="35"/>
      <c r="BW102" s="35"/>
      <c r="BX102" s="35"/>
      <c r="BY102" s="35"/>
      <c r="BZ102" s="35"/>
      <c r="CA102" s="35" t="s">
        <v>468</v>
      </c>
    </row>
    <row r="103" spans="1:79" ht="131.25">
      <c r="A103" s="25" t="s">
        <v>179</v>
      </c>
      <c r="B103" s="50" t="s">
        <v>291</v>
      </c>
      <c r="C103" s="51" t="s">
        <v>329</v>
      </c>
      <c r="D103" s="46" t="s">
        <v>330</v>
      </c>
      <c r="E103" s="354" t="s">
        <v>460</v>
      </c>
      <c r="F103" s="354">
        <v>2020</v>
      </c>
      <c r="G103" s="354">
        <v>2024</v>
      </c>
      <c r="H103" s="35" t="s">
        <v>193</v>
      </c>
      <c r="I103" s="354" t="s">
        <v>193</v>
      </c>
      <c r="J103" s="354" t="s">
        <v>193</v>
      </c>
      <c r="K103" s="354" t="s">
        <v>193</v>
      </c>
      <c r="L103" s="35" t="s">
        <v>193</v>
      </c>
      <c r="M103" s="35" t="s">
        <v>193</v>
      </c>
      <c r="N103" s="35" t="s">
        <v>193</v>
      </c>
      <c r="O103" s="52">
        <v>0</v>
      </c>
      <c r="P103" s="52">
        <v>0</v>
      </c>
      <c r="Q103" s="52">
        <v>790.67575999999997</v>
      </c>
      <c r="R103" s="52">
        <f t="shared" si="91"/>
        <v>790.67575999999997</v>
      </c>
      <c r="S103" s="52">
        <v>0</v>
      </c>
      <c r="T103" s="52">
        <v>0</v>
      </c>
      <c r="U103" s="52">
        <f t="shared" si="104"/>
        <v>790.67575999999997</v>
      </c>
      <c r="V103" s="52">
        <v>0</v>
      </c>
      <c r="W103" s="52">
        <v>0</v>
      </c>
      <c r="X103" s="52">
        <f t="shared" si="92"/>
        <v>790.67575999999997</v>
      </c>
      <c r="Y103" s="52" t="s">
        <v>193</v>
      </c>
      <c r="Z103" s="52">
        <f t="shared" si="93"/>
        <v>0</v>
      </c>
      <c r="AA103" s="52">
        <v>0</v>
      </c>
      <c r="AB103" s="52">
        <v>0</v>
      </c>
      <c r="AC103" s="52">
        <v>0</v>
      </c>
      <c r="AD103" s="52"/>
      <c r="AE103" s="52">
        <f t="shared" si="94"/>
        <v>0</v>
      </c>
      <c r="AF103" s="52">
        <v>0</v>
      </c>
      <c r="AG103" s="52">
        <v>0</v>
      </c>
      <c r="AH103" s="52">
        <v>0</v>
      </c>
      <c r="AI103" s="100">
        <v>0</v>
      </c>
      <c r="AJ103" s="38">
        <f t="shared" si="95"/>
        <v>34.92062</v>
      </c>
      <c r="AK103" s="52">
        <v>34.92062</v>
      </c>
      <c r="AL103" s="52">
        <v>0</v>
      </c>
      <c r="AM103" s="52">
        <v>0</v>
      </c>
      <c r="AN103" s="52">
        <v>0</v>
      </c>
      <c r="AO103" s="52"/>
      <c r="AP103" s="52"/>
      <c r="AQ103" s="52"/>
      <c r="AR103" s="52"/>
      <c r="AS103" s="52"/>
      <c r="AT103" s="38">
        <f t="shared" si="96"/>
        <v>390.15715</v>
      </c>
      <c r="AU103" s="52">
        <v>390.15715</v>
      </c>
      <c r="AV103" s="52">
        <v>0</v>
      </c>
      <c r="AW103" s="52">
        <v>0</v>
      </c>
      <c r="AX103" s="52">
        <v>0</v>
      </c>
      <c r="AY103" s="52">
        <v>0</v>
      </c>
      <c r="AZ103" s="52"/>
      <c r="BA103" s="52"/>
      <c r="BB103" s="52"/>
      <c r="BC103" s="52"/>
      <c r="BD103" s="52"/>
      <c r="BE103" s="38">
        <f t="shared" si="97"/>
        <v>302.30207000000001</v>
      </c>
      <c r="BF103" s="52">
        <v>302.30207000000001</v>
      </c>
      <c r="BG103" s="52">
        <v>0</v>
      </c>
      <c r="BH103" s="52">
        <v>0</v>
      </c>
      <c r="BI103" s="52">
        <v>0</v>
      </c>
      <c r="BJ103" s="52">
        <v>0</v>
      </c>
      <c r="BK103" s="52"/>
      <c r="BL103" s="52"/>
      <c r="BM103" s="52"/>
      <c r="BN103" s="52"/>
      <c r="BO103" s="52"/>
      <c r="BP103" s="38">
        <f t="shared" si="98"/>
        <v>727.37983999999994</v>
      </c>
      <c r="BQ103" s="120">
        <f t="shared" si="99"/>
        <v>727.37983999999994</v>
      </c>
      <c r="BR103" s="120">
        <f t="shared" si="100"/>
        <v>0</v>
      </c>
      <c r="BS103" s="120">
        <f t="shared" si="101"/>
        <v>0</v>
      </c>
      <c r="BT103" s="52">
        <f t="shared" si="102"/>
        <v>0</v>
      </c>
      <c r="BU103" s="120">
        <f t="shared" si="103"/>
        <v>0</v>
      </c>
      <c r="BV103" s="35"/>
      <c r="BW103" s="35"/>
      <c r="BX103" s="35"/>
      <c r="BY103" s="35"/>
      <c r="BZ103" s="35"/>
      <c r="CA103" s="35" t="s">
        <v>468</v>
      </c>
    </row>
    <row r="104" spans="1:79" ht="194.1" customHeight="1">
      <c r="A104" s="25" t="s">
        <v>179</v>
      </c>
      <c r="B104" s="50" t="s">
        <v>291</v>
      </c>
      <c r="C104" s="51" t="s">
        <v>331</v>
      </c>
      <c r="D104" s="46" t="s">
        <v>332</v>
      </c>
      <c r="E104" s="354" t="s">
        <v>460</v>
      </c>
      <c r="F104" s="354">
        <v>2020</v>
      </c>
      <c r="G104" s="354">
        <v>2024</v>
      </c>
      <c r="H104" s="35" t="s">
        <v>193</v>
      </c>
      <c r="I104" s="354" t="s">
        <v>193</v>
      </c>
      <c r="J104" s="354" t="s">
        <v>193</v>
      </c>
      <c r="K104" s="354" t="s">
        <v>193</v>
      </c>
      <c r="L104" s="35" t="s">
        <v>193</v>
      </c>
      <c r="M104" s="35" t="s">
        <v>193</v>
      </c>
      <c r="N104" s="35" t="s">
        <v>193</v>
      </c>
      <c r="O104" s="52">
        <v>0</v>
      </c>
      <c r="P104" s="52">
        <v>0</v>
      </c>
      <c r="Q104" s="52">
        <v>504.61340999999999</v>
      </c>
      <c r="R104" s="52">
        <f t="shared" si="91"/>
        <v>504.61340999999999</v>
      </c>
      <c r="S104" s="52">
        <v>0</v>
      </c>
      <c r="T104" s="52">
        <v>0</v>
      </c>
      <c r="U104" s="52">
        <f t="shared" si="104"/>
        <v>504.61340999999999</v>
      </c>
      <c r="V104" s="52">
        <v>0</v>
      </c>
      <c r="W104" s="52">
        <v>0</v>
      </c>
      <c r="X104" s="52">
        <f t="shared" si="92"/>
        <v>504.61340999999999</v>
      </c>
      <c r="Y104" s="52" t="s">
        <v>193</v>
      </c>
      <c r="Z104" s="52">
        <f t="shared" si="93"/>
        <v>0</v>
      </c>
      <c r="AA104" s="52">
        <v>0</v>
      </c>
      <c r="AB104" s="52">
        <v>0</v>
      </c>
      <c r="AC104" s="52">
        <v>0</v>
      </c>
      <c r="AD104" s="52"/>
      <c r="AE104" s="52">
        <f t="shared" si="94"/>
        <v>0</v>
      </c>
      <c r="AF104" s="52">
        <v>0</v>
      </c>
      <c r="AG104" s="52">
        <v>0</v>
      </c>
      <c r="AH104" s="52">
        <v>0</v>
      </c>
      <c r="AI104" s="100">
        <v>0</v>
      </c>
      <c r="AJ104" s="38">
        <f t="shared" si="95"/>
        <v>30.276789999999998</v>
      </c>
      <c r="AK104" s="52">
        <v>30.276789999999998</v>
      </c>
      <c r="AL104" s="52">
        <v>0</v>
      </c>
      <c r="AM104" s="52">
        <v>0</v>
      </c>
      <c r="AN104" s="52">
        <v>0</v>
      </c>
      <c r="AO104" s="52"/>
      <c r="AP104" s="52"/>
      <c r="AQ104" s="52"/>
      <c r="AR104" s="52"/>
      <c r="AS104" s="52"/>
      <c r="AT104" s="38">
        <f t="shared" si="96"/>
        <v>244.87553</v>
      </c>
      <c r="AU104" s="52">
        <v>244.87553</v>
      </c>
      <c r="AV104" s="52">
        <v>0</v>
      </c>
      <c r="AW104" s="52">
        <v>0</v>
      </c>
      <c r="AX104" s="52">
        <v>0</v>
      </c>
      <c r="AY104" s="52">
        <v>0</v>
      </c>
      <c r="AZ104" s="52"/>
      <c r="BA104" s="52"/>
      <c r="BB104" s="52"/>
      <c r="BC104" s="52"/>
      <c r="BD104" s="52"/>
      <c r="BE104" s="38">
        <f t="shared" si="97"/>
        <v>189.73453000000001</v>
      </c>
      <c r="BF104" s="52">
        <v>189.73453000000001</v>
      </c>
      <c r="BG104" s="52">
        <v>0</v>
      </c>
      <c r="BH104" s="52">
        <v>0</v>
      </c>
      <c r="BI104" s="52">
        <v>0</v>
      </c>
      <c r="BJ104" s="52">
        <v>0</v>
      </c>
      <c r="BK104" s="52"/>
      <c r="BL104" s="52"/>
      <c r="BM104" s="52"/>
      <c r="BN104" s="52"/>
      <c r="BO104" s="52"/>
      <c r="BP104" s="38">
        <f t="shared" si="98"/>
        <v>464.88684999999998</v>
      </c>
      <c r="BQ104" s="120">
        <f t="shared" si="99"/>
        <v>464.88684999999998</v>
      </c>
      <c r="BR104" s="120">
        <f t="shared" si="100"/>
        <v>0</v>
      </c>
      <c r="BS104" s="120">
        <f t="shared" si="101"/>
        <v>0</v>
      </c>
      <c r="BT104" s="52">
        <f t="shared" si="102"/>
        <v>0</v>
      </c>
      <c r="BU104" s="120">
        <f t="shared" si="103"/>
        <v>0</v>
      </c>
      <c r="BV104" s="35"/>
      <c r="BW104" s="35"/>
      <c r="BX104" s="35"/>
      <c r="BY104" s="35"/>
      <c r="BZ104" s="35"/>
      <c r="CA104" s="35" t="s">
        <v>468</v>
      </c>
    </row>
    <row r="105" spans="1:79" ht="131.25">
      <c r="A105" s="25" t="s">
        <v>179</v>
      </c>
      <c r="B105" s="50" t="s">
        <v>291</v>
      </c>
      <c r="C105" s="51" t="s">
        <v>333</v>
      </c>
      <c r="D105" s="46" t="s">
        <v>334</v>
      </c>
      <c r="E105" s="354" t="s">
        <v>460</v>
      </c>
      <c r="F105" s="354">
        <v>2020</v>
      </c>
      <c r="G105" s="354">
        <v>2024</v>
      </c>
      <c r="H105" s="35" t="s">
        <v>193</v>
      </c>
      <c r="I105" s="354" t="s">
        <v>193</v>
      </c>
      <c r="J105" s="354" t="s">
        <v>193</v>
      </c>
      <c r="K105" s="354" t="s">
        <v>193</v>
      </c>
      <c r="L105" s="35" t="s">
        <v>193</v>
      </c>
      <c r="M105" s="35" t="s">
        <v>193</v>
      </c>
      <c r="N105" s="35" t="s">
        <v>193</v>
      </c>
      <c r="O105" s="52">
        <v>0</v>
      </c>
      <c r="P105" s="52">
        <v>0</v>
      </c>
      <c r="Q105" s="52">
        <v>1099.5988600000001</v>
      </c>
      <c r="R105" s="52">
        <f t="shared" si="91"/>
        <v>1099.5988600000001</v>
      </c>
      <c r="S105" s="52">
        <v>0</v>
      </c>
      <c r="T105" s="52">
        <v>0</v>
      </c>
      <c r="U105" s="52">
        <f t="shared" si="104"/>
        <v>1099.5988600000001</v>
      </c>
      <c r="V105" s="52">
        <v>0</v>
      </c>
      <c r="W105" s="52">
        <v>0</v>
      </c>
      <c r="X105" s="52">
        <f t="shared" si="92"/>
        <v>1099.5988600000001</v>
      </c>
      <c r="Y105" s="52" t="s">
        <v>193</v>
      </c>
      <c r="Z105" s="52">
        <f t="shared" si="93"/>
        <v>0</v>
      </c>
      <c r="AA105" s="52">
        <v>0</v>
      </c>
      <c r="AB105" s="52">
        <v>0</v>
      </c>
      <c r="AC105" s="52">
        <v>0</v>
      </c>
      <c r="AD105" s="52"/>
      <c r="AE105" s="52">
        <f t="shared" si="94"/>
        <v>0</v>
      </c>
      <c r="AF105" s="52">
        <v>0</v>
      </c>
      <c r="AG105" s="52">
        <v>0</v>
      </c>
      <c r="AH105" s="52">
        <v>0</v>
      </c>
      <c r="AI105" s="100">
        <v>0</v>
      </c>
      <c r="AJ105" s="38">
        <f t="shared" si="95"/>
        <v>42.917999999999999</v>
      </c>
      <c r="AK105" s="52">
        <v>42.917999999999999</v>
      </c>
      <c r="AL105" s="52">
        <v>0</v>
      </c>
      <c r="AM105" s="52">
        <v>0</v>
      </c>
      <c r="AN105" s="52">
        <v>0</v>
      </c>
      <c r="AO105" s="52"/>
      <c r="AP105" s="52"/>
      <c r="AQ105" s="52"/>
      <c r="AR105" s="52"/>
      <c r="AS105" s="52"/>
      <c r="AT105" s="38">
        <f t="shared" si="96"/>
        <v>545.50948000000005</v>
      </c>
      <c r="AU105" s="52">
        <v>545.50948000000005</v>
      </c>
      <c r="AV105" s="52">
        <v>0</v>
      </c>
      <c r="AW105" s="52">
        <v>0</v>
      </c>
      <c r="AX105" s="52">
        <v>0</v>
      </c>
      <c r="AY105" s="52">
        <v>0</v>
      </c>
      <c r="AZ105" s="52"/>
      <c r="BA105" s="52"/>
      <c r="BB105" s="52"/>
      <c r="BC105" s="52"/>
      <c r="BD105" s="52"/>
      <c r="BE105" s="38">
        <f t="shared" si="97"/>
        <v>422.67236000000003</v>
      </c>
      <c r="BF105" s="52">
        <v>422.67236000000003</v>
      </c>
      <c r="BG105" s="52">
        <v>0</v>
      </c>
      <c r="BH105" s="52">
        <v>0</v>
      </c>
      <c r="BI105" s="52">
        <v>0</v>
      </c>
      <c r="BJ105" s="52">
        <v>0</v>
      </c>
      <c r="BK105" s="52"/>
      <c r="BL105" s="52"/>
      <c r="BM105" s="52"/>
      <c r="BN105" s="52"/>
      <c r="BO105" s="52"/>
      <c r="BP105" s="38">
        <f t="shared" si="98"/>
        <v>1011.0998400000001</v>
      </c>
      <c r="BQ105" s="120">
        <f t="shared" si="99"/>
        <v>1011.0998400000001</v>
      </c>
      <c r="BR105" s="120">
        <f t="shared" si="100"/>
        <v>0</v>
      </c>
      <c r="BS105" s="120">
        <f t="shared" si="101"/>
        <v>0</v>
      </c>
      <c r="BT105" s="52">
        <f t="shared" si="102"/>
        <v>0</v>
      </c>
      <c r="BU105" s="120">
        <f t="shared" si="103"/>
        <v>0</v>
      </c>
      <c r="BV105" s="35"/>
      <c r="BW105" s="35"/>
      <c r="BX105" s="35"/>
      <c r="BY105" s="35"/>
      <c r="BZ105" s="35"/>
      <c r="CA105" s="35" t="s">
        <v>468</v>
      </c>
    </row>
    <row r="106" spans="1:79" ht="208.9" customHeight="1">
      <c r="A106" s="25" t="s">
        <v>179</v>
      </c>
      <c r="B106" s="50" t="s">
        <v>291</v>
      </c>
      <c r="C106" s="51" t="s">
        <v>1291</v>
      </c>
      <c r="D106" s="46" t="s">
        <v>336</v>
      </c>
      <c r="E106" s="354" t="s">
        <v>460</v>
      </c>
      <c r="F106" s="354">
        <v>2020</v>
      </c>
      <c r="G106" s="354">
        <v>2024</v>
      </c>
      <c r="H106" s="35" t="s">
        <v>193</v>
      </c>
      <c r="I106" s="354" t="s">
        <v>193</v>
      </c>
      <c r="J106" s="354" t="s">
        <v>193</v>
      </c>
      <c r="K106" s="354" t="s">
        <v>193</v>
      </c>
      <c r="L106" s="35" t="s">
        <v>193</v>
      </c>
      <c r="M106" s="35" t="s">
        <v>193</v>
      </c>
      <c r="N106" s="35" t="s">
        <v>193</v>
      </c>
      <c r="O106" s="52">
        <v>0</v>
      </c>
      <c r="P106" s="52">
        <v>0</v>
      </c>
      <c r="Q106" s="52">
        <v>647.29538000000002</v>
      </c>
      <c r="R106" s="52">
        <f t="shared" si="91"/>
        <v>647.29538000000002</v>
      </c>
      <c r="S106" s="52">
        <v>0</v>
      </c>
      <c r="T106" s="52">
        <v>0</v>
      </c>
      <c r="U106" s="52">
        <f t="shared" si="104"/>
        <v>647.29538000000002</v>
      </c>
      <c r="V106" s="52">
        <v>0</v>
      </c>
      <c r="W106" s="52">
        <v>0</v>
      </c>
      <c r="X106" s="52">
        <f t="shared" si="92"/>
        <v>647.29538000000002</v>
      </c>
      <c r="Y106" s="52" t="s">
        <v>193</v>
      </c>
      <c r="Z106" s="52">
        <f t="shared" si="93"/>
        <v>0</v>
      </c>
      <c r="AA106" s="52">
        <v>0</v>
      </c>
      <c r="AB106" s="52">
        <v>0</v>
      </c>
      <c r="AC106" s="52">
        <v>0</v>
      </c>
      <c r="AD106" s="52"/>
      <c r="AE106" s="52">
        <f t="shared" si="94"/>
        <v>0</v>
      </c>
      <c r="AF106" s="52">
        <v>0</v>
      </c>
      <c r="AG106" s="52">
        <v>0</v>
      </c>
      <c r="AH106" s="52">
        <v>0</v>
      </c>
      <c r="AI106" s="100">
        <v>0</v>
      </c>
      <c r="AJ106" s="38">
        <f t="shared" si="95"/>
        <v>38.837719999999997</v>
      </c>
      <c r="AK106" s="52">
        <v>38.837719999999997</v>
      </c>
      <c r="AL106" s="52">
        <v>0</v>
      </c>
      <c r="AM106" s="52">
        <v>0</v>
      </c>
      <c r="AN106" s="52">
        <v>0</v>
      </c>
      <c r="AO106" s="52"/>
      <c r="AP106" s="52"/>
      <c r="AQ106" s="52"/>
      <c r="AR106" s="52"/>
      <c r="AS106" s="52"/>
      <c r="AT106" s="38">
        <f t="shared" si="96"/>
        <v>314.11511000000002</v>
      </c>
      <c r="AU106" s="52">
        <v>314.11511000000002</v>
      </c>
      <c r="AV106" s="52">
        <v>0</v>
      </c>
      <c r="AW106" s="52">
        <v>0</v>
      </c>
      <c r="AX106" s="52">
        <v>0</v>
      </c>
      <c r="AY106" s="52">
        <v>0</v>
      </c>
      <c r="AZ106" s="52"/>
      <c r="BA106" s="52"/>
      <c r="BB106" s="52"/>
      <c r="BC106" s="52"/>
      <c r="BD106" s="52"/>
      <c r="BE106" s="38">
        <f t="shared" si="97"/>
        <v>243.38307</v>
      </c>
      <c r="BF106" s="52">
        <v>243.38307</v>
      </c>
      <c r="BG106" s="52">
        <v>0</v>
      </c>
      <c r="BH106" s="52">
        <v>0</v>
      </c>
      <c r="BI106" s="52">
        <v>0</v>
      </c>
      <c r="BJ106" s="52">
        <v>0</v>
      </c>
      <c r="BK106" s="52"/>
      <c r="BL106" s="52"/>
      <c r="BM106" s="52"/>
      <c r="BN106" s="52"/>
      <c r="BO106" s="52"/>
      <c r="BP106" s="38">
        <f t="shared" si="98"/>
        <v>596.33590000000004</v>
      </c>
      <c r="BQ106" s="120">
        <f t="shared" si="99"/>
        <v>596.33590000000004</v>
      </c>
      <c r="BR106" s="120">
        <f t="shared" si="100"/>
        <v>0</v>
      </c>
      <c r="BS106" s="120">
        <f t="shared" si="101"/>
        <v>0</v>
      </c>
      <c r="BT106" s="52">
        <f t="shared" si="102"/>
        <v>0</v>
      </c>
      <c r="BU106" s="120">
        <f t="shared" si="103"/>
        <v>0</v>
      </c>
      <c r="BV106" s="35"/>
      <c r="BW106" s="35"/>
      <c r="BX106" s="35"/>
      <c r="BY106" s="35"/>
      <c r="BZ106" s="35"/>
      <c r="CA106" s="35" t="s">
        <v>468</v>
      </c>
    </row>
    <row r="107" spans="1:79" ht="131.25">
      <c r="A107" s="25" t="s">
        <v>179</v>
      </c>
      <c r="B107" s="50" t="s">
        <v>291</v>
      </c>
      <c r="C107" s="51" t="s">
        <v>1292</v>
      </c>
      <c r="D107" s="46" t="s">
        <v>338</v>
      </c>
      <c r="E107" s="354" t="s">
        <v>460</v>
      </c>
      <c r="F107" s="354">
        <v>2020</v>
      </c>
      <c r="G107" s="354">
        <v>2024</v>
      </c>
      <c r="H107" s="35" t="s">
        <v>193</v>
      </c>
      <c r="I107" s="354" t="s">
        <v>193</v>
      </c>
      <c r="J107" s="354" t="s">
        <v>193</v>
      </c>
      <c r="K107" s="354" t="s">
        <v>193</v>
      </c>
      <c r="L107" s="35" t="s">
        <v>193</v>
      </c>
      <c r="M107" s="35" t="s">
        <v>193</v>
      </c>
      <c r="N107" s="35" t="s">
        <v>193</v>
      </c>
      <c r="O107" s="52">
        <v>0</v>
      </c>
      <c r="P107" s="52">
        <v>0</v>
      </c>
      <c r="Q107" s="52">
        <v>1285.5660499999999</v>
      </c>
      <c r="R107" s="52">
        <f t="shared" si="91"/>
        <v>1285.5660499999999</v>
      </c>
      <c r="S107" s="52">
        <v>0</v>
      </c>
      <c r="T107" s="52">
        <v>0</v>
      </c>
      <c r="U107" s="52">
        <f t="shared" si="104"/>
        <v>1285.5660499999999</v>
      </c>
      <c r="V107" s="52">
        <v>0</v>
      </c>
      <c r="W107" s="52">
        <v>0</v>
      </c>
      <c r="X107" s="52">
        <f t="shared" si="92"/>
        <v>1285.5660499999999</v>
      </c>
      <c r="Y107" s="52" t="s">
        <v>193</v>
      </c>
      <c r="Z107" s="52">
        <f t="shared" si="93"/>
        <v>0</v>
      </c>
      <c r="AA107" s="52">
        <v>0</v>
      </c>
      <c r="AB107" s="52">
        <v>0</v>
      </c>
      <c r="AC107" s="52">
        <v>0</v>
      </c>
      <c r="AD107" s="52"/>
      <c r="AE107" s="52">
        <f t="shared" si="94"/>
        <v>0</v>
      </c>
      <c r="AF107" s="52">
        <v>0</v>
      </c>
      <c r="AG107" s="52">
        <v>0</v>
      </c>
      <c r="AH107" s="52">
        <v>0</v>
      </c>
      <c r="AI107" s="100">
        <v>0</v>
      </c>
      <c r="AJ107" s="38">
        <f t="shared" si="95"/>
        <v>46.23498</v>
      </c>
      <c r="AK107" s="52">
        <v>46.23498</v>
      </c>
      <c r="AL107" s="52">
        <v>0</v>
      </c>
      <c r="AM107" s="52">
        <v>0</v>
      </c>
      <c r="AN107" s="52">
        <v>0</v>
      </c>
      <c r="AO107" s="52"/>
      <c r="AP107" s="52"/>
      <c r="AQ107" s="52"/>
      <c r="AR107" s="52"/>
      <c r="AS107" s="52"/>
      <c r="AT107" s="38">
        <f t="shared" si="96"/>
        <v>639.80229999999995</v>
      </c>
      <c r="AU107" s="52">
        <v>639.80229999999995</v>
      </c>
      <c r="AV107" s="52">
        <v>0</v>
      </c>
      <c r="AW107" s="52">
        <v>0</v>
      </c>
      <c r="AX107" s="52">
        <v>0</v>
      </c>
      <c r="AY107" s="52">
        <v>0</v>
      </c>
      <c r="AZ107" s="52"/>
      <c r="BA107" s="52"/>
      <c r="BB107" s="52"/>
      <c r="BC107" s="52"/>
      <c r="BD107" s="52"/>
      <c r="BE107" s="38">
        <f t="shared" si="97"/>
        <v>495.73244999999997</v>
      </c>
      <c r="BF107" s="52">
        <v>495.73244999999997</v>
      </c>
      <c r="BG107" s="52">
        <v>0</v>
      </c>
      <c r="BH107" s="52">
        <v>0</v>
      </c>
      <c r="BI107" s="52">
        <v>0</v>
      </c>
      <c r="BJ107" s="52">
        <v>0</v>
      </c>
      <c r="BK107" s="52"/>
      <c r="BL107" s="52"/>
      <c r="BM107" s="52"/>
      <c r="BN107" s="52"/>
      <c r="BO107" s="52"/>
      <c r="BP107" s="38">
        <f t="shared" si="98"/>
        <v>1181.7697299999998</v>
      </c>
      <c r="BQ107" s="120">
        <f t="shared" si="99"/>
        <v>1181.7697299999998</v>
      </c>
      <c r="BR107" s="120">
        <f t="shared" si="100"/>
        <v>0</v>
      </c>
      <c r="BS107" s="120">
        <f t="shared" si="101"/>
        <v>0</v>
      </c>
      <c r="BT107" s="52">
        <f t="shared" si="102"/>
        <v>0</v>
      </c>
      <c r="BU107" s="120">
        <f t="shared" si="103"/>
        <v>0</v>
      </c>
      <c r="BV107" s="35"/>
      <c r="BW107" s="35"/>
      <c r="BX107" s="35"/>
      <c r="BY107" s="35"/>
      <c r="BZ107" s="35"/>
      <c r="CA107" s="35" t="s">
        <v>468</v>
      </c>
    </row>
    <row r="108" spans="1:79" ht="194.1" customHeight="1">
      <c r="A108" s="25" t="s">
        <v>179</v>
      </c>
      <c r="B108" s="50" t="s">
        <v>291</v>
      </c>
      <c r="C108" s="51" t="s">
        <v>339</v>
      </c>
      <c r="D108" s="46" t="s">
        <v>340</v>
      </c>
      <c r="E108" s="354" t="s">
        <v>460</v>
      </c>
      <c r="F108" s="354">
        <v>2020</v>
      </c>
      <c r="G108" s="354">
        <v>2024</v>
      </c>
      <c r="H108" s="35" t="s">
        <v>193</v>
      </c>
      <c r="I108" s="354" t="s">
        <v>193</v>
      </c>
      <c r="J108" s="354" t="s">
        <v>193</v>
      </c>
      <c r="K108" s="354" t="s">
        <v>193</v>
      </c>
      <c r="L108" s="35" t="s">
        <v>193</v>
      </c>
      <c r="M108" s="35" t="s">
        <v>193</v>
      </c>
      <c r="N108" s="35" t="s">
        <v>193</v>
      </c>
      <c r="O108" s="52">
        <v>0</v>
      </c>
      <c r="P108" s="52">
        <v>0</v>
      </c>
      <c r="Q108" s="52">
        <v>515.31357000000003</v>
      </c>
      <c r="R108" s="52">
        <f t="shared" si="91"/>
        <v>515.31357000000003</v>
      </c>
      <c r="S108" s="52">
        <v>0</v>
      </c>
      <c r="T108" s="52">
        <v>0</v>
      </c>
      <c r="U108" s="52">
        <f t="shared" si="104"/>
        <v>515.31357000000003</v>
      </c>
      <c r="V108" s="52">
        <v>0</v>
      </c>
      <c r="W108" s="52">
        <v>0</v>
      </c>
      <c r="X108" s="52">
        <f t="shared" si="92"/>
        <v>515.31357000000003</v>
      </c>
      <c r="Y108" s="52" t="s">
        <v>193</v>
      </c>
      <c r="Z108" s="52">
        <f t="shared" si="93"/>
        <v>0</v>
      </c>
      <c r="AA108" s="52">
        <v>0</v>
      </c>
      <c r="AB108" s="52">
        <v>0</v>
      </c>
      <c r="AC108" s="52">
        <v>0</v>
      </c>
      <c r="AD108" s="52"/>
      <c r="AE108" s="52">
        <f t="shared" si="94"/>
        <v>0</v>
      </c>
      <c r="AF108" s="52">
        <v>0</v>
      </c>
      <c r="AG108" s="52">
        <v>0</v>
      </c>
      <c r="AH108" s="52">
        <v>0</v>
      </c>
      <c r="AI108" s="100">
        <v>0</v>
      </c>
      <c r="AJ108" s="38">
        <f t="shared" si="95"/>
        <v>27.311620000000001</v>
      </c>
      <c r="AK108" s="52">
        <v>27.311620000000001</v>
      </c>
      <c r="AL108" s="52">
        <v>0</v>
      </c>
      <c r="AM108" s="52">
        <v>0</v>
      </c>
      <c r="AN108" s="52">
        <v>0</v>
      </c>
      <c r="AO108" s="52"/>
      <c r="AP108" s="52"/>
      <c r="AQ108" s="52"/>
      <c r="AR108" s="52"/>
      <c r="AS108" s="52"/>
      <c r="AT108" s="38">
        <f t="shared" si="96"/>
        <v>251.93008</v>
      </c>
      <c r="AU108" s="52">
        <v>251.93008</v>
      </c>
      <c r="AV108" s="52">
        <v>0</v>
      </c>
      <c r="AW108" s="52">
        <v>0</v>
      </c>
      <c r="AX108" s="52">
        <v>0</v>
      </c>
      <c r="AY108" s="52">
        <v>0</v>
      </c>
      <c r="AZ108" s="52"/>
      <c r="BA108" s="52"/>
      <c r="BB108" s="52"/>
      <c r="BC108" s="52"/>
      <c r="BD108" s="52"/>
      <c r="BE108" s="38">
        <f t="shared" si="97"/>
        <v>195.20079000000001</v>
      </c>
      <c r="BF108" s="52">
        <v>195.20079000000001</v>
      </c>
      <c r="BG108" s="52">
        <v>0</v>
      </c>
      <c r="BH108" s="52">
        <v>0</v>
      </c>
      <c r="BI108" s="52">
        <v>0</v>
      </c>
      <c r="BJ108" s="52">
        <v>0</v>
      </c>
      <c r="BK108" s="52"/>
      <c r="BL108" s="52"/>
      <c r="BM108" s="52"/>
      <c r="BN108" s="52"/>
      <c r="BO108" s="52"/>
      <c r="BP108" s="38">
        <f t="shared" si="98"/>
        <v>474.44249000000002</v>
      </c>
      <c r="BQ108" s="120">
        <f t="shared" si="99"/>
        <v>474.44249000000002</v>
      </c>
      <c r="BR108" s="120">
        <f t="shared" si="100"/>
        <v>0</v>
      </c>
      <c r="BS108" s="120">
        <f t="shared" si="101"/>
        <v>0</v>
      </c>
      <c r="BT108" s="52">
        <f t="shared" si="102"/>
        <v>0</v>
      </c>
      <c r="BU108" s="120">
        <f t="shared" si="103"/>
        <v>0</v>
      </c>
      <c r="BV108" s="35"/>
      <c r="BW108" s="35"/>
      <c r="BX108" s="35"/>
      <c r="BY108" s="35"/>
      <c r="BZ108" s="35"/>
      <c r="CA108" s="35" t="s">
        <v>468</v>
      </c>
    </row>
    <row r="109" spans="1:79" ht="193.5" customHeight="1">
      <c r="A109" s="25" t="s">
        <v>179</v>
      </c>
      <c r="B109" s="50" t="s">
        <v>291</v>
      </c>
      <c r="C109" s="51" t="s">
        <v>1294</v>
      </c>
      <c r="D109" s="46" t="s">
        <v>342</v>
      </c>
      <c r="E109" s="354" t="s">
        <v>460</v>
      </c>
      <c r="F109" s="354">
        <v>2020</v>
      </c>
      <c r="G109" s="354">
        <v>2024</v>
      </c>
      <c r="H109" s="35" t="s">
        <v>193</v>
      </c>
      <c r="I109" s="354" t="s">
        <v>193</v>
      </c>
      <c r="J109" s="354" t="s">
        <v>193</v>
      </c>
      <c r="K109" s="354" t="s">
        <v>193</v>
      </c>
      <c r="L109" s="35" t="s">
        <v>193</v>
      </c>
      <c r="M109" s="35" t="s">
        <v>193</v>
      </c>
      <c r="N109" s="35" t="s">
        <v>193</v>
      </c>
      <c r="O109" s="52">
        <v>0</v>
      </c>
      <c r="P109" s="52">
        <v>0</v>
      </c>
      <c r="Q109" s="52">
        <v>614.50143000000003</v>
      </c>
      <c r="R109" s="52">
        <f t="shared" si="91"/>
        <v>614.50143000000003</v>
      </c>
      <c r="S109" s="52">
        <v>0</v>
      </c>
      <c r="T109" s="52">
        <v>0</v>
      </c>
      <c r="U109" s="52">
        <f t="shared" si="104"/>
        <v>614.50143000000003</v>
      </c>
      <c r="V109" s="52">
        <v>0</v>
      </c>
      <c r="W109" s="52">
        <v>0</v>
      </c>
      <c r="X109" s="52">
        <f t="shared" si="92"/>
        <v>614.50143000000003</v>
      </c>
      <c r="Y109" s="52" t="s">
        <v>193</v>
      </c>
      <c r="Z109" s="52">
        <f t="shared" si="93"/>
        <v>0</v>
      </c>
      <c r="AA109" s="52">
        <v>0</v>
      </c>
      <c r="AB109" s="52">
        <v>0</v>
      </c>
      <c r="AC109" s="52">
        <v>0</v>
      </c>
      <c r="AD109" s="52"/>
      <c r="AE109" s="52">
        <f t="shared" si="94"/>
        <v>0</v>
      </c>
      <c r="AF109" s="52">
        <v>0</v>
      </c>
      <c r="AG109" s="52">
        <v>0</v>
      </c>
      <c r="AH109" s="52">
        <v>0</v>
      </c>
      <c r="AI109" s="100">
        <v>0</v>
      </c>
      <c r="AJ109" s="38">
        <f t="shared" si="95"/>
        <v>36.476660000000003</v>
      </c>
      <c r="AK109" s="52">
        <v>36.476660000000003</v>
      </c>
      <c r="AL109" s="52">
        <v>0</v>
      </c>
      <c r="AM109" s="52">
        <v>0</v>
      </c>
      <c r="AN109" s="52">
        <v>0</v>
      </c>
      <c r="AO109" s="52"/>
      <c r="AP109" s="52"/>
      <c r="AQ109" s="52"/>
      <c r="AR109" s="52"/>
      <c r="AS109" s="52"/>
      <c r="AT109" s="38">
        <f t="shared" si="96"/>
        <v>298.40404000000001</v>
      </c>
      <c r="AU109" s="52">
        <v>298.40404000000001</v>
      </c>
      <c r="AV109" s="52">
        <v>0</v>
      </c>
      <c r="AW109" s="52">
        <v>0</v>
      </c>
      <c r="AX109" s="52">
        <v>0</v>
      </c>
      <c r="AY109" s="52">
        <v>0</v>
      </c>
      <c r="AZ109" s="52"/>
      <c r="BA109" s="52"/>
      <c r="BB109" s="52"/>
      <c r="BC109" s="52"/>
      <c r="BD109" s="52"/>
      <c r="BE109" s="38">
        <f t="shared" si="97"/>
        <v>231.21001999999999</v>
      </c>
      <c r="BF109" s="52">
        <v>231.21001999999999</v>
      </c>
      <c r="BG109" s="52">
        <v>0</v>
      </c>
      <c r="BH109" s="52">
        <v>0</v>
      </c>
      <c r="BI109" s="52">
        <v>0</v>
      </c>
      <c r="BJ109" s="52">
        <v>0</v>
      </c>
      <c r="BK109" s="52"/>
      <c r="BL109" s="52"/>
      <c r="BM109" s="52"/>
      <c r="BN109" s="52"/>
      <c r="BO109" s="52"/>
      <c r="BP109" s="38">
        <f t="shared" si="98"/>
        <v>566.09072000000003</v>
      </c>
      <c r="BQ109" s="120">
        <f t="shared" si="99"/>
        <v>566.09072000000003</v>
      </c>
      <c r="BR109" s="120">
        <f t="shared" si="100"/>
        <v>0</v>
      </c>
      <c r="BS109" s="120">
        <f t="shared" si="101"/>
        <v>0</v>
      </c>
      <c r="BT109" s="52">
        <f t="shared" si="102"/>
        <v>0</v>
      </c>
      <c r="BU109" s="120">
        <f t="shared" si="103"/>
        <v>0</v>
      </c>
      <c r="BV109" s="35"/>
      <c r="BW109" s="35"/>
      <c r="BX109" s="35"/>
      <c r="BY109" s="35"/>
      <c r="BZ109" s="35"/>
      <c r="CA109" s="35" t="s">
        <v>468</v>
      </c>
    </row>
    <row r="110" spans="1:79" ht="75">
      <c r="A110" s="25" t="s">
        <v>179</v>
      </c>
      <c r="B110" s="50" t="s">
        <v>291</v>
      </c>
      <c r="C110" s="42" t="s">
        <v>343</v>
      </c>
      <c r="D110" s="46" t="s">
        <v>344</v>
      </c>
      <c r="E110" s="354" t="s">
        <v>460</v>
      </c>
      <c r="F110" s="354">
        <v>2019</v>
      </c>
      <c r="G110" s="354">
        <v>2022</v>
      </c>
      <c r="H110" s="35" t="s">
        <v>193</v>
      </c>
      <c r="I110" s="354" t="s">
        <v>193</v>
      </c>
      <c r="J110" s="354" t="s">
        <v>193</v>
      </c>
      <c r="K110" s="354" t="s">
        <v>193</v>
      </c>
      <c r="L110" s="35" t="s">
        <v>193</v>
      </c>
      <c r="M110" s="35" t="s">
        <v>193</v>
      </c>
      <c r="N110" s="35" t="s">
        <v>193</v>
      </c>
      <c r="O110" s="52">
        <v>0</v>
      </c>
      <c r="P110" s="52">
        <v>0</v>
      </c>
      <c r="Q110" s="52">
        <f>U110</f>
        <v>216.28352893600001</v>
      </c>
      <c r="R110" s="52">
        <v>0</v>
      </c>
      <c r="S110" s="52" t="s">
        <v>193</v>
      </c>
      <c r="T110" s="52" t="s">
        <v>193</v>
      </c>
      <c r="U110" s="52">
        <v>216.28352893600001</v>
      </c>
      <c r="V110" s="52" t="s">
        <v>193</v>
      </c>
      <c r="W110" s="52">
        <v>0</v>
      </c>
      <c r="X110" s="52">
        <f t="shared" si="92"/>
        <v>216.24356665120001</v>
      </c>
      <c r="Y110" s="52" t="s">
        <v>193</v>
      </c>
      <c r="Z110" s="52">
        <f t="shared" si="93"/>
        <v>0.04</v>
      </c>
      <c r="AA110" s="52">
        <v>0</v>
      </c>
      <c r="AB110" s="52">
        <v>0</v>
      </c>
      <c r="AC110" s="52">
        <v>0</v>
      </c>
      <c r="AD110" s="52">
        <v>0.04</v>
      </c>
      <c r="AE110" s="52">
        <f t="shared" si="94"/>
        <v>3.9962284800000004E-2</v>
      </c>
      <c r="AF110" s="52">
        <v>0</v>
      </c>
      <c r="AG110" s="52">
        <v>0</v>
      </c>
      <c r="AH110" s="52">
        <v>0</v>
      </c>
      <c r="AI110" s="100">
        <f t="shared" ref="AI110:AI126" si="105">AD110*0.99905712</f>
        <v>3.9962284800000004E-2</v>
      </c>
      <c r="AJ110" s="38">
        <f t="shared" si="95"/>
        <v>15.600528936</v>
      </c>
      <c r="AK110" s="52">
        <f>15.600528936</f>
        <v>15.600528936</v>
      </c>
      <c r="AL110" s="52">
        <v>0</v>
      </c>
      <c r="AM110" s="52">
        <v>0</v>
      </c>
      <c r="AN110" s="52">
        <v>0</v>
      </c>
      <c r="AO110" s="52"/>
      <c r="AP110" s="52"/>
      <c r="AQ110" s="52"/>
      <c r="AR110" s="52"/>
      <c r="AS110" s="52"/>
      <c r="AT110" s="38">
        <f t="shared" si="96"/>
        <v>200.643</v>
      </c>
      <c r="AU110" s="52">
        <f>40.129+160.514</f>
        <v>200.643</v>
      </c>
      <c r="AV110" s="52">
        <v>0</v>
      </c>
      <c r="AW110" s="52">
        <v>0</v>
      </c>
      <c r="AX110" s="52">
        <v>0</v>
      </c>
      <c r="AY110" s="52">
        <v>0</v>
      </c>
      <c r="AZ110" s="52"/>
      <c r="BA110" s="52"/>
      <c r="BB110" s="52"/>
      <c r="BC110" s="52"/>
      <c r="BD110" s="52"/>
      <c r="BE110" s="38">
        <f t="shared" si="97"/>
        <v>0</v>
      </c>
      <c r="BF110" s="52">
        <v>0</v>
      </c>
      <c r="BG110" s="52">
        <v>0</v>
      </c>
      <c r="BH110" s="52">
        <v>0</v>
      </c>
      <c r="BI110" s="52">
        <v>0</v>
      </c>
      <c r="BJ110" s="52">
        <v>0</v>
      </c>
      <c r="BK110" s="52"/>
      <c r="BL110" s="52"/>
      <c r="BM110" s="52"/>
      <c r="BN110" s="52"/>
      <c r="BO110" s="52"/>
      <c r="BP110" s="38">
        <f t="shared" si="98"/>
        <v>216.24352893599999</v>
      </c>
      <c r="BQ110" s="120">
        <f t="shared" si="99"/>
        <v>216.24352893599999</v>
      </c>
      <c r="BR110" s="120">
        <f t="shared" si="100"/>
        <v>0</v>
      </c>
      <c r="BS110" s="120">
        <f t="shared" si="101"/>
        <v>0</v>
      </c>
      <c r="BT110" s="52">
        <f t="shared" si="102"/>
        <v>0</v>
      </c>
      <c r="BU110" s="120">
        <f t="shared" si="103"/>
        <v>0</v>
      </c>
      <c r="BV110" s="35"/>
      <c r="BW110" s="35"/>
      <c r="BX110" s="35"/>
      <c r="BY110" s="35"/>
      <c r="BZ110" s="35"/>
      <c r="CA110" s="35"/>
    </row>
    <row r="111" spans="1:79" ht="93.75">
      <c r="A111" s="25" t="s">
        <v>179</v>
      </c>
      <c r="B111" s="50" t="s">
        <v>291</v>
      </c>
      <c r="C111" s="42" t="s">
        <v>345</v>
      </c>
      <c r="D111" s="46" t="s">
        <v>346</v>
      </c>
      <c r="E111" s="354" t="s">
        <v>460</v>
      </c>
      <c r="F111" s="354">
        <v>2019</v>
      </c>
      <c r="G111" s="354">
        <v>2022</v>
      </c>
      <c r="H111" s="35" t="s">
        <v>193</v>
      </c>
      <c r="I111" s="354" t="s">
        <v>193</v>
      </c>
      <c r="J111" s="354" t="s">
        <v>193</v>
      </c>
      <c r="K111" s="354" t="s">
        <v>193</v>
      </c>
      <c r="L111" s="35" t="s">
        <v>193</v>
      </c>
      <c r="M111" s="35" t="s">
        <v>193</v>
      </c>
      <c r="N111" s="35" t="s">
        <v>193</v>
      </c>
      <c r="O111" s="52">
        <v>0</v>
      </c>
      <c r="P111" s="52">
        <v>0</v>
      </c>
      <c r="Q111" s="52">
        <f>U111</f>
        <v>454.42721128704</v>
      </c>
      <c r="R111" s="52">
        <v>0</v>
      </c>
      <c r="S111" s="52" t="s">
        <v>193</v>
      </c>
      <c r="T111" s="52" t="s">
        <v>193</v>
      </c>
      <c r="U111" s="52">
        <f>AE111+BP111</f>
        <v>454.42721128704</v>
      </c>
      <c r="V111" s="52" t="s">
        <v>193</v>
      </c>
      <c r="W111" s="52">
        <v>0</v>
      </c>
      <c r="X111" s="52">
        <f t="shared" si="92"/>
        <v>454.38525088799997</v>
      </c>
      <c r="Y111" s="52" t="s">
        <v>193</v>
      </c>
      <c r="Z111" s="52">
        <f t="shared" si="93"/>
        <v>4.2000000000000003E-2</v>
      </c>
      <c r="AA111" s="52">
        <v>0</v>
      </c>
      <c r="AB111" s="52">
        <v>0</v>
      </c>
      <c r="AC111" s="52">
        <v>0</v>
      </c>
      <c r="AD111" s="52">
        <v>4.2000000000000003E-2</v>
      </c>
      <c r="AE111" s="52">
        <f t="shared" si="94"/>
        <v>4.1960399040000006E-2</v>
      </c>
      <c r="AF111" s="52">
        <v>0</v>
      </c>
      <c r="AG111" s="52">
        <v>0</v>
      </c>
      <c r="AH111" s="52">
        <v>0</v>
      </c>
      <c r="AI111" s="100">
        <f t="shared" si="105"/>
        <v>4.1960399040000006E-2</v>
      </c>
      <c r="AJ111" s="38">
        <f t="shared" si="95"/>
        <v>31.700250887999999</v>
      </c>
      <c r="AK111" s="52">
        <f>31.700250888</f>
        <v>31.700250887999999</v>
      </c>
      <c r="AL111" s="52">
        <v>0</v>
      </c>
      <c r="AM111" s="52">
        <v>0</v>
      </c>
      <c r="AN111" s="52">
        <v>0</v>
      </c>
      <c r="AO111" s="52"/>
      <c r="AP111" s="52"/>
      <c r="AQ111" s="52"/>
      <c r="AR111" s="52"/>
      <c r="AS111" s="52"/>
      <c r="AT111" s="38">
        <f t="shared" si="96"/>
        <v>422.685</v>
      </c>
      <c r="AU111" s="52">
        <f>186.337+236.348</f>
        <v>422.685</v>
      </c>
      <c r="AV111" s="52">
        <v>0</v>
      </c>
      <c r="AW111" s="52">
        <v>0</v>
      </c>
      <c r="AX111" s="52">
        <v>0</v>
      </c>
      <c r="AY111" s="52">
        <v>0</v>
      </c>
      <c r="AZ111" s="52"/>
      <c r="BA111" s="52"/>
      <c r="BB111" s="52"/>
      <c r="BC111" s="52"/>
      <c r="BD111" s="52"/>
      <c r="BE111" s="38">
        <f t="shared" si="97"/>
        <v>0</v>
      </c>
      <c r="BF111" s="52">
        <v>0</v>
      </c>
      <c r="BG111" s="52">
        <v>0</v>
      </c>
      <c r="BH111" s="52">
        <v>0</v>
      </c>
      <c r="BI111" s="52">
        <v>0</v>
      </c>
      <c r="BJ111" s="52">
        <v>0</v>
      </c>
      <c r="BK111" s="52"/>
      <c r="BL111" s="52"/>
      <c r="BM111" s="52"/>
      <c r="BN111" s="52"/>
      <c r="BO111" s="52"/>
      <c r="BP111" s="38">
        <f t="shared" si="98"/>
        <v>454.38525088799997</v>
      </c>
      <c r="BQ111" s="120">
        <f t="shared" si="99"/>
        <v>454.38525088799997</v>
      </c>
      <c r="BR111" s="120">
        <f t="shared" si="100"/>
        <v>0</v>
      </c>
      <c r="BS111" s="120">
        <f t="shared" si="101"/>
        <v>0</v>
      </c>
      <c r="BT111" s="52">
        <f t="shared" si="102"/>
        <v>0</v>
      </c>
      <c r="BU111" s="120">
        <f t="shared" si="103"/>
        <v>0</v>
      </c>
      <c r="BV111" s="35"/>
      <c r="BW111" s="35"/>
      <c r="BX111" s="35"/>
      <c r="BY111" s="35"/>
      <c r="BZ111" s="35"/>
      <c r="CA111" s="35"/>
    </row>
    <row r="112" spans="1:79" ht="75">
      <c r="A112" s="25" t="s">
        <v>179</v>
      </c>
      <c r="B112" s="50" t="s">
        <v>291</v>
      </c>
      <c r="C112" s="42" t="s">
        <v>347</v>
      </c>
      <c r="D112" s="46" t="s">
        <v>348</v>
      </c>
      <c r="E112" s="354" t="s">
        <v>460</v>
      </c>
      <c r="F112" s="354">
        <v>2019</v>
      </c>
      <c r="G112" s="354">
        <v>2022</v>
      </c>
      <c r="H112" s="35" t="s">
        <v>193</v>
      </c>
      <c r="I112" s="354" t="s">
        <v>193</v>
      </c>
      <c r="J112" s="354" t="s">
        <v>193</v>
      </c>
      <c r="K112" s="354" t="s">
        <v>193</v>
      </c>
      <c r="L112" s="35" t="s">
        <v>193</v>
      </c>
      <c r="M112" s="35" t="s">
        <v>193</v>
      </c>
      <c r="N112" s="35" t="s">
        <v>193</v>
      </c>
      <c r="O112" s="52">
        <v>0</v>
      </c>
      <c r="P112" s="52">
        <v>0</v>
      </c>
      <c r="Q112" s="52">
        <f>U112</f>
        <v>680.44459586879998</v>
      </c>
      <c r="R112" s="52">
        <v>0</v>
      </c>
      <c r="S112" s="52" t="s">
        <v>193</v>
      </c>
      <c r="T112" s="52" t="s">
        <v>193</v>
      </c>
      <c r="U112" s="52">
        <f>AE112+BP112</f>
        <v>680.44459586879998</v>
      </c>
      <c r="V112" s="52" t="s">
        <v>193</v>
      </c>
      <c r="W112" s="52">
        <v>0</v>
      </c>
      <c r="X112" s="52">
        <f t="shared" si="92"/>
        <v>680.12989287599999</v>
      </c>
      <c r="Y112" s="52" t="s">
        <v>193</v>
      </c>
      <c r="Z112" s="52">
        <f t="shared" si="93"/>
        <v>0.315</v>
      </c>
      <c r="AA112" s="52">
        <v>0</v>
      </c>
      <c r="AB112" s="52">
        <v>0</v>
      </c>
      <c r="AC112" s="52">
        <v>0</v>
      </c>
      <c r="AD112" s="52">
        <v>0.315</v>
      </c>
      <c r="AE112" s="52">
        <f t="shared" si="94"/>
        <v>0.31470299280000003</v>
      </c>
      <c r="AF112" s="52">
        <v>0</v>
      </c>
      <c r="AG112" s="52">
        <v>0</v>
      </c>
      <c r="AH112" s="52">
        <v>0</v>
      </c>
      <c r="AI112" s="100">
        <f t="shared" si="105"/>
        <v>0.31470299280000003</v>
      </c>
      <c r="AJ112" s="38">
        <f t="shared" si="95"/>
        <v>109.97989287599999</v>
      </c>
      <c r="AK112" s="52">
        <f>109.979892876</f>
        <v>109.97989287599999</v>
      </c>
      <c r="AL112" s="52">
        <v>0</v>
      </c>
      <c r="AM112" s="52">
        <v>0</v>
      </c>
      <c r="AN112" s="52">
        <v>0</v>
      </c>
      <c r="AO112" s="52"/>
      <c r="AP112" s="52"/>
      <c r="AQ112" s="52"/>
      <c r="AR112" s="52"/>
      <c r="AS112" s="52"/>
      <c r="AT112" s="38">
        <f t="shared" si="96"/>
        <v>570.15</v>
      </c>
      <c r="AU112" s="52">
        <f>342.09+228.06</f>
        <v>570.15</v>
      </c>
      <c r="AV112" s="52">
        <v>0</v>
      </c>
      <c r="AW112" s="52">
        <v>0</v>
      </c>
      <c r="AX112" s="52">
        <v>0</v>
      </c>
      <c r="AY112" s="52">
        <v>0</v>
      </c>
      <c r="AZ112" s="52"/>
      <c r="BA112" s="52"/>
      <c r="BB112" s="52"/>
      <c r="BC112" s="52"/>
      <c r="BD112" s="52"/>
      <c r="BE112" s="38">
        <f t="shared" si="97"/>
        <v>0</v>
      </c>
      <c r="BF112" s="52">
        <v>0</v>
      </c>
      <c r="BG112" s="52">
        <v>0</v>
      </c>
      <c r="BH112" s="52">
        <v>0</v>
      </c>
      <c r="BI112" s="52">
        <v>0</v>
      </c>
      <c r="BJ112" s="52">
        <v>0</v>
      </c>
      <c r="BK112" s="52"/>
      <c r="BL112" s="52"/>
      <c r="BM112" s="52"/>
      <c r="BN112" s="52"/>
      <c r="BO112" s="52"/>
      <c r="BP112" s="38">
        <f t="shared" si="98"/>
        <v>680.12989287599999</v>
      </c>
      <c r="BQ112" s="120">
        <f t="shared" si="99"/>
        <v>680.12989287599999</v>
      </c>
      <c r="BR112" s="120">
        <f t="shared" si="100"/>
        <v>0</v>
      </c>
      <c r="BS112" s="120">
        <f t="shared" si="101"/>
        <v>0</v>
      </c>
      <c r="BT112" s="52">
        <f t="shared" si="102"/>
        <v>0</v>
      </c>
      <c r="BU112" s="120">
        <f t="shared" si="103"/>
        <v>0</v>
      </c>
      <c r="BV112" s="35"/>
      <c r="BW112" s="35"/>
      <c r="BX112" s="35"/>
      <c r="BY112" s="35"/>
      <c r="BZ112" s="35"/>
      <c r="CA112" s="35"/>
    </row>
    <row r="113" spans="1:79" ht="75">
      <c r="A113" s="25" t="s">
        <v>179</v>
      </c>
      <c r="B113" s="50" t="s">
        <v>291</v>
      </c>
      <c r="C113" s="42" t="s">
        <v>349</v>
      </c>
      <c r="D113" s="46" t="s">
        <v>350</v>
      </c>
      <c r="E113" s="354" t="s">
        <v>460</v>
      </c>
      <c r="F113" s="354">
        <v>2019</v>
      </c>
      <c r="G113" s="354">
        <v>2022</v>
      </c>
      <c r="H113" s="35" t="s">
        <v>193</v>
      </c>
      <c r="I113" s="354" t="s">
        <v>193</v>
      </c>
      <c r="J113" s="354" t="s">
        <v>193</v>
      </c>
      <c r="K113" s="354" t="s">
        <v>193</v>
      </c>
      <c r="L113" s="35" t="s">
        <v>193</v>
      </c>
      <c r="M113" s="35" t="s">
        <v>193</v>
      </c>
      <c r="N113" s="35" t="s">
        <v>193</v>
      </c>
      <c r="O113" s="52">
        <v>0</v>
      </c>
      <c r="P113" s="52">
        <v>0</v>
      </c>
      <c r="Q113" s="52">
        <f>U113</f>
        <v>216.32715001694399</v>
      </c>
      <c r="R113" s="52">
        <v>0</v>
      </c>
      <c r="S113" s="52" t="s">
        <v>193</v>
      </c>
      <c r="T113" s="52" t="s">
        <v>193</v>
      </c>
      <c r="U113" s="52">
        <f>AE113+BP113</f>
        <v>216.32715001694399</v>
      </c>
      <c r="V113" s="52" t="s">
        <v>193</v>
      </c>
      <c r="W113" s="52">
        <v>0</v>
      </c>
      <c r="X113" s="52">
        <f t="shared" si="92"/>
        <v>216.24352893599999</v>
      </c>
      <c r="Y113" s="52" t="s">
        <v>193</v>
      </c>
      <c r="Z113" s="52">
        <f t="shared" si="93"/>
        <v>8.3699999999999997E-2</v>
      </c>
      <c r="AA113" s="52">
        <v>0</v>
      </c>
      <c r="AB113" s="52">
        <v>0</v>
      </c>
      <c r="AC113" s="52">
        <v>0</v>
      </c>
      <c r="AD113" s="52">
        <v>8.3699999999999997E-2</v>
      </c>
      <c r="AE113" s="52">
        <f t="shared" si="94"/>
        <v>8.3621080944000004E-2</v>
      </c>
      <c r="AF113" s="52">
        <v>0</v>
      </c>
      <c r="AG113" s="52">
        <v>0</v>
      </c>
      <c r="AH113" s="52">
        <v>0</v>
      </c>
      <c r="AI113" s="100">
        <f t="shared" si="105"/>
        <v>8.3621080944000004E-2</v>
      </c>
      <c r="AJ113" s="38">
        <f t="shared" si="95"/>
        <v>15.600528936</v>
      </c>
      <c r="AK113" s="52">
        <f>15.600528936</f>
        <v>15.600528936</v>
      </c>
      <c r="AL113" s="52">
        <v>0</v>
      </c>
      <c r="AM113" s="52">
        <v>0</v>
      </c>
      <c r="AN113" s="52">
        <v>0</v>
      </c>
      <c r="AO113" s="52"/>
      <c r="AP113" s="52"/>
      <c r="AQ113" s="52"/>
      <c r="AR113" s="52"/>
      <c r="AS113" s="52"/>
      <c r="AT113" s="38">
        <f t="shared" si="96"/>
        <v>200.643</v>
      </c>
      <c r="AU113" s="52">
        <f>40.129+160.514</f>
        <v>200.643</v>
      </c>
      <c r="AV113" s="52">
        <v>0</v>
      </c>
      <c r="AW113" s="52">
        <v>0</v>
      </c>
      <c r="AX113" s="52">
        <v>0</v>
      </c>
      <c r="AY113" s="52">
        <v>0</v>
      </c>
      <c r="AZ113" s="52"/>
      <c r="BA113" s="52"/>
      <c r="BB113" s="52"/>
      <c r="BC113" s="52"/>
      <c r="BD113" s="52"/>
      <c r="BE113" s="38">
        <f t="shared" si="97"/>
        <v>0</v>
      </c>
      <c r="BF113" s="52">
        <v>0</v>
      </c>
      <c r="BG113" s="52">
        <v>0</v>
      </c>
      <c r="BH113" s="52">
        <v>0</v>
      </c>
      <c r="BI113" s="52">
        <v>0</v>
      </c>
      <c r="BJ113" s="52">
        <v>0</v>
      </c>
      <c r="BK113" s="52"/>
      <c r="BL113" s="52"/>
      <c r="BM113" s="52"/>
      <c r="BN113" s="52"/>
      <c r="BO113" s="52"/>
      <c r="BP113" s="38">
        <f t="shared" si="98"/>
        <v>216.24352893599999</v>
      </c>
      <c r="BQ113" s="120">
        <f t="shared" si="99"/>
        <v>216.24352893599999</v>
      </c>
      <c r="BR113" s="120">
        <f t="shared" si="100"/>
        <v>0</v>
      </c>
      <c r="BS113" s="120">
        <f t="shared" si="101"/>
        <v>0</v>
      </c>
      <c r="BT113" s="52">
        <f t="shared" si="102"/>
        <v>0</v>
      </c>
      <c r="BU113" s="120">
        <f t="shared" si="103"/>
        <v>0</v>
      </c>
      <c r="BV113" s="35"/>
      <c r="BW113" s="35"/>
      <c r="BX113" s="35"/>
      <c r="BY113" s="35"/>
      <c r="BZ113" s="35"/>
      <c r="CA113" s="35"/>
    </row>
    <row r="114" spans="1:79" ht="75">
      <c r="A114" s="25" t="s">
        <v>179</v>
      </c>
      <c r="B114" s="50" t="s">
        <v>291</v>
      </c>
      <c r="C114" s="42" t="s">
        <v>351</v>
      </c>
      <c r="D114" s="46" t="s">
        <v>352</v>
      </c>
      <c r="E114" s="354" t="s">
        <v>460</v>
      </c>
      <c r="F114" s="354">
        <v>2019</v>
      </c>
      <c r="G114" s="354">
        <v>2022</v>
      </c>
      <c r="H114" s="35" t="s">
        <v>193</v>
      </c>
      <c r="I114" s="354" t="s">
        <v>193</v>
      </c>
      <c r="J114" s="354" t="s">
        <v>193</v>
      </c>
      <c r="K114" s="354" t="s">
        <v>193</v>
      </c>
      <c r="L114" s="35" t="s">
        <v>193</v>
      </c>
      <c r="M114" s="35" t="s">
        <v>193</v>
      </c>
      <c r="N114" s="35" t="s">
        <v>193</v>
      </c>
      <c r="O114" s="52">
        <v>0</v>
      </c>
      <c r="P114" s="52">
        <v>0</v>
      </c>
      <c r="Q114" s="52">
        <f>U114</f>
        <v>216.40232399345598</v>
      </c>
      <c r="R114" s="52">
        <f>Q114</f>
        <v>216.40232399345598</v>
      </c>
      <c r="S114" s="52" t="s">
        <v>193</v>
      </c>
      <c r="T114" s="52" t="s">
        <v>193</v>
      </c>
      <c r="U114" s="52">
        <f>AE114+BP114</f>
        <v>216.40232399345598</v>
      </c>
      <c r="V114" s="52" t="s">
        <v>193</v>
      </c>
      <c r="W114" s="52">
        <v>0</v>
      </c>
      <c r="X114" s="52">
        <f t="shared" si="92"/>
        <v>216.29112893599998</v>
      </c>
      <c r="Y114" s="52" t="s">
        <v>193</v>
      </c>
      <c r="Z114" s="52">
        <f t="shared" si="93"/>
        <v>0.1113</v>
      </c>
      <c r="AA114" s="52">
        <v>0</v>
      </c>
      <c r="AB114" s="52">
        <v>0</v>
      </c>
      <c r="AC114" s="52">
        <v>0</v>
      </c>
      <c r="AD114" s="52">
        <v>0.1113</v>
      </c>
      <c r="AE114" s="52">
        <f t="shared" si="94"/>
        <v>0.111195057456</v>
      </c>
      <c r="AF114" s="52">
        <v>0</v>
      </c>
      <c r="AG114" s="52">
        <v>0</v>
      </c>
      <c r="AH114" s="52">
        <v>0</v>
      </c>
      <c r="AI114" s="100">
        <f t="shared" si="105"/>
        <v>0.111195057456</v>
      </c>
      <c r="AJ114" s="38">
        <f t="shared" si="95"/>
        <v>216.29112893599998</v>
      </c>
      <c r="AK114" s="52">
        <f>200.6906+15.600528936</f>
        <v>216.29112893599998</v>
      </c>
      <c r="AL114" s="52">
        <v>0</v>
      </c>
      <c r="AM114" s="52">
        <v>0</v>
      </c>
      <c r="AN114" s="52">
        <v>0</v>
      </c>
      <c r="AO114" s="52"/>
      <c r="AP114" s="52"/>
      <c r="AQ114" s="52"/>
      <c r="AR114" s="52"/>
      <c r="AS114" s="52"/>
      <c r="AT114" s="38">
        <f t="shared" si="96"/>
        <v>0</v>
      </c>
      <c r="AU114" s="52">
        <v>0</v>
      </c>
      <c r="AV114" s="52">
        <v>0</v>
      </c>
      <c r="AW114" s="52">
        <v>0</v>
      </c>
      <c r="AX114" s="52">
        <v>0</v>
      </c>
      <c r="AY114" s="52">
        <v>0</v>
      </c>
      <c r="AZ114" s="52"/>
      <c r="BA114" s="52"/>
      <c r="BB114" s="52"/>
      <c r="BC114" s="52"/>
      <c r="BD114" s="52"/>
      <c r="BE114" s="38">
        <f t="shared" si="97"/>
        <v>0</v>
      </c>
      <c r="BF114" s="52">
        <v>0</v>
      </c>
      <c r="BG114" s="52">
        <v>0</v>
      </c>
      <c r="BH114" s="52">
        <v>0</v>
      </c>
      <c r="BI114" s="52">
        <v>0</v>
      </c>
      <c r="BJ114" s="52">
        <v>0</v>
      </c>
      <c r="BK114" s="52"/>
      <c r="BL114" s="52"/>
      <c r="BM114" s="52"/>
      <c r="BN114" s="52"/>
      <c r="BO114" s="52"/>
      <c r="BP114" s="38">
        <f t="shared" si="98"/>
        <v>216.29112893599998</v>
      </c>
      <c r="BQ114" s="120">
        <f t="shared" si="99"/>
        <v>216.29112893599998</v>
      </c>
      <c r="BR114" s="120">
        <f t="shared" si="100"/>
        <v>0</v>
      </c>
      <c r="BS114" s="120">
        <f t="shared" si="101"/>
        <v>0</v>
      </c>
      <c r="BT114" s="52">
        <f t="shared" si="102"/>
        <v>0</v>
      </c>
      <c r="BU114" s="120">
        <f t="shared" si="103"/>
        <v>0</v>
      </c>
      <c r="BV114" s="35"/>
      <c r="BW114" s="35"/>
      <c r="BX114" s="35"/>
      <c r="BY114" s="35"/>
      <c r="BZ114" s="35"/>
      <c r="CA114" s="35"/>
    </row>
    <row r="115" spans="1:79" ht="56.25">
      <c r="A115" s="25" t="s">
        <v>179</v>
      </c>
      <c r="B115" s="50" t="s">
        <v>291</v>
      </c>
      <c r="C115" s="42" t="s">
        <v>353</v>
      </c>
      <c r="D115" s="46" t="s">
        <v>354</v>
      </c>
      <c r="E115" s="354" t="s">
        <v>460</v>
      </c>
      <c r="F115" s="354">
        <v>2021</v>
      </c>
      <c r="G115" s="354">
        <v>2024</v>
      </c>
      <c r="H115" s="35" t="s">
        <v>193</v>
      </c>
      <c r="I115" s="354" t="s">
        <v>193</v>
      </c>
      <c r="J115" s="354" t="s">
        <v>193</v>
      </c>
      <c r="K115" s="354" t="s">
        <v>193</v>
      </c>
      <c r="L115" s="35" t="s">
        <v>193</v>
      </c>
      <c r="M115" s="35" t="s">
        <v>193</v>
      </c>
      <c r="N115" s="35" t="s">
        <v>193</v>
      </c>
      <c r="O115" s="52">
        <v>0</v>
      </c>
      <c r="P115" s="52">
        <v>0</v>
      </c>
      <c r="Q115" s="52">
        <v>849.25713577959095</v>
      </c>
      <c r="R115" s="52">
        <v>929.90819999999997</v>
      </c>
      <c r="S115" s="52" t="s">
        <v>193</v>
      </c>
      <c r="T115" s="52" t="s">
        <v>193</v>
      </c>
      <c r="U115" s="52">
        <f t="shared" ref="U115:U126" si="106">R115</f>
        <v>929.90819999999997</v>
      </c>
      <c r="V115" s="52" t="s">
        <v>193</v>
      </c>
      <c r="W115" s="52">
        <v>0</v>
      </c>
      <c r="X115" s="52">
        <f t="shared" si="92"/>
        <v>929.90819999999997</v>
      </c>
      <c r="Y115" s="52" t="s">
        <v>193</v>
      </c>
      <c r="Z115" s="52">
        <f t="shared" si="93"/>
        <v>0</v>
      </c>
      <c r="AA115" s="52">
        <v>0</v>
      </c>
      <c r="AB115" s="52">
        <v>0</v>
      </c>
      <c r="AC115" s="52">
        <v>0</v>
      </c>
      <c r="AD115" s="52">
        <v>0</v>
      </c>
      <c r="AE115" s="52">
        <f t="shared" si="94"/>
        <v>0</v>
      </c>
      <c r="AF115" s="52">
        <v>0</v>
      </c>
      <c r="AG115" s="52">
        <v>0</v>
      </c>
      <c r="AH115" s="52">
        <v>0</v>
      </c>
      <c r="AI115" s="100">
        <f t="shared" si="105"/>
        <v>0</v>
      </c>
      <c r="AJ115" s="38">
        <f t="shared" si="95"/>
        <v>0</v>
      </c>
      <c r="AK115" s="52">
        <v>0</v>
      </c>
      <c r="AL115" s="52">
        <v>0</v>
      </c>
      <c r="AM115" s="52">
        <v>0</v>
      </c>
      <c r="AN115" s="52">
        <v>0</v>
      </c>
      <c r="AO115" s="52"/>
      <c r="AP115" s="52"/>
      <c r="AQ115" s="52"/>
      <c r="AR115" s="52"/>
      <c r="AS115" s="52"/>
      <c r="AT115" s="38">
        <f t="shared" si="96"/>
        <v>118.34139999999999</v>
      </c>
      <c r="AU115" s="52">
        <v>118.34139999999999</v>
      </c>
      <c r="AV115" s="52">
        <v>0</v>
      </c>
      <c r="AW115" s="52">
        <v>0</v>
      </c>
      <c r="AX115" s="52">
        <v>0</v>
      </c>
      <c r="AY115" s="52">
        <v>0</v>
      </c>
      <c r="AZ115" s="52"/>
      <c r="BA115" s="52"/>
      <c r="BB115" s="52"/>
      <c r="BC115" s="52"/>
      <c r="BD115" s="52"/>
      <c r="BE115" s="38">
        <f t="shared" si="97"/>
        <v>237.16120000000001</v>
      </c>
      <c r="BF115" s="52">
        <v>237.16120000000001</v>
      </c>
      <c r="BG115" s="52">
        <v>0</v>
      </c>
      <c r="BH115" s="52">
        <v>0</v>
      </c>
      <c r="BI115" s="52">
        <v>0</v>
      </c>
      <c r="BJ115" s="52">
        <v>0</v>
      </c>
      <c r="BK115" s="52"/>
      <c r="BL115" s="52"/>
      <c r="BM115" s="52"/>
      <c r="BN115" s="52"/>
      <c r="BO115" s="52"/>
      <c r="BP115" s="38">
        <f t="shared" si="98"/>
        <v>355.50260000000003</v>
      </c>
      <c r="BQ115" s="120">
        <f t="shared" si="99"/>
        <v>355.50260000000003</v>
      </c>
      <c r="BR115" s="120">
        <f t="shared" si="100"/>
        <v>0</v>
      </c>
      <c r="BS115" s="120">
        <f t="shared" si="101"/>
        <v>0</v>
      </c>
      <c r="BT115" s="52">
        <f t="shared" si="102"/>
        <v>0</v>
      </c>
      <c r="BU115" s="120">
        <f t="shared" si="103"/>
        <v>0</v>
      </c>
      <c r="BV115" s="35"/>
      <c r="BW115" s="35"/>
      <c r="BX115" s="35"/>
      <c r="BY115" s="35"/>
      <c r="BZ115" s="35"/>
      <c r="CA115" s="35"/>
    </row>
    <row r="116" spans="1:79" ht="112.5">
      <c r="A116" s="25" t="s">
        <v>179</v>
      </c>
      <c r="B116" s="50" t="s">
        <v>291</v>
      </c>
      <c r="C116" s="42" t="s">
        <v>355</v>
      </c>
      <c r="D116" s="46" t="s">
        <v>356</v>
      </c>
      <c r="E116" s="354" t="s">
        <v>460</v>
      </c>
      <c r="F116" s="354">
        <v>2021</v>
      </c>
      <c r="G116" s="354">
        <v>2024</v>
      </c>
      <c r="H116" s="35" t="s">
        <v>193</v>
      </c>
      <c r="I116" s="354" t="s">
        <v>193</v>
      </c>
      <c r="J116" s="354" t="s">
        <v>193</v>
      </c>
      <c r="K116" s="354" t="s">
        <v>193</v>
      </c>
      <c r="L116" s="35" t="s">
        <v>193</v>
      </c>
      <c r="M116" s="35" t="s">
        <v>193</v>
      </c>
      <c r="N116" s="35" t="s">
        <v>193</v>
      </c>
      <c r="O116" s="52">
        <v>0</v>
      </c>
      <c r="P116" s="52">
        <v>0</v>
      </c>
      <c r="Q116" s="52">
        <v>2484.1769201713601</v>
      </c>
      <c r="R116" s="52">
        <v>2708.1954999999998</v>
      </c>
      <c r="S116" s="52" t="s">
        <v>193</v>
      </c>
      <c r="T116" s="52" t="s">
        <v>193</v>
      </c>
      <c r="U116" s="52">
        <f t="shared" si="106"/>
        <v>2708.1954999999998</v>
      </c>
      <c r="V116" s="52" t="s">
        <v>193</v>
      </c>
      <c r="W116" s="52">
        <v>0</v>
      </c>
      <c r="X116" s="52">
        <f t="shared" si="92"/>
        <v>2708.1954999999998</v>
      </c>
      <c r="Y116" s="52" t="s">
        <v>193</v>
      </c>
      <c r="Z116" s="52">
        <f t="shared" si="93"/>
        <v>0</v>
      </c>
      <c r="AA116" s="52">
        <v>0</v>
      </c>
      <c r="AB116" s="52">
        <v>0</v>
      </c>
      <c r="AC116" s="52">
        <v>0</v>
      </c>
      <c r="AD116" s="52">
        <v>0</v>
      </c>
      <c r="AE116" s="52">
        <f t="shared" si="94"/>
        <v>0</v>
      </c>
      <c r="AF116" s="52">
        <v>0</v>
      </c>
      <c r="AG116" s="52">
        <v>0</v>
      </c>
      <c r="AH116" s="52">
        <v>0</v>
      </c>
      <c r="AI116" s="100">
        <f t="shared" si="105"/>
        <v>0</v>
      </c>
      <c r="AJ116" s="38">
        <f t="shared" si="95"/>
        <v>0</v>
      </c>
      <c r="AK116" s="52">
        <v>0</v>
      </c>
      <c r="AL116" s="52">
        <v>0</v>
      </c>
      <c r="AM116" s="52">
        <v>0</v>
      </c>
      <c r="AN116" s="52">
        <v>0</v>
      </c>
      <c r="AO116" s="52"/>
      <c r="AP116" s="52"/>
      <c r="AQ116" s="52"/>
      <c r="AR116" s="52"/>
      <c r="AS116" s="52"/>
      <c r="AT116" s="38">
        <f t="shared" si="96"/>
        <v>162.8262</v>
      </c>
      <c r="AU116" s="52">
        <v>162.8262</v>
      </c>
      <c r="AV116" s="52">
        <v>0</v>
      </c>
      <c r="AW116" s="52">
        <v>0</v>
      </c>
      <c r="AX116" s="52">
        <v>0</v>
      </c>
      <c r="AY116" s="52">
        <v>0</v>
      </c>
      <c r="AZ116" s="52"/>
      <c r="BA116" s="52"/>
      <c r="BB116" s="52"/>
      <c r="BC116" s="52"/>
      <c r="BD116" s="52"/>
      <c r="BE116" s="38">
        <f t="shared" si="97"/>
        <v>1375.8866</v>
      </c>
      <c r="BF116" s="52">
        <v>1375.8866</v>
      </c>
      <c r="BG116" s="52">
        <v>0</v>
      </c>
      <c r="BH116" s="52">
        <v>0</v>
      </c>
      <c r="BI116" s="52">
        <v>0</v>
      </c>
      <c r="BJ116" s="52">
        <v>0</v>
      </c>
      <c r="BK116" s="52"/>
      <c r="BL116" s="52"/>
      <c r="BM116" s="52"/>
      <c r="BN116" s="52"/>
      <c r="BO116" s="52"/>
      <c r="BP116" s="38">
        <f t="shared" si="98"/>
        <v>1538.7128</v>
      </c>
      <c r="BQ116" s="120">
        <f t="shared" si="99"/>
        <v>1538.7128</v>
      </c>
      <c r="BR116" s="120">
        <f t="shared" si="100"/>
        <v>0</v>
      </c>
      <c r="BS116" s="120">
        <f t="shared" si="101"/>
        <v>0</v>
      </c>
      <c r="BT116" s="52">
        <f t="shared" si="102"/>
        <v>0</v>
      </c>
      <c r="BU116" s="120">
        <f t="shared" si="103"/>
        <v>0</v>
      </c>
      <c r="BV116" s="35"/>
      <c r="BW116" s="35"/>
      <c r="BX116" s="35"/>
      <c r="BY116" s="35"/>
      <c r="BZ116" s="35"/>
      <c r="CA116" s="35"/>
    </row>
    <row r="117" spans="1:79">
      <c r="A117" s="25" t="s">
        <v>179</v>
      </c>
      <c r="B117" s="50" t="s">
        <v>291</v>
      </c>
      <c r="C117" s="42" t="s">
        <v>357</v>
      </c>
      <c r="D117" s="46" t="s">
        <v>358</v>
      </c>
      <c r="E117" s="354" t="s">
        <v>460</v>
      </c>
      <c r="F117" s="354">
        <v>2021</v>
      </c>
      <c r="G117" s="354">
        <v>2024</v>
      </c>
      <c r="H117" s="35" t="s">
        <v>193</v>
      </c>
      <c r="I117" s="354" t="s">
        <v>193</v>
      </c>
      <c r="J117" s="354" t="s">
        <v>193</v>
      </c>
      <c r="K117" s="354" t="s">
        <v>193</v>
      </c>
      <c r="L117" s="35" t="s">
        <v>193</v>
      </c>
      <c r="M117" s="35" t="s">
        <v>193</v>
      </c>
      <c r="N117" s="35" t="s">
        <v>193</v>
      </c>
      <c r="O117" s="52">
        <v>0</v>
      </c>
      <c r="P117" s="52">
        <v>0</v>
      </c>
      <c r="Q117" s="52">
        <v>918.87021229753998</v>
      </c>
      <c r="R117" s="52">
        <v>1007.8162</v>
      </c>
      <c r="S117" s="52" t="s">
        <v>193</v>
      </c>
      <c r="T117" s="52" t="s">
        <v>193</v>
      </c>
      <c r="U117" s="52">
        <f t="shared" si="106"/>
        <v>1007.8162</v>
      </c>
      <c r="V117" s="52" t="s">
        <v>193</v>
      </c>
      <c r="W117" s="52">
        <v>0</v>
      </c>
      <c r="X117" s="52">
        <f t="shared" si="92"/>
        <v>1007.8162</v>
      </c>
      <c r="Y117" s="52" t="s">
        <v>193</v>
      </c>
      <c r="Z117" s="52">
        <f t="shared" si="93"/>
        <v>0</v>
      </c>
      <c r="AA117" s="52">
        <v>0</v>
      </c>
      <c r="AB117" s="52">
        <v>0</v>
      </c>
      <c r="AC117" s="52">
        <v>0</v>
      </c>
      <c r="AD117" s="52">
        <v>0</v>
      </c>
      <c r="AE117" s="52">
        <f t="shared" si="94"/>
        <v>0</v>
      </c>
      <c r="AF117" s="52">
        <v>0</v>
      </c>
      <c r="AG117" s="52">
        <v>0</v>
      </c>
      <c r="AH117" s="52">
        <v>0</v>
      </c>
      <c r="AI117" s="100">
        <f t="shared" si="105"/>
        <v>0</v>
      </c>
      <c r="AJ117" s="38">
        <f t="shared" si="95"/>
        <v>0</v>
      </c>
      <c r="AK117" s="52">
        <v>0</v>
      </c>
      <c r="AL117" s="52">
        <v>0</v>
      </c>
      <c r="AM117" s="52">
        <v>0</v>
      </c>
      <c r="AN117" s="52">
        <v>0</v>
      </c>
      <c r="AO117" s="52"/>
      <c r="AP117" s="52"/>
      <c r="AQ117" s="52"/>
      <c r="AR117" s="52"/>
      <c r="AS117" s="52"/>
      <c r="AT117" s="38">
        <f t="shared" si="96"/>
        <v>102.0765</v>
      </c>
      <c r="AU117" s="52">
        <v>102.0765</v>
      </c>
      <c r="AV117" s="52">
        <v>0</v>
      </c>
      <c r="AW117" s="52">
        <v>0</v>
      </c>
      <c r="AX117" s="52">
        <v>0</v>
      </c>
      <c r="AY117" s="52">
        <v>0</v>
      </c>
      <c r="AZ117" s="52"/>
      <c r="BA117" s="52"/>
      <c r="BB117" s="52"/>
      <c r="BC117" s="52"/>
      <c r="BD117" s="52"/>
      <c r="BE117" s="38">
        <f t="shared" si="97"/>
        <v>264.6814</v>
      </c>
      <c r="BF117" s="52">
        <v>264.6814</v>
      </c>
      <c r="BG117" s="52">
        <v>0</v>
      </c>
      <c r="BH117" s="52">
        <v>0</v>
      </c>
      <c r="BI117" s="52">
        <v>0</v>
      </c>
      <c r="BJ117" s="52">
        <v>0</v>
      </c>
      <c r="BK117" s="52"/>
      <c r="BL117" s="52"/>
      <c r="BM117" s="52"/>
      <c r="BN117" s="52"/>
      <c r="BO117" s="52"/>
      <c r="BP117" s="38">
        <f t="shared" si="98"/>
        <v>366.75790000000001</v>
      </c>
      <c r="BQ117" s="120">
        <f t="shared" si="99"/>
        <v>366.75790000000001</v>
      </c>
      <c r="BR117" s="120">
        <f t="shared" si="100"/>
        <v>0</v>
      </c>
      <c r="BS117" s="120">
        <f t="shared" si="101"/>
        <v>0</v>
      </c>
      <c r="BT117" s="52">
        <f t="shared" si="102"/>
        <v>0</v>
      </c>
      <c r="BU117" s="120">
        <f t="shared" si="103"/>
        <v>0</v>
      </c>
      <c r="BV117" s="35"/>
      <c r="BW117" s="35"/>
      <c r="BX117" s="35"/>
      <c r="BY117" s="35"/>
      <c r="BZ117" s="35"/>
      <c r="CA117" s="35"/>
    </row>
    <row r="118" spans="1:79">
      <c r="A118" s="25" t="s">
        <v>179</v>
      </c>
      <c r="B118" s="50" t="s">
        <v>291</v>
      </c>
      <c r="C118" s="42" t="s">
        <v>359</v>
      </c>
      <c r="D118" s="46" t="s">
        <v>360</v>
      </c>
      <c r="E118" s="354" t="s">
        <v>460</v>
      </c>
      <c r="F118" s="354">
        <v>2021</v>
      </c>
      <c r="G118" s="354">
        <v>2024</v>
      </c>
      <c r="H118" s="35" t="s">
        <v>193</v>
      </c>
      <c r="I118" s="354" t="s">
        <v>193</v>
      </c>
      <c r="J118" s="354" t="s">
        <v>193</v>
      </c>
      <c r="K118" s="354" t="s">
        <v>193</v>
      </c>
      <c r="L118" s="35" t="s">
        <v>193</v>
      </c>
      <c r="M118" s="35" t="s">
        <v>193</v>
      </c>
      <c r="N118" s="35" t="s">
        <v>193</v>
      </c>
      <c r="O118" s="52">
        <v>0</v>
      </c>
      <c r="P118" s="52">
        <v>0</v>
      </c>
      <c r="Q118" s="52">
        <v>448.47559471276799</v>
      </c>
      <c r="R118" s="52">
        <v>510.8356</v>
      </c>
      <c r="S118" s="52" t="s">
        <v>193</v>
      </c>
      <c r="T118" s="52" t="s">
        <v>193</v>
      </c>
      <c r="U118" s="52">
        <f t="shared" si="106"/>
        <v>510.8356</v>
      </c>
      <c r="V118" s="52" t="s">
        <v>193</v>
      </c>
      <c r="W118" s="52">
        <v>0</v>
      </c>
      <c r="X118" s="52">
        <f t="shared" si="92"/>
        <v>510.8356</v>
      </c>
      <c r="Y118" s="52" t="s">
        <v>193</v>
      </c>
      <c r="Z118" s="52">
        <f t="shared" si="93"/>
        <v>0</v>
      </c>
      <c r="AA118" s="52">
        <v>0</v>
      </c>
      <c r="AB118" s="52">
        <v>0</v>
      </c>
      <c r="AC118" s="52">
        <v>0</v>
      </c>
      <c r="AD118" s="52">
        <v>0</v>
      </c>
      <c r="AE118" s="52">
        <f t="shared" si="94"/>
        <v>0</v>
      </c>
      <c r="AF118" s="52">
        <v>0</v>
      </c>
      <c r="AG118" s="52">
        <v>0</v>
      </c>
      <c r="AH118" s="52">
        <v>0</v>
      </c>
      <c r="AI118" s="100">
        <f t="shared" si="105"/>
        <v>0</v>
      </c>
      <c r="AJ118" s="38">
        <f t="shared" si="95"/>
        <v>0</v>
      </c>
      <c r="AK118" s="52">
        <v>0</v>
      </c>
      <c r="AL118" s="52">
        <v>0</v>
      </c>
      <c r="AM118" s="52">
        <v>0</v>
      </c>
      <c r="AN118" s="52">
        <v>0</v>
      </c>
      <c r="AO118" s="52"/>
      <c r="AP118" s="52"/>
      <c r="AQ118" s="52"/>
      <c r="AR118" s="52"/>
      <c r="AS118" s="52"/>
      <c r="AT118" s="38">
        <f t="shared" si="96"/>
        <v>29.357399999999998</v>
      </c>
      <c r="AU118" s="52">
        <v>29.357399999999998</v>
      </c>
      <c r="AV118" s="52">
        <v>0</v>
      </c>
      <c r="AW118" s="52">
        <v>0</v>
      </c>
      <c r="AX118" s="52">
        <v>0</v>
      </c>
      <c r="AY118" s="52">
        <v>0</v>
      </c>
      <c r="AZ118" s="52"/>
      <c r="BA118" s="52"/>
      <c r="BB118" s="52"/>
      <c r="BC118" s="52"/>
      <c r="BD118" s="52"/>
      <c r="BE118" s="38">
        <f t="shared" si="97"/>
        <v>0</v>
      </c>
      <c r="BF118" s="52">
        <v>0</v>
      </c>
      <c r="BG118" s="52">
        <v>0</v>
      </c>
      <c r="BH118" s="52">
        <v>0</v>
      </c>
      <c r="BI118" s="52">
        <v>0</v>
      </c>
      <c r="BJ118" s="52">
        <v>0</v>
      </c>
      <c r="BK118" s="52"/>
      <c r="BL118" s="52"/>
      <c r="BM118" s="52"/>
      <c r="BN118" s="52"/>
      <c r="BO118" s="52"/>
      <c r="BP118" s="38">
        <f t="shared" si="98"/>
        <v>29.357399999999998</v>
      </c>
      <c r="BQ118" s="120">
        <f t="shared" si="99"/>
        <v>29.357399999999998</v>
      </c>
      <c r="BR118" s="120">
        <f t="shared" si="100"/>
        <v>0</v>
      </c>
      <c r="BS118" s="120">
        <f t="shared" si="101"/>
        <v>0</v>
      </c>
      <c r="BT118" s="52">
        <f t="shared" si="102"/>
        <v>0</v>
      </c>
      <c r="BU118" s="120">
        <f t="shared" si="103"/>
        <v>0</v>
      </c>
      <c r="BV118" s="35"/>
      <c r="BW118" s="35"/>
      <c r="BX118" s="35"/>
      <c r="BY118" s="35"/>
      <c r="BZ118" s="35"/>
      <c r="CA118" s="35"/>
    </row>
    <row r="119" spans="1:79">
      <c r="A119" s="25" t="s">
        <v>179</v>
      </c>
      <c r="B119" s="50" t="s">
        <v>291</v>
      </c>
      <c r="C119" s="42" t="s">
        <v>361</v>
      </c>
      <c r="D119" s="46" t="s">
        <v>362</v>
      </c>
      <c r="E119" s="354" t="s">
        <v>460</v>
      </c>
      <c r="F119" s="354">
        <v>2022</v>
      </c>
      <c r="G119" s="354">
        <v>2024</v>
      </c>
      <c r="H119" s="35" t="s">
        <v>193</v>
      </c>
      <c r="I119" s="354" t="s">
        <v>193</v>
      </c>
      <c r="J119" s="354" t="s">
        <v>193</v>
      </c>
      <c r="K119" s="354" t="s">
        <v>193</v>
      </c>
      <c r="L119" s="35" t="s">
        <v>193</v>
      </c>
      <c r="M119" s="35" t="s">
        <v>193</v>
      </c>
      <c r="N119" s="35" t="s">
        <v>193</v>
      </c>
      <c r="O119" s="52">
        <v>0</v>
      </c>
      <c r="P119" s="52">
        <v>0</v>
      </c>
      <c r="Q119" s="52">
        <v>1132.8226796054701</v>
      </c>
      <c r="R119" s="52">
        <v>1291.2655999999999</v>
      </c>
      <c r="S119" s="52" t="s">
        <v>193</v>
      </c>
      <c r="T119" s="52" t="s">
        <v>193</v>
      </c>
      <c r="U119" s="52">
        <f t="shared" si="106"/>
        <v>1291.2655999999999</v>
      </c>
      <c r="V119" s="52" t="s">
        <v>193</v>
      </c>
      <c r="W119" s="52">
        <v>0</v>
      </c>
      <c r="X119" s="52">
        <f t="shared" si="92"/>
        <v>1291.2655999999999</v>
      </c>
      <c r="Y119" s="52" t="s">
        <v>193</v>
      </c>
      <c r="Z119" s="52">
        <f t="shared" si="93"/>
        <v>0</v>
      </c>
      <c r="AA119" s="52">
        <v>0</v>
      </c>
      <c r="AB119" s="52">
        <v>0</v>
      </c>
      <c r="AC119" s="52">
        <v>0</v>
      </c>
      <c r="AD119" s="52">
        <v>0</v>
      </c>
      <c r="AE119" s="52">
        <f t="shared" si="94"/>
        <v>0</v>
      </c>
      <c r="AF119" s="52">
        <v>0</v>
      </c>
      <c r="AG119" s="52">
        <v>0</v>
      </c>
      <c r="AH119" s="52">
        <v>0</v>
      </c>
      <c r="AI119" s="100">
        <f t="shared" si="105"/>
        <v>0</v>
      </c>
      <c r="AJ119" s="38">
        <f t="shared" si="95"/>
        <v>0</v>
      </c>
      <c r="AK119" s="52">
        <v>0</v>
      </c>
      <c r="AL119" s="52">
        <v>0</v>
      </c>
      <c r="AM119" s="52">
        <v>0</v>
      </c>
      <c r="AN119" s="52">
        <v>0</v>
      </c>
      <c r="AO119" s="52"/>
      <c r="AP119" s="52"/>
      <c r="AQ119" s="52"/>
      <c r="AR119" s="52"/>
      <c r="AS119" s="52"/>
      <c r="AT119" s="38">
        <f t="shared" si="96"/>
        <v>0</v>
      </c>
      <c r="AU119" s="52">
        <v>0</v>
      </c>
      <c r="AV119" s="52">
        <v>0</v>
      </c>
      <c r="AW119" s="52">
        <v>0</v>
      </c>
      <c r="AX119" s="52">
        <v>0</v>
      </c>
      <c r="AY119" s="52">
        <v>0</v>
      </c>
      <c r="AZ119" s="52"/>
      <c r="BA119" s="52"/>
      <c r="BB119" s="52"/>
      <c r="BC119" s="52"/>
      <c r="BD119" s="52"/>
      <c r="BE119" s="38">
        <f t="shared" si="97"/>
        <v>104.6183</v>
      </c>
      <c r="BF119" s="52">
        <v>104.6183</v>
      </c>
      <c r="BG119" s="52">
        <v>0</v>
      </c>
      <c r="BH119" s="52">
        <v>0</v>
      </c>
      <c r="BI119" s="52">
        <v>0</v>
      </c>
      <c r="BJ119" s="52">
        <v>0</v>
      </c>
      <c r="BK119" s="52"/>
      <c r="BL119" s="52"/>
      <c r="BM119" s="52"/>
      <c r="BN119" s="52"/>
      <c r="BO119" s="52"/>
      <c r="BP119" s="38">
        <f t="shared" si="98"/>
        <v>104.6183</v>
      </c>
      <c r="BQ119" s="120">
        <f t="shared" si="99"/>
        <v>104.6183</v>
      </c>
      <c r="BR119" s="120">
        <f t="shared" si="100"/>
        <v>0</v>
      </c>
      <c r="BS119" s="120">
        <f t="shared" si="101"/>
        <v>0</v>
      </c>
      <c r="BT119" s="52">
        <f t="shared" si="102"/>
        <v>0</v>
      </c>
      <c r="BU119" s="120">
        <f t="shared" si="103"/>
        <v>0</v>
      </c>
      <c r="BV119" s="35"/>
      <c r="BW119" s="35"/>
      <c r="BX119" s="35"/>
      <c r="BY119" s="35"/>
      <c r="BZ119" s="35"/>
      <c r="CA119" s="35"/>
    </row>
    <row r="120" spans="1:79" ht="29.25" customHeight="1">
      <c r="A120" s="25" t="s">
        <v>179</v>
      </c>
      <c r="B120" s="50" t="s">
        <v>291</v>
      </c>
      <c r="C120" s="42" t="s">
        <v>363</v>
      </c>
      <c r="D120" s="46" t="s">
        <v>364</v>
      </c>
      <c r="E120" s="354" t="s">
        <v>460</v>
      </c>
      <c r="F120" s="354">
        <v>2021</v>
      </c>
      <c r="G120" s="354">
        <v>2024</v>
      </c>
      <c r="H120" s="35" t="s">
        <v>193</v>
      </c>
      <c r="I120" s="354" t="s">
        <v>193</v>
      </c>
      <c r="J120" s="354" t="s">
        <v>193</v>
      </c>
      <c r="K120" s="354" t="s">
        <v>193</v>
      </c>
      <c r="L120" s="35" t="s">
        <v>193</v>
      </c>
      <c r="M120" s="35" t="s">
        <v>193</v>
      </c>
      <c r="N120" s="35" t="s">
        <v>193</v>
      </c>
      <c r="O120" s="52">
        <v>0</v>
      </c>
      <c r="P120" s="52">
        <v>0</v>
      </c>
      <c r="Q120" s="52">
        <v>1145.88057754132</v>
      </c>
      <c r="R120" s="52">
        <v>1311.6115</v>
      </c>
      <c r="S120" s="52" t="s">
        <v>193</v>
      </c>
      <c r="T120" s="52" t="s">
        <v>193</v>
      </c>
      <c r="U120" s="52">
        <f t="shared" si="106"/>
        <v>1311.6115</v>
      </c>
      <c r="V120" s="52" t="s">
        <v>193</v>
      </c>
      <c r="W120" s="52">
        <v>0</v>
      </c>
      <c r="X120" s="52">
        <f t="shared" si="92"/>
        <v>1311.6115</v>
      </c>
      <c r="Y120" s="52" t="s">
        <v>193</v>
      </c>
      <c r="Z120" s="52">
        <f t="shared" si="93"/>
        <v>0</v>
      </c>
      <c r="AA120" s="52">
        <v>0</v>
      </c>
      <c r="AB120" s="52">
        <v>0</v>
      </c>
      <c r="AC120" s="52">
        <v>0</v>
      </c>
      <c r="AD120" s="52">
        <v>0</v>
      </c>
      <c r="AE120" s="52">
        <f t="shared" si="94"/>
        <v>0</v>
      </c>
      <c r="AF120" s="52">
        <v>0</v>
      </c>
      <c r="AG120" s="52">
        <v>0</v>
      </c>
      <c r="AH120" s="52">
        <v>0</v>
      </c>
      <c r="AI120" s="100">
        <f t="shared" si="105"/>
        <v>0</v>
      </c>
      <c r="AJ120" s="38">
        <f t="shared" si="95"/>
        <v>0</v>
      </c>
      <c r="AK120" s="52">
        <v>0</v>
      </c>
      <c r="AL120" s="52">
        <v>0</v>
      </c>
      <c r="AM120" s="52">
        <v>0</v>
      </c>
      <c r="AN120" s="52">
        <v>0</v>
      </c>
      <c r="AO120" s="52"/>
      <c r="AP120" s="52"/>
      <c r="AQ120" s="52"/>
      <c r="AR120" s="52"/>
      <c r="AS120" s="52"/>
      <c r="AT120" s="38">
        <f t="shared" si="96"/>
        <v>68.683700000000002</v>
      </c>
      <c r="AU120" s="52">
        <v>68.683700000000002</v>
      </c>
      <c r="AV120" s="52">
        <v>0</v>
      </c>
      <c r="AW120" s="52">
        <v>0</v>
      </c>
      <c r="AX120" s="52">
        <v>0</v>
      </c>
      <c r="AY120" s="52">
        <v>0</v>
      </c>
      <c r="AZ120" s="52"/>
      <c r="BA120" s="52"/>
      <c r="BB120" s="52"/>
      <c r="BC120" s="52"/>
      <c r="BD120" s="52"/>
      <c r="BE120" s="38">
        <f t="shared" si="97"/>
        <v>0</v>
      </c>
      <c r="BF120" s="52">
        <v>0</v>
      </c>
      <c r="BG120" s="52">
        <v>0</v>
      </c>
      <c r="BH120" s="52">
        <v>0</v>
      </c>
      <c r="BI120" s="52">
        <v>0</v>
      </c>
      <c r="BJ120" s="52">
        <v>0</v>
      </c>
      <c r="BK120" s="52"/>
      <c r="BL120" s="52"/>
      <c r="BM120" s="52"/>
      <c r="BN120" s="52"/>
      <c r="BO120" s="52"/>
      <c r="BP120" s="38">
        <f t="shared" si="98"/>
        <v>68.683700000000002</v>
      </c>
      <c r="BQ120" s="120">
        <f t="shared" si="99"/>
        <v>68.683700000000002</v>
      </c>
      <c r="BR120" s="120">
        <f t="shared" si="100"/>
        <v>0</v>
      </c>
      <c r="BS120" s="120">
        <f t="shared" si="101"/>
        <v>0</v>
      </c>
      <c r="BT120" s="52">
        <f t="shared" si="102"/>
        <v>0</v>
      </c>
      <c r="BU120" s="120">
        <f t="shared" si="103"/>
        <v>0</v>
      </c>
      <c r="BV120" s="35"/>
      <c r="BW120" s="35"/>
      <c r="BX120" s="35"/>
      <c r="BY120" s="35"/>
      <c r="BZ120" s="35"/>
      <c r="CA120" s="35"/>
    </row>
    <row r="121" spans="1:79">
      <c r="A121" s="25" t="s">
        <v>179</v>
      </c>
      <c r="B121" s="50" t="s">
        <v>291</v>
      </c>
      <c r="C121" s="42" t="s">
        <v>365</v>
      </c>
      <c r="D121" s="46" t="s">
        <v>366</v>
      </c>
      <c r="E121" s="354" t="s">
        <v>460</v>
      </c>
      <c r="F121" s="354">
        <v>2021</v>
      </c>
      <c r="G121" s="354">
        <v>2024</v>
      </c>
      <c r="H121" s="35" t="s">
        <v>193</v>
      </c>
      <c r="I121" s="354" t="s">
        <v>193</v>
      </c>
      <c r="J121" s="354" t="s">
        <v>193</v>
      </c>
      <c r="K121" s="354" t="s">
        <v>193</v>
      </c>
      <c r="L121" s="35" t="s">
        <v>193</v>
      </c>
      <c r="M121" s="35" t="s">
        <v>193</v>
      </c>
      <c r="N121" s="35" t="s">
        <v>193</v>
      </c>
      <c r="O121" s="52">
        <v>0</v>
      </c>
      <c r="P121" s="52">
        <v>0</v>
      </c>
      <c r="Q121" s="52">
        <v>782.83705903665702</v>
      </c>
      <c r="R121" s="52">
        <v>886.73299999999995</v>
      </c>
      <c r="S121" s="52" t="s">
        <v>193</v>
      </c>
      <c r="T121" s="52" t="s">
        <v>193</v>
      </c>
      <c r="U121" s="52">
        <f t="shared" si="106"/>
        <v>886.73299999999995</v>
      </c>
      <c r="V121" s="52" t="s">
        <v>193</v>
      </c>
      <c r="W121" s="52">
        <v>0</v>
      </c>
      <c r="X121" s="52">
        <f t="shared" si="92"/>
        <v>886.73299999999995</v>
      </c>
      <c r="Y121" s="52" t="s">
        <v>193</v>
      </c>
      <c r="Z121" s="52">
        <f t="shared" si="93"/>
        <v>0</v>
      </c>
      <c r="AA121" s="52">
        <v>0</v>
      </c>
      <c r="AB121" s="52">
        <v>0</v>
      </c>
      <c r="AC121" s="52">
        <v>0</v>
      </c>
      <c r="AD121" s="52">
        <v>0</v>
      </c>
      <c r="AE121" s="52">
        <f t="shared" si="94"/>
        <v>0</v>
      </c>
      <c r="AF121" s="52">
        <v>0</v>
      </c>
      <c r="AG121" s="52">
        <v>0</v>
      </c>
      <c r="AH121" s="52">
        <v>0</v>
      </c>
      <c r="AI121" s="100">
        <f t="shared" si="105"/>
        <v>0</v>
      </c>
      <c r="AJ121" s="38">
        <f t="shared" si="95"/>
        <v>0</v>
      </c>
      <c r="AK121" s="52">
        <v>0</v>
      </c>
      <c r="AL121" s="52">
        <v>0</v>
      </c>
      <c r="AM121" s="52">
        <v>0</v>
      </c>
      <c r="AN121" s="52">
        <v>0</v>
      </c>
      <c r="AO121" s="52"/>
      <c r="AP121" s="52"/>
      <c r="AQ121" s="52"/>
      <c r="AR121" s="52"/>
      <c r="AS121" s="52"/>
      <c r="AT121" s="38">
        <f t="shared" si="96"/>
        <v>98.434899999999999</v>
      </c>
      <c r="AU121" s="52">
        <v>98.434899999999999</v>
      </c>
      <c r="AV121" s="52">
        <v>0</v>
      </c>
      <c r="AW121" s="52">
        <v>0</v>
      </c>
      <c r="AX121" s="52">
        <v>0</v>
      </c>
      <c r="AY121" s="52">
        <v>0</v>
      </c>
      <c r="AZ121" s="52"/>
      <c r="BA121" s="52"/>
      <c r="BB121" s="52"/>
      <c r="BC121" s="52"/>
      <c r="BD121" s="52"/>
      <c r="BE121" s="38">
        <f t="shared" si="97"/>
        <v>0</v>
      </c>
      <c r="BF121" s="52">
        <v>0</v>
      </c>
      <c r="BG121" s="52">
        <v>0</v>
      </c>
      <c r="BH121" s="52">
        <v>0</v>
      </c>
      <c r="BI121" s="52">
        <v>0</v>
      </c>
      <c r="BJ121" s="52">
        <v>0</v>
      </c>
      <c r="BK121" s="52"/>
      <c r="BL121" s="52"/>
      <c r="BM121" s="52"/>
      <c r="BN121" s="52"/>
      <c r="BO121" s="52"/>
      <c r="BP121" s="38">
        <f t="shared" si="98"/>
        <v>98.434899999999999</v>
      </c>
      <c r="BQ121" s="120">
        <f t="shared" si="99"/>
        <v>98.434899999999999</v>
      </c>
      <c r="BR121" s="120">
        <f t="shared" si="100"/>
        <v>0</v>
      </c>
      <c r="BS121" s="120">
        <f t="shared" si="101"/>
        <v>0</v>
      </c>
      <c r="BT121" s="52">
        <f t="shared" si="102"/>
        <v>0</v>
      </c>
      <c r="BU121" s="120">
        <f t="shared" si="103"/>
        <v>0</v>
      </c>
      <c r="BV121" s="35"/>
      <c r="BW121" s="35"/>
      <c r="BX121" s="35"/>
      <c r="BY121" s="35"/>
      <c r="BZ121" s="35"/>
      <c r="CA121" s="35"/>
    </row>
    <row r="122" spans="1:79">
      <c r="A122" s="25" t="s">
        <v>179</v>
      </c>
      <c r="B122" s="50" t="s">
        <v>291</v>
      </c>
      <c r="C122" s="42" t="s">
        <v>367</v>
      </c>
      <c r="D122" s="46" t="s">
        <v>368</v>
      </c>
      <c r="E122" s="354" t="s">
        <v>460</v>
      </c>
      <c r="F122" s="354">
        <v>2021</v>
      </c>
      <c r="G122" s="354">
        <v>2024</v>
      </c>
      <c r="H122" s="35" t="s">
        <v>193</v>
      </c>
      <c r="I122" s="354" t="s">
        <v>193</v>
      </c>
      <c r="J122" s="354" t="s">
        <v>193</v>
      </c>
      <c r="K122" s="354" t="s">
        <v>193</v>
      </c>
      <c r="L122" s="35" t="s">
        <v>193</v>
      </c>
      <c r="M122" s="35" t="s">
        <v>193</v>
      </c>
      <c r="N122" s="35" t="s">
        <v>193</v>
      </c>
      <c r="O122" s="52">
        <v>0</v>
      </c>
      <c r="P122" s="52">
        <v>0</v>
      </c>
      <c r="Q122" s="52">
        <v>587.12125785493799</v>
      </c>
      <c r="R122" s="52">
        <v>653.12929999999994</v>
      </c>
      <c r="S122" s="52" t="s">
        <v>193</v>
      </c>
      <c r="T122" s="52" t="s">
        <v>193</v>
      </c>
      <c r="U122" s="52">
        <f t="shared" si="106"/>
        <v>653.12929999999994</v>
      </c>
      <c r="V122" s="52" t="s">
        <v>193</v>
      </c>
      <c r="W122" s="52">
        <v>0</v>
      </c>
      <c r="X122" s="52">
        <f t="shared" si="92"/>
        <v>653.12929999999994</v>
      </c>
      <c r="Y122" s="52" t="s">
        <v>193</v>
      </c>
      <c r="Z122" s="52">
        <f t="shared" si="93"/>
        <v>0</v>
      </c>
      <c r="AA122" s="52">
        <v>0</v>
      </c>
      <c r="AB122" s="52">
        <v>0</v>
      </c>
      <c r="AC122" s="52">
        <v>0</v>
      </c>
      <c r="AD122" s="52">
        <v>0</v>
      </c>
      <c r="AE122" s="52">
        <f t="shared" si="94"/>
        <v>0</v>
      </c>
      <c r="AF122" s="52">
        <v>0</v>
      </c>
      <c r="AG122" s="52">
        <v>0</v>
      </c>
      <c r="AH122" s="52">
        <v>0</v>
      </c>
      <c r="AI122" s="100">
        <f t="shared" si="105"/>
        <v>0</v>
      </c>
      <c r="AJ122" s="38">
        <f t="shared" si="95"/>
        <v>0</v>
      </c>
      <c r="AK122" s="52">
        <v>0</v>
      </c>
      <c r="AL122" s="52">
        <v>0</v>
      </c>
      <c r="AM122" s="52">
        <v>0</v>
      </c>
      <c r="AN122" s="52">
        <v>0</v>
      </c>
      <c r="AO122" s="52"/>
      <c r="AP122" s="52"/>
      <c r="AQ122" s="52"/>
      <c r="AR122" s="52"/>
      <c r="AS122" s="52"/>
      <c r="AT122" s="38">
        <f t="shared" si="96"/>
        <v>29.249700000000001</v>
      </c>
      <c r="AU122" s="52">
        <v>29.249700000000001</v>
      </c>
      <c r="AV122" s="52">
        <v>0</v>
      </c>
      <c r="AW122" s="52">
        <v>0</v>
      </c>
      <c r="AX122" s="52">
        <v>0</v>
      </c>
      <c r="AY122" s="52">
        <v>0</v>
      </c>
      <c r="AZ122" s="52"/>
      <c r="BA122" s="52"/>
      <c r="BB122" s="52"/>
      <c r="BC122" s="52"/>
      <c r="BD122" s="52"/>
      <c r="BE122" s="38">
        <f t="shared" si="97"/>
        <v>0</v>
      </c>
      <c r="BF122" s="52">
        <v>0</v>
      </c>
      <c r="BG122" s="52">
        <v>0</v>
      </c>
      <c r="BH122" s="52">
        <v>0</v>
      </c>
      <c r="BI122" s="52">
        <v>0</v>
      </c>
      <c r="BJ122" s="52">
        <v>0</v>
      </c>
      <c r="BK122" s="52"/>
      <c r="BL122" s="52"/>
      <c r="BM122" s="52"/>
      <c r="BN122" s="52"/>
      <c r="BO122" s="52"/>
      <c r="BP122" s="38">
        <f t="shared" si="98"/>
        <v>29.249700000000001</v>
      </c>
      <c r="BQ122" s="120">
        <f t="shared" si="99"/>
        <v>29.249700000000001</v>
      </c>
      <c r="BR122" s="120">
        <f t="shared" si="100"/>
        <v>0</v>
      </c>
      <c r="BS122" s="120">
        <f t="shared" si="101"/>
        <v>0</v>
      </c>
      <c r="BT122" s="52">
        <f t="shared" si="102"/>
        <v>0</v>
      </c>
      <c r="BU122" s="120">
        <f t="shared" si="103"/>
        <v>0</v>
      </c>
      <c r="BV122" s="35"/>
      <c r="BW122" s="35"/>
      <c r="BX122" s="35"/>
      <c r="BY122" s="35"/>
      <c r="BZ122" s="35"/>
      <c r="CA122" s="35"/>
    </row>
    <row r="123" spans="1:79">
      <c r="A123" s="25" t="s">
        <v>179</v>
      </c>
      <c r="B123" s="50" t="s">
        <v>291</v>
      </c>
      <c r="C123" s="42" t="s">
        <v>369</v>
      </c>
      <c r="D123" s="46" t="s">
        <v>370</v>
      </c>
      <c r="E123" s="354" t="s">
        <v>460</v>
      </c>
      <c r="F123" s="354">
        <v>2021</v>
      </c>
      <c r="G123" s="354">
        <v>2024</v>
      </c>
      <c r="H123" s="35" t="s">
        <v>193</v>
      </c>
      <c r="I123" s="354" t="s">
        <v>193</v>
      </c>
      <c r="J123" s="354" t="s">
        <v>193</v>
      </c>
      <c r="K123" s="354" t="s">
        <v>193</v>
      </c>
      <c r="L123" s="35" t="s">
        <v>193</v>
      </c>
      <c r="M123" s="35" t="s">
        <v>193</v>
      </c>
      <c r="N123" s="35" t="s">
        <v>193</v>
      </c>
      <c r="O123" s="52">
        <v>0</v>
      </c>
      <c r="P123" s="52">
        <v>0</v>
      </c>
      <c r="Q123" s="52">
        <v>1243.31405095939</v>
      </c>
      <c r="R123" s="52">
        <v>1412.8973000000001</v>
      </c>
      <c r="S123" s="52" t="s">
        <v>193</v>
      </c>
      <c r="T123" s="52" t="s">
        <v>193</v>
      </c>
      <c r="U123" s="52">
        <f t="shared" si="106"/>
        <v>1412.8973000000001</v>
      </c>
      <c r="V123" s="52" t="s">
        <v>193</v>
      </c>
      <c r="W123" s="52">
        <v>0</v>
      </c>
      <c r="X123" s="52">
        <f t="shared" si="92"/>
        <v>1412.8973000000001</v>
      </c>
      <c r="Y123" s="52" t="s">
        <v>193</v>
      </c>
      <c r="Z123" s="52">
        <f t="shared" si="93"/>
        <v>0</v>
      </c>
      <c r="AA123" s="52">
        <v>0</v>
      </c>
      <c r="AB123" s="52">
        <v>0</v>
      </c>
      <c r="AC123" s="52">
        <v>0</v>
      </c>
      <c r="AD123" s="52">
        <v>0</v>
      </c>
      <c r="AE123" s="52">
        <f t="shared" si="94"/>
        <v>0</v>
      </c>
      <c r="AF123" s="52">
        <v>0</v>
      </c>
      <c r="AG123" s="52">
        <v>0</v>
      </c>
      <c r="AH123" s="52">
        <v>0</v>
      </c>
      <c r="AI123" s="100">
        <f t="shared" si="105"/>
        <v>0</v>
      </c>
      <c r="AJ123" s="38">
        <f t="shared" si="95"/>
        <v>0</v>
      </c>
      <c r="AK123" s="52">
        <v>0</v>
      </c>
      <c r="AL123" s="52">
        <v>0</v>
      </c>
      <c r="AM123" s="52">
        <v>0</v>
      </c>
      <c r="AN123" s="52">
        <v>0</v>
      </c>
      <c r="AO123" s="52"/>
      <c r="AP123" s="52"/>
      <c r="AQ123" s="52"/>
      <c r="AR123" s="52"/>
      <c r="AS123" s="52"/>
      <c r="AT123" s="38">
        <f t="shared" si="96"/>
        <v>0</v>
      </c>
      <c r="AU123" s="52">
        <v>0</v>
      </c>
      <c r="AV123" s="52">
        <v>0</v>
      </c>
      <c r="AW123" s="52">
        <v>0</v>
      </c>
      <c r="AX123" s="52">
        <v>0</v>
      </c>
      <c r="AY123" s="52">
        <v>0</v>
      </c>
      <c r="AZ123" s="52"/>
      <c r="BA123" s="52"/>
      <c r="BB123" s="52"/>
      <c r="BC123" s="52"/>
      <c r="BD123" s="52"/>
      <c r="BE123" s="38">
        <f t="shared" si="97"/>
        <v>180.5659</v>
      </c>
      <c r="BF123" s="52">
        <v>180.5659</v>
      </c>
      <c r="BG123" s="52">
        <v>0</v>
      </c>
      <c r="BH123" s="52">
        <v>0</v>
      </c>
      <c r="BI123" s="52">
        <v>0</v>
      </c>
      <c r="BJ123" s="52">
        <v>0</v>
      </c>
      <c r="BK123" s="52"/>
      <c r="BL123" s="52"/>
      <c r="BM123" s="52"/>
      <c r="BN123" s="52"/>
      <c r="BO123" s="52"/>
      <c r="BP123" s="38">
        <f t="shared" si="98"/>
        <v>180.5659</v>
      </c>
      <c r="BQ123" s="120">
        <f t="shared" si="99"/>
        <v>180.5659</v>
      </c>
      <c r="BR123" s="120">
        <f t="shared" si="100"/>
        <v>0</v>
      </c>
      <c r="BS123" s="120">
        <f t="shared" si="101"/>
        <v>0</v>
      </c>
      <c r="BT123" s="52">
        <f t="shared" si="102"/>
        <v>0</v>
      </c>
      <c r="BU123" s="120">
        <f t="shared" si="103"/>
        <v>0</v>
      </c>
      <c r="BV123" s="35"/>
      <c r="BW123" s="35"/>
      <c r="BX123" s="35"/>
      <c r="BY123" s="35"/>
      <c r="BZ123" s="35"/>
      <c r="CA123" s="35"/>
    </row>
    <row r="124" spans="1:79" ht="75">
      <c r="A124" s="25" t="s">
        <v>179</v>
      </c>
      <c r="B124" s="50" t="s">
        <v>291</v>
      </c>
      <c r="C124" s="42" t="s">
        <v>371</v>
      </c>
      <c r="D124" s="46" t="s">
        <v>372</v>
      </c>
      <c r="E124" s="354" t="s">
        <v>460</v>
      </c>
      <c r="F124" s="354">
        <v>2021</v>
      </c>
      <c r="G124" s="354">
        <v>2024</v>
      </c>
      <c r="H124" s="35" t="s">
        <v>193</v>
      </c>
      <c r="I124" s="354" t="s">
        <v>193</v>
      </c>
      <c r="J124" s="354" t="s">
        <v>193</v>
      </c>
      <c r="K124" s="354" t="s">
        <v>193</v>
      </c>
      <c r="L124" s="35" t="s">
        <v>193</v>
      </c>
      <c r="M124" s="35" t="s">
        <v>193</v>
      </c>
      <c r="N124" s="35" t="s">
        <v>193</v>
      </c>
      <c r="O124" s="52">
        <v>0</v>
      </c>
      <c r="P124" s="52">
        <v>0</v>
      </c>
      <c r="Q124" s="52">
        <v>1083.41257829189</v>
      </c>
      <c r="R124" s="52">
        <v>1232.8018999999999</v>
      </c>
      <c r="S124" s="52" t="s">
        <v>193</v>
      </c>
      <c r="T124" s="52" t="s">
        <v>193</v>
      </c>
      <c r="U124" s="52">
        <f t="shared" si="106"/>
        <v>1232.8018999999999</v>
      </c>
      <c r="V124" s="52" t="s">
        <v>193</v>
      </c>
      <c r="W124" s="52">
        <v>0</v>
      </c>
      <c r="X124" s="52">
        <f t="shared" si="92"/>
        <v>1232.8018999999999</v>
      </c>
      <c r="Y124" s="52" t="s">
        <v>193</v>
      </c>
      <c r="Z124" s="52">
        <f t="shared" si="93"/>
        <v>0</v>
      </c>
      <c r="AA124" s="52">
        <v>0</v>
      </c>
      <c r="AB124" s="52">
        <v>0</v>
      </c>
      <c r="AC124" s="52">
        <v>0</v>
      </c>
      <c r="AD124" s="52">
        <v>0</v>
      </c>
      <c r="AE124" s="52">
        <f t="shared" si="94"/>
        <v>0</v>
      </c>
      <c r="AF124" s="52">
        <v>0</v>
      </c>
      <c r="AG124" s="52">
        <v>0</v>
      </c>
      <c r="AH124" s="52">
        <v>0</v>
      </c>
      <c r="AI124" s="100">
        <f t="shared" si="105"/>
        <v>0</v>
      </c>
      <c r="AJ124" s="38">
        <f t="shared" si="95"/>
        <v>0</v>
      </c>
      <c r="AK124" s="52">
        <v>0</v>
      </c>
      <c r="AL124" s="52">
        <v>0</v>
      </c>
      <c r="AM124" s="52">
        <v>0</v>
      </c>
      <c r="AN124" s="52">
        <v>0</v>
      </c>
      <c r="AO124" s="52"/>
      <c r="AP124" s="52"/>
      <c r="AQ124" s="52"/>
      <c r="AR124" s="52"/>
      <c r="AS124" s="52"/>
      <c r="AT124" s="38">
        <f t="shared" si="96"/>
        <v>102.7734</v>
      </c>
      <c r="AU124" s="52">
        <v>102.7734</v>
      </c>
      <c r="AV124" s="52">
        <v>0</v>
      </c>
      <c r="AW124" s="52">
        <v>0</v>
      </c>
      <c r="AX124" s="52">
        <v>0</v>
      </c>
      <c r="AY124" s="52">
        <v>0</v>
      </c>
      <c r="AZ124" s="52"/>
      <c r="BA124" s="52"/>
      <c r="BB124" s="52"/>
      <c r="BC124" s="52"/>
      <c r="BD124" s="52"/>
      <c r="BE124" s="38">
        <f t="shared" si="97"/>
        <v>0</v>
      </c>
      <c r="BF124" s="52">
        <v>0</v>
      </c>
      <c r="BG124" s="52">
        <v>0</v>
      </c>
      <c r="BH124" s="52">
        <v>0</v>
      </c>
      <c r="BI124" s="52">
        <v>0</v>
      </c>
      <c r="BJ124" s="52">
        <v>0</v>
      </c>
      <c r="BK124" s="52"/>
      <c r="BL124" s="52"/>
      <c r="BM124" s="52"/>
      <c r="BN124" s="52"/>
      <c r="BO124" s="52"/>
      <c r="BP124" s="38">
        <f t="shared" si="98"/>
        <v>102.7734</v>
      </c>
      <c r="BQ124" s="120">
        <f t="shared" si="99"/>
        <v>102.7734</v>
      </c>
      <c r="BR124" s="120">
        <f t="shared" si="100"/>
        <v>0</v>
      </c>
      <c r="BS124" s="120">
        <f t="shared" si="101"/>
        <v>0</v>
      </c>
      <c r="BT124" s="52">
        <f t="shared" si="102"/>
        <v>0</v>
      </c>
      <c r="BU124" s="120">
        <f t="shared" si="103"/>
        <v>0</v>
      </c>
      <c r="BV124" s="35"/>
      <c r="BW124" s="35"/>
      <c r="BX124" s="35"/>
      <c r="BY124" s="35"/>
      <c r="BZ124" s="35"/>
      <c r="CA124" s="35"/>
    </row>
    <row r="125" spans="1:79">
      <c r="A125" s="25" t="s">
        <v>179</v>
      </c>
      <c r="B125" s="50" t="s">
        <v>291</v>
      </c>
      <c r="C125" s="42" t="s">
        <v>373</v>
      </c>
      <c r="D125" s="46" t="s">
        <v>374</v>
      </c>
      <c r="E125" s="354" t="s">
        <v>460</v>
      </c>
      <c r="F125" s="354">
        <v>2021</v>
      </c>
      <c r="G125" s="354">
        <v>2024</v>
      </c>
      <c r="H125" s="35" t="s">
        <v>193</v>
      </c>
      <c r="I125" s="354" t="s">
        <v>193</v>
      </c>
      <c r="J125" s="354" t="s">
        <v>193</v>
      </c>
      <c r="K125" s="354" t="s">
        <v>193</v>
      </c>
      <c r="L125" s="35" t="s">
        <v>193</v>
      </c>
      <c r="M125" s="35" t="s">
        <v>193</v>
      </c>
      <c r="N125" s="35" t="s">
        <v>193</v>
      </c>
      <c r="O125" s="52">
        <v>0</v>
      </c>
      <c r="P125" s="52">
        <v>0</v>
      </c>
      <c r="Q125" s="52">
        <v>475.56120609606501</v>
      </c>
      <c r="R125" s="52">
        <v>547.01940000000002</v>
      </c>
      <c r="S125" s="52" t="s">
        <v>193</v>
      </c>
      <c r="T125" s="52" t="s">
        <v>193</v>
      </c>
      <c r="U125" s="52">
        <f t="shared" si="106"/>
        <v>547.01940000000002</v>
      </c>
      <c r="V125" s="52" t="s">
        <v>193</v>
      </c>
      <c r="W125" s="52">
        <v>0</v>
      </c>
      <c r="X125" s="52">
        <f t="shared" si="92"/>
        <v>547.01940000000002</v>
      </c>
      <c r="Y125" s="52" t="s">
        <v>193</v>
      </c>
      <c r="Z125" s="52">
        <f t="shared" si="93"/>
        <v>0</v>
      </c>
      <c r="AA125" s="52">
        <v>0</v>
      </c>
      <c r="AB125" s="52">
        <v>0</v>
      </c>
      <c r="AC125" s="52">
        <v>0</v>
      </c>
      <c r="AD125" s="52">
        <v>0</v>
      </c>
      <c r="AE125" s="52">
        <f t="shared" si="94"/>
        <v>0</v>
      </c>
      <c r="AF125" s="52">
        <v>0</v>
      </c>
      <c r="AG125" s="52">
        <v>0</v>
      </c>
      <c r="AH125" s="52">
        <v>0</v>
      </c>
      <c r="AI125" s="100">
        <f t="shared" si="105"/>
        <v>0</v>
      </c>
      <c r="AJ125" s="38">
        <f t="shared" si="95"/>
        <v>0</v>
      </c>
      <c r="AK125" s="52">
        <v>0</v>
      </c>
      <c r="AL125" s="52">
        <v>0</v>
      </c>
      <c r="AM125" s="52">
        <v>0</v>
      </c>
      <c r="AN125" s="52">
        <v>0</v>
      </c>
      <c r="AO125" s="52"/>
      <c r="AP125" s="52"/>
      <c r="AQ125" s="52"/>
      <c r="AR125" s="52"/>
      <c r="AS125" s="52"/>
      <c r="AT125" s="38">
        <f t="shared" si="96"/>
        <v>34.008899999999997</v>
      </c>
      <c r="AU125" s="52">
        <v>34.008899999999997</v>
      </c>
      <c r="AV125" s="52">
        <v>0</v>
      </c>
      <c r="AW125" s="52">
        <v>0</v>
      </c>
      <c r="AX125" s="52">
        <v>0</v>
      </c>
      <c r="AY125" s="52">
        <v>0</v>
      </c>
      <c r="AZ125" s="52"/>
      <c r="BA125" s="52"/>
      <c r="BB125" s="52"/>
      <c r="BC125" s="52"/>
      <c r="BD125" s="52"/>
      <c r="BE125" s="38">
        <f t="shared" si="97"/>
        <v>0</v>
      </c>
      <c r="BF125" s="52">
        <v>0</v>
      </c>
      <c r="BG125" s="52">
        <v>0</v>
      </c>
      <c r="BH125" s="52">
        <v>0</v>
      </c>
      <c r="BI125" s="52">
        <v>0</v>
      </c>
      <c r="BJ125" s="52">
        <v>0</v>
      </c>
      <c r="BK125" s="52"/>
      <c r="BL125" s="52"/>
      <c r="BM125" s="52"/>
      <c r="BN125" s="52"/>
      <c r="BO125" s="52"/>
      <c r="BP125" s="38">
        <f t="shared" si="98"/>
        <v>34.008899999999997</v>
      </c>
      <c r="BQ125" s="120">
        <f t="shared" si="99"/>
        <v>34.008899999999997</v>
      </c>
      <c r="BR125" s="120">
        <f t="shared" si="100"/>
        <v>0</v>
      </c>
      <c r="BS125" s="120">
        <f t="shared" si="101"/>
        <v>0</v>
      </c>
      <c r="BT125" s="52">
        <f t="shared" si="102"/>
        <v>0</v>
      </c>
      <c r="BU125" s="120">
        <f t="shared" si="103"/>
        <v>0</v>
      </c>
      <c r="BV125" s="35"/>
      <c r="BW125" s="35"/>
      <c r="BX125" s="35"/>
      <c r="BY125" s="35"/>
      <c r="BZ125" s="35"/>
      <c r="CA125" s="35"/>
    </row>
    <row r="126" spans="1:79">
      <c r="A126" s="25" t="s">
        <v>179</v>
      </c>
      <c r="B126" s="50" t="s">
        <v>291</v>
      </c>
      <c r="C126" s="42" t="s">
        <v>375</v>
      </c>
      <c r="D126" s="46" t="s">
        <v>376</v>
      </c>
      <c r="E126" s="354" t="s">
        <v>460</v>
      </c>
      <c r="F126" s="354">
        <v>2021</v>
      </c>
      <c r="G126" s="354">
        <v>2024</v>
      </c>
      <c r="H126" s="35" t="s">
        <v>193</v>
      </c>
      <c r="I126" s="354" t="s">
        <v>193</v>
      </c>
      <c r="J126" s="354" t="s">
        <v>193</v>
      </c>
      <c r="K126" s="354" t="s">
        <v>193</v>
      </c>
      <c r="L126" s="35" t="s">
        <v>193</v>
      </c>
      <c r="M126" s="35" t="s">
        <v>193</v>
      </c>
      <c r="N126" s="35" t="s">
        <v>193</v>
      </c>
      <c r="O126" s="52">
        <v>0</v>
      </c>
      <c r="P126" s="52">
        <v>0</v>
      </c>
      <c r="Q126" s="52">
        <v>1053.69728671762</v>
      </c>
      <c r="R126" s="52">
        <v>1215.5776000000001</v>
      </c>
      <c r="S126" s="52" t="s">
        <v>193</v>
      </c>
      <c r="T126" s="52" t="s">
        <v>193</v>
      </c>
      <c r="U126" s="52">
        <f t="shared" si="106"/>
        <v>1215.5776000000001</v>
      </c>
      <c r="V126" s="52" t="s">
        <v>193</v>
      </c>
      <c r="W126" s="52">
        <v>0</v>
      </c>
      <c r="X126" s="52">
        <f t="shared" si="92"/>
        <v>1215.5776000000001</v>
      </c>
      <c r="Y126" s="52" t="s">
        <v>193</v>
      </c>
      <c r="Z126" s="52">
        <f t="shared" si="93"/>
        <v>0</v>
      </c>
      <c r="AA126" s="52">
        <v>0</v>
      </c>
      <c r="AB126" s="52">
        <v>0</v>
      </c>
      <c r="AC126" s="52">
        <v>0</v>
      </c>
      <c r="AD126" s="52">
        <v>0</v>
      </c>
      <c r="AE126" s="52">
        <f t="shared" si="94"/>
        <v>0</v>
      </c>
      <c r="AF126" s="52">
        <v>0</v>
      </c>
      <c r="AG126" s="52">
        <v>0</v>
      </c>
      <c r="AH126" s="52">
        <v>0</v>
      </c>
      <c r="AI126" s="100">
        <f t="shared" si="105"/>
        <v>0</v>
      </c>
      <c r="AJ126" s="38">
        <f t="shared" si="95"/>
        <v>0</v>
      </c>
      <c r="AK126" s="52">
        <v>0</v>
      </c>
      <c r="AL126" s="52">
        <v>0</v>
      </c>
      <c r="AM126" s="52">
        <v>0</v>
      </c>
      <c r="AN126" s="52">
        <v>0</v>
      </c>
      <c r="AO126" s="52"/>
      <c r="AP126" s="52"/>
      <c r="AQ126" s="52"/>
      <c r="AR126" s="52"/>
      <c r="AS126" s="52"/>
      <c r="AT126" s="38">
        <f t="shared" si="96"/>
        <v>45.082500000000003</v>
      </c>
      <c r="AU126" s="52">
        <v>45.082500000000003</v>
      </c>
      <c r="AV126" s="52">
        <v>0</v>
      </c>
      <c r="AW126" s="52">
        <v>0</v>
      </c>
      <c r="AX126" s="52">
        <v>0</v>
      </c>
      <c r="AY126" s="52">
        <v>0</v>
      </c>
      <c r="AZ126" s="52"/>
      <c r="BA126" s="52"/>
      <c r="BB126" s="52"/>
      <c r="BC126" s="52"/>
      <c r="BD126" s="52"/>
      <c r="BE126" s="38">
        <f t="shared" si="97"/>
        <v>0</v>
      </c>
      <c r="BF126" s="52">
        <v>0</v>
      </c>
      <c r="BG126" s="52">
        <v>0</v>
      </c>
      <c r="BH126" s="52">
        <v>0</v>
      </c>
      <c r="BI126" s="52">
        <v>0</v>
      </c>
      <c r="BJ126" s="52">
        <v>0</v>
      </c>
      <c r="BK126" s="52"/>
      <c r="BL126" s="52"/>
      <c r="BM126" s="52"/>
      <c r="BN126" s="52"/>
      <c r="BO126" s="52"/>
      <c r="BP126" s="38">
        <f t="shared" si="98"/>
        <v>45.082500000000003</v>
      </c>
      <c r="BQ126" s="120">
        <f t="shared" si="99"/>
        <v>45.082500000000003</v>
      </c>
      <c r="BR126" s="120">
        <f t="shared" si="100"/>
        <v>0</v>
      </c>
      <c r="BS126" s="120">
        <f t="shared" si="101"/>
        <v>0</v>
      </c>
      <c r="BT126" s="52">
        <f t="shared" si="102"/>
        <v>0</v>
      </c>
      <c r="BU126" s="120">
        <f t="shared" si="103"/>
        <v>0</v>
      </c>
      <c r="BV126" s="35"/>
      <c r="BW126" s="35"/>
      <c r="BX126" s="35"/>
      <c r="BY126" s="35"/>
      <c r="BZ126" s="35"/>
      <c r="CA126" s="35"/>
    </row>
    <row r="127" spans="1:79" ht="56.25">
      <c r="B127" s="25" t="s">
        <v>377</v>
      </c>
      <c r="C127" s="26" t="s">
        <v>378</v>
      </c>
      <c r="D127" s="53" t="s">
        <v>174</v>
      </c>
      <c r="E127" s="265" t="s">
        <v>193</v>
      </c>
      <c r="F127" s="265" t="s">
        <v>193</v>
      </c>
      <c r="G127" s="265" t="s">
        <v>193</v>
      </c>
      <c r="H127" s="114" t="s">
        <v>193</v>
      </c>
      <c r="I127" s="265" t="s">
        <v>193</v>
      </c>
      <c r="J127" s="265" t="s">
        <v>193</v>
      </c>
      <c r="K127" s="265" t="s">
        <v>193</v>
      </c>
      <c r="L127" s="114" t="s">
        <v>193</v>
      </c>
      <c r="M127" s="114" t="s">
        <v>193</v>
      </c>
      <c r="N127" s="114" t="s">
        <v>193</v>
      </c>
      <c r="O127" s="114" t="s">
        <v>193</v>
      </c>
      <c r="P127" s="114" t="s">
        <v>193</v>
      </c>
      <c r="Q127" s="114" t="s">
        <v>193</v>
      </c>
      <c r="R127" s="114" t="s">
        <v>193</v>
      </c>
      <c r="S127" s="114" t="s">
        <v>193</v>
      </c>
      <c r="T127" s="114" t="s">
        <v>193</v>
      </c>
      <c r="U127" s="265" t="s">
        <v>193</v>
      </c>
      <c r="V127" s="114" t="s">
        <v>193</v>
      </c>
      <c r="W127" s="114" t="s">
        <v>193</v>
      </c>
      <c r="X127" s="265" t="s">
        <v>193</v>
      </c>
      <c r="Y127" s="114" t="s">
        <v>193</v>
      </c>
      <c r="Z127" s="114" t="s">
        <v>193</v>
      </c>
      <c r="AA127" s="114" t="s">
        <v>193</v>
      </c>
      <c r="AB127" s="114" t="s">
        <v>193</v>
      </c>
      <c r="AC127" s="114" t="s">
        <v>193</v>
      </c>
      <c r="AD127" s="114" t="s">
        <v>193</v>
      </c>
      <c r="AE127" s="265" t="s">
        <v>193</v>
      </c>
      <c r="AF127" s="265" t="s">
        <v>193</v>
      </c>
      <c r="AG127" s="265" t="s">
        <v>193</v>
      </c>
      <c r="AH127" s="265" t="s">
        <v>193</v>
      </c>
      <c r="AI127" s="265" t="s">
        <v>193</v>
      </c>
      <c r="AJ127" s="265" t="s">
        <v>193</v>
      </c>
      <c r="AK127" s="265" t="s">
        <v>193</v>
      </c>
      <c r="AL127" s="265" t="s">
        <v>193</v>
      </c>
      <c r="AM127" s="265" t="s">
        <v>193</v>
      </c>
      <c r="AN127" s="265" t="s">
        <v>193</v>
      </c>
      <c r="AO127" s="114" t="s">
        <v>193</v>
      </c>
      <c r="AP127" s="114" t="s">
        <v>193</v>
      </c>
      <c r="AQ127" s="114" t="s">
        <v>193</v>
      </c>
      <c r="AR127" s="114" t="s">
        <v>193</v>
      </c>
      <c r="AS127" s="114" t="s">
        <v>193</v>
      </c>
      <c r="AT127" s="265" t="s">
        <v>193</v>
      </c>
      <c r="AU127" s="265" t="s">
        <v>193</v>
      </c>
      <c r="AV127" s="265" t="s">
        <v>193</v>
      </c>
      <c r="AW127" s="265" t="s">
        <v>193</v>
      </c>
      <c r="AX127" s="265" t="s">
        <v>193</v>
      </c>
      <c r="AY127" s="265" t="s">
        <v>193</v>
      </c>
      <c r="AZ127" s="114" t="s">
        <v>193</v>
      </c>
      <c r="BA127" s="114" t="s">
        <v>193</v>
      </c>
      <c r="BB127" s="114" t="s">
        <v>193</v>
      </c>
      <c r="BC127" s="114" t="s">
        <v>193</v>
      </c>
      <c r="BD127" s="114" t="s">
        <v>193</v>
      </c>
      <c r="BE127" s="265" t="s">
        <v>193</v>
      </c>
      <c r="BF127" s="265" t="s">
        <v>193</v>
      </c>
      <c r="BG127" s="265" t="s">
        <v>193</v>
      </c>
      <c r="BH127" s="265" t="s">
        <v>193</v>
      </c>
      <c r="BI127" s="265" t="s">
        <v>193</v>
      </c>
      <c r="BJ127" s="265" t="s">
        <v>193</v>
      </c>
      <c r="BK127" s="114" t="s">
        <v>193</v>
      </c>
      <c r="BL127" s="114" t="s">
        <v>193</v>
      </c>
      <c r="BM127" s="114" t="s">
        <v>193</v>
      </c>
      <c r="BN127" s="114" t="s">
        <v>193</v>
      </c>
      <c r="BO127" s="114" t="s">
        <v>193</v>
      </c>
      <c r="BP127" s="265" t="s">
        <v>193</v>
      </c>
      <c r="BQ127" s="265" t="s">
        <v>193</v>
      </c>
      <c r="BR127" s="265" t="s">
        <v>193</v>
      </c>
      <c r="BS127" s="265" t="s">
        <v>193</v>
      </c>
      <c r="BT127" s="265" t="s">
        <v>193</v>
      </c>
      <c r="BU127" s="265" t="s">
        <v>193</v>
      </c>
      <c r="BV127" s="115"/>
      <c r="BW127" s="115"/>
      <c r="BX127" s="115"/>
      <c r="BY127" s="115"/>
      <c r="BZ127" s="115"/>
      <c r="CA127" s="115"/>
    </row>
    <row r="128" spans="1:79" ht="56.25">
      <c r="B128" s="25" t="s">
        <v>379</v>
      </c>
      <c r="C128" s="31" t="s">
        <v>380</v>
      </c>
      <c r="D128" s="53" t="s">
        <v>174</v>
      </c>
      <c r="E128" s="265" t="s">
        <v>193</v>
      </c>
      <c r="F128" s="265" t="s">
        <v>193</v>
      </c>
      <c r="G128" s="265" t="s">
        <v>193</v>
      </c>
      <c r="H128" s="114" t="s">
        <v>193</v>
      </c>
      <c r="I128" s="265" t="s">
        <v>193</v>
      </c>
      <c r="J128" s="265" t="s">
        <v>193</v>
      </c>
      <c r="K128" s="265" t="s">
        <v>193</v>
      </c>
      <c r="L128" s="114" t="s">
        <v>193</v>
      </c>
      <c r="M128" s="114" t="s">
        <v>193</v>
      </c>
      <c r="N128" s="114" t="s">
        <v>193</v>
      </c>
      <c r="O128" s="114" t="s">
        <v>193</v>
      </c>
      <c r="P128" s="114" t="s">
        <v>193</v>
      </c>
      <c r="Q128" s="114" t="s">
        <v>193</v>
      </c>
      <c r="R128" s="114" t="s">
        <v>193</v>
      </c>
      <c r="S128" s="114" t="s">
        <v>193</v>
      </c>
      <c r="T128" s="114" t="s">
        <v>193</v>
      </c>
      <c r="U128" s="265" t="s">
        <v>193</v>
      </c>
      <c r="V128" s="114" t="s">
        <v>193</v>
      </c>
      <c r="W128" s="114" t="s">
        <v>193</v>
      </c>
      <c r="X128" s="265" t="s">
        <v>193</v>
      </c>
      <c r="Y128" s="114" t="s">
        <v>193</v>
      </c>
      <c r="Z128" s="114" t="s">
        <v>193</v>
      </c>
      <c r="AA128" s="114" t="s">
        <v>193</v>
      </c>
      <c r="AB128" s="114" t="s">
        <v>193</v>
      </c>
      <c r="AC128" s="114" t="s">
        <v>193</v>
      </c>
      <c r="AD128" s="114" t="s">
        <v>193</v>
      </c>
      <c r="AE128" s="265" t="s">
        <v>193</v>
      </c>
      <c r="AF128" s="265" t="s">
        <v>193</v>
      </c>
      <c r="AG128" s="265" t="s">
        <v>193</v>
      </c>
      <c r="AH128" s="265" t="s">
        <v>193</v>
      </c>
      <c r="AI128" s="265" t="s">
        <v>193</v>
      </c>
      <c r="AJ128" s="265" t="s">
        <v>193</v>
      </c>
      <c r="AK128" s="265" t="s">
        <v>193</v>
      </c>
      <c r="AL128" s="265" t="s">
        <v>193</v>
      </c>
      <c r="AM128" s="265" t="s">
        <v>193</v>
      </c>
      <c r="AN128" s="265" t="s">
        <v>193</v>
      </c>
      <c r="AO128" s="114" t="s">
        <v>193</v>
      </c>
      <c r="AP128" s="114" t="s">
        <v>193</v>
      </c>
      <c r="AQ128" s="114" t="s">
        <v>193</v>
      </c>
      <c r="AR128" s="114" t="s">
        <v>193</v>
      </c>
      <c r="AS128" s="114" t="s">
        <v>193</v>
      </c>
      <c r="AT128" s="265" t="s">
        <v>193</v>
      </c>
      <c r="AU128" s="265" t="s">
        <v>193</v>
      </c>
      <c r="AV128" s="265" t="s">
        <v>193</v>
      </c>
      <c r="AW128" s="265" t="s">
        <v>193</v>
      </c>
      <c r="AX128" s="265" t="s">
        <v>193</v>
      </c>
      <c r="AY128" s="265" t="s">
        <v>193</v>
      </c>
      <c r="AZ128" s="114" t="s">
        <v>193</v>
      </c>
      <c r="BA128" s="114" t="s">
        <v>193</v>
      </c>
      <c r="BB128" s="114" t="s">
        <v>193</v>
      </c>
      <c r="BC128" s="114" t="s">
        <v>193</v>
      </c>
      <c r="BD128" s="114" t="s">
        <v>193</v>
      </c>
      <c r="BE128" s="265" t="s">
        <v>193</v>
      </c>
      <c r="BF128" s="265" t="s">
        <v>193</v>
      </c>
      <c r="BG128" s="265" t="s">
        <v>193</v>
      </c>
      <c r="BH128" s="265" t="s">
        <v>193</v>
      </c>
      <c r="BI128" s="265" t="s">
        <v>193</v>
      </c>
      <c r="BJ128" s="265" t="s">
        <v>193</v>
      </c>
      <c r="BK128" s="114" t="s">
        <v>193</v>
      </c>
      <c r="BL128" s="114" t="s">
        <v>193</v>
      </c>
      <c r="BM128" s="114" t="s">
        <v>193</v>
      </c>
      <c r="BN128" s="114" t="s">
        <v>193</v>
      </c>
      <c r="BO128" s="114" t="s">
        <v>193</v>
      </c>
      <c r="BP128" s="265" t="s">
        <v>193</v>
      </c>
      <c r="BQ128" s="265" t="s">
        <v>193</v>
      </c>
      <c r="BR128" s="265" t="s">
        <v>193</v>
      </c>
      <c r="BS128" s="265" t="s">
        <v>193</v>
      </c>
      <c r="BT128" s="265" t="s">
        <v>193</v>
      </c>
      <c r="BU128" s="265" t="s">
        <v>193</v>
      </c>
      <c r="BV128" s="115"/>
      <c r="BW128" s="115"/>
      <c r="BX128" s="115"/>
      <c r="BY128" s="115"/>
      <c r="BZ128" s="115"/>
      <c r="CA128" s="115"/>
    </row>
    <row r="129" spans="1:79" ht="37.5">
      <c r="B129" s="25" t="s">
        <v>381</v>
      </c>
      <c r="C129" s="31" t="s">
        <v>382</v>
      </c>
      <c r="D129" s="53" t="s">
        <v>174</v>
      </c>
      <c r="E129" s="265" t="str">
        <f>E130</f>
        <v>Н</v>
      </c>
      <c r="F129" s="265">
        <f>F130</f>
        <v>2021</v>
      </c>
      <c r="G129" s="265">
        <f>G130</f>
        <v>2021</v>
      </c>
      <c r="H129" s="116">
        <f t="shared" ref="H129:AM129" si="107">SUM(H130:H131)</f>
        <v>0</v>
      </c>
      <c r="I129" s="116">
        <f t="shared" si="107"/>
        <v>0</v>
      </c>
      <c r="J129" s="116">
        <f t="shared" si="107"/>
        <v>0</v>
      </c>
      <c r="K129" s="116">
        <f t="shared" si="107"/>
        <v>0</v>
      </c>
      <c r="L129" s="116">
        <f t="shared" si="107"/>
        <v>0</v>
      </c>
      <c r="M129" s="116">
        <f t="shared" si="107"/>
        <v>0</v>
      </c>
      <c r="N129" s="116">
        <f t="shared" si="107"/>
        <v>0</v>
      </c>
      <c r="O129" s="116">
        <f t="shared" si="107"/>
        <v>0</v>
      </c>
      <c r="P129" s="116">
        <f t="shared" si="107"/>
        <v>0</v>
      </c>
      <c r="Q129" s="116">
        <f t="shared" si="107"/>
        <v>1.62784</v>
      </c>
      <c r="R129" s="116">
        <f t="shared" si="107"/>
        <v>1.6864422399999999</v>
      </c>
      <c r="S129" s="116">
        <f t="shared" si="107"/>
        <v>0</v>
      </c>
      <c r="T129" s="116">
        <f t="shared" si="107"/>
        <v>0</v>
      </c>
      <c r="U129" s="116">
        <f t="shared" si="107"/>
        <v>1.6864422399999999</v>
      </c>
      <c r="V129" s="116">
        <f t="shared" si="107"/>
        <v>0</v>
      </c>
      <c r="W129" s="116">
        <f t="shared" si="107"/>
        <v>0</v>
      </c>
      <c r="X129" s="116">
        <f t="shared" si="107"/>
        <v>1.6864422399999999</v>
      </c>
      <c r="Y129" s="116">
        <f t="shared" si="107"/>
        <v>0</v>
      </c>
      <c r="Z129" s="116">
        <f t="shared" si="107"/>
        <v>0</v>
      </c>
      <c r="AA129" s="116">
        <f t="shared" si="107"/>
        <v>0</v>
      </c>
      <c r="AB129" s="116">
        <f t="shared" si="107"/>
        <v>0</v>
      </c>
      <c r="AC129" s="116">
        <f t="shared" si="107"/>
        <v>0</v>
      </c>
      <c r="AD129" s="116">
        <f t="shared" si="107"/>
        <v>0</v>
      </c>
      <c r="AE129" s="116">
        <f t="shared" si="107"/>
        <v>0</v>
      </c>
      <c r="AF129" s="116">
        <f t="shared" si="107"/>
        <v>0</v>
      </c>
      <c r="AG129" s="116">
        <f t="shared" si="107"/>
        <v>0</v>
      </c>
      <c r="AH129" s="116">
        <f t="shared" si="107"/>
        <v>0</v>
      </c>
      <c r="AI129" s="116">
        <f t="shared" si="107"/>
        <v>0</v>
      </c>
      <c r="AJ129" s="116">
        <f t="shared" si="107"/>
        <v>0</v>
      </c>
      <c r="AK129" s="116">
        <f t="shared" si="107"/>
        <v>0</v>
      </c>
      <c r="AL129" s="116">
        <f t="shared" si="107"/>
        <v>0</v>
      </c>
      <c r="AM129" s="116">
        <f t="shared" si="107"/>
        <v>0</v>
      </c>
      <c r="AN129" s="116">
        <f t="shared" ref="AN129:BU129" si="108">SUM(AN130:AN131)</f>
        <v>0</v>
      </c>
      <c r="AO129" s="116">
        <f t="shared" si="108"/>
        <v>0</v>
      </c>
      <c r="AP129" s="116">
        <f t="shared" si="108"/>
        <v>0</v>
      </c>
      <c r="AQ129" s="116">
        <f t="shared" si="108"/>
        <v>0</v>
      </c>
      <c r="AR129" s="116">
        <f t="shared" si="108"/>
        <v>0</v>
      </c>
      <c r="AS129" s="116">
        <f t="shared" si="108"/>
        <v>0</v>
      </c>
      <c r="AT129" s="116">
        <f t="shared" si="108"/>
        <v>1.6864422399999999</v>
      </c>
      <c r="AU129" s="116">
        <f t="shared" si="108"/>
        <v>0</v>
      </c>
      <c r="AV129" s="116">
        <f t="shared" si="108"/>
        <v>0</v>
      </c>
      <c r="AW129" s="116">
        <f t="shared" si="108"/>
        <v>0</v>
      </c>
      <c r="AX129" s="116">
        <f t="shared" ref="AX129" si="109">SUM(AX130:AX131)</f>
        <v>1.6864422399999999</v>
      </c>
      <c r="AY129" s="116">
        <f t="shared" si="108"/>
        <v>0</v>
      </c>
      <c r="AZ129" s="116">
        <f t="shared" si="108"/>
        <v>0</v>
      </c>
      <c r="BA129" s="116">
        <f t="shared" si="108"/>
        <v>0</v>
      </c>
      <c r="BB129" s="116">
        <f t="shared" si="108"/>
        <v>0</v>
      </c>
      <c r="BC129" s="116">
        <f t="shared" si="108"/>
        <v>0</v>
      </c>
      <c r="BD129" s="116">
        <f t="shared" si="108"/>
        <v>0</v>
      </c>
      <c r="BE129" s="116">
        <f t="shared" si="108"/>
        <v>0</v>
      </c>
      <c r="BF129" s="116">
        <f t="shared" si="108"/>
        <v>0</v>
      </c>
      <c r="BG129" s="116">
        <f t="shared" si="108"/>
        <v>0</v>
      </c>
      <c r="BH129" s="116">
        <f t="shared" si="108"/>
        <v>0</v>
      </c>
      <c r="BI129" s="116">
        <f t="shared" ref="BI129" si="110">SUM(BI130:BI131)</f>
        <v>0</v>
      </c>
      <c r="BJ129" s="116">
        <f t="shared" si="108"/>
        <v>0</v>
      </c>
      <c r="BK129" s="116">
        <f t="shared" si="108"/>
        <v>0</v>
      </c>
      <c r="BL129" s="116">
        <f t="shared" si="108"/>
        <v>0</v>
      </c>
      <c r="BM129" s="116">
        <f t="shared" si="108"/>
        <v>0</v>
      </c>
      <c r="BN129" s="116">
        <f t="shared" si="108"/>
        <v>0</v>
      </c>
      <c r="BO129" s="116">
        <f t="shared" si="108"/>
        <v>0</v>
      </c>
      <c r="BP129" s="116">
        <f t="shared" si="108"/>
        <v>1.6864422399999999</v>
      </c>
      <c r="BQ129" s="116">
        <f t="shared" si="108"/>
        <v>0</v>
      </c>
      <c r="BR129" s="116">
        <f t="shared" si="108"/>
        <v>0</v>
      </c>
      <c r="BS129" s="116">
        <f t="shared" si="108"/>
        <v>0</v>
      </c>
      <c r="BT129" s="116">
        <f t="shared" ref="BT129" si="111">SUM(BT130:BT131)</f>
        <v>1.6864422399999999</v>
      </c>
      <c r="BU129" s="116">
        <f t="shared" si="108"/>
        <v>0</v>
      </c>
      <c r="BV129" s="117"/>
      <c r="BW129" s="117"/>
      <c r="BX129" s="117"/>
      <c r="BY129" s="117"/>
      <c r="BZ129" s="117"/>
      <c r="CA129" s="117"/>
    </row>
    <row r="130" spans="1:79" ht="75">
      <c r="A130" s="99" t="s">
        <v>185</v>
      </c>
      <c r="B130" s="33" t="s">
        <v>381</v>
      </c>
      <c r="C130" s="55" t="s">
        <v>383</v>
      </c>
      <c r="D130" s="35" t="s">
        <v>384</v>
      </c>
      <c r="E130" s="118" t="s">
        <v>469</v>
      </c>
      <c r="F130" s="118">
        <v>2021</v>
      </c>
      <c r="G130" s="118">
        <v>2021</v>
      </c>
      <c r="H130" s="118" t="s">
        <v>193</v>
      </c>
      <c r="I130" s="118" t="s">
        <v>193</v>
      </c>
      <c r="J130" s="118" t="s">
        <v>193</v>
      </c>
      <c r="K130" s="118" t="s">
        <v>193</v>
      </c>
      <c r="L130" s="118" t="s">
        <v>193</v>
      </c>
      <c r="M130" s="118" t="s">
        <v>193</v>
      </c>
      <c r="N130" s="118" t="s">
        <v>193</v>
      </c>
      <c r="O130" s="119">
        <v>0</v>
      </c>
      <c r="P130" s="119">
        <v>0</v>
      </c>
      <c r="Q130" s="52">
        <v>0.58823999999999999</v>
      </c>
      <c r="R130" s="52">
        <f>Q130*1.036</f>
        <v>0.60941663999999995</v>
      </c>
      <c r="S130" s="52" t="s">
        <v>193</v>
      </c>
      <c r="T130" s="52" t="s">
        <v>193</v>
      </c>
      <c r="U130" s="120">
        <f>R130</f>
        <v>0.60941663999999995</v>
      </c>
      <c r="V130" s="52" t="s">
        <v>193</v>
      </c>
      <c r="W130" s="110">
        <v>0</v>
      </c>
      <c r="X130" s="52">
        <f>U130-AE130</f>
        <v>0.60941663999999995</v>
      </c>
      <c r="Y130" s="52" t="s">
        <v>193</v>
      </c>
      <c r="Z130" s="120">
        <f>SUM(AA130:AD130)</f>
        <v>0</v>
      </c>
      <c r="AA130" s="120">
        <v>0</v>
      </c>
      <c r="AB130" s="120">
        <v>0</v>
      </c>
      <c r="AC130" s="120">
        <v>0</v>
      </c>
      <c r="AD130" s="120">
        <v>0</v>
      </c>
      <c r="AE130" s="120">
        <f>SUM(AF130:AI130)</f>
        <v>0</v>
      </c>
      <c r="AF130" s="52">
        <v>0</v>
      </c>
      <c r="AG130" s="52">
        <v>0</v>
      </c>
      <c r="AH130" s="52">
        <v>0</v>
      </c>
      <c r="AI130" s="52">
        <v>0</v>
      </c>
      <c r="AJ130" s="38">
        <f>SUM(AK130:AN130)</f>
        <v>0</v>
      </c>
      <c r="AK130" s="124">
        <v>0</v>
      </c>
      <c r="AL130" s="124">
        <v>0</v>
      </c>
      <c r="AM130" s="124">
        <v>0</v>
      </c>
      <c r="AN130" s="124">
        <v>0</v>
      </c>
      <c r="AO130" s="119"/>
      <c r="AP130" s="119"/>
      <c r="AQ130" s="119"/>
      <c r="AR130" s="119"/>
      <c r="AS130" s="119"/>
      <c r="AT130" s="38">
        <f>SUM(AU130:AY130)</f>
        <v>0.60941663999999995</v>
      </c>
      <c r="AU130" s="441">
        <v>0</v>
      </c>
      <c r="AV130" s="441">
        <v>0</v>
      </c>
      <c r="AW130" s="122">
        <v>0</v>
      </c>
      <c r="AX130" s="122">
        <v>0.60941663999999995</v>
      </c>
      <c r="AY130" s="441">
        <v>0</v>
      </c>
      <c r="AZ130" s="121"/>
      <c r="BA130" s="121"/>
      <c r="BB130" s="121"/>
      <c r="BC130" s="121"/>
      <c r="BD130" s="121"/>
      <c r="BE130" s="38">
        <f>SUM(BF130:BJ130)</f>
        <v>0</v>
      </c>
      <c r="BF130" s="441">
        <v>0</v>
      </c>
      <c r="BG130" s="441">
        <v>0</v>
      </c>
      <c r="BH130" s="441">
        <v>0</v>
      </c>
      <c r="BI130" s="441">
        <v>0</v>
      </c>
      <c r="BJ130" s="441">
        <v>0</v>
      </c>
      <c r="BK130" s="121"/>
      <c r="BL130" s="121"/>
      <c r="BM130" s="121"/>
      <c r="BN130" s="121"/>
      <c r="BO130" s="121"/>
      <c r="BP130" s="123">
        <f>SUM(BQ130:BU130)</f>
        <v>0.60941663999999995</v>
      </c>
      <c r="BQ130" s="122">
        <f t="shared" ref="BQ130:BS131" si="112">BF130+AU130+AK130</f>
        <v>0</v>
      </c>
      <c r="BR130" s="122">
        <f t="shared" si="112"/>
        <v>0</v>
      </c>
      <c r="BS130" s="122">
        <f t="shared" si="112"/>
        <v>0</v>
      </c>
      <c r="BT130" s="52">
        <f t="shared" ref="BT130:BT131" si="113">AX130+BI130</f>
        <v>0.60941663999999995</v>
      </c>
      <c r="BU130" s="122">
        <f>BJ130+AY130+AN130</f>
        <v>0</v>
      </c>
      <c r="BV130" s="121"/>
      <c r="BW130" s="121"/>
      <c r="BX130" s="121"/>
      <c r="BY130" s="121"/>
      <c r="BZ130" s="121"/>
      <c r="CA130" s="121"/>
    </row>
    <row r="131" spans="1:79" ht="54.2" customHeight="1">
      <c r="A131" s="99" t="s">
        <v>185</v>
      </c>
      <c r="B131" s="33" t="s">
        <v>381</v>
      </c>
      <c r="C131" s="55" t="s">
        <v>385</v>
      </c>
      <c r="D131" s="35" t="s">
        <v>386</v>
      </c>
      <c r="E131" s="118" t="s">
        <v>469</v>
      </c>
      <c r="F131" s="118">
        <v>2021</v>
      </c>
      <c r="G131" s="118">
        <v>2021</v>
      </c>
      <c r="H131" s="118" t="s">
        <v>193</v>
      </c>
      <c r="I131" s="118" t="s">
        <v>193</v>
      </c>
      <c r="J131" s="118" t="s">
        <v>193</v>
      </c>
      <c r="K131" s="118" t="s">
        <v>193</v>
      </c>
      <c r="L131" s="118" t="s">
        <v>193</v>
      </c>
      <c r="M131" s="118" t="s">
        <v>193</v>
      </c>
      <c r="N131" s="118" t="s">
        <v>193</v>
      </c>
      <c r="O131" s="119">
        <v>0</v>
      </c>
      <c r="P131" s="119">
        <v>0</v>
      </c>
      <c r="Q131" s="52">
        <v>1.0396000000000001</v>
      </c>
      <c r="R131" s="52">
        <f>Q131*1.036</f>
        <v>1.0770256</v>
      </c>
      <c r="S131" s="52" t="s">
        <v>193</v>
      </c>
      <c r="T131" s="52" t="s">
        <v>193</v>
      </c>
      <c r="U131" s="124">
        <f>R131</f>
        <v>1.0770256</v>
      </c>
      <c r="V131" s="52" t="s">
        <v>193</v>
      </c>
      <c r="W131" s="119"/>
      <c r="X131" s="52">
        <f>U131-AE131</f>
        <v>1.0770256</v>
      </c>
      <c r="Y131" s="52" t="s">
        <v>193</v>
      </c>
      <c r="Z131" s="120">
        <f>SUM(AA131:AD131)</f>
        <v>0</v>
      </c>
      <c r="AA131" s="120">
        <v>0</v>
      </c>
      <c r="AB131" s="120">
        <v>0</v>
      </c>
      <c r="AC131" s="120">
        <v>0</v>
      </c>
      <c r="AD131" s="120">
        <v>0</v>
      </c>
      <c r="AE131" s="120">
        <f>SUM(AF131:AI131)</f>
        <v>0</v>
      </c>
      <c r="AF131" s="52">
        <v>0</v>
      </c>
      <c r="AG131" s="52">
        <v>0</v>
      </c>
      <c r="AH131" s="52">
        <v>0</v>
      </c>
      <c r="AI131" s="52">
        <v>0</v>
      </c>
      <c r="AJ131" s="38">
        <f>SUM(AK131:AN131)</f>
        <v>0</v>
      </c>
      <c r="AK131" s="124">
        <v>0</v>
      </c>
      <c r="AL131" s="124">
        <v>0</v>
      </c>
      <c r="AM131" s="124">
        <v>0</v>
      </c>
      <c r="AN131" s="124">
        <v>0</v>
      </c>
      <c r="AO131" s="119"/>
      <c r="AP131" s="119"/>
      <c r="AQ131" s="119"/>
      <c r="AR131" s="119"/>
      <c r="AS131" s="119"/>
      <c r="AT131" s="38">
        <f>SUM(AU131:AY131)</f>
        <v>1.0770256</v>
      </c>
      <c r="AU131" s="124">
        <v>0</v>
      </c>
      <c r="AV131" s="124">
        <v>0</v>
      </c>
      <c r="AW131" s="122">
        <v>0</v>
      </c>
      <c r="AX131" s="122">
        <v>1.0770256</v>
      </c>
      <c r="AY131" s="124">
        <v>0</v>
      </c>
      <c r="AZ131" s="119"/>
      <c r="BA131" s="119"/>
      <c r="BB131" s="119"/>
      <c r="BC131" s="119"/>
      <c r="BD131" s="119"/>
      <c r="BE131" s="38">
        <f>SUM(BF131:BJ131)</f>
        <v>0</v>
      </c>
      <c r="BF131" s="124">
        <v>0</v>
      </c>
      <c r="BG131" s="124">
        <v>0</v>
      </c>
      <c r="BH131" s="124">
        <v>0</v>
      </c>
      <c r="BI131" s="124">
        <v>0</v>
      </c>
      <c r="BJ131" s="124">
        <v>0</v>
      </c>
      <c r="BK131" s="119"/>
      <c r="BL131" s="119"/>
      <c r="BM131" s="119"/>
      <c r="BN131" s="119"/>
      <c r="BO131" s="119"/>
      <c r="BP131" s="123">
        <f>SUM(BQ131:BU131)</f>
        <v>1.0770256</v>
      </c>
      <c r="BQ131" s="122">
        <f t="shared" si="112"/>
        <v>0</v>
      </c>
      <c r="BR131" s="122">
        <f t="shared" si="112"/>
        <v>0</v>
      </c>
      <c r="BS131" s="122">
        <f t="shared" si="112"/>
        <v>0</v>
      </c>
      <c r="BT131" s="52">
        <f t="shared" si="113"/>
        <v>1.0770256</v>
      </c>
      <c r="BU131" s="122">
        <f>BJ131+AY131+AN131</f>
        <v>0</v>
      </c>
      <c r="BV131" s="125"/>
      <c r="BW131" s="125"/>
      <c r="BX131" s="125"/>
      <c r="BY131" s="125"/>
      <c r="BZ131" s="125"/>
      <c r="CA131" s="125"/>
    </row>
    <row r="132" spans="1:79">
      <c r="B132" s="126"/>
      <c r="C132" s="127"/>
      <c r="D132" s="9"/>
      <c r="E132" s="128"/>
      <c r="F132" s="128"/>
      <c r="G132" s="128"/>
      <c r="H132" s="128"/>
      <c r="I132" s="128"/>
      <c r="J132" s="128"/>
      <c r="K132" s="128"/>
      <c r="L132" s="128"/>
      <c r="M132" s="128"/>
      <c r="N132" s="128"/>
      <c r="O132" s="128"/>
      <c r="P132" s="128"/>
      <c r="Q132" s="128"/>
      <c r="R132" s="128"/>
      <c r="S132" s="128"/>
      <c r="T132" s="128"/>
      <c r="U132" s="128"/>
      <c r="V132" s="128"/>
      <c r="W132" s="128"/>
      <c r="X132" s="128"/>
      <c r="Y132" s="128"/>
      <c r="Z132" s="128"/>
      <c r="AA132" s="128"/>
      <c r="AB132" s="128"/>
      <c r="AC132" s="128"/>
      <c r="AD132" s="128"/>
      <c r="AE132" s="128"/>
      <c r="AF132" s="128"/>
      <c r="AG132" s="128"/>
      <c r="AH132" s="128"/>
      <c r="AI132" s="128"/>
      <c r="AK132" s="128"/>
      <c r="AL132" s="128"/>
      <c r="AM132" s="128"/>
      <c r="AN132" s="128"/>
      <c r="AO132" s="128"/>
      <c r="AP132" s="128"/>
      <c r="AQ132" s="128"/>
      <c r="AR132" s="128"/>
      <c r="AS132" s="128"/>
      <c r="AT132" s="129"/>
      <c r="AU132" s="128"/>
      <c r="AV132" s="128"/>
      <c r="AW132" s="128"/>
      <c r="AX132" s="339"/>
      <c r="AY132" s="128"/>
      <c r="AZ132" s="128"/>
      <c r="BA132" s="128"/>
      <c r="BB132" s="128"/>
      <c r="BC132" s="128"/>
      <c r="BD132" s="128"/>
      <c r="BE132" s="129"/>
      <c r="BF132" s="128"/>
      <c r="BG132" s="128"/>
      <c r="BH132" s="128"/>
      <c r="BI132" s="339"/>
      <c r="BJ132" s="128"/>
      <c r="BK132" s="128"/>
      <c r="BL132" s="128"/>
      <c r="BM132" s="128"/>
      <c r="BN132" s="128"/>
      <c r="BO132" s="128"/>
      <c r="BP132" s="129"/>
      <c r="BQ132" s="128"/>
      <c r="BR132" s="128"/>
      <c r="BS132" s="128"/>
      <c r="BT132" s="339"/>
      <c r="BU132" s="128"/>
      <c r="BV132" s="128"/>
      <c r="BW132" s="128"/>
      <c r="BX132" s="128"/>
      <c r="BY132" s="128"/>
      <c r="BZ132" s="128"/>
      <c r="CA132" s="128"/>
    </row>
    <row r="134" spans="1:79" ht="48.6" customHeight="1">
      <c r="B134" s="439" t="s">
        <v>470</v>
      </c>
      <c r="C134" s="439"/>
      <c r="D134" s="439"/>
      <c r="E134" s="439"/>
      <c r="F134" s="439"/>
      <c r="G134" s="439"/>
      <c r="H134" s="438"/>
      <c r="I134" s="439"/>
      <c r="J134" s="439"/>
      <c r="K134" s="439"/>
      <c r="L134" s="438"/>
      <c r="M134" s="438"/>
      <c r="N134" s="438"/>
      <c r="O134" s="438"/>
      <c r="P134" s="438"/>
      <c r="Q134" s="438"/>
      <c r="R134" s="438"/>
      <c r="S134" s="438"/>
      <c r="T134" s="438"/>
      <c r="U134" s="439"/>
      <c r="V134" s="438"/>
      <c r="W134" s="438"/>
      <c r="X134" s="439"/>
      <c r="Y134" s="438"/>
      <c r="Z134" s="438"/>
      <c r="AA134" s="438"/>
      <c r="AB134" s="438"/>
      <c r="AC134" s="438"/>
      <c r="AD134" s="438"/>
      <c r="AE134" s="439"/>
      <c r="AF134" s="439"/>
      <c r="AG134" s="439"/>
      <c r="AH134" s="439"/>
      <c r="AI134" s="440"/>
    </row>
    <row r="135" spans="1:79" ht="25.5" customHeight="1">
      <c r="B135" s="439" t="s">
        <v>471</v>
      </c>
      <c r="C135" s="439"/>
      <c r="D135" s="439"/>
      <c r="E135" s="439"/>
      <c r="F135" s="439"/>
      <c r="G135" s="439"/>
      <c r="H135" s="438"/>
      <c r="I135" s="439"/>
      <c r="J135" s="439"/>
      <c r="K135" s="439"/>
      <c r="L135" s="438"/>
      <c r="M135" s="438"/>
      <c r="N135" s="438"/>
      <c r="O135" s="438"/>
      <c r="P135" s="438"/>
      <c r="Q135" s="438"/>
      <c r="R135" s="438"/>
      <c r="S135" s="438"/>
      <c r="T135" s="438"/>
      <c r="U135" s="439"/>
      <c r="V135" s="438"/>
      <c r="W135" s="438"/>
      <c r="X135" s="439"/>
      <c r="Y135" s="438"/>
      <c r="Z135" s="438"/>
      <c r="AA135" s="438"/>
      <c r="AB135" s="438"/>
      <c r="AC135" s="438"/>
      <c r="AD135" s="438"/>
      <c r="AE135" s="439"/>
      <c r="AF135" s="439"/>
      <c r="AG135" s="439"/>
      <c r="AH135" s="439"/>
      <c r="AI135" s="440"/>
    </row>
    <row r="136" spans="1:79" ht="42" customHeight="1">
      <c r="B136" s="439" t="s">
        <v>472</v>
      </c>
      <c r="C136" s="439"/>
      <c r="D136" s="439"/>
      <c r="E136" s="439"/>
      <c r="F136" s="439"/>
      <c r="G136" s="439"/>
      <c r="H136" s="438"/>
      <c r="I136" s="439"/>
      <c r="J136" s="439"/>
      <c r="K136" s="439"/>
      <c r="L136" s="438"/>
      <c r="M136" s="438"/>
      <c r="N136" s="438"/>
      <c r="O136" s="438"/>
      <c r="P136" s="438"/>
      <c r="Q136" s="438"/>
      <c r="R136" s="438"/>
      <c r="S136" s="438"/>
      <c r="T136" s="438"/>
      <c r="U136" s="439"/>
      <c r="V136" s="438"/>
      <c r="W136" s="438"/>
      <c r="X136" s="439"/>
      <c r="Y136" s="438"/>
      <c r="Z136" s="438"/>
      <c r="AA136" s="438"/>
      <c r="AB136" s="438"/>
      <c r="AC136" s="438"/>
      <c r="AD136" s="438"/>
      <c r="AE136" s="439"/>
      <c r="AF136" s="439"/>
      <c r="AG136" s="439"/>
      <c r="AH136" s="439"/>
      <c r="AI136" s="440"/>
    </row>
    <row r="137" spans="1:79" ht="44.25" customHeight="1">
      <c r="B137" s="439" t="s">
        <v>473</v>
      </c>
      <c r="C137" s="439"/>
      <c r="D137" s="439"/>
      <c r="E137" s="439"/>
      <c r="F137" s="439"/>
      <c r="G137" s="439"/>
      <c r="H137" s="438"/>
      <c r="I137" s="439"/>
      <c r="J137" s="439"/>
      <c r="K137" s="439"/>
      <c r="L137" s="438"/>
      <c r="M137" s="438"/>
      <c r="N137" s="438"/>
      <c r="O137" s="438"/>
      <c r="P137" s="438"/>
      <c r="Q137" s="438"/>
      <c r="R137" s="438"/>
      <c r="S137" s="438"/>
      <c r="T137" s="438"/>
      <c r="U137" s="439"/>
      <c r="V137" s="438"/>
      <c r="W137" s="438"/>
      <c r="X137" s="439"/>
      <c r="Y137" s="438"/>
      <c r="Z137" s="438"/>
      <c r="AA137" s="438"/>
      <c r="AB137" s="438"/>
      <c r="AC137" s="438"/>
      <c r="AD137" s="438"/>
      <c r="AE137" s="439"/>
      <c r="AF137" s="439"/>
      <c r="AG137" s="439"/>
      <c r="AH137" s="439"/>
      <c r="AI137" s="440"/>
    </row>
    <row r="138" spans="1:79" ht="22.5">
      <c r="B138" s="383"/>
      <c r="C138" s="383"/>
      <c r="D138" s="383"/>
      <c r="E138" s="383"/>
      <c r="F138" s="383"/>
      <c r="G138" s="383"/>
      <c r="H138" s="383"/>
      <c r="I138" s="383"/>
      <c r="J138" s="383"/>
      <c r="K138" s="383"/>
      <c r="L138" s="383"/>
      <c r="M138" s="383"/>
      <c r="N138" s="383"/>
      <c r="O138" s="383"/>
      <c r="P138" s="383"/>
      <c r="Q138" s="383"/>
      <c r="R138" s="131"/>
      <c r="S138" s="131"/>
      <c r="T138" s="131"/>
      <c r="U138" s="131"/>
      <c r="V138" s="131"/>
      <c r="W138" s="130"/>
      <c r="BE138" s="66" t="s">
        <v>474</v>
      </c>
    </row>
    <row r="139" spans="1:79">
      <c r="B139" s="386"/>
      <c r="C139" s="386"/>
      <c r="D139" s="386"/>
      <c r="E139" s="386"/>
      <c r="F139" s="386"/>
      <c r="G139" s="386"/>
      <c r="H139" s="386"/>
      <c r="I139" s="386"/>
      <c r="J139" s="386"/>
      <c r="K139" s="386"/>
      <c r="L139" s="386"/>
      <c r="M139" s="386"/>
      <c r="N139" s="386"/>
      <c r="O139" s="386"/>
      <c r="P139" s="386"/>
      <c r="Q139" s="386"/>
      <c r="BE139" s="66">
        <v>2</v>
      </c>
      <c r="BF139" s="52">
        <v>5584.2959062090404</v>
      </c>
    </row>
    <row r="140" spans="1:79">
      <c r="C140" s="387"/>
      <c r="D140" s="387"/>
      <c r="E140" s="387"/>
      <c r="F140" s="387"/>
      <c r="G140" s="387"/>
      <c r="H140" s="387"/>
      <c r="I140" s="387"/>
      <c r="J140" s="387"/>
      <c r="K140" s="387"/>
      <c r="L140" s="387"/>
      <c r="M140" s="387"/>
      <c r="N140" s="387"/>
      <c r="O140" s="387"/>
      <c r="P140" s="387"/>
      <c r="Q140" s="387"/>
      <c r="R140" s="387"/>
      <c r="S140" s="387"/>
      <c r="T140" s="387"/>
      <c r="U140" s="387"/>
      <c r="V140" s="387"/>
      <c r="W140" s="387"/>
      <c r="BE140" s="66">
        <v>3</v>
      </c>
      <c r="BF140" s="52">
        <v>5188.26444077825</v>
      </c>
    </row>
    <row r="141" spans="1:79">
      <c r="C141" s="387"/>
      <c r="D141" s="387"/>
      <c r="E141" s="387"/>
      <c r="F141" s="387"/>
      <c r="G141" s="387"/>
      <c r="H141" s="387"/>
      <c r="I141" s="387"/>
      <c r="J141" s="387"/>
      <c r="K141" s="387"/>
      <c r="L141" s="387"/>
      <c r="M141" s="387"/>
      <c r="N141" s="387"/>
      <c r="O141" s="387"/>
      <c r="P141" s="387"/>
      <c r="Q141" s="387"/>
      <c r="R141" s="387"/>
      <c r="S141" s="387"/>
      <c r="T141" s="387"/>
      <c r="U141" s="387"/>
      <c r="V141" s="387"/>
      <c r="W141" s="387"/>
      <c r="BE141" s="66">
        <v>4</v>
      </c>
    </row>
    <row r="142" spans="1:79">
      <c r="C142" s="387"/>
      <c r="D142" s="387"/>
      <c r="E142" s="387"/>
      <c r="F142" s="387"/>
      <c r="G142" s="387"/>
      <c r="H142" s="387"/>
      <c r="I142" s="387"/>
      <c r="J142" s="387"/>
      <c r="K142" s="387"/>
      <c r="L142" s="387"/>
      <c r="M142" s="387"/>
      <c r="N142" s="387"/>
      <c r="O142" s="387"/>
      <c r="P142" s="387"/>
      <c r="Q142" s="387"/>
      <c r="R142" s="387"/>
      <c r="S142" s="387"/>
      <c r="T142" s="387"/>
      <c r="U142" s="387"/>
      <c r="V142" s="387"/>
      <c r="W142" s="387"/>
      <c r="BE142" s="66">
        <v>5</v>
      </c>
      <c r="BF142" s="52">
        <v>2467.0658570126998</v>
      </c>
    </row>
    <row r="143" spans="1:79">
      <c r="C143" s="384"/>
      <c r="D143" s="384"/>
      <c r="E143" s="384"/>
      <c r="F143" s="384"/>
      <c r="G143" s="384"/>
      <c r="H143" s="384"/>
      <c r="I143" s="384"/>
      <c r="J143" s="384"/>
      <c r="K143" s="384"/>
      <c r="L143" s="384"/>
      <c r="M143" s="384"/>
      <c r="N143" s="384"/>
      <c r="O143" s="384"/>
      <c r="P143" s="384"/>
      <c r="Q143" s="384"/>
      <c r="R143" s="384"/>
      <c r="S143" s="384"/>
      <c r="T143" s="384"/>
      <c r="U143" s="384"/>
      <c r="V143" s="384"/>
      <c r="W143" s="384"/>
    </row>
    <row r="144" spans="1:79">
      <c r="C144" s="132"/>
    </row>
    <row r="145" spans="3:23">
      <c r="C145" s="385"/>
      <c r="D145" s="385"/>
      <c r="E145" s="385"/>
      <c r="F145" s="385"/>
      <c r="G145" s="385"/>
      <c r="H145" s="385"/>
      <c r="I145" s="385"/>
      <c r="J145" s="385"/>
      <c r="K145" s="385"/>
      <c r="L145" s="385"/>
      <c r="M145" s="385"/>
      <c r="N145" s="385"/>
      <c r="O145" s="385"/>
      <c r="P145" s="385"/>
      <c r="Q145" s="385"/>
      <c r="R145" s="385"/>
      <c r="S145" s="385"/>
      <c r="T145" s="385"/>
      <c r="U145" s="385"/>
      <c r="V145" s="385"/>
      <c r="W145" s="385"/>
    </row>
  </sheetData>
  <autoFilter ref="B18:CA131">
    <filterColumn colId="2">
      <filters>
        <filter val="J1101004"/>
        <filter val="J1101007"/>
        <filter val="J1101008"/>
        <filter val="J1102003-1"/>
        <filter val="J1102003-10"/>
        <filter val="J1102003-11"/>
        <filter val="J1102003-12"/>
        <filter val="J1102003-13"/>
        <filter val="J1102003-14"/>
        <filter val="J1102003-15"/>
        <filter val="J1102003-16"/>
        <filter val="J1102003-17"/>
        <filter val="J1102003-18"/>
        <filter val="J1102003-19"/>
        <filter val="J1102003-2"/>
        <filter val="J1102003-20"/>
        <filter val="J1102003-21"/>
        <filter val="J1102003-22"/>
        <filter val="J1102003-23"/>
        <filter val="J1102003-24"/>
        <filter val="J1102003-3"/>
        <filter val="J1102003-4"/>
        <filter val="J1102003-5"/>
        <filter val="J1102003-6"/>
        <filter val="J1102003-7"/>
        <filter val="J1102003-8"/>
        <filter val="J1102003-9"/>
        <filter val="J1104006"/>
        <filter val="J1202002"/>
        <filter val="J1202005"/>
        <filter val="K_1101003"/>
        <filter val="K_1101004"/>
        <filter val="K_1104015"/>
        <filter val="K_1110007"/>
        <filter val="K_1110008"/>
        <filter val="K_1110009"/>
        <filter val="K_1110010"/>
        <filter val="K_1110011"/>
        <filter val="K_1110012"/>
        <filter val="K_1201002"/>
        <filter val="K_1202001"/>
        <filter val="K_1308013"/>
        <filter val="K_1308014"/>
        <filter val="L_1101001"/>
        <filter val="L_1101002"/>
        <filter val="L_1101003"/>
        <filter val="L_1101004"/>
        <filter val="L_1101006"/>
        <filter val="L_1101007"/>
        <filter val="L_1101008"/>
        <filter val="L_1101009"/>
        <filter val="L_1101010"/>
        <filter val="L_1101014"/>
        <filter val="L_1102011"/>
        <filter val="L_1103013"/>
        <filter val="L_1104012"/>
        <filter val="L_1104015"/>
        <filter val="M_1102001"/>
        <filter val="Г"/>
        <filter val="М_1201002"/>
      </filters>
    </filterColumn>
  </autoFilter>
  <mergeCells count="49">
    <mergeCell ref="C143:W143"/>
    <mergeCell ref="C145:W145"/>
    <mergeCell ref="B138:Q138"/>
    <mergeCell ref="B139:Q139"/>
    <mergeCell ref="C140:W140"/>
    <mergeCell ref="C141:W141"/>
    <mergeCell ref="C142:W142"/>
    <mergeCell ref="BV15:BZ15"/>
    <mergeCell ref="B134:AI134"/>
    <mergeCell ref="B135:AI135"/>
    <mergeCell ref="B136:AI136"/>
    <mergeCell ref="B137:AI137"/>
    <mergeCell ref="Z14:AI14"/>
    <mergeCell ref="AJ14:BZ14"/>
    <mergeCell ref="CA14:CA16"/>
    <mergeCell ref="I15:K15"/>
    <mergeCell ref="L15:N15"/>
    <mergeCell ref="Q15:R15"/>
    <mergeCell ref="S15:T15"/>
    <mergeCell ref="Z15:AD15"/>
    <mergeCell ref="AE15:AI15"/>
    <mergeCell ref="AJ15:AN15"/>
    <mergeCell ref="AO15:AS15"/>
    <mergeCell ref="AT15:AY15"/>
    <mergeCell ref="AZ15:BD15"/>
    <mergeCell ref="BE15:BJ15"/>
    <mergeCell ref="BK15:BO15"/>
    <mergeCell ref="BP15:BU15"/>
    <mergeCell ref="B9:AI9"/>
    <mergeCell ref="B10:AI10"/>
    <mergeCell ref="B11:AI11"/>
    <mergeCell ref="B12:AI12"/>
    <mergeCell ref="B14:B16"/>
    <mergeCell ref="C14:C16"/>
    <mergeCell ref="D14:D16"/>
    <mergeCell ref="E14:E16"/>
    <mergeCell ref="F14:F16"/>
    <mergeCell ref="G14:H15"/>
    <mergeCell ref="I14:N14"/>
    <mergeCell ref="O14:O16"/>
    <mergeCell ref="P14:P16"/>
    <mergeCell ref="Q14:T14"/>
    <mergeCell ref="U14:V15"/>
    <mergeCell ref="W14:Y15"/>
    <mergeCell ref="B4:AI4"/>
    <mergeCell ref="B5:AI5"/>
    <mergeCell ref="B6:AI6"/>
    <mergeCell ref="B7:AI7"/>
    <mergeCell ref="B8:AI8"/>
  </mergeCells>
  <printOptions horizontalCentered="1"/>
  <pageMargins left="0.70833333333333304" right="0.70833333333333304" top="0.74861111111111101" bottom="0.74791666666666701" header="0.31527777777777799" footer="0.51180555555555496"/>
  <pageSetup paperSize="8" scale="50" firstPageNumber="0" orientation="landscape" horizontalDpi="300" verticalDpi="300" r:id="rId1"/>
  <headerFooter>
    <oddHeader>&amp;C&amp;P</oddHeader>
  </headerFooter>
  <rowBreaks count="1" manualBreakCount="1">
    <brk id="89" max="16383" man="1"/>
  </rowBreaks>
  <colBreaks count="1" manualBreakCount="1">
    <brk id="35" max="1048575" man="1"/>
  </col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FF950E"/>
    <pageSetUpPr fitToPage="1"/>
  </sheetPr>
  <dimension ref="A1:BL204"/>
  <sheetViews>
    <sheetView topLeftCell="A10" zoomScale="65" zoomScaleNormal="65" workbookViewId="0">
      <pane xSplit="4" ySplit="7" topLeftCell="E81" activePane="bottomRight" state="frozen"/>
      <selection activeCell="E90" sqref="E90"/>
      <selection pane="topRight" activeCell="E90" sqref="E90"/>
      <selection pane="bottomLeft" activeCell="E90" sqref="E90"/>
      <selection pane="bottomRight" activeCell="E90" sqref="E90"/>
    </sheetView>
  </sheetViews>
  <sheetFormatPr defaultRowHeight="15.75"/>
  <cols>
    <col min="1" max="1" width="7.25" style="134" hidden="1" customWidth="1"/>
    <col min="2" max="2" width="11.375" style="134"/>
    <col min="3" max="3" width="49.875" style="134" customWidth="1"/>
    <col min="4" max="4" width="13.875" style="134" customWidth="1"/>
    <col min="5" max="5" width="15.375" style="134" customWidth="1"/>
    <col min="6" max="6" width="8.875" style="134" customWidth="1"/>
    <col min="7" max="10" width="5.25" style="134" customWidth="1"/>
    <col min="11" max="30" width="6" style="134" customWidth="1"/>
    <col min="31" max="31" width="5.75" style="134" customWidth="1"/>
    <col min="32" max="32" width="16.125" style="134" customWidth="1"/>
    <col min="33" max="33" width="21.25" style="134" customWidth="1"/>
    <col min="34" max="34" width="12.625" style="134" customWidth="1"/>
    <col min="35" max="35" width="22.375" style="134" customWidth="1"/>
    <col min="36" max="36" width="10.875" style="134" customWidth="1"/>
    <col min="37" max="37" width="17.375" style="134" customWidth="1"/>
    <col min="38" max="39" width="4.125" style="134" customWidth="1"/>
    <col min="40" max="40" width="3.75" style="134" customWidth="1"/>
    <col min="41" max="41" width="3.875" style="134" customWidth="1"/>
    <col min="42" max="42" width="4.5" style="134" customWidth="1"/>
    <col min="43" max="43" width="5" style="134" customWidth="1"/>
    <col min="44" max="44" width="5.5" style="134" customWidth="1"/>
    <col min="45" max="45" width="5.75" style="134" customWidth="1"/>
    <col min="46" max="46" width="5.5" style="134" customWidth="1"/>
    <col min="47" max="48" width="5" style="134" customWidth="1"/>
    <col min="49" max="49" width="12.875" style="134" customWidth="1"/>
    <col min="50" max="59" width="5" style="134" customWidth="1"/>
    <col min="60" max="64" width="9" style="134" customWidth="1"/>
    <col min="65" max="1025" width="9" customWidth="1"/>
  </cols>
  <sheetData>
    <row r="1" spans="1:30" ht="18.75">
      <c r="AD1" s="2" t="s">
        <v>826</v>
      </c>
    </row>
    <row r="2" spans="1:30">
      <c r="AB2" s="4"/>
      <c r="AC2" s="4"/>
      <c r="AD2" s="4" t="s">
        <v>1</v>
      </c>
    </row>
    <row r="3" spans="1:30">
      <c r="AB3" s="4"/>
      <c r="AC3" s="4"/>
      <c r="AD3" s="4" t="s">
        <v>2</v>
      </c>
    </row>
    <row r="4" spans="1:30">
      <c r="B4" s="394" t="s">
        <v>827</v>
      </c>
      <c r="C4" s="394"/>
      <c r="D4" s="394"/>
      <c r="E4" s="394"/>
      <c r="F4" s="394"/>
      <c r="G4" s="394"/>
      <c r="H4" s="394"/>
      <c r="I4" s="394"/>
      <c r="J4" s="394"/>
      <c r="K4" s="394"/>
      <c r="L4" s="394"/>
      <c r="M4" s="394"/>
      <c r="N4" s="394"/>
      <c r="O4" s="394"/>
      <c r="P4" s="394"/>
      <c r="Q4" s="394"/>
      <c r="R4" s="394"/>
      <c r="S4" s="394"/>
      <c r="T4" s="394"/>
      <c r="U4" s="394"/>
      <c r="V4" s="394"/>
      <c r="W4" s="394"/>
      <c r="X4" s="394"/>
      <c r="Y4" s="394"/>
      <c r="Z4" s="394"/>
      <c r="AA4" s="394"/>
      <c r="AB4" s="394"/>
      <c r="AC4" s="394"/>
      <c r="AD4" s="394"/>
    </row>
    <row r="6" spans="1:30">
      <c r="B6" s="403" t="s">
        <v>476</v>
      </c>
      <c r="C6" s="403"/>
      <c r="D6" s="403"/>
      <c r="E6" s="403"/>
      <c r="F6" s="403"/>
      <c r="G6" s="403"/>
      <c r="H6" s="403"/>
      <c r="I6" s="403"/>
      <c r="J6" s="403"/>
      <c r="K6" s="403"/>
      <c r="L6" s="403"/>
      <c r="M6" s="403"/>
      <c r="N6" s="403"/>
      <c r="O6" s="403"/>
      <c r="P6" s="403"/>
      <c r="Q6" s="403"/>
      <c r="R6" s="403"/>
      <c r="S6" s="403"/>
      <c r="T6" s="403"/>
      <c r="U6" s="403"/>
      <c r="V6" s="403"/>
      <c r="W6" s="403"/>
      <c r="X6" s="403"/>
      <c r="Y6" s="403"/>
      <c r="Z6" s="403"/>
      <c r="AA6" s="403"/>
      <c r="AB6" s="403"/>
      <c r="AC6" s="403"/>
      <c r="AD6" s="403"/>
    </row>
    <row r="7" spans="1:30">
      <c r="B7" s="361" t="s">
        <v>3</v>
      </c>
      <c r="C7" s="361"/>
      <c r="D7" s="361"/>
      <c r="E7" s="361"/>
      <c r="F7" s="361"/>
      <c r="G7" s="361"/>
      <c r="H7" s="361"/>
      <c r="I7" s="361"/>
      <c r="J7" s="361"/>
      <c r="K7" s="361"/>
      <c r="L7" s="361"/>
      <c r="M7" s="361"/>
      <c r="N7" s="361"/>
      <c r="O7" s="361"/>
      <c r="P7" s="361"/>
      <c r="Q7" s="361"/>
      <c r="R7" s="361"/>
      <c r="S7" s="361"/>
      <c r="T7" s="361"/>
      <c r="U7" s="361"/>
      <c r="V7" s="361"/>
      <c r="W7" s="361"/>
      <c r="X7" s="361"/>
      <c r="Y7" s="361"/>
      <c r="Z7" s="361"/>
      <c r="AA7" s="361"/>
      <c r="AB7" s="361"/>
      <c r="AC7" s="361"/>
      <c r="AD7" s="361"/>
    </row>
    <row r="8" spans="1:30">
      <c r="B8" s="156"/>
      <c r="C8" s="156"/>
      <c r="D8" s="156"/>
      <c r="E8" s="156"/>
      <c r="F8" s="156"/>
      <c r="G8" s="156"/>
      <c r="H8" s="156"/>
      <c r="I8" s="156"/>
      <c r="J8" s="156"/>
      <c r="K8" s="156"/>
      <c r="L8" s="156"/>
      <c r="M8" s="156"/>
      <c r="N8" s="156"/>
      <c r="O8" s="156"/>
      <c r="P8" s="156"/>
      <c r="Q8" s="156"/>
      <c r="R8" s="156"/>
      <c r="S8" s="156"/>
      <c r="T8" s="156"/>
      <c r="U8" s="156"/>
      <c r="V8" s="156"/>
      <c r="W8" s="156"/>
      <c r="X8" s="156"/>
      <c r="Y8" s="156"/>
      <c r="Z8" s="156"/>
      <c r="AA8" s="156"/>
      <c r="AB8" s="156"/>
      <c r="AC8" s="156"/>
      <c r="AD8" s="156"/>
    </row>
    <row r="9" spans="1:30" ht="18.75" customHeight="1">
      <c r="B9" s="363" t="s">
        <v>828</v>
      </c>
      <c r="C9" s="363"/>
      <c r="D9" s="363"/>
      <c r="E9" s="363"/>
      <c r="F9" s="363"/>
      <c r="G9" s="363"/>
      <c r="H9" s="363"/>
      <c r="I9" s="363"/>
      <c r="J9" s="363"/>
      <c r="K9" s="363"/>
      <c r="L9" s="363"/>
      <c r="M9" s="363"/>
      <c r="N9" s="363"/>
      <c r="O9" s="363"/>
      <c r="P9" s="363"/>
      <c r="Q9" s="363"/>
      <c r="R9" s="363"/>
      <c r="S9" s="363"/>
      <c r="T9" s="363"/>
      <c r="U9" s="363"/>
      <c r="V9" s="363"/>
      <c r="W9" s="363"/>
      <c r="X9" s="363"/>
      <c r="Y9" s="363"/>
      <c r="Z9" s="363"/>
      <c r="AA9" s="363"/>
      <c r="AB9" s="363"/>
      <c r="AC9" s="363"/>
      <c r="AD9" s="363"/>
    </row>
    <row r="10" spans="1:30">
      <c r="B10" s="395"/>
      <c r="C10" s="395"/>
      <c r="D10" s="395"/>
      <c r="E10" s="395"/>
      <c r="F10" s="395"/>
      <c r="G10" s="395"/>
      <c r="H10" s="395"/>
      <c r="I10" s="395"/>
      <c r="J10" s="395"/>
      <c r="K10" s="395"/>
      <c r="L10" s="395"/>
      <c r="M10" s="395"/>
      <c r="N10" s="395"/>
      <c r="O10" s="395"/>
      <c r="P10" s="395"/>
      <c r="Q10" s="395"/>
      <c r="R10" s="395"/>
      <c r="S10" s="395"/>
      <c r="T10" s="395"/>
      <c r="U10" s="395"/>
      <c r="V10" s="395"/>
      <c r="W10" s="395"/>
      <c r="X10" s="395"/>
      <c r="Y10" s="395"/>
      <c r="Z10" s="164"/>
    </row>
    <row r="11" spans="1:30" ht="15.75" customHeight="1">
      <c r="B11" s="364" t="s">
        <v>6</v>
      </c>
      <c r="C11" s="364" t="s">
        <v>7</v>
      </c>
      <c r="D11" s="364" t="s">
        <v>8</v>
      </c>
      <c r="E11" s="364" t="s">
        <v>829</v>
      </c>
      <c r="F11" s="364" t="s">
        <v>830</v>
      </c>
      <c r="G11" s="364"/>
      <c r="H11" s="364"/>
      <c r="I11" s="364"/>
      <c r="J11" s="364"/>
      <c r="K11" s="405" t="s">
        <v>831</v>
      </c>
      <c r="L11" s="405"/>
      <c r="M11" s="405"/>
      <c r="N11" s="405"/>
      <c r="O11" s="405"/>
      <c r="P11" s="405"/>
      <c r="Q11" s="405"/>
      <c r="R11" s="405"/>
      <c r="S11" s="405"/>
      <c r="T11" s="405"/>
      <c r="U11" s="405"/>
      <c r="V11" s="405"/>
      <c r="W11" s="405"/>
      <c r="X11" s="405"/>
      <c r="Y11" s="405"/>
      <c r="Z11" s="405"/>
      <c r="AA11" s="405"/>
      <c r="AB11" s="405"/>
      <c r="AC11" s="405"/>
      <c r="AD11" s="405"/>
    </row>
    <row r="12" spans="1:30" ht="65.25" customHeight="1">
      <c r="B12" s="364"/>
      <c r="C12" s="364"/>
      <c r="D12" s="364"/>
      <c r="E12" s="364"/>
      <c r="F12" s="364"/>
      <c r="G12" s="364"/>
      <c r="H12" s="364"/>
      <c r="I12" s="364"/>
      <c r="J12" s="364"/>
      <c r="K12" s="399">
        <v>20220</v>
      </c>
      <c r="L12" s="399"/>
      <c r="M12" s="399"/>
      <c r="N12" s="399"/>
      <c r="O12" s="399"/>
      <c r="P12" s="399">
        <v>2021</v>
      </c>
      <c r="Q12" s="399"/>
      <c r="R12" s="399"/>
      <c r="S12" s="399"/>
      <c r="T12" s="399"/>
      <c r="U12" s="399">
        <v>2022</v>
      </c>
      <c r="V12" s="399"/>
      <c r="W12" s="399"/>
      <c r="X12" s="399"/>
      <c r="Y12" s="399"/>
      <c r="Z12" s="364" t="s">
        <v>513</v>
      </c>
      <c r="AA12" s="364"/>
      <c r="AB12" s="364"/>
      <c r="AC12" s="364"/>
      <c r="AD12" s="364"/>
    </row>
    <row r="13" spans="1:30" ht="35.65" customHeight="1">
      <c r="B13" s="364"/>
      <c r="C13" s="364"/>
      <c r="D13" s="364"/>
      <c r="E13" s="364"/>
      <c r="F13" s="399" t="s">
        <v>832</v>
      </c>
      <c r="G13" s="399"/>
      <c r="H13" s="399"/>
      <c r="I13" s="399"/>
      <c r="J13" s="399"/>
      <c r="K13" s="399" t="s">
        <v>410</v>
      </c>
      <c r="L13" s="399"/>
      <c r="M13" s="399"/>
      <c r="N13" s="399"/>
      <c r="O13" s="399"/>
      <c r="P13" s="399" t="s">
        <v>70</v>
      </c>
      <c r="Q13" s="399"/>
      <c r="R13" s="399"/>
      <c r="S13" s="399"/>
      <c r="T13" s="399"/>
      <c r="U13" s="399" t="s">
        <v>410</v>
      </c>
      <c r="V13" s="399"/>
      <c r="W13" s="399"/>
      <c r="X13" s="399"/>
      <c r="Y13" s="399"/>
      <c r="Z13" s="399" t="s">
        <v>70</v>
      </c>
      <c r="AA13" s="399"/>
      <c r="AB13" s="399"/>
      <c r="AC13" s="399"/>
      <c r="AD13" s="399"/>
    </row>
    <row r="14" spans="1:30" ht="65.25" customHeight="1">
      <c r="B14" s="364"/>
      <c r="C14" s="364"/>
      <c r="D14" s="364"/>
      <c r="E14" s="364"/>
      <c r="F14" s="166" t="s">
        <v>519</v>
      </c>
      <c r="G14" s="166" t="s">
        <v>520</v>
      </c>
      <c r="H14" s="166" t="s">
        <v>521</v>
      </c>
      <c r="I14" s="166" t="s">
        <v>522</v>
      </c>
      <c r="J14" s="166" t="s">
        <v>523</v>
      </c>
      <c r="K14" s="166" t="s">
        <v>519</v>
      </c>
      <c r="L14" s="166" t="s">
        <v>520</v>
      </c>
      <c r="M14" s="166" t="s">
        <v>521</v>
      </c>
      <c r="N14" s="166" t="s">
        <v>522</v>
      </c>
      <c r="O14" s="166" t="s">
        <v>523</v>
      </c>
      <c r="P14" s="166" t="s">
        <v>519</v>
      </c>
      <c r="Q14" s="166" t="s">
        <v>520</v>
      </c>
      <c r="R14" s="166" t="s">
        <v>521</v>
      </c>
      <c r="S14" s="166" t="s">
        <v>522</v>
      </c>
      <c r="T14" s="166" t="s">
        <v>523</v>
      </c>
      <c r="U14" s="166" t="s">
        <v>519</v>
      </c>
      <c r="V14" s="166" t="s">
        <v>520</v>
      </c>
      <c r="W14" s="166" t="s">
        <v>521</v>
      </c>
      <c r="X14" s="166" t="s">
        <v>522</v>
      </c>
      <c r="Y14" s="166" t="s">
        <v>523</v>
      </c>
      <c r="Z14" s="166" t="s">
        <v>519</v>
      </c>
      <c r="AA14" s="166" t="s">
        <v>520</v>
      </c>
      <c r="AB14" s="166" t="s">
        <v>521</v>
      </c>
      <c r="AC14" s="166" t="s">
        <v>522</v>
      </c>
      <c r="AD14" s="166" t="s">
        <v>523</v>
      </c>
    </row>
    <row r="15" spans="1:30">
      <c r="B15" s="18">
        <v>1</v>
      </c>
      <c r="C15" s="18">
        <v>2</v>
      </c>
      <c r="D15" s="18">
        <v>3</v>
      </c>
      <c r="E15" s="18">
        <v>4</v>
      </c>
      <c r="F15" s="167" t="s">
        <v>670</v>
      </c>
      <c r="G15" s="167" t="s">
        <v>671</v>
      </c>
      <c r="H15" s="167" t="s">
        <v>672</v>
      </c>
      <c r="I15" s="167" t="s">
        <v>673</v>
      </c>
      <c r="J15" s="167" t="s">
        <v>674</v>
      </c>
      <c r="K15" s="167" t="s">
        <v>529</v>
      </c>
      <c r="L15" s="167" t="s">
        <v>530</v>
      </c>
      <c r="M15" s="167" t="s">
        <v>531</v>
      </c>
      <c r="N15" s="167" t="s">
        <v>532</v>
      </c>
      <c r="O15" s="167" t="s">
        <v>533</v>
      </c>
      <c r="P15" s="167" t="s">
        <v>536</v>
      </c>
      <c r="Q15" s="167" t="s">
        <v>537</v>
      </c>
      <c r="R15" s="167" t="s">
        <v>538</v>
      </c>
      <c r="S15" s="167" t="s">
        <v>539</v>
      </c>
      <c r="T15" s="167" t="s">
        <v>540</v>
      </c>
      <c r="U15" s="167" t="s">
        <v>760</v>
      </c>
      <c r="V15" s="167" t="s">
        <v>761</v>
      </c>
      <c r="W15" s="167" t="s">
        <v>762</v>
      </c>
      <c r="X15" s="167" t="s">
        <v>763</v>
      </c>
      <c r="Y15" s="167" t="s">
        <v>764</v>
      </c>
      <c r="Z15" s="167" t="s">
        <v>543</v>
      </c>
      <c r="AA15" s="167" t="s">
        <v>544</v>
      </c>
      <c r="AB15" s="167" t="s">
        <v>545</v>
      </c>
      <c r="AC15" s="167" t="s">
        <v>546</v>
      </c>
      <c r="AD15" s="167" t="s">
        <v>547</v>
      </c>
    </row>
    <row r="16" spans="1:30" ht="37.5">
      <c r="A16" s="21"/>
      <c r="B16" s="22" t="s">
        <v>172</v>
      </c>
      <c r="C16" s="23" t="s">
        <v>173</v>
      </c>
      <c r="D16" s="24">
        <v>1</v>
      </c>
      <c r="E16" s="24" t="s">
        <v>193</v>
      </c>
      <c r="F16" s="24">
        <f t="shared" ref="F16:AD16" si="0">SUM(F17:F22)</f>
        <v>0</v>
      </c>
      <c r="G16" s="24">
        <f t="shared" si="0"/>
        <v>0</v>
      </c>
      <c r="H16" s="24">
        <f t="shared" si="0"/>
        <v>0</v>
      </c>
      <c r="I16" s="24">
        <f t="shared" si="0"/>
        <v>0</v>
      </c>
      <c r="J16" s="24">
        <f t="shared" si="0"/>
        <v>0</v>
      </c>
      <c r="K16" s="24">
        <f t="shared" si="0"/>
        <v>0</v>
      </c>
      <c r="L16" s="24">
        <f t="shared" si="0"/>
        <v>0</v>
      </c>
      <c r="M16" s="24">
        <f t="shared" si="0"/>
        <v>0</v>
      </c>
      <c r="N16" s="24">
        <f t="shared" si="0"/>
        <v>0</v>
      </c>
      <c r="O16" s="24">
        <f t="shared" si="0"/>
        <v>0</v>
      </c>
      <c r="P16" s="24">
        <f t="shared" si="0"/>
        <v>0</v>
      </c>
      <c r="Q16" s="24">
        <f t="shared" si="0"/>
        <v>0</v>
      </c>
      <c r="R16" s="24">
        <f t="shared" si="0"/>
        <v>0</v>
      </c>
      <c r="S16" s="24">
        <f t="shared" si="0"/>
        <v>0</v>
      </c>
      <c r="T16" s="24">
        <f t="shared" si="0"/>
        <v>0</v>
      </c>
      <c r="U16" s="24">
        <f t="shared" si="0"/>
        <v>0</v>
      </c>
      <c r="V16" s="24">
        <f t="shared" si="0"/>
        <v>0</v>
      </c>
      <c r="W16" s="24">
        <f t="shared" si="0"/>
        <v>0</v>
      </c>
      <c r="X16" s="24">
        <f t="shared" si="0"/>
        <v>0</v>
      </c>
      <c r="Y16" s="24">
        <f t="shared" si="0"/>
        <v>0</v>
      </c>
      <c r="Z16" s="24">
        <f t="shared" si="0"/>
        <v>0</v>
      </c>
      <c r="AA16" s="24">
        <f t="shared" si="0"/>
        <v>0</v>
      </c>
      <c r="AB16" s="24">
        <f t="shared" si="0"/>
        <v>0</v>
      </c>
      <c r="AC16" s="24">
        <f t="shared" si="0"/>
        <v>0</v>
      </c>
      <c r="AD16" s="24">
        <f t="shared" si="0"/>
        <v>0</v>
      </c>
    </row>
    <row r="17" spans="1:30" ht="18.75">
      <c r="A17" s="21"/>
      <c r="B17" s="25" t="s">
        <v>175</v>
      </c>
      <c r="C17" s="26" t="s">
        <v>176</v>
      </c>
      <c r="D17" s="27" t="s">
        <v>174</v>
      </c>
      <c r="E17" s="27" t="s">
        <v>193</v>
      </c>
      <c r="F17" s="27">
        <f t="shared" ref="F17:O22" si="1">SUMIF($A$25:$A$203,$B17,F$25:F$203)</f>
        <v>0</v>
      </c>
      <c r="G17" s="27">
        <f t="shared" si="1"/>
        <v>0</v>
      </c>
      <c r="H17" s="27">
        <f t="shared" si="1"/>
        <v>0</v>
      </c>
      <c r="I17" s="27">
        <f t="shared" si="1"/>
        <v>0</v>
      </c>
      <c r="J17" s="27">
        <f t="shared" si="1"/>
        <v>0</v>
      </c>
      <c r="K17" s="27">
        <f t="shared" si="1"/>
        <v>0</v>
      </c>
      <c r="L17" s="27">
        <f t="shared" si="1"/>
        <v>0</v>
      </c>
      <c r="M17" s="27">
        <f t="shared" si="1"/>
        <v>0</v>
      </c>
      <c r="N17" s="27">
        <f t="shared" si="1"/>
        <v>0</v>
      </c>
      <c r="O17" s="27">
        <f t="shared" si="1"/>
        <v>0</v>
      </c>
      <c r="P17" s="27">
        <f t="shared" ref="P17:AD22" si="2">SUMIF($A$25:$A$203,$B17,P$25:P$203)</f>
        <v>0</v>
      </c>
      <c r="Q17" s="27">
        <f t="shared" si="2"/>
        <v>0</v>
      </c>
      <c r="R17" s="27">
        <f t="shared" si="2"/>
        <v>0</v>
      </c>
      <c r="S17" s="27">
        <f t="shared" si="2"/>
        <v>0</v>
      </c>
      <c r="T17" s="27">
        <f t="shared" si="2"/>
        <v>0</v>
      </c>
      <c r="U17" s="27">
        <f t="shared" si="2"/>
        <v>0</v>
      </c>
      <c r="V17" s="27">
        <f t="shared" si="2"/>
        <v>0</v>
      </c>
      <c r="W17" s="27">
        <f t="shared" si="2"/>
        <v>0</v>
      </c>
      <c r="X17" s="27">
        <f t="shared" si="2"/>
        <v>0</v>
      </c>
      <c r="Y17" s="27">
        <f t="shared" si="2"/>
        <v>0</v>
      </c>
      <c r="Z17" s="27">
        <f t="shared" si="2"/>
        <v>0</v>
      </c>
      <c r="AA17" s="27">
        <f t="shared" si="2"/>
        <v>0</v>
      </c>
      <c r="AB17" s="27">
        <f t="shared" si="2"/>
        <v>0</v>
      </c>
      <c r="AC17" s="27">
        <f t="shared" si="2"/>
        <v>0</v>
      </c>
      <c r="AD17" s="27">
        <f t="shared" si="2"/>
        <v>0</v>
      </c>
    </row>
    <row r="18" spans="1:30" ht="37.5">
      <c r="A18" s="21"/>
      <c r="B18" s="28" t="s">
        <v>177</v>
      </c>
      <c r="C18" s="29" t="s">
        <v>178</v>
      </c>
      <c r="D18" s="30" t="s">
        <v>174</v>
      </c>
      <c r="E18" s="30" t="s">
        <v>193</v>
      </c>
      <c r="F18" s="30">
        <f t="shared" si="1"/>
        <v>0</v>
      </c>
      <c r="G18" s="30">
        <f t="shared" si="1"/>
        <v>0</v>
      </c>
      <c r="H18" s="30">
        <f t="shared" si="1"/>
        <v>0</v>
      </c>
      <c r="I18" s="30">
        <f t="shared" si="1"/>
        <v>0</v>
      </c>
      <c r="J18" s="30">
        <f t="shared" si="1"/>
        <v>0</v>
      </c>
      <c r="K18" s="30">
        <f t="shared" si="1"/>
        <v>0</v>
      </c>
      <c r="L18" s="30">
        <f t="shared" si="1"/>
        <v>0</v>
      </c>
      <c r="M18" s="30">
        <f t="shared" si="1"/>
        <v>0</v>
      </c>
      <c r="N18" s="30">
        <f t="shared" si="1"/>
        <v>0</v>
      </c>
      <c r="O18" s="30">
        <f t="shared" si="1"/>
        <v>0</v>
      </c>
      <c r="P18" s="30">
        <f t="shared" si="2"/>
        <v>0</v>
      </c>
      <c r="Q18" s="30">
        <f t="shared" si="2"/>
        <v>0</v>
      </c>
      <c r="R18" s="30">
        <f t="shared" si="2"/>
        <v>0</v>
      </c>
      <c r="S18" s="30">
        <f t="shared" si="2"/>
        <v>0</v>
      </c>
      <c r="T18" s="30">
        <f t="shared" si="2"/>
        <v>0</v>
      </c>
      <c r="U18" s="30">
        <f t="shared" si="2"/>
        <v>0</v>
      </c>
      <c r="V18" s="30">
        <f t="shared" si="2"/>
        <v>0</v>
      </c>
      <c r="W18" s="30">
        <f t="shared" si="2"/>
        <v>0</v>
      </c>
      <c r="X18" s="30">
        <f t="shared" si="2"/>
        <v>0</v>
      </c>
      <c r="Y18" s="30">
        <f t="shared" si="2"/>
        <v>0</v>
      </c>
      <c r="Z18" s="30">
        <f t="shared" si="2"/>
        <v>0</v>
      </c>
      <c r="AA18" s="30">
        <f t="shared" si="2"/>
        <v>0</v>
      </c>
      <c r="AB18" s="30">
        <f t="shared" si="2"/>
        <v>0</v>
      </c>
      <c r="AC18" s="30">
        <f t="shared" si="2"/>
        <v>0</v>
      </c>
      <c r="AD18" s="30">
        <f t="shared" si="2"/>
        <v>0</v>
      </c>
    </row>
    <row r="19" spans="1:30" ht="75">
      <c r="A19" s="21"/>
      <c r="B19" s="25" t="s">
        <v>179</v>
      </c>
      <c r="C19" s="31" t="s">
        <v>180</v>
      </c>
      <c r="D19" s="27" t="s">
        <v>174</v>
      </c>
      <c r="E19" s="27" t="s">
        <v>193</v>
      </c>
      <c r="F19" s="27">
        <f t="shared" si="1"/>
        <v>0</v>
      </c>
      <c r="G19" s="27">
        <f t="shared" si="1"/>
        <v>0</v>
      </c>
      <c r="H19" s="27">
        <f t="shared" si="1"/>
        <v>0</v>
      </c>
      <c r="I19" s="27">
        <f t="shared" si="1"/>
        <v>0</v>
      </c>
      <c r="J19" s="27">
        <f t="shared" si="1"/>
        <v>0</v>
      </c>
      <c r="K19" s="27">
        <f t="shared" si="1"/>
        <v>0</v>
      </c>
      <c r="L19" s="27">
        <f t="shared" si="1"/>
        <v>0</v>
      </c>
      <c r="M19" s="27">
        <f t="shared" si="1"/>
        <v>0</v>
      </c>
      <c r="N19" s="27">
        <f t="shared" si="1"/>
        <v>0</v>
      </c>
      <c r="O19" s="27">
        <f t="shared" si="1"/>
        <v>0</v>
      </c>
      <c r="P19" s="27">
        <f t="shared" si="2"/>
        <v>0</v>
      </c>
      <c r="Q19" s="27">
        <f t="shared" si="2"/>
        <v>0</v>
      </c>
      <c r="R19" s="27">
        <f t="shared" si="2"/>
        <v>0</v>
      </c>
      <c r="S19" s="27">
        <f t="shared" si="2"/>
        <v>0</v>
      </c>
      <c r="T19" s="27">
        <f t="shared" si="2"/>
        <v>0</v>
      </c>
      <c r="U19" s="27">
        <f t="shared" si="2"/>
        <v>0</v>
      </c>
      <c r="V19" s="27">
        <f t="shared" si="2"/>
        <v>0</v>
      </c>
      <c r="W19" s="27">
        <f t="shared" si="2"/>
        <v>0</v>
      </c>
      <c r="X19" s="27">
        <f t="shared" si="2"/>
        <v>0</v>
      </c>
      <c r="Y19" s="27">
        <f t="shared" si="2"/>
        <v>0</v>
      </c>
      <c r="Z19" s="27">
        <f t="shared" si="2"/>
        <v>0</v>
      </c>
      <c r="AA19" s="27">
        <f t="shared" si="2"/>
        <v>0</v>
      </c>
      <c r="AB19" s="27">
        <f t="shared" si="2"/>
        <v>0</v>
      </c>
      <c r="AC19" s="27">
        <f t="shared" si="2"/>
        <v>0</v>
      </c>
      <c r="AD19" s="27">
        <f t="shared" si="2"/>
        <v>0</v>
      </c>
    </row>
    <row r="20" spans="1:30" ht="37.5">
      <c r="A20" s="21"/>
      <c r="B20" s="28" t="s">
        <v>181</v>
      </c>
      <c r="C20" s="29" t="s">
        <v>182</v>
      </c>
      <c r="D20" s="30" t="s">
        <v>174</v>
      </c>
      <c r="E20" s="30" t="s">
        <v>193</v>
      </c>
      <c r="F20" s="30">
        <f t="shared" si="1"/>
        <v>0</v>
      </c>
      <c r="G20" s="30">
        <f t="shared" si="1"/>
        <v>0</v>
      </c>
      <c r="H20" s="30">
        <f t="shared" si="1"/>
        <v>0</v>
      </c>
      <c r="I20" s="30">
        <f t="shared" si="1"/>
        <v>0</v>
      </c>
      <c r="J20" s="30">
        <f t="shared" si="1"/>
        <v>0</v>
      </c>
      <c r="K20" s="30">
        <f t="shared" si="1"/>
        <v>0</v>
      </c>
      <c r="L20" s="30">
        <f t="shared" si="1"/>
        <v>0</v>
      </c>
      <c r="M20" s="30">
        <f t="shared" si="1"/>
        <v>0</v>
      </c>
      <c r="N20" s="30">
        <f t="shared" si="1"/>
        <v>0</v>
      </c>
      <c r="O20" s="30">
        <f t="shared" si="1"/>
        <v>0</v>
      </c>
      <c r="P20" s="30">
        <f t="shared" si="2"/>
        <v>0</v>
      </c>
      <c r="Q20" s="30">
        <f t="shared" si="2"/>
        <v>0</v>
      </c>
      <c r="R20" s="30">
        <f t="shared" si="2"/>
        <v>0</v>
      </c>
      <c r="S20" s="30">
        <f t="shared" si="2"/>
        <v>0</v>
      </c>
      <c r="T20" s="30">
        <f t="shared" si="2"/>
        <v>0</v>
      </c>
      <c r="U20" s="30">
        <f t="shared" si="2"/>
        <v>0</v>
      </c>
      <c r="V20" s="30">
        <f t="shared" si="2"/>
        <v>0</v>
      </c>
      <c r="W20" s="30">
        <f t="shared" si="2"/>
        <v>0</v>
      </c>
      <c r="X20" s="30">
        <f t="shared" si="2"/>
        <v>0</v>
      </c>
      <c r="Y20" s="30">
        <f t="shared" si="2"/>
        <v>0</v>
      </c>
      <c r="Z20" s="30">
        <f t="shared" si="2"/>
        <v>0</v>
      </c>
      <c r="AA20" s="30">
        <f t="shared" si="2"/>
        <v>0</v>
      </c>
      <c r="AB20" s="30">
        <f t="shared" si="2"/>
        <v>0</v>
      </c>
      <c r="AC20" s="30">
        <f t="shared" si="2"/>
        <v>0</v>
      </c>
      <c r="AD20" s="30">
        <f t="shared" si="2"/>
        <v>0</v>
      </c>
    </row>
    <row r="21" spans="1:30" ht="37.5">
      <c r="A21" s="21"/>
      <c r="B21" s="25" t="s">
        <v>183</v>
      </c>
      <c r="C21" s="26" t="s">
        <v>184</v>
      </c>
      <c r="D21" s="27" t="s">
        <v>174</v>
      </c>
      <c r="E21" s="27" t="s">
        <v>193</v>
      </c>
      <c r="F21" s="27">
        <f t="shared" si="1"/>
        <v>0</v>
      </c>
      <c r="G21" s="27">
        <f t="shared" si="1"/>
        <v>0</v>
      </c>
      <c r="H21" s="27">
        <f t="shared" si="1"/>
        <v>0</v>
      </c>
      <c r="I21" s="27">
        <f t="shared" si="1"/>
        <v>0</v>
      </c>
      <c r="J21" s="27">
        <f t="shared" si="1"/>
        <v>0</v>
      </c>
      <c r="K21" s="27">
        <f t="shared" si="1"/>
        <v>0</v>
      </c>
      <c r="L21" s="27">
        <f t="shared" si="1"/>
        <v>0</v>
      </c>
      <c r="M21" s="27">
        <f t="shared" si="1"/>
        <v>0</v>
      </c>
      <c r="N21" s="27">
        <f t="shared" si="1"/>
        <v>0</v>
      </c>
      <c r="O21" s="27">
        <f t="shared" si="1"/>
        <v>0</v>
      </c>
      <c r="P21" s="27">
        <f t="shared" si="2"/>
        <v>0</v>
      </c>
      <c r="Q21" s="27">
        <f t="shared" si="2"/>
        <v>0</v>
      </c>
      <c r="R21" s="27">
        <f t="shared" si="2"/>
        <v>0</v>
      </c>
      <c r="S21" s="27">
        <f t="shared" si="2"/>
        <v>0</v>
      </c>
      <c r="T21" s="27">
        <f t="shared" si="2"/>
        <v>0</v>
      </c>
      <c r="U21" s="27">
        <f t="shared" si="2"/>
        <v>0</v>
      </c>
      <c r="V21" s="27">
        <f t="shared" si="2"/>
        <v>0</v>
      </c>
      <c r="W21" s="27">
        <f t="shared" si="2"/>
        <v>0</v>
      </c>
      <c r="X21" s="27">
        <f t="shared" si="2"/>
        <v>0</v>
      </c>
      <c r="Y21" s="27">
        <f t="shared" si="2"/>
        <v>0</v>
      </c>
      <c r="Z21" s="27">
        <f t="shared" si="2"/>
        <v>0</v>
      </c>
      <c r="AA21" s="27">
        <f t="shared" si="2"/>
        <v>0</v>
      </c>
      <c r="AB21" s="27">
        <f t="shared" si="2"/>
        <v>0</v>
      </c>
      <c r="AC21" s="27">
        <f t="shared" si="2"/>
        <v>0</v>
      </c>
      <c r="AD21" s="27">
        <f t="shared" si="2"/>
        <v>0</v>
      </c>
    </row>
    <row r="22" spans="1:30" ht="18.75">
      <c r="A22" s="21"/>
      <c r="B22" s="28" t="s">
        <v>185</v>
      </c>
      <c r="C22" s="32" t="s">
        <v>186</v>
      </c>
      <c r="D22" s="30" t="s">
        <v>174</v>
      </c>
      <c r="E22" s="30" t="s">
        <v>193</v>
      </c>
      <c r="F22" s="30">
        <f t="shared" si="1"/>
        <v>0</v>
      </c>
      <c r="G22" s="30">
        <f t="shared" si="1"/>
        <v>0</v>
      </c>
      <c r="H22" s="30">
        <f t="shared" si="1"/>
        <v>0</v>
      </c>
      <c r="I22" s="30">
        <f t="shared" si="1"/>
        <v>0</v>
      </c>
      <c r="J22" s="30">
        <f t="shared" si="1"/>
        <v>0</v>
      </c>
      <c r="K22" s="30">
        <f t="shared" si="1"/>
        <v>0</v>
      </c>
      <c r="L22" s="30">
        <f t="shared" si="1"/>
        <v>0</v>
      </c>
      <c r="M22" s="30">
        <f t="shared" si="1"/>
        <v>0</v>
      </c>
      <c r="N22" s="30">
        <f t="shared" si="1"/>
        <v>0</v>
      </c>
      <c r="O22" s="30">
        <f t="shared" si="1"/>
        <v>0</v>
      </c>
      <c r="P22" s="30">
        <f t="shared" si="2"/>
        <v>0</v>
      </c>
      <c r="Q22" s="30">
        <f t="shared" si="2"/>
        <v>0</v>
      </c>
      <c r="R22" s="30">
        <f t="shared" si="2"/>
        <v>0</v>
      </c>
      <c r="S22" s="30">
        <f t="shared" si="2"/>
        <v>0</v>
      </c>
      <c r="T22" s="30">
        <f t="shared" si="2"/>
        <v>0</v>
      </c>
      <c r="U22" s="30">
        <f t="shared" si="2"/>
        <v>0</v>
      </c>
      <c r="V22" s="30">
        <f t="shared" si="2"/>
        <v>0</v>
      </c>
      <c r="W22" s="30">
        <f t="shared" si="2"/>
        <v>0</v>
      </c>
      <c r="X22" s="30">
        <f t="shared" si="2"/>
        <v>0</v>
      </c>
      <c r="Y22" s="30">
        <f t="shared" si="2"/>
        <v>0</v>
      </c>
      <c r="Z22" s="30">
        <f t="shared" si="2"/>
        <v>0</v>
      </c>
      <c r="AA22" s="30">
        <f t="shared" si="2"/>
        <v>0</v>
      </c>
      <c r="AB22" s="30">
        <f t="shared" si="2"/>
        <v>0</v>
      </c>
      <c r="AC22" s="30">
        <f t="shared" si="2"/>
        <v>0</v>
      </c>
      <c r="AD22" s="30">
        <f t="shared" si="2"/>
        <v>0</v>
      </c>
    </row>
    <row r="23" spans="1:30" ht="18.75" hidden="1">
      <c r="A23" s="21"/>
      <c r="B23" s="33"/>
      <c r="C23" s="34"/>
      <c r="D23" s="35"/>
      <c r="E23" s="35"/>
      <c r="F23" s="35"/>
      <c r="G23" s="35"/>
      <c r="H23" s="35"/>
      <c r="I23" s="35"/>
      <c r="J23" s="35"/>
      <c r="K23" s="35"/>
      <c r="L23" s="35"/>
      <c r="M23" s="35"/>
      <c r="N23" s="35"/>
      <c r="O23" s="35"/>
      <c r="P23" s="35"/>
      <c r="Q23" s="35"/>
      <c r="R23" s="35"/>
      <c r="S23" s="35"/>
      <c r="T23" s="35"/>
      <c r="U23" s="35"/>
      <c r="V23" s="35"/>
      <c r="W23" s="35"/>
      <c r="X23" s="35"/>
      <c r="Y23" s="35"/>
      <c r="Z23" s="35"/>
      <c r="AA23" s="35"/>
      <c r="AB23" s="35"/>
      <c r="AC23" s="35"/>
      <c r="AD23" s="35"/>
    </row>
    <row r="24" spans="1:30" ht="18.75">
      <c r="A24" s="21"/>
      <c r="B24" s="36" t="s">
        <v>187</v>
      </c>
      <c r="C24" s="37" t="s">
        <v>188</v>
      </c>
      <c r="D24" s="38" t="s">
        <v>174</v>
      </c>
      <c r="E24" s="38">
        <f t="shared" ref="E24:AD24" si="3">SUM(E25,E78,E144,E193,E197,E201)</f>
        <v>0</v>
      </c>
      <c r="F24" s="38">
        <f t="shared" si="3"/>
        <v>0</v>
      </c>
      <c r="G24" s="38">
        <f t="shared" si="3"/>
        <v>0</v>
      </c>
      <c r="H24" s="38">
        <f t="shared" si="3"/>
        <v>0</v>
      </c>
      <c r="I24" s="38">
        <f t="shared" si="3"/>
        <v>0</v>
      </c>
      <c r="J24" s="38">
        <f t="shared" si="3"/>
        <v>0</v>
      </c>
      <c r="K24" s="38">
        <f t="shared" si="3"/>
        <v>0</v>
      </c>
      <c r="L24" s="38">
        <f t="shared" si="3"/>
        <v>0</v>
      </c>
      <c r="M24" s="38">
        <f t="shared" si="3"/>
        <v>0</v>
      </c>
      <c r="N24" s="38">
        <f t="shared" si="3"/>
        <v>0</v>
      </c>
      <c r="O24" s="38">
        <f t="shared" si="3"/>
        <v>0</v>
      </c>
      <c r="P24" s="38">
        <f t="shared" si="3"/>
        <v>0</v>
      </c>
      <c r="Q24" s="38">
        <f t="shared" si="3"/>
        <v>0</v>
      </c>
      <c r="R24" s="38">
        <f t="shared" si="3"/>
        <v>0</v>
      </c>
      <c r="S24" s="38">
        <f t="shared" si="3"/>
        <v>0</v>
      </c>
      <c r="T24" s="38">
        <f t="shared" si="3"/>
        <v>0</v>
      </c>
      <c r="U24" s="38">
        <f t="shared" si="3"/>
        <v>0</v>
      </c>
      <c r="V24" s="38">
        <f t="shared" si="3"/>
        <v>0</v>
      </c>
      <c r="W24" s="38">
        <f t="shared" si="3"/>
        <v>0</v>
      </c>
      <c r="X24" s="38">
        <f t="shared" si="3"/>
        <v>0</v>
      </c>
      <c r="Y24" s="38">
        <f t="shared" si="3"/>
        <v>0</v>
      </c>
      <c r="Z24" s="38">
        <f t="shared" si="3"/>
        <v>0</v>
      </c>
      <c r="AA24" s="38">
        <f t="shared" si="3"/>
        <v>0</v>
      </c>
      <c r="AB24" s="38">
        <f t="shared" si="3"/>
        <v>0</v>
      </c>
      <c r="AC24" s="38">
        <f t="shared" si="3"/>
        <v>0</v>
      </c>
      <c r="AD24" s="38">
        <f t="shared" si="3"/>
        <v>0</v>
      </c>
    </row>
    <row r="25" spans="1:30" ht="37.5">
      <c r="A25" s="21"/>
      <c r="B25" s="25" t="s">
        <v>189</v>
      </c>
      <c r="C25" s="26" t="s">
        <v>190</v>
      </c>
      <c r="D25" s="27" t="s">
        <v>174</v>
      </c>
      <c r="E25" s="27">
        <f t="shared" ref="E25:AD25" si="4">SUM(E26,E33,E42,E69)</f>
        <v>0</v>
      </c>
      <c r="F25" s="27">
        <f t="shared" si="4"/>
        <v>0</v>
      </c>
      <c r="G25" s="27">
        <f t="shared" si="4"/>
        <v>0</v>
      </c>
      <c r="H25" s="27">
        <f t="shared" si="4"/>
        <v>0</v>
      </c>
      <c r="I25" s="27">
        <f t="shared" si="4"/>
        <v>0</v>
      </c>
      <c r="J25" s="27">
        <f t="shared" si="4"/>
        <v>0</v>
      </c>
      <c r="K25" s="27">
        <f t="shared" si="4"/>
        <v>0</v>
      </c>
      <c r="L25" s="27">
        <f t="shared" si="4"/>
        <v>0</v>
      </c>
      <c r="M25" s="27">
        <f t="shared" si="4"/>
        <v>0</v>
      </c>
      <c r="N25" s="27">
        <f t="shared" si="4"/>
        <v>0</v>
      </c>
      <c r="O25" s="27">
        <f t="shared" si="4"/>
        <v>0</v>
      </c>
      <c r="P25" s="27">
        <f t="shared" si="4"/>
        <v>0</v>
      </c>
      <c r="Q25" s="27">
        <f t="shared" si="4"/>
        <v>0</v>
      </c>
      <c r="R25" s="27">
        <f t="shared" si="4"/>
        <v>0</v>
      </c>
      <c r="S25" s="27">
        <f t="shared" si="4"/>
        <v>0</v>
      </c>
      <c r="T25" s="27">
        <f t="shared" si="4"/>
        <v>0</v>
      </c>
      <c r="U25" s="27">
        <f t="shared" si="4"/>
        <v>0</v>
      </c>
      <c r="V25" s="27">
        <f t="shared" si="4"/>
        <v>0</v>
      </c>
      <c r="W25" s="27">
        <f t="shared" si="4"/>
        <v>0</v>
      </c>
      <c r="X25" s="27">
        <f t="shared" si="4"/>
        <v>0</v>
      </c>
      <c r="Y25" s="27">
        <f t="shared" si="4"/>
        <v>0</v>
      </c>
      <c r="Z25" s="27">
        <f t="shared" si="4"/>
        <v>0</v>
      </c>
      <c r="AA25" s="27">
        <f t="shared" si="4"/>
        <v>0</v>
      </c>
      <c r="AB25" s="27">
        <f t="shared" si="4"/>
        <v>0</v>
      </c>
      <c r="AC25" s="27">
        <f t="shared" si="4"/>
        <v>0</v>
      </c>
      <c r="AD25" s="27">
        <f t="shared" si="4"/>
        <v>0</v>
      </c>
    </row>
    <row r="26" spans="1:30" ht="56.25">
      <c r="A26" s="21"/>
      <c r="B26" s="39" t="s">
        <v>191</v>
      </c>
      <c r="C26" s="40" t="s">
        <v>192</v>
      </c>
      <c r="D26" s="41" t="s">
        <v>174</v>
      </c>
      <c r="E26" s="41" t="s">
        <v>193</v>
      </c>
      <c r="F26" s="41" t="s">
        <v>193</v>
      </c>
      <c r="G26" s="41" t="s">
        <v>193</v>
      </c>
      <c r="H26" s="41" t="s">
        <v>193</v>
      </c>
      <c r="I26" s="41" t="s">
        <v>193</v>
      </c>
      <c r="J26" s="41" t="s">
        <v>193</v>
      </c>
      <c r="K26" s="41" t="s">
        <v>193</v>
      </c>
      <c r="L26" s="41" t="s">
        <v>193</v>
      </c>
      <c r="M26" s="41" t="s">
        <v>193</v>
      </c>
      <c r="N26" s="41" t="s">
        <v>193</v>
      </c>
      <c r="O26" s="41" t="s">
        <v>193</v>
      </c>
      <c r="P26" s="41" t="s">
        <v>193</v>
      </c>
      <c r="Q26" s="41" t="s">
        <v>193</v>
      </c>
      <c r="R26" s="41" t="s">
        <v>193</v>
      </c>
      <c r="S26" s="41" t="s">
        <v>193</v>
      </c>
      <c r="T26" s="41" t="s">
        <v>193</v>
      </c>
      <c r="U26" s="41" t="s">
        <v>193</v>
      </c>
      <c r="V26" s="41" t="s">
        <v>193</v>
      </c>
      <c r="W26" s="41" t="s">
        <v>193</v>
      </c>
      <c r="X26" s="41" t="s">
        <v>193</v>
      </c>
      <c r="Y26" s="41" t="s">
        <v>193</v>
      </c>
      <c r="Z26" s="41" t="s">
        <v>193</v>
      </c>
      <c r="AA26" s="41" t="s">
        <v>193</v>
      </c>
      <c r="AB26" s="41" t="s">
        <v>193</v>
      </c>
      <c r="AC26" s="41" t="s">
        <v>193</v>
      </c>
      <c r="AD26" s="41" t="s">
        <v>193</v>
      </c>
    </row>
    <row r="27" spans="1:30" ht="75">
      <c r="A27" s="21"/>
      <c r="B27" s="33" t="s">
        <v>194</v>
      </c>
      <c r="C27" s="34" t="s">
        <v>195</v>
      </c>
      <c r="D27" s="35" t="s">
        <v>174</v>
      </c>
      <c r="E27" s="35" t="s">
        <v>193</v>
      </c>
      <c r="F27" s="35" t="s">
        <v>193</v>
      </c>
      <c r="G27" s="35" t="s">
        <v>193</v>
      </c>
      <c r="H27" s="35" t="s">
        <v>193</v>
      </c>
      <c r="I27" s="35" t="s">
        <v>193</v>
      </c>
      <c r="J27" s="35" t="s">
        <v>193</v>
      </c>
      <c r="K27" s="35" t="s">
        <v>193</v>
      </c>
      <c r="L27" s="35" t="s">
        <v>193</v>
      </c>
      <c r="M27" s="35" t="s">
        <v>193</v>
      </c>
      <c r="N27" s="35" t="s">
        <v>193</v>
      </c>
      <c r="O27" s="35" t="s">
        <v>193</v>
      </c>
      <c r="P27" s="35" t="s">
        <v>193</v>
      </c>
      <c r="Q27" s="35" t="s">
        <v>193</v>
      </c>
      <c r="R27" s="35" t="s">
        <v>193</v>
      </c>
      <c r="S27" s="35" t="s">
        <v>193</v>
      </c>
      <c r="T27" s="35" t="s">
        <v>193</v>
      </c>
      <c r="U27" s="35" t="s">
        <v>193</v>
      </c>
      <c r="V27" s="35" t="s">
        <v>193</v>
      </c>
      <c r="W27" s="35" t="s">
        <v>193</v>
      </c>
      <c r="X27" s="35" t="s">
        <v>193</v>
      </c>
      <c r="Y27" s="35" t="s">
        <v>193</v>
      </c>
      <c r="Z27" s="35" t="s">
        <v>193</v>
      </c>
      <c r="AA27" s="35" t="s">
        <v>193</v>
      </c>
      <c r="AB27" s="35" t="s">
        <v>193</v>
      </c>
      <c r="AC27" s="35" t="s">
        <v>193</v>
      </c>
      <c r="AD27" s="35" t="s">
        <v>193</v>
      </c>
    </row>
    <row r="28" spans="1:30" ht="75">
      <c r="A28" s="21"/>
      <c r="B28" s="33" t="s">
        <v>196</v>
      </c>
      <c r="C28" s="34" t="s">
        <v>197</v>
      </c>
      <c r="D28" s="35" t="s">
        <v>174</v>
      </c>
      <c r="E28" s="35" t="s">
        <v>193</v>
      </c>
      <c r="F28" s="35" t="s">
        <v>193</v>
      </c>
      <c r="G28" s="35" t="s">
        <v>193</v>
      </c>
      <c r="H28" s="35" t="s">
        <v>193</v>
      </c>
      <c r="I28" s="35" t="s">
        <v>193</v>
      </c>
      <c r="J28" s="35" t="s">
        <v>193</v>
      </c>
      <c r="K28" s="35" t="s">
        <v>193</v>
      </c>
      <c r="L28" s="35" t="s">
        <v>193</v>
      </c>
      <c r="M28" s="35" t="s">
        <v>193</v>
      </c>
      <c r="N28" s="35" t="s">
        <v>193</v>
      </c>
      <c r="O28" s="35" t="s">
        <v>193</v>
      </c>
      <c r="P28" s="35" t="s">
        <v>193</v>
      </c>
      <c r="Q28" s="35" t="s">
        <v>193</v>
      </c>
      <c r="R28" s="35" t="s">
        <v>193</v>
      </c>
      <c r="S28" s="35" t="s">
        <v>193</v>
      </c>
      <c r="T28" s="35" t="s">
        <v>193</v>
      </c>
      <c r="U28" s="35" t="s">
        <v>193</v>
      </c>
      <c r="V28" s="35" t="s">
        <v>193</v>
      </c>
      <c r="W28" s="35" t="s">
        <v>193</v>
      </c>
      <c r="X28" s="35" t="s">
        <v>193</v>
      </c>
      <c r="Y28" s="35" t="s">
        <v>193</v>
      </c>
      <c r="Z28" s="35" t="s">
        <v>193</v>
      </c>
      <c r="AA28" s="35" t="s">
        <v>193</v>
      </c>
      <c r="AB28" s="35" t="s">
        <v>193</v>
      </c>
      <c r="AC28" s="35" t="s">
        <v>193</v>
      </c>
      <c r="AD28" s="35" t="s">
        <v>193</v>
      </c>
    </row>
    <row r="29" spans="1:30" ht="56.25">
      <c r="A29" s="21"/>
      <c r="B29" s="33" t="s">
        <v>198</v>
      </c>
      <c r="C29" s="34" t="s">
        <v>199</v>
      </c>
      <c r="D29" s="35" t="s">
        <v>174</v>
      </c>
      <c r="E29" s="35" t="s">
        <v>193</v>
      </c>
      <c r="F29" s="35" t="s">
        <v>193</v>
      </c>
      <c r="G29" s="35" t="s">
        <v>193</v>
      </c>
      <c r="H29" s="35" t="s">
        <v>193</v>
      </c>
      <c r="I29" s="35" t="s">
        <v>193</v>
      </c>
      <c r="J29" s="35" t="s">
        <v>193</v>
      </c>
      <c r="K29" s="35" t="s">
        <v>193</v>
      </c>
      <c r="L29" s="35" t="s">
        <v>193</v>
      </c>
      <c r="M29" s="35" t="s">
        <v>193</v>
      </c>
      <c r="N29" s="35" t="s">
        <v>193</v>
      </c>
      <c r="O29" s="35" t="s">
        <v>193</v>
      </c>
      <c r="P29" s="35" t="s">
        <v>193</v>
      </c>
      <c r="Q29" s="35" t="s">
        <v>193</v>
      </c>
      <c r="R29" s="35" t="s">
        <v>193</v>
      </c>
      <c r="S29" s="35" t="s">
        <v>193</v>
      </c>
      <c r="T29" s="35" t="s">
        <v>193</v>
      </c>
      <c r="U29" s="35" t="s">
        <v>193</v>
      </c>
      <c r="V29" s="35" t="s">
        <v>193</v>
      </c>
      <c r="W29" s="35" t="s">
        <v>193</v>
      </c>
      <c r="X29" s="35" t="s">
        <v>193</v>
      </c>
      <c r="Y29" s="35" t="s">
        <v>193</v>
      </c>
      <c r="Z29" s="35" t="s">
        <v>193</v>
      </c>
      <c r="AA29" s="35" t="s">
        <v>193</v>
      </c>
      <c r="AB29" s="35" t="s">
        <v>193</v>
      </c>
      <c r="AC29" s="35" t="s">
        <v>193</v>
      </c>
      <c r="AD29" s="35" t="s">
        <v>193</v>
      </c>
    </row>
    <row r="30" spans="1:30" ht="18.75" hidden="1">
      <c r="A30" s="25" t="s">
        <v>175</v>
      </c>
      <c r="B30" s="33" t="s">
        <v>198</v>
      </c>
      <c r="C30" s="42" t="s">
        <v>200</v>
      </c>
      <c r="D30" s="35"/>
      <c r="E30" s="35" t="s">
        <v>193</v>
      </c>
      <c r="F30" s="35" t="s">
        <v>193</v>
      </c>
      <c r="G30" s="35" t="s">
        <v>193</v>
      </c>
      <c r="H30" s="35" t="s">
        <v>193</v>
      </c>
      <c r="I30" s="35" t="s">
        <v>193</v>
      </c>
      <c r="J30" s="35" t="s">
        <v>193</v>
      </c>
      <c r="K30" s="35" t="s">
        <v>193</v>
      </c>
      <c r="L30" s="35" t="s">
        <v>193</v>
      </c>
      <c r="M30" s="35" t="s">
        <v>193</v>
      </c>
      <c r="N30" s="35" t="s">
        <v>193</v>
      </c>
      <c r="O30" s="35" t="s">
        <v>193</v>
      </c>
      <c r="P30" s="35" t="s">
        <v>193</v>
      </c>
      <c r="Q30" s="35" t="s">
        <v>193</v>
      </c>
      <c r="R30" s="35" t="s">
        <v>193</v>
      </c>
      <c r="S30" s="35" t="s">
        <v>193</v>
      </c>
      <c r="T30" s="35" t="s">
        <v>193</v>
      </c>
      <c r="U30" s="35" t="s">
        <v>193</v>
      </c>
      <c r="V30" s="35" t="s">
        <v>193</v>
      </c>
      <c r="W30" s="35" t="s">
        <v>193</v>
      </c>
      <c r="X30" s="35" t="s">
        <v>193</v>
      </c>
      <c r="Y30" s="35" t="s">
        <v>193</v>
      </c>
      <c r="Z30" s="35" t="s">
        <v>193</v>
      </c>
      <c r="AA30" s="35" t="s">
        <v>193</v>
      </c>
      <c r="AB30" s="35" t="s">
        <v>193</v>
      </c>
      <c r="AC30" s="35" t="s">
        <v>193</v>
      </c>
      <c r="AD30" s="35" t="s">
        <v>193</v>
      </c>
    </row>
    <row r="31" spans="1:30" ht="18.75" hidden="1">
      <c r="A31" s="25" t="s">
        <v>175</v>
      </c>
      <c r="B31" s="33" t="s">
        <v>198</v>
      </c>
      <c r="C31" s="42" t="s">
        <v>200</v>
      </c>
      <c r="D31" s="35"/>
      <c r="E31" s="35" t="s">
        <v>193</v>
      </c>
      <c r="F31" s="35" t="s">
        <v>193</v>
      </c>
      <c r="G31" s="35" t="s">
        <v>193</v>
      </c>
      <c r="H31" s="35" t="s">
        <v>193</v>
      </c>
      <c r="I31" s="35" t="s">
        <v>193</v>
      </c>
      <c r="J31" s="35" t="s">
        <v>193</v>
      </c>
      <c r="K31" s="35" t="s">
        <v>193</v>
      </c>
      <c r="L31" s="35" t="s">
        <v>193</v>
      </c>
      <c r="M31" s="35" t="s">
        <v>193</v>
      </c>
      <c r="N31" s="35" t="s">
        <v>193</v>
      </c>
      <c r="O31" s="35" t="s">
        <v>193</v>
      </c>
      <c r="P31" s="35" t="s">
        <v>193</v>
      </c>
      <c r="Q31" s="35" t="s">
        <v>193</v>
      </c>
      <c r="R31" s="35" t="s">
        <v>193</v>
      </c>
      <c r="S31" s="35" t="s">
        <v>193</v>
      </c>
      <c r="T31" s="35" t="s">
        <v>193</v>
      </c>
      <c r="U31" s="35" t="s">
        <v>193</v>
      </c>
      <c r="V31" s="35" t="s">
        <v>193</v>
      </c>
      <c r="W31" s="35" t="s">
        <v>193</v>
      </c>
      <c r="X31" s="35" t="s">
        <v>193</v>
      </c>
      <c r="Y31" s="35" t="s">
        <v>193</v>
      </c>
      <c r="Z31" s="35" t="s">
        <v>193</v>
      </c>
      <c r="AA31" s="35" t="s">
        <v>193</v>
      </c>
      <c r="AB31" s="35" t="s">
        <v>193</v>
      </c>
      <c r="AC31" s="35" t="s">
        <v>193</v>
      </c>
      <c r="AD31" s="35" t="s">
        <v>193</v>
      </c>
    </row>
    <row r="32" spans="1:30" ht="18.75" hidden="1">
      <c r="A32" s="25" t="s">
        <v>175</v>
      </c>
      <c r="B32" s="33" t="s">
        <v>201</v>
      </c>
      <c r="C32" s="34" t="s">
        <v>201</v>
      </c>
      <c r="D32" s="35"/>
      <c r="E32" s="35" t="s">
        <v>193</v>
      </c>
      <c r="F32" s="35" t="s">
        <v>193</v>
      </c>
      <c r="G32" s="35" t="s">
        <v>193</v>
      </c>
      <c r="H32" s="35" t="s">
        <v>193</v>
      </c>
      <c r="I32" s="35" t="s">
        <v>193</v>
      </c>
      <c r="J32" s="35" t="s">
        <v>193</v>
      </c>
      <c r="K32" s="35" t="s">
        <v>193</v>
      </c>
      <c r="L32" s="35" t="s">
        <v>193</v>
      </c>
      <c r="M32" s="35" t="s">
        <v>193</v>
      </c>
      <c r="N32" s="35" t="s">
        <v>193</v>
      </c>
      <c r="O32" s="35" t="s">
        <v>193</v>
      </c>
      <c r="P32" s="35" t="s">
        <v>193</v>
      </c>
      <c r="Q32" s="35" t="s">
        <v>193</v>
      </c>
      <c r="R32" s="35" t="s">
        <v>193</v>
      </c>
      <c r="S32" s="35" t="s">
        <v>193</v>
      </c>
      <c r="T32" s="35" t="s">
        <v>193</v>
      </c>
      <c r="U32" s="35" t="s">
        <v>193</v>
      </c>
      <c r="V32" s="35" t="s">
        <v>193</v>
      </c>
      <c r="W32" s="35" t="s">
        <v>193</v>
      </c>
      <c r="X32" s="35" t="s">
        <v>193</v>
      </c>
      <c r="Y32" s="35" t="s">
        <v>193</v>
      </c>
      <c r="Z32" s="35" t="s">
        <v>193</v>
      </c>
      <c r="AA32" s="35" t="s">
        <v>193</v>
      </c>
      <c r="AB32" s="35" t="s">
        <v>193</v>
      </c>
      <c r="AC32" s="35" t="s">
        <v>193</v>
      </c>
      <c r="AD32" s="35" t="s">
        <v>193</v>
      </c>
    </row>
    <row r="33" spans="1:30" ht="37.5">
      <c r="A33" s="21"/>
      <c r="B33" s="39" t="s">
        <v>202</v>
      </c>
      <c r="C33" s="40" t="s">
        <v>203</v>
      </c>
      <c r="D33" s="41" t="s">
        <v>174</v>
      </c>
      <c r="E33" s="41" t="s">
        <v>193</v>
      </c>
      <c r="F33" s="41" t="s">
        <v>193</v>
      </c>
      <c r="G33" s="41" t="s">
        <v>193</v>
      </c>
      <c r="H33" s="41" t="s">
        <v>193</v>
      </c>
      <c r="I33" s="41" t="s">
        <v>193</v>
      </c>
      <c r="J33" s="41" t="s">
        <v>193</v>
      </c>
      <c r="K33" s="41" t="s">
        <v>193</v>
      </c>
      <c r="L33" s="41" t="s">
        <v>193</v>
      </c>
      <c r="M33" s="41" t="s">
        <v>193</v>
      </c>
      <c r="N33" s="41" t="s">
        <v>193</v>
      </c>
      <c r="O33" s="41" t="s">
        <v>193</v>
      </c>
      <c r="P33" s="41" t="s">
        <v>193</v>
      </c>
      <c r="Q33" s="41" t="s">
        <v>193</v>
      </c>
      <c r="R33" s="41" t="s">
        <v>193</v>
      </c>
      <c r="S33" s="41" t="s">
        <v>193</v>
      </c>
      <c r="T33" s="41" t="s">
        <v>193</v>
      </c>
      <c r="U33" s="41" t="s">
        <v>193</v>
      </c>
      <c r="V33" s="41" t="s">
        <v>193</v>
      </c>
      <c r="W33" s="41" t="s">
        <v>193</v>
      </c>
      <c r="X33" s="41" t="s">
        <v>193</v>
      </c>
      <c r="Y33" s="41" t="s">
        <v>193</v>
      </c>
      <c r="Z33" s="41" t="s">
        <v>193</v>
      </c>
      <c r="AA33" s="41" t="s">
        <v>193</v>
      </c>
      <c r="AB33" s="41" t="s">
        <v>193</v>
      </c>
      <c r="AC33" s="41" t="s">
        <v>193</v>
      </c>
      <c r="AD33" s="41" t="s">
        <v>193</v>
      </c>
    </row>
    <row r="34" spans="1:30" ht="75">
      <c r="A34" s="21"/>
      <c r="B34" s="33" t="s">
        <v>204</v>
      </c>
      <c r="C34" s="34" t="s">
        <v>205</v>
      </c>
      <c r="D34" s="35" t="s">
        <v>174</v>
      </c>
      <c r="E34" s="35" t="s">
        <v>193</v>
      </c>
      <c r="F34" s="35" t="s">
        <v>193</v>
      </c>
      <c r="G34" s="35" t="s">
        <v>193</v>
      </c>
      <c r="H34" s="35" t="s">
        <v>193</v>
      </c>
      <c r="I34" s="35" t="s">
        <v>193</v>
      </c>
      <c r="J34" s="35" t="s">
        <v>193</v>
      </c>
      <c r="K34" s="35" t="s">
        <v>193</v>
      </c>
      <c r="L34" s="35" t="s">
        <v>193</v>
      </c>
      <c r="M34" s="35" t="s">
        <v>193</v>
      </c>
      <c r="N34" s="35" t="s">
        <v>193</v>
      </c>
      <c r="O34" s="35" t="s">
        <v>193</v>
      </c>
      <c r="P34" s="35" t="s">
        <v>193</v>
      </c>
      <c r="Q34" s="35" t="s">
        <v>193</v>
      </c>
      <c r="R34" s="35" t="s">
        <v>193</v>
      </c>
      <c r="S34" s="35" t="s">
        <v>193</v>
      </c>
      <c r="T34" s="35" t="s">
        <v>193</v>
      </c>
      <c r="U34" s="35" t="s">
        <v>193</v>
      </c>
      <c r="V34" s="35" t="s">
        <v>193</v>
      </c>
      <c r="W34" s="35" t="s">
        <v>193</v>
      </c>
      <c r="X34" s="35" t="s">
        <v>193</v>
      </c>
      <c r="Y34" s="35" t="s">
        <v>193</v>
      </c>
      <c r="Z34" s="35" t="s">
        <v>193</v>
      </c>
      <c r="AA34" s="35" t="s">
        <v>193</v>
      </c>
      <c r="AB34" s="35" t="s">
        <v>193</v>
      </c>
      <c r="AC34" s="35" t="s">
        <v>193</v>
      </c>
      <c r="AD34" s="35" t="s">
        <v>193</v>
      </c>
    </row>
    <row r="35" spans="1:30" ht="18.75" hidden="1">
      <c r="A35" s="25" t="s">
        <v>175</v>
      </c>
      <c r="B35" s="33" t="s">
        <v>204</v>
      </c>
      <c r="C35" s="42" t="s">
        <v>200</v>
      </c>
      <c r="D35" s="35"/>
      <c r="E35" s="35" t="s">
        <v>193</v>
      </c>
      <c r="F35" s="35" t="s">
        <v>193</v>
      </c>
      <c r="G35" s="35" t="s">
        <v>193</v>
      </c>
      <c r="H35" s="35" t="s">
        <v>193</v>
      </c>
      <c r="I35" s="35" t="s">
        <v>193</v>
      </c>
      <c r="J35" s="35" t="s">
        <v>193</v>
      </c>
      <c r="K35" s="35" t="s">
        <v>193</v>
      </c>
      <c r="L35" s="35" t="s">
        <v>193</v>
      </c>
      <c r="M35" s="35" t="s">
        <v>193</v>
      </c>
      <c r="N35" s="35" t="s">
        <v>193</v>
      </c>
      <c r="O35" s="35" t="s">
        <v>193</v>
      </c>
      <c r="P35" s="35" t="s">
        <v>193</v>
      </c>
      <c r="Q35" s="35" t="s">
        <v>193</v>
      </c>
      <c r="R35" s="35" t="s">
        <v>193</v>
      </c>
      <c r="S35" s="35" t="s">
        <v>193</v>
      </c>
      <c r="T35" s="35" t="s">
        <v>193</v>
      </c>
      <c r="U35" s="35" t="s">
        <v>193</v>
      </c>
      <c r="V35" s="35" t="s">
        <v>193</v>
      </c>
      <c r="W35" s="35" t="s">
        <v>193</v>
      </c>
      <c r="X35" s="35" t="s">
        <v>193</v>
      </c>
      <c r="Y35" s="35" t="s">
        <v>193</v>
      </c>
      <c r="Z35" s="35" t="s">
        <v>193</v>
      </c>
      <c r="AA35" s="35" t="s">
        <v>193</v>
      </c>
      <c r="AB35" s="35" t="s">
        <v>193</v>
      </c>
      <c r="AC35" s="35" t="s">
        <v>193</v>
      </c>
      <c r="AD35" s="35" t="s">
        <v>193</v>
      </c>
    </row>
    <row r="36" spans="1:30" ht="18.75" hidden="1">
      <c r="A36" s="25" t="s">
        <v>175</v>
      </c>
      <c r="B36" s="33" t="s">
        <v>204</v>
      </c>
      <c r="C36" s="42" t="s">
        <v>200</v>
      </c>
      <c r="D36" s="35"/>
      <c r="E36" s="35" t="s">
        <v>193</v>
      </c>
      <c r="F36" s="35" t="s">
        <v>193</v>
      </c>
      <c r="G36" s="35" t="s">
        <v>193</v>
      </c>
      <c r="H36" s="35" t="s">
        <v>193</v>
      </c>
      <c r="I36" s="35" t="s">
        <v>193</v>
      </c>
      <c r="J36" s="35" t="s">
        <v>193</v>
      </c>
      <c r="K36" s="35" t="s">
        <v>193</v>
      </c>
      <c r="L36" s="35" t="s">
        <v>193</v>
      </c>
      <c r="M36" s="35" t="s">
        <v>193</v>
      </c>
      <c r="N36" s="35" t="s">
        <v>193</v>
      </c>
      <c r="O36" s="35" t="s">
        <v>193</v>
      </c>
      <c r="P36" s="35" t="s">
        <v>193</v>
      </c>
      <c r="Q36" s="35" t="s">
        <v>193</v>
      </c>
      <c r="R36" s="35" t="s">
        <v>193</v>
      </c>
      <c r="S36" s="35" t="s">
        <v>193</v>
      </c>
      <c r="T36" s="35" t="s">
        <v>193</v>
      </c>
      <c r="U36" s="35" t="s">
        <v>193</v>
      </c>
      <c r="V36" s="35" t="s">
        <v>193</v>
      </c>
      <c r="W36" s="35" t="s">
        <v>193</v>
      </c>
      <c r="X36" s="35" t="s">
        <v>193</v>
      </c>
      <c r="Y36" s="35" t="s">
        <v>193</v>
      </c>
      <c r="Z36" s="35" t="s">
        <v>193</v>
      </c>
      <c r="AA36" s="35" t="s">
        <v>193</v>
      </c>
      <c r="AB36" s="35" t="s">
        <v>193</v>
      </c>
      <c r="AC36" s="35" t="s">
        <v>193</v>
      </c>
      <c r="AD36" s="35" t="s">
        <v>193</v>
      </c>
    </row>
    <row r="37" spans="1:30" ht="18.75" hidden="1">
      <c r="A37" s="25" t="s">
        <v>175</v>
      </c>
      <c r="B37" s="33" t="s">
        <v>201</v>
      </c>
      <c r="C37" s="34" t="s">
        <v>201</v>
      </c>
      <c r="D37" s="35"/>
      <c r="E37" s="35" t="s">
        <v>193</v>
      </c>
      <c r="F37" s="35" t="s">
        <v>193</v>
      </c>
      <c r="G37" s="35" t="s">
        <v>193</v>
      </c>
      <c r="H37" s="35" t="s">
        <v>193</v>
      </c>
      <c r="I37" s="35" t="s">
        <v>193</v>
      </c>
      <c r="J37" s="35" t="s">
        <v>193</v>
      </c>
      <c r="K37" s="35" t="s">
        <v>193</v>
      </c>
      <c r="L37" s="35" t="s">
        <v>193</v>
      </c>
      <c r="M37" s="35" t="s">
        <v>193</v>
      </c>
      <c r="N37" s="35" t="s">
        <v>193</v>
      </c>
      <c r="O37" s="35" t="s">
        <v>193</v>
      </c>
      <c r="P37" s="35" t="s">
        <v>193</v>
      </c>
      <c r="Q37" s="35" t="s">
        <v>193</v>
      </c>
      <c r="R37" s="35" t="s">
        <v>193</v>
      </c>
      <c r="S37" s="35" t="s">
        <v>193</v>
      </c>
      <c r="T37" s="35" t="s">
        <v>193</v>
      </c>
      <c r="U37" s="35" t="s">
        <v>193</v>
      </c>
      <c r="V37" s="35" t="s">
        <v>193</v>
      </c>
      <c r="W37" s="35" t="s">
        <v>193</v>
      </c>
      <c r="X37" s="35" t="s">
        <v>193</v>
      </c>
      <c r="Y37" s="35" t="s">
        <v>193</v>
      </c>
      <c r="Z37" s="35" t="s">
        <v>193</v>
      </c>
      <c r="AA37" s="35" t="s">
        <v>193</v>
      </c>
      <c r="AB37" s="35" t="s">
        <v>193</v>
      </c>
      <c r="AC37" s="35" t="s">
        <v>193</v>
      </c>
      <c r="AD37" s="35" t="s">
        <v>193</v>
      </c>
    </row>
    <row r="38" spans="1:30" ht="56.25">
      <c r="A38" s="21"/>
      <c r="B38" s="33" t="s">
        <v>206</v>
      </c>
      <c r="C38" s="34" t="s">
        <v>207</v>
      </c>
      <c r="D38" s="35" t="s">
        <v>174</v>
      </c>
      <c r="E38" s="35" t="s">
        <v>193</v>
      </c>
      <c r="F38" s="35" t="s">
        <v>193</v>
      </c>
      <c r="G38" s="35" t="s">
        <v>193</v>
      </c>
      <c r="H38" s="35" t="s">
        <v>193</v>
      </c>
      <c r="I38" s="35" t="s">
        <v>193</v>
      </c>
      <c r="J38" s="35" t="s">
        <v>193</v>
      </c>
      <c r="K38" s="35" t="s">
        <v>193</v>
      </c>
      <c r="L38" s="35" t="s">
        <v>193</v>
      </c>
      <c r="M38" s="35" t="s">
        <v>193</v>
      </c>
      <c r="N38" s="35" t="s">
        <v>193</v>
      </c>
      <c r="O38" s="35" t="s">
        <v>193</v>
      </c>
      <c r="P38" s="35" t="s">
        <v>193</v>
      </c>
      <c r="Q38" s="35" t="s">
        <v>193</v>
      </c>
      <c r="R38" s="35" t="s">
        <v>193</v>
      </c>
      <c r="S38" s="35" t="s">
        <v>193</v>
      </c>
      <c r="T38" s="35" t="s">
        <v>193</v>
      </c>
      <c r="U38" s="35" t="s">
        <v>193</v>
      </c>
      <c r="V38" s="35" t="s">
        <v>193</v>
      </c>
      <c r="W38" s="35" t="s">
        <v>193</v>
      </c>
      <c r="X38" s="35" t="s">
        <v>193</v>
      </c>
      <c r="Y38" s="35" t="s">
        <v>193</v>
      </c>
      <c r="Z38" s="35" t="s">
        <v>193</v>
      </c>
      <c r="AA38" s="35" t="s">
        <v>193</v>
      </c>
      <c r="AB38" s="35" t="s">
        <v>193</v>
      </c>
      <c r="AC38" s="35" t="s">
        <v>193</v>
      </c>
      <c r="AD38" s="35" t="s">
        <v>193</v>
      </c>
    </row>
    <row r="39" spans="1:30" ht="18.75" hidden="1">
      <c r="A39" s="25" t="s">
        <v>175</v>
      </c>
      <c r="B39" s="33" t="s">
        <v>206</v>
      </c>
      <c r="C39" s="42" t="s">
        <v>200</v>
      </c>
      <c r="D39" s="35"/>
      <c r="E39" s="35" t="s">
        <v>193</v>
      </c>
      <c r="F39" s="35" t="s">
        <v>193</v>
      </c>
      <c r="G39" s="35" t="s">
        <v>193</v>
      </c>
      <c r="H39" s="35" t="s">
        <v>193</v>
      </c>
      <c r="I39" s="35" t="s">
        <v>193</v>
      </c>
      <c r="J39" s="35" t="s">
        <v>193</v>
      </c>
      <c r="K39" s="35" t="s">
        <v>193</v>
      </c>
      <c r="L39" s="35" t="s">
        <v>193</v>
      </c>
      <c r="M39" s="35" t="s">
        <v>193</v>
      </c>
      <c r="N39" s="35" t="s">
        <v>193</v>
      </c>
      <c r="O39" s="35" t="s">
        <v>193</v>
      </c>
      <c r="P39" s="35" t="s">
        <v>193</v>
      </c>
      <c r="Q39" s="35" t="s">
        <v>193</v>
      </c>
      <c r="R39" s="35" t="s">
        <v>193</v>
      </c>
      <c r="S39" s="35" t="s">
        <v>193</v>
      </c>
      <c r="T39" s="35" t="s">
        <v>193</v>
      </c>
      <c r="U39" s="35" t="s">
        <v>193</v>
      </c>
      <c r="V39" s="35" t="s">
        <v>193</v>
      </c>
      <c r="W39" s="35" t="s">
        <v>193</v>
      </c>
      <c r="X39" s="35" t="s">
        <v>193</v>
      </c>
      <c r="Y39" s="35" t="s">
        <v>193</v>
      </c>
      <c r="Z39" s="35" t="s">
        <v>193</v>
      </c>
      <c r="AA39" s="35" t="s">
        <v>193</v>
      </c>
      <c r="AB39" s="35" t="s">
        <v>193</v>
      </c>
      <c r="AC39" s="35" t="s">
        <v>193</v>
      </c>
      <c r="AD39" s="35" t="s">
        <v>193</v>
      </c>
    </row>
    <row r="40" spans="1:30" ht="18.75" hidden="1">
      <c r="A40" s="25" t="s">
        <v>175</v>
      </c>
      <c r="B40" s="33" t="s">
        <v>206</v>
      </c>
      <c r="C40" s="42" t="s">
        <v>200</v>
      </c>
      <c r="D40" s="35"/>
      <c r="E40" s="35" t="s">
        <v>193</v>
      </c>
      <c r="F40" s="35" t="s">
        <v>193</v>
      </c>
      <c r="G40" s="35" t="s">
        <v>193</v>
      </c>
      <c r="H40" s="35" t="s">
        <v>193</v>
      </c>
      <c r="I40" s="35" t="s">
        <v>193</v>
      </c>
      <c r="J40" s="35" t="s">
        <v>193</v>
      </c>
      <c r="K40" s="35" t="s">
        <v>193</v>
      </c>
      <c r="L40" s="35" t="s">
        <v>193</v>
      </c>
      <c r="M40" s="35" t="s">
        <v>193</v>
      </c>
      <c r="N40" s="35" t="s">
        <v>193</v>
      </c>
      <c r="O40" s="35" t="s">
        <v>193</v>
      </c>
      <c r="P40" s="35" t="s">
        <v>193</v>
      </c>
      <c r="Q40" s="35" t="s">
        <v>193</v>
      </c>
      <c r="R40" s="35" t="s">
        <v>193</v>
      </c>
      <c r="S40" s="35" t="s">
        <v>193</v>
      </c>
      <c r="T40" s="35" t="s">
        <v>193</v>
      </c>
      <c r="U40" s="35" t="s">
        <v>193</v>
      </c>
      <c r="V40" s="35" t="s">
        <v>193</v>
      </c>
      <c r="W40" s="35" t="s">
        <v>193</v>
      </c>
      <c r="X40" s="35" t="s">
        <v>193</v>
      </c>
      <c r="Y40" s="35" t="s">
        <v>193</v>
      </c>
      <c r="Z40" s="35" t="s">
        <v>193</v>
      </c>
      <c r="AA40" s="35" t="s">
        <v>193</v>
      </c>
      <c r="AB40" s="35" t="s">
        <v>193</v>
      </c>
      <c r="AC40" s="35" t="s">
        <v>193</v>
      </c>
      <c r="AD40" s="35" t="s">
        <v>193</v>
      </c>
    </row>
    <row r="41" spans="1:30" ht="18.75" hidden="1">
      <c r="A41" s="25" t="s">
        <v>175</v>
      </c>
      <c r="B41" s="33" t="s">
        <v>201</v>
      </c>
      <c r="C41" s="34" t="s">
        <v>201</v>
      </c>
      <c r="D41" s="35"/>
      <c r="E41" s="35" t="s">
        <v>193</v>
      </c>
      <c r="F41" s="35" t="s">
        <v>193</v>
      </c>
      <c r="G41" s="35" t="s">
        <v>193</v>
      </c>
      <c r="H41" s="35" t="s">
        <v>193</v>
      </c>
      <c r="I41" s="35" t="s">
        <v>193</v>
      </c>
      <c r="J41" s="35" t="s">
        <v>193</v>
      </c>
      <c r="K41" s="35" t="s">
        <v>193</v>
      </c>
      <c r="L41" s="35" t="s">
        <v>193</v>
      </c>
      <c r="M41" s="35" t="s">
        <v>193</v>
      </c>
      <c r="N41" s="35" t="s">
        <v>193</v>
      </c>
      <c r="O41" s="35" t="s">
        <v>193</v>
      </c>
      <c r="P41" s="35" t="s">
        <v>193</v>
      </c>
      <c r="Q41" s="35" t="s">
        <v>193</v>
      </c>
      <c r="R41" s="35" t="s">
        <v>193</v>
      </c>
      <c r="S41" s="35" t="s">
        <v>193</v>
      </c>
      <c r="T41" s="35" t="s">
        <v>193</v>
      </c>
      <c r="U41" s="35" t="s">
        <v>193</v>
      </c>
      <c r="V41" s="35" t="s">
        <v>193</v>
      </c>
      <c r="W41" s="35" t="s">
        <v>193</v>
      </c>
      <c r="X41" s="35" t="s">
        <v>193</v>
      </c>
      <c r="Y41" s="35" t="s">
        <v>193</v>
      </c>
      <c r="Z41" s="35" t="s">
        <v>193</v>
      </c>
      <c r="AA41" s="35" t="s">
        <v>193</v>
      </c>
      <c r="AB41" s="35" t="s">
        <v>193</v>
      </c>
      <c r="AC41" s="35" t="s">
        <v>193</v>
      </c>
      <c r="AD41" s="35" t="s">
        <v>193</v>
      </c>
    </row>
    <row r="42" spans="1:30" ht="56.25">
      <c r="A42" s="21"/>
      <c r="B42" s="39" t="s">
        <v>208</v>
      </c>
      <c r="C42" s="40" t="s">
        <v>209</v>
      </c>
      <c r="D42" s="41" t="s">
        <v>174</v>
      </c>
      <c r="E42" s="41" t="s">
        <v>193</v>
      </c>
      <c r="F42" s="41" t="s">
        <v>193</v>
      </c>
      <c r="G42" s="41" t="s">
        <v>193</v>
      </c>
      <c r="H42" s="41" t="s">
        <v>193</v>
      </c>
      <c r="I42" s="41" t="s">
        <v>193</v>
      </c>
      <c r="J42" s="41" t="s">
        <v>193</v>
      </c>
      <c r="K42" s="41" t="s">
        <v>193</v>
      </c>
      <c r="L42" s="41" t="s">
        <v>193</v>
      </c>
      <c r="M42" s="41" t="s">
        <v>193</v>
      </c>
      <c r="N42" s="41" t="s">
        <v>193</v>
      </c>
      <c r="O42" s="41" t="s">
        <v>193</v>
      </c>
      <c r="P42" s="41" t="s">
        <v>193</v>
      </c>
      <c r="Q42" s="41" t="s">
        <v>193</v>
      </c>
      <c r="R42" s="41" t="s">
        <v>193</v>
      </c>
      <c r="S42" s="41" t="s">
        <v>193</v>
      </c>
      <c r="T42" s="41" t="s">
        <v>193</v>
      </c>
      <c r="U42" s="41" t="s">
        <v>193</v>
      </c>
      <c r="V42" s="41" t="s">
        <v>193</v>
      </c>
      <c r="W42" s="41" t="s">
        <v>193</v>
      </c>
      <c r="X42" s="41" t="s">
        <v>193</v>
      </c>
      <c r="Y42" s="41" t="s">
        <v>193</v>
      </c>
      <c r="Z42" s="41" t="s">
        <v>193</v>
      </c>
      <c r="AA42" s="41" t="s">
        <v>193</v>
      </c>
      <c r="AB42" s="41" t="s">
        <v>193</v>
      </c>
      <c r="AC42" s="41" t="s">
        <v>193</v>
      </c>
      <c r="AD42" s="41" t="s">
        <v>193</v>
      </c>
    </row>
    <row r="43" spans="1:30" ht="37.5">
      <c r="A43" s="21"/>
      <c r="B43" s="33" t="s">
        <v>210</v>
      </c>
      <c r="C43" s="34" t="s">
        <v>211</v>
      </c>
      <c r="D43" s="35" t="s">
        <v>174</v>
      </c>
      <c r="E43" s="35" t="s">
        <v>193</v>
      </c>
      <c r="F43" s="35" t="s">
        <v>193</v>
      </c>
      <c r="G43" s="35" t="s">
        <v>193</v>
      </c>
      <c r="H43" s="35" t="s">
        <v>193</v>
      </c>
      <c r="I43" s="35" t="s">
        <v>193</v>
      </c>
      <c r="J43" s="35" t="s">
        <v>193</v>
      </c>
      <c r="K43" s="35" t="s">
        <v>193</v>
      </c>
      <c r="L43" s="35" t="s">
        <v>193</v>
      </c>
      <c r="M43" s="35" t="s">
        <v>193</v>
      </c>
      <c r="N43" s="35" t="s">
        <v>193</v>
      </c>
      <c r="O43" s="35" t="s">
        <v>193</v>
      </c>
      <c r="P43" s="35" t="s">
        <v>193</v>
      </c>
      <c r="Q43" s="35" t="s">
        <v>193</v>
      </c>
      <c r="R43" s="35" t="s">
        <v>193</v>
      </c>
      <c r="S43" s="35" t="s">
        <v>193</v>
      </c>
      <c r="T43" s="35" t="s">
        <v>193</v>
      </c>
      <c r="U43" s="35" t="s">
        <v>193</v>
      </c>
      <c r="V43" s="35" t="s">
        <v>193</v>
      </c>
      <c r="W43" s="35" t="s">
        <v>193</v>
      </c>
      <c r="X43" s="35" t="s">
        <v>193</v>
      </c>
      <c r="Y43" s="35" t="s">
        <v>193</v>
      </c>
      <c r="Z43" s="35" t="s">
        <v>193</v>
      </c>
      <c r="AA43" s="35" t="s">
        <v>193</v>
      </c>
      <c r="AB43" s="35" t="s">
        <v>193</v>
      </c>
      <c r="AC43" s="35" t="s">
        <v>193</v>
      </c>
      <c r="AD43" s="35" t="s">
        <v>193</v>
      </c>
    </row>
    <row r="44" spans="1:30" ht="112.5">
      <c r="A44" s="21"/>
      <c r="B44" s="33" t="s">
        <v>210</v>
      </c>
      <c r="C44" s="34" t="s">
        <v>212</v>
      </c>
      <c r="D44" s="35" t="s">
        <v>174</v>
      </c>
      <c r="E44" s="35" t="s">
        <v>193</v>
      </c>
      <c r="F44" s="35" t="s">
        <v>193</v>
      </c>
      <c r="G44" s="35" t="s">
        <v>193</v>
      </c>
      <c r="H44" s="35" t="s">
        <v>193</v>
      </c>
      <c r="I44" s="35" t="s">
        <v>193</v>
      </c>
      <c r="J44" s="35" t="s">
        <v>193</v>
      </c>
      <c r="K44" s="35" t="s">
        <v>193</v>
      </c>
      <c r="L44" s="35" t="s">
        <v>193</v>
      </c>
      <c r="M44" s="35" t="s">
        <v>193</v>
      </c>
      <c r="N44" s="35" t="s">
        <v>193</v>
      </c>
      <c r="O44" s="35" t="s">
        <v>193</v>
      </c>
      <c r="P44" s="35" t="s">
        <v>193</v>
      </c>
      <c r="Q44" s="35" t="s">
        <v>193</v>
      </c>
      <c r="R44" s="35" t="s">
        <v>193</v>
      </c>
      <c r="S44" s="35" t="s">
        <v>193</v>
      </c>
      <c r="T44" s="35" t="s">
        <v>193</v>
      </c>
      <c r="U44" s="35" t="s">
        <v>193</v>
      </c>
      <c r="V44" s="35" t="s">
        <v>193</v>
      </c>
      <c r="W44" s="35" t="s">
        <v>193</v>
      </c>
      <c r="X44" s="35" t="s">
        <v>193</v>
      </c>
      <c r="Y44" s="35" t="s">
        <v>193</v>
      </c>
      <c r="Z44" s="35" t="s">
        <v>193</v>
      </c>
      <c r="AA44" s="35" t="s">
        <v>193</v>
      </c>
      <c r="AB44" s="35" t="s">
        <v>193</v>
      </c>
      <c r="AC44" s="35" t="s">
        <v>193</v>
      </c>
      <c r="AD44" s="35" t="s">
        <v>193</v>
      </c>
    </row>
    <row r="45" spans="1:30" ht="18.75" hidden="1">
      <c r="A45" s="25" t="s">
        <v>175</v>
      </c>
      <c r="B45" s="33" t="s">
        <v>210</v>
      </c>
      <c r="C45" s="42" t="s">
        <v>200</v>
      </c>
      <c r="D45" s="35"/>
      <c r="E45" s="35" t="s">
        <v>193</v>
      </c>
      <c r="F45" s="35" t="s">
        <v>193</v>
      </c>
      <c r="G45" s="35" t="s">
        <v>193</v>
      </c>
      <c r="H45" s="35" t="s">
        <v>193</v>
      </c>
      <c r="I45" s="35" t="s">
        <v>193</v>
      </c>
      <c r="J45" s="35" t="s">
        <v>193</v>
      </c>
      <c r="K45" s="35" t="s">
        <v>193</v>
      </c>
      <c r="L45" s="35" t="s">
        <v>193</v>
      </c>
      <c r="M45" s="35" t="s">
        <v>193</v>
      </c>
      <c r="N45" s="35" t="s">
        <v>193</v>
      </c>
      <c r="O45" s="35" t="s">
        <v>193</v>
      </c>
      <c r="P45" s="35" t="s">
        <v>193</v>
      </c>
      <c r="Q45" s="35" t="s">
        <v>193</v>
      </c>
      <c r="R45" s="35" t="s">
        <v>193</v>
      </c>
      <c r="S45" s="35" t="s">
        <v>193</v>
      </c>
      <c r="T45" s="35" t="s">
        <v>193</v>
      </c>
      <c r="U45" s="35" t="s">
        <v>193</v>
      </c>
      <c r="V45" s="35" t="s">
        <v>193</v>
      </c>
      <c r="W45" s="35" t="s">
        <v>193</v>
      </c>
      <c r="X45" s="35" t="s">
        <v>193</v>
      </c>
      <c r="Y45" s="35" t="s">
        <v>193</v>
      </c>
      <c r="Z45" s="35" t="s">
        <v>193</v>
      </c>
      <c r="AA45" s="35" t="s">
        <v>193</v>
      </c>
      <c r="AB45" s="35" t="s">
        <v>193</v>
      </c>
      <c r="AC45" s="35" t="s">
        <v>193</v>
      </c>
      <c r="AD45" s="35" t="s">
        <v>193</v>
      </c>
    </row>
    <row r="46" spans="1:30" ht="18.75" hidden="1">
      <c r="A46" s="25" t="s">
        <v>175</v>
      </c>
      <c r="B46" s="33" t="s">
        <v>210</v>
      </c>
      <c r="C46" s="42" t="s">
        <v>200</v>
      </c>
      <c r="D46" s="35"/>
      <c r="E46" s="35" t="s">
        <v>193</v>
      </c>
      <c r="F46" s="35" t="s">
        <v>193</v>
      </c>
      <c r="G46" s="35" t="s">
        <v>193</v>
      </c>
      <c r="H46" s="35" t="s">
        <v>193</v>
      </c>
      <c r="I46" s="35" t="s">
        <v>193</v>
      </c>
      <c r="J46" s="35" t="s">
        <v>193</v>
      </c>
      <c r="K46" s="35" t="s">
        <v>193</v>
      </c>
      <c r="L46" s="35" t="s">
        <v>193</v>
      </c>
      <c r="M46" s="35" t="s">
        <v>193</v>
      </c>
      <c r="N46" s="35" t="s">
        <v>193</v>
      </c>
      <c r="O46" s="35" t="s">
        <v>193</v>
      </c>
      <c r="P46" s="35" t="s">
        <v>193</v>
      </c>
      <c r="Q46" s="35" t="s">
        <v>193</v>
      </c>
      <c r="R46" s="35" t="s">
        <v>193</v>
      </c>
      <c r="S46" s="35" t="s">
        <v>193</v>
      </c>
      <c r="T46" s="35" t="s">
        <v>193</v>
      </c>
      <c r="U46" s="35" t="s">
        <v>193</v>
      </c>
      <c r="V46" s="35" t="s">
        <v>193</v>
      </c>
      <c r="W46" s="35" t="s">
        <v>193</v>
      </c>
      <c r="X46" s="35" t="s">
        <v>193</v>
      </c>
      <c r="Y46" s="35" t="s">
        <v>193</v>
      </c>
      <c r="Z46" s="35" t="s">
        <v>193</v>
      </c>
      <c r="AA46" s="35" t="s">
        <v>193</v>
      </c>
      <c r="AB46" s="35" t="s">
        <v>193</v>
      </c>
      <c r="AC46" s="35" t="s">
        <v>193</v>
      </c>
      <c r="AD46" s="35" t="s">
        <v>193</v>
      </c>
    </row>
    <row r="47" spans="1:30" ht="18.75" hidden="1">
      <c r="A47" s="25" t="s">
        <v>175</v>
      </c>
      <c r="B47" s="33" t="s">
        <v>201</v>
      </c>
      <c r="C47" s="34" t="s">
        <v>201</v>
      </c>
      <c r="D47" s="35"/>
      <c r="E47" s="35" t="s">
        <v>193</v>
      </c>
      <c r="F47" s="35" t="s">
        <v>193</v>
      </c>
      <c r="G47" s="35" t="s">
        <v>193</v>
      </c>
      <c r="H47" s="35" t="s">
        <v>193</v>
      </c>
      <c r="I47" s="35" t="s">
        <v>193</v>
      </c>
      <c r="J47" s="35" t="s">
        <v>193</v>
      </c>
      <c r="K47" s="35" t="s">
        <v>193</v>
      </c>
      <c r="L47" s="35" t="s">
        <v>193</v>
      </c>
      <c r="M47" s="35" t="s">
        <v>193</v>
      </c>
      <c r="N47" s="35" t="s">
        <v>193</v>
      </c>
      <c r="O47" s="35" t="s">
        <v>193</v>
      </c>
      <c r="P47" s="35" t="s">
        <v>193</v>
      </c>
      <c r="Q47" s="35" t="s">
        <v>193</v>
      </c>
      <c r="R47" s="35" t="s">
        <v>193</v>
      </c>
      <c r="S47" s="35" t="s">
        <v>193</v>
      </c>
      <c r="T47" s="35" t="s">
        <v>193</v>
      </c>
      <c r="U47" s="35" t="s">
        <v>193</v>
      </c>
      <c r="V47" s="35" t="s">
        <v>193</v>
      </c>
      <c r="W47" s="35" t="s">
        <v>193</v>
      </c>
      <c r="X47" s="35" t="s">
        <v>193</v>
      </c>
      <c r="Y47" s="35" t="s">
        <v>193</v>
      </c>
      <c r="Z47" s="35" t="s">
        <v>193</v>
      </c>
      <c r="AA47" s="35" t="s">
        <v>193</v>
      </c>
      <c r="AB47" s="35" t="s">
        <v>193</v>
      </c>
      <c r="AC47" s="35" t="s">
        <v>193</v>
      </c>
      <c r="AD47" s="35" t="s">
        <v>193</v>
      </c>
    </row>
    <row r="48" spans="1:30" ht="112.5">
      <c r="A48" s="21"/>
      <c r="B48" s="33" t="s">
        <v>210</v>
      </c>
      <c r="C48" s="34" t="s">
        <v>213</v>
      </c>
      <c r="D48" s="35" t="s">
        <v>174</v>
      </c>
      <c r="E48" s="35" t="s">
        <v>193</v>
      </c>
      <c r="F48" s="35" t="s">
        <v>193</v>
      </c>
      <c r="G48" s="35" t="s">
        <v>193</v>
      </c>
      <c r="H48" s="35" t="s">
        <v>193</v>
      </c>
      <c r="I48" s="35" t="s">
        <v>193</v>
      </c>
      <c r="J48" s="35" t="s">
        <v>193</v>
      </c>
      <c r="K48" s="35" t="s">
        <v>193</v>
      </c>
      <c r="L48" s="35" t="s">
        <v>193</v>
      </c>
      <c r="M48" s="35" t="s">
        <v>193</v>
      </c>
      <c r="N48" s="35" t="s">
        <v>193</v>
      </c>
      <c r="O48" s="35" t="s">
        <v>193</v>
      </c>
      <c r="P48" s="35" t="s">
        <v>193</v>
      </c>
      <c r="Q48" s="35" t="s">
        <v>193</v>
      </c>
      <c r="R48" s="35" t="s">
        <v>193</v>
      </c>
      <c r="S48" s="35" t="s">
        <v>193</v>
      </c>
      <c r="T48" s="35" t="s">
        <v>193</v>
      </c>
      <c r="U48" s="35" t="s">
        <v>193</v>
      </c>
      <c r="V48" s="35" t="s">
        <v>193</v>
      </c>
      <c r="W48" s="35" t="s">
        <v>193</v>
      </c>
      <c r="X48" s="35" t="s">
        <v>193</v>
      </c>
      <c r="Y48" s="35" t="s">
        <v>193</v>
      </c>
      <c r="Z48" s="35" t="s">
        <v>193</v>
      </c>
      <c r="AA48" s="35" t="s">
        <v>193</v>
      </c>
      <c r="AB48" s="35" t="s">
        <v>193</v>
      </c>
      <c r="AC48" s="35" t="s">
        <v>193</v>
      </c>
      <c r="AD48" s="35" t="s">
        <v>193</v>
      </c>
    </row>
    <row r="49" spans="1:30" ht="18.75" hidden="1">
      <c r="A49" s="25" t="s">
        <v>175</v>
      </c>
      <c r="B49" s="33" t="s">
        <v>210</v>
      </c>
      <c r="C49" s="42" t="s">
        <v>200</v>
      </c>
      <c r="D49" s="35"/>
      <c r="E49" s="35" t="s">
        <v>193</v>
      </c>
      <c r="F49" s="35" t="s">
        <v>193</v>
      </c>
      <c r="G49" s="35" t="s">
        <v>193</v>
      </c>
      <c r="H49" s="35" t="s">
        <v>193</v>
      </c>
      <c r="I49" s="35" t="s">
        <v>193</v>
      </c>
      <c r="J49" s="35" t="s">
        <v>193</v>
      </c>
      <c r="K49" s="35" t="s">
        <v>193</v>
      </c>
      <c r="L49" s="35" t="s">
        <v>193</v>
      </c>
      <c r="M49" s="35" t="s">
        <v>193</v>
      </c>
      <c r="N49" s="35" t="s">
        <v>193</v>
      </c>
      <c r="O49" s="35" t="s">
        <v>193</v>
      </c>
      <c r="P49" s="35" t="s">
        <v>193</v>
      </c>
      <c r="Q49" s="35" t="s">
        <v>193</v>
      </c>
      <c r="R49" s="35" t="s">
        <v>193</v>
      </c>
      <c r="S49" s="35" t="s">
        <v>193</v>
      </c>
      <c r="T49" s="35" t="s">
        <v>193</v>
      </c>
      <c r="U49" s="35" t="s">
        <v>193</v>
      </c>
      <c r="V49" s="35" t="s">
        <v>193</v>
      </c>
      <c r="W49" s="35" t="s">
        <v>193</v>
      </c>
      <c r="X49" s="35" t="s">
        <v>193</v>
      </c>
      <c r="Y49" s="35" t="s">
        <v>193</v>
      </c>
      <c r="Z49" s="35" t="s">
        <v>193</v>
      </c>
      <c r="AA49" s="35" t="s">
        <v>193</v>
      </c>
      <c r="AB49" s="35" t="s">
        <v>193</v>
      </c>
      <c r="AC49" s="35" t="s">
        <v>193</v>
      </c>
      <c r="AD49" s="35" t="s">
        <v>193</v>
      </c>
    </row>
    <row r="50" spans="1:30" ht="18.75" hidden="1">
      <c r="A50" s="25" t="s">
        <v>175</v>
      </c>
      <c r="B50" s="33" t="s">
        <v>210</v>
      </c>
      <c r="C50" s="42" t="s">
        <v>200</v>
      </c>
      <c r="D50" s="35"/>
      <c r="E50" s="35" t="s">
        <v>193</v>
      </c>
      <c r="F50" s="35" t="s">
        <v>193</v>
      </c>
      <c r="G50" s="35" t="s">
        <v>193</v>
      </c>
      <c r="H50" s="35" t="s">
        <v>193</v>
      </c>
      <c r="I50" s="35" t="s">
        <v>193</v>
      </c>
      <c r="J50" s="35" t="s">
        <v>193</v>
      </c>
      <c r="K50" s="35" t="s">
        <v>193</v>
      </c>
      <c r="L50" s="35" t="s">
        <v>193</v>
      </c>
      <c r="M50" s="35" t="s">
        <v>193</v>
      </c>
      <c r="N50" s="35" t="s">
        <v>193</v>
      </c>
      <c r="O50" s="35" t="s">
        <v>193</v>
      </c>
      <c r="P50" s="35" t="s">
        <v>193</v>
      </c>
      <c r="Q50" s="35" t="s">
        <v>193</v>
      </c>
      <c r="R50" s="35" t="s">
        <v>193</v>
      </c>
      <c r="S50" s="35" t="s">
        <v>193</v>
      </c>
      <c r="T50" s="35" t="s">
        <v>193</v>
      </c>
      <c r="U50" s="35" t="s">
        <v>193</v>
      </c>
      <c r="V50" s="35" t="s">
        <v>193</v>
      </c>
      <c r="W50" s="35" t="s">
        <v>193</v>
      </c>
      <c r="X50" s="35" t="s">
        <v>193</v>
      </c>
      <c r="Y50" s="35" t="s">
        <v>193</v>
      </c>
      <c r="Z50" s="35" t="s">
        <v>193</v>
      </c>
      <c r="AA50" s="35" t="s">
        <v>193</v>
      </c>
      <c r="AB50" s="35" t="s">
        <v>193</v>
      </c>
      <c r="AC50" s="35" t="s">
        <v>193</v>
      </c>
      <c r="AD50" s="35" t="s">
        <v>193</v>
      </c>
    </row>
    <row r="51" spans="1:30" ht="18.75" hidden="1">
      <c r="A51" s="25" t="s">
        <v>175</v>
      </c>
      <c r="B51" s="33" t="s">
        <v>201</v>
      </c>
      <c r="C51" s="34" t="s">
        <v>201</v>
      </c>
      <c r="D51" s="35"/>
      <c r="E51" s="35" t="s">
        <v>193</v>
      </c>
      <c r="F51" s="35" t="s">
        <v>193</v>
      </c>
      <c r="G51" s="35" t="s">
        <v>193</v>
      </c>
      <c r="H51" s="35" t="s">
        <v>193</v>
      </c>
      <c r="I51" s="35" t="s">
        <v>193</v>
      </c>
      <c r="J51" s="35" t="s">
        <v>193</v>
      </c>
      <c r="K51" s="35" t="s">
        <v>193</v>
      </c>
      <c r="L51" s="35" t="s">
        <v>193</v>
      </c>
      <c r="M51" s="35" t="s">
        <v>193</v>
      </c>
      <c r="N51" s="35" t="s">
        <v>193</v>
      </c>
      <c r="O51" s="35" t="s">
        <v>193</v>
      </c>
      <c r="P51" s="35" t="s">
        <v>193</v>
      </c>
      <c r="Q51" s="35" t="s">
        <v>193</v>
      </c>
      <c r="R51" s="35" t="s">
        <v>193</v>
      </c>
      <c r="S51" s="35" t="s">
        <v>193</v>
      </c>
      <c r="T51" s="35" t="s">
        <v>193</v>
      </c>
      <c r="U51" s="35" t="s">
        <v>193</v>
      </c>
      <c r="V51" s="35" t="s">
        <v>193</v>
      </c>
      <c r="W51" s="35" t="s">
        <v>193</v>
      </c>
      <c r="X51" s="35" t="s">
        <v>193</v>
      </c>
      <c r="Y51" s="35" t="s">
        <v>193</v>
      </c>
      <c r="Z51" s="35" t="s">
        <v>193</v>
      </c>
      <c r="AA51" s="35" t="s">
        <v>193</v>
      </c>
      <c r="AB51" s="35" t="s">
        <v>193</v>
      </c>
      <c r="AC51" s="35" t="s">
        <v>193</v>
      </c>
      <c r="AD51" s="35" t="s">
        <v>193</v>
      </c>
    </row>
    <row r="52" spans="1:30" ht="112.5">
      <c r="A52" s="21"/>
      <c r="B52" s="33" t="s">
        <v>210</v>
      </c>
      <c r="C52" s="34" t="s">
        <v>214</v>
      </c>
      <c r="D52" s="35" t="s">
        <v>174</v>
      </c>
      <c r="E52" s="35" t="s">
        <v>193</v>
      </c>
      <c r="F52" s="35" t="s">
        <v>193</v>
      </c>
      <c r="G52" s="35" t="s">
        <v>193</v>
      </c>
      <c r="H52" s="35" t="s">
        <v>193</v>
      </c>
      <c r="I52" s="35" t="s">
        <v>193</v>
      </c>
      <c r="J52" s="35" t="s">
        <v>193</v>
      </c>
      <c r="K52" s="35" t="s">
        <v>193</v>
      </c>
      <c r="L52" s="35" t="s">
        <v>193</v>
      </c>
      <c r="M52" s="35" t="s">
        <v>193</v>
      </c>
      <c r="N52" s="35" t="s">
        <v>193</v>
      </c>
      <c r="O52" s="35" t="s">
        <v>193</v>
      </c>
      <c r="P52" s="35" t="s">
        <v>193</v>
      </c>
      <c r="Q52" s="35" t="s">
        <v>193</v>
      </c>
      <c r="R52" s="35" t="s">
        <v>193</v>
      </c>
      <c r="S52" s="35" t="s">
        <v>193</v>
      </c>
      <c r="T52" s="35" t="s">
        <v>193</v>
      </c>
      <c r="U52" s="35" t="s">
        <v>193</v>
      </c>
      <c r="V52" s="35" t="s">
        <v>193</v>
      </c>
      <c r="W52" s="35" t="s">
        <v>193</v>
      </c>
      <c r="X52" s="35" t="s">
        <v>193</v>
      </c>
      <c r="Y52" s="35" t="s">
        <v>193</v>
      </c>
      <c r="Z52" s="35" t="s">
        <v>193</v>
      </c>
      <c r="AA52" s="35" t="s">
        <v>193</v>
      </c>
      <c r="AB52" s="35" t="s">
        <v>193</v>
      </c>
      <c r="AC52" s="35" t="s">
        <v>193</v>
      </c>
      <c r="AD52" s="35" t="s">
        <v>193</v>
      </c>
    </row>
    <row r="53" spans="1:30" ht="18.75" hidden="1">
      <c r="A53" s="25" t="s">
        <v>175</v>
      </c>
      <c r="B53" s="33" t="s">
        <v>210</v>
      </c>
      <c r="C53" s="42" t="s">
        <v>200</v>
      </c>
      <c r="D53" s="35"/>
      <c r="E53" s="35" t="s">
        <v>193</v>
      </c>
      <c r="F53" s="35" t="s">
        <v>193</v>
      </c>
      <c r="G53" s="35" t="s">
        <v>193</v>
      </c>
      <c r="H53" s="35" t="s">
        <v>193</v>
      </c>
      <c r="I53" s="35" t="s">
        <v>193</v>
      </c>
      <c r="J53" s="35" t="s">
        <v>193</v>
      </c>
      <c r="K53" s="35" t="s">
        <v>193</v>
      </c>
      <c r="L53" s="35" t="s">
        <v>193</v>
      </c>
      <c r="M53" s="35" t="s">
        <v>193</v>
      </c>
      <c r="N53" s="35" t="s">
        <v>193</v>
      </c>
      <c r="O53" s="35" t="s">
        <v>193</v>
      </c>
      <c r="P53" s="35" t="s">
        <v>193</v>
      </c>
      <c r="Q53" s="35" t="s">
        <v>193</v>
      </c>
      <c r="R53" s="35" t="s">
        <v>193</v>
      </c>
      <c r="S53" s="35" t="s">
        <v>193</v>
      </c>
      <c r="T53" s="35" t="s">
        <v>193</v>
      </c>
      <c r="U53" s="35" t="s">
        <v>193</v>
      </c>
      <c r="V53" s="35" t="s">
        <v>193</v>
      </c>
      <c r="W53" s="35" t="s">
        <v>193</v>
      </c>
      <c r="X53" s="35" t="s">
        <v>193</v>
      </c>
      <c r="Y53" s="35" t="s">
        <v>193</v>
      </c>
      <c r="Z53" s="35" t="s">
        <v>193</v>
      </c>
      <c r="AA53" s="35" t="s">
        <v>193</v>
      </c>
      <c r="AB53" s="35" t="s">
        <v>193</v>
      </c>
      <c r="AC53" s="35" t="s">
        <v>193</v>
      </c>
      <c r="AD53" s="35" t="s">
        <v>193</v>
      </c>
    </row>
    <row r="54" spans="1:30" ht="18.75" hidden="1">
      <c r="A54" s="25" t="s">
        <v>175</v>
      </c>
      <c r="B54" s="33" t="s">
        <v>210</v>
      </c>
      <c r="C54" s="42" t="s">
        <v>200</v>
      </c>
      <c r="D54" s="35"/>
      <c r="E54" s="35" t="s">
        <v>193</v>
      </c>
      <c r="F54" s="35" t="s">
        <v>193</v>
      </c>
      <c r="G54" s="35" t="s">
        <v>193</v>
      </c>
      <c r="H54" s="35" t="s">
        <v>193</v>
      </c>
      <c r="I54" s="35" t="s">
        <v>193</v>
      </c>
      <c r="J54" s="35" t="s">
        <v>193</v>
      </c>
      <c r="K54" s="35" t="s">
        <v>193</v>
      </c>
      <c r="L54" s="35" t="s">
        <v>193</v>
      </c>
      <c r="M54" s="35" t="s">
        <v>193</v>
      </c>
      <c r="N54" s="35" t="s">
        <v>193</v>
      </c>
      <c r="O54" s="35" t="s">
        <v>193</v>
      </c>
      <c r="P54" s="35" t="s">
        <v>193</v>
      </c>
      <c r="Q54" s="35" t="s">
        <v>193</v>
      </c>
      <c r="R54" s="35" t="s">
        <v>193</v>
      </c>
      <c r="S54" s="35" t="s">
        <v>193</v>
      </c>
      <c r="T54" s="35" t="s">
        <v>193</v>
      </c>
      <c r="U54" s="35" t="s">
        <v>193</v>
      </c>
      <c r="V54" s="35" t="s">
        <v>193</v>
      </c>
      <c r="W54" s="35" t="s">
        <v>193</v>
      </c>
      <c r="X54" s="35" t="s">
        <v>193</v>
      </c>
      <c r="Y54" s="35" t="s">
        <v>193</v>
      </c>
      <c r="Z54" s="35" t="s">
        <v>193</v>
      </c>
      <c r="AA54" s="35" t="s">
        <v>193</v>
      </c>
      <c r="AB54" s="35" t="s">
        <v>193</v>
      </c>
      <c r="AC54" s="35" t="s">
        <v>193</v>
      </c>
      <c r="AD54" s="35" t="s">
        <v>193</v>
      </c>
    </row>
    <row r="55" spans="1:30" ht="18.75" hidden="1">
      <c r="A55" s="25" t="s">
        <v>175</v>
      </c>
      <c r="B55" s="33" t="s">
        <v>201</v>
      </c>
      <c r="C55" s="34" t="s">
        <v>201</v>
      </c>
      <c r="D55" s="35"/>
      <c r="E55" s="35" t="s">
        <v>193</v>
      </c>
      <c r="F55" s="35" t="s">
        <v>193</v>
      </c>
      <c r="G55" s="35" t="s">
        <v>193</v>
      </c>
      <c r="H55" s="35" t="s">
        <v>193</v>
      </c>
      <c r="I55" s="35" t="s">
        <v>193</v>
      </c>
      <c r="J55" s="35" t="s">
        <v>193</v>
      </c>
      <c r="K55" s="35" t="s">
        <v>193</v>
      </c>
      <c r="L55" s="35" t="s">
        <v>193</v>
      </c>
      <c r="M55" s="35" t="s">
        <v>193</v>
      </c>
      <c r="N55" s="35" t="s">
        <v>193</v>
      </c>
      <c r="O55" s="35" t="s">
        <v>193</v>
      </c>
      <c r="P55" s="35" t="s">
        <v>193</v>
      </c>
      <c r="Q55" s="35" t="s">
        <v>193</v>
      </c>
      <c r="R55" s="35" t="s">
        <v>193</v>
      </c>
      <c r="S55" s="35" t="s">
        <v>193</v>
      </c>
      <c r="T55" s="35" t="s">
        <v>193</v>
      </c>
      <c r="U55" s="35" t="s">
        <v>193</v>
      </c>
      <c r="V55" s="35" t="s">
        <v>193</v>
      </c>
      <c r="W55" s="35" t="s">
        <v>193</v>
      </c>
      <c r="X55" s="35" t="s">
        <v>193</v>
      </c>
      <c r="Y55" s="35" t="s">
        <v>193</v>
      </c>
      <c r="Z55" s="35" t="s">
        <v>193</v>
      </c>
      <c r="AA55" s="35" t="s">
        <v>193</v>
      </c>
      <c r="AB55" s="35" t="s">
        <v>193</v>
      </c>
      <c r="AC55" s="35" t="s">
        <v>193</v>
      </c>
      <c r="AD55" s="35" t="s">
        <v>193</v>
      </c>
    </row>
    <row r="56" spans="1:30" ht="37.5">
      <c r="A56" s="21"/>
      <c r="B56" s="33" t="s">
        <v>215</v>
      </c>
      <c r="C56" s="34" t="s">
        <v>211</v>
      </c>
      <c r="D56" s="35" t="s">
        <v>174</v>
      </c>
      <c r="E56" s="35" t="s">
        <v>193</v>
      </c>
      <c r="F56" s="35" t="s">
        <v>193</v>
      </c>
      <c r="G56" s="35" t="s">
        <v>193</v>
      </c>
      <c r="H56" s="35" t="s">
        <v>193</v>
      </c>
      <c r="I56" s="35" t="s">
        <v>193</v>
      </c>
      <c r="J56" s="35" t="s">
        <v>193</v>
      </c>
      <c r="K56" s="35" t="s">
        <v>193</v>
      </c>
      <c r="L56" s="35" t="s">
        <v>193</v>
      </c>
      <c r="M56" s="35" t="s">
        <v>193</v>
      </c>
      <c r="N56" s="35" t="s">
        <v>193</v>
      </c>
      <c r="O56" s="35" t="s">
        <v>193</v>
      </c>
      <c r="P56" s="35" t="s">
        <v>193</v>
      </c>
      <c r="Q56" s="35" t="s">
        <v>193</v>
      </c>
      <c r="R56" s="35" t="s">
        <v>193</v>
      </c>
      <c r="S56" s="35" t="s">
        <v>193</v>
      </c>
      <c r="T56" s="35" t="s">
        <v>193</v>
      </c>
      <c r="U56" s="35" t="s">
        <v>193</v>
      </c>
      <c r="V56" s="35" t="s">
        <v>193</v>
      </c>
      <c r="W56" s="35" t="s">
        <v>193</v>
      </c>
      <c r="X56" s="35" t="s">
        <v>193</v>
      </c>
      <c r="Y56" s="35" t="s">
        <v>193</v>
      </c>
      <c r="Z56" s="35" t="s">
        <v>193</v>
      </c>
      <c r="AA56" s="35" t="s">
        <v>193</v>
      </c>
      <c r="AB56" s="35" t="s">
        <v>193</v>
      </c>
      <c r="AC56" s="35" t="s">
        <v>193</v>
      </c>
      <c r="AD56" s="35" t="s">
        <v>193</v>
      </c>
    </row>
    <row r="57" spans="1:30" ht="112.5">
      <c r="A57" s="21"/>
      <c r="B57" s="33" t="s">
        <v>215</v>
      </c>
      <c r="C57" s="34" t="s">
        <v>212</v>
      </c>
      <c r="D57" s="35" t="s">
        <v>174</v>
      </c>
      <c r="E57" s="35" t="s">
        <v>193</v>
      </c>
      <c r="F57" s="35" t="s">
        <v>193</v>
      </c>
      <c r="G57" s="35" t="s">
        <v>193</v>
      </c>
      <c r="H57" s="35" t="s">
        <v>193</v>
      </c>
      <c r="I57" s="35" t="s">
        <v>193</v>
      </c>
      <c r="J57" s="35" t="s">
        <v>193</v>
      </c>
      <c r="K57" s="35" t="s">
        <v>193</v>
      </c>
      <c r="L57" s="35" t="s">
        <v>193</v>
      </c>
      <c r="M57" s="35" t="s">
        <v>193</v>
      </c>
      <c r="N57" s="35" t="s">
        <v>193</v>
      </c>
      <c r="O57" s="35" t="s">
        <v>193</v>
      </c>
      <c r="P57" s="35" t="s">
        <v>193</v>
      </c>
      <c r="Q57" s="35" t="s">
        <v>193</v>
      </c>
      <c r="R57" s="35" t="s">
        <v>193</v>
      </c>
      <c r="S57" s="35" t="s">
        <v>193</v>
      </c>
      <c r="T57" s="35" t="s">
        <v>193</v>
      </c>
      <c r="U57" s="35" t="s">
        <v>193</v>
      </c>
      <c r="V57" s="35" t="s">
        <v>193</v>
      </c>
      <c r="W57" s="35" t="s">
        <v>193</v>
      </c>
      <c r="X57" s="35" t="s">
        <v>193</v>
      </c>
      <c r="Y57" s="35" t="s">
        <v>193</v>
      </c>
      <c r="Z57" s="35" t="s">
        <v>193</v>
      </c>
      <c r="AA57" s="35" t="s">
        <v>193</v>
      </c>
      <c r="AB57" s="35" t="s">
        <v>193</v>
      </c>
      <c r="AC57" s="35" t="s">
        <v>193</v>
      </c>
      <c r="AD57" s="35" t="s">
        <v>193</v>
      </c>
    </row>
    <row r="58" spans="1:30" ht="18.75" hidden="1">
      <c r="A58" s="25" t="s">
        <v>175</v>
      </c>
      <c r="B58" s="33" t="s">
        <v>215</v>
      </c>
      <c r="C58" s="42" t="s">
        <v>200</v>
      </c>
      <c r="D58" s="35"/>
      <c r="E58" s="35" t="s">
        <v>193</v>
      </c>
      <c r="F58" s="35" t="s">
        <v>193</v>
      </c>
      <c r="G58" s="35" t="s">
        <v>193</v>
      </c>
      <c r="H58" s="35" t="s">
        <v>193</v>
      </c>
      <c r="I58" s="35" t="s">
        <v>193</v>
      </c>
      <c r="J58" s="35" t="s">
        <v>193</v>
      </c>
      <c r="K58" s="35" t="s">
        <v>193</v>
      </c>
      <c r="L58" s="35" t="s">
        <v>193</v>
      </c>
      <c r="M58" s="35" t="s">
        <v>193</v>
      </c>
      <c r="N58" s="35" t="s">
        <v>193</v>
      </c>
      <c r="O58" s="35" t="s">
        <v>193</v>
      </c>
      <c r="P58" s="35" t="s">
        <v>193</v>
      </c>
      <c r="Q58" s="35" t="s">
        <v>193</v>
      </c>
      <c r="R58" s="35" t="s">
        <v>193</v>
      </c>
      <c r="S58" s="35" t="s">
        <v>193</v>
      </c>
      <c r="T58" s="35" t="s">
        <v>193</v>
      </c>
      <c r="U58" s="35" t="s">
        <v>193</v>
      </c>
      <c r="V58" s="35" t="s">
        <v>193</v>
      </c>
      <c r="W58" s="35" t="s">
        <v>193</v>
      </c>
      <c r="X58" s="35" t="s">
        <v>193</v>
      </c>
      <c r="Y58" s="35" t="s">
        <v>193</v>
      </c>
      <c r="Z58" s="35" t="s">
        <v>193</v>
      </c>
      <c r="AA58" s="35" t="s">
        <v>193</v>
      </c>
      <c r="AB58" s="35" t="s">
        <v>193</v>
      </c>
      <c r="AC58" s="35" t="s">
        <v>193</v>
      </c>
      <c r="AD58" s="35" t="s">
        <v>193</v>
      </c>
    </row>
    <row r="59" spans="1:30" ht="18.75" hidden="1">
      <c r="A59" s="25" t="s">
        <v>175</v>
      </c>
      <c r="B59" s="33" t="s">
        <v>215</v>
      </c>
      <c r="C59" s="42" t="s">
        <v>200</v>
      </c>
      <c r="D59" s="35"/>
      <c r="E59" s="35" t="s">
        <v>193</v>
      </c>
      <c r="F59" s="35" t="s">
        <v>193</v>
      </c>
      <c r="G59" s="35" t="s">
        <v>193</v>
      </c>
      <c r="H59" s="35" t="s">
        <v>193</v>
      </c>
      <c r="I59" s="35" t="s">
        <v>193</v>
      </c>
      <c r="J59" s="35" t="s">
        <v>193</v>
      </c>
      <c r="K59" s="35" t="s">
        <v>193</v>
      </c>
      <c r="L59" s="35" t="s">
        <v>193</v>
      </c>
      <c r="M59" s="35" t="s">
        <v>193</v>
      </c>
      <c r="N59" s="35" t="s">
        <v>193</v>
      </c>
      <c r="O59" s="35" t="s">
        <v>193</v>
      </c>
      <c r="P59" s="35" t="s">
        <v>193</v>
      </c>
      <c r="Q59" s="35" t="s">
        <v>193</v>
      </c>
      <c r="R59" s="35" t="s">
        <v>193</v>
      </c>
      <c r="S59" s="35" t="s">
        <v>193</v>
      </c>
      <c r="T59" s="35" t="s">
        <v>193</v>
      </c>
      <c r="U59" s="35" t="s">
        <v>193</v>
      </c>
      <c r="V59" s="35" t="s">
        <v>193</v>
      </c>
      <c r="W59" s="35" t="s">
        <v>193</v>
      </c>
      <c r="X59" s="35" t="s">
        <v>193</v>
      </c>
      <c r="Y59" s="35" t="s">
        <v>193</v>
      </c>
      <c r="Z59" s="35" t="s">
        <v>193</v>
      </c>
      <c r="AA59" s="35" t="s">
        <v>193</v>
      </c>
      <c r="AB59" s="35" t="s">
        <v>193</v>
      </c>
      <c r="AC59" s="35" t="s">
        <v>193</v>
      </c>
      <c r="AD59" s="35" t="s">
        <v>193</v>
      </c>
    </row>
    <row r="60" spans="1:30" ht="18.75" hidden="1">
      <c r="A60" s="25" t="s">
        <v>175</v>
      </c>
      <c r="B60" s="33" t="s">
        <v>201</v>
      </c>
      <c r="C60" s="34" t="s">
        <v>201</v>
      </c>
      <c r="D60" s="35"/>
      <c r="E60" s="35" t="s">
        <v>193</v>
      </c>
      <c r="F60" s="35" t="s">
        <v>193</v>
      </c>
      <c r="G60" s="35" t="s">
        <v>193</v>
      </c>
      <c r="H60" s="35" t="s">
        <v>193</v>
      </c>
      <c r="I60" s="35" t="s">
        <v>193</v>
      </c>
      <c r="J60" s="35" t="s">
        <v>193</v>
      </c>
      <c r="K60" s="35" t="s">
        <v>193</v>
      </c>
      <c r="L60" s="35" t="s">
        <v>193</v>
      </c>
      <c r="M60" s="35" t="s">
        <v>193</v>
      </c>
      <c r="N60" s="35" t="s">
        <v>193</v>
      </c>
      <c r="O60" s="35" t="s">
        <v>193</v>
      </c>
      <c r="P60" s="35" t="s">
        <v>193</v>
      </c>
      <c r="Q60" s="35" t="s">
        <v>193</v>
      </c>
      <c r="R60" s="35" t="s">
        <v>193</v>
      </c>
      <c r="S60" s="35" t="s">
        <v>193</v>
      </c>
      <c r="T60" s="35" t="s">
        <v>193</v>
      </c>
      <c r="U60" s="35" t="s">
        <v>193</v>
      </c>
      <c r="V60" s="35" t="s">
        <v>193</v>
      </c>
      <c r="W60" s="35" t="s">
        <v>193</v>
      </c>
      <c r="X60" s="35" t="s">
        <v>193</v>
      </c>
      <c r="Y60" s="35" t="s">
        <v>193</v>
      </c>
      <c r="Z60" s="35" t="s">
        <v>193</v>
      </c>
      <c r="AA60" s="35" t="s">
        <v>193</v>
      </c>
      <c r="AB60" s="35" t="s">
        <v>193</v>
      </c>
      <c r="AC60" s="35" t="s">
        <v>193</v>
      </c>
      <c r="AD60" s="35" t="s">
        <v>193</v>
      </c>
    </row>
    <row r="61" spans="1:30" ht="112.5">
      <c r="A61" s="21"/>
      <c r="B61" s="33" t="s">
        <v>215</v>
      </c>
      <c r="C61" s="34" t="s">
        <v>213</v>
      </c>
      <c r="D61" s="35" t="s">
        <v>174</v>
      </c>
      <c r="E61" s="35" t="s">
        <v>193</v>
      </c>
      <c r="F61" s="35" t="s">
        <v>193</v>
      </c>
      <c r="G61" s="35" t="s">
        <v>193</v>
      </c>
      <c r="H61" s="35" t="s">
        <v>193</v>
      </c>
      <c r="I61" s="35" t="s">
        <v>193</v>
      </c>
      <c r="J61" s="35" t="s">
        <v>193</v>
      </c>
      <c r="K61" s="35" t="s">
        <v>193</v>
      </c>
      <c r="L61" s="35" t="s">
        <v>193</v>
      </c>
      <c r="M61" s="35" t="s">
        <v>193</v>
      </c>
      <c r="N61" s="35" t="s">
        <v>193</v>
      </c>
      <c r="O61" s="35" t="s">
        <v>193</v>
      </c>
      <c r="P61" s="35" t="s">
        <v>193</v>
      </c>
      <c r="Q61" s="35" t="s">
        <v>193</v>
      </c>
      <c r="R61" s="35" t="s">
        <v>193</v>
      </c>
      <c r="S61" s="35" t="s">
        <v>193</v>
      </c>
      <c r="T61" s="35" t="s">
        <v>193</v>
      </c>
      <c r="U61" s="35" t="s">
        <v>193</v>
      </c>
      <c r="V61" s="35" t="s">
        <v>193</v>
      </c>
      <c r="W61" s="35" t="s">
        <v>193</v>
      </c>
      <c r="X61" s="35" t="s">
        <v>193</v>
      </c>
      <c r="Y61" s="35" t="s">
        <v>193</v>
      </c>
      <c r="Z61" s="35" t="s">
        <v>193</v>
      </c>
      <c r="AA61" s="35" t="s">
        <v>193</v>
      </c>
      <c r="AB61" s="35" t="s">
        <v>193</v>
      </c>
      <c r="AC61" s="35" t="s">
        <v>193</v>
      </c>
      <c r="AD61" s="35" t="s">
        <v>193</v>
      </c>
    </row>
    <row r="62" spans="1:30" ht="18.75" hidden="1">
      <c r="A62" s="25" t="s">
        <v>175</v>
      </c>
      <c r="B62" s="33" t="s">
        <v>215</v>
      </c>
      <c r="C62" s="42" t="s">
        <v>200</v>
      </c>
      <c r="D62" s="35"/>
      <c r="E62" s="35" t="s">
        <v>193</v>
      </c>
      <c r="F62" s="35" t="s">
        <v>193</v>
      </c>
      <c r="G62" s="35" t="s">
        <v>193</v>
      </c>
      <c r="H62" s="35" t="s">
        <v>193</v>
      </c>
      <c r="I62" s="35" t="s">
        <v>193</v>
      </c>
      <c r="J62" s="35" t="s">
        <v>193</v>
      </c>
      <c r="K62" s="35" t="s">
        <v>193</v>
      </c>
      <c r="L62" s="35" t="s">
        <v>193</v>
      </c>
      <c r="M62" s="35" t="s">
        <v>193</v>
      </c>
      <c r="N62" s="35" t="s">
        <v>193</v>
      </c>
      <c r="O62" s="35" t="s">
        <v>193</v>
      </c>
      <c r="P62" s="35" t="s">
        <v>193</v>
      </c>
      <c r="Q62" s="35" t="s">
        <v>193</v>
      </c>
      <c r="R62" s="35" t="s">
        <v>193</v>
      </c>
      <c r="S62" s="35" t="s">
        <v>193</v>
      </c>
      <c r="T62" s="35" t="s">
        <v>193</v>
      </c>
      <c r="U62" s="35" t="s">
        <v>193</v>
      </c>
      <c r="V62" s="35" t="s">
        <v>193</v>
      </c>
      <c r="W62" s="35" t="s">
        <v>193</v>
      </c>
      <c r="X62" s="35" t="s">
        <v>193</v>
      </c>
      <c r="Y62" s="35" t="s">
        <v>193</v>
      </c>
      <c r="Z62" s="35" t="s">
        <v>193</v>
      </c>
      <c r="AA62" s="35" t="s">
        <v>193</v>
      </c>
      <c r="AB62" s="35" t="s">
        <v>193</v>
      </c>
      <c r="AC62" s="35" t="s">
        <v>193</v>
      </c>
      <c r="AD62" s="35" t="s">
        <v>193</v>
      </c>
    </row>
    <row r="63" spans="1:30" ht="18.75" hidden="1">
      <c r="A63" s="25" t="s">
        <v>175</v>
      </c>
      <c r="B63" s="33" t="s">
        <v>215</v>
      </c>
      <c r="C63" s="42" t="s">
        <v>200</v>
      </c>
      <c r="D63" s="35"/>
      <c r="E63" s="35" t="s">
        <v>193</v>
      </c>
      <c r="F63" s="35" t="s">
        <v>193</v>
      </c>
      <c r="G63" s="35" t="s">
        <v>193</v>
      </c>
      <c r="H63" s="35" t="s">
        <v>193</v>
      </c>
      <c r="I63" s="35" t="s">
        <v>193</v>
      </c>
      <c r="J63" s="35" t="s">
        <v>193</v>
      </c>
      <c r="K63" s="35" t="s">
        <v>193</v>
      </c>
      <c r="L63" s="35" t="s">
        <v>193</v>
      </c>
      <c r="M63" s="35" t="s">
        <v>193</v>
      </c>
      <c r="N63" s="35" t="s">
        <v>193</v>
      </c>
      <c r="O63" s="35" t="s">
        <v>193</v>
      </c>
      <c r="P63" s="35" t="s">
        <v>193</v>
      </c>
      <c r="Q63" s="35" t="s">
        <v>193</v>
      </c>
      <c r="R63" s="35" t="s">
        <v>193</v>
      </c>
      <c r="S63" s="35" t="s">
        <v>193</v>
      </c>
      <c r="T63" s="35" t="s">
        <v>193</v>
      </c>
      <c r="U63" s="35" t="s">
        <v>193</v>
      </c>
      <c r="V63" s="35" t="s">
        <v>193</v>
      </c>
      <c r="W63" s="35" t="s">
        <v>193</v>
      </c>
      <c r="X63" s="35" t="s">
        <v>193</v>
      </c>
      <c r="Y63" s="35" t="s">
        <v>193</v>
      </c>
      <c r="Z63" s="35" t="s">
        <v>193</v>
      </c>
      <c r="AA63" s="35" t="s">
        <v>193</v>
      </c>
      <c r="AB63" s="35" t="s">
        <v>193</v>
      </c>
      <c r="AC63" s="35" t="s">
        <v>193</v>
      </c>
      <c r="AD63" s="35" t="s">
        <v>193</v>
      </c>
    </row>
    <row r="64" spans="1:30" ht="18.75" hidden="1">
      <c r="A64" s="25" t="s">
        <v>175</v>
      </c>
      <c r="B64" s="33" t="s">
        <v>201</v>
      </c>
      <c r="C64" s="34" t="s">
        <v>201</v>
      </c>
      <c r="D64" s="35"/>
      <c r="E64" s="35" t="s">
        <v>193</v>
      </c>
      <c r="F64" s="35" t="s">
        <v>193</v>
      </c>
      <c r="G64" s="35" t="s">
        <v>193</v>
      </c>
      <c r="H64" s="35" t="s">
        <v>193</v>
      </c>
      <c r="I64" s="35" t="s">
        <v>193</v>
      </c>
      <c r="J64" s="35" t="s">
        <v>193</v>
      </c>
      <c r="K64" s="35" t="s">
        <v>193</v>
      </c>
      <c r="L64" s="35" t="s">
        <v>193</v>
      </c>
      <c r="M64" s="35" t="s">
        <v>193</v>
      </c>
      <c r="N64" s="35" t="s">
        <v>193</v>
      </c>
      <c r="O64" s="35" t="s">
        <v>193</v>
      </c>
      <c r="P64" s="35" t="s">
        <v>193</v>
      </c>
      <c r="Q64" s="35" t="s">
        <v>193</v>
      </c>
      <c r="R64" s="35" t="s">
        <v>193</v>
      </c>
      <c r="S64" s="35" t="s">
        <v>193</v>
      </c>
      <c r="T64" s="35" t="s">
        <v>193</v>
      </c>
      <c r="U64" s="35" t="s">
        <v>193</v>
      </c>
      <c r="V64" s="35" t="s">
        <v>193</v>
      </c>
      <c r="W64" s="35" t="s">
        <v>193</v>
      </c>
      <c r="X64" s="35" t="s">
        <v>193</v>
      </c>
      <c r="Y64" s="35" t="s">
        <v>193</v>
      </c>
      <c r="Z64" s="35" t="s">
        <v>193</v>
      </c>
      <c r="AA64" s="35" t="s">
        <v>193</v>
      </c>
      <c r="AB64" s="35" t="s">
        <v>193</v>
      </c>
      <c r="AC64" s="35" t="s">
        <v>193</v>
      </c>
      <c r="AD64" s="35" t="s">
        <v>193</v>
      </c>
    </row>
    <row r="65" spans="1:30" ht="112.5">
      <c r="A65" s="21"/>
      <c r="B65" s="33" t="s">
        <v>215</v>
      </c>
      <c r="C65" s="34" t="s">
        <v>216</v>
      </c>
      <c r="D65" s="35" t="s">
        <v>174</v>
      </c>
      <c r="E65" s="35" t="s">
        <v>193</v>
      </c>
      <c r="F65" s="35" t="s">
        <v>193</v>
      </c>
      <c r="G65" s="35" t="s">
        <v>193</v>
      </c>
      <c r="H65" s="35" t="s">
        <v>193</v>
      </c>
      <c r="I65" s="35" t="s">
        <v>193</v>
      </c>
      <c r="J65" s="35" t="s">
        <v>193</v>
      </c>
      <c r="K65" s="35" t="s">
        <v>193</v>
      </c>
      <c r="L65" s="35" t="s">
        <v>193</v>
      </c>
      <c r="M65" s="35" t="s">
        <v>193</v>
      </c>
      <c r="N65" s="35" t="s">
        <v>193</v>
      </c>
      <c r="O65" s="35" t="s">
        <v>193</v>
      </c>
      <c r="P65" s="35" t="s">
        <v>193</v>
      </c>
      <c r="Q65" s="35" t="s">
        <v>193</v>
      </c>
      <c r="R65" s="35" t="s">
        <v>193</v>
      </c>
      <c r="S65" s="35" t="s">
        <v>193</v>
      </c>
      <c r="T65" s="35" t="s">
        <v>193</v>
      </c>
      <c r="U65" s="35" t="s">
        <v>193</v>
      </c>
      <c r="V65" s="35" t="s">
        <v>193</v>
      </c>
      <c r="W65" s="35" t="s">
        <v>193</v>
      </c>
      <c r="X65" s="35" t="s">
        <v>193</v>
      </c>
      <c r="Y65" s="35" t="s">
        <v>193</v>
      </c>
      <c r="Z65" s="35" t="s">
        <v>193</v>
      </c>
      <c r="AA65" s="35" t="s">
        <v>193</v>
      </c>
      <c r="AB65" s="35" t="s">
        <v>193</v>
      </c>
      <c r="AC65" s="35" t="s">
        <v>193</v>
      </c>
      <c r="AD65" s="35" t="s">
        <v>193</v>
      </c>
    </row>
    <row r="66" spans="1:30" ht="18.75" hidden="1">
      <c r="A66" s="25" t="s">
        <v>175</v>
      </c>
      <c r="B66" s="33" t="s">
        <v>215</v>
      </c>
      <c r="C66" s="42" t="s">
        <v>200</v>
      </c>
      <c r="D66" s="35"/>
      <c r="E66" s="35" t="s">
        <v>193</v>
      </c>
      <c r="F66" s="35" t="s">
        <v>193</v>
      </c>
      <c r="G66" s="35" t="s">
        <v>193</v>
      </c>
      <c r="H66" s="35" t="s">
        <v>193</v>
      </c>
      <c r="I66" s="35" t="s">
        <v>193</v>
      </c>
      <c r="J66" s="35" t="s">
        <v>193</v>
      </c>
      <c r="K66" s="35" t="s">
        <v>193</v>
      </c>
      <c r="L66" s="35" t="s">
        <v>193</v>
      </c>
      <c r="M66" s="35" t="s">
        <v>193</v>
      </c>
      <c r="N66" s="35" t="s">
        <v>193</v>
      </c>
      <c r="O66" s="35" t="s">
        <v>193</v>
      </c>
      <c r="P66" s="35" t="s">
        <v>193</v>
      </c>
      <c r="Q66" s="35" t="s">
        <v>193</v>
      </c>
      <c r="R66" s="35" t="s">
        <v>193</v>
      </c>
      <c r="S66" s="35" t="s">
        <v>193</v>
      </c>
      <c r="T66" s="35" t="s">
        <v>193</v>
      </c>
      <c r="U66" s="35" t="s">
        <v>193</v>
      </c>
      <c r="V66" s="35" t="s">
        <v>193</v>
      </c>
      <c r="W66" s="35" t="s">
        <v>193</v>
      </c>
      <c r="X66" s="35" t="s">
        <v>193</v>
      </c>
      <c r="Y66" s="35" t="s">
        <v>193</v>
      </c>
      <c r="Z66" s="35" t="s">
        <v>193</v>
      </c>
      <c r="AA66" s="35" t="s">
        <v>193</v>
      </c>
      <c r="AB66" s="35" t="s">
        <v>193</v>
      </c>
      <c r="AC66" s="35" t="s">
        <v>193</v>
      </c>
      <c r="AD66" s="35" t="s">
        <v>193</v>
      </c>
    </row>
    <row r="67" spans="1:30" ht="18.75" hidden="1">
      <c r="A67" s="25" t="s">
        <v>175</v>
      </c>
      <c r="B67" s="33" t="s">
        <v>215</v>
      </c>
      <c r="C67" s="42" t="s">
        <v>200</v>
      </c>
      <c r="D67" s="35"/>
      <c r="E67" s="35" t="s">
        <v>193</v>
      </c>
      <c r="F67" s="35" t="s">
        <v>193</v>
      </c>
      <c r="G67" s="35" t="s">
        <v>193</v>
      </c>
      <c r="H67" s="35" t="s">
        <v>193</v>
      </c>
      <c r="I67" s="35" t="s">
        <v>193</v>
      </c>
      <c r="J67" s="35" t="s">
        <v>193</v>
      </c>
      <c r="K67" s="35" t="s">
        <v>193</v>
      </c>
      <c r="L67" s="35" t="s">
        <v>193</v>
      </c>
      <c r="M67" s="35" t="s">
        <v>193</v>
      </c>
      <c r="N67" s="35" t="s">
        <v>193</v>
      </c>
      <c r="O67" s="35" t="s">
        <v>193</v>
      </c>
      <c r="P67" s="35" t="s">
        <v>193</v>
      </c>
      <c r="Q67" s="35" t="s">
        <v>193</v>
      </c>
      <c r="R67" s="35" t="s">
        <v>193</v>
      </c>
      <c r="S67" s="35" t="s">
        <v>193</v>
      </c>
      <c r="T67" s="35" t="s">
        <v>193</v>
      </c>
      <c r="U67" s="35" t="s">
        <v>193</v>
      </c>
      <c r="V67" s="35" t="s">
        <v>193</v>
      </c>
      <c r="W67" s="35" t="s">
        <v>193</v>
      </c>
      <c r="X67" s="35" t="s">
        <v>193</v>
      </c>
      <c r="Y67" s="35" t="s">
        <v>193</v>
      </c>
      <c r="Z67" s="35" t="s">
        <v>193</v>
      </c>
      <c r="AA67" s="35" t="s">
        <v>193</v>
      </c>
      <c r="AB67" s="35" t="s">
        <v>193</v>
      </c>
      <c r="AC67" s="35" t="s">
        <v>193</v>
      </c>
      <c r="AD67" s="35" t="s">
        <v>193</v>
      </c>
    </row>
    <row r="68" spans="1:30" ht="18.75" hidden="1">
      <c r="A68" s="25" t="s">
        <v>175</v>
      </c>
      <c r="B68" s="33" t="s">
        <v>201</v>
      </c>
      <c r="C68" s="34" t="s">
        <v>201</v>
      </c>
      <c r="D68" s="35"/>
      <c r="E68" s="35" t="s">
        <v>193</v>
      </c>
      <c r="F68" s="35" t="s">
        <v>193</v>
      </c>
      <c r="G68" s="35" t="s">
        <v>193</v>
      </c>
      <c r="H68" s="35" t="s">
        <v>193</v>
      </c>
      <c r="I68" s="35" t="s">
        <v>193</v>
      </c>
      <c r="J68" s="35" t="s">
        <v>193</v>
      </c>
      <c r="K68" s="35" t="s">
        <v>193</v>
      </c>
      <c r="L68" s="35" t="s">
        <v>193</v>
      </c>
      <c r="M68" s="35" t="s">
        <v>193</v>
      </c>
      <c r="N68" s="35" t="s">
        <v>193</v>
      </c>
      <c r="O68" s="35" t="s">
        <v>193</v>
      </c>
      <c r="P68" s="35" t="s">
        <v>193</v>
      </c>
      <c r="Q68" s="35" t="s">
        <v>193</v>
      </c>
      <c r="R68" s="35" t="s">
        <v>193</v>
      </c>
      <c r="S68" s="35" t="s">
        <v>193</v>
      </c>
      <c r="T68" s="35" t="s">
        <v>193</v>
      </c>
      <c r="U68" s="35" t="s">
        <v>193</v>
      </c>
      <c r="V68" s="35" t="s">
        <v>193</v>
      </c>
      <c r="W68" s="35" t="s">
        <v>193</v>
      </c>
      <c r="X68" s="35" t="s">
        <v>193</v>
      </c>
      <c r="Y68" s="35" t="s">
        <v>193</v>
      </c>
      <c r="Z68" s="35" t="s">
        <v>193</v>
      </c>
      <c r="AA68" s="35" t="s">
        <v>193</v>
      </c>
      <c r="AB68" s="35" t="s">
        <v>193</v>
      </c>
      <c r="AC68" s="35" t="s">
        <v>193</v>
      </c>
      <c r="AD68" s="35" t="s">
        <v>193</v>
      </c>
    </row>
    <row r="69" spans="1:30" ht="93.75">
      <c r="A69" s="21"/>
      <c r="B69" s="39" t="s">
        <v>217</v>
      </c>
      <c r="C69" s="40" t="s">
        <v>218</v>
      </c>
      <c r="D69" s="41" t="s">
        <v>174</v>
      </c>
      <c r="E69" s="41">
        <f t="shared" ref="E69:AD69" si="5">SUM(E70,E73)</f>
        <v>0</v>
      </c>
      <c r="F69" s="41">
        <f t="shared" si="5"/>
        <v>0</v>
      </c>
      <c r="G69" s="41">
        <f t="shared" si="5"/>
        <v>0</v>
      </c>
      <c r="H69" s="41">
        <f t="shared" si="5"/>
        <v>0</v>
      </c>
      <c r="I69" s="41">
        <f t="shared" si="5"/>
        <v>0</v>
      </c>
      <c r="J69" s="41">
        <f t="shared" si="5"/>
        <v>0</v>
      </c>
      <c r="K69" s="41">
        <f t="shared" si="5"/>
        <v>0</v>
      </c>
      <c r="L69" s="41">
        <f t="shared" si="5"/>
        <v>0</v>
      </c>
      <c r="M69" s="41">
        <f t="shared" si="5"/>
        <v>0</v>
      </c>
      <c r="N69" s="41">
        <f t="shared" si="5"/>
        <v>0</v>
      </c>
      <c r="O69" s="41">
        <f t="shared" si="5"/>
        <v>0</v>
      </c>
      <c r="P69" s="41">
        <f t="shared" si="5"/>
        <v>0</v>
      </c>
      <c r="Q69" s="41">
        <f t="shared" si="5"/>
        <v>0</v>
      </c>
      <c r="R69" s="41">
        <f t="shared" si="5"/>
        <v>0</v>
      </c>
      <c r="S69" s="41">
        <f t="shared" si="5"/>
        <v>0</v>
      </c>
      <c r="T69" s="41">
        <f t="shared" si="5"/>
        <v>0</v>
      </c>
      <c r="U69" s="41">
        <f t="shared" si="5"/>
        <v>0</v>
      </c>
      <c r="V69" s="41">
        <f t="shared" si="5"/>
        <v>0</v>
      </c>
      <c r="W69" s="41">
        <f t="shared" si="5"/>
        <v>0</v>
      </c>
      <c r="X69" s="41">
        <f t="shared" si="5"/>
        <v>0</v>
      </c>
      <c r="Y69" s="41">
        <f t="shared" si="5"/>
        <v>0</v>
      </c>
      <c r="Z69" s="41">
        <f t="shared" si="5"/>
        <v>0</v>
      </c>
      <c r="AA69" s="41">
        <f t="shared" si="5"/>
        <v>0</v>
      </c>
      <c r="AB69" s="41">
        <f t="shared" si="5"/>
        <v>0</v>
      </c>
      <c r="AC69" s="41">
        <f t="shared" si="5"/>
        <v>0</v>
      </c>
      <c r="AD69" s="41">
        <f t="shared" si="5"/>
        <v>0</v>
      </c>
    </row>
    <row r="70" spans="1:30" ht="93.75">
      <c r="A70" s="21"/>
      <c r="B70" s="33" t="s">
        <v>219</v>
      </c>
      <c r="C70" s="34" t="s">
        <v>220</v>
      </c>
      <c r="D70" s="35" t="s">
        <v>174</v>
      </c>
      <c r="E70" s="35">
        <f t="shared" ref="E70:AD70" si="6">SUM(E71:E72)</f>
        <v>0</v>
      </c>
      <c r="F70" s="35">
        <f t="shared" si="6"/>
        <v>0</v>
      </c>
      <c r="G70" s="35">
        <f t="shared" si="6"/>
        <v>0</v>
      </c>
      <c r="H70" s="35">
        <f t="shared" si="6"/>
        <v>0</v>
      </c>
      <c r="I70" s="35">
        <f t="shared" si="6"/>
        <v>0</v>
      </c>
      <c r="J70" s="35">
        <f t="shared" si="6"/>
        <v>0</v>
      </c>
      <c r="K70" s="35">
        <f t="shared" si="6"/>
        <v>0</v>
      </c>
      <c r="L70" s="35">
        <f t="shared" si="6"/>
        <v>0</v>
      </c>
      <c r="M70" s="35">
        <f t="shared" si="6"/>
        <v>0</v>
      </c>
      <c r="N70" s="35">
        <f t="shared" si="6"/>
        <v>0</v>
      </c>
      <c r="O70" s="35">
        <f t="shared" si="6"/>
        <v>0</v>
      </c>
      <c r="P70" s="35">
        <f t="shared" si="6"/>
        <v>0</v>
      </c>
      <c r="Q70" s="35">
        <f t="shared" si="6"/>
        <v>0</v>
      </c>
      <c r="R70" s="35">
        <f t="shared" si="6"/>
        <v>0</v>
      </c>
      <c r="S70" s="35">
        <f t="shared" si="6"/>
        <v>0</v>
      </c>
      <c r="T70" s="35">
        <f t="shared" si="6"/>
        <v>0</v>
      </c>
      <c r="U70" s="35">
        <f t="shared" si="6"/>
        <v>0</v>
      </c>
      <c r="V70" s="35">
        <f t="shared" si="6"/>
        <v>0</v>
      </c>
      <c r="W70" s="35">
        <f t="shared" si="6"/>
        <v>0</v>
      </c>
      <c r="X70" s="35">
        <f t="shared" si="6"/>
        <v>0</v>
      </c>
      <c r="Y70" s="35">
        <f t="shared" si="6"/>
        <v>0</v>
      </c>
      <c r="Z70" s="35">
        <f t="shared" si="6"/>
        <v>0</v>
      </c>
      <c r="AA70" s="35">
        <f t="shared" si="6"/>
        <v>0</v>
      </c>
      <c r="AB70" s="35">
        <f t="shared" si="6"/>
        <v>0</v>
      </c>
      <c r="AC70" s="35">
        <f t="shared" si="6"/>
        <v>0</v>
      </c>
      <c r="AD70" s="35">
        <f t="shared" si="6"/>
        <v>0</v>
      </c>
    </row>
    <row r="71" spans="1:30" ht="56.25">
      <c r="A71" s="25" t="s">
        <v>175</v>
      </c>
      <c r="B71" s="33" t="s">
        <v>219</v>
      </c>
      <c r="C71" s="34" t="s">
        <v>221</v>
      </c>
      <c r="D71" s="43" t="s">
        <v>222</v>
      </c>
      <c r="E71" s="35" t="s">
        <v>193</v>
      </c>
      <c r="F71" s="35" t="s">
        <v>193</v>
      </c>
      <c r="G71" s="35" t="s">
        <v>193</v>
      </c>
      <c r="H71" s="35" t="s">
        <v>193</v>
      </c>
      <c r="I71" s="35" t="s">
        <v>193</v>
      </c>
      <c r="J71" s="35" t="s">
        <v>193</v>
      </c>
      <c r="K71" s="35" t="s">
        <v>193</v>
      </c>
      <c r="L71" s="35" t="s">
        <v>193</v>
      </c>
      <c r="M71" s="35" t="s">
        <v>193</v>
      </c>
      <c r="N71" s="35" t="s">
        <v>193</v>
      </c>
      <c r="O71" s="35" t="s">
        <v>193</v>
      </c>
      <c r="P71" s="35" t="s">
        <v>193</v>
      </c>
      <c r="Q71" s="35" t="s">
        <v>193</v>
      </c>
      <c r="R71" s="35" t="s">
        <v>193</v>
      </c>
      <c r="S71" s="35" t="s">
        <v>193</v>
      </c>
      <c r="T71" s="35" t="s">
        <v>193</v>
      </c>
      <c r="U71" s="35" t="s">
        <v>193</v>
      </c>
      <c r="V71" s="35" t="s">
        <v>193</v>
      </c>
      <c r="W71" s="35" t="s">
        <v>193</v>
      </c>
      <c r="X71" s="35" t="s">
        <v>193</v>
      </c>
      <c r="Y71" s="35" t="s">
        <v>193</v>
      </c>
      <c r="Z71" s="35" t="s">
        <v>193</v>
      </c>
      <c r="AA71" s="35" t="s">
        <v>193</v>
      </c>
      <c r="AB71" s="35" t="s">
        <v>193</v>
      </c>
      <c r="AC71" s="35" t="s">
        <v>193</v>
      </c>
      <c r="AD71" s="35" t="s">
        <v>193</v>
      </c>
    </row>
    <row r="72" spans="1:30" ht="37.5">
      <c r="A72" s="25" t="s">
        <v>175</v>
      </c>
      <c r="B72" s="33" t="s">
        <v>219</v>
      </c>
      <c r="C72" s="34" t="s">
        <v>223</v>
      </c>
      <c r="D72" s="43" t="s">
        <v>224</v>
      </c>
      <c r="E72" s="35" t="s">
        <v>193</v>
      </c>
      <c r="F72" s="35" t="s">
        <v>193</v>
      </c>
      <c r="G72" s="35" t="s">
        <v>193</v>
      </c>
      <c r="H72" s="35" t="s">
        <v>193</v>
      </c>
      <c r="I72" s="35" t="s">
        <v>193</v>
      </c>
      <c r="J72" s="35" t="s">
        <v>193</v>
      </c>
      <c r="K72" s="35" t="s">
        <v>193</v>
      </c>
      <c r="L72" s="35" t="s">
        <v>193</v>
      </c>
      <c r="M72" s="35" t="s">
        <v>193</v>
      </c>
      <c r="N72" s="35" t="s">
        <v>193</v>
      </c>
      <c r="O72" s="35" t="s">
        <v>193</v>
      </c>
      <c r="P72" s="35" t="s">
        <v>193</v>
      </c>
      <c r="Q72" s="35" t="s">
        <v>193</v>
      </c>
      <c r="R72" s="35" t="s">
        <v>193</v>
      </c>
      <c r="S72" s="35" t="s">
        <v>193</v>
      </c>
      <c r="T72" s="35" t="s">
        <v>193</v>
      </c>
      <c r="U72" s="35" t="s">
        <v>193</v>
      </c>
      <c r="V72" s="35" t="s">
        <v>193</v>
      </c>
      <c r="W72" s="35" t="s">
        <v>193</v>
      </c>
      <c r="X72" s="35" t="s">
        <v>193</v>
      </c>
      <c r="Y72" s="35" t="s">
        <v>193</v>
      </c>
      <c r="Z72" s="35" t="s">
        <v>193</v>
      </c>
      <c r="AA72" s="35" t="s">
        <v>193</v>
      </c>
      <c r="AB72" s="35" t="s">
        <v>193</v>
      </c>
      <c r="AC72" s="35" t="s">
        <v>193</v>
      </c>
      <c r="AD72" s="35" t="s">
        <v>193</v>
      </c>
    </row>
    <row r="73" spans="1:30" ht="93.75">
      <c r="A73" s="21"/>
      <c r="B73" s="33" t="s">
        <v>225</v>
      </c>
      <c r="C73" s="34" t="s">
        <v>226</v>
      </c>
      <c r="D73" s="35" t="s">
        <v>174</v>
      </c>
      <c r="E73" s="35">
        <f t="shared" ref="E73:AD73" si="7">SUM(E74:E77)</f>
        <v>0</v>
      </c>
      <c r="F73" s="35">
        <f t="shared" si="7"/>
        <v>0</v>
      </c>
      <c r="G73" s="35">
        <f t="shared" si="7"/>
        <v>0</v>
      </c>
      <c r="H73" s="35">
        <f t="shared" si="7"/>
        <v>0</v>
      </c>
      <c r="I73" s="35">
        <f t="shared" si="7"/>
        <v>0</v>
      </c>
      <c r="J73" s="35">
        <f t="shared" si="7"/>
        <v>0</v>
      </c>
      <c r="K73" s="35">
        <f t="shared" si="7"/>
        <v>0</v>
      </c>
      <c r="L73" s="35">
        <f t="shared" si="7"/>
        <v>0</v>
      </c>
      <c r="M73" s="35">
        <f t="shared" si="7"/>
        <v>0</v>
      </c>
      <c r="N73" s="35">
        <f t="shared" si="7"/>
        <v>0</v>
      </c>
      <c r="O73" s="35">
        <f t="shared" si="7"/>
        <v>0</v>
      </c>
      <c r="P73" s="35">
        <f t="shared" si="7"/>
        <v>0</v>
      </c>
      <c r="Q73" s="35">
        <f t="shared" si="7"/>
        <v>0</v>
      </c>
      <c r="R73" s="35">
        <f t="shared" si="7"/>
        <v>0</v>
      </c>
      <c r="S73" s="35">
        <f t="shared" si="7"/>
        <v>0</v>
      </c>
      <c r="T73" s="35">
        <f t="shared" si="7"/>
        <v>0</v>
      </c>
      <c r="U73" s="35">
        <f t="shared" si="7"/>
        <v>0</v>
      </c>
      <c r="V73" s="35">
        <f t="shared" si="7"/>
        <v>0</v>
      </c>
      <c r="W73" s="35">
        <f t="shared" si="7"/>
        <v>0</v>
      </c>
      <c r="X73" s="35">
        <f t="shared" si="7"/>
        <v>0</v>
      </c>
      <c r="Y73" s="35">
        <f t="shared" si="7"/>
        <v>0</v>
      </c>
      <c r="Z73" s="35">
        <f t="shared" si="7"/>
        <v>0</v>
      </c>
      <c r="AA73" s="35">
        <f t="shared" si="7"/>
        <v>0</v>
      </c>
      <c r="AB73" s="35">
        <f t="shared" si="7"/>
        <v>0</v>
      </c>
      <c r="AC73" s="35">
        <f t="shared" si="7"/>
        <v>0</v>
      </c>
      <c r="AD73" s="35">
        <f t="shared" si="7"/>
        <v>0</v>
      </c>
    </row>
    <row r="74" spans="1:30" ht="47.25">
      <c r="A74" s="25" t="s">
        <v>175</v>
      </c>
      <c r="B74" s="33" t="s">
        <v>225</v>
      </c>
      <c r="C74" s="44" t="s">
        <v>227</v>
      </c>
      <c r="D74" s="43" t="s">
        <v>228</v>
      </c>
      <c r="E74" s="35" t="s">
        <v>193</v>
      </c>
      <c r="F74" s="35" t="s">
        <v>193</v>
      </c>
      <c r="G74" s="35" t="s">
        <v>193</v>
      </c>
      <c r="H74" s="35" t="s">
        <v>193</v>
      </c>
      <c r="I74" s="35" t="s">
        <v>193</v>
      </c>
      <c r="J74" s="35" t="s">
        <v>193</v>
      </c>
      <c r="K74" s="35" t="s">
        <v>193</v>
      </c>
      <c r="L74" s="35" t="s">
        <v>193</v>
      </c>
      <c r="M74" s="35" t="s">
        <v>193</v>
      </c>
      <c r="N74" s="35" t="s">
        <v>193</v>
      </c>
      <c r="O74" s="35" t="s">
        <v>193</v>
      </c>
      <c r="P74" s="35" t="s">
        <v>193</v>
      </c>
      <c r="Q74" s="35" t="s">
        <v>193</v>
      </c>
      <c r="R74" s="35" t="s">
        <v>193</v>
      </c>
      <c r="S74" s="35" t="s">
        <v>193</v>
      </c>
      <c r="T74" s="35" t="s">
        <v>193</v>
      </c>
      <c r="U74" s="35" t="s">
        <v>193</v>
      </c>
      <c r="V74" s="35" t="s">
        <v>193</v>
      </c>
      <c r="W74" s="35" t="s">
        <v>193</v>
      </c>
      <c r="X74" s="35" t="s">
        <v>193</v>
      </c>
      <c r="Y74" s="35" t="s">
        <v>193</v>
      </c>
      <c r="Z74" s="35" t="s">
        <v>193</v>
      </c>
      <c r="AA74" s="35" t="s">
        <v>193</v>
      </c>
      <c r="AB74" s="35" t="s">
        <v>193</v>
      </c>
      <c r="AC74" s="35" t="s">
        <v>193</v>
      </c>
      <c r="AD74" s="35" t="s">
        <v>193</v>
      </c>
    </row>
    <row r="75" spans="1:30" ht="47.25">
      <c r="A75" s="25" t="s">
        <v>175</v>
      </c>
      <c r="B75" s="33" t="s">
        <v>225</v>
      </c>
      <c r="C75" s="44" t="s">
        <v>229</v>
      </c>
      <c r="D75" s="43" t="s">
        <v>230</v>
      </c>
      <c r="E75" s="35" t="s">
        <v>193</v>
      </c>
      <c r="F75" s="35" t="s">
        <v>193</v>
      </c>
      <c r="G75" s="35" t="s">
        <v>193</v>
      </c>
      <c r="H75" s="35" t="s">
        <v>193</v>
      </c>
      <c r="I75" s="35" t="s">
        <v>193</v>
      </c>
      <c r="J75" s="35" t="s">
        <v>193</v>
      </c>
      <c r="K75" s="35" t="s">
        <v>193</v>
      </c>
      <c r="L75" s="35" t="s">
        <v>193</v>
      </c>
      <c r="M75" s="35" t="s">
        <v>193</v>
      </c>
      <c r="N75" s="35" t="s">
        <v>193</v>
      </c>
      <c r="O75" s="35" t="s">
        <v>193</v>
      </c>
      <c r="P75" s="35" t="s">
        <v>193</v>
      </c>
      <c r="Q75" s="35" t="s">
        <v>193</v>
      </c>
      <c r="R75" s="35" t="s">
        <v>193</v>
      </c>
      <c r="S75" s="35" t="s">
        <v>193</v>
      </c>
      <c r="T75" s="35" t="s">
        <v>193</v>
      </c>
      <c r="U75" s="35" t="s">
        <v>193</v>
      </c>
      <c r="V75" s="35" t="s">
        <v>193</v>
      </c>
      <c r="W75" s="35" t="s">
        <v>193</v>
      </c>
      <c r="X75" s="35" t="s">
        <v>193</v>
      </c>
      <c r="Y75" s="35" t="s">
        <v>193</v>
      </c>
      <c r="Z75" s="35" t="s">
        <v>193</v>
      </c>
      <c r="AA75" s="35" t="s">
        <v>193</v>
      </c>
      <c r="AB75" s="35" t="s">
        <v>193</v>
      </c>
      <c r="AC75" s="35" t="s">
        <v>193</v>
      </c>
      <c r="AD75" s="35" t="s">
        <v>193</v>
      </c>
    </row>
    <row r="76" spans="1:30" ht="18.75" hidden="1">
      <c r="A76" s="25" t="s">
        <v>175</v>
      </c>
      <c r="B76" s="33" t="s">
        <v>225</v>
      </c>
      <c r="C76" s="45">
        <v>0</v>
      </c>
      <c r="D76" s="43">
        <v>0</v>
      </c>
      <c r="E76" s="35">
        <v>0</v>
      </c>
      <c r="F76" s="35" t="s">
        <v>193</v>
      </c>
      <c r="G76" s="35" t="s">
        <v>193</v>
      </c>
      <c r="H76" s="35" t="s">
        <v>193</v>
      </c>
      <c r="I76" s="35" t="s">
        <v>193</v>
      </c>
      <c r="J76" s="35" t="s">
        <v>193</v>
      </c>
      <c r="K76" s="35" t="s">
        <v>193</v>
      </c>
      <c r="L76" s="35" t="s">
        <v>193</v>
      </c>
      <c r="M76" s="35" t="s">
        <v>193</v>
      </c>
      <c r="N76" s="35" t="s">
        <v>193</v>
      </c>
      <c r="O76" s="35" t="s">
        <v>193</v>
      </c>
      <c r="P76" s="35" t="s">
        <v>193</v>
      </c>
      <c r="Q76" s="35" t="s">
        <v>193</v>
      </c>
      <c r="R76" s="35" t="s">
        <v>193</v>
      </c>
      <c r="S76" s="35" t="s">
        <v>193</v>
      </c>
      <c r="T76" s="35" t="s">
        <v>193</v>
      </c>
      <c r="U76" s="35" t="s">
        <v>193</v>
      </c>
      <c r="V76" s="35" t="s">
        <v>193</v>
      </c>
      <c r="W76" s="35" t="s">
        <v>193</v>
      </c>
      <c r="X76" s="35" t="s">
        <v>193</v>
      </c>
      <c r="Y76" s="35" t="s">
        <v>193</v>
      </c>
      <c r="Z76" s="35" t="s">
        <v>193</v>
      </c>
      <c r="AA76" s="35" t="s">
        <v>193</v>
      </c>
      <c r="AB76" s="35" t="s">
        <v>193</v>
      </c>
      <c r="AC76" s="35" t="s">
        <v>193</v>
      </c>
      <c r="AD76" s="35" t="s">
        <v>193</v>
      </c>
    </row>
    <row r="77" spans="1:30" ht="18.75" hidden="1">
      <c r="A77" s="25" t="s">
        <v>175</v>
      </c>
      <c r="B77" s="33" t="s">
        <v>225</v>
      </c>
      <c r="C77" s="45">
        <v>0</v>
      </c>
      <c r="D77" s="43">
        <v>0</v>
      </c>
      <c r="E77" s="35" t="s">
        <v>193</v>
      </c>
      <c r="F77" s="35" t="s">
        <v>193</v>
      </c>
      <c r="G77" s="35" t="s">
        <v>193</v>
      </c>
      <c r="H77" s="35" t="s">
        <v>193</v>
      </c>
      <c r="I77" s="35" t="s">
        <v>193</v>
      </c>
      <c r="J77" s="35" t="s">
        <v>193</v>
      </c>
      <c r="K77" s="35" t="s">
        <v>193</v>
      </c>
      <c r="L77" s="35" t="s">
        <v>193</v>
      </c>
      <c r="M77" s="35" t="s">
        <v>193</v>
      </c>
      <c r="N77" s="35" t="s">
        <v>193</v>
      </c>
      <c r="O77" s="35" t="s">
        <v>193</v>
      </c>
      <c r="P77" s="35" t="s">
        <v>193</v>
      </c>
      <c r="Q77" s="35" t="s">
        <v>193</v>
      </c>
      <c r="R77" s="35" t="s">
        <v>193</v>
      </c>
      <c r="S77" s="35" t="s">
        <v>193</v>
      </c>
      <c r="T77" s="35" t="s">
        <v>193</v>
      </c>
      <c r="U77" s="35" t="s">
        <v>193</v>
      </c>
      <c r="V77" s="35" t="s">
        <v>193</v>
      </c>
      <c r="W77" s="35" t="s">
        <v>193</v>
      </c>
      <c r="X77" s="35" t="s">
        <v>193</v>
      </c>
      <c r="Y77" s="35" t="s">
        <v>193</v>
      </c>
      <c r="Z77" s="35" t="s">
        <v>193</v>
      </c>
      <c r="AA77" s="35" t="s">
        <v>193</v>
      </c>
      <c r="AB77" s="35" t="s">
        <v>193</v>
      </c>
      <c r="AC77" s="35" t="s">
        <v>193</v>
      </c>
      <c r="AD77" s="35" t="s">
        <v>193</v>
      </c>
    </row>
    <row r="78" spans="1:30" ht="37.5">
      <c r="A78" s="21"/>
      <c r="B78" s="25" t="s">
        <v>231</v>
      </c>
      <c r="C78" s="26" t="s">
        <v>232</v>
      </c>
      <c r="D78" s="27" t="s">
        <v>174</v>
      </c>
      <c r="E78" s="27">
        <f t="shared" ref="E78:AD78" si="8">SUM(E79,E89,E98,E131)</f>
        <v>0</v>
      </c>
      <c r="F78" s="27">
        <f t="shared" si="8"/>
        <v>0</v>
      </c>
      <c r="G78" s="27">
        <f t="shared" si="8"/>
        <v>0</v>
      </c>
      <c r="H78" s="27">
        <f t="shared" si="8"/>
        <v>0</v>
      </c>
      <c r="I78" s="27">
        <f t="shared" si="8"/>
        <v>0</v>
      </c>
      <c r="J78" s="27">
        <f t="shared" si="8"/>
        <v>0</v>
      </c>
      <c r="K78" s="27">
        <f t="shared" si="8"/>
        <v>0</v>
      </c>
      <c r="L78" s="27">
        <f t="shared" si="8"/>
        <v>0</v>
      </c>
      <c r="M78" s="27">
        <f t="shared" si="8"/>
        <v>0</v>
      </c>
      <c r="N78" s="27">
        <f t="shared" si="8"/>
        <v>0</v>
      </c>
      <c r="O78" s="27">
        <f t="shared" si="8"/>
        <v>0</v>
      </c>
      <c r="P78" s="27">
        <f t="shared" si="8"/>
        <v>0</v>
      </c>
      <c r="Q78" s="27">
        <f t="shared" si="8"/>
        <v>0</v>
      </c>
      <c r="R78" s="27">
        <f t="shared" si="8"/>
        <v>0</v>
      </c>
      <c r="S78" s="27">
        <f t="shared" si="8"/>
        <v>0</v>
      </c>
      <c r="T78" s="27">
        <f t="shared" si="8"/>
        <v>0</v>
      </c>
      <c r="U78" s="27">
        <f t="shared" si="8"/>
        <v>0</v>
      </c>
      <c r="V78" s="27">
        <f t="shared" si="8"/>
        <v>0</v>
      </c>
      <c r="W78" s="27">
        <f t="shared" si="8"/>
        <v>0</v>
      </c>
      <c r="X78" s="27">
        <f t="shared" si="8"/>
        <v>0</v>
      </c>
      <c r="Y78" s="27">
        <f t="shared" si="8"/>
        <v>0</v>
      </c>
      <c r="Z78" s="27">
        <f t="shared" si="8"/>
        <v>0</v>
      </c>
      <c r="AA78" s="27">
        <f t="shared" si="8"/>
        <v>0</v>
      </c>
      <c r="AB78" s="27">
        <f t="shared" si="8"/>
        <v>0</v>
      </c>
      <c r="AC78" s="27">
        <f t="shared" si="8"/>
        <v>0</v>
      </c>
      <c r="AD78" s="27">
        <f t="shared" si="8"/>
        <v>0</v>
      </c>
    </row>
    <row r="79" spans="1:30" ht="75">
      <c r="A79" s="21"/>
      <c r="B79" s="39" t="s">
        <v>233</v>
      </c>
      <c r="C79" s="40" t="s">
        <v>234</v>
      </c>
      <c r="D79" s="41" t="s">
        <v>174</v>
      </c>
      <c r="E79" s="41" t="s">
        <v>193</v>
      </c>
      <c r="F79" s="41" t="s">
        <v>193</v>
      </c>
      <c r="G79" s="41" t="s">
        <v>193</v>
      </c>
      <c r="H79" s="41" t="s">
        <v>193</v>
      </c>
      <c r="I79" s="41" t="s">
        <v>193</v>
      </c>
      <c r="J79" s="41" t="s">
        <v>193</v>
      </c>
      <c r="K79" s="41" t="s">
        <v>193</v>
      </c>
      <c r="L79" s="41" t="s">
        <v>193</v>
      </c>
      <c r="M79" s="41" t="s">
        <v>193</v>
      </c>
      <c r="N79" s="41" t="s">
        <v>193</v>
      </c>
      <c r="O79" s="41" t="s">
        <v>193</v>
      </c>
      <c r="P79" s="41" t="s">
        <v>193</v>
      </c>
      <c r="Q79" s="41" t="s">
        <v>193</v>
      </c>
      <c r="R79" s="41" t="s">
        <v>193</v>
      </c>
      <c r="S79" s="41" t="s">
        <v>193</v>
      </c>
      <c r="T79" s="41" t="s">
        <v>193</v>
      </c>
      <c r="U79" s="41" t="s">
        <v>193</v>
      </c>
      <c r="V79" s="41" t="s">
        <v>193</v>
      </c>
      <c r="W79" s="41" t="s">
        <v>193</v>
      </c>
      <c r="X79" s="41" t="s">
        <v>193</v>
      </c>
      <c r="Y79" s="41" t="s">
        <v>193</v>
      </c>
      <c r="Z79" s="41" t="s">
        <v>193</v>
      </c>
      <c r="AA79" s="41" t="s">
        <v>193</v>
      </c>
      <c r="AB79" s="41" t="s">
        <v>193</v>
      </c>
      <c r="AC79" s="41" t="s">
        <v>193</v>
      </c>
      <c r="AD79" s="41" t="s">
        <v>193</v>
      </c>
    </row>
    <row r="80" spans="1:30" ht="37.5">
      <c r="A80" s="21"/>
      <c r="B80" s="33" t="s">
        <v>235</v>
      </c>
      <c r="C80" s="34" t="s">
        <v>236</v>
      </c>
      <c r="D80" s="35" t="s">
        <v>174</v>
      </c>
      <c r="E80" s="35" t="s">
        <v>193</v>
      </c>
      <c r="F80" s="35" t="s">
        <v>193</v>
      </c>
      <c r="G80" s="35" t="s">
        <v>193</v>
      </c>
      <c r="H80" s="35" t="s">
        <v>193</v>
      </c>
      <c r="I80" s="35" t="s">
        <v>193</v>
      </c>
      <c r="J80" s="35" t="s">
        <v>193</v>
      </c>
      <c r="K80" s="35" t="s">
        <v>193</v>
      </c>
      <c r="L80" s="35" t="s">
        <v>193</v>
      </c>
      <c r="M80" s="35" t="s">
        <v>193</v>
      </c>
      <c r="N80" s="35" t="s">
        <v>193</v>
      </c>
      <c r="O80" s="35" t="s">
        <v>193</v>
      </c>
      <c r="P80" s="35" t="s">
        <v>193</v>
      </c>
      <c r="Q80" s="35" t="s">
        <v>193</v>
      </c>
      <c r="R80" s="35" t="s">
        <v>193</v>
      </c>
      <c r="S80" s="35" t="s">
        <v>193</v>
      </c>
      <c r="T80" s="35" t="s">
        <v>193</v>
      </c>
      <c r="U80" s="35" t="s">
        <v>193</v>
      </c>
      <c r="V80" s="35" t="s">
        <v>193</v>
      </c>
      <c r="W80" s="35" t="s">
        <v>193</v>
      </c>
      <c r="X80" s="35" t="s">
        <v>193</v>
      </c>
      <c r="Y80" s="35" t="s">
        <v>193</v>
      </c>
      <c r="Z80" s="35" t="s">
        <v>193</v>
      </c>
      <c r="AA80" s="35" t="s">
        <v>193</v>
      </c>
      <c r="AB80" s="35" t="s">
        <v>193</v>
      </c>
      <c r="AC80" s="35" t="s">
        <v>193</v>
      </c>
      <c r="AD80" s="35" t="s">
        <v>193</v>
      </c>
    </row>
    <row r="81" spans="1:30" ht="56.25">
      <c r="A81" s="28" t="s">
        <v>177</v>
      </c>
      <c r="B81" s="33" t="s">
        <v>235</v>
      </c>
      <c r="C81" s="34" t="s">
        <v>237</v>
      </c>
      <c r="D81" s="35" t="s">
        <v>238</v>
      </c>
      <c r="E81" s="35" t="s">
        <v>193</v>
      </c>
      <c r="F81" s="35" t="s">
        <v>193</v>
      </c>
      <c r="G81" s="35" t="s">
        <v>193</v>
      </c>
      <c r="H81" s="35" t="s">
        <v>193</v>
      </c>
      <c r="I81" s="35" t="s">
        <v>193</v>
      </c>
      <c r="J81" s="35" t="s">
        <v>193</v>
      </c>
      <c r="K81" s="35" t="s">
        <v>193</v>
      </c>
      <c r="L81" s="35" t="s">
        <v>193</v>
      </c>
      <c r="M81" s="35" t="s">
        <v>193</v>
      </c>
      <c r="N81" s="35" t="s">
        <v>193</v>
      </c>
      <c r="O81" s="35" t="s">
        <v>193</v>
      </c>
      <c r="P81" s="35" t="s">
        <v>193</v>
      </c>
      <c r="Q81" s="35" t="s">
        <v>193</v>
      </c>
      <c r="R81" s="35" t="s">
        <v>193</v>
      </c>
      <c r="S81" s="35" t="s">
        <v>193</v>
      </c>
      <c r="T81" s="35" t="s">
        <v>193</v>
      </c>
      <c r="U81" s="35" t="s">
        <v>193</v>
      </c>
      <c r="V81" s="35" t="s">
        <v>193</v>
      </c>
      <c r="W81" s="35" t="s">
        <v>193</v>
      </c>
      <c r="X81" s="35" t="s">
        <v>193</v>
      </c>
      <c r="Y81" s="35" t="s">
        <v>193</v>
      </c>
      <c r="Z81" s="35" t="s">
        <v>193</v>
      </c>
      <c r="AA81" s="35" t="s">
        <v>193</v>
      </c>
      <c r="AB81" s="35" t="s">
        <v>193</v>
      </c>
      <c r="AC81" s="35" t="s">
        <v>193</v>
      </c>
      <c r="AD81" s="35" t="s">
        <v>193</v>
      </c>
    </row>
    <row r="82" spans="1:30" ht="97.5" customHeight="1">
      <c r="A82" s="28" t="s">
        <v>177</v>
      </c>
      <c r="B82" s="33" t="s">
        <v>235</v>
      </c>
      <c r="C82" s="34" t="s">
        <v>239</v>
      </c>
      <c r="D82" s="60" t="s">
        <v>240</v>
      </c>
      <c r="E82" s="35" t="s">
        <v>193</v>
      </c>
      <c r="F82" s="35" t="s">
        <v>193</v>
      </c>
      <c r="G82" s="35" t="s">
        <v>193</v>
      </c>
      <c r="H82" s="35" t="s">
        <v>193</v>
      </c>
      <c r="I82" s="35" t="s">
        <v>193</v>
      </c>
      <c r="J82" s="35" t="s">
        <v>193</v>
      </c>
      <c r="K82" s="35" t="s">
        <v>193</v>
      </c>
      <c r="L82" s="35" t="s">
        <v>193</v>
      </c>
      <c r="M82" s="35" t="s">
        <v>193</v>
      </c>
      <c r="N82" s="35" t="s">
        <v>193</v>
      </c>
      <c r="O82" s="35" t="s">
        <v>193</v>
      </c>
      <c r="P82" s="35" t="s">
        <v>193</v>
      </c>
      <c r="Q82" s="35" t="s">
        <v>193</v>
      </c>
      <c r="R82" s="35" t="s">
        <v>193</v>
      </c>
      <c r="S82" s="35" t="s">
        <v>193</v>
      </c>
      <c r="T82" s="35" t="s">
        <v>193</v>
      </c>
      <c r="U82" s="35" t="s">
        <v>193</v>
      </c>
      <c r="V82" s="35" t="s">
        <v>193</v>
      </c>
      <c r="W82" s="35" t="s">
        <v>193</v>
      </c>
      <c r="X82" s="35" t="s">
        <v>193</v>
      </c>
      <c r="Y82" s="35" t="s">
        <v>193</v>
      </c>
      <c r="Z82" s="35" t="s">
        <v>193</v>
      </c>
      <c r="AA82" s="35" t="s">
        <v>193</v>
      </c>
      <c r="AB82" s="35" t="s">
        <v>193</v>
      </c>
      <c r="AC82" s="35" t="s">
        <v>193</v>
      </c>
      <c r="AD82" s="35" t="s">
        <v>193</v>
      </c>
    </row>
    <row r="83" spans="1:30" ht="97.5" customHeight="1">
      <c r="A83" s="28"/>
      <c r="B83" s="356" t="s">
        <v>235</v>
      </c>
      <c r="C83" s="34" t="s">
        <v>1306</v>
      </c>
      <c r="D83" s="350" t="s">
        <v>1307</v>
      </c>
      <c r="E83" s="350" t="s">
        <v>193</v>
      </c>
      <c r="F83" s="350" t="s">
        <v>193</v>
      </c>
      <c r="G83" s="350" t="s">
        <v>193</v>
      </c>
      <c r="H83" s="350" t="s">
        <v>193</v>
      </c>
      <c r="I83" s="350" t="s">
        <v>193</v>
      </c>
      <c r="J83" s="350" t="s">
        <v>193</v>
      </c>
      <c r="K83" s="350" t="s">
        <v>193</v>
      </c>
      <c r="L83" s="350" t="s">
        <v>193</v>
      </c>
      <c r="M83" s="350" t="s">
        <v>193</v>
      </c>
      <c r="N83" s="350" t="s">
        <v>193</v>
      </c>
      <c r="O83" s="350" t="s">
        <v>193</v>
      </c>
      <c r="P83" s="350" t="s">
        <v>193</v>
      </c>
      <c r="Q83" s="350" t="s">
        <v>193</v>
      </c>
      <c r="R83" s="350" t="s">
        <v>193</v>
      </c>
      <c r="S83" s="350" t="s">
        <v>193</v>
      </c>
      <c r="T83" s="350" t="s">
        <v>193</v>
      </c>
      <c r="U83" s="350" t="s">
        <v>193</v>
      </c>
      <c r="V83" s="350" t="s">
        <v>193</v>
      </c>
      <c r="W83" s="350" t="s">
        <v>193</v>
      </c>
      <c r="X83" s="350" t="s">
        <v>193</v>
      </c>
      <c r="Y83" s="350" t="s">
        <v>193</v>
      </c>
      <c r="Z83" s="350" t="s">
        <v>193</v>
      </c>
      <c r="AA83" s="350" t="s">
        <v>193</v>
      </c>
      <c r="AB83" s="350" t="s">
        <v>193</v>
      </c>
      <c r="AC83" s="350" t="s">
        <v>193</v>
      </c>
      <c r="AD83" s="350" t="s">
        <v>193</v>
      </c>
    </row>
    <row r="84" spans="1:30" ht="37.5">
      <c r="A84" s="28" t="s">
        <v>177</v>
      </c>
      <c r="B84" s="336" t="s">
        <v>235</v>
      </c>
      <c r="C84" s="341" t="s">
        <v>1296</v>
      </c>
      <c r="D84" s="334" t="s">
        <v>1297</v>
      </c>
      <c r="E84" s="35" t="s">
        <v>193</v>
      </c>
      <c r="F84" s="35" t="s">
        <v>193</v>
      </c>
      <c r="G84" s="35" t="s">
        <v>193</v>
      </c>
      <c r="H84" s="35" t="s">
        <v>193</v>
      </c>
      <c r="I84" s="35" t="s">
        <v>193</v>
      </c>
      <c r="J84" s="35" t="s">
        <v>193</v>
      </c>
      <c r="K84" s="35" t="s">
        <v>193</v>
      </c>
      <c r="L84" s="35" t="s">
        <v>193</v>
      </c>
      <c r="M84" s="35" t="s">
        <v>193</v>
      </c>
      <c r="N84" s="35" t="s">
        <v>193</v>
      </c>
      <c r="O84" s="35" t="s">
        <v>193</v>
      </c>
      <c r="P84" s="35" t="s">
        <v>193</v>
      </c>
      <c r="Q84" s="35" t="s">
        <v>193</v>
      </c>
      <c r="R84" s="35" t="s">
        <v>193</v>
      </c>
      <c r="S84" s="35" t="s">
        <v>193</v>
      </c>
      <c r="T84" s="35" t="s">
        <v>193</v>
      </c>
      <c r="U84" s="35" t="s">
        <v>193</v>
      </c>
      <c r="V84" s="35" t="s">
        <v>193</v>
      </c>
      <c r="W84" s="35" t="s">
        <v>193</v>
      </c>
      <c r="X84" s="35" t="s">
        <v>193</v>
      </c>
      <c r="Y84" s="35" t="s">
        <v>193</v>
      </c>
      <c r="Z84" s="35" t="s">
        <v>193</v>
      </c>
      <c r="AA84" s="35" t="s">
        <v>193</v>
      </c>
      <c r="AB84" s="35" t="s">
        <v>193</v>
      </c>
      <c r="AC84" s="35" t="s">
        <v>193</v>
      </c>
      <c r="AD84" s="35" t="s">
        <v>193</v>
      </c>
    </row>
    <row r="85" spans="1:30" ht="75">
      <c r="A85" s="21"/>
      <c r="B85" s="33" t="s">
        <v>241</v>
      </c>
      <c r="C85" s="34" t="s">
        <v>242</v>
      </c>
      <c r="D85" s="35" t="s">
        <v>174</v>
      </c>
      <c r="E85" s="35" t="s">
        <v>193</v>
      </c>
      <c r="F85" s="35" t="s">
        <v>193</v>
      </c>
      <c r="G85" s="35" t="s">
        <v>193</v>
      </c>
      <c r="H85" s="35" t="s">
        <v>193</v>
      </c>
      <c r="I85" s="35" t="s">
        <v>193</v>
      </c>
      <c r="J85" s="35" t="s">
        <v>193</v>
      </c>
      <c r="K85" s="35" t="s">
        <v>193</v>
      </c>
      <c r="L85" s="35" t="s">
        <v>193</v>
      </c>
      <c r="M85" s="35" t="s">
        <v>193</v>
      </c>
      <c r="N85" s="35" t="s">
        <v>193</v>
      </c>
      <c r="O85" s="35" t="s">
        <v>193</v>
      </c>
      <c r="P85" s="35" t="s">
        <v>193</v>
      </c>
      <c r="Q85" s="35" t="s">
        <v>193</v>
      </c>
      <c r="R85" s="35" t="s">
        <v>193</v>
      </c>
      <c r="S85" s="35" t="s">
        <v>193</v>
      </c>
      <c r="T85" s="35" t="s">
        <v>193</v>
      </c>
      <c r="U85" s="35" t="s">
        <v>193</v>
      </c>
      <c r="V85" s="35" t="s">
        <v>193</v>
      </c>
      <c r="W85" s="35" t="s">
        <v>193</v>
      </c>
      <c r="X85" s="35" t="s">
        <v>193</v>
      </c>
      <c r="Y85" s="35" t="s">
        <v>193</v>
      </c>
      <c r="Z85" s="35" t="s">
        <v>193</v>
      </c>
      <c r="AA85" s="35" t="s">
        <v>193</v>
      </c>
      <c r="AB85" s="35" t="s">
        <v>193</v>
      </c>
      <c r="AC85" s="35" t="s">
        <v>193</v>
      </c>
      <c r="AD85" s="35" t="s">
        <v>193</v>
      </c>
    </row>
    <row r="86" spans="1:30" ht="18.75" hidden="1">
      <c r="A86" s="28" t="s">
        <v>177</v>
      </c>
      <c r="B86" s="33" t="s">
        <v>241</v>
      </c>
      <c r="C86" s="42" t="s">
        <v>200</v>
      </c>
      <c r="D86" s="35"/>
      <c r="E86" s="35" t="s">
        <v>193</v>
      </c>
      <c r="F86" s="35" t="s">
        <v>193</v>
      </c>
      <c r="G86" s="35" t="s">
        <v>193</v>
      </c>
      <c r="H86" s="35" t="s">
        <v>193</v>
      </c>
      <c r="I86" s="35" t="s">
        <v>193</v>
      </c>
      <c r="J86" s="35" t="s">
        <v>193</v>
      </c>
      <c r="K86" s="35" t="s">
        <v>193</v>
      </c>
      <c r="L86" s="35" t="s">
        <v>193</v>
      </c>
      <c r="M86" s="35" t="s">
        <v>193</v>
      </c>
      <c r="N86" s="35" t="s">
        <v>193</v>
      </c>
      <c r="O86" s="35" t="s">
        <v>193</v>
      </c>
      <c r="P86" s="35" t="s">
        <v>193</v>
      </c>
      <c r="Q86" s="35" t="s">
        <v>193</v>
      </c>
      <c r="R86" s="35" t="s">
        <v>193</v>
      </c>
      <c r="S86" s="35" t="s">
        <v>193</v>
      </c>
      <c r="T86" s="35" t="s">
        <v>193</v>
      </c>
      <c r="U86" s="35" t="s">
        <v>193</v>
      </c>
      <c r="V86" s="35" t="s">
        <v>193</v>
      </c>
      <c r="W86" s="35" t="s">
        <v>193</v>
      </c>
      <c r="X86" s="35" t="s">
        <v>193</v>
      </c>
      <c r="Y86" s="35" t="s">
        <v>193</v>
      </c>
      <c r="Z86" s="35" t="s">
        <v>193</v>
      </c>
      <c r="AA86" s="35" t="s">
        <v>193</v>
      </c>
      <c r="AB86" s="35" t="s">
        <v>193</v>
      </c>
      <c r="AC86" s="35" t="s">
        <v>193</v>
      </c>
      <c r="AD86" s="35" t="s">
        <v>193</v>
      </c>
    </row>
    <row r="87" spans="1:30" ht="18.75" hidden="1">
      <c r="A87" s="28" t="s">
        <v>177</v>
      </c>
      <c r="B87" s="33" t="s">
        <v>241</v>
      </c>
      <c r="C87" s="42" t="s">
        <v>200</v>
      </c>
      <c r="D87" s="35"/>
      <c r="E87" s="35" t="s">
        <v>193</v>
      </c>
      <c r="F87" s="35" t="s">
        <v>193</v>
      </c>
      <c r="G87" s="35" t="s">
        <v>193</v>
      </c>
      <c r="H87" s="35" t="s">
        <v>193</v>
      </c>
      <c r="I87" s="35" t="s">
        <v>193</v>
      </c>
      <c r="J87" s="35" t="s">
        <v>193</v>
      </c>
      <c r="K87" s="35" t="s">
        <v>193</v>
      </c>
      <c r="L87" s="35" t="s">
        <v>193</v>
      </c>
      <c r="M87" s="35" t="s">
        <v>193</v>
      </c>
      <c r="N87" s="35" t="s">
        <v>193</v>
      </c>
      <c r="O87" s="35" t="s">
        <v>193</v>
      </c>
      <c r="P87" s="35" t="s">
        <v>193</v>
      </c>
      <c r="Q87" s="35" t="s">
        <v>193</v>
      </c>
      <c r="R87" s="35" t="s">
        <v>193</v>
      </c>
      <c r="S87" s="35" t="s">
        <v>193</v>
      </c>
      <c r="T87" s="35" t="s">
        <v>193</v>
      </c>
      <c r="U87" s="35" t="s">
        <v>193</v>
      </c>
      <c r="V87" s="35" t="s">
        <v>193</v>
      </c>
      <c r="W87" s="35" t="s">
        <v>193</v>
      </c>
      <c r="X87" s="35" t="s">
        <v>193</v>
      </c>
      <c r="Y87" s="35" t="s">
        <v>193</v>
      </c>
      <c r="Z87" s="35" t="s">
        <v>193</v>
      </c>
      <c r="AA87" s="35" t="s">
        <v>193</v>
      </c>
      <c r="AB87" s="35" t="s">
        <v>193</v>
      </c>
      <c r="AC87" s="35" t="s">
        <v>193</v>
      </c>
      <c r="AD87" s="35" t="s">
        <v>193</v>
      </c>
    </row>
    <row r="88" spans="1:30" ht="18.75" hidden="1">
      <c r="A88" s="28" t="s">
        <v>177</v>
      </c>
      <c r="B88" s="33" t="s">
        <v>201</v>
      </c>
      <c r="C88" s="34" t="s">
        <v>201</v>
      </c>
      <c r="D88" s="35"/>
      <c r="E88" s="35" t="s">
        <v>193</v>
      </c>
      <c r="F88" s="35" t="s">
        <v>193</v>
      </c>
      <c r="G88" s="35" t="s">
        <v>193</v>
      </c>
      <c r="H88" s="35" t="s">
        <v>193</v>
      </c>
      <c r="I88" s="35" t="s">
        <v>193</v>
      </c>
      <c r="J88" s="35" t="s">
        <v>193</v>
      </c>
      <c r="K88" s="35" t="s">
        <v>193</v>
      </c>
      <c r="L88" s="35" t="s">
        <v>193</v>
      </c>
      <c r="M88" s="35" t="s">
        <v>193</v>
      </c>
      <c r="N88" s="35" t="s">
        <v>193</v>
      </c>
      <c r="O88" s="35" t="s">
        <v>193</v>
      </c>
      <c r="P88" s="35" t="s">
        <v>193</v>
      </c>
      <c r="Q88" s="35" t="s">
        <v>193</v>
      </c>
      <c r="R88" s="35" t="s">
        <v>193</v>
      </c>
      <c r="S88" s="35" t="s">
        <v>193</v>
      </c>
      <c r="T88" s="35" t="s">
        <v>193</v>
      </c>
      <c r="U88" s="35" t="s">
        <v>193</v>
      </c>
      <c r="V88" s="35" t="s">
        <v>193</v>
      </c>
      <c r="W88" s="35" t="s">
        <v>193</v>
      </c>
      <c r="X88" s="35" t="s">
        <v>193</v>
      </c>
      <c r="Y88" s="35" t="s">
        <v>193</v>
      </c>
      <c r="Z88" s="35" t="s">
        <v>193</v>
      </c>
      <c r="AA88" s="35" t="s">
        <v>193</v>
      </c>
      <c r="AB88" s="35" t="s">
        <v>193</v>
      </c>
      <c r="AC88" s="35" t="s">
        <v>193</v>
      </c>
      <c r="AD88" s="35" t="s">
        <v>193</v>
      </c>
    </row>
    <row r="89" spans="1:30" ht="56.25">
      <c r="A89" s="21"/>
      <c r="B89" s="39" t="s">
        <v>243</v>
      </c>
      <c r="C89" s="40" t="s">
        <v>244</v>
      </c>
      <c r="D89" s="41" t="s">
        <v>174</v>
      </c>
      <c r="E89" s="41" t="s">
        <v>193</v>
      </c>
      <c r="F89" s="41" t="s">
        <v>193</v>
      </c>
      <c r="G89" s="41" t="s">
        <v>193</v>
      </c>
      <c r="H89" s="41" t="s">
        <v>193</v>
      </c>
      <c r="I89" s="41" t="s">
        <v>193</v>
      </c>
      <c r="J89" s="41" t="s">
        <v>193</v>
      </c>
      <c r="K89" s="41" t="s">
        <v>193</v>
      </c>
      <c r="L89" s="41" t="s">
        <v>193</v>
      </c>
      <c r="M89" s="41" t="s">
        <v>193</v>
      </c>
      <c r="N89" s="41" t="s">
        <v>193</v>
      </c>
      <c r="O89" s="41" t="s">
        <v>193</v>
      </c>
      <c r="P89" s="41" t="s">
        <v>193</v>
      </c>
      <c r="Q89" s="41" t="s">
        <v>193</v>
      </c>
      <c r="R89" s="41" t="s">
        <v>193</v>
      </c>
      <c r="S89" s="41" t="s">
        <v>193</v>
      </c>
      <c r="T89" s="41" t="s">
        <v>193</v>
      </c>
      <c r="U89" s="41" t="s">
        <v>193</v>
      </c>
      <c r="V89" s="41" t="s">
        <v>193</v>
      </c>
      <c r="W89" s="41" t="s">
        <v>193</v>
      </c>
      <c r="X89" s="41" t="s">
        <v>193</v>
      </c>
      <c r="Y89" s="41" t="s">
        <v>193</v>
      </c>
      <c r="Z89" s="41" t="s">
        <v>193</v>
      </c>
      <c r="AA89" s="41" t="s">
        <v>193</v>
      </c>
      <c r="AB89" s="41" t="s">
        <v>193</v>
      </c>
      <c r="AC89" s="41" t="s">
        <v>193</v>
      </c>
      <c r="AD89" s="41" t="s">
        <v>193</v>
      </c>
    </row>
    <row r="90" spans="1:30" ht="37.5">
      <c r="A90" s="21"/>
      <c r="B90" s="33" t="s">
        <v>245</v>
      </c>
      <c r="C90" s="34" t="s">
        <v>246</v>
      </c>
      <c r="D90" s="35" t="s">
        <v>174</v>
      </c>
      <c r="E90" s="354" t="s">
        <v>193</v>
      </c>
      <c r="F90" s="35" t="s">
        <v>193</v>
      </c>
      <c r="G90" s="35" t="s">
        <v>193</v>
      </c>
      <c r="H90" s="35" t="s">
        <v>193</v>
      </c>
      <c r="I90" s="35" t="s">
        <v>193</v>
      </c>
      <c r="J90" s="35" t="s">
        <v>193</v>
      </c>
      <c r="K90" s="35" t="s">
        <v>193</v>
      </c>
      <c r="L90" s="35" t="s">
        <v>193</v>
      </c>
      <c r="M90" s="35" t="s">
        <v>193</v>
      </c>
      <c r="N90" s="35" t="s">
        <v>193</v>
      </c>
      <c r="O90" s="35" t="s">
        <v>193</v>
      </c>
      <c r="P90" s="35" t="s">
        <v>193</v>
      </c>
      <c r="Q90" s="35" t="s">
        <v>193</v>
      </c>
      <c r="R90" s="35" t="s">
        <v>193</v>
      </c>
      <c r="S90" s="35" t="s">
        <v>193</v>
      </c>
      <c r="T90" s="35" t="s">
        <v>193</v>
      </c>
      <c r="U90" s="35" t="s">
        <v>193</v>
      </c>
      <c r="V90" s="35" t="s">
        <v>193</v>
      </c>
      <c r="W90" s="35" t="s">
        <v>193</v>
      </c>
      <c r="X90" s="35" t="s">
        <v>193</v>
      </c>
      <c r="Y90" s="35" t="s">
        <v>193</v>
      </c>
      <c r="Z90" s="35" t="s">
        <v>193</v>
      </c>
      <c r="AA90" s="35" t="s">
        <v>193</v>
      </c>
      <c r="AB90" s="35" t="s">
        <v>193</v>
      </c>
      <c r="AC90" s="35" t="s">
        <v>193</v>
      </c>
      <c r="AD90" s="35" t="s">
        <v>193</v>
      </c>
    </row>
    <row r="91" spans="1:30" ht="18.75" hidden="1">
      <c r="A91" s="28" t="s">
        <v>177</v>
      </c>
      <c r="B91" s="33" t="s">
        <v>245</v>
      </c>
      <c r="C91" s="42" t="s">
        <v>200</v>
      </c>
      <c r="D91" s="35"/>
      <c r="E91" s="35" t="s">
        <v>193</v>
      </c>
      <c r="F91" s="35" t="s">
        <v>193</v>
      </c>
      <c r="G91" s="35" t="s">
        <v>193</v>
      </c>
      <c r="H91" s="35" t="s">
        <v>193</v>
      </c>
      <c r="I91" s="35" t="s">
        <v>193</v>
      </c>
      <c r="J91" s="35" t="s">
        <v>193</v>
      </c>
      <c r="K91" s="35" t="s">
        <v>193</v>
      </c>
      <c r="L91" s="35" t="s">
        <v>193</v>
      </c>
      <c r="M91" s="35" t="s">
        <v>193</v>
      </c>
      <c r="N91" s="35" t="s">
        <v>193</v>
      </c>
      <c r="O91" s="35" t="s">
        <v>193</v>
      </c>
      <c r="P91" s="35" t="s">
        <v>193</v>
      </c>
      <c r="Q91" s="35" t="s">
        <v>193</v>
      </c>
      <c r="R91" s="35" t="s">
        <v>193</v>
      </c>
      <c r="S91" s="35" t="s">
        <v>193</v>
      </c>
      <c r="T91" s="35" t="s">
        <v>193</v>
      </c>
      <c r="U91" s="35" t="s">
        <v>193</v>
      </c>
      <c r="V91" s="35" t="s">
        <v>193</v>
      </c>
      <c r="W91" s="35" t="s">
        <v>193</v>
      </c>
      <c r="X91" s="35" t="s">
        <v>193</v>
      </c>
      <c r="Y91" s="35" t="s">
        <v>193</v>
      </c>
      <c r="Z91" s="35" t="s">
        <v>193</v>
      </c>
      <c r="AA91" s="35" t="s">
        <v>193</v>
      </c>
      <c r="AB91" s="35" t="s">
        <v>193</v>
      </c>
      <c r="AC91" s="35" t="s">
        <v>193</v>
      </c>
      <c r="AD91" s="35" t="s">
        <v>193</v>
      </c>
    </row>
    <row r="92" spans="1:30" ht="18.75" hidden="1">
      <c r="A92" s="28" t="s">
        <v>177</v>
      </c>
      <c r="B92" s="33" t="s">
        <v>245</v>
      </c>
      <c r="C92" s="42" t="s">
        <v>200</v>
      </c>
      <c r="D92" s="35"/>
      <c r="E92" s="35" t="s">
        <v>193</v>
      </c>
      <c r="F92" s="35" t="s">
        <v>193</v>
      </c>
      <c r="G92" s="35" t="s">
        <v>193</v>
      </c>
      <c r="H92" s="35" t="s">
        <v>193</v>
      </c>
      <c r="I92" s="35" t="s">
        <v>193</v>
      </c>
      <c r="J92" s="35" t="s">
        <v>193</v>
      </c>
      <c r="K92" s="35" t="s">
        <v>193</v>
      </c>
      <c r="L92" s="35" t="s">
        <v>193</v>
      </c>
      <c r="M92" s="35" t="s">
        <v>193</v>
      </c>
      <c r="N92" s="35" t="s">
        <v>193</v>
      </c>
      <c r="O92" s="35" t="s">
        <v>193</v>
      </c>
      <c r="P92" s="35" t="s">
        <v>193</v>
      </c>
      <c r="Q92" s="35" t="s">
        <v>193</v>
      </c>
      <c r="R92" s="35" t="s">
        <v>193</v>
      </c>
      <c r="S92" s="35" t="s">
        <v>193</v>
      </c>
      <c r="T92" s="35" t="s">
        <v>193</v>
      </c>
      <c r="U92" s="35" t="s">
        <v>193</v>
      </c>
      <c r="V92" s="35" t="s">
        <v>193</v>
      </c>
      <c r="W92" s="35" t="s">
        <v>193</v>
      </c>
      <c r="X92" s="35" t="s">
        <v>193</v>
      </c>
      <c r="Y92" s="35" t="s">
        <v>193</v>
      </c>
      <c r="Z92" s="35" t="s">
        <v>193</v>
      </c>
      <c r="AA92" s="35" t="s">
        <v>193</v>
      </c>
      <c r="AB92" s="35" t="s">
        <v>193</v>
      </c>
      <c r="AC92" s="35" t="s">
        <v>193</v>
      </c>
      <c r="AD92" s="35" t="s">
        <v>193</v>
      </c>
    </row>
    <row r="93" spans="1:30" ht="18.75" hidden="1">
      <c r="A93" s="28" t="s">
        <v>177</v>
      </c>
      <c r="B93" s="33" t="s">
        <v>201</v>
      </c>
      <c r="C93" s="34" t="s">
        <v>201</v>
      </c>
      <c r="D93" s="35"/>
      <c r="E93" s="35" t="s">
        <v>193</v>
      </c>
      <c r="F93" s="35" t="s">
        <v>193</v>
      </c>
      <c r="G93" s="35" t="s">
        <v>193</v>
      </c>
      <c r="H93" s="35" t="s">
        <v>193</v>
      </c>
      <c r="I93" s="35" t="s">
        <v>193</v>
      </c>
      <c r="J93" s="35" t="s">
        <v>193</v>
      </c>
      <c r="K93" s="35" t="s">
        <v>193</v>
      </c>
      <c r="L93" s="35" t="s">
        <v>193</v>
      </c>
      <c r="M93" s="35" t="s">
        <v>193</v>
      </c>
      <c r="N93" s="35" t="s">
        <v>193</v>
      </c>
      <c r="O93" s="35" t="s">
        <v>193</v>
      </c>
      <c r="P93" s="35" t="s">
        <v>193</v>
      </c>
      <c r="Q93" s="35" t="s">
        <v>193</v>
      </c>
      <c r="R93" s="35" t="s">
        <v>193</v>
      </c>
      <c r="S93" s="35" t="s">
        <v>193</v>
      </c>
      <c r="T93" s="35" t="s">
        <v>193</v>
      </c>
      <c r="U93" s="35" t="s">
        <v>193</v>
      </c>
      <c r="V93" s="35" t="s">
        <v>193</v>
      </c>
      <c r="W93" s="35" t="s">
        <v>193</v>
      </c>
      <c r="X93" s="35" t="s">
        <v>193</v>
      </c>
      <c r="Y93" s="35" t="s">
        <v>193</v>
      </c>
      <c r="Z93" s="35" t="s">
        <v>193</v>
      </c>
      <c r="AA93" s="35" t="s">
        <v>193</v>
      </c>
      <c r="AB93" s="35" t="s">
        <v>193</v>
      </c>
      <c r="AC93" s="35" t="s">
        <v>193</v>
      </c>
      <c r="AD93" s="35" t="s">
        <v>193</v>
      </c>
    </row>
    <row r="94" spans="1:30" ht="37.5">
      <c r="A94" s="21"/>
      <c r="B94" s="33" t="s">
        <v>247</v>
      </c>
      <c r="C94" s="34" t="s">
        <v>248</v>
      </c>
      <c r="D94" s="35" t="s">
        <v>174</v>
      </c>
      <c r="E94" s="35" t="s">
        <v>193</v>
      </c>
      <c r="F94" s="35" t="s">
        <v>193</v>
      </c>
      <c r="G94" s="35" t="s">
        <v>193</v>
      </c>
      <c r="H94" s="35" t="s">
        <v>193</v>
      </c>
      <c r="I94" s="35" t="s">
        <v>193</v>
      </c>
      <c r="J94" s="35" t="s">
        <v>193</v>
      </c>
      <c r="K94" s="35" t="s">
        <v>193</v>
      </c>
      <c r="L94" s="35" t="s">
        <v>193</v>
      </c>
      <c r="M94" s="35" t="s">
        <v>193</v>
      </c>
      <c r="N94" s="35" t="s">
        <v>193</v>
      </c>
      <c r="O94" s="35" t="s">
        <v>193</v>
      </c>
      <c r="P94" s="35" t="s">
        <v>193</v>
      </c>
      <c r="Q94" s="35" t="s">
        <v>193</v>
      </c>
      <c r="R94" s="35" t="s">
        <v>193</v>
      </c>
      <c r="S94" s="35" t="s">
        <v>193</v>
      </c>
      <c r="T94" s="35" t="s">
        <v>193</v>
      </c>
      <c r="U94" s="35" t="s">
        <v>193</v>
      </c>
      <c r="V94" s="35" t="s">
        <v>193</v>
      </c>
      <c r="W94" s="35" t="s">
        <v>193</v>
      </c>
      <c r="X94" s="35" t="s">
        <v>193</v>
      </c>
      <c r="Y94" s="35" t="s">
        <v>193</v>
      </c>
      <c r="Z94" s="35" t="s">
        <v>193</v>
      </c>
      <c r="AA94" s="35" t="s">
        <v>193</v>
      </c>
      <c r="AB94" s="35" t="s">
        <v>193</v>
      </c>
      <c r="AC94" s="35" t="s">
        <v>193</v>
      </c>
      <c r="AD94" s="35" t="s">
        <v>193</v>
      </c>
    </row>
    <row r="95" spans="1:30" ht="18.75" hidden="1">
      <c r="A95" s="28" t="s">
        <v>177</v>
      </c>
      <c r="B95" s="33" t="s">
        <v>247</v>
      </c>
      <c r="C95" s="42" t="s">
        <v>200</v>
      </c>
      <c r="D95" s="35"/>
      <c r="E95" s="35" t="s">
        <v>193</v>
      </c>
      <c r="F95" s="35" t="s">
        <v>193</v>
      </c>
      <c r="G95" s="35" t="s">
        <v>193</v>
      </c>
      <c r="H95" s="35" t="s">
        <v>193</v>
      </c>
      <c r="I95" s="35" t="s">
        <v>193</v>
      </c>
      <c r="J95" s="35" t="s">
        <v>193</v>
      </c>
      <c r="K95" s="35" t="s">
        <v>193</v>
      </c>
      <c r="L95" s="35" t="s">
        <v>193</v>
      </c>
      <c r="M95" s="35" t="s">
        <v>193</v>
      </c>
      <c r="N95" s="35" t="s">
        <v>193</v>
      </c>
      <c r="O95" s="35" t="s">
        <v>193</v>
      </c>
      <c r="P95" s="35" t="s">
        <v>193</v>
      </c>
      <c r="Q95" s="35" t="s">
        <v>193</v>
      </c>
      <c r="R95" s="35" t="s">
        <v>193</v>
      </c>
      <c r="S95" s="35" t="s">
        <v>193</v>
      </c>
      <c r="T95" s="35" t="s">
        <v>193</v>
      </c>
      <c r="U95" s="35" t="s">
        <v>193</v>
      </c>
      <c r="V95" s="35" t="s">
        <v>193</v>
      </c>
      <c r="W95" s="35" t="s">
        <v>193</v>
      </c>
      <c r="X95" s="35" t="s">
        <v>193</v>
      </c>
      <c r="Y95" s="35" t="s">
        <v>193</v>
      </c>
      <c r="Z95" s="35" t="s">
        <v>193</v>
      </c>
      <c r="AA95" s="35" t="s">
        <v>193</v>
      </c>
      <c r="AB95" s="35" t="s">
        <v>193</v>
      </c>
      <c r="AC95" s="35" t="s">
        <v>193</v>
      </c>
      <c r="AD95" s="35" t="s">
        <v>193</v>
      </c>
    </row>
    <row r="96" spans="1:30" ht="18.75" hidden="1">
      <c r="A96" s="28" t="s">
        <v>177</v>
      </c>
      <c r="B96" s="33" t="s">
        <v>247</v>
      </c>
      <c r="C96" s="42" t="s">
        <v>200</v>
      </c>
      <c r="D96" s="35"/>
      <c r="E96" s="35" t="s">
        <v>193</v>
      </c>
      <c r="F96" s="35" t="s">
        <v>193</v>
      </c>
      <c r="G96" s="35" t="s">
        <v>193</v>
      </c>
      <c r="H96" s="35" t="s">
        <v>193</v>
      </c>
      <c r="I96" s="35" t="s">
        <v>193</v>
      </c>
      <c r="J96" s="35" t="s">
        <v>193</v>
      </c>
      <c r="K96" s="35" t="s">
        <v>193</v>
      </c>
      <c r="L96" s="35" t="s">
        <v>193</v>
      </c>
      <c r="M96" s="35" t="s">
        <v>193</v>
      </c>
      <c r="N96" s="35" t="s">
        <v>193</v>
      </c>
      <c r="O96" s="35" t="s">
        <v>193</v>
      </c>
      <c r="P96" s="35" t="s">
        <v>193</v>
      </c>
      <c r="Q96" s="35" t="s">
        <v>193</v>
      </c>
      <c r="R96" s="35" t="s">
        <v>193</v>
      </c>
      <c r="S96" s="35" t="s">
        <v>193</v>
      </c>
      <c r="T96" s="35" t="s">
        <v>193</v>
      </c>
      <c r="U96" s="35" t="s">
        <v>193</v>
      </c>
      <c r="V96" s="35" t="s">
        <v>193</v>
      </c>
      <c r="W96" s="35" t="s">
        <v>193</v>
      </c>
      <c r="X96" s="35" t="s">
        <v>193</v>
      </c>
      <c r="Y96" s="35" t="s">
        <v>193</v>
      </c>
      <c r="Z96" s="35" t="s">
        <v>193</v>
      </c>
      <c r="AA96" s="35" t="s">
        <v>193</v>
      </c>
      <c r="AB96" s="35" t="s">
        <v>193</v>
      </c>
      <c r="AC96" s="35" t="s">
        <v>193</v>
      </c>
      <c r="AD96" s="35" t="s">
        <v>193</v>
      </c>
    </row>
    <row r="97" spans="1:30" ht="18.75" hidden="1">
      <c r="A97" s="28" t="s">
        <v>177</v>
      </c>
      <c r="B97" s="33" t="s">
        <v>201</v>
      </c>
      <c r="C97" s="34" t="s">
        <v>201</v>
      </c>
      <c r="D97" s="35"/>
      <c r="E97" s="35" t="s">
        <v>193</v>
      </c>
      <c r="F97" s="35" t="s">
        <v>193</v>
      </c>
      <c r="G97" s="35" t="s">
        <v>193</v>
      </c>
      <c r="H97" s="35" t="s">
        <v>193</v>
      </c>
      <c r="I97" s="35" t="s">
        <v>193</v>
      </c>
      <c r="J97" s="35" t="s">
        <v>193</v>
      </c>
      <c r="K97" s="35" t="s">
        <v>193</v>
      </c>
      <c r="L97" s="35" t="s">
        <v>193</v>
      </c>
      <c r="M97" s="35" t="s">
        <v>193</v>
      </c>
      <c r="N97" s="35" t="s">
        <v>193</v>
      </c>
      <c r="O97" s="35" t="s">
        <v>193</v>
      </c>
      <c r="P97" s="35" t="s">
        <v>193</v>
      </c>
      <c r="Q97" s="35" t="s">
        <v>193</v>
      </c>
      <c r="R97" s="35" t="s">
        <v>193</v>
      </c>
      <c r="S97" s="35" t="s">
        <v>193</v>
      </c>
      <c r="T97" s="35" t="s">
        <v>193</v>
      </c>
      <c r="U97" s="35" t="s">
        <v>193</v>
      </c>
      <c r="V97" s="35" t="s">
        <v>193</v>
      </c>
      <c r="W97" s="35" t="s">
        <v>193</v>
      </c>
      <c r="X97" s="35" t="s">
        <v>193</v>
      </c>
      <c r="Y97" s="35" t="s">
        <v>193</v>
      </c>
      <c r="Z97" s="35" t="s">
        <v>193</v>
      </c>
      <c r="AA97" s="35" t="s">
        <v>193</v>
      </c>
      <c r="AB97" s="35" t="s">
        <v>193</v>
      </c>
      <c r="AC97" s="35" t="s">
        <v>193</v>
      </c>
      <c r="AD97" s="35" t="s">
        <v>193</v>
      </c>
    </row>
    <row r="98" spans="1:30" ht="37.5">
      <c r="A98" s="21"/>
      <c r="B98" s="39" t="s">
        <v>249</v>
      </c>
      <c r="C98" s="40" t="s">
        <v>250</v>
      </c>
      <c r="D98" s="41" t="s">
        <v>174</v>
      </c>
      <c r="E98" s="41" t="s">
        <v>193</v>
      </c>
      <c r="F98" s="41" t="s">
        <v>193</v>
      </c>
      <c r="G98" s="41" t="s">
        <v>193</v>
      </c>
      <c r="H98" s="41" t="s">
        <v>193</v>
      </c>
      <c r="I98" s="41" t="s">
        <v>193</v>
      </c>
      <c r="J98" s="41" t="s">
        <v>193</v>
      </c>
      <c r="K98" s="41" t="s">
        <v>193</v>
      </c>
      <c r="L98" s="41" t="s">
        <v>193</v>
      </c>
      <c r="M98" s="41" t="s">
        <v>193</v>
      </c>
      <c r="N98" s="41" t="s">
        <v>193</v>
      </c>
      <c r="O98" s="41" t="s">
        <v>193</v>
      </c>
      <c r="P98" s="41" t="s">
        <v>193</v>
      </c>
      <c r="Q98" s="41" t="s">
        <v>193</v>
      </c>
      <c r="R98" s="41" t="s">
        <v>193</v>
      </c>
      <c r="S98" s="41" t="s">
        <v>193</v>
      </c>
      <c r="T98" s="41" t="s">
        <v>193</v>
      </c>
      <c r="U98" s="41" t="s">
        <v>193</v>
      </c>
      <c r="V98" s="41" t="s">
        <v>193</v>
      </c>
      <c r="W98" s="41" t="s">
        <v>193</v>
      </c>
      <c r="X98" s="41" t="s">
        <v>193</v>
      </c>
      <c r="Y98" s="41" t="s">
        <v>193</v>
      </c>
      <c r="Z98" s="41" t="s">
        <v>193</v>
      </c>
      <c r="AA98" s="41" t="s">
        <v>193</v>
      </c>
      <c r="AB98" s="41" t="s">
        <v>193</v>
      </c>
      <c r="AC98" s="41" t="s">
        <v>193</v>
      </c>
      <c r="AD98" s="41" t="s">
        <v>193</v>
      </c>
    </row>
    <row r="99" spans="1:30" ht="37.5">
      <c r="A99" s="21"/>
      <c r="B99" s="33" t="s">
        <v>251</v>
      </c>
      <c r="C99" s="34" t="s">
        <v>252</v>
      </c>
      <c r="D99" s="35" t="s">
        <v>174</v>
      </c>
      <c r="E99" s="35" t="s">
        <v>193</v>
      </c>
      <c r="F99" s="35" t="s">
        <v>193</v>
      </c>
      <c r="G99" s="35" t="s">
        <v>193</v>
      </c>
      <c r="H99" s="35" t="s">
        <v>193</v>
      </c>
      <c r="I99" s="35" t="s">
        <v>193</v>
      </c>
      <c r="J99" s="35" t="s">
        <v>193</v>
      </c>
      <c r="K99" s="35" t="s">
        <v>193</v>
      </c>
      <c r="L99" s="35" t="s">
        <v>193</v>
      </c>
      <c r="M99" s="35" t="s">
        <v>193</v>
      </c>
      <c r="N99" s="35" t="s">
        <v>193</v>
      </c>
      <c r="O99" s="35" t="s">
        <v>193</v>
      </c>
      <c r="P99" s="35" t="s">
        <v>193</v>
      </c>
      <c r="Q99" s="35" t="s">
        <v>193</v>
      </c>
      <c r="R99" s="35" t="s">
        <v>193</v>
      </c>
      <c r="S99" s="35" t="s">
        <v>193</v>
      </c>
      <c r="T99" s="35" t="s">
        <v>193</v>
      </c>
      <c r="U99" s="35" t="s">
        <v>193</v>
      </c>
      <c r="V99" s="35" t="s">
        <v>193</v>
      </c>
      <c r="W99" s="35" t="s">
        <v>193</v>
      </c>
      <c r="X99" s="35" t="s">
        <v>193</v>
      </c>
      <c r="Y99" s="35" t="s">
        <v>193</v>
      </c>
      <c r="Z99" s="35" t="s">
        <v>193</v>
      </c>
      <c r="AA99" s="35" t="s">
        <v>193</v>
      </c>
      <c r="AB99" s="35" t="s">
        <v>193</v>
      </c>
      <c r="AC99" s="35" t="s">
        <v>193</v>
      </c>
      <c r="AD99" s="35" t="s">
        <v>193</v>
      </c>
    </row>
    <row r="100" spans="1:30" ht="18.75" hidden="1">
      <c r="A100" s="28" t="s">
        <v>177</v>
      </c>
      <c r="B100" s="33" t="s">
        <v>251</v>
      </c>
      <c r="C100" s="42" t="s">
        <v>200</v>
      </c>
      <c r="D100" s="35"/>
      <c r="E100" s="35" t="s">
        <v>193</v>
      </c>
      <c r="F100" s="35" t="s">
        <v>193</v>
      </c>
      <c r="G100" s="35" t="s">
        <v>193</v>
      </c>
      <c r="H100" s="35" t="s">
        <v>193</v>
      </c>
      <c r="I100" s="35" t="s">
        <v>193</v>
      </c>
      <c r="J100" s="35" t="s">
        <v>193</v>
      </c>
      <c r="K100" s="35" t="s">
        <v>193</v>
      </c>
      <c r="L100" s="35" t="s">
        <v>193</v>
      </c>
      <c r="M100" s="35" t="s">
        <v>193</v>
      </c>
      <c r="N100" s="35" t="s">
        <v>193</v>
      </c>
      <c r="O100" s="35" t="s">
        <v>193</v>
      </c>
      <c r="P100" s="35" t="s">
        <v>193</v>
      </c>
      <c r="Q100" s="35" t="s">
        <v>193</v>
      </c>
      <c r="R100" s="35" t="s">
        <v>193</v>
      </c>
      <c r="S100" s="35" t="s">
        <v>193</v>
      </c>
      <c r="T100" s="35" t="s">
        <v>193</v>
      </c>
      <c r="U100" s="35" t="s">
        <v>193</v>
      </c>
      <c r="V100" s="35" t="s">
        <v>193</v>
      </c>
      <c r="W100" s="35" t="s">
        <v>193</v>
      </c>
      <c r="X100" s="35" t="s">
        <v>193</v>
      </c>
      <c r="Y100" s="35" t="s">
        <v>193</v>
      </c>
      <c r="Z100" s="35" t="s">
        <v>193</v>
      </c>
      <c r="AA100" s="35" t="s">
        <v>193</v>
      </c>
      <c r="AB100" s="35" t="s">
        <v>193</v>
      </c>
      <c r="AC100" s="35" t="s">
        <v>193</v>
      </c>
      <c r="AD100" s="35" t="s">
        <v>193</v>
      </c>
    </row>
    <row r="101" spans="1:30" ht="18.75" hidden="1">
      <c r="A101" s="28" t="s">
        <v>177</v>
      </c>
      <c r="B101" s="33" t="s">
        <v>251</v>
      </c>
      <c r="C101" s="42" t="s">
        <v>200</v>
      </c>
      <c r="D101" s="35"/>
      <c r="E101" s="35" t="s">
        <v>193</v>
      </c>
      <c r="F101" s="35" t="s">
        <v>193</v>
      </c>
      <c r="G101" s="35" t="s">
        <v>193</v>
      </c>
      <c r="H101" s="35" t="s">
        <v>193</v>
      </c>
      <c r="I101" s="35" t="s">
        <v>193</v>
      </c>
      <c r="J101" s="35" t="s">
        <v>193</v>
      </c>
      <c r="K101" s="35" t="s">
        <v>193</v>
      </c>
      <c r="L101" s="35" t="s">
        <v>193</v>
      </c>
      <c r="M101" s="35" t="s">
        <v>193</v>
      </c>
      <c r="N101" s="35" t="s">
        <v>193</v>
      </c>
      <c r="O101" s="35" t="s">
        <v>193</v>
      </c>
      <c r="P101" s="35" t="s">
        <v>193</v>
      </c>
      <c r="Q101" s="35" t="s">
        <v>193</v>
      </c>
      <c r="R101" s="35" t="s">
        <v>193</v>
      </c>
      <c r="S101" s="35" t="s">
        <v>193</v>
      </c>
      <c r="T101" s="35" t="s">
        <v>193</v>
      </c>
      <c r="U101" s="35" t="s">
        <v>193</v>
      </c>
      <c r="V101" s="35" t="s">
        <v>193</v>
      </c>
      <c r="W101" s="35" t="s">
        <v>193</v>
      </c>
      <c r="X101" s="35" t="s">
        <v>193</v>
      </c>
      <c r="Y101" s="35" t="s">
        <v>193</v>
      </c>
      <c r="Z101" s="35" t="s">
        <v>193</v>
      </c>
      <c r="AA101" s="35" t="s">
        <v>193</v>
      </c>
      <c r="AB101" s="35" t="s">
        <v>193</v>
      </c>
      <c r="AC101" s="35" t="s">
        <v>193</v>
      </c>
      <c r="AD101" s="35" t="s">
        <v>193</v>
      </c>
    </row>
    <row r="102" spans="1:30" ht="18.75" hidden="1">
      <c r="A102" s="28" t="s">
        <v>177</v>
      </c>
      <c r="B102" s="33" t="s">
        <v>201</v>
      </c>
      <c r="C102" s="34" t="s">
        <v>201</v>
      </c>
      <c r="D102" s="35"/>
      <c r="E102" s="35" t="s">
        <v>193</v>
      </c>
      <c r="F102" s="35" t="s">
        <v>193</v>
      </c>
      <c r="G102" s="35" t="s">
        <v>193</v>
      </c>
      <c r="H102" s="35" t="s">
        <v>193</v>
      </c>
      <c r="I102" s="35" t="s">
        <v>193</v>
      </c>
      <c r="J102" s="35" t="s">
        <v>193</v>
      </c>
      <c r="K102" s="35" t="s">
        <v>193</v>
      </c>
      <c r="L102" s="35" t="s">
        <v>193</v>
      </c>
      <c r="M102" s="35" t="s">
        <v>193</v>
      </c>
      <c r="N102" s="35" t="s">
        <v>193</v>
      </c>
      <c r="O102" s="35" t="s">
        <v>193</v>
      </c>
      <c r="P102" s="35" t="s">
        <v>193</v>
      </c>
      <c r="Q102" s="35" t="s">
        <v>193</v>
      </c>
      <c r="R102" s="35" t="s">
        <v>193</v>
      </c>
      <c r="S102" s="35" t="s">
        <v>193</v>
      </c>
      <c r="T102" s="35" t="s">
        <v>193</v>
      </c>
      <c r="U102" s="35" t="s">
        <v>193</v>
      </c>
      <c r="V102" s="35" t="s">
        <v>193</v>
      </c>
      <c r="W102" s="35" t="s">
        <v>193</v>
      </c>
      <c r="X102" s="35" t="s">
        <v>193</v>
      </c>
      <c r="Y102" s="35" t="s">
        <v>193</v>
      </c>
      <c r="Z102" s="35" t="s">
        <v>193</v>
      </c>
      <c r="AA102" s="35" t="s">
        <v>193</v>
      </c>
      <c r="AB102" s="35" t="s">
        <v>193</v>
      </c>
      <c r="AC102" s="35" t="s">
        <v>193</v>
      </c>
      <c r="AD102" s="35" t="s">
        <v>193</v>
      </c>
    </row>
    <row r="103" spans="1:30" ht="37.5">
      <c r="A103" s="21"/>
      <c r="B103" s="33" t="s">
        <v>253</v>
      </c>
      <c r="C103" s="34" t="s">
        <v>254</v>
      </c>
      <c r="D103" s="35" t="s">
        <v>174</v>
      </c>
      <c r="E103" s="35" t="s">
        <v>193</v>
      </c>
      <c r="F103" s="35" t="s">
        <v>193</v>
      </c>
      <c r="G103" s="35" t="s">
        <v>193</v>
      </c>
      <c r="H103" s="35" t="s">
        <v>193</v>
      </c>
      <c r="I103" s="35" t="s">
        <v>193</v>
      </c>
      <c r="J103" s="35" t="s">
        <v>193</v>
      </c>
      <c r="K103" s="35" t="s">
        <v>193</v>
      </c>
      <c r="L103" s="35" t="s">
        <v>193</v>
      </c>
      <c r="M103" s="35" t="s">
        <v>193</v>
      </c>
      <c r="N103" s="35" t="s">
        <v>193</v>
      </c>
      <c r="O103" s="35" t="s">
        <v>193</v>
      </c>
      <c r="P103" s="35" t="s">
        <v>193</v>
      </c>
      <c r="Q103" s="35" t="s">
        <v>193</v>
      </c>
      <c r="R103" s="35" t="s">
        <v>193</v>
      </c>
      <c r="S103" s="35" t="s">
        <v>193</v>
      </c>
      <c r="T103" s="35" t="s">
        <v>193</v>
      </c>
      <c r="U103" s="35" t="s">
        <v>193</v>
      </c>
      <c r="V103" s="35" t="s">
        <v>193</v>
      </c>
      <c r="W103" s="35" t="s">
        <v>193</v>
      </c>
      <c r="X103" s="35" t="s">
        <v>193</v>
      </c>
      <c r="Y103" s="35" t="s">
        <v>193</v>
      </c>
      <c r="Z103" s="35" t="s">
        <v>193</v>
      </c>
      <c r="AA103" s="35" t="s">
        <v>193</v>
      </c>
      <c r="AB103" s="35" t="s">
        <v>193</v>
      </c>
      <c r="AC103" s="35" t="s">
        <v>193</v>
      </c>
      <c r="AD103" s="35" t="s">
        <v>193</v>
      </c>
    </row>
    <row r="104" spans="1:30" ht="18.75" hidden="1">
      <c r="A104" s="28" t="s">
        <v>177</v>
      </c>
      <c r="B104" s="33" t="s">
        <v>253</v>
      </c>
      <c r="C104" s="42" t="s">
        <v>200</v>
      </c>
      <c r="D104" s="35"/>
      <c r="E104" s="35" t="s">
        <v>193</v>
      </c>
      <c r="F104" s="35" t="s">
        <v>193</v>
      </c>
      <c r="G104" s="35" t="s">
        <v>193</v>
      </c>
      <c r="H104" s="35" t="s">
        <v>193</v>
      </c>
      <c r="I104" s="35" t="s">
        <v>193</v>
      </c>
      <c r="J104" s="35" t="s">
        <v>193</v>
      </c>
      <c r="K104" s="35" t="s">
        <v>193</v>
      </c>
      <c r="L104" s="35" t="s">
        <v>193</v>
      </c>
      <c r="M104" s="35" t="s">
        <v>193</v>
      </c>
      <c r="N104" s="35" t="s">
        <v>193</v>
      </c>
      <c r="O104" s="35" t="s">
        <v>193</v>
      </c>
      <c r="P104" s="35" t="s">
        <v>193</v>
      </c>
      <c r="Q104" s="35" t="s">
        <v>193</v>
      </c>
      <c r="R104" s="35" t="s">
        <v>193</v>
      </c>
      <c r="S104" s="35" t="s">
        <v>193</v>
      </c>
      <c r="T104" s="35" t="s">
        <v>193</v>
      </c>
      <c r="U104" s="35" t="s">
        <v>193</v>
      </c>
      <c r="V104" s="35" t="s">
        <v>193</v>
      </c>
      <c r="W104" s="35" t="s">
        <v>193</v>
      </c>
      <c r="X104" s="35" t="s">
        <v>193</v>
      </c>
      <c r="Y104" s="35" t="s">
        <v>193</v>
      </c>
      <c r="Z104" s="35" t="s">
        <v>193</v>
      </c>
      <c r="AA104" s="35" t="s">
        <v>193</v>
      </c>
      <c r="AB104" s="35" t="s">
        <v>193</v>
      </c>
      <c r="AC104" s="35" t="s">
        <v>193</v>
      </c>
      <c r="AD104" s="35" t="s">
        <v>193</v>
      </c>
    </row>
    <row r="105" spans="1:30" ht="18.75" hidden="1">
      <c r="A105" s="28" t="s">
        <v>177</v>
      </c>
      <c r="B105" s="33" t="s">
        <v>253</v>
      </c>
      <c r="C105" s="42" t="s">
        <v>200</v>
      </c>
      <c r="D105" s="35"/>
      <c r="E105" s="35" t="s">
        <v>193</v>
      </c>
      <c r="F105" s="35" t="s">
        <v>193</v>
      </c>
      <c r="G105" s="35" t="s">
        <v>193</v>
      </c>
      <c r="H105" s="35" t="s">
        <v>193</v>
      </c>
      <c r="I105" s="35" t="s">
        <v>193</v>
      </c>
      <c r="J105" s="35" t="s">
        <v>193</v>
      </c>
      <c r="K105" s="35" t="s">
        <v>193</v>
      </c>
      <c r="L105" s="35" t="s">
        <v>193</v>
      </c>
      <c r="M105" s="35" t="s">
        <v>193</v>
      </c>
      <c r="N105" s="35" t="s">
        <v>193</v>
      </c>
      <c r="O105" s="35" t="s">
        <v>193</v>
      </c>
      <c r="P105" s="35" t="s">
        <v>193</v>
      </c>
      <c r="Q105" s="35" t="s">
        <v>193</v>
      </c>
      <c r="R105" s="35" t="s">
        <v>193</v>
      </c>
      <c r="S105" s="35" t="s">
        <v>193</v>
      </c>
      <c r="T105" s="35" t="s">
        <v>193</v>
      </c>
      <c r="U105" s="35" t="s">
        <v>193</v>
      </c>
      <c r="V105" s="35" t="s">
        <v>193</v>
      </c>
      <c r="W105" s="35" t="s">
        <v>193</v>
      </c>
      <c r="X105" s="35" t="s">
        <v>193</v>
      </c>
      <c r="Y105" s="35" t="s">
        <v>193</v>
      </c>
      <c r="Z105" s="35" t="s">
        <v>193</v>
      </c>
      <c r="AA105" s="35" t="s">
        <v>193</v>
      </c>
      <c r="AB105" s="35" t="s">
        <v>193</v>
      </c>
      <c r="AC105" s="35" t="s">
        <v>193</v>
      </c>
      <c r="AD105" s="35" t="s">
        <v>193</v>
      </c>
    </row>
    <row r="106" spans="1:30" ht="18.75" hidden="1">
      <c r="A106" s="28" t="s">
        <v>177</v>
      </c>
      <c r="B106" s="33" t="s">
        <v>201</v>
      </c>
      <c r="C106" s="34" t="s">
        <v>201</v>
      </c>
      <c r="D106" s="35"/>
      <c r="E106" s="35" t="s">
        <v>193</v>
      </c>
      <c r="F106" s="35" t="s">
        <v>193</v>
      </c>
      <c r="G106" s="35" t="s">
        <v>193</v>
      </c>
      <c r="H106" s="35" t="s">
        <v>193</v>
      </c>
      <c r="I106" s="35" t="s">
        <v>193</v>
      </c>
      <c r="J106" s="35" t="s">
        <v>193</v>
      </c>
      <c r="K106" s="35" t="s">
        <v>193</v>
      </c>
      <c r="L106" s="35" t="s">
        <v>193</v>
      </c>
      <c r="M106" s="35" t="s">
        <v>193</v>
      </c>
      <c r="N106" s="35" t="s">
        <v>193</v>
      </c>
      <c r="O106" s="35" t="s">
        <v>193</v>
      </c>
      <c r="P106" s="35" t="s">
        <v>193</v>
      </c>
      <c r="Q106" s="35" t="s">
        <v>193</v>
      </c>
      <c r="R106" s="35" t="s">
        <v>193</v>
      </c>
      <c r="S106" s="35" t="s">
        <v>193</v>
      </c>
      <c r="T106" s="35" t="s">
        <v>193</v>
      </c>
      <c r="U106" s="35" t="s">
        <v>193</v>
      </c>
      <c r="V106" s="35" t="s">
        <v>193</v>
      </c>
      <c r="W106" s="35" t="s">
        <v>193</v>
      </c>
      <c r="X106" s="35" t="s">
        <v>193</v>
      </c>
      <c r="Y106" s="35" t="s">
        <v>193</v>
      </c>
      <c r="Z106" s="35" t="s">
        <v>193</v>
      </c>
      <c r="AA106" s="35" t="s">
        <v>193</v>
      </c>
      <c r="AB106" s="35" t="s">
        <v>193</v>
      </c>
      <c r="AC106" s="35" t="s">
        <v>193</v>
      </c>
      <c r="AD106" s="35" t="s">
        <v>193</v>
      </c>
    </row>
    <row r="107" spans="1:30" ht="37.5">
      <c r="A107" s="21"/>
      <c r="B107" s="33" t="s">
        <v>255</v>
      </c>
      <c r="C107" s="34" t="s">
        <v>256</v>
      </c>
      <c r="D107" s="35" t="s">
        <v>174</v>
      </c>
      <c r="E107" s="35" t="s">
        <v>193</v>
      </c>
      <c r="F107" s="35" t="s">
        <v>193</v>
      </c>
      <c r="G107" s="35" t="s">
        <v>193</v>
      </c>
      <c r="H107" s="35" t="s">
        <v>193</v>
      </c>
      <c r="I107" s="35" t="s">
        <v>193</v>
      </c>
      <c r="J107" s="35" t="s">
        <v>193</v>
      </c>
      <c r="K107" s="35" t="s">
        <v>193</v>
      </c>
      <c r="L107" s="35" t="s">
        <v>193</v>
      </c>
      <c r="M107" s="35" t="s">
        <v>193</v>
      </c>
      <c r="N107" s="35" t="s">
        <v>193</v>
      </c>
      <c r="O107" s="35" t="s">
        <v>193</v>
      </c>
      <c r="P107" s="35" t="s">
        <v>193</v>
      </c>
      <c r="Q107" s="35" t="s">
        <v>193</v>
      </c>
      <c r="R107" s="35" t="s">
        <v>193</v>
      </c>
      <c r="S107" s="35" t="s">
        <v>193</v>
      </c>
      <c r="T107" s="35" t="s">
        <v>193</v>
      </c>
      <c r="U107" s="35" t="s">
        <v>193</v>
      </c>
      <c r="V107" s="35" t="s">
        <v>193</v>
      </c>
      <c r="W107" s="35" t="s">
        <v>193</v>
      </c>
      <c r="X107" s="35" t="s">
        <v>193</v>
      </c>
      <c r="Y107" s="35" t="s">
        <v>193</v>
      </c>
      <c r="Z107" s="35" t="s">
        <v>193</v>
      </c>
      <c r="AA107" s="35" t="s">
        <v>193</v>
      </c>
      <c r="AB107" s="35" t="s">
        <v>193</v>
      </c>
      <c r="AC107" s="35" t="s">
        <v>193</v>
      </c>
      <c r="AD107" s="35" t="s">
        <v>193</v>
      </c>
    </row>
    <row r="108" spans="1:30" ht="18.75" hidden="1">
      <c r="A108" s="28" t="s">
        <v>177</v>
      </c>
      <c r="B108" s="33" t="s">
        <v>255</v>
      </c>
      <c r="C108" s="42" t="s">
        <v>200</v>
      </c>
      <c r="D108" s="35"/>
      <c r="E108" s="35" t="s">
        <v>193</v>
      </c>
      <c r="F108" s="35" t="s">
        <v>193</v>
      </c>
      <c r="G108" s="35" t="s">
        <v>193</v>
      </c>
      <c r="H108" s="35" t="s">
        <v>193</v>
      </c>
      <c r="I108" s="35" t="s">
        <v>193</v>
      </c>
      <c r="J108" s="35" t="s">
        <v>193</v>
      </c>
      <c r="K108" s="35" t="s">
        <v>193</v>
      </c>
      <c r="L108" s="35" t="s">
        <v>193</v>
      </c>
      <c r="M108" s="35" t="s">
        <v>193</v>
      </c>
      <c r="N108" s="35" t="s">
        <v>193</v>
      </c>
      <c r="O108" s="35" t="s">
        <v>193</v>
      </c>
      <c r="P108" s="35" t="s">
        <v>193</v>
      </c>
      <c r="Q108" s="35" t="s">
        <v>193</v>
      </c>
      <c r="R108" s="35" t="s">
        <v>193</v>
      </c>
      <c r="S108" s="35" t="s">
        <v>193</v>
      </c>
      <c r="T108" s="35" t="s">
        <v>193</v>
      </c>
      <c r="U108" s="35" t="s">
        <v>193</v>
      </c>
      <c r="V108" s="35" t="s">
        <v>193</v>
      </c>
      <c r="W108" s="35" t="s">
        <v>193</v>
      </c>
      <c r="X108" s="35" t="s">
        <v>193</v>
      </c>
      <c r="Y108" s="35" t="s">
        <v>193</v>
      </c>
      <c r="Z108" s="35" t="s">
        <v>193</v>
      </c>
      <c r="AA108" s="35" t="s">
        <v>193</v>
      </c>
      <c r="AB108" s="35" t="s">
        <v>193</v>
      </c>
      <c r="AC108" s="35" t="s">
        <v>193</v>
      </c>
      <c r="AD108" s="35" t="s">
        <v>193</v>
      </c>
    </row>
    <row r="109" spans="1:30" ht="18.75" hidden="1">
      <c r="A109" s="28" t="s">
        <v>177</v>
      </c>
      <c r="B109" s="33" t="s">
        <v>255</v>
      </c>
      <c r="C109" s="42" t="s">
        <v>200</v>
      </c>
      <c r="D109" s="35"/>
      <c r="E109" s="35" t="s">
        <v>193</v>
      </c>
      <c r="F109" s="35" t="s">
        <v>193</v>
      </c>
      <c r="G109" s="35" t="s">
        <v>193</v>
      </c>
      <c r="H109" s="35" t="s">
        <v>193</v>
      </c>
      <c r="I109" s="35" t="s">
        <v>193</v>
      </c>
      <c r="J109" s="35" t="s">
        <v>193</v>
      </c>
      <c r="K109" s="35" t="s">
        <v>193</v>
      </c>
      <c r="L109" s="35" t="s">
        <v>193</v>
      </c>
      <c r="M109" s="35" t="s">
        <v>193</v>
      </c>
      <c r="N109" s="35" t="s">
        <v>193</v>
      </c>
      <c r="O109" s="35" t="s">
        <v>193</v>
      </c>
      <c r="P109" s="35" t="s">
        <v>193</v>
      </c>
      <c r="Q109" s="35" t="s">
        <v>193</v>
      </c>
      <c r="R109" s="35" t="s">
        <v>193</v>
      </c>
      <c r="S109" s="35" t="s">
        <v>193</v>
      </c>
      <c r="T109" s="35" t="s">
        <v>193</v>
      </c>
      <c r="U109" s="35" t="s">
        <v>193</v>
      </c>
      <c r="V109" s="35" t="s">
        <v>193</v>
      </c>
      <c r="W109" s="35" t="s">
        <v>193</v>
      </c>
      <c r="X109" s="35" t="s">
        <v>193</v>
      </c>
      <c r="Y109" s="35" t="s">
        <v>193</v>
      </c>
      <c r="Z109" s="35" t="s">
        <v>193</v>
      </c>
      <c r="AA109" s="35" t="s">
        <v>193</v>
      </c>
      <c r="AB109" s="35" t="s">
        <v>193</v>
      </c>
      <c r="AC109" s="35" t="s">
        <v>193</v>
      </c>
      <c r="AD109" s="35" t="s">
        <v>193</v>
      </c>
    </row>
    <row r="110" spans="1:30" ht="18.75" hidden="1">
      <c r="A110" s="28" t="s">
        <v>177</v>
      </c>
      <c r="B110" s="33" t="s">
        <v>201</v>
      </c>
      <c r="C110" s="34" t="s">
        <v>201</v>
      </c>
      <c r="D110" s="35"/>
      <c r="E110" s="35" t="s">
        <v>193</v>
      </c>
      <c r="F110" s="35" t="s">
        <v>193</v>
      </c>
      <c r="G110" s="35" t="s">
        <v>193</v>
      </c>
      <c r="H110" s="35" t="s">
        <v>193</v>
      </c>
      <c r="I110" s="35" t="s">
        <v>193</v>
      </c>
      <c r="J110" s="35" t="s">
        <v>193</v>
      </c>
      <c r="K110" s="35" t="s">
        <v>193</v>
      </c>
      <c r="L110" s="35" t="s">
        <v>193</v>
      </c>
      <c r="M110" s="35" t="s">
        <v>193</v>
      </c>
      <c r="N110" s="35" t="s">
        <v>193</v>
      </c>
      <c r="O110" s="35" t="s">
        <v>193</v>
      </c>
      <c r="P110" s="35" t="s">
        <v>193</v>
      </c>
      <c r="Q110" s="35" t="s">
        <v>193</v>
      </c>
      <c r="R110" s="35" t="s">
        <v>193</v>
      </c>
      <c r="S110" s="35" t="s">
        <v>193</v>
      </c>
      <c r="T110" s="35" t="s">
        <v>193</v>
      </c>
      <c r="U110" s="35" t="s">
        <v>193</v>
      </c>
      <c r="V110" s="35" t="s">
        <v>193</v>
      </c>
      <c r="W110" s="35" t="s">
        <v>193</v>
      </c>
      <c r="X110" s="35" t="s">
        <v>193</v>
      </c>
      <c r="Y110" s="35" t="s">
        <v>193</v>
      </c>
      <c r="Z110" s="35" t="s">
        <v>193</v>
      </c>
      <c r="AA110" s="35" t="s">
        <v>193</v>
      </c>
      <c r="AB110" s="35" t="s">
        <v>193</v>
      </c>
      <c r="AC110" s="35" t="s">
        <v>193</v>
      </c>
      <c r="AD110" s="35" t="s">
        <v>193</v>
      </c>
    </row>
    <row r="111" spans="1:30" ht="56.25">
      <c r="A111" s="21"/>
      <c r="B111" s="33" t="s">
        <v>257</v>
      </c>
      <c r="C111" s="34" t="s">
        <v>258</v>
      </c>
      <c r="D111" s="35" t="s">
        <v>174</v>
      </c>
      <c r="E111" s="35" t="s">
        <v>193</v>
      </c>
      <c r="F111" s="35" t="s">
        <v>193</v>
      </c>
      <c r="G111" s="35" t="s">
        <v>193</v>
      </c>
      <c r="H111" s="35" t="s">
        <v>193</v>
      </c>
      <c r="I111" s="35" t="s">
        <v>193</v>
      </c>
      <c r="J111" s="35" t="s">
        <v>193</v>
      </c>
      <c r="K111" s="35" t="s">
        <v>193</v>
      </c>
      <c r="L111" s="35" t="s">
        <v>193</v>
      </c>
      <c r="M111" s="35" t="s">
        <v>193</v>
      </c>
      <c r="N111" s="35" t="s">
        <v>193</v>
      </c>
      <c r="O111" s="35" t="s">
        <v>193</v>
      </c>
      <c r="P111" s="35" t="s">
        <v>193</v>
      </c>
      <c r="Q111" s="35" t="s">
        <v>193</v>
      </c>
      <c r="R111" s="35" t="s">
        <v>193</v>
      </c>
      <c r="S111" s="35" t="s">
        <v>193</v>
      </c>
      <c r="T111" s="35" t="s">
        <v>193</v>
      </c>
      <c r="U111" s="35" t="s">
        <v>193</v>
      </c>
      <c r="V111" s="35" t="s">
        <v>193</v>
      </c>
      <c r="W111" s="35" t="s">
        <v>193</v>
      </c>
      <c r="X111" s="35" t="s">
        <v>193</v>
      </c>
      <c r="Y111" s="35" t="s">
        <v>193</v>
      </c>
      <c r="Z111" s="35" t="s">
        <v>193</v>
      </c>
      <c r="AA111" s="35" t="s">
        <v>193</v>
      </c>
      <c r="AB111" s="35" t="s">
        <v>193</v>
      </c>
      <c r="AC111" s="35" t="s">
        <v>193</v>
      </c>
      <c r="AD111" s="35" t="s">
        <v>193</v>
      </c>
    </row>
    <row r="112" spans="1:30" ht="18.75" hidden="1">
      <c r="A112" s="28" t="s">
        <v>177</v>
      </c>
      <c r="B112" s="33" t="s">
        <v>257</v>
      </c>
      <c r="C112" s="42" t="s">
        <v>200</v>
      </c>
      <c r="D112" s="35"/>
      <c r="E112" s="35" t="s">
        <v>193</v>
      </c>
      <c r="F112" s="35" t="s">
        <v>193</v>
      </c>
      <c r="G112" s="35" t="s">
        <v>193</v>
      </c>
      <c r="H112" s="35" t="s">
        <v>193</v>
      </c>
      <c r="I112" s="35" t="s">
        <v>193</v>
      </c>
      <c r="J112" s="35" t="s">
        <v>193</v>
      </c>
      <c r="K112" s="35" t="s">
        <v>193</v>
      </c>
      <c r="L112" s="35" t="s">
        <v>193</v>
      </c>
      <c r="M112" s="35" t="s">
        <v>193</v>
      </c>
      <c r="N112" s="35" t="s">
        <v>193</v>
      </c>
      <c r="O112" s="35" t="s">
        <v>193</v>
      </c>
      <c r="P112" s="35" t="s">
        <v>193</v>
      </c>
      <c r="Q112" s="35" t="s">
        <v>193</v>
      </c>
      <c r="R112" s="35" t="s">
        <v>193</v>
      </c>
      <c r="S112" s="35" t="s">
        <v>193</v>
      </c>
      <c r="T112" s="35" t="s">
        <v>193</v>
      </c>
      <c r="U112" s="35" t="s">
        <v>193</v>
      </c>
      <c r="V112" s="35" t="s">
        <v>193</v>
      </c>
      <c r="W112" s="35" t="s">
        <v>193</v>
      </c>
      <c r="X112" s="35" t="s">
        <v>193</v>
      </c>
      <c r="Y112" s="35" t="s">
        <v>193</v>
      </c>
      <c r="Z112" s="35" t="s">
        <v>193</v>
      </c>
      <c r="AA112" s="35" t="s">
        <v>193</v>
      </c>
      <c r="AB112" s="35" t="s">
        <v>193</v>
      </c>
      <c r="AC112" s="35" t="s">
        <v>193</v>
      </c>
      <c r="AD112" s="35" t="s">
        <v>193</v>
      </c>
    </row>
    <row r="113" spans="1:30" ht="18.75" hidden="1">
      <c r="A113" s="28" t="s">
        <v>177</v>
      </c>
      <c r="B113" s="33" t="s">
        <v>257</v>
      </c>
      <c r="C113" s="42" t="s">
        <v>200</v>
      </c>
      <c r="D113" s="35"/>
      <c r="E113" s="35" t="s">
        <v>193</v>
      </c>
      <c r="F113" s="35" t="s">
        <v>193</v>
      </c>
      <c r="G113" s="35" t="s">
        <v>193</v>
      </c>
      <c r="H113" s="35" t="s">
        <v>193</v>
      </c>
      <c r="I113" s="35" t="s">
        <v>193</v>
      </c>
      <c r="J113" s="35" t="s">
        <v>193</v>
      </c>
      <c r="K113" s="35" t="s">
        <v>193</v>
      </c>
      <c r="L113" s="35" t="s">
        <v>193</v>
      </c>
      <c r="M113" s="35" t="s">
        <v>193</v>
      </c>
      <c r="N113" s="35" t="s">
        <v>193</v>
      </c>
      <c r="O113" s="35" t="s">
        <v>193</v>
      </c>
      <c r="P113" s="35" t="s">
        <v>193</v>
      </c>
      <c r="Q113" s="35" t="s">
        <v>193</v>
      </c>
      <c r="R113" s="35" t="s">
        <v>193</v>
      </c>
      <c r="S113" s="35" t="s">
        <v>193</v>
      </c>
      <c r="T113" s="35" t="s">
        <v>193</v>
      </c>
      <c r="U113" s="35" t="s">
        <v>193</v>
      </c>
      <c r="V113" s="35" t="s">
        <v>193</v>
      </c>
      <c r="W113" s="35" t="s">
        <v>193</v>
      </c>
      <c r="X113" s="35" t="s">
        <v>193</v>
      </c>
      <c r="Y113" s="35" t="s">
        <v>193</v>
      </c>
      <c r="Z113" s="35" t="s">
        <v>193</v>
      </c>
      <c r="AA113" s="35" t="s">
        <v>193</v>
      </c>
      <c r="AB113" s="35" t="s">
        <v>193</v>
      </c>
      <c r="AC113" s="35" t="s">
        <v>193</v>
      </c>
      <c r="AD113" s="35" t="s">
        <v>193</v>
      </c>
    </row>
    <row r="114" spans="1:30" ht="18.75" hidden="1">
      <c r="A114" s="28" t="s">
        <v>177</v>
      </c>
      <c r="B114" s="33" t="s">
        <v>201</v>
      </c>
      <c r="C114" s="34" t="s">
        <v>201</v>
      </c>
      <c r="D114" s="35"/>
      <c r="E114" s="35" t="s">
        <v>193</v>
      </c>
      <c r="F114" s="35" t="s">
        <v>193</v>
      </c>
      <c r="G114" s="35" t="s">
        <v>193</v>
      </c>
      <c r="H114" s="35" t="s">
        <v>193</v>
      </c>
      <c r="I114" s="35" t="s">
        <v>193</v>
      </c>
      <c r="J114" s="35" t="s">
        <v>193</v>
      </c>
      <c r="K114" s="35" t="s">
        <v>193</v>
      </c>
      <c r="L114" s="35" t="s">
        <v>193</v>
      </c>
      <c r="M114" s="35" t="s">
        <v>193</v>
      </c>
      <c r="N114" s="35" t="s">
        <v>193</v>
      </c>
      <c r="O114" s="35" t="s">
        <v>193</v>
      </c>
      <c r="P114" s="35" t="s">
        <v>193</v>
      </c>
      <c r="Q114" s="35" t="s">
        <v>193</v>
      </c>
      <c r="R114" s="35" t="s">
        <v>193</v>
      </c>
      <c r="S114" s="35" t="s">
        <v>193</v>
      </c>
      <c r="T114" s="35" t="s">
        <v>193</v>
      </c>
      <c r="U114" s="35" t="s">
        <v>193</v>
      </c>
      <c r="V114" s="35" t="s">
        <v>193</v>
      </c>
      <c r="W114" s="35" t="s">
        <v>193</v>
      </c>
      <c r="X114" s="35" t="s">
        <v>193</v>
      </c>
      <c r="Y114" s="35" t="s">
        <v>193</v>
      </c>
      <c r="Z114" s="35" t="s">
        <v>193</v>
      </c>
      <c r="AA114" s="35" t="s">
        <v>193</v>
      </c>
      <c r="AB114" s="35" t="s">
        <v>193</v>
      </c>
      <c r="AC114" s="35" t="s">
        <v>193</v>
      </c>
      <c r="AD114" s="35" t="s">
        <v>193</v>
      </c>
    </row>
    <row r="115" spans="1:30" ht="56.25">
      <c r="A115" s="21"/>
      <c r="B115" s="33" t="s">
        <v>259</v>
      </c>
      <c r="C115" s="34" t="s">
        <v>260</v>
      </c>
      <c r="D115" s="35" t="s">
        <v>174</v>
      </c>
      <c r="E115" s="35" t="s">
        <v>193</v>
      </c>
      <c r="F115" s="35" t="s">
        <v>193</v>
      </c>
      <c r="G115" s="35" t="s">
        <v>193</v>
      </c>
      <c r="H115" s="35" t="s">
        <v>193</v>
      </c>
      <c r="I115" s="35" t="s">
        <v>193</v>
      </c>
      <c r="J115" s="35" t="s">
        <v>193</v>
      </c>
      <c r="K115" s="35" t="s">
        <v>193</v>
      </c>
      <c r="L115" s="35" t="s">
        <v>193</v>
      </c>
      <c r="M115" s="35" t="s">
        <v>193</v>
      </c>
      <c r="N115" s="35" t="s">
        <v>193</v>
      </c>
      <c r="O115" s="35" t="s">
        <v>193</v>
      </c>
      <c r="P115" s="35" t="s">
        <v>193</v>
      </c>
      <c r="Q115" s="35" t="s">
        <v>193</v>
      </c>
      <c r="R115" s="35" t="s">
        <v>193</v>
      </c>
      <c r="S115" s="35" t="s">
        <v>193</v>
      </c>
      <c r="T115" s="35" t="s">
        <v>193</v>
      </c>
      <c r="U115" s="35" t="s">
        <v>193</v>
      </c>
      <c r="V115" s="35" t="s">
        <v>193</v>
      </c>
      <c r="W115" s="35" t="s">
        <v>193</v>
      </c>
      <c r="X115" s="35" t="s">
        <v>193</v>
      </c>
      <c r="Y115" s="35" t="s">
        <v>193</v>
      </c>
      <c r="Z115" s="35" t="s">
        <v>193</v>
      </c>
      <c r="AA115" s="35" t="s">
        <v>193</v>
      </c>
      <c r="AB115" s="35" t="s">
        <v>193</v>
      </c>
      <c r="AC115" s="35" t="s">
        <v>193</v>
      </c>
      <c r="AD115" s="35" t="s">
        <v>193</v>
      </c>
    </row>
    <row r="116" spans="1:30" ht="18.75" hidden="1">
      <c r="A116" s="28" t="s">
        <v>177</v>
      </c>
      <c r="B116" s="33" t="s">
        <v>259</v>
      </c>
      <c r="C116" s="42" t="s">
        <v>200</v>
      </c>
      <c r="D116" s="35"/>
      <c r="E116" s="35" t="s">
        <v>193</v>
      </c>
      <c r="F116" s="35" t="s">
        <v>193</v>
      </c>
      <c r="G116" s="35" t="s">
        <v>193</v>
      </c>
      <c r="H116" s="35" t="s">
        <v>193</v>
      </c>
      <c r="I116" s="35" t="s">
        <v>193</v>
      </c>
      <c r="J116" s="35" t="s">
        <v>193</v>
      </c>
      <c r="K116" s="35" t="s">
        <v>193</v>
      </c>
      <c r="L116" s="35" t="s">
        <v>193</v>
      </c>
      <c r="M116" s="35" t="s">
        <v>193</v>
      </c>
      <c r="N116" s="35" t="s">
        <v>193</v>
      </c>
      <c r="O116" s="35" t="s">
        <v>193</v>
      </c>
      <c r="P116" s="35" t="s">
        <v>193</v>
      </c>
      <c r="Q116" s="35" t="s">
        <v>193</v>
      </c>
      <c r="R116" s="35" t="s">
        <v>193</v>
      </c>
      <c r="S116" s="35" t="s">
        <v>193</v>
      </c>
      <c r="T116" s="35" t="s">
        <v>193</v>
      </c>
      <c r="U116" s="35" t="s">
        <v>193</v>
      </c>
      <c r="V116" s="35" t="s">
        <v>193</v>
      </c>
      <c r="W116" s="35" t="s">
        <v>193</v>
      </c>
      <c r="X116" s="35" t="s">
        <v>193</v>
      </c>
      <c r="Y116" s="35" t="s">
        <v>193</v>
      </c>
      <c r="Z116" s="35" t="s">
        <v>193</v>
      </c>
      <c r="AA116" s="35" t="s">
        <v>193</v>
      </c>
      <c r="AB116" s="35" t="s">
        <v>193</v>
      </c>
      <c r="AC116" s="35" t="s">
        <v>193</v>
      </c>
      <c r="AD116" s="35" t="s">
        <v>193</v>
      </c>
    </row>
    <row r="117" spans="1:30" ht="18.75" hidden="1">
      <c r="A117" s="28" t="s">
        <v>177</v>
      </c>
      <c r="B117" s="33" t="s">
        <v>259</v>
      </c>
      <c r="C117" s="42" t="s">
        <v>200</v>
      </c>
      <c r="D117" s="35"/>
      <c r="E117" s="35" t="s">
        <v>193</v>
      </c>
      <c r="F117" s="35" t="s">
        <v>193</v>
      </c>
      <c r="G117" s="35" t="s">
        <v>193</v>
      </c>
      <c r="H117" s="35" t="s">
        <v>193</v>
      </c>
      <c r="I117" s="35" t="s">
        <v>193</v>
      </c>
      <c r="J117" s="35" t="s">
        <v>193</v>
      </c>
      <c r="K117" s="35" t="s">
        <v>193</v>
      </c>
      <c r="L117" s="35" t="s">
        <v>193</v>
      </c>
      <c r="M117" s="35" t="s">
        <v>193</v>
      </c>
      <c r="N117" s="35" t="s">
        <v>193</v>
      </c>
      <c r="O117" s="35" t="s">
        <v>193</v>
      </c>
      <c r="P117" s="35" t="s">
        <v>193</v>
      </c>
      <c r="Q117" s="35" t="s">
        <v>193</v>
      </c>
      <c r="R117" s="35" t="s">
        <v>193</v>
      </c>
      <c r="S117" s="35" t="s">
        <v>193</v>
      </c>
      <c r="T117" s="35" t="s">
        <v>193</v>
      </c>
      <c r="U117" s="35" t="s">
        <v>193</v>
      </c>
      <c r="V117" s="35" t="s">
        <v>193</v>
      </c>
      <c r="W117" s="35" t="s">
        <v>193</v>
      </c>
      <c r="X117" s="35" t="s">
        <v>193</v>
      </c>
      <c r="Y117" s="35" t="s">
        <v>193</v>
      </c>
      <c r="Z117" s="35" t="s">
        <v>193</v>
      </c>
      <c r="AA117" s="35" t="s">
        <v>193</v>
      </c>
      <c r="AB117" s="35" t="s">
        <v>193</v>
      </c>
      <c r="AC117" s="35" t="s">
        <v>193</v>
      </c>
      <c r="AD117" s="35" t="s">
        <v>193</v>
      </c>
    </row>
    <row r="118" spans="1:30" ht="18.75" hidden="1">
      <c r="A118" s="28" t="s">
        <v>177</v>
      </c>
      <c r="B118" s="33" t="s">
        <v>201</v>
      </c>
      <c r="C118" s="34" t="s">
        <v>201</v>
      </c>
      <c r="D118" s="35"/>
      <c r="E118" s="35" t="s">
        <v>193</v>
      </c>
      <c r="F118" s="35" t="s">
        <v>193</v>
      </c>
      <c r="G118" s="35" t="s">
        <v>193</v>
      </c>
      <c r="H118" s="35" t="s">
        <v>193</v>
      </c>
      <c r="I118" s="35" t="s">
        <v>193</v>
      </c>
      <c r="J118" s="35" t="s">
        <v>193</v>
      </c>
      <c r="K118" s="35" t="s">
        <v>193</v>
      </c>
      <c r="L118" s="35" t="s">
        <v>193</v>
      </c>
      <c r="M118" s="35" t="s">
        <v>193</v>
      </c>
      <c r="N118" s="35" t="s">
        <v>193</v>
      </c>
      <c r="O118" s="35" t="s">
        <v>193</v>
      </c>
      <c r="P118" s="35" t="s">
        <v>193</v>
      </c>
      <c r="Q118" s="35" t="s">
        <v>193</v>
      </c>
      <c r="R118" s="35" t="s">
        <v>193</v>
      </c>
      <c r="S118" s="35" t="s">
        <v>193</v>
      </c>
      <c r="T118" s="35" t="s">
        <v>193</v>
      </c>
      <c r="U118" s="35" t="s">
        <v>193</v>
      </c>
      <c r="V118" s="35" t="s">
        <v>193</v>
      </c>
      <c r="W118" s="35" t="s">
        <v>193</v>
      </c>
      <c r="X118" s="35" t="s">
        <v>193</v>
      </c>
      <c r="Y118" s="35" t="s">
        <v>193</v>
      </c>
      <c r="Z118" s="35" t="s">
        <v>193</v>
      </c>
      <c r="AA118" s="35" t="s">
        <v>193</v>
      </c>
      <c r="AB118" s="35" t="s">
        <v>193</v>
      </c>
      <c r="AC118" s="35" t="s">
        <v>193</v>
      </c>
      <c r="AD118" s="35" t="s">
        <v>193</v>
      </c>
    </row>
    <row r="119" spans="1:30" ht="56.25">
      <c r="A119" s="21"/>
      <c r="B119" s="33" t="s">
        <v>261</v>
      </c>
      <c r="C119" s="34" t="s">
        <v>262</v>
      </c>
      <c r="D119" s="35" t="s">
        <v>174</v>
      </c>
      <c r="E119" s="35" t="s">
        <v>193</v>
      </c>
      <c r="F119" s="35" t="s">
        <v>193</v>
      </c>
      <c r="G119" s="35" t="s">
        <v>193</v>
      </c>
      <c r="H119" s="35" t="s">
        <v>193</v>
      </c>
      <c r="I119" s="35" t="s">
        <v>193</v>
      </c>
      <c r="J119" s="35" t="s">
        <v>193</v>
      </c>
      <c r="K119" s="35" t="s">
        <v>193</v>
      </c>
      <c r="L119" s="35" t="s">
        <v>193</v>
      </c>
      <c r="M119" s="35" t="s">
        <v>193</v>
      </c>
      <c r="N119" s="35" t="s">
        <v>193</v>
      </c>
      <c r="O119" s="35" t="s">
        <v>193</v>
      </c>
      <c r="P119" s="35" t="s">
        <v>193</v>
      </c>
      <c r="Q119" s="35" t="s">
        <v>193</v>
      </c>
      <c r="R119" s="35" t="s">
        <v>193</v>
      </c>
      <c r="S119" s="35" t="s">
        <v>193</v>
      </c>
      <c r="T119" s="35" t="s">
        <v>193</v>
      </c>
      <c r="U119" s="35" t="s">
        <v>193</v>
      </c>
      <c r="V119" s="35" t="s">
        <v>193</v>
      </c>
      <c r="W119" s="35" t="s">
        <v>193</v>
      </c>
      <c r="X119" s="35" t="s">
        <v>193</v>
      </c>
      <c r="Y119" s="35" t="s">
        <v>193</v>
      </c>
      <c r="Z119" s="35" t="s">
        <v>193</v>
      </c>
      <c r="AA119" s="35" t="s">
        <v>193</v>
      </c>
      <c r="AB119" s="35" t="s">
        <v>193</v>
      </c>
      <c r="AC119" s="35" t="s">
        <v>193</v>
      </c>
      <c r="AD119" s="35" t="s">
        <v>193</v>
      </c>
    </row>
    <row r="120" spans="1:30" ht="18.75" hidden="1">
      <c r="A120" s="28" t="s">
        <v>177</v>
      </c>
      <c r="B120" s="33" t="s">
        <v>261</v>
      </c>
      <c r="C120" s="42" t="s">
        <v>200</v>
      </c>
      <c r="D120" s="35"/>
      <c r="E120" s="35" t="s">
        <v>193</v>
      </c>
      <c r="F120" s="35" t="s">
        <v>193</v>
      </c>
      <c r="G120" s="35" t="s">
        <v>193</v>
      </c>
      <c r="H120" s="35" t="s">
        <v>193</v>
      </c>
      <c r="I120" s="35" t="s">
        <v>193</v>
      </c>
      <c r="J120" s="35" t="s">
        <v>193</v>
      </c>
      <c r="K120" s="35" t="s">
        <v>193</v>
      </c>
      <c r="L120" s="35" t="s">
        <v>193</v>
      </c>
      <c r="M120" s="35" t="s">
        <v>193</v>
      </c>
      <c r="N120" s="35" t="s">
        <v>193</v>
      </c>
      <c r="O120" s="35" t="s">
        <v>193</v>
      </c>
      <c r="P120" s="35" t="s">
        <v>193</v>
      </c>
      <c r="Q120" s="35" t="s">
        <v>193</v>
      </c>
      <c r="R120" s="35" t="s">
        <v>193</v>
      </c>
      <c r="S120" s="35" t="s">
        <v>193</v>
      </c>
      <c r="T120" s="35" t="s">
        <v>193</v>
      </c>
      <c r="U120" s="35" t="s">
        <v>193</v>
      </c>
      <c r="V120" s="35" t="s">
        <v>193</v>
      </c>
      <c r="W120" s="35" t="s">
        <v>193</v>
      </c>
      <c r="X120" s="35" t="s">
        <v>193</v>
      </c>
      <c r="Y120" s="35" t="s">
        <v>193</v>
      </c>
      <c r="Z120" s="35" t="s">
        <v>193</v>
      </c>
      <c r="AA120" s="35" t="s">
        <v>193</v>
      </c>
      <c r="AB120" s="35" t="s">
        <v>193</v>
      </c>
      <c r="AC120" s="35" t="s">
        <v>193</v>
      </c>
      <c r="AD120" s="35" t="s">
        <v>193</v>
      </c>
    </row>
    <row r="121" spans="1:30" ht="18.75" hidden="1">
      <c r="A121" s="28" t="s">
        <v>177</v>
      </c>
      <c r="B121" s="33" t="s">
        <v>261</v>
      </c>
      <c r="C121" s="42" t="s">
        <v>200</v>
      </c>
      <c r="D121" s="35"/>
      <c r="E121" s="35" t="s">
        <v>193</v>
      </c>
      <c r="F121" s="35" t="s">
        <v>193</v>
      </c>
      <c r="G121" s="35" t="s">
        <v>193</v>
      </c>
      <c r="H121" s="35" t="s">
        <v>193</v>
      </c>
      <c r="I121" s="35" t="s">
        <v>193</v>
      </c>
      <c r="J121" s="35" t="s">
        <v>193</v>
      </c>
      <c r="K121" s="35" t="s">
        <v>193</v>
      </c>
      <c r="L121" s="35" t="s">
        <v>193</v>
      </c>
      <c r="M121" s="35" t="s">
        <v>193</v>
      </c>
      <c r="N121" s="35" t="s">
        <v>193</v>
      </c>
      <c r="O121" s="35" t="s">
        <v>193</v>
      </c>
      <c r="P121" s="35" t="s">
        <v>193</v>
      </c>
      <c r="Q121" s="35" t="s">
        <v>193</v>
      </c>
      <c r="R121" s="35" t="s">
        <v>193</v>
      </c>
      <c r="S121" s="35" t="s">
        <v>193</v>
      </c>
      <c r="T121" s="35" t="s">
        <v>193</v>
      </c>
      <c r="U121" s="35" t="s">
        <v>193</v>
      </c>
      <c r="V121" s="35" t="s">
        <v>193</v>
      </c>
      <c r="W121" s="35" t="s">
        <v>193</v>
      </c>
      <c r="X121" s="35" t="s">
        <v>193</v>
      </c>
      <c r="Y121" s="35" t="s">
        <v>193</v>
      </c>
      <c r="Z121" s="35" t="s">
        <v>193</v>
      </c>
      <c r="AA121" s="35" t="s">
        <v>193</v>
      </c>
      <c r="AB121" s="35" t="s">
        <v>193</v>
      </c>
      <c r="AC121" s="35" t="s">
        <v>193</v>
      </c>
      <c r="AD121" s="35" t="s">
        <v>193</v>
      </c>
    </row>
    <row r="122" spans="1:30" ht="18.75" hidden="1">
      <c r="A122" s="28" t="s">
        <v>177</v>
      </c>
      <c r="B122" s="33" t="s">
        <v>201</v>
      </c>
      <c r="C122" s="34" t="s">
        <v>201</v>
      </c>
      <c r="D122" s="35"/>
      <c r="E122" s="35" t="s">
        <v>193</v>
      </c>
      <c r="F122" s="35" t="s">
        <v>193</v>
      </c>
      <c r="G122" s="35" t="s">
        <v>193</v>
      </c>
      <c r="H122" s="35" t="s">
        <v>193</v>
      </c>
      <c r="I122" s="35" t="s">
        <v>193</v>
      </c>
      <c r="J122" s="35" t="s">
        <v>193</v>
      </c>
      <c r="K122" s="35" t="s">
        <v>193</v>
      </c>
      <c r="L122" s="35" t="s">
        <v>193</v>
      </c>
      <c r="M122" s="35" t="s">
        <v>193</v>
      </c>
      <c r="N122" s="35" t="s">
        <v>193</v>
      </c>
      <c r="O122" s="35" t="s">
        <v>193</v>
      </c>
      <c r="P122" s="35" t="s">
        <v>193</v>
      </c>
      <c r="Q122" s="35" t="s">
        <v>193</v>
      </c>
      <c r="R122" s="35" t="s">
        <v>193</v>
      </c>
      <c r="S122" s="35" t="s">
        <v>193</v>
      </c>
      <c r="T122" s="35" t="s">
        <v>193</v>
      </c>
      <c r="U122" s="35" t="s">
        <v>193</v>
      </c>
      <c r="V122" s="35" t="s">
        <v>193</v>
      </c>
      <c r="W122" s="35" t="s">
        <v>193</v>
      </c>
      <c r="X122" s="35" t="s">
        <v>193</v>
      </c>
      <c r="Y122" s="35" t="s">
        <v>193</v>
      </c>
      <c r="Z122" s="35" t="s">
        <v>193</v>
      </c>
      <c r="AA122" s="35" t="s">
        <v>193</v>
      </c>
      <c r="AB122" s="35" t="s">
        <v>193</v>
      </c>
      <c r="AC122" s="35" t="s">
        <v>193</v>
      </c>
      <c r="AD122" s="35" t="s">
        <v>193</v>
      </c>
    </row>
    <row r="123" spans="1:30" ht="56.25">
      <c r="A123" s="21"/>
      <c r="B123" s="33" t="s">
        <v>263</v>
      </c>
      <c r="C123" s="34" t="s">
        <v>264</v>
      </c>
      <c r="D123" s="35" t="s">
        <v>174</v>
      </c>
      <c r="E123" s="35" t="s">
        <v>193</v>
      </c>
      <c r="F123" s="35" t="s">
        <v>193</v>
      </c>
      <c r="G123" s="35" t="s">
        <v>193</v>
      </c>
      <c r="H123" s="35" t="s">
        <v>193</v>
      </c>
      <c r="I123" s="35" t="s">
        <v>193</v>
      </c>
      <c r="J123" s="35" t="s">
        <v>193</v>
      </c>
      <c r="K123" s="35" t="s">
        <v>193</v>
      </c>
      <c r="L123" s="35" t="s">
        <v>193</v>
      </c>
      <c r="M123" s="35" t="s">
        <v>193</v>
      </c>
      <c r="N123" s="35" t="s">
        <v>193</v>
      </c>
      <c r="O123" s="35" t="s">
        <v>193</v>
      </c>
      <c r="P123" s="35" t="s">
        <v>193</v>
      </c>
      <c r="Q123" s="35" t="s">
        <v>193</v>
      </c>
      <c r="R123" s="35" t="s">
        <v>193</v>
      </c>
      <c r="S123" s="35" t="s">
        <v>193</v>
      </c>
      <c r="T123" s="35" t="s">
        <v>193</v>
      </c>
      <c r="U123" s="35" t="s">
        <v>193</v>
      </c>
      <c r="V123" s="35" t="s">
        <v>193</v>
      </c>
      <c r="W123" s="35" t="s">
        <v>193</v>
      </c>
      <c r="X123" s="35" t="s">
        <v>193</v>
      </c>
      <c r="Y123" s="35" t="s">
        <v>193</v>
      </c>
      <c r="Z123" s="35" t="s">
        <v>193</v>
      </c>
      <c r="AA123" s="35" t="s">
        <v>193</v>
      </c>
      <c r="AB123" s="35" t="s">
        <v>193</v>
      </c>
      <c r="AC123" s="35" t="s">
        <v>193</v>
      </c>
      <c r="AD123" s="35" t="s">
        <v>193</v>
      </c>
    </row>
    <row r="124" spans="1:30" ht="18.75" hidden="1">
      <c r="A124" s="28" t="s">
        <v>177</v>
      </c>
      <c r="B124" s="33" t="s">
        <v>263</v>
      </c>
      <c r="C124" s="42" t="s">
        <v>200</v>
      </c>
      <c r="D124" s="35"/>
      <c r="E124" s="35" t="s">
        <v>193</v>
      </c>
      <c r="F124" s="35" t="s">
        <v>193</v>
      </c>
      <c r="G124" s="35" t="s">
        <v>193</v>
      </c>
      <c r="H124" s="35" t="s">
        <v>193</v>
      </c>
      <c r="I124" s="35" t="s">
        <v>193</v>
      </c>
      <c r="J124" s="35" t="s">
        <v>193</v>
      </c>
      <c r="K124" s="35" t="s">
        <v>193</v>
      </c>
      <c r="L124" s="35" t="s">
        <v>193</v>
      </c>
      <c r="M124" s="35" t="s">
        <v>193</v>
      </c>
      <c r="N124" s="35" t="s">
        <v>193</v>
      </c>
      <c r="O124" s="35" t="s">
        <v>193</v>
      </c>
      <c r="P124" s="35" t="s">
        <v>193</v>
      </c>
      <c r="Q124" s="35" t="s">
        <v>193</v>
      </c>
      <c r="R124" s="35" t="s">
        <v>193</v>
      </c>
      <c r="S124" s="35" t="s">
        <v>193</v>
      </c>
      <c r="T124" s="35" t="s">
        <v>193</v>
      </c>
      <c r="U124" s="35" t="s">
        <v>193</v>
      </c>
      <c r="V124" s="35" t="s">
        <v>193</v>
      </c>
      <c r="W124" s="35" t="s">
        <v>193</v>
      </c>
      <c r="X124" s="35" t="s">
        <v>193</v>
      </c>
      <c r="Y124" s="35" t="s">
        <v>193</v>
      </c>
      <c r="Z124" s="35" t="s">
        <v>193</v>
      </c>
      <c r="AA124" s="35" t="s">
        <v>193</v>
      </c>
      <c r="AB124" s="35" t="s">
        <v>193</v>
      </c>
      <c r="AC124" s="35" t="s">
        <v>193</v>
      </c>
      <c r="AD124" s="35" t="s">
        <v>193</v>
      </c>
    </row>
    <row r="125" spans="1:30" ht="18.75" hidden="1">
      <c r="A125" s="28" t="s">
        <v>177</v>
      </c>
      <c r="B125" s="33" t="s">
        <v>263</v>
      </c>
      <c r="C125" s="42" t="s">
        <v>200</v>
      </c>
      <c r="D125" s="35"/>
      <c r="E125" s="35" t="s">
        <v>193</v>
      </c>
      <c r="F125" s="35" t="s">
        <v>193</v>
      </c>
      <c r="G125" s="35" t="s">
        <v>193</v>
      </c>
      <c r="H125" s="35" t="s">
        <v>193</v>
      </c>
      <c r="I125" s="35" t="s">
        <v>193</v>
      </c>
      <c r="J125" s="35" t="s">
        <v>193</v>
      </c>
      <c r="K125" s="35" t="s">
        <v>193</v>
      </c>
      <c r="L125" s="35" t="s">
        <v>193</v>
      </c>
      <c r="M125" s="35" t="s">
        <v>193</v>
      </c>
      <c r="N125" s="35" t="s">
        <v>193</v>
      </c>
      <c r="O125" s="35" t="s">
        <v>193</v>
      </c>
      <c r="P125" s="35" t="s">
        <v>193</v>
      </c>
      <c r="Q125" s="35" t="s">
        <v>193</v>
      </c>
      <c r="R125" s="35" t="s">
        <v>193</v>
      </c>
      <c r="S125" s="35" t="s">
        <v>193</v>
      </c>
      <c r="T125" s="35" t="s">
        <v>193</v>
      </c>
      <c r="U125" s="35" t="s">
        <v>193</v>
      </c>
      <c r="V125" s="35" t="s">
        <v>193</v>
      </c>
      <c r="W125" s="35" t="s">
        <v>193</v>
      </c>
      <c r="X125" s="35" t="s">
        <v>193</v>
      </c>
      <c r="Y125" s="35" t="s">
        <v>193</v>
      </c>
      <c r="Z125" s="35" t="s">
        <v>193</v>
      </c>
      <c r="AA125" s="35" t="s">
        <v>193</v>
      </c>
      <c r="AB125" s="35" t="s">
        <v>193</v>
      </c>
      <c r="AC125" s="35" t="s">
        <v>193</v>
      </c>
      <c r="AD125" s="35" t="s">
        <v>193</v>
      </c>
    </row>
    <row r="126" spans="1:30" ht="18.75" hidden="1">
      <c r="A126" s="28" t="s">
        <v>177</v>
      </c>
      <c r="B126" s="33" t="s">
        <v>201</v>
      </c>
      <c r="C126" s="34" t="s">
        <v>201</v>
      </c>
      <c r="D126" s="35"/>
      <c r="E126" s="35" t="s">
        <v>193</v>
      </c>
      <c r="F126" s="35" t="s">
        <v>193</v>
      </c>
      <c r="G126" s="35" t="s">
        <v>193</v>
      </c>
      <c r="H126" s="35" t="s">
        <v>193</v>
      </c>
      <c r="I126" s="35" t="s">
        <v>193</v>
      </c>
      <c r="J126" s="35" t="s">
        <v>193</v>
      </c>
      <c r="K126" s="35" t="s">
        <v>193</v>
      </c>
      <c r="L126" s="35" t="s">
        <v>193</v>
      </c>
      <c r="M126" s="35" t="s">
        <v>193</v>
      </c>
      <c r="N126" s="35" t="s">
        <v>193</v>
      </c>
      <c r="O126" s="35" t="s">
        <v>193</v>
      </c>
      <c r="P126" s="35" t="s">
        <v>193</v>
      </c>
      <c r="Q126" s="35" t="s">
        <v>193</v>
      </c>
      <c r="R126" s="35" t="s">
        <v>193</v>
      </c>
      <c r="S126" s="35" t="s">
        <v>193</v>
      </c>
      <c r="T126" s="35" t="s">
        <v>193</v>
      </c>
      <c r="U126" s="35" t="s">
        <v>193</v>
      </c>
      <c r="V126" s="35" t="s">
        <v>193</v>
      </c>
      <c r="W126" s="35" t="s">
        <v>193</v>
      </c>
      <c r="X126" s="35" t="s">
        <v>193</v>
      </c>
      <c r="Y126" s="35" t="s">
        <v>193</v>
      </c>
      <c r="Z126" s="35" t="s">
        <v>193</v>
      </c>
      <c r="AA126" s="35" t="s">
        <v>193</v>
      </c>
      <c r="AB126" s="35" t="s">
        <v>193</v>
      </c>
      <c r="AC126" s="35" t="s">
        <v>193</v>
      </c>
      <c r="AD126" s="35" t="s">
        <v>193</v>
      </c>
    </row>
    <row r="127" spans="1:30" ht="56.25">
      <c r="A127" s="21"/>
      <c r="B127" s="33" t="s">
        <v>265</v>
      </c>
      <c r="C127" s="34" t="s">
        <v>266</v>
      </c>
      <c r="D127" s="35" t="s">
        <v>174</v>
      </c>
      <c r="E127" s="35" t="s">
        <v>193</v>
      </c>
      <c r="F127" s="35" t="s">
        <v>193</v>
      </c>
      <c r="G127" s="35" t="s">
        <v>193</v>
      </c>
      <c r="H127" s="35" t="s">
        <v>193</v>
      </c>
      <c r="I127" s="35" t="s">
        <v>193</v>
      </c>
      <c r="J127" s="35" t="s">
        <v>193</v>
      </c>
      <c r="K127" s="35" t="s">
        <v>193</v>
      </c>
      <c r="L127" s="35" t="s">
        <v>193</v>
      </c>
      <c r="M127" s="35" t="s">
        <v>193</v>
      </c>
      <c r="N127" s="35" t="s">
        <v>193</v>
      </c>
      <c r="O127" s="35" t="s">
        <v>193</v>
      </c>
      <c r="P127" s="35" t="s">
        <v>193</v>
      </c>
      <c r="Q127" s="35" t="s">
        <v>193</v>
      </c>
      <c r="R127" s="35" t="s">
        <v>193</v>
      </c>
      <c r="S127" s="35" t="s">
        <v>193</v>
      </c>
      <c r="T127" s="35" t="s">
        <v>193</v>
      </c>
      <c r="U127" s="35" t="s">
        <v>193</v>
      </c>
      <c r="V127" s="35" t="s">
        <v>193</v>
      </c>
      <c r="W127" s="35" t="s">
        <v>193</v>
      </c>
      <c r="X127" s="35" t="s">
        <v>193</v>
      </c>
      <c r="Y127" s="35" t="s">
        <v>193</v>
      </c>
      <c r="Z127" s="35" t="s">
        <v>193</v>
      </c>
      <c r="AA127" s="35" t="s">
        <v>193</v>
      </c>
      <c r="AB127" s="35" t="s">
        <v>193</v>
      </c>
      <c r="AC127" s="35" t="s">
        <v>193</v>
      </c>
      <c r="AD127" s="35" t="s">
        <v>193</v>
      </c>
    </row>
    <row r="128" spans="1:30" ht="18.75" hidden="1">
      <c r="A128" s="28" t="s">
        <v>177</v>
      </c>
      <c r="B128" s="33" t="s">
        <v>265</v>
      </c>
      <c r="C128" s="42" t="s">
        <v>200</v>
      </c>
      <c r="D128" s="35"/>
      <c r="E128" s="35" t="s">
        <v>193</v>
      </c>
      <c r="F128" s="35" t="s">
        <v>193</v>
      </c>
      <c r="G128" s="35" t="s">
        <v>193</v>
      </c>
      <c r="H128" s="35" t="s">
        <v>193</v>
      </c>
      <c r="I128" s="35" t="s">
        <v>193</v>
      </c>
      <c r="J128" s="35" t="s">
        <v>193</v>
      </c>
      <c r="K128" s="35" t="s">
        <v>193</v>
      </c>
      <c r="L128" s="35" t="s">
        <v>193</v>
      </c>
      <c r="M128" s="35" t="s">
        <v>193</v>
      </c>
      <c r="N128" s="35" t="s">
        <v>193</v>
      </c>
      <c r="O128" s="35" t="s">
        <v>193</v>
      </c>
      <c r="P128" s="35" t="s">
        <v>193</v>
      </c>
      <c r="Q128" s="35" t="s">
        <v>193</v>
      </c>
      <c r="R128" s="35" t="s">
        <v>193</v>
      </c>
      <c r="S128" s="35" t="s">
        <v>193</v>
      </c>
      <c r="T128" s="35" t="s">
        <v>193</v>
      </c>
      <c r="U128" s="35" t="s">
        <v>193</v>
      </c>
      <c r="V128" s="35" t="s">
        <v>193</v>
      </c>
      <c r="W128" s="35" t="s">
        <v>193</v>
      </c>
      <c r="X128" s="35" t="s">
        <v>193</v>
      </c>
      <c r="Y128" s="35" t="s">
        <v>193</v>
      </c>
      <c r="Z128" s="35" t="s">
        <v>193</v>
      </c>
      <c r="AA128" s="35" t="s">
        <v>193</v>
      </c>
      <c r="AB128" s="35" t="s">
        <v>193</v>
      </c>
      <c r="AC128" s="35" t="s">
        <v>193</v>
      </c>
      <c r="AD128" s="35" t="s">
        <v>193</v>
      </c>
    </row>
    <row r="129" spans="1:30" ht="18.75" hidden="1">
      <c r="A129" s="28" t="s">
        <v>177</v>
      </c>
      <c r="B129" s="33" t="s">
        <v>265</v>
      </c>
      <c r="C129" s="42" t="s">
        <v>200</v>
      </c>
      <c r="D129" s="35"/>
      <c r="E129" s="35" t="s">
        <v>193</v>
      </c>
      <c r="F129" s="35" t="s">
        <v>193</v>
      </c>
      <c r="G129" s="35" t="s">
        <v>193</v>
      </c>
      <c r="H129" s="35" t="s">
        <v>193</v>
      </c>
      <c r="I129" s="35" t="s">
        <v>193</v>
      </c>
      <c r="J129" s="35" t="s">
        <v>193</v>
      </c>
      <c r="K129" s="35" t="s">
        <v>193</v>
      </c>
      <c r="L129" s="35" t="s">
        <v>193</v>
      </c>
      <c r="M129" s="35" t="s">
        <v>193</v>
      </c>
      <c r="N129" s="35" t="s">
        <v>193</v>
      </c>
      <c r="O129" s="35" t="s">
        <v>193</v>
      </c>
      <c r="P129" s="35" t="s">
        <v>193</v>
      </c>
      <c r="Q129" s="35" t="s">
        <v>193</v>
      </c>
      <c r="R129" s="35" t="s">
        <v>193</v>
      </c>
      <c r="S129" s="35" t="s">
        <v>193</v>
      </c>
      <c r="T129" s="35" t="s">
        <v>193</v>
      </c>
      <c r="U129" s="35" t="s">
        <v>193</v>
      </c>
      <c r="V129" s="35" t="s">
        <v>193</v>
      </c>
      <c r="W129" s="35" t="s">
        <v>193</v>
      </c>
      <c r="X129" s="35" t="s">
        <v>193</v>
      </c>
      <c r="Y129" s="35" t="s">
        <v>193</v>
      </c>
      <c r="Z129" s="35" t="s">
        <v>193</v>
      </c>
      <c r="AA129" s="35" t="s">
        <v>193</v>
      </c>
      <c r="AB129" s="35" t="s">
        <v>193</v>
      </c>
      <c r="AC129" s="35" t="s">
        <v>193</v>
      </c>
      <c r="AD129" s="35" t="s">
        <v>193</v>
      </c>
    </row>
    <row r="130" spans="1:30" ht="18.75" hidden="1">
      <c r="A130" s="28" t="s">
        <v>177</v>
      </c>
      <c r="B130" s="33" t="s">
        <v>201</v>
      </c>
      <c r="C130" s="34" t="s">
        <v>201</v>
      </c>
      <c r="D130" s="35"/>
      <c r="E130" s="35" t="s">
        <v>193</v>
      </c>
      <c r="F130" s="35" t="s">
        <v>193</v>
      </c>
      <c r="G130" s="35" t="s">
        <v>193</v>
      </c>
      <c r="H130" s="35" t="s">
        <v>193</v>
      </c>
      <c r="I130" s="35" t="s">
        <v>193</v>
      </c>
      <c r="J130" s="35" t="s">
        <v>193</v>
      </c>
      <c r="K130" s="35" t="s">
        <v>193</v>
      </c>
      <c r="L130" s="35" t="s">
        <v>193</v>
      </c>
      <c r="M130" s="35" t="s">
        <v>193</v>
      </c>
      <c r="N130" s="35" t="s">
        <v>193</v>
      </c>
      <c r="O130" s="35" t="s">
        <v>193</v>
      </c>
      <c r="P130" s="35" t="s">
        <v>193</v>
      </c>
      <c r="Q130" s="35" t="s">
        <v>193</v>
      </c>
      <c r="R130" s="35" t="s">
        <v>193</v>
      </c>
      <c r="S130" s="35" t="s">
        <v>193</v>
      </c>
      <c r="T130" s="35" t="s">
        <v>193</v>
      </c>
      <c r="U130" s="35" t="s">
        <v>193</v>
      </c>
      <c r="V130" s="35" t="s">
        <v>193</v>
      </c>
      <c r="W130" s="35" t="s">
        <v>193</v>
      </c>
      <c r="X130" s="35" t="s">
        <v>193</v>
      </c>
      <c r="Y130" s="35" t="s">
        <v>193</v>
      </c>
      <c r="Z130" s="35" t="s">
        <v>193</v>
      </c>
      <c r="AA130" s="35" t="s">
        <v>193</v>
      </c>
      <c r="AB130" s="35" t="s">
        <v>193</v>
      </c>
      <c r="AC130" s="35" t="s">
        <v>193</v>
      </c>
      <c r="AD130" s="35" t="s">
        <v>193</v>
      </c>
    </row>
    <row r="131" spans="1:30" ht="56.25">
      <c r="A131" s="21"/>
      <c r="B131" s="39" t="s">
        <v>267</v>
      </c>
      <c r="C131" s="40" t="s">
        <v>268</v>
      </c>
      <c r="D131" s="41" t="s">
        <v>174</v>
      </c>
      <c r="E131" s="41">
        <f t="shared" ref="E131:AD131" si="9">E132</f>
        <v>0</v>
      </c>
      <c r="F131" s="41">
        <f t="shared" si="9"/>
        <v>0</v>
      </c>
      <c r="G131" s="41">
        <f t="shared" si="9"/>
        <v>0</v>
      </c>
      <c r="H131" s="41">
        <f t="shared" si="9"/>
        <v>0</v>
      </c>
      <c r="I131" s="41">
        <f t="shared" si="9"/>
        <v>0</v>
      </c>
      <c r="J131" s="41">
        <f t="shared" si="9"/>
        <v>0</v>
      </c>
      <c r="K131" s="41">
        <f t="shared" si="9"/>
        <v>0</v>
      </c>
      <c r="L131" s="41">
        <f t="shared" si="9"/>
        <v>0</v>
      </c>
      <c r="M131" s="41">
        <f t="shared" si="9"/>
        <v>0</v>
      </c>
      <c r="N131" s="41">
        <f t="shared" si="9"/>
        <v>0</v>
      </c>
      <c r="O131" s="41">
        <f t="shared" si="9"/>
        <v>0</v>
      </c>
      <c r="P131" s="41">
        <f t="shared" si="9"/>
        <v>0</v>
      </c>
      <c r="Q131" s="41">
        <f t="shared" si="9"/>
        <v>0</v>
      </c>
      <c r="R131" s="41">
        <f t="shared" si="9"/>
        <v>0</v>
      </c>
      <c r="S131" s="41">
        <f t="shared" si="9"/>
        <v>0</v>
      </c>
      <c r="T131" s="41">
        <f t="shared" si="9"/>
        <v>0</v>
      </c>
      <c r="U131" s="41">
        <f t="shared" si="9"/>
        <v>0</v>
      </c>
      <c r="V131" s="41">
        <f t="shared" si="9"/>
        <v>0</v>
      </c>
      <c r="W131" s="41">
        <f t="shared" si="9"/>
        <v>0</v>
      </c>
      <c r="X131" s="41">
        <f t="shared" si="9"/>
        <v>0</v>
      </c>
      <c r="Y131" s="41">
        <f t="shared" si="9"/>
        <v>0</v>
      </c>
      <c r="Z131" s="41">
        <f t="shared" si="9"/>
        <v>0</v>
      </c>
      <c r="AA131" s="41">
        <f t="shared" si="9"/>
        <v>0</v>
      </c>
      <c r="AB131" s="41">
        <f t="shared" si="9"/>
        <v>0</v>
      </c>
      <c r="AC131" s="41">
        <f t="shared" si="9"/>
        <v>0</v>
      </c>
      <c r="AD131" s="41">
        <f t="shared" si="9"/>
        <v>0</v>
      </c>
    </row>
    <row r="132" spans="1:30" ht="37.5">
      <c r="A132" s="21"/>
      <c r="B132" s="33" t="s">
        <v>269</v>
      </c>
      <c r="C132" s="34" t="s">
        <v>270</v>
      </c>
      <c r="D132" s="35" t="s">
        <v>174</v>
      </c>
      <c r="E132" s="35">
        <f t="shared" ref="E132:AD132" si="10">SUM(E133:E138)</f>
        <v>0</v>
      </c>
      <c r="F132" s="35">
        <f t="shared" si="10"/>
        <v>0</v>
      </c>
      <c r="G132" s="35">
        <f t="shared" si="10"/>
        <v>0</v>
      </c>
      <c r="H132" s="35">
        <f t="shared" si="10"/>
        <v>0</v>
      </c>
      <c r="I132" s="35">
        <f t="shared" si="10"/>
        <v>0</v>
      </c>
      <c r="J132" s="35">
        <f t="shared" si="10"/>
        <v>0</v>
      </c>
      <c r="K132" s="35">
        <f t="shared" si="10"/>
        <v>0</v>
      </c>
      <c r="L132" s="35">
        <f t="shared" si="10"/>
        <v>0</v>
      </c>
      <c r="M132" s="35">
        <f t="shared" si="10"/>
        <v>0</v>
      </c>
      <c r="N132" s="35">
        <f t="shared" si="10"/>
        <v>0</v>
      </c>
      <c r="O132" s="35">
        <f t="shared" si="10"/>
        <v>0</v>
      </c>
      <c r="P132" s="35">
        <f t="shared" si="10"/>
        <v>0</v>
      </c>
      <c r="Q132" s="35">
        <f t="shared" si="10"/>
        <v>0</v>
      </c>
      <c r="R132" s="35">
        <f t="shared" si="10"/>
        <v>0</v>
      </c>
      <c r="S132" s="35">
        <f t="shared" si="10"/>
        <v>0</v>
      </c>
      <c r="T132" s="35">
        <f t="shared" si="10"/>
        <v>0</v>
      </c>
      <c r="U132" s="35">
        <f t="shared" si="10"/>
        <v>0</v>
      </c>
      <c r="V132" s="35">
        <f t="shared" si="10"/>
        <v>0</v>
      </c>
      <c r="W132" s="35">
        <f t="shared" si="10"/>
        <v>0</v>
      </c>
      <c r="X132" s="35">
        <f t="shared" si="10"/>
        <v>0</v>
      </c>
      <c r="Y132" s="35">
        <f t="shared" si="10"/>
        <v>0</v>
      </c>
      <c r="Z132" s="35">
        <f t="shared" si="10"/>
        <v>0</v>
      </c>
      <c r="AA132" s="35">
        <f t="shared" si="10"/>
        <v>0</v>
      </c>
      <c r="AB132" s="35">
        <f t="shared" si="10"/>
        <v>0</v>
      </c>
      <c r="AC132" s="35">
        <f t="shared" si="10"/>
        <v>0</v>
      </c>
      <c r="AD132" s="35">
        <f t="shared" si="10"/>
        <v>0</v>
      </c>
    </row>
    <row r="133" spans="1:30" ht="75">
      <c r="A133" s="28" t="s">
        <v>177</v>
      </c>
      <c r="B133" s="33" t="s">
        <v>269</v>
      </c>
      <c r="C133" s="34" t="s">
        <v>271</v>
      </c>
      <c r="D133" s="43" t="s">
        <v>272</v>
      </c>
      <c r="E133" s="35" t="s">
        <v>193</v>
      </c>
      <c r="F133" s="35" t="s">
        <v>193</v>
      </c>
      <c r="G133" s="35" t="s">
        <v>193</v>
      </c>
      <c r="H133" s="35" t="s">
        <v>193</v>
      </c>
      <c r="I133" s="35" t="s">
        <v>193</v>
      </c>
      <c r="J133" s="35" t="s">
        <v>193</v>
      </c>
      <c r="K133" s="35" t="s">
        <v>193</v>
      </c>
      <c r="L133" s="35" t="s">
        <v>193</v>
      </c>
      <c r="M133" s="35" t="s">
        <v>193</v>
      </c>
      <c r="N133" s="35" t="s">
        <v>193</v>
      </c>
      <c r="O133" s="35" t="s">
        <v>193</v>
      </c>
      <c r="P133" s="35" t="s">
        <v>193</v>
      </c>
      <c r="Q133" s="35" t="s">
        <v>193</v>
      </c>
      <c r="R133" s="35" t="s">
        <v>193</v>
      </c>
      <c r="S133" s="35" t="s">
        <v>193</v>
      </c>
      <c r="T133" s="35" t="s">
        <v>193</v>
      </c>
      <c r="U133" s="35" t="s">
        <v>193</v>
      </c>
      <c r="V133" s="35" t="s">
        <v>193</v>
      </c>
      <c r="W133" s="35" t="s">
        <v>193</v>
      </c>
      <c r="X133" s="35" t="s">
        <v>193</v>
      </c>
      <c r="Y133" s="35" t="s">
        <v>193</v>
      </c>
      <c r="Z133" s="35" t="s">
        <v>193</v>
      </c>
      <c r="AA133" s="35" t="s">
        <v>193</v>
      </c>
      <c r="AB133" s="35" t="s">
        <v>193</v>
      </c>
      <c r="AC133" s="35" t="s">
        <v>193</v>
      </c>
      <c r="AD133" s="35" t="s">
        <v>193</v>
      </c>
    </row>
    <row r="134" spans="1:30" ht="75">
      <c r="A134" s="28" t="s">
        <v>177</v>
      </c>
      <c r="B134" s="33" t="s">
        <v>269</v>
      </c>
      <c r="C134" s="34" t="s">
        <v>273</v>
      </c>
      <c r="D134" s="43" t="s">
        <v>274</v>
      </c>
      <c r="E134" s="35" t="s">
        <v>193</v>
      </c>
      <c r="F134" s="35" t="s">
        <v>193</v>
      </c>
      <c r="G134" s="35" t="s">
        <v>193</v>
      </c>
      <c r="H134" s="35" t="s">
        <v>193</v>
      </c>
      <c r="I134" s="35" t="s">
        <v>193</v>
      </c>
      <c r="J134" s="35" t="s">
        <v>193</v>
      </c>
      <c r="K134" s="35" t="s">
        <v>193</v>
      </c>
      <c r="L134" s="35" t="s">
        <v>193</v>
      </c>
      <c r="M134" s="35" t="s">
        <v>193</v>
      </c>
      <c r="N134" s="35" t="s">
        <v>193</v>
      </c>
      <c r="O134" s="35" t="s">
        <v>193</v>
      </c>
      <c r="P134" s="35" t="s">
        <v>193</v>
      </c>
      <c r="Q134" s="35" t="s">
        <v>193</v>
      </c>
      <c r="R134" s="35" t="s">
        <v>193</v>
      </c>
      <c r="S134" s="35" t="s">
        <v>193</v>
      </c>
      <c r="T134" s="35" t="s">
        <v>193</v>
      </c>
      <c r="U134" s="35" t="s">
        <v>193</v>
      </c>
      <c r="V134" s="35" t="s">
        <v>193</v>
      </c>
      <c r="W134" s="35" t="s">
        <v>193</v>
      </c>
      <c r="X134" s="35" t="s">
        <v>193</v>
      </c>
      <c r="Y134" s="35" t="s">
        <v>193</v>
      </c>
      <c r="Z134" s="35" t="s">
        <v>193</v>
      </c>
      <c r="AA134" s="35" t="s">
        <v>193</v>
      </c>
      <c r="AB134" s="35" t="s">
        <v>193</v>
      </c>
      <c r="AC134" s="35" t="s">
        <v>193</v>
      </c>
      <c r="AD134" s="35" t="s">
        <v>193</v>
      </c>
    </row>
    <row r="135" spans="1:30" ht="75">
      <c r="A135" s="28" t="s">
        <v>177</v>
      </c>
      <c r="B135" s="33" t="s">
        <v>269</v>
      </c>
      <c r="C135" s="34" t="s">
        <v>275</v>
      </c>
      <c r="D135" s="211" t="s">
        <v>276</v>
      </c>
      <c r="E135" s="35" t="s">
        <v>193</v>
      </c>
      <c r="F135" s="35" t="s">
        <v>193</v>
      </c>
      <c r="G135" s="35" t="s">
        <v>193</v>
      </c>
      <c r="H135" s="35" t="s">
        <v>193</v>
      </c>
      <c r="I135" s="35" t="s">
        <v>193</v>
      </c>
      <c r="J135" s="35" t="s">
        <v>193</v>
      </c>
      <c r="K135" s="35" t="s">
        <v>193</v>
      </c>
      <c r="L135" s="35" t="s">
        <v>193</v>
      </c>
      <c r="M135" s="35" t="s">
        <v>193</v>
      </c>
      <c r="N135" s="35" t="s">
        <v>193</v>
      </c>
      <c r="O135" s="35" t="s">
        <v>193</v>
      </c>
      <c r="P135" s="35" t="s">
        <v>193</v>
      </c>
      <c r="Q135" s="35" t="s">
        <v>193</v>
      </c>
      <c r="R135" s="35" t="s">
        <v>193</v>
      </c>
      <c r="S135" s="35" t="s">
        <v>193</v>
      </c>
      <c r="T135" s="35" t="s">
        <v>193</v>
      </c>
      <c r="U135" s="35" t="s">
        <v>193</v>
      </c>
      <c r="V135" s="35" t="s">
        <v>193</v>
      </c>
      <c r="W135" s="35" t="s">
        <v>193</v>
      </c>
      <c r="X135" s="35" t="s">
        <v>193</v>
      </c>
      <c r="Y135" s="35" t="s">
        <v>193</v>
      </c>
      <c r="Z135" s="35" t="s">
        <v>193</v>
      </c>
      <c r="AA135" s="35" t="s">
        <v>193</v>
      </c>
      <c r="AB135" s="35" t="s">
        <v>193</v>
      </c>
      <c r="AC135" s="35" t="s">
        <v>193</v>
      </c>
      <c r="AD135" s="35" t="s">
        <v>193</v>
      </c>
    </row>
    <row r="136" spans="1:30" ht="75">
      <c r="A136" s="28" t="s">
        <v>177</v>
      </c>
      <c r="B136" s="33" t="s">
        <v>269</v>
      </c>
      <c r="C136" s="34" t="s">
        <v>277</v>
      </c>
      <c r="D136" s="211" t="s">
        <v>278</v>
      </c>
      <c r="E136" s="35" t="s">
        <v>193</v>
      </c>
      <c r="F136" s="35" t="s">
        <v>193</v>
      </c>
      <c r="G136" s="35" t="s">
        <v>193</v>
      </c>
      <c r="H136" s="35" t="s">
        <v>193</v>
      </c>
      <c r="I136" s="35" t="s">
        <v>193</v>
      </c>
      <c r="J136" s="35" t="s">
        <v>193</v>
      </c>
      <c r="K136" s="35" t="s">
        <v>193</v>
      </c>
      <c r="L136" s="35" t="s">
        <v>193</v>
      </c>
      <c r="M136" s="35" t="s">
        <v>193</v>
      </c>
      <c r="N136" s="35" t="s">
        <v>193</v>
      </c>
      <c r="O136" s="35" t="s">
        <v>193</v>
      </c>
      <c r="P136" s="35" t="s">
        <v>193</v>
      </c>
      <c r="Q136" s="35" t="s">
        <v>193</v>
      </c>
      <c r="R136" s="35" t="s">
        <v>193</v>
      </c>
      <c r="S136" s="35" t="s">
        <v>193</v>
      </c>
      <c r="T136" s="35" t="s">
        <v>193</v>
      </c>
      <c r="U136" s="35" t="s">
        <v>193</v>
      </c>
      <c r="V136" s="35" t="s">
        <v>193</v>
      </c>
      <c r="W136" s="35" t="s">
        <v>193</v>
      </c>
      <c r="X136" s="35" t="s">
        <v>193</v>
      </c>
      <c r="Y136" s="35" t="s">
        <v>193</v>
      </c>
      <c r="Z136" s="35" t="s">
        <v>193</v>
      </c>
      <c r="AA136" s="35" t="s">
        <v>193</v>
      </c>
      <c r="AB136" s="35" t="s">
        <v>193</v>
      </c>
      <c r="AC136" s="35" t="s">
        <v>193</v>
      </c>
      <c r="AD136" s="35" t="s">
        <v>193</v>
      </c>
    </row>
    <row r="137" spans="1:30" ht="75">
      <c r="A137" s="28" t="s">
        <v>177</v>
      </c>
      <c r="B137" s="33" t="s">
        <v>269</v>
      </c>
      <c r="C137" s="34" t="s">
        <v>279</v>
      </c>
      <c r="D137" s="211" t="s">
        <v>280</v>
      </c>
      <c r="E137" s="35" t="s">
        <v>193</v>
      </c>
      <c r="F137" s="35" t="s">
        <v>193</v>
      </c>
      <c r="G137" s="35" t="s">
        <v>193</v>
      </c>
      <c r="H137" s="35" t="s">
        <v>193</v>
      </c>
      <c r="I137" s="35" t="s">
        <v>193</v>
      </c>
      <c r="J137" s="35" t="s">
        <v>193</v>
      </c>
      <c r="K137" s="35" t="s">
        <v>193</v>
      </c>
      <c r="L137" s="35" t="s">
        <v>193</v>
      </c>
      <c r="M137" s="35" t="s">
        <v>193</v>
      </c>
      <c r="N137" s="35" t="s">
        <v>193</v>
      </c>
      <c r="O137" s="35" t="s">
        <v>193</v>
      </c>
      <c r="P137" s="35" t="s">
        <v>193</v>
      </c>
      <c r="Q137" s="35" t="s">
        <v>193</v>
      </c>
      <c r="R137" s="35" t="s">
        <v>193</v>
      </c>
      <c r="S137" s="35" t="s">
        <v>193</v>
      </c>
      <c r="T137" s="35" t="s">
        <v>193</v>
      </c>
      <c r="U137" s="35" t="s">
        <v>193</v>
      </c>
      <c r="V137" s="35" t="s">
        <v>193</v>
      </c>
      <c r="W137" s="35" t="s">
        <v>193</v>
      </c>
      <c r="X137" s="35" t="s">
        <v>193</v>
      </c>
      <c r="Y137" s="35" t="s">
        <v>193</v>
      </c>
      <c r="Z137" s="35" t="s">
        <v>193</v>
      </c>
      <c r="AA137" s="35" t="s">
        <v>193</v>
      </c>
      <c r="AB137" s="35" t="s">
        <v>193</v>
      </c>
      <c r="AC137" s="35" t="s">
        <v>193</v>
      </c>
      <c r="AD137" s="35" t="s">
        <v>193</v>
      </c>
    </row>
    <row r="138" spans="1:30" ht="75">
      <c r="A138" s="28" t="s">
        <v>177</v>
      </c>
      <c r="B138" s="33" t="s">
        <v>269</v>
      </c>
      <c r="C138" s="34" t="s">
        <v>281</v>
      </c>
      <c r="D138" s="211" t="s">
        <v>282</v>
      </c>
      <c r="E138" s="35" t="s">
        <v>193</v>
      </c>
      <c r="F138" s="35" t="s">
        <v>193</v>
      </c>
      <c r="G138" s="35" t="s">
        <v>193</v>
      </c>
      <c r="H138" s="35" t="s">
        <v>193</v>
      </c>
      <c r="I138" s="35" t="s">
        <v>193</v>
      </c>
      <c r="J138" s="35" t="s">
        <v>193</v>
      </c>
      <c r="K138" s="35" t="s">
        <v>193</v>
      </c>
      <c r="L138" s="35" t="s">
        <v>193</v>
      </c>
      <c r="M138" s="35" t="s">
        <v>193</v>
      </c>
      <c r="N138" s="35" t="s">
        <v>193</v>
      </c>
      <c r="O138" s="35" t="s">
        <v>193</v>
      </c>
      <c r="P138" s="35" t="s">
        <v>193</v>
      </c>
      <c r="Q138" s="35" t="s">
        <v>193</v>
      </c>
      <c r="R138" s="35" t="s">
        <v>193</v>
      </c>
      <c r="S138" s="35" t="s">
        <v>193</v>
      </c>
      <c r="T138" s="35" t="s">
        <v>193</v>
      </c>
      <c r="U138" s="35" t="s">
        <v>193</v>
      </c>
      <c r="V138" s="35" t="s">
        <v>193</v>
      </c>
      <c r="W138" s="35" t="s">
        <v>193</v>
      </c>
      <c r="X138" s="35" t="s">
        <v>193</v>
      </c>
      <c r="Y138" s="35" t="s">
        <v>193</v>
      </c>
      <c r="Z138" s="35" t="s">
        <v>193</v>
      </c>
      <c r="AA138" s="35" t="s">
        <v>193</v>
      </c>
      <c r="AB138" s="35" t="s">
        <v>193</v>
      </c>
      <c r="AC138" s="35" t="s">
        <v>193</v>
      </c>
      <c r="AD138" s="35" t="s">
        <v>193</v>
      </c>
    </row>
    <row r="139" spans="1:30" ht="52.9" customHeight="1">
      <c r="A139" s="28" t="s">
        <v>177</v>
      </c>
      <c r="B139" s="33" t="s">
        <v>269</v>
      </c>
      <c r="C139" s="34" t="s">
        <v>283</v>
      </c>
      <c r="D139" s="48" t="s">
        <v>284</v>
      </c>
      <c r="E139" s="35" t="s">
        <v>193</v>
      </c>
      <c r="F139" s="35" t="s">
        <v>193</v>
      </c>
      <c r="G139" s="35" t="s">
        <v>193</v>
      </c>
      <c r="H139" s="35" t="s">
        <v>193</v>
      </c>
      <c r="I139" s="35" t="s">
        <v>193</v>
      </c>
      <c r="J139" s="35" t="s">
        <v>193</v>
      </c>
      <c r="K139" s="35" t="s">
        <v>193</v>
      </c>
      <c r="L139" s="35" t="s">
        <v>193</v>
      </c>
      <c r="M139" s="35" t="s">
        <v>193</v>
      </c>
      <c r="N139" s="35" t="s">
        <v>193</v>
      </c>
      <c r="O139" s="35" t="s">
        <v>193</v>
      </c>
      <c r="P139" s="35" t="s">
        <v>193</v>
      </c>
      <c r="Q139" s="35" t="s">
        <v>193</v>
      </c>
      <c r="R139" s="35" t="s">
        <v>193</v>
      </c>
      <c r="S139" s="35" t="s">
        <v>193</v>
      </c>
      <c r="T139" s="35" t="s">
        <v>193</v>
      </c>
      <c r="U139" s="35" t="s">
        <v>193</v>
      </c>
      <c r="V139" s="35" t="s">
        <v>193</v>
      </c>
      <c r="W139" s="35" t="s">
        <v>193</v>
      </c>
      <c r="X139" s="35" t="s">
        <v>193</v>
      </c>
      <c r="Y139" s="35" t="s">
        <v>193</v>
      </c>
      <c r="Z139" s="35" t="s">
        <v>193</v>
      </c>
      <c r="AA139" s="35" t="s">
        <v>193</v>
      </c>
      <c r="AB139" s="35" t="s">
        <v>193</v>
      </c>
      <c r="AC139" s="35" t="s">
        <v>193</v>
      </c>
      <c r="AD139" s="35" t="s">
        <v>193</v>
      </c>
    </row>
    <row r="140" spans="1:30" ht="56.25">
      <c r="A140" s="21"/>
      <c r="B140" s="33" t="s">
        <v>285</v>
      </c>
      <c r="C140" s="34" t="s">
        <v>286</v>
      </c>
      <c r="D140" s="35" t="s">
        <v>174</v>
      </c>
      <c r="E140" s="35" t="s">
        <v>193</v>
      </c>
      <c r="F140" s="35" t="s">
        <v>193</v>
      </c>
      <c r="G140" s="35" t="s">
        <v>193</v>
      </c>
      <c r="H140" s="35" t="s">
        <v>193</v>
      </c>
      <c r="I140" s="35" t="s">
        <v>193</v>
      </c>
      <c r="J140" s="35" t="s">
        <v>193</v>
      </c>
      <c r="K140" s="35" t="s">
        <v>193</v>
      </c>
      <c r="L140" s="35" t="s">
        <v>193</v>
      </c>
      <c r="M140" s="35" t="s">
        <v>193</v>
      </c>
      <c r="N140" s="35" t="s">
        <v>193</v>
      </c>
      <c r="O140" s="35" t="s">
        <v>193</v>
      </c>
      <c r="P140" s="35" t="s">
        <v>193</v>
      </c>
      <c r="Q140" s="35" t="s">
        <v>193</v>
      </c>
      <c r="R140" s="35" t="s">
        <v>193</v>
      </c>
      <c r="S140" s="35" t="s">
        <v>193</v>
      </c>
      <c r="T140" s="35" t="s">
        <v>193</v>
      </c>
      <c r="U140" s="35" t="s">
        <v>193</v>
      </c>
      <c r="V140" s="35" t="s">
        <v>193</v>
      </c>
      <c r="W140" s="35" t="s">
        <v>193</v>
      </c>
      <c r="X140" s="35" t="s">
        <v>193</v>
      </c>
      <c r="Y140" s="35" t="s">
        <v>193</v>
      </c>
      <c r="Z140" s="35" t="s">
        <v>193</v>
      </c>
      <c r="AA140" s="35" t="s">
        <v>193</v>
      </c>
      <c r="AB140" s="35" t="s">
        <v>193</v>
      </c>
      <c r="AC140" s="35" t="s">
        <v>193</v>
      </c>
      <c r="AD140" s="35" t="s">
        <v>193</v>
      </c>
    </row>
    <row r="141" spans="1:30" ht="18.75" hidden="1">
      <c r="A141" s="28" t="s">
        <v>177</v>
      </c>
      <c r="B141" s="33" t="s">
        <v>285</v>
      </c>
      <c r="C141" s="42" t="s">
        <v>200</v>
      </c>
      <c r="D141" s="35"/>
      <c r="E141" s="35" t="s">
        <v>193</v>
      </c>
      <c r="F141" s="35"/>
      <c r="G141" s="35"/>
      <c r="H141" s="35"/>
      <c r="I141" s="35"/>
      <c r="J141" s="35"/>
      <c r="K141" s="35"/>
      <c r="L141" s="35"/>
      <c r="M141" s="35"/>
      <c r="N141" s="35"/>
      <c r="O141" s="35"/>
      <c r="P141" s="35"/>
      <c r="Q141" s="35"/>
      <c r="R141" s="35"/>
      <c r="S141" s="35"/>
      <c r="T141" s="35"/>
      <c r="U141" s="35"/>
      <c r="V141" s="35"/>
      <c r="W141" s="35"/>
      <c r="X141" s="35"/>
      <c r="Y141" s="35"/>
      <c r="Z141" s="35"/>
      <c r="AA141" s="35"/>
      <c r="AB141" s="35"/>
      <c r="AC141" s="35"/>
      <c r="AD141" s="35"/>
    </row>
    <row r="142" spans="1:30" ht="18.75" hidden="1">
      <c r="A142" s="28" t="s">
        <v>177</v>
      </c>
      <c r="B142" s="33" t="s">
        <v>285</v>
      </c>
      <c r="C142" s="42" t="s">
        <v>200</v>
      </c>
      <c r="D142" s="35"/>
      <c r="E142" s="35" t="s">
        <v>193</v>
      </c>
      <c r="F142" s="35"/>
      <c r="G142" s="35"/>
      <c r="H142" s="35"/>
      <c r="I142" s="35"/>
      <c r="J142" s="35"/>
      <c r="K142" s="35"/>
      <c r="L142" s="35"/>
      <c r="M142" s="35"/>
      <c r="N142" s="35"/>
      <c r="O142" s="35"/>
      <c r="P142" s="35"/>
      <c r="Q142" s="35"/>
      <c r="R142" s="35"/>
      <c r="S142" s="35"/>
      <c r="T142" s="35"/>
      <c r="U142" s="35"/>
      <c r="V142" s="35"/>
      <c r="W142" s="35"/>
      <c r="X142" s="35"/>
      <c r="Y142" s="35"/>
      <c r="Z142" s="35"/>
      <c r="AA142" s="35"/>
      <c r="AB142" s="35"/>
      <c r="AC142" s="35"/>
      <c r="AD142" s="35"/>
    </row>
    <row r="143" spans="1:30" ht="18.75" hidden="1">
      <c r="A143" s="28" t="s">
        <v>177</v>
      </c>
      <c r="B143" s="33" t="s">
        <v>201</v>
      </c>
      <c r="C143" s="34" t="s">
        <v>201</v>
      </c>
      <c r="D143" s="35"/>
      <c r="E143" s="35" t="s">
        <v>193</v>
      </c>
      <c r="F143" s="35"/>
      <c r="G143" s="35"/>
      <c r="H143" s="35"/>
      <c r="I143" s="35"/>
      <c r="J143" s="35"/>
      <c r="K143" s="35"/>
      <c r="L143" s="35"/>
      <c r="M143" s="35"/>
      <c r="N143" s="35"/>
      <c r="O143" s="35"/>
      <c r="P143" s="35"/>
      <c r="Q143" s="35"/>
      <c r="R143" s="35"/>
      <c r="S143" s="35"/>
      <c r="T143" s="35"/>
      <c r="U143" s="35"/>
      <c r="V143" s="35"/>
      <c r="W143" s="35"/>
      <c r="X143" s="35"/>
      <c r="Y143" s="35"/>
      <c r="Z143" s="35"/>
      <c r="AA143" s="35"/>
      <c r="AB143" s="35"/>
      <c r="AC143" s="35"/>
      <c r="AD143" s="35"/>
    </row>
    <row r="144" spans="1:30" ht="75">
      <c r="A144" s="21"/>
      <c r="B144" s="25" t="s">
        <v>287</v>
      </c>
      <c r="C144" s="26" t="s">
        <v>288</v>
      </c>
      <c r="D144" s="27" t="s">
        <v>174</v>
      </c>
      <c r="E144" s="27">
        <f t="shared" ref="E144:AD144" si="11">SUM(E145,E149)</f>
        <v>0</v>
      </c>
      <c r="F144" s="27">
        <f t="shared" si="11"/>
        <v>0</v>
      </c>
      <c r="G144" s="27">
        <f t="shared" si="11"/>
        <v>0</v>
      </c>
      <c r="H144" s="27">
        <f t="shared" si="11"/>
        <v>0</v>
      </c>
      <c r="I144" s="27">
        <f t="shared" si="11"/>
        <v>0</v>
      </c>
      <c r="J144" s="27">
        <f t="shared" si="11"/>
        <v>0</v>
      </c>
      <c r="K144" s="27">
        <f t="shared" si="11"/>
        <v>0</v>
      </c>
      <c r="L144" s="27">
        <f t="shared" si="11"/>
        <v>0</v>
      </c>
      <c r="M144" s="27">
        <f t="shared" si="11"/>
        <v>0</v>
      </c>
      <c r="N144" s="27">
        <f t="shared" si="11"/>
        <v>0</v>
      </c>
      <c r="O144" s="27">
        <f t="shared" si="11"/>
        <v>0</v>
      </c>
      <c r="P144" s="27">
        <f t="shared" si="11"/>
        <v>0</v>
      </c>
      <c r="Q144" s="27">
        <f t="shared" si="11"/>
        <v>0</v>
      </c>
      <c r="R144" s="27">
        <f t="shared" si="11"/>
        <v>0</v>
      </c>
      <c r="S144" s="27">
        <f t="shared" si="11"/>
        <v>0</v>
      </c>
      <c r="T144" s="27">
        <f t="shared" si="11"/>
        <v>0</v>
      </c>
      <c r="U144" s="27">
        <f t="shared" si="11"/>
        <v>0</v>
      </c>
      <c r="V144" s="27">
        <f t="shared" si="11"/>
        <v>0</v>
      </c>
      <c r="W144" s="27">
        <f t="shared" si="11"/>
        <v>0</v>
      </c>
      <c r="X144" s="27">
        <f t="shared" si="11"/>
        <v>0</v>
      </c>
      <c r="Y144" s="27">
        <f t="shared" si="11"/>
        <v>0</v>
      </c>
      <c r="Z144" s="27">
        <f t="shared" si="11"/>
        <v>0</v>
      </c>
      <c r="AA144" s="27">
        <f t="shared" si="11"/>
        <v>0</v>
      </c>
      <c r="AB144" s="27">
        <f t="shared" si="11"/>
        <v>0</v>
      </c>
      <c r="AC144" s="27">
        <f t="shared" si="11"/>
        <v>0</v>
      </c>
      <c r="AD144" s="27">
        <f t="shared" si="11"/>
        <v>0</v>
      </c>
    </row>
    <row r="145" spans="1:30" ht="75">
      <c r="A145" s="21"/>
      <c r="B145" s="39" t="s">
        <v>289</v>
      </c>
      <c r="C145" s="40" t="s">
        <v>290</v>
      </c>
      <c r="D145" s="41" t="s">
        <v>174</v>
      </c>
      <c r="E145" s="41" t="s">
        <v>193</v>
      </c>
      <c r="F145" s="41" t="s">
        <v>193</v>
      </c>
      <c r="G145" s="41" t="s">
        <v>193</v>
      </c>
      <c r="H145" s="41" t="s">
        <v>193</v>
      </c>
      <c r="I145" s="41" t="s">
        <v>193</v>
      </c>
      <c r="J145" s="41" t="s">
        <v>193</v>
      </c>
      <c r="K145" s="41" t="s">
        <v>193</v>
      </c>
      <c r="L145" s="41" t="s">
        <v>193</v>
      </c>
      <c r="M145" s="41" t="s">
        <v>193</v>
      </c>
      <c r="N145" s="41" t="s">
        <v>193</v>
      </c>
      <c r="O145" s="41" t="s">
        <v>193</v>
      </c>
      <c r="P145" s="41" t="s">
        <v>193</v>
      </c>
      <c r="Q145" s="41" t="s">
        <v>193</v>
      </c>
      <c r="R145" s="41" t="s">
        <v>193</v>
      </c>
      <c r="S145" s="41" t="s">
        <v>193</v>
      </c>
      <c r="T145" s="41" t="s">
        <v>193</v>
      </c>
      <c r="U145" s="41" t="s">
        <v>193</v>
      </c>
      <c r="V145" s="41" t="s">
        <v>193</v>
      </c>
      <c r="W145" s="41" t="s">
        <v>193</v>
      </c>
      <c r="X145" s="41" t="s">
        <v>193</v>
      </c>
      <c r="Y145" s="41" t="s">
        <v>193</v>
      </c>
      <c r="Z145" s="41" t="s">
        <v>193</v>
      </c>
      <c r="AA145" s="41" t="s">
        <v>193</v>
      </c>
      <c r="AB145" s="41" t="s">
        <v>193</v>
      </c>
      <c r="AC145" s="41" t="s">
        <v>193</v>
      </c>
      <c r="AD145" s="41" t="s">
        <v>193</v>
      </c>
    </row>
    <row r="146" spans="1:30" ht="18.75" hidden="1">
      <c r="A146" s="25" t="s">
        <v>179</v>
      </c>
      <c r="B146" s="33" t="s">
        <v>289</v>
      </c>
      <c r="C146" s="42" t="s">
        <v>200</v>
      </c>
      <c r="D146" s="35"/>
      <c r="E146" s="35" t="s">
        <v>193</v>
      </c>
      <c r="F146" s="35"/>
      <c r="G146" s="35"/>
      <c r="H146" s="35"/>
      <c r="I146" s="35"/>
      <c r="J146" s="35"/>
      <c r="K146" s="35"/>
      <c r="L146" s="35"/>
      <c r="M146" s="35"/>
      <c r="N146" s="35"/>
      <c r="O146" s="35"/>
      <c r="P146" s="35"/>
      <c r="Q146" s="35"/>
      <c r="R146" s="35"/>
      <c r="S146" s="35"/>
      <c r="T146" s="35"/>
      <c r="U146" s="35"/>
      <c r="V146" s="35"/>
      <c r="W146" s="35"/>
      <c r="X146" s="35"/>
      <c r="Y146" s="35"/>
      <c r="Z146" s="35"/>
      <c r="AA146" s="35"/>
      <c r="AB146" s="35"/>
      <c r="AC146" s="35"/>
      <c r="AD146" s="35"/>
    </row>
    <row r="147" spans="1:30" ht="18.75" hidden="1">
      <c r="A147" s="25" t="s">
        <v>179</v>
      </c>
      <c r="B147" s="33" t="s">
        <v>289</v>
      </c>
      <c r="C147" s="42" t="s">
        <v>200</v>
      </c>
      <c r="D147" s="35"/>
      <c r="E147" s="35" t="s">
        <v>193</v>
      </c>
      <c r="F147" s="35"/>
      <c r="G147" s="35"/>
      <c r="H147" s="35"/>
      <c r="I147" s="35"/>
      <c r="J147" s="35"/>
      <c r="K147" s="35"/>
      <c r="L147" s="35"/>
      <c r="M147" s="35"/>
      <c r="N147" s="35"/>
      <c r="O147" s="35"/>
      <c r="P147" s="35"/>
      <c r="Q147" s="35"/>
      <c r="R147" s="35"/>
      <c r="S147" s="35"/>
      <c r="T147" s="35"/>
      <c r="U147" s="35"/>
      <c r="V147" s="35"/>
      <c r="W147" s="35"/>
      <c r="X147" s="35"/>
      <c r="Y147" s="35"/>
      <c r="Z147" s="35"/>
      <c r="AA147" s="35"/>
      <c r="AB147" s="35"/>
      <c r="AC147" s="35"/>
      <c r="AD147" s="35"/>
    </row>
    <row r="148" spans="1:30" ht="18.75" hidden="1">
      <c r="A148" s="25" t="s">
        <v>179</v>
      </c>
      <c r="B148" s="33" t="s">
        <v>201</v>
      </c>
      <c r="C148" s="49" t="s">
        <v>201</v>
      </c>
      <c r="D148" s="35"/>
      <c r="E148" s="35" t="s">
        <v>193</v>
      </c>
      <c r="F148" s="35"/>
      <c r="G148" s="35"/>
      <c r="H148" s="35"/>
      <c r="I148" s="35"/>
      <c r="J148" s="35"/>
      <c r="K148" s="35"/>
      <c r="L148" s="35"/>
      <c r="M148" s="35"/>
      <c r="N148" s="35"/>
      <c r="O148" s="35"/>
      <c r="P148" s="35"/>
      <c r="Q148" s="35"/>
      <c r="R148" s="35"/>
      <c r="S148" s="35"/>
      <c r="T148" s="35"/>
      <c r="U148" s="35"/>
      <c r="V148" s="35"/>
      <c r="W148" s="35"/>
      <c r="X148" s="35"/>
      <c r="Y148" s="35"/>
      <c r="Z148" s="35"/>
      <c r="AA148" s="35"/>
      <c r="AB148" s="35"/>
      <c r="AC148" s="35"/>
      <c r="AD148" s="35"/>
    </row>
    <row r="149" spans="1:30" ht="56.25">
      <c r="A149" s="21"/>
      <c r="B149" s="39" t="s">
        <v>291</v>
      </c>
      <c r="C149" s="40" t="s">
        <v>292</v>
      </c>
      <c r="D149" s="41" t="s">
        <v>174</v>
      </c>
      <c r="E149" s="41">
        <f t="shared" ref="E149:AD149" si="12">SUM(E150:E179)</f>
        <v>0</v>
      </c>
      <c r="F149" s="41">
        <f t="shared" si="12"/>
        <v>0</v>
      </c>
      <c r="G149" s="41">
        <f t="shared" si="12"/>
        <v>0</v>
      </c>
      <c r="H149" s="41">
        <f t="shared" si="12"/>
        <v>0</v>
      </c>
      <c r="I149" s="41">
        <f t="shared" si="12"/>
        <v>0</v>
      </c>
      <c r="J149" s="41">
        <f t="shared" si="12"/>
        <v>0</v>
      </c>
      <c r="K149" s="41">
        <f t="shared" si="12"/>
        <v>0</v>
      </c>
      <c r="L149" s="41">
        <f t="shared" si="12"/>
        <v>0</v>
      </c>
      <c r="M149" s="41">
        <f t="shared" si="12"/>
        <v>0</v>
      </c>
      <c r="N149" s="41">
        <f t="shared" si="12"/>
        <v>0</v>
      </c>
      <c r="O149" s="41">
        <f t="shared" si="12"/>
        <v>0</v>
      </c>
      <c r="P149" s="41">
        <f t="shared" si="12"/>
        <v>0</v>
      </c>
      <c r="Q149" s="41">
        <f t="shared" si="12"/>
        <v>0</v>
      </c>
      <c r="R149" s="41">
        <f t="shared" si="12"/>
        <v>0</v>
      </c>
      <c r="S149" s="41">
        <f t="shared" si="12"/>
        <v>0</v>
      </c>
      <c r="T149" s="41">
        <f t="shared" si="12"/>
        <v>0</v>
      </c>
      <c r="U149" s="41">
        <f t="shared" si="12"/>
        <v>0</v>
      </c>
      <c r="V149" s="41">
        <f t="shared" si="12"/>
        <v>0</v>
      </c>
      <c r="W149" s="41">
        <f t="shared" si="12"/>
        <v>0</v>
      </c>
      <c r="X149" s="41">
        <f t="shared" si="12"/>
        <v>0</v>
      </c>
      <c r="Y149" s="41">
        <f t="shared" si="12"/>
        <v>0</v>
      </c>
      <c r="Z149" s="41">
        <f t="shared" si="12"/>
        <v>0</v>
      </c>
      <c r="AA149" s="41">
        <f t="shared" si="12"/>
        <v>0</v>
      </c>
      <c r="AB149" s="41">
        <f t="shared" si="12"/>
        <v>0</v>
      </c>
      <c r="AC149" s="41">
        <f t="shared" si="12"/>
        <v>0</v>
      </c>
      <c r="AD149" s="41">
        <f t="shared" si="12"/>
        <v>0</v>
      </c>
    </row>
    <row r="150" spans="1:30" ht="150">
      <c r="A150" s="25" t="s">
        <v>179</v>
      </c>
      <c r="B150" s="33" t="s">
        <v>291</v>
      </c>
      <c r="C150" s="42" t="s">
        <v>293</v>
      </c>
      <c r="D150" s="35" t="s">
        <v>294</v>
      </c>
      <c r="E150" s="35" t="s">
        <v>193</v>
      </c>
      <c r="F150" s="35" t="s">
        <v>193</v>
      </c>
      <c r="G150" s="35" t="s">
        <v>193</v>
      </c>
      <c r="H150" s="35" t="s">
        <v>193</v>
      </c>
      <c r="I150" s="35" t="s">
        <v>193</v>
      </c>
      <c r="J150" s="35" t="s">
        <v>193</v>
      </c>
      <c r="K150" s="35" t="s">
        <v>193</v>
      </c>
      <c r="L150" s="35" t="s">
        <v>193</v>
      </c>
      <c r="M150" s="35" t="s">
        <v>193</v>
      </c>
      <c r="N150" s="35" t="s">
        <v>193</v>
      </c>
      <c r="O150" s="35" t="s">
        <v>193</v>
      </c>
      <c r="P150" s="35" t="s">
        <v>193</v>
      </c>
      <c r="Q150" s="35" t="s">
        <v>193</v>
      </c>
      <c r="R150" s="35" t="s">
        <v>193</v>
      </c>
      <c r="S150" s="35" t="s">
        <v>193</v>
      </c>
      <c r="T150" s="35" t="s">
        <v>193</v>
      </c>
      <c r="U150" s="35" t="s">
        <v>193</v>
      </c>
      <c r="V150" s="35" t="s">
        <v>193</v>
      </c>
      <c r="W150" s="35" t="s">
        <v>193</v>
      </c>
      <c r="X150" s="35" t="s">
        <v>193</v>
      </c>
      <c r="Y150" s="35" t="s">
        <v>193</v>
      </c>
      <c r="Z150" s="35" t="s">
        <v>193</v>
      </c>
      <c r="AA150" s="35" t="s">
        <v>193</v>
      </c>
      <c r="AB150" s="35" t="s">
        <v>193</v>
      </c>
      <c r="AC150" s="35" t="s">
        <v>193</v>
      </c>
      <c r="AD150" s="35" t="s">
        <v>193</v>
      </c>
    </row>
    <row r="151" spans="1:30" ht="112.5">
      <c r="A151" s="25" t="s">
        <v>179</v>
      </c>
      <c r="B151" s="50" t="s">
        <v>291</v>
      </c>
      <c r="C151" s="42" t="s">
        <v>295</v>
      </c>
      <c r="D151" s="35" t="s">
        <v>296</v>
      </c>
      <c r="E151" s="35" t="s">
        <v>193</v>
      </c>
      <c r="F151" s="35" t="s">
        <v>193</v>
      </c>
      <c r="G151" s="35" t="s">
        <v>193</v>
      </c>
      <c r="H151" s="35" t="s">
        <v>193</v>
      </c>
      <c r="I151" s="35" t="s">
        <v>193</v>
      </c>
      <c r="J151" s="35" t="s">
        <v>193</v>
      </c>
      <c r="K151" s="35" t="s">
        <v>193</v>
      </c>
      <c r="L151" s="35" t="s">
        <v>193</v>
      </c>
      <c r="M151" s="35" t="s">
        <v>193</v>
      </c>
      <c r="N151" s="35" t="s">
        <v>193</v>
      </c>
      <c r="O151" s="35" t="s">
        <v>193</v>
      </c>
      <c r="P151" s="35" t="s">
        <v>193</v>
      </c>
      <c r="Q151" s="35" t="s">
        <v>193</v>
      </c>
      <c r="R151" s="35" t="s">
        <v>193</v>
      </c>
      <c r="S151" s="35" t="s">
        <v>193</v>
      </c>
      <c r="T151" s="35" t="s">
        <v>193</v>
      </c>
      <c r="U151" s="35" t="s">
        <v>193</v>
      </c>
      <c r="V151" s="35" t="s">
        <v>193</v>
      </c>
      <c r="W151" s="35" t="s">
        <v>193</v>
      </c>
      <c r="X151" s="35" t="s">
        <v>193</v>
      </c>
      <c r="Y151" s="35" t="s">
        <v>193</v>
      </c>
      <c r="Z151" s="35" t="s">
        <v>193</v>
      </c>
      <c r="AA151" s="35" t="s">
        <v>193</v>
      </c>
      <c r="AB151" s="35" t="s">
        <v>193</v>
      </c>
      <c r="AC151" s="35" t="s">
        <v>193</v>
      </c>
      <c r="AD151" s="35" t="s">
        <v>193</v>
      </c>
    </row>
    <row r="152" spans="1:30" ht="281.25">
      <c r="A152" s="25" t="s">
        <v>179</v>
      </c>
      <c r="B152" s="50" t="s">
        <v>291</v>
      </c>
      <c r="C152" s="42" t="s">
        <v>297</v>
      </c>
      <c r="D152" s="35" t="s">
        <v>298</v>
      </c>
      <c r="E152" s="35" t="s">
        <v>193</v>
      </c>
      <c r="F152" s="35" t="s">
        <v>193</v>
      </c>
      <c r="G152" s="35" t="s">
        <v>193</v>
      </c>
      <c r="H152" s="35" t="s">
        <v>193</v>
      </c>
      <c r="I152" s="35" t="s">
        <v>193</v>
      </c>
      <c r="J152" s="35" t="s">
        <v>193</v>
      </c>
      <c r="K152" s="35" t="s">
        <v>193</v>
      </c>
      <c r="L152" s="35" t="s">
        <v>193</v>
      </c>
      <c r="M152" s="35" t="s">
        <v>193</v>
      </c>
      <c r="N152" s="35" t="s">
        <v>193</v>
      </c>
      <c r="O152" s="35" t="s">
        <v>193</v>
      </c>
      <c r="P152" s="35" t="s">
        <v>193</v>
      </c>
      <c r="Q152" s="35" t="s">
        <v>193</v>
      </c>
      <c r="R152" s="35" t="s">
        <v>193</v>
      </c>
      <c r="S152" s="35" t="s">
        <v>193</v>
      </c>
      <c r="T152" s="35" t="s">
        <v>193</v>
      </c>
      <c r="U152" s="35" t="s">
        <v>193</v>
      </c>
      <c r="V152" s="35" t="s">
        <v>193</v>
      </c>
      <c r="W152" s="35" t="s">
        <v>193</v>
      </c>
      <c r="X152" s="35" t="s">
        <v>193</v>
      </c>
      <c r="Y152" s="35" t="s">
        <v>193</v>
      </c>
      <c r="Z152" s="35" t="s">
        <v>193</v>
      </c>
      <c r="AA152" s="35" t="s">
        <v>193</v>
      </c>
      <c r="AB152" s="35" t="s">
        <v>193</v>
      </c>
      <c r="AC152" s="35" t="s">
        <v>193</v>
      </c>
      <c r="AD152" s="35" t="s">
        <v>193</v>
      </c>
    </row>
    <row r="153" spans="1:30" ht="281.25">
      <c r="A153" s="25" t="s">
        <v>179</v>
      </c>
      <c r="B153" s="50" t="s">
        <v>291</v>
      </c>
      <c r="C153" s="42" t="s">
        <v>299</v>
      </c>
      <c r="D153" s="35" t="s">
        <v>300</v>
      </c>
      <c r="E153" s="35" t="s">
        <v>193</v>
      </c>
      <c r="F153" s="35" t="s">
        <v>193</v>
      </c>
      <c r="G153" s="35" t="s">
        <v>193</v>
      </c>
      <c r="H153" s="35" t="s">
        <v>193</v>
      </c>
      <c r="I153" s="35" t="s">
        <v>193</v>
      </c>
      <c r="J153" s="35" t="s">
        <v>193</v>
      </c>
      <c r="K153" s="35" t="s">
        <v>193</v>
      </c>
      <c r="L153" s="35" t="s">
        <v>193</v>
      </c>
      <c r="M153" s="35" t="s">
        <v>193</v>
      </c>
      <c r="N153" s="35" t="s">
        <v>193</v>
      </c>
      <c r="O153" s="35" t="s">
        <v>193</v>
      </c>
      <c r="P153" s="35" t="s">
        <v>193</v>
      </c>
      <c r="Q153" s="35" t="s">
        <v>193</v>
      </c>
      <c r="R153" s="35" t="s">
        <v>193</v>
      </c>
      <c r="S153" s="35" t="s">
        <v>193</v>
      </c>
      <c r="T153" s="35" t="s">
        <v>193</v>
      </c>
      <c r="U153" s="35" t="s">
        <v>193</v>
      </c>
      <c r="V153" s="35" t="s">
        <v>193</v>
      </c>
      <c r="W153" s="35" t="s">
        <v>193</v>
      </c>
      <c r="X153" s="35" t="s">
        <v>193</v>
      </c>
      <c r="Y153" s="35" t="s">
        <v>193</v>
      </c>
      <c r="Z153" s="35" t="s">
        <v>193</v>
      </c>
      <c r="AA153" s="35" t="s">
        <v>193</v>
      </c>
      <c r="AB153" s="35" t="s">
        <v>193</v>
      </c>
      <c r="AC153" s="35" t="s">
        <v>193</v>
      </c>
      <c r="AD153" s="35" t="s">
        <v>193</v>
      </c>
    </row>
    <row r="154" spans="1:30" ht="112.5">
      <c r="A154" s="25" t="s">
        <v>179</v>
      </c>
      <c r="B154" s="50" t="s">
        <v>291</v>
      </c>
      <c r="C154" s="42" t="s">
        <v>301</v>
      </c>
      <c r="D154" s="35" t="s">
        <v>302</v>
      </c>
      <c r="E154" s="35" t="s">
        <v>193</v>
      </c>
      <c r="F154" s="35" t="s">
        <v>193</v>
      </c>
      <c r="G154" s="35" t="s">
        <v>193</v>
      </c>
      <c r="H154" s="35" t="s">
        <v>193</v>
      </c>
      <c r="I154" s="35" t="s">
        <v>193</v>
      </c>
      <c r="J154" s="35" t="s">
        <v>193</v>
      </c>
      <c r="K154" s="35" t="s">
        <v>193</v>
      </c>
      <c r="L154" s="35" t="s">
        <v>193</v>
      </c>
      <c r="M154" s="35" t="s">
        <v>193</v>
      </c>
      <c r="N154" s="35" t="s">
        <v>193</v>
      </c>
      <c r="O154" s="35" t="s">
        <v>193</v>
      </c>
      <c r="P154" s="35" t="s">
        <v>193</v>
      </c>
      <c r="Q154" s="35" t="s">
        <v>193</v>
      </c>
      <c r="R154" s="35" t="s">
        <v>193</v>
      </c>
      <c r="S154" s="35" t="s">
        <v>193</v>
      </c>
      <c r="T154" s="35" t="s">
        <v>193</v>
      </c>
      <c r="U154" s="35" t="s">
        <v>193</v>
      </c>
      <c r="V154" s="35" t="s">
        <v>193</v>
      </c>
      <c r="W154" s="35" t="s">
        <v>193</v>
      </c>
      <c r="X154" s="35" t="s">
        <v>193</v>
      </c>
      <c r="Y154" s="35" t="s">
        <v>193</v>
      </c>
      <c r="Z154" s="35" t="s">
        <v>193</v>
      </c>
      <c r="AA154" s="35" t="s">
        <v>193</v>
      </c>
      <c r="AB154" s="35" t="s">
        <v>193</v>
      </c>
      <c r="AC154" s="35" t="s">
        <v>193</v>
      </c>
      <c r="AD154" s="35" t="s">
        <v>193</v>
      </c>
    </row>
    <row r="155" spans="1:30" ht="318.75">
      <c r="A155" s="25" t="s">
        <v>179</v>
      </c>
      <c r="B155" s="50" t="s">
        <v>291</v>
      </c>
      <c r="C155" s="42" t="s">
        <v>303</v>
      </c>
      <c r="D155" s="35" t="s">
        <v>304</v>
      </c>
      <c r="E155" s="35" t="s">
        <v>193</v>
      </c>
      <c r="F155" s="35" t="s">
        <v>193</v>
      </c>
      <c r="G155" s="35" t="s">
        <v>193</v>
      </c>
      <c r="H155" s="35" t="s">
        <v>193</v>
      </c>
      <c r="I155" s="35" t="s">
        <v>193</v>
      </c>
      <c r="J155" s="35" t="s">
        <v>193</v>
      </c>
      <c r="K155" s="35" t="s">
        <v>193</v>
      </c>
      <c r="L155" s="35" t="s">
        <v>193</v>
      </c>
      <c r="M155" s="35" t="s">
        <v>193</v>
      </c>
      <c r="N155" s="35" t="s">
        <v>193</v>
      </c>
      <c r="O155" s="35" t="s">
        <v>193</v>
      </c>
      <c r="P155" s="35" t="s">
        <v>193</v>
      </c>
      <c r="Q155" s="35" t="s">
        <v>193</v>
      </c>
      <c r="R155" s="35" t="s">
        <v>193</v>
      </c>
      <c r="S155" s="35" t="s">
        <v>193</v>
      </c>
      <c r="T155" s="35" t="s">
        <v>193</v>
      </c>
      <c r="U155" s="35" t="s">
        <v>193</v>
      </c>
      <c r="V155" s="35" t="s">
        <v>193</v>
      </c>
      <c r="W155" s="35" t="s">
        <v>193</v>
      </c>
      <c r="X155" s="35" t="s">
        <v>193</v>
      </c>
      <c r="Y155" s="35" t="s">
        <v>193</v>
      </c>
      <c r="Z155" s="35" t="s">
        <v>193</v>
      </c>
      <c r="AA155" s="35" t="s">
        <v>193</v>
      </c>
      <c r="AB155" s="35" t="s">
        <v>193</v>
      </c>
      <c r="AC155" s="35" t="s">
        <v>193</v>
      </c>
      <c r="AD155" s="35" t="s">
        <v>193</v>
      </c>
    </row>
    <row r="156" spans="1:30" ht="112.5">
      <c r="A156" s="25" t="s">
        <v>179</v>
      </c>
      <c r="B156" s="50" t="s">
        <v>291</v>
      </c>
      <c r="C156" s="51" t="s">
        <v>305</v>
      </c>
      <c r="D156" s="46" t="s">
        <v>306</v>
      </c>
      <c r="E156" s="35" t="s">
        <v>193</v>
      </c>
      <c r="F156" s="35" t="s">
        <v>193</v>
      </c>
      <c r="G156" s="35" t="s">
        <v>193</v>
      </c>
      <c r="H156" s="35" t="s">
        <v>193</v>
      </c>
      <c r="I156" s="35" t="s">
        <v>193</v>
      </c>
      <c r="J156" s="35" t="s">
        <v>193</v>
      </c>
      <c r="K156" s="35" t="s">
        <v>193</v>
      </c>
      <c r="L156" s="35" t="s">
        <v>193</v>
      </c>
      <c r="M156" s="35" t="s">
        <v>193</v>
      </c>
      <c r="N156" s="35" t="s">
        <v>193</v>
      </c>
      <c r="O156" s="35" t="s">
        <v>193</v>
      </c>
      <c r="P156" s="35" t="s">
        <v>193</v>
      </c>
      <c r="Q156" s="35" t="s">
        <v>193</v>
      </c>
      <c r="R156" s="35" t="s">
        <v>193</v>
      </c>
      <c r="S156" s="35" t="s">
        <v>193</v>
      </c>
      <c r="T156" s="35" t="s">
        <v>193</v>
      </c>
      <c r="U156" s="35" t="s">
        <v>193</v>
      </c>
      <c r="V156" s="35" t="s">
        <v>193</v>
      </c>
      <c r="W156" s="35" t="s">
        <v>193</v>
      </c>
      <c r="X156" s="35" t="s">
        <v>193</v>
      </c>
      <c r="Y156" s="35" t="s">
        <v>193</v>
      </c>
      <c r="Z156" s="35" t="s">
        <v>193</v>
      </c>
      <c r="AA156" s="35" t="s">
        <v>193</v>
      </c>
      <c r="AB156" s="35" t="s">
        <v>193</v>
      </c>
      <c r="AC156" s="35" t="s">
        <v>193</v>
      </c>
      <c r="AD156" s="35" t="s">
        <v>193</v>
      </c>
    </row>
    <row r="157" spans="1:30" ht="225">
      <c r="A157" s="25" t="s">
        <v>179</v>
      </c>
      <c r="B157" s="50" t="s">
        <v>291</v>
      </c>
      <c r="C157" s="51" t="s">
        <v>307</v>
      </c>
      <c r="D157" s="46" t="s">
        <v>308</v>
      </c>
      <c r="E157" s="35" t="s">
        <v>193</v>
      </c>
      <c r="F157" s="35" t="s">
        <v>193</v>
      </c>
      <c r="G157" s="35" t="s">
        <v>193</v>
      </c>
      <c r="H157" s="35" t="s">
        <v>193</v>
      </c>
      <c r="I157" s="35" t="s">
        <v>193</v>
      </c>
      <c r="J157" s="35" t="s">
        <v>193</v>
      </c>
      <c r="K157" s="35" t="s">
        <v>193</v>
      </c>
      <c r="L157" s="35" t="s">
        <v>193</v>
      </c>
      <c r="M157" s="35" t="s">
        <v>193</v>
      </c>
      <c r="N157" s="35" t="s">
        <v>193</v>
      </c>
      <c r="O157" s="35" t="s">
        <v>193</v>
      </c>
      <c r="P157" s="35" t="s">
        <v>193</v>
      </c>
      <c r="Q157" s="35" t="s">
        <v>193</v>
      </c>
      <c r="R157" s="35" t="s">
        <v>193</v>
      </c>
      <c r="S157" s="35" t="s">
        <v>193</v>
      </c>
      <c r="T157" s="35" t="s">
        <v>193</v>
      </c>
      <c r="U157" s="35" t="s">
        <v>193</v>
      </c>
      <c r="V157" s="35" t="s">
        <v>193</v>
      </c>
      <c r="W157" s="35" t="s">
        <v>193</v>
      </c>
      <c r="X157" s="35" t="s">
        <v>193</v>
      </c>
      <c r="Y157" s="35" t="s">
        <v>193</v>
      </c>
      <c r="Z157" s="35" t="s">
        <v>193</v>
      </c>
      <c r="AA157" s="35" t="s">
        <v>193</v>
      </c>
      <c r="AB157" s="35" t="s">
        <v>193</v>
      </c>
      <c r="AC157" s="35" t="s">
        <v>193</v>
      </c>
      <c r="AD157" s="35" t="s">
        <v>193</v>
      </c>
    </row>
    <row r="158" spans="1:30" ht="112.5">
      <c r="A158" s="25" t="s">
        <v>179</v>
      </c>
      <c r="B158" s="50" t="s">
        <v>291</v>
      </c>
      <c r="C158" s="51" t="s">
        <v>309</v>
      </c>
      <c r="D158" s="46" t="s">
        <v>310</v>
      </c>
      <c r="E158" s="35" t="s">
        <v>193</v>
      </c>
      <c r="F158" s="35" t="s">
        <v>193</v>
      </c>
      <c r="G158" s="35" t="s">
        <v>193</v>
      </c>
      <c r="H158" s="35" t="s">
        <v>193</v>
      </c>
      <c r="I158" s="35" t="s">
        <v>193</v>
      </c>
      <c r="J158" s="35" t="s">
        <v>193</v>
      </c>
      <c r="K158" s="35" t="s">
        <v>193</v>
      </c>
      <c r="L158" s="35" t="s">
        <v>193</v>
      </c>
      <c r="M158" s="35" t="s">
        <v>193</v>
      </c>
      <c r="N158" s="35" t="s">
        <v>193</v>
      </c>
      <c r="O158" s="35" t="s">
        <v>193</v>
      </c>
      <c r="P158" s="35" t="s">
        <v>193</v>
      </c>
      <c r="Q158" s="35" t="s">
        <v>193</v>
      </c>
      <c r="R158" s="35" t="s">
        <v>193</v>
      </c>
      <c r="S158" s="35" t="s">
        <v>193</v>
      </c>
      <c r="T158" s="35" t="s">
        <v>193</v>
      </c>
      <c r="U158" s="35" t="s">
        <v>193</v>
      </c>
      <c r="V158" s="35" t="s">
        <v>193</v>
      </c>
      <c r="W158" s="35" t="s">
        <v>193</v>
      </c>
      <c r="X158" s="35" t="s">
        <v>193</v>
      </c>
      <c r="Y158" s="35" t="s">
        <v>193</v>
      </c>
      <c r="Z158" s="35" t="s">
        <v>193</v>
      </c>
      <c r="AA158" s="35" t="s">
        <v>193</v>
      </c>
      <c r="AB158" s="35" t="s">
        <v>193</v>
      </c>
      <c r="AC158" s="35" t="s">
        <v>193</v>
      </c>
      <c r="AD158" s="35" t="s">
        <v>193</v>
      </c>
    </row>
    <row r="159" spans="1:30" ht="225">
      <c r="A159" s="25" t="s">
        <v>179</v>
      </c>
      <c r="B159" s="50" t="s">
        <v>291</v>
      </c>
      <c r="C159" s="51" t="s">
        <v>311</v>
      </c>
      <c r="D159" s="46" t="s">
        <v>312</v>
      </c>
      <c r="E159" s="35" t="s">
        <v>193</v>
      </c>
      <c r="F159" s="35" t="s">
        <v>193</v>
      </c>
      <c r="G159" s="35" t="s">
        <v>193</v>
      </c>
      <c r="H159" s="35" t="s">
        <v>193</v>
      </c>
      <c r="I159" s="35" t="s">
        <v>193</v>
      </c>
      <c r="J159" s="35" t="s">
        <v>193</v>
      </c>
      <c r="K159" s="35" t="s">
        <v>193</v>
      </c>
      <c r="L159" s="35" t="s">
        <v>193</v>
      </c>
      <c r="M159" s="35" t="s">
        <v>193</v>
      </c>
      <c r="N159" s="35" t="s">
        <v>193</v>
      </c>
      <c r="O159" s="35" t="s">
        <v>193</v>
      </c>
      <c r="P159" s="35" t="s">
        <v>193</v>
      </c>
      <c r="Q159" s="35" t="s">
        <v>193</v>
      </c>
      <c r="R159" s="35" t="s">
        <v>193</v>
      </c>
      <c r="S159" s="35" t="s">
        <v>193</v>
      </c>
      <c r="T159" s="35" t="s">
        <v>193</v>
      </c>
      <c r="U159" s="35" t="s">
        <v>193</v>
      </c>
      <c r="V159" s="35" t="s">
        <v>193</v>
      </c>
      <c r="W159" s="35" t="s">
        <v>193</v>
      </c>
      <c r="X159" s="35" t="s">
        <v>193</v>
      </c>
      <c r="Y159" s="35" t="s">
        <v>193</v>
      </c>
      <c r="Z159" s="35" t="s">
        <v>193</v>
      </c>
      <c r="AA159" s="35" t="s">
        <v>193</v>
      </c>
      <c r="AB159" s="35" t="s">
        <v>193</v>
      </c>
      <c r="AC159" s="35" t="s">
        <v>193</v>
      </c>
      <c r="AD159" s="35" t="s">
        <v>193</v>
      </c>
    </row>
    <row r="160" spans="1:30" ht="112.5">
      <c r="A160" s="25" t="s">
        <v>179</v>
      </c>
      <c r="B160" s="50" t="s">
        <v>291</v>
      </c>
      <c r="C160" s="51" t="s">
        <v>313</v>
      </c>
      <c r="D160" s="46" t="s">
        <v>314</v>
      </c>
      <c r="E160" s="35" t="s">
        <v>193</v>
      </c>
      <c r="F160" s="35" t="s">
        <v>193</v>
      </c>
      <c r="G160" s="35" t="s">
        <v>193</v>
      </c>
      <c r="H160" s="35" t="s">
        <v>193</v>
      </c>
      <c r="I160" s="35" t="s">
        <v>193</v>
      </c>
      <c r="J160" s="35" t="s">
        <v>193</v>
      </c>
      <c r="K160" s="35" t="s">
        <v>193</v>
      </c>
      <c r="L160" s="35" t="s">
        <v>193</v>
      </c>
      <c r="M160" s="35" t="s">
        <v>193</v>
      </c>
      <c r="N160" s="35" t="s">
        <v>193</v>
      </c>
      <c r="O160" s="35" t="s">
        <v>193</v>
      </c>
      <c r="P160" s="35" t="s">
        <v>193</v>
      </c>
      <c r="Q160" s="35" t="s">
        <v>193</v>
      </c>
      <c r="R160" s="35" t="s">
        <v>193</v>
      </c>
      <c r="S160" s="35" t="s">
        <v>193</v>
      </c>
      <c r="T160" s="35" t="s">
        <v>193</v>
      </c>
      <c r="U160" s="35" t="s">
        <v>193</v>
      </c>
      <c r="V160" s="35" t="s">
        <v>193</v>
      </c>
      <c r="W160" s="35" t="s">
        <v>193</v>
      </c>
      <c r="X160" s="35" t="s">
        <v>193</v>
      </c>
      <c r="Y160" s="35" t="s">
        <v>193</v>
      </c>
      <c r="Z160" s="35" t="s">
        <v>193</v>
      </c>
      <c r="AA160" s="35" t="s">
        <v>193</v>
      </c>
      <c r="AB160" s="35" t="s">
        <v>193</v>
      </c>
      <c r="AC160" s="35" t="s">
        <v>193</v>
      </c>
      <c r="AD160" s="35" t="s">
        <v>193</v>
      </c>
    </row>
    <row r="161" spans="1:30" ht="206.25">
      <c r="A161" s="25" t="s">
        <v>179</v>
      </c>
      <c r="B161" s="50" t="s">
        <v>291</v>
      </c>
      <c r="C161" s="51" t="s">
        <v>315</v>
      </c>
      <c r="D161" s="46" t="s">
        <v>316</v>
      </c>
      <c r="E161" s="35" t="s">
        <v>193</v>
      </c>
      <c r="F161" s="35" t="s">
        <v>193</v>
      </c>
      <c r="G161" s="35" t="s">
        <v>193</v>
      </c>
      <c r="H161" s="35" t="s">
        <v>193</v>
      </c>
      <c r="I161" s="35" t="s">
        <v>193</v>
      </c>
      <c r="J161" s="35" t="s">
        <v>193</v>
      </c>
      <c r="K161" s="35" t="s">
        <v>193</v>
      </c>
      <c r="L161" s="35" t="s">
        <v>193</v>
      </c>
      <c r="M161" s="35" t="s">
        <v>193</v>
      </c>
      <c r="N161" s="35" t="s">
        <v>193</v>
      </c>
      <c r="O161" s="35" t="s">
        <v>193</v>
      </c>
      <c r="P161" s="35" t="s">
        <v>193</v>
      </c>
      <c r="Q161" s="35" t="s">
        <v>193</v>
      </c>
      <c r="R161" s="35" t="s">
        <v>193</v>
      </c>
      <c r="S161" s="35" t="s">
        <v>193</v>
      </c>
      <c r="T161" s="35" t="s">
        <v>193</v>
      </c>
      <c r="U161" s="35" t="s">
        <v>193</v>
      </c>
      <c r="V161" s="35" t="s">
        <v>193</v>
      </c>
      <c r="W161" s="35" t="s">
        <v>193</v>
      </c>
      <c r="X161" s="35" t="s">
        <v>193</v>
      </c>
      <c r="Y161" s="35" t="s">
        <v>193</v>
      </c>
      <c r="Z161" s="35" t="s">
        <v>193</v>
      </c>
      <c r="AA161" s="35" t="s">
        <v>193</v>
      </c>
      <c r="AB161" s="35" t="s">
        <v>193</v>
      </c>
      <c r="AC161" s="35" t="s">
        <v>193</v>
      </c>
      <c r="AD161" s="35" t="s">
        <v>193</v>
      </c>
    </row>
    <row r="162" spans="1:30" ht="131.25">
      <c r="A162" s="25" t="s">
        <v>179</v>
      </c>
      <c r="B162" s="50" t="s">
        <v>291</v>
      </c>
      <c r="C162" s="51" t="s">
        <v>317</v>
      </c>
      <c r="D162" s="46" t="s">
        <v>318</v>
      </c>
      <c r="E162" s="35" t="s">
        <v>193</v>
      </c>
      <c r="F162" s="35" t="s">
        <v>193</v>
      </c>
      <c r="G162" s="35" t="s">
        <v>193</v>
      </c>
      <c r="H162" s="35" t="s">
        <v>193</v>
      </c>
      <c r="I162" s="35" t="s">
        <v>193</v>
      </c>
      <c r="J162" s="35" t="s">
        <v>193</v>
      </c>
      <c r="K162" s="35" t="s">
        <v>193</v>
      </c>
      <c r="L162" s="35" t="s">
        <v>193</v>
      </c>
      <c r="M162" s="35" t="s">
        <v>193</v>
      </c>
      <c r="N162" s="35" t="s">
        <v>193</v>
      </c>
      <c r="O162" s="35" t="s">
        <v>193</v>
      </c>
      <c r="P162" s="35" t="s">
        <v>193</v>
      </c>
      <c r="Q162" s="35" t="s">
        <v>193</v>
      </c>
      <c r="R162" s="35" t="s">
        <v>193</v>
      </c>
      <c r="S162" s="35" t="s">
        <v>193</v>
      </c>
      <c r="T162" s="35" t="s">
        <v>193</v>
      </c>
      <c r="U162" s="35" t="s">
        <v>193</v>
      </c>
      <c r="V162" s="35" t="s">
        <v>193</v>
      </c>
      <c r="W162" s="35" t="s">
        <v>193</v>
      </c>
      <c r="X162" s="35" t="s">
        <v>193</v>
      </c>
      <c r="Y162" s="35" t="s">
        <v>193</v>
      </c>
      <c r="Z162" s="35" t="s">
        <v>193</v>
      </c>
      <c r="AA162" s="35" t="s">
        <v>193</v>
      </c>
      <c r="AB162" s="35" t="s">
        <v>193</v>
      </c>
      <c r="AC162" s="35" t="s">
        <v>193</v>
      </c>
      <c r="AD162" s="35" t="s">
        <v>193</v>
      </c>
    </row>
    <row r="163" spans="1:30" ht="262.5">
      <c r="A163" s="25" t="s">
        <v>179</v>
      </c>
      <c r="B163" s="50" t="s">
        <v>291</v>
      </c>
      <c r="C163" s="51" t="s">
        <v>319</v>
      </c>
      <c r="D163" s="46" t="s">
        <v>320</v>
      </c>
      <c r="E163" s="35" t="s">
        <v>193</v>
      </c>
      <c r="F163" s="35" t="s">
        <v>193</v>
      </c>
      <c r="G163" s="35" t="s">
        <v>193</v>
      </c>
      <c r="H163" s="35" t="s">
        <v>193</v>
      </c>
      <c r="I163" s="35" t="s">
        <v>193</v>
      </c>
      <c r="J163" s="35" t="s">
        <v>193</v>
      </c>
      <c r="K163" s="35" t="s">
        <v>193</v>
      </c>
      <c r="L163" s="35" t="s">
        <v>193</v>
      </c>
      <c r="M163" s="35" t="s">
        <v>193</v>
      </c>
      <c r="N163" s="35" t="s">
        <v>193</v>
      </c>
      <c r="O163" s="35" t="s">
        <v>193</v>
      </c>
      <c r="P163" s="35" t="s">
        <v>193</v>
      </c>
      <c r="Q163" s="35" t="s">
        <v>193</v>
      </c>
      <c r="R163" s="35" t="s">
        <v>193</v>
      </c>
      <c r="S163" s="35" t="s">
        <v>193</v>
      </c>
      <c r="T163" s="35" t="s">
        <v>193</v>
      </c>
      <c r="U163" s="35" t="s">
        <v>193</v>
      </c>
      <c r="V163" s="35" t="s">
        <v>193</v>
      </c>
      <c r="W163" s="35" t="s">
        <v>193</v>
      </c>
      <c r="X163" s="35" t="s">
        <v>193</v>
      </c>
      <c r="Y163" s="35" t="s">
        <v>193</v>
      </c>
      <c r="Z163" s="35" t="s">
        <v>193</v>
      </c>
      <c r="AA163" s="35" t="s">
        <v>193</v>
      </c>
      <c r="AB163" s="35" t="s">
        <v>193</v>
      </c>
      <c r="AC163" s="35" t="s">
        <v>193</v>
      </c>
      <c r="AD163" s="35" t="s">
        <v>193</v>
      </c>
    </row>
    <row r="164" spans="1:30" ht="131.25">
      <c r="A164" s="25" t="s">
        <v>179</v>
      </c>
      <c r="B164" s="50" t="s">
        <v>291</v>
      </c>
      <c r="C164" s="51" t="s">
        <v>321</v>
      </c>
      <c r="D164" s="46" t="s">
        <v>322</v>
      </c>
      <c r="E164" s="35" t="s">
        <v>193</v>
      </c>
      <c r="F164" s="35" t="s">
        <v>193</v>
      </c>
      <c r="G164" s="35" t="s">
        <v>193</v>
      </c>
      <c r="H164" s="35" t="s">
        <v>193</v>
      </c>
      <c r="I164" s="35" t="s">
        <v>193</v>
      </c>
      <c r="J164" s="35" t="s">
        <v>193</v>
      </c>
      <c r="K164" s="35" t="s">
        <v>193</v>
      </c>
      <c r="L164" s="35" t="s">
        <v>193</v>
      </c>
      <c r="M164" s="35" t="s">
        <v>193</v>
      </c>
      <c r="N164" s="35" t="s">
        <v>193</v>
      </c>
      <c r="O164" s="35" t="s">
        <v>193</v>
      </c>
      <c r="P164" s="35" t="s">
        <v>193</v>
      </c>
      <c r="Q164" s="35" t="s">
        <v>193</v>
      </c>
      <c r="R164" s="35" t="s">
        <v>193</v>
      </c>
      <c r="S164" s="35" t="s">
        <v>193</v>
      </c>
      <c r="T164" s="35" t="s">
        <v>193</v>
      </c>
      <c r="U164" s="35" t="s">
        <v>193</v>
      </c>
      <c r="V164" s="35" t="s">
        <v>193</v>
      </c>
      <c r="W164" s="35" t="s">
        <v>193</v>
      </c>
      <c r="X164" s="35" t="s">
        <v>193</v>
      </c>
      <c r="Y164" s="35" t="s">
        <v>193</v>
      </c>
      <c r="Z164" s="35" t="s">
        <v>193</v>
      </c>
      <c r="AA164" s="35" t="s">
        <v>193</v>
      </c>
      <c r="AB164" s="35" t="s">
        <v>193</v>
      </c>
      <c r="AC164" s="35" t="s">
        <v>193</v>
      </c>
      <c r="AD164" s="35" t="s">
        <v>193</v>
      </c>
    </row>
    <row r="165" spans="1:30" ht="225">
      <c r="A165" s="25" t="s">
        <v>179</v>
      </c>
      <c r="B165" s="50" t="s">
        <v>291</v>
      </c>
      <c r="C165" s="51" t="s">
        <v>323</v>
      </c>
      <c r="D165" s="46" t="s">
        <v>324</v>
      </c>
      <c r="E165" s="35" t="s">
        <v>193</v>
      </c>
      <c r="F165" s="35" t="s">
        <v>193</v>
      </c>
      <c r="G165" s="35" t="s">
        <v>193</v>
      </c>
      <c r="H165" s="35" t="s">
        <v>193</v>
      </c>
      <c r="I165" s="35" t="s">
        <v>193</v>
      </c>
      <c r="J165" s="35" t="s">
        <v>193</v>
      </c>
      <c r="K165" s="35" t="s">
        <v>193</v>
      </c>
      <c r="L165" s="35" t="s">
        <v>193</v>
      </c>
      <c r="M165" s="35" t="s">
        <v>193</v>
      </c>
      <c r="N165" s="35" t="s">
        <v>193</v>
      </c>
      <c r="O165" s="35" t="s">
        <v>193</v>
      </c>
      <c r="P165" s="35" t="s">
        <v>193</v>
      </c>
      <c r="Q165" s="35" t="s">
        <v>193</v>
      </c>
      <c r="R165" s="35" t="s">
        <v>193</v>
      </c>
      <c r="S165" s="35" t="s">
        <v>193</v>
      </c>
      <c r="T165" s="35" t="s">
        <v>193</v>
      </c>
      <c r="U165" s="35" t="s">
        <v>193</v>
      </c>
      <c r="V165" s="35" t="s">
        <v>193</v>
      </c>
      <c r="W165" s="35" t="s">
        <v>193</v>
      </c>
      <c r="X165" s="35" t="s">
        <v>193</v>
      </c>
      <c r="Y165" s="35" t="s">
        <v>193</v>
      </c>
      <c r="Z165" s="35" t="s">
        <v>193</v>
      </c>
      <c r="AA165" s="35" t="s">
        <v>193</v>
      </c>
      <c r="AB165" s="35" t="s">
        <v>193</v>
      </c>
      <c r="AC165" s="35" t="s">
        <v>193</v>
      </c>
      <c r="AD165" s="35" t="s">
        <v>193</v>
      </c>
    </row>
    <row r="166" spans="1:30" ht="131.25">
      <c r="A166" s="25" t="s">
        <v>179</v>
      </c>
      <c r="B166" s="50" t="s">
        <v>291</v>
      </c>
      <c r="C166" s="51" t="s">
        <v>325</v>
      </c>
      <c r="D166" s="46" t="s">
        <v>326</v>
      </c>
      <c r="E166" s="35" t="s">
        <v>193</v>
      </c>
      <c r="F166" s="35" t="s">
        <v>193</v>
      </c>
      <c r="G166" s="35" t="s">
        <v>193</v>
      </c>
      <c r="H166" s="35" t="s">
        <v>193</v>
      </c>
      <c r="I166" s="35" t="s">
        <v>193</v>
      </c>
      <c r="J166" s="35" t="s">
        <v>193</v>
      </c>
      <c r="K166" s="35" t="s">
        <v>193</v>
      </c>
      <c r="L166" s="35" t="s">
        <v>193</v>
      </c>
      <c r="M166" s="35" t="s">
        <v>193</v>
      </c>
      <c r="N166" s="35" t="s">
        <v>193</v>
      </c>
      <c r="O166" s="35" t="s">
        <v>193</v>
      </c>
      <c r="P166" s="35" t="s">
        <v>193</v>
      </c>
      <c r="Q166" s="35" t="s">
        <v>193</v>
      </c>
      <c r="R166" s="35" t="s">
        <v>193</v>
      </c>
      <c r="S166" s="35" t="s">
        <v>193</v>
      </c>
      <c r="T166" s="35" t="s">
        <v>193</v>
      </c>
      <c r="U166" s="35" t="s">
        <v>193</v>
      </c>
      <c r="V166" s="35" t="s">
        <v>193</v>
      </c>
      <c r="W166" s="35" t="s">
        <v>193</v>
      </c>
      <c r="X166" s="35" t="s">
        <v>193</v>
      </c>
      <c r="Y166" s="35" t="s">
        <v>193</v>
      </c>
      <c r="Z166" s="35" t="s">
        <v>193</v>
      </c>
      <c r="AA166" s="35" t="s">
        <v>193</v>
      </c>
      <c r="AB166" s="35" t="s">
        <v>193</v>
      </c>
      <c r="AC166" s="35" t="s">
        <v>193</v>
      </c>
      <c r="AD166" s="35" t="s">
        <v>193</v>
      </c>
    </row>
    <row r="167" spans="1:30" ht="225">
      <c r="A167" s="25" t="s">
        <v>179</v>
      </c>
      <c r="B167" s="50" t="s">
        <v>291</v>
      </c>
      <c r="C167" s="51" t="s">
        <v>327</v>
      </c>
      <c r="D167" s="46" t="s">
        <v>328</v>
      </c>
      <c r="E167" s="35" t="s">
        <v>193</v>
      </c>
      <c r="F167" s="35" t="s">
        <v>193</v>
      </c>
      <c r="G167" s="35" t="s">
        <v>193</v>
      </c>
      <c r="H167" s="35" t="s">
        <v>193</v>
      </c>
      <c r="I167" s="35" t="s">
        <v>193</v>
      </c>
      <c r="J167" s="35" t="s">
        <v>193</v>
      </c>
      <c r="K167" s="35" t="s">
        <v>193</v>
      </c>
      <c r="L167" s="35" t="s">
        <v>193</v>
      </c>
      <c r="M167" s="35" t="s">
        <v>193</v>
      </c>
      <c r="N167" s="35" t="s">
        <v>193</v>
      </c>
      <c r="O167" s="35" t="s">
        <v>193</v>
      </c>
      <c r="P167" s="35" t="s">
        <v>193</v>
      </c>
      <c r="Q167" s="35" t="s">
        <v>193</v>
      </c>
      <c r="R167" s="35" t="s">
        <v>193</v>
      </c>
      <c r="S167" s="35" t="s">
        <v>193</v>
      </c>
      <c r="T167" s="35" t="s">
        <v>193</v>
      </c>
      <c r="U167" s="35" t="s">
        <v>193</v>
      </c>
      <c r="V167" s="35" t="s">
        <v>193</v>
      </c>
      <c r="W167" s="35" t="s">
        <v>193</v>
      </c>
      <c r="X167" s="35" t="s">
        <v>193</v>
      </c>
      <c r="Y167" s="35" t="s">
        <v>193</v>
      </c>
      <c r="Z167" s="35" t="s">
        <v>193</v>
      </c>
      <c r="AA167" s="35" t="s">
        <v>193</v>
      </c>
      <c r="AB167" s="35" t="s">
        <v>193</v>
      </c>
      <c r="AC167" s="35" t="s">
        <v>193</v>
      </c>
      <c r="AD167" s="35" t="s">
        <v>193</v>
      </c>
    </row>
    <row r="168" spans="1:30" ht="131.25">
      <c r="A168" s="25" t="s">
        <v>179</v>
      </c>
      <c r="B168" s="50" t="s">
        <v>291</v>
      </c>
      <c r="C168" s="51" t="s">
        <v>329</v>
      </c>
      <c r="D168" s="46" t="s">
        <v>330</v>
      </c>
      <c r="E168" s="35" t="s">
        <v>193</v>
      </c>
      <c r="F168" s="35" t="s">
        <v>193</v>
      </c>
      <c r="G168" s="35" t="s">
        <v>193</v>
      </c>
      <c r="H168" s="35" t="s">
        <v>193</v>
      </c>
      <c r="I168" s="35" t="s">
        <v>193</v>
      </c>
      <c r="J168" s="35" t="s">
        <v>193</v>
      </c>
      <c r="K168" s="35" t="s">
        <v>193</v>
      </c>
      <c r="L168" s="35" t="s">
        <v>193</v>
      </c>
      <c r="M168" s="35" t="s">
        <v>193</v>
      </c>
      <c r="N168" s="35" t="s">
        <v>193</v>
      </c>
      <c r="O168" s="35" t="s">
        <v>193</v>
      </c>
      <c r="P168" s="35" t="s">
        <v>193</v>
      </c>
      <c r="Q168" s="35" t="s">
        <v>193</v>
      </c>
      <c r="R168" s="35" t="s">
        <v>193</v>
      </c>
      <c r="S168" s="35" t="s">
        <v>193</v>
      </c>
      <c r="T168" s="35" t="s">
        <v>193</v>
      </c>
      <c r="U168" s="35" t="s">
        <v>193</v>
      </c>
      <c r="V168" s="35" t="s">
        <v>193</v>
      </c>
      <c r="W168" s="35" t="s">
        <v>193</v>
      </c>
      <c r="X168" s="35" t="s">
        <v>193</v>
      </c>
      <c r="Y168" s="35" t="s">
        <v>193</v>
      </c>
      <c r="Z168" s="35" t="s">
        <v>193</v>
      </c>
      <c r="AA168" s="35" t="s">
        <v>193</v>
      </c>
      <c r="AB168" s="35" t="s">
        <v>193</v>
      </c>
      <c r="AC168" s="35" t="s">
        <v>193</v>
      </c>
      <c r="AD168" s="35" t="s">
        <v>193</v>
      </c>
    </row>
    <row r="169" spans="1:30" ht="225">
      <c r="A169" s="25" t="s">
        <v>179</v>
      </c>
      <c r="B169" s="50" t="s">
        <v>291</v>
      </c>
      <c r="C169" s="51" t="s">
        <v>331</v>
      </c>
      <c r="D169" s="46" t="s">
        <v>332</v>
      </c>
      <c r="E169" s="35" t="s">
        <v>193</v>
      </c>
      <c r="F169" s="35" t="s">
        <v>193</v>
      </c>
      <c r="G169" s="35" t="s">
        <v>193</v>
      </c>
      <c r="H169" s="35" t="s">
        <v>193</v>
      </c>
      <c r="I169" s="35" t="s">
        <v>193</v>
      </c>
      <c r="J169" s="35" t="s">
        <v>193</v>
      </c>
      <c r="K169" s="35" t="s">
        <v>193</v>
      </c>
      <c r="L169" s="35" t="s">
        <v>193</v>
      </c>
      <c r="M169" s="35" t="s">
        <v>193</v>
      </c>
      <c r="N169" s="35" t="s">
        <v>193</v>
      </c>
      <c r="O169" s="35" t="s">
        <v>193</v>
      </c>
      <c r="P169" s="35" t="s">
        <v>193</v>
      </c>
      <c r="Q169" s="35" t="s">
        <v>193</v>
      </c>
      <c r="R169" s="35" t="s">
        <v>193</v>
      </c>
      <c r="S169" s="35" t="s">
        <v>193</v>
      </c>
      <c r="T169" s="35" t="s">
        <v>193</v>
      </c>
      <c r="U169" s="35" t="s">
        <v>193</v>
      </c>
      <c r="V169" s="35" t="s">
        <v>193</v>
      </c>
      <c r="W169" s="35" t="s">
        <v>193</v>
      </c>
      <c r="X169" s="35" t="s">
        <v>193</v>
      </c>
      <c r="Y169" s="35" t="s">
        <v>193</v>
      </c>
      <c r="Z169" s="35" t="s">
        <v>193</v>
      </c>
      <c r="AA169" s="35" t="s">
        <v>193</v>
      </c>
      <c r="AB169" s="35" t="s">
        <v>193</v>
      </c>
      <c r="AC169" s="35" t="s">
        <v>193</v>
      </c>
      <c r="AD169" s="35" t="s">
        <v>193</v>
      </c>
    </row>
    <row r="170" spans="1:30" ht="131.25">
      <c r="A170" s="25" t="s">
        <v>179</v>
      </c>
      <c r="B170" s="50" t="s">
        <v>291</v>
      </c>
      <c r="C170" s="51" t="s">
        <v>333</v>
      </c>
      <c r="D170" s="46" t="s">
        <v>334</v>
      </c>
      <c r="E170" s="35" t="s">
        <v>193</v>
      </c>
      <c r="F170" s="35" t="s">
        <v>193</v>
      </c>
      <c r="G170" s="35" t="s">
        <v>193</v>
      </c>
      <c r="H170" s="35" t="s">
        <v>193</v>
      </c>
      <c r="I170" s="35" t="s">
        <v>193</v>
      </c>
      <c r="J170" s="35" t="s">
        <v>193</v>
      </c>
      <c r="K170" s="35" t="s">
        <v>193</v>
      </c>
      <c r="L170" s="35" t="s">
        <v>193</v>
      </c>
      <c r="M170" s="35" t="s">
        <v>193</v>
      </c>
      <c r="N170" s="35" t="s">
        <v>193</v>
      </c>
      <c r="O170" s="35" t="s">
        <v>193</v>
      </c>
      <c r="P170" s="35" t="s">
        <v>193</v>
      </c>
      <c r="Q170" s="35" t="s">
        <v>193</v>
      </c>
      <c r="R170" s="35" t="s">
        <v>193</v>
      </c>
      <c r="S170" s="35" t="s">
        <v>193</v>
      </c>
      <c r="T170" s="35" t="s">
        <v>193</v>
      </c>
      <c r="U170" s="35" t="s">
        <v>193</v>
      </c>
      <c r="V170" s="35" t="s">
        <v>193</v>
      </c>
      <c r="W170" s="35" t="s">
        <v>193</v>
      </c>
      <c r="X170" s="35" t="s">
        <v>193</v>
      </c>
      <c r="Y170" s="35" t="s">
        <v>193</v>
      </c>
      <c r="Z170" s="35" t="s">
        <v>193</v>
      </c>
      <c r="AA170" s="35" t="s">
        <v>193</v>
      </c>
      <c r="AB170" s="35" t="s">
        <v>193</v>
      </c>
      <c r="AC170" s="35" t="s">
        <v>193</v>
      </c>
      <c r="AD170" s="35" t="s">
        <v>193</v>
      </c>
    </row>
    <row r="171" spans="1:30" ht="225">
      <c r="A171" s="25" t="s">
        <v>179</v>
      </c>
      <c r="B171" s="50" t="s">
        <v>291</v>
      </c>
      <c r="C171" s="51" t="s">
        <v>335</v>
      </c>
      <c r="D171" s="46" t="s">
        <v>336</v>
      </c>
      <c r="E171" s="35" t="s">
        <v>193</v>
      </c>
      <c r="F171" s="35" t="s">
        <v>193</v>
      </c>
      <c r="G171" s="35" t="s">
        <v>193</v>
      </c>
      <c r="H171" s="35" t="s">
        <v>193</v>
      </c>
      <c r="I171" s="35" t="s">
        <v>193</v>
      </c>
      <c r="J171" s="35" t="s">
        <v>193</v>
      </c>
      <c r="K171" s="35" t="s">
        <v>193</v>
      </c>
      <c r="L171" s="35" t="s">
        <v>193</v>
      </c>
      <c r="M171" s="35" t="s">
        <v>193</v>
      </c>
      <c r="N171" s="35" t="s">
        <v>193</v>
      </c>
      <c r="O171" s="35" t="s">
        <v>193</v>
      </c>
      <c r="P171" s="35" t="s">
        <v>193</v>
      </c>
      <c r="Q171" s="35" t="s">
        <v>193</v>
      </c>
      <c r="R171" s="35" t="s">
        <v>193</v>
      </c>
      <c r="S171" s="35" t="s">
        <v>193</v>
      </c>
      <c r="T171" s="35" t="s">
        <v>193</v>
      </c>
      <c r="U171" s="35" t="s">
        <v>193</v>
      </c>
      <c r="V171" s="35" t="s">
        <v>193</v>
      </c>
      <c r="W171" s="35" t="s">
        <v>193</v>
      </c>
      <c r="X171" s="35" t="s">
        <v>193</v>
      </c>
      <c r="Y171" s="35" t="s">
        <v>193</v>
      </c>
      <c r="Z171" s="35" t="s">
        <v>193</v>
      </c>
      <c r="AA171" s="35" t="s">
        <v>193</v>
      </c>
      <c r="AB171" s="35" t="s">
        <v>193</v>
      </c>
      <c r="AC171" s="35" t="s">
        <v>193</v>
      </c>
      <c r="AD171" s="35" t="s">
        <v>193</v>
      </c>
    </row>
    <row r="172" spans="1:30" ht="112.5">
      <c r="A172" s="25" t="s">
        <v>179</v>
      </c>
      <c r="B172" s="50" t="s">
        <v>291</v>
      </c>
      <c r="C172" s="51" t="s">
        <v>337</v>
      </c>
      <c r="D172" s="46" t="s">
        <v>338</v>
      </c>
      <c r="E172" s="35" t="s">
        <v>193</v>
      </c>
      <c r="F172" s="35" t="s">
        <v>193</v>
      </c>
      <c r="G172" s="35" t="s">
        <v>193</v>
      </c>
      <c r="H172" s="35" t="s">
        <v>193</v>
      </c>
      <c r="I172" s="35" t="s">
        <v>193</v>
      </c>
      <c r="J172" s="35" t="s">
        <v>193</v>
      </c>
      <c r="K172" s="35" t="s">
        <v>193</v>
      </c>
      <c r="L172" s="35" t="s">
        <v>193</v>
      </c>
      <c r="M172" s="35" t="s">
        <v>193</v>
      </c>
      <c r="N172" s="35" t="s">
        <v>193</v>
      </c>
      <c r="O172" s="35" t="s">
        <v>193</v>
      </c>
      <c r="P172" s="35" t="s">
        <v>193</v>
      </c>
      <c r="Q172" s="35" t="s">
        <v>193</v>
      </c>
      <c r="R172" s="35" t="s">
        <v>193</v>
      </c>
      <c r="S172" s="35" t="s">
        <v>193</v>
      </c>
      <c r="T172" s="35" t="s">
        <v>193</v>
      </c>
      <c r="U172" s="35" t="s">
        <v>193</v>
      </c>
      <c r="V172" s="35" t="s">
        <v>193</v>
      </c>
      <c r="W172" s="35" t="s">
        <v>193</v>
      </c>
      <c r="X172" s="35" t="s">
        <v>193</v>
      </c>
      <c r="Y172" s="35" t="s">
        <v>193</v>
      </c>
      <c r="Z172" s="35" t="s">
        <v>193</v>
      </c>
      <c r="AA172" s="35" t="s">
        <v>193</v>
      </c>
      <c r="AB172" s="35" t="s">
        <v>193</v>
      </c>
      <c r="AC172" s="35" t="s">
        <v>193</v>
      </c>
      <c r="AD172" s="35" t="s">
        <v>193</v>
      </c>
    </row>
    <row r="173" spans="1:30" ht="206.25">
      <c r="A173" s="25" t="s">
        <v>179</v>
      </c>
      <c r="B173" s="50" t="s">
        <v>291</v>
      </c>
      <c r="C173" s="51" t="s">
        <v>339</v>
      </c>
      <c r="D173" s="46" t="s">
        <v>340</v>
      </c>
      <c r="E173" s="35" t="s">
        <v>193</v>
      </c>
      <c r="F173" s="35" t="s">
        <v>193</v>
      </c>
      <c r="G173" s="35" t="s">
        <v>193</v>
      </c>
      <c r="H173" s="35" t="s">
        <v>193</v>
      </c>
      <c r="I173" s="35" t="s">
        <v>193</v>
      </c>
      <c r="J173" s="35" t="s">
        <v>193</v>
      </c>
      <c r="K173" s="35" t="s">
        <v>193</v>
      </c>
      <c r="L173" s="35" t="s">
        <v>193</v>
      </c>
      <c r="M173" s="35" t="s">
        <v>193</v>
      </c>
      <c r="N173" s="35" t="s">
        <v>193</v>
      </c>
      <c r="O173" s="35" t="s">
        <v>193</v>
      </c>
      <c r="P173" s="35" t="s">
        <v>193</v>
      </c>
      <c r="Q173" s="35" t="s">
        <v>193</v>
      </c>
      <c r="R173" s="35" t="s">
        <v>193</v>
      </c>
      <c r="S173" s="35" t="s">
        <v>193</v>
      </c>
      <c r="T173" s="35" t="s">
        <v>193</v>
      </c>
      <c r="U173" s="35" t="s">
        <v>193</v>
      </c>
      <c r="V173" s="35" t="s">
        <v>193</v>
      </c>
      <c r="W173" s="35" t="s">
        <v>193</v>
      </c>
      <c r="X173" s="35" t="s">
        <v>193</v>
      </c>
      <c r="Y173" s="35" t="s">
        <v>193</v>
      </c>
      <c r="Z173" s="35" t="s">
        <v>193</v>
      </c>
      <c r="AA173" s="35" t="s">
        <v>193</v>
      </c>
      <c r="AB173" s="35" t="s">
        <v>193</v>
      </c>
      <c r="AC173" s="35" t="s">
        <v>193</v>
      </c>
      <c r="AD173" s="35" t="s">
        <v>193</v>
      </c>
    </row>
    <row r="174" spans="1:30" ht="187.5">
      <c r="A174" s="25" t="s">
        <v>179</v>
      </c>
      <c r="B174" s="50" t="s">
        <v>291</v>
      </c>
      <c r="C174" s="51" t="s">
        <v>341</v>
      </c>
      <c r="D174" s="46" t="s">
        <v>342</v>
      </c>
      <c r="E174" s="35" t="s">
        <v>193</v>
      </c>
      <c r="F174" s="35" t="s">
        <v>193</v>
      </c>
      <c r="G174" s="35" t="s">
        <v>193</v>
      </c>
      <c r="H174" s="35" t="s">
        <v>193</v>
      </c>
      <c r="I174" s="35" t="s">
        <v>193</v>
      </c>
      <c r="J174" s="35" t="s">
        <v>193</v>
      </c>
      <c r="K174" s="35" t="s">
        <v>193</v>
      </c>
      <c r="L174" s="35" t="s">
        <v>193</v>
      </c>
      <c r="M174" s="35" t="s">
        <v>193</v>
      </c>
      <c r="N174" s="35" t="s">
        <v>193</v>
      </c>
      <c r="O174" s="35" t="s">
        <v>193</v>
      </c>
      <c r="P174" s="35" t="s">
        <v>193</v>
      </c>
      <c r="Q174" s="35" t="s">
        <v>193</v>
      </c>
      <c r="R174" s="35" t="s">
        <v>193</v>
      </c>
      <c r="S174" s="35" t="s">
        <v>193</v>
      </c>
      <c r="T174" s="35" t="s">
        <v>193</v>
      </c>
      <c r="U174" s="35" t="s">
        <v>193</v>
      </c>
      <c r="V174" s="35" t="s">
        <v>193</v>
      </c>
      <c r="W174" s="35" t="s">
        <v>193</v>
      </c>
      <c r="X174" s="35" t="s">
        <v>193</v>
      </c>
      <c r="Y174" s="35" t="s">
        <v>193</v>
      </c>
      <c r="Z174" s="35" t="s">
        <v>193</v>
      </c>
      <c r="AA174" s="35" t="s">
        <v>193</v>
      </c>
      <c r="AB174" s="35" t="s">
        <v>193</v>
      </c>
      <c r="AC174" s="35" t="s">
        <v>193</v>
      </c>
      <c r="AD174" s="35" t="s">
        <v>193</v>
      </c>
    </row>
    <row r="175" spans="1:30" ht="56.25">
      <c r="A175" s="25" t="s">
        <v>179</v>
      </c>
      <c r="B175" s="33" t="s">
        <v>291</v>
      </c>
      <c r="C175" s="42" t="s">
        <v>343</v>
      </c>
      <c r="D175" s="46" t="s">
        <v>344</v>
      </c>
      <c r="E175" s="35" t="s">
        <v>193</v>
      </c>
      <c r="F175" s="35" t="s">
        <v>193</v>
      </c>
      <c r="G175" s="35" t="s">
        <v>193</v>
      </c>
      <c r="H175" s="35" t="s">
        <v>193</v>
      </c>
      <c r="I175" s="35" t="s">
        <v>193</v>
      </c>
      <c r="J175" s="35" t="s">
        <v>193</v>
      </c>
      <c r="K175" s="35" t="s">
        <v>193</v>
      </c>
      <c r="L175" s="35" t="s">
        <v>193</v>
      </c>
      <c r="M175" s="35" t="s">
        <v>193</v>
      </c>
      <c r="N175" s="35" t="s">
        <v>193</v>
      </c>
      <c r="O175" s="35" t="s">
        <v>193</v>
      </c>
      <c r="P175" s="35" t="s">
        <v>193</v>
      </c>
      <c r="Q175" s="35" t="s">
        <v>193</v>
      </c>
      <c r="R175" s="35" t="s">
        <v>193</v>
      </c>
      <c r="S175" s="35" t="s">
        <v>193</v>
      </c>
      <c r="T175" s="35" t="s">
        <v>193</v>
      </c>
      <c r="U175" s="35" t="s">
        <v>193</v>
      </c>
      <c r="V175" s="35" t="s">
        <v>193</v>
      </c>
      <c r="W175" s="35" t="s">
        <v>193</v>
      </c>
      <c r="X175" s="35" t="s">
        <v>193</v>
      </c>
      <c r="Y175" s="35" t="s">
        <v>193</v>
      </c>
      <c r="Z175" s="35" t="s">
        <v>193</v>
      </c>
      <c r="AA175" s="35" t="s">
        <v>193</v>
      </c>
      <c r="AB175" s="35" t="s">
        <v>193</v>
      </c>
      <c r="AC175" s="35" t="s">
        <v>193</v>
      </c>
      <c r="AD175" s="35" t="s">
        <v>193</v>
      </c>
    </row>
    <row r="176" spans="1:30" ht="93.75">
      <c r="A176" s="25" t="s">
        <v>179</v>
      </c>
      <c r="B176" s="33" t="s">
        <v>291</v>
      </c>
      <c r="C176" s="42" t="s">
        <v>345</v>
      </c>
      <c r="D176" s="46" t="s">
        <v>346</v>
      </c>
      <c r="E176" s="35" t="s">
        <v>193</v>
      </c>
      <c r="F176" s="35" t="s">
        <v>193</v>
      </c>
      <c r="G176" s="35" t="s">
        <v>193</v>
      </c>
      <c r="H176" s="35" t="s">
        <v>193</v>
      </c>
      <c r="I176" s="35" t="s">
        <v>193</v>
      </c>
      <c r="J176" s="35" t="s">
        <v>193</v>
      </c>
      <c r="K176" s="35" t="s">
        <v>193</v>
      </c>
      <c r="L176" s="35" t="s">
        <v>193</v>
      </c>
      <c r="M176" s="35" t="s">
        <v>193</v>
      </c>
      <c r="N176" s="35" t="s">
        <v>193</v>
      </c>
      <c r="O176" s="35" t="s">
        <v>193</v>
      </c>
      <c r="P176" s="35" t="s">
        <v>193</v>
      </c>
      <c r="Q176" s="35" t="s">
        <v>193</v>
      </c>
      <c r="R176" s="35" t="s">
        <v>193</v>
      </c>
      <c r="S176" s="35" t="s">
        <v>193</v>
      </c>
      <c r="T176" s="35" t="s">
        <v>193</v>
      </c>
      <c r="U176" s="35" t="s">
        <v>193</v>
      </c>
      <c r="V176" s="35" t="s">
        <v>193</v>
      </c>
      <c r="W176" s="35" t="s">
        <v>193</v>
      </c>
      <c r="X176" s="35" t="s">
        <v>193</v>
      </c>
      <c r="Y176" s="35" t="s">
        <v>193</v>
      </c>
      <c r="Z176" s="35" t="s">
        <v>193</v>
      </c>
      <c r="AA176" s="35" t="s">
        <v>193</v>
      </c>
      <c r="AB176" s="35" t="s">
        <v>193</v>
      </c>
      <c r="AC176" s="35" t="s">
        <v>193</v>
      </c>
      <c r="AD176" s="35" t="s">
        <v>193</v>
      </c>
    </row>
    <row r="177" spans="1:30" ht="75">
      <c r="A177" s="25" t="s">
        <v>179</v>
      </c>
      <c r="B177" s="33" t="s">
        <v>291</v>
      </c>
      <c r="C177" s="42" t="s">
        <v>347</v>
      </c>
      <c r="D177" s="46" t="s">
        <v>348</v>
      </c>
      <c r="E177" s="35" t="s">
        <v>193</v>
      </c>
      <c r="F177" s="35" t="s">
        <v>193</v>
      </c>
      <c r="G177" s="35" t="s">
        <v>193</v>
      </c>
      <c r="H177" s="35" t="s">
        <v>193</v>
      </c>
      <c r="I177" s="35" t="s">
        <v>193</v>
      </c>
      <c r="J177" s="35" t="s">
        <v>193</v>
      </c>
      <c r="K177" s="35" t="s">
        <v>193</v>
      </c>
      <c r="L177" s="35" t="s">
        <v>193</v>
      </c>
      <c r="M177" s="35" t="s">
        <v>193</v>
      </c>
      <c r="N177" s="35" t="s">
        <v>193</v>
      </c>
      <c r="O177" s="35" t="s">
        <v>193</v>
      </c>
      <c r="P177" s="35" t="s">
        <v>193</v>
      </c>
      <c r="Q177" s="35" t="s">
        <v>193</v>
      </c>
      <c r="R177" s="35" t="s">
        <v>193</v>
      </c>
      <c r="S177" s="35" t="s">
        <v>193</v>
      </c>
      <c r="T177" s="35" t="s">
        <v>193</v>
      </c>
      <c r="U177" s="35" t="s">
        <v>193</v>
      </c>
      <c r="V177" s="35" t="s">
        <v>193</v>
      </c>
      <c r="W177" s="35" t="s">
        <v>193</v>
      </c>
      <c r="X177" s="35" t="s">
        <v>193</v>
      </c>
      <c r="Y177" s="35" t="s">
        <v>193</v>
      </c>
      <c r="Z177" s="35" t="s">
        <v>193</v>
      </c>
      <c r="AA177" s="35" t="s">
        <v>193</v>
      </c>
      <c r="AB177" s="35" t="s">
        <v>193</v>
      </c>
      <c r="AC177" s="35" t="s">
        <v>193</v>
      </c>
      <c r="AD177" s="35" t="s">
        <v>193</v>
      </c>
    </row>
    <row r="178" spans="1:30" ht="56.25">
      <c r="A178" s="25" t="s">
        <v>179</v>
      </c>
      <c r="B178" s="33" t="s">
        <v>291</v>
      </c>
      <c r="C178" s="42" t="s">
        <v>349</v>
      </c>
      <c r="D178" s="46" t="s">
        <v>350</v>
      </c>
      <c r="E178" s="35" t="s">
        <v>193</v>
      </c>
      <c r="F178" s="35" t="s">
        <v>193</v>
      </c>
      <c r="G178" s="35" t="s">
        <v>193</v>
      </c>
      <c r="H178" s="35" t="s">
        <v>193</v>
      </c>
      <c r="I178" s="35" t="s">
        <v>193</v>
      </c>
      <c r="J178" s="35" t="s">
        <v>193</v>
      </c>
      <c r="K178" s="35" t="s">
        <v>193</v>
      </c>
      <c r="L178" s="35" t="s">
        <v>193</v>
      </c>
      <c r="M178" s="35" t="s">
        <v>193</v>
      </c>
      <c r="N178" s="35" t="s">
        <v>193</v>
      </c>
      <c r="O178" s="35" t="s">
        <v>193</v>
      </c>
      <c r="P178" s="35" t="s">
        <v>193</v>
      </c>
      <c r="Q178" s="35" t="s">
        <v>193</v>
      </c>
      <c r="R178" s="35" t="s">
        <v>193</v>
      </c>
      <c r="S178" s="35" t="s">
        <v>193</v>
      </c>
      <c r="T178" s="35" t="s">
        <v>193</v>
      </c>
      <c r="U178" s="35" t="s">
        <v>193</v>
      </c>
      <c r="V178" s="35" t="s">
        <v>193</v>
      </c>
      <c r="W178" s="35" t="s">
        <v>193</v>
      </c>
      <c r="X178" s="35" t="s">
        <v>193</v>
      </c>
      <c r="Y178" s="35" t="s">
        <v>193</v>
      </c>
      <c r="Z178" s="35" t="s">
        <v>193</v>
      </c>
      <c r="AA178" s="35" t="s">
        <v>193</v>
      </c>
      <c r="AB178" s="35" t="s">
        <v>193</v>
      </c>
      <c r="AC178" s="35" t="s">
        <v>193</v>
      </c>
      <c r="AD178" s="35" t="s">
        <v>193</v>
      </c>
    </row>
    <row r="179" spans="1:30" ht="56.25">
      <c r="A179" s="25" t="s">
        <v>179</v>
      </c>
      <c r="B179" s="33" t="s">
        <v>291</v>
      </c>
      <c r="C179" s="42" t="s">
        <v>351</v>
      </c>
      <c r="D179" s="46" t="s">
        <v>352</v>
      </c>
      <c r="E179" s="35" t="s">
        <v>193</v>
      </c>
      <c r="F179" s="35" t="s">
        <v>193</v>
      </c>
      <c r="G179" s="35" t="s">
        <v>193</v>
      </c>
      <c r="H179" s="35" t="s">
        <v>193</v>
      </c>
      <c r="I179" s="35" t="s">
        <v>193</v>
      </c>
      <c r="J179" s="35" t="s">
        <v>193</v>
      </c>
      <c r="K179" s="35" t="s">
        <v>193</v>
      </c>
      <c r="L179" s="35" t="s">
        <v>193</v>
      </c>
      <c r="M179" s="35" t="s">
        <v>193</v>
      </c>
      <c r="N179" s="35" t="s">
        <v>193</v>
      </c>
      <c r="O179" s="35" t="s">
        <v>193</v>
      </c>
      <c r="P179" s="35" t="s">
        <v>193</v>
      </c>
      <c r="Q179" s="35" t="s">
        <v>193</v>
      </c>
      <c r="R179" s="35" t="s">
        <v>193</v>
      </c>
      <c r="S179" s="35" t="s">
        <v>193</v>
      </c>
      <c r="T179" s="35" t="s">
        <v>193</v>
      </c>
      <c r="U179" s="35" t="s">
        <v>193</v>
      </c>
      <c r="V179" s="35" t="s">
        <v>193</v>
      </c>
      <c r="W179" s="35" t="s">
        <v>193</v>
      </c>
      <c r="X179" s="35" t="s">
        <v>193</v>
      </c>
      <c r="Y179" s="35" t="s">
        <v>193</v>
      </c>
      <c r="Z179" s="35" t="s">
        <v>193</v>
      </c>
      <c r="AA179" s="35" t="s">
        <v>193</v>
      </c>
      <c r="AB179" s="35" t="s">
        <v>193</v>
      </c>
      <c r="AC179" s="35" t="s">
        <v>193</v>
      </c>
      <c r="AD179" s="35" t="s">
        <v>193</v>
      </c>
    </row>
    <row r="180" spans="1:30" ht="56.25">
      <c r="A180" s="25" t="s">
        <v>179</v>
      </c>
      <c r="B180" s="50" t="s">
        <v>291</v>
      </c>
      <c r="C180" s="42" t="s">
        <v>353</v>
      </c>
      <c r="D180" s="46" t="s">
        <v>354</v>
      </c>
      <c r="E180" s="35" t="s">
        <v>193</v>
      </c>
      <c r="F180" s="35" t="s">
        <v>193</v>
      </c>
      <c r="G180" s="35" t="s">
        <v>193</v>
      </c>
      <c r="H180" s="35" t="s">
        <v>193</v>
      </c>
      <c r="I180" s="35" t="s">
        <v>193</v>
      </c>
      <c r="J180" s="35" t="s">
        <v>193</v>
      </c>
      <c r="K180" s="35" t="s">
        <v>193</v>
      </c>
      <c r="L180" s="35" t="s">
        <v>193</v>
      </c>
      <c r="M180" s="35" t="s">
        <v>193</v>
      </c>
      <c r="N180" s="35" t="s">
        <v>193</v>
      </c>
      <c r="O180" s="35" t="s">
        <v>193</v>
      </c>
      <c r="P180" s="35" t="s">
        <v>193</v>
      </c>
      <c r="Q180" s="35" t="s">
        <v>193</v>
      </c>
      <c r="R180" s="35" t="s">
        <v>193</v>
      </c>
      <c r="S180" s="35" t="s">
        <v>193</v>
      </c>
      <c r="T180" s="35" t="s">
        <v>193</v>
      </c>
      <c r="U180" s="35" t="s">
        <v>193</v>
      </c>
      <c r="V180" s="35" t="s">
        <v>193</v>
      </c>
      <c r="W180" s="35" t="s">
        <v>193</v>
      </c>
      <c r="X180" s="35" t="s">
        <v>193</v>
      </c>
      <c r="Y180" s="35" t="s">
        <v>193</v>
      </c>
      <c r="Z180" s="35" t="s">
        <v>193</v>
      </c>
      <c r="AA180" s="35" t="s">
        <v>193</v>
      </c>
      <c r="AB180" s="35" t="s">
        <v>193</v>
      </c>
      <c r="AC180" s="35" t="s">
        <v>193</v>
      </c>
      <c r="AD180" s="35" t="s">
        <v>193</v>
      </c>
    </row>
    <row r="181" spans="1:30" ht="112.5">
      <c r="A181" s="25" t="s">
        <v>179</v>
      </c>
      <c r="B181" s="50" t="s">
        <v>291</v>
      </c>
      <c r="C181" s="42" t="s">
        <v>355</v>
      </c>
      <c r="D181" s="46" t="s">
        <v>356</v>
      </c>
      <c r="E181" s="35" t="s">
        <v>193</v>
      </c>
      <c r="F181" s="35" t="s">
        <v>193</v>
      </c>
      <c r="G181" s="35" t="s">
        <v>193</v>
      </c>
      <c r="H181" s="35" t="s">
        <v>193</v>
      </c>
      <c r="I181" s="35" t="s">
        <v>193</v>
      </c>
      <c r="J181" s="35" t="s">
        <v>193</v>
      </c>
      <c r="K181" s="35" t="s">
        <v>193</v>
      </c>
      <c r="L181" s="35" t="s">
        <v>193</v>
      </c>
      <c r="M181" s="35" t="s">
        <v>193</v>
      </c>
      <c r="N181" s="35" t="s">
        <v>193</v>
      </c>
      <c r="O181" s="35" t="s">
        <v>193</v>
      </c>
      <c r="P181" s="35" t="s">
        <v>193</v>
      </c>
      <c r="Q181" s="35" t="s">
        <v>193</v>
      </c>
      <c r="R181" s="35" t="s">
        <v>193</v>
      </c>
      <c r="S181" s="35" t="s">
        <v>193</v>
      </c>
      <c r="T181" s="35" t="s">
        <v>193</v>
      </c>
      <c r="U181" s="35" t="s">
        <v>193</v>
      </c>
      <c r="V181" s="35" t="s">
        <v>193</v>
      </c>
      <c r="W181" s="35" t="s">
        <v>193</v>
      </c>
      <c r="X181" s="35" t="s">
        <v>193</v>
      </c>
      <c r="Y181" s="35" t="s">
        <v>193</v>
      </c>
      <c r="Z181" s="35" t="s">
        <v>193</v>
      </c>
      <c r="AA181" s="35" t="s">
        <v>193</v>
      </c>
      <c r="AB181" s="35" t="s">
        <v>193</v>
      </c>
      <c r="AC181" s="35" t="s">
        <v>193</v>
      </c>
      <c r="AD181" s="35" t="s">
        <v>193</v>
      </c>
    </row>
    <row r="182" spans="1:30" ht="18.75">
      <c r="A182" s="25" t="s">
        <v>179</v>
      </c>
      <c r="B182" s="50" t="s">
        <v>291</v>
      </c>
      <c r="C182" s="42" t="s">
        <v>357</v>
      </c>
      <c r="D182" s="46" t="s">
        <v>358</v>
      </c>
      <c r="E182" s="35" t="s">
        <v>193</v>
      </c>
      <c r="F182" s="35" t="s">
        <v>193</v>
      </c>
      <c r="G182" s="35" t="s">
        <v>193</v>
      </c>
      <c r="H182" s="35" t="s">
        <v>193</v>
      </c>
      <c r="I182" s="35" t="s">
        <v>193</v>
      </c>
      <c r="J182" s="35" t="s">
        <v>193</v>
      </c>
      <c r="K182" s="35" t="s">
        <v>193</v>
      </c>
      <c r="L182" s="35" t="s">
        <v>193</v>
      </c>
      <c r="M182" s="35" t="s">
        <v>193</v>
      </c>
      <c r="N182" s="35" t="s">
        <v>193</v>
      </c>
      <c r="O182" s="35" t="s">
        <v>193</v>
      </c>
      <c r="P182" s="35" t="s">
        <v>193</v>
      </c>
      <c r="Q182" s="35" t="s">
        <v>193</v>
      </c>
      <c r="R182" s="35" t="s">
        <v>193</v>
      </c>
      <c r="S182" s="35" t="s">
        <v>193</v>
      </c>
      <c r="T182" s="35" t="s">
        <v>193</v>
      </c>
      <c r="U182" s="35" t="s">
        <v>193</v>
      </c>
      <c r="V182" s="35" t="s">
        <v>193</v>
      </c>
      <c r="W182" s="35" t="s">
        <v>193</v>
      </c>
      <c r="X182" s="35" t="s">
        <v>193</v>
      </c>
      <c r="Y182" s="35" t="s">
        <v>193</v>
      </c>
      <c r="Z182" s="35" t="s">
        <v>193</v>
      </c>
      <c r="AA182" s="35" t="s">
        <v>193</v>
      </c>
      <c r="AB182" s="35" t="s">
        <v>193</v>
      </c>
      <c r="AC182" s="35" t="s">
        <v>193</v>
      </c>
      <c r="AD182" s="35" t="s">
        <v>193</v>
      </c>
    </row>
    <row r="183" spans="1:30" ht="18.75">
      <c r="A183" s="25" t="s">
        <v>179</v>
      </c>
      <c r="B183" s="50" t="s">
        <v>291</v>
      </c>
      <c r="C183" s="42" t="s">
        <v>359</v>
      </c>
      <c r="D183" s="46" t="s">
        <v>360</v>
      </c>
      <c r="E183" s="35" t="s">
        <v>193</v>
      </c>
      <c r="F183" s="35" t="s">
        <v>193</v>
      </c>
      <c r="G183" s="35" t="s">
        <v>193</v>
      </c>
      <c r="H183" s="35" t="s">
        <v>193</v>
      </c>
      <c r="I183" s="35" t="s">
        <v>193</v>
      </c>
      <c r="J183" s="35" t="s">
        <v>193</v>
      </c>
      <c r="K183" s="35" t="s">
        <v>193</v>
      </c>
      <c r="L183" s="35" t="s">
        <v>193</v>
      </c>
      <c r="M183" s="35" t="s">
        <v>193</v>
      </c>
      <c r="N183" s="35" t="s">
        <v>193</v>
      </c>
      <c r="O183" s="35" t="s">
        <v>193</v>
      </c>
      <c r="P183" s="35" t="s">
        <v>193</v>
      </c>
      <c r="Q183" s="35" t="s">
        <v>193</v>
      </c>
      <c r="R183" s="35" t="s">
        <v>193</v>
      </c>
      <c r="S183" s="35" t="s">
        <v>193</v>
      </c>
      <c r="T183" s="35" t="s">
        <v>193</v>
      </c>
      <c r="U183" s="35" t="s">
        <v>193</v>
      </c>
      <c r="V183" s="35" t="s">
        <v>193</v>
      </c>
      <c r="W183" s="35" t="s">
        <v>193</v>
      </c>
      <c r="X183" s="35" t="s">
        <v>193</v>
      </c>
      <c r="Y183" s="35" t="s">
        <v>193</v>
      </c>
      <c r="Z183" s="35" t="s">
        <v>193</v>
      </c>
      <c r="AA183" s="35" t="s">
        <v>193</v>
      </c>
      <c r="AB183" s="35" t="s">
        <v>193</v>
      </c>
      <c r="AC183" s="35" t="s">
        <v>193</v>
      </c>
      <c r="AD183" s="35" t="s">
        <v>193</v>
      </c>
    </row>
    <row r="184" spans="1:30" ht="18.75">
      <c r="A184" s="25" t="s">
        <v>179</v>
      </c>
      <c r="B184" s="50" t="s">
        <v>291</v>
      </c>
      <c r="C184" s="42" t="s">
        <v>361</v>
      </c>
      <c r="D184" s="46" t="s">
        <v>362</v>
      </c>
      <c r="E184" s="35" t="s">
        <v>193</v>
      </c>
      <c r="F184" s="35" t="s">
        <v>193</v>
      </c>
      <c r="G184" s="35" t="s">
        <v>193</v>
      </c>
      <c r="H184" s="35" t="s">
        <v>193</v>
      </c>
      <c r="I184" s="35" t="s">
        <v>193</v>
      </c>
      <c r="J184" s="35" t="s">
        <v>193</v>
      </c>
      <c r="K184" s="35" t="s">
        <v>193</v>
      </c>
      <c r="L184" s="35" t="s">
        <v>193</v>
      </c>
      <c r="M184" s="35" t="s">
        <v>193</v>
      </c>
      <c r="N184" s="35" t="s">
        <v>193</v>
      </c>
      <c r="O184" s="35" t="s">
        <v>193</v>
      </c>
      <c r="P184" s="35" t="s">
        <v>193</v>
      </c>
      <c r="Q184" s="35" t="s">
        <v>193</v>
      </c>
      <c r="R184" s="35" t="s">
        <v>193</v>
      </c>
      <c r="S184" s="35" t="s">
        <v>193</v>
      </c>
      <c r="T184" s="35" t="s">
        <v>193</v>
      </c>
      <c r="U184" s="35" t="s">
        <v>193</v>
      </c>
      <c r="V184" s="35" t="s">
        <v>193</v>
      </c>
      <c r="W184" s="35" t="s">
        <v>193</v>
      </c>
      <c r="X184" s="35" t="s">
        <v>193</v>
      </c>
      <c r="Y184" s="35" t="s">
        <v>193</v>
      </c>
      <c r="Z184" s="35" t="s">
        <v>193</v>
      </c>
      <c r="AA184" s="35" t="s">
        <v>193</v>
      </c>
      <c r="AB184" s="35" t="s">
        <v>193</v>
      </c>
      <c r="AC184" s="35" t="s">
        <v>193</v>
      </c>
      <c r="AD184" s="35" t="s">
        <v>193</v>
      </c>
    </row>
    <row r="185" spans="1:30" ht="18.75">
      <c r="A185" s="25" t="s">
        <v>179</v>
      </c>
      <c r="B185" s="50" t="s">
        <v>291</v>
      </c>
      <c r="C185" s="42" t="s">
        <v>363</v>
      </c>
      <c r="D185" s="46" t="s">
        <v>364</v>
      </c>
      <c r="E185" s="35" t="s">
        <v>193</v>
      </c>
      <c r="F185" s="35" t="s">
        <v>193</v>
      </c>
      <c r="G185" s="35" t="s">
        <v>193</v>
      </c>
      <c r="H185" s="35" t="s">
        <v>193</v>
      </c>
      <c r="I185" s="35" t="s">
        <v>193</v>
      </c>
      <c r="J185" s="35" t="s">
        <v>193</v>
      </c>
      <c r="K185" s="35" t="s">
        <v>193</v>
      </c>
      <c r="L185" s="35" t="s">
        <v>193</v>
      </c>
      <c r="M185" s="35" t="s">
        <v>193</v>
      </c>
      <c r="N185" s="35" t="s">
        <v>193</v>
      </c>
      <c r="O185" s="35" t="s">
        <v>193</v>
      </c>
      <c r="P185" s="35" t="s">
        <v>193</v>
      </c>
      <c r="Q185" s="35" t="s">
        <v>193</v>
      </c>
      <c r="R185" s="35" t="s">
        <v>193</v>
      </c>
      <c r="S185" s="35" t="s">
        <v>193</v>
      </c>
      <c r="T185" s="35" t="s">
        <v>193</v>
      </c>
      <c r="U185" s="35" t="s">
        <v>193</v>
      </c>
      <c r="V185" s="35" t="s">
        <v>193</v>
      </c>
      <c r="W185" s="35" t="s">
        <v>193</v>
      </c>
      <c r="X185" s="35" t="s">
        <v>193</v>
      </c>
      <c r="Y185" s="35" t="s">
        <v>193</v>
      </c>
      <c r="Z185" s="35" t="s">
        <v>193</v>
      </c>
      <c r="AA185" s="35" t="s">
        <v>193</v>
      </c>
      <c r="AB185" s="35" t="s">
        <v>193</v>
      </c>
      <c r="AC185" s="35" t="s">
        <v>193</v>
      </c>
      <c r="AD185" s="35" t="s">
        <v>193</v>
      </c>
    </row>
    <row r="186" spans="1:30" ht="18.75">
      <c r="A186" s="25" t="s">
        <v>179</v>
      </c>
      <c r="B186" s="50" t="s">
        <v>291</v>
      </c>
      <c r="C186" s="42" t="s">
        <v>365</v>
      </c>
      <c r="D186" s="46" t="s">
        <v>366</v>
      </c>
      <c r="E186" s="35" t="s">
        <v>193</v>
      </c>
      <c r="F186" s="35" t="s">
        <v>193</v>
      </c>
      <c r="G186" s="35" t="s">
        <v>193</v>
      </c>
      <c r="H186" s="35" t="s">
        <v>193</v>
      </c>
      <c r="I186" s="35" t="s">
        <v>193</v>
      </c>
      <c r="J186" s="35" t="s">
        <v>193</v>
      </c>
      <c r="K186" s="35" t="s">
        <v>193</v>
      </c>
      <c r="L186" s="35" t="s">
        <v>193</v>
      </c>
      <c r="M186" s="35" t="s">
        <v>193</v>
      </c>
      <c r="N186" s="35" t="s">
        <v>193</v>
      </c>
      <c r="O186" s="35" t="s">
        <v>193</v>
      </c>
      <c r="P186" s="35" t="s">
        <v>193</v>
      </c>
      <c r="Q186" s="35" t="s">
        <v>193</v>
      </c>
      <c r="R186" s="35" t="s">
        <v>193</v>
      </c>
      <c r="S186" s="35" t="s">
        <v>193</v>
      </c>
      <c r="T186" s="35" t="s">
        <v>193</v>
      </c>
      <c r="U186" s="35" t="s">
        <v>193</v>
      </c>
      <c r="V186" s="35" t="s">
        <v>193</v>
      </c>
      <c r="W186" s="35" t="s">
        <v>193</v>
      </c>
      <c r="X186" s="35" t="s">
        <v>193</v>
      </c>
      <c r="Y186" s="35" t="s">
        <v>193</v>
      </c>
      <c r="Z186" s="35" t="s">
        <v>193</v>
      </c>
      <c r="AA186" s="35" t="s">
        <v>193</v>
      </c>
      <c r="AB186" s="35" t="s">
        <v>193</v>
      </c>
      <c r="AC186" s="35" t="s">
        <v>193</v>
      </c>
      <c r="AD186" s="35" t="s">
        <v>193</v>
      </c>
    </row>
    <row r="187" spans="1:30" ht="18.75">
      <c r="A187" s="25" t="s">
        <v>179</v>
      </c>
      <c r="B187" s="50" t="s">
        <v>291</v>
      </c>
      <c r="C187" s="42" t="s">
        <v>367</v>
      </c>
      <c r="D187" s="46" t="s">
        <v>368</v>
      </c>
      <c r="E187" s="35" t="s">
        <v>193</v>
      </c>
      <c r="F187" s="35" t="s">
        <v>193</v>
      </c>
      <c r="G187" s="35" t="s">
        <v>193</v>
      </c>
      <c r="H187" s="35" t="s">
        <v>193</v>
      </c>
      <c r="I187" s="35" t="s">
        <v>193</v>
      </c>
      <c r="J187" s="35" t="s">
        <v>193</v>
      </c>
      <c r="K187" s="35" t="s">
        <v>193</v>
      </c>
      <c r="L187" s="35" t="s">
        <v>193</v>
      </c>
      <c r="M187" s="35" t="s">
        <v>193</v>
      </c>
      <c r="N187" s="35" t="s">
        <v>193</v>
      </c>
      <c r="O187" s="35" t="s">
        <v>193</v>
      </c>
      <c r="P187" s="35" t="s">
        <v>193</v>
      </c>
      <c r="Q187" s="35" t="s">
        <v>193</v>
      </c>
      <c r="R187" s="35" t="s">
        <v>193</v>
      </c>
      <c r="S187" s="35" t="s">
        <v>193</v>
      </c>
      <c r="T187" s="35" t="s">
        <v>193</v>
      </c>
      <c r="U187" s="35" t="s">
        <v>193</v>
      </c>
      <c r="V187" s="35" t="s">
        <v>193</v>
      </c>
      <c r="W187" s="35" t="s">
        <v>193</v>
      </c>
      <c r="X187" s="35" t="s">
        <v>193</v>
      </c>
      <c r="Y187" s="35" t="s">
        <v>193</v>
      </c>
      <c r="Z187" s="35" t="s">
        <v>193</v>
      </c>
      <c r="AA187" s="35" t="s">
        <v>193</v>
      </c>
      <c r="AB187" s="35" t="s">
        <v>193</v>
      </c>
      <c r="AC187" s="35" t="s">
        <v>193</v>
      </c>
      <c r="AD187" s="35" t="s">
        <v>193</v>
      </c>
    </row>
    <row r="188" spans="1:30" ht="18.75">
      <c r="A188" s="25" t="s">
        <v>179</v>
      </c>
      <c r="B188" s="50" t="s">
        <v>291</v>
      </c>
      <c r="C188" s="42" t="s">
        <v>369</v>
      </c>
      <c r="D188" s="46" t="s">
        <v>370</v>
      </c>
      <c r="E188" s="35" t="s">
        <v>193</v>
      </c>
      <c r="F188" s="35" t="s">
        <v>193</v>
      </c>
      <c r="G188" s="35" t="s">
        <v>193</v>
      </c>
      <c r="H188" s="35" t="s">
        <v>193</v>
      </c>
      <c r="I188" s="35" t="s">
        <v>193</v>
      </c>
      <c r="J188" s="35" t="s">
        <v>193</v>
      </c>
      <c r="K188" s="35" t="s">
        <v>193</v>
      </c>
      <c r="L188" s="35" t="s">
        <v>193</v>
      </c>
      <c r="M188" s="35" t="s">
        <v>193</v>
      </c>
      <c r="N188" s="35" t="s">
        <v>193</v>
      </c>
      <c r="O188" s="35" t="s">
        <v>193</v>
      </c>
      <c r="P188" s="35" t="s">
        <v>193</v>
      </c>
      <c r="Q188" s="35" t="s">
        <v>193</v>
      </c>
      <c r="R188" s="35" t="s">
        <v>193</v>
      </c>
      <c r="S188" s="35" t="s">
        <v>193</v>
      </c>
      <c r="T188" s="35" t="s">
        <v>193</v>
      </c>
      <c r="U188" s="35" t="s">
        <v>193</v>
      </c>
      <c r="V188" s="35" t="s">
        <v>193</v>
      </c>
      <c r="W188" s="35" t="s">
        <v>193</v>
      </c>
      <c r="X188" s="35" t="s">
        <v>193</v>
      </c>
      <c r="Y188" s="35" t="s">
        <v>193</v>
      </c>
      <c r="Z188" s="35" t="s">
        <v>193</v>
      </c>
      <c r="AA188" s="35" t="s">
        <v>193</v>
      </c>
      <c r="AB188" s="35" t="s">
        <v>193</v>
      </c>
      <c r="AC188" s="35" t="s">
        <v>193</v>
      </c>
      <c r="AD188" s="35" t="s">
        <v>193</v>
      </c>
    </row>
    <row r="189" spans="1:30" ht="75">
      <c r="A189" s="25" t="s">
        <v>179</v>
      </c>
      <c r="B189" s="50" t="s">
        <v>291</v>
      </c>
      <c r="C189" s="42" t="s">
        <v>371</v>
      </c>
      <c r="D189" s="46" t="s">
        <v>372</v>
      </c>
      <c r="E189" s="35" t="s">
        <v>193</v>
      </c>
      <c r="F189" s="35" t="s">
        <v>193</v>
      </c>
      <c r="G189" s="35" t="s">
        <v>193</v>
      </c>
      <c r="H189" s="35" t="s">
        <v>193</v>
      </c>
      <c r="I189" s="35" t="s">
        <v>193</v>
      </c>
      <c r="J189" s="35" t="s">
        <v>193</v>
      </c>
      <c r="K189" s="35" t="s">
        <v>193</v>
      </c>
      <c r="L189" s="35" t="s">
        <v>193</v>
      </c>
      <c r="M189" s="35" t="s">
        <v>193</v>
      </c>
      <c r="N189" s="35" t="s">
        <v>193</v>
      </c>
      <c r="O189" s="35" t="s">
        <v>193</v>
      </c>
      <c r="P189" s="35" t="s">
        <v>193</v>
      </c>
      <c r="Q189" s="35" t="s">
        <v>193</v>
      </c>
      <c r="R189" s="35" t="s">
        <v>193</v>
      </c>
      <c r="S189" s="35" t="s">
        <v>193</v>
      </c>
      <c r="T189" s="35" t="s">
        <v>193</v>
      </c>
      <c r="U189" s="35" t="s">
        <v>193</v>
      </c>
      <c r="V189" s="35" t="s">
        <v>193</v>
      </c>
      <c r="W189" s="35" t="s">
        <v>193</v>
      </c>
      <c r="X189" s="35" t="s">
        <v>193</v>
      </c>
      <c r="Y189" s="35" t="s">
        <v>193</v>
      </c>
      <c r="Z189" s="35" t="s">
        <v>193</v>
      </c>
      <c r="AA189" s="35" t="s">
        <v>193</v>
      </c>
      <c r="AB189" s="35" t="s">
        <v>193</v>
      </c>
      <c r="AC189" s="35" t="s">
        <v>193</v>
      </c>
      <c r="AD189" s="35" t="s">
        <v>193</v>
      </c>
    </row>
    <row r="190" spans="1:30" ht="18.75">
      <c r="A190" s="25" t="s">
        <v>179</v>
      </c>
      <c r="B190" s="50" t="s">
        <v>291</v>
      </c>
      <c r="C190" s="42" t="s">
        <v>373</v>
      </c>
      <c r="D190" s="46" t="s">
        <v>374</v>
      </c>
      <c r="E190" s="35" t="s">
        <v>193</v>
      </c>
      <c r="F190" s="35" t="s">
        <v>193</v>
      </c>
      <c r="G190" s="35" t="s">
        <v>193</v>
      </c>
      <c r="H190" s="35" t="s">
        <v>193</v>
      </c>
      <c r="I190" s="35" t="s">
        <v>193</v>
      </c>
      <c r="J190" s="35" t="s">
        <v>193</v>
      </c>
      <c r="K190" s="35" t="s">
        <v>193</v>
      </c>
      <c r="L190" s="35" t="s">
        <v>193</v>
      </c>
      <c r="M190" s="35" t="s">
        <v>193</v>
      </c>
      <c r="N190" s="35" t="s">
        <v>193</v>
      </c>
      <c r="O190" s="35" t="s">
        <v>193</v>
      </c>
      <c r="P190" s="35" t="s">
        <v>193</v>
      </c>
      <c r="Q190" s="35" t="s">
        <v>193</v>
      </c>
      <c r="R190" s="35" t="s">
        <v>193</v>
      </c>
      <c r="S190" s="35" t="s">
        <v>193</v>
      </c>
      <c r="T190" s="35" t="s">
        <v>193</v>
      </c>
      <c r="U190" s="35" t="s">
        <v>193</v>
      </c>
      <c r="V190" s="35" t="s">
        <v>193</v>
      </c>
      <c r="W190" s="35" t="s">
        <v>193</v>
      </c>
      <c r="X190" s="35" t="s">
        <v>193</v>
      </c>
      <c r="Y190" s="35" t="s">
        <v>193</v>
      </c>
      <c r="Z190" s="35" t="s">
        <v>193</v>
      </c>
      <c r="AA190" s="35" t="s">
        <v>193</v>
      </c>
      <c r="AB190" s="35" t="s">
        <v>193</v>
      </c>
      <c r="AC190" s="35" t="s">
        <v>193</v>
      </c>
      <c r="AD190" s="35" t="s">
        <v>193</v>
      </c>
    </row>
    <row r="191" spans="1:30" ht="18.75">
      <c r="A191" s="25" t="s">
        <v>179</v>
      </c>
      <c r="B191" s="50" t="s">
        <v>291</v>
      </c>
      <c r="C191" s="42" t="s">
        <v>375</v>
      </c>
      <c r="D191" s="46" t="s">
        <v>376</v>
      </c>
      <c r="E191" s="35" t="s">
        <v>193</v>
      </c>
      <c r="F191" s="35" t="s">
        <v>193</v>
      </c>
      <c r="G191" s="35" t="s">
        <v>193</v>
      </c>
      <c r="H191" s="35" t="s">
        <v>193</v>
      </c>
      <c r="I191" s="35" t="s">
        <v>193</v>
      </c>
      <c r="J191" s="35" t="s">
        <v>193</v>
      </c>
      <c r="K191" s="35" t="s">
        <v>193</v>
      </c>
      <c r="L191" s="35" t="s">
        <v>193</v>
      </c>
      <c r="M191" s="35" t="s">
        <v>193</v>
      </c>
      <c r="N191" s="35" t="s">
        <v>193</v>
      </c>
      <c r="O191" s="35" t="s">
        <v>193</v>
      </c>
      <c r="P191" s="35" t="s">
        <v>193</v>
      </c>
      <c r="Q191" s="35" t="s">
        <v>193</v>
      </c>
      <c r="R191" s="35" t="s">
        <v>193</v>
      </c>
      <c r="S191" s="35" t="s">
        <v>193</v>
      </c>
      <c r="T191" s="35" t="s">
        <v>193</v>
      </c>
      <c r="U191" s="35" t="s">
        <v>193</v>
      </c>
      <c r="V191" s="35" t="s">
        <v>193</v>
      </c>
      <c r="W191" s="35" t="s">
        <v>193</v>
      </c>
      <c r="X191" s="35" t="s">
        <v>193</v>
      </c>
      <c r="Y191" s="35" t="s">
        <v>193</v>
      </c>
      <c r="Z191" s="35" t="s">
        <v>193</v>
      </c>
      <c r="AA191" s="35" t="s">
        <v>193</v>
      </c>
      <c r="AB191" s="35" t="s">
        <v>193</v>
      </c>
      <c r="AC191" s="35" t="s">
        <v>193</v>
      </c>
      <c r="AD191" s="35" t="s">
        <v>193</v>
      </c>
    </row>
    <row r="192" spans="1:30" ht="18.75" hidden="1">
      <c r="A192" s="25" t="s">
        <v>179</v>
      </c>
      <c r="B192" s="33" t="s">
        <v>201</v>
      </c>
      <c r="C192" s="49" t="s">
        <v>201</v>
      </c>
      <c r="D192" s="35"/>
      <c r="E192" s="35" t="s">
        <v>193</v>
      </c>
      <c r="F192" s="35"/>
      <c r="G192" s="35"/>
      <c r="H192" s="35"/>
      <c r="I192" s="35"/>
      <c r="J192" s="35"/>
      <c r="K192" s="35"/>
      <c r="L192" s="35"/>
      <c r="M192" s="35"/>
      <c r="N192" s="35"/>
      <c r="O192" s="35"/>
      <c r="P192" s="35"/>
      <c r="Q192" s="35"/>
      <c r="R192" s="35"/>
      <c r="S192" s="35"/>
      <c r="T192" s="35"/>
      <c r="U192" s="35"/>
      <c r="V192" s="35"/>
      <c r="W192" s="35"/>
      <c r="X192" s="35"/>
      <c r="Y192" s="35"/>
      <c r="Z192" s="35"/>
      <c r="AA192" s="35"/>
      <c r="AB192" s="35"/>
      <c r="AC192" s="35"/>
      <c r="AD192" s="35"/>
    </row>
    <row r="193" spans="1:30" ht="56.25">
      <c r="A193" s="21"/>
      <c r="B193" s="25" t="s">
        <v>377</v>
      </c>
      <c r="C193" s="26" t="s">
        <v>378</v>
      </c>
      <c r="D193" s="53" t="s">
        <v>174</v>
      </c>
      <c r="E193" s="53" t="s">
        <v>193</v>
      </c>
      <c r="F193" s="53" t="s">
        <v>193</v>
      </c>
      <c r="G193" s="53" t="s">
        <v>193</v>
      </c>
      <c r="H193" s="53" t="s">
        <v>193</v>
      </c>
      <c r="I193" s="53" t="s">
        <v>193</v>
      </c>
      <c r="J193" s="53" t="s">
        <v>193</v>
      </c>
      <c r="K193" s="53" t="s">
        <v>193</v>
      </c>
      <c r="L193" s="53" t="s">
        <v>193</v>
      </c>
      <c r="M193" s="53" t="s">
        <v>193</v>
      </c>
      <c r="N193" s="53" t="s">
        <v>193</v>
      </c>
      <c r="O193" s="53" t="s">
        <v>193</v>
      </c>
      <c r="P193" s="53" t="s">
        <v>193</v>
      </c>
      <c r="Q193" s="53" t="s">
        <v>193</v>
      </c>
      <c r="R193" s="53" t="s">
        <v>193</v>
      </c>
      <c r="S193" s="53" t="s">
        <v>193</v>
      </c>
      <c r="T193" s="53" t="s">
        <v>193</v>
      </c>
      <c r="U193" s="53" t="s">
        <v>193</v>
      </c>
      <c r="V193" s="53" t="s">
        <v>193</v>
      </c>
      <c r="W193" s="53" t="s">
        <v>193</v>
      </c>
      <c r="X193" s="53" t="s">
        <v>193</v>
      </c>
      <c r="Y193" s="53" t="s">
        <v>193</v>
      </c>
      <c r="Z193" s="53" t="s">
        <v>193</v>
      </c>
      <c r="AA193" s="53" t="s">
        <v>193</v>
      </c>
      <c r="AB193" s="53" t="s">
        <v>193</v>
      </c>
      <c r="AC193" s="53" t="s">
        <v>193</v>
      </c>
      <c r="AD193" s="53" t="s">
        <v>193</v>
      </c>
    </row>
    <row r="194" spans="1:30" ht="18.75" hidden="1">
      <c r="A194" s="28" t="s">
        <v>181</v>
      </c>
      <c r="B194" s="33" t="s">
        <v>377</v>
      </c>
      <c r="C194" s="42" t="s">
        <v>200</v>
      </c>
      <c r="D194" s="54"/>
      <c r="E194" s="54" t="s">
        <v>193</v>
      </c>
      <c r="F194" s="54"/>
      <c r="G194" s="54"/>
      <c r="H194" s="54"/>
      <c r="I194" s="54"/>
      <c r="J194" s="54"/>
      <c r="K194" s="54"/>
      <c r="L194" s="54"/>
      <c r="M194" s="54"/>
      <c r="N194" s="54"/>
      <c r="O194" s="54"/>
      <c r="P194" s="54"/>
      <c r="Q194" s="54"/>
      <c r="R194" s="54"/>
      <c r="S194" s="54"/>
      <c r="T194" s="54"/>
      <c r="U194" s="54"/>
      <c r="V194" s="54"/>
      <c r="W194" s="54"/>
      <c r="X194" s="54"/>
      <c r="Y194" s="54"/>
      <c r="Z194" s="54"/>
      <c r="AA194" s="54"/>
      <c r="AB194" s="54"/>
      <c r="AC194" s="54"/>
      <c r="AD194" s="54"/>
    </row>
    <row r="195" spans="1:30" ht="18.75" hidden="1">
      <c r="A195" s="28" t="s">
        <v>181</v>
      </c>
      <c r="B195" s="33" t="s">
        <v>377</v>
      </c>
      <c r="C195" s="42" t="s">
        <v>200</v>
      </c>
      <c r="D195" s="54"/>
      <c r="E195" s="54" t="s">
        <v>193</v>
      </c>
      <c r="F195" s="54"/>
      <c r="G195" s="54"/>
      <c r="H195" s="54"/>
      <c r="I195" s="54"/>
      <c r="J195" s="54"/>
      <c r="K195" s="54"/>
      <c r="L195" s="54"/>
      <c r="M195" s="54"/>
      <c r="N195" s="54"/>
      <c r="O195" s="54"/>
      <c r="P195" s="54"/>
      <c r="Q195" s="54"/>
      <c r="R195" s="54"/>
      <c r="S195" s="54"/>
      <c r="T195" s="54"/>
      <c r="U195" s="54"/>
      <c r="V195" s="54"/>
      <c r="W195" s="54"/>
      <c r="X195" s="54"/>
      <c r="Y195" s="54"/>
      <c r="Z195" s="54"/>
      <c r="AA195" s="54"/>
      <c r="AB195" s="54"/>
      <c r="AC195" s="54"/>
      <c r="AD195" s="54"/>
    </row>
    <row r="196" spans="1:30" ht="18.75" hidden="1">
      <c r="A196" s="28" t="s">
        <v>181</v>
      </c>
      <c r="B196" s="33" t="s">
        <v>201</v>
      </c>
      <c r="C196" s="49" t="s">
        <v>201</v>
      </c>
      <c r="D196" s="54"/>
      <c r="E196" s="54" t="s">
        <v>193</v>
      </c>
      <c r="F196" s="54"/>
      <c r="G196" s="54"/>
      <c r="H196" s="54"/>
      <c r="I196" s="54"/>
      <c r="J196" s="54"/>
      <c r="K196" s="54"/>
      <c r="L196" s="54"/>
      <c r="M196" s="54"/>
      <c r="N196" s="54"/>
      <c r="O196" s="54"/>
      <c r="P196" s="54"/>
      <c r="Q196" s="54"/>
      <c r="R196" s="54"/>
      <c r="S196" s="54"/>
      <c r="T196" s="54"/>
      <c r="U196" s="54"/>
      <c r="V196" s="54"/>
      <c r="W196" s="54"/>
      <c r="X196" s="54"/>
      <c r="Y196" s="54"/>
      <c r="Z196" s="54"/>
      <c r="AA196" s="54"/>
      <c r="AB196" s="54"/>
      <c r="AC196" s="54"/>
      <c r="AD196" s="54"/>
    </row>
    <row r="197" spans="1:30" ht="56.25">
      <c r="A197" s="21"/>
      <c r="B197" s="25" t="s">
        <v>379</v>
      </c>
      <c r="C197" s="31" t="s">
        <v>380</v>
      </c>
      <c r="D197" s="53" t="s">
        <v>174</v>
      </c>
      <c r="E197" s="53" t="s">
        <v>193</v>
      </c>
      <c r="F197" s="53" t="s">
        <v>193</v>
      </c>
      <c r="G197" s="53" t="s">
        <v>193</v>
      </c>
      <c r="H197" s="53" t="s">
        <v>193</v>
      </c>
      <c r="I197" s="53" t="s">
        <v>193</v>
      </c>
      <c r="J197" s="53" t="s">
        <v>193</v>
      </c>
      <c r="K197" s="53" t="s">
        <v>193</v>
      </c>
      <c r="L197" s="53" t="s">
        <v>193</v>
      </c>
      <c r="M197" s="53" t="s">
        <v>193</v>
      </c>
      <c r="N197" s="53" t="s">
        <v>193</v>
      </c>
      <c r="O197" s="53" t="s">
        <v>193</v>
      </c>
      <c r="P197" s="53" t="s">
        <v>193</v>
      </c>
      <c r="Q197" s="53" t="s">
        <v>193</v>
      </c>
      <c r="R197" s="53" t="s">
        <v>193</v>
      </c>
      <c r="S197" s="53" t="s">
        <v>193</v>
      </c>
      <c r="T197" s="53" t="s">
        <v>193</v>
      </c>
      <c r="U197" s="53" t="s">
        <v>193</v>
      </c>
      <c r="V197" s="53" t="s">
        <v>193</v>
      </c>
      <c r="W197" s="53" t="s">
        <v>193</v>
      </c>
      <c r="X197" s="53" t="s">
        <v>193</v>
      </c>
      <c r="Y197" s="53" t="s">
        <v>193</v>
      </c>
      <c r="Z197" s="53" t="s">
        <v>193</v>
      </c>
      <c r="AA197" s="53" t="s">
        <v>193</v>
      </c>
      <c r="AB197" s="53" t="s">
        <v>193</v>
      </c>
      <c r="AC197" s="53" t="s">
        <v>193</v>
      </c>
      <c r="AD197" s="53" t="s">
        <v>193</v>
      </c>
    </row>
    <row r="198" spans="1:30" ht="18.75" hidden="1">
      <c r="A198" s="25" t="s">
        <v>183</v>
      </c>
      <c r="B198" s="33" t="s">
        <v>379</v>
      </c>
      <c r="C198" s="42" t="s">
        <v>200</v>
      </c>
      <c r="D198" s="54"/>
      <c r="E198" s="54" t="s">
        <v>193</v>
      </c>
      <c r="F198" s="54"/>
      <c r="G198" s="54"/>
      <c r="H198" s="54"/>
      <c r="I198" s="54"/>
      <c r="J198" s="54"/>
      <c r="K198" s="54"/>
      <c r="L198" s="54"/>
      <c r="M198" s="54"/>
      <c r="N198" s="54"/>
      <c r="O198" s="54"/>
      <c r="P198" s="54"/>
      <c r="Q198" s="54"/>
      <c r="R198" s="54"/>
      <c r="S198" s="54"/>
      <c r="T198" s="54"/>
      <c r="U198" s="54"/>
      <c r="V198" s="54"/>
      <c r="W198" s="54"/>
      <c r="X198" s="54"/>
      <c r="Y198" s="54"/>
      <c r="Z198" s="54"/>
      <c r="AA198" s="54"/>
      <c r="AB198" s="54"/>
      <c r="AC198" s="54"/>
      <c r="AD198" s="54"/>
    </row>
    <row r="199" spans="1:30" ht="18.75" hidden="1">
      <c r="A199" s="25" t="s">
        <v>183</v>
      </c>
      <c r="B199" s="33" t="s">
        <v>379</v>
      </c>
      <c r="C199" s="42" t="s">
        <v>200</v>
      </c>
      <c r="D199" s="54"/>
      <c r="E199" s="54" t="s">
        <v>193</v>
      </c>
      <c r="F199" s="54"/>
      <c r="G199" s="54"/>
      <c r="H199" s="54"/>
      <c r="I199" s="54"/>
      <c r="J199" s="54"/>
      <c r="K199" s="54"/>
      <c r="L199" s="54"/>
      <c r="M199" s="54"/>
      <c r="N199" s="54"/>
      <c r="O199" s="54"/>
      <c r="P199" s="54"/>
      <c r="Q199" s="54"/>
      <c r="R199" s="54"/>
      <c r="S199" s="54"/>
      <c r="T199" s="54"/>
      <c r="U199" s="54"/>
      <c r="V199" s="54"/>
      <c r="W199" s="54"/>
      <c r="X199" s="54"/>
      <c r="Y199" s="54"/>
      <c r="Z199" s="54"/>
      <c r="AA199" s="54"/>
      <c r="AB199" s="54"/>
      <c r="AC199" s="54"/>
      <c r="AD199" s="54"/>
    </row>
    <row r="200" spans="1:30" ht="18.75" hidden="1">
      <c r="A200" s="25" t="s">
        <v>183</v>
      </c>
      <c r="B200" s="33" t="s">
        <v>201</v>
      </c>
      <c r="C200" s="49" t="s">
        <v>201</v>
      </c>
      <c r="D200" s="54"/>
      <c r="E200" s="54" t="s">
        <v>193</v>
      </c>
      <c r="F200" s="54"/>
      <c r="G200" s="54"/>
      <c r="H200" s="54"/>
      <c r="I200" s="54"/>
      <c r="J200" s="54"/>
      <c r="K200" s="54"/>
      <c r="L200" s="54"/>
      <c r="M200" s="54"/>
      <c r="N200" s="54"/>
      <c r="O200" s="54"/>
      <c r="P200" s="54"/>
      <c r="Q200" s="54"/>
      <c r="R200" s="54"/>
      <c r="S200" s="54"/>
      <c r="T200" s="54"/>
      <c r="U200" s="54"/>
      <c r="V200" s="54"/>
      <c r="W200" s="54"/>
      <c r="X200" s="54"/>
      <c r="Y200" s="54"/>
      <c r="Z200" s="54"/>
      <c r="AA200" s="54"/>
      <c r="AB200" s="54"/>
      <c r="AC200" s="54"/>
      <c r="AD200" s="54"/>
    </row>
    <row r="201" spans="1:30" ht="37.5">
      <c r="A201" s="21"/>
      <c r="B201" s="25" t="s">
        <v>381</v>
      </c>
      <c r="C201" s="31" t="s">
        <v>382</v>
      </c>
      <c r="D201" s="53" t="s">
        <v>174</v>
      </c>
      <c r="E201" s="53">
        <f t="shared" ref="E201:AD201" si="13">SUM(E202:E203)</f>
        <v>0</v>
      </c>
      <c r="F201" s="53">
        <f t="shared" si="13"/>
        <v>0</v>
      </c>
      <c r="G201" s="53">
        <f t="shared" si="13"/>
        <v>0</v>
      </c>
      <c r="H201" s="53">
        <f t="shared" si="13"/>
        <v>0</v>
      </c>
      <c r="I201" s="53">
        <f t="shared" si="13"/>
        <v>0</v>
      </c>
      <c r="J201" s="53">
        <f t="shared" si="13"/>
        <v>0</v>
      </c>
      <c r="K201" s="53">
        <f t="shared" si="13"/>
        <v>0</v>
      </c>
      <c r="L201" s="53">
        <f t="shared" si="13"/>
        <v>0</v>
      </c>
      <c r="M201" s="53">
        <f t="shared" si="13"/>
        <v>0</v>
      </c>
      <c r="N201" s="53">
        <f t="shared" si="13"/>
        <v>0</v>
      </c>
      <c r="O201" s="53">
        <f t="shared" si="13"/>
        <v>0</v>
      </c>
      <c r="P201" s="53">
        <f t="shared" si="13"/>
        <v>0</v>
      </c>
      <c r="Q201" s="53">
        <f t="shared" si="13"/>
        <v>0</v>
      </c>
      <c r="R201" s="53">
        <f t="shared" si="13"/>
        <v>0</v>
      </c>
      <c r="S201" s="53">
        <f t="shared" si="13"/>
        <v>0</v>
      </c>
      <c r="T201" s="53">
        <f t="shared" si="13"/>
        <v>0</v>
      </c>
      <c r="U201" s="53">
        <f t="shared" si="13"/>
        <v>0</v>
      </c>
      <c r="V201" s="53">
        <f t="shared" si="13"/>
        <v>0</v>
      </c>
      <c r="W201" s="53">
        <f t="shared" si="13"/>
        <v>0</v>
      </c>
      <c r="X201" s="53">
        <f t="shared" si="13"/>
        <v>0</v>
      </c>
      <c r="Y201" s="53">
        <f t="shared" si="13"/>
        <v>0</v>
      </c>
      <c r="Z201" s="53">
        <f t="shared" si="13"/>
        <v>0</v>
      </c>
      <c r="AA201" s="53">
        <f t="shared" si="13"/>
        <v>0</v>
      </c>
      <c r="AB201" s="53">
        <f t="shared" si="13"/>
        <v>0</v>
      </c>
      <c r="AC201" s="53">
        <f t="shared" si="13"/>
        <v>0</v>
      </c>
      <c r="AD201" s="53">
        <f t="shared" si="13"/>
        <v>0</v>
      </c>
    </row>
    <row r="202" spans="1:30" ht="56.25">
      <c r="A202" s="28" t="s">
        <v>185</v>
      </c>
      <c r="B202" s="33" t="s">
        <v>381</v>
      </c>
      <c r="C202" s="55" t="s">
        <v>383</v>
      </c>
      <c r="D202" s="35" t="s">
        <v>384</v>
      </c>
      <c r="E202" s="35"/>
      <c r="F202" s="35" t="s">
        <v>193</v>
      </c>
      <c r="G202" s="35" t="s">
        <v>193</v>
      </c>
      <c r="H202" s="35" t="s">
        <v>193</v>
      </c>
      <c r="I202" s="35" t="s">
        <v>193</v>
      </c>
      <c r="J202" s="35" t="s">
        <v>193</v>
      </c>
      <c r="K202" s="35" t="s">
        <v>193</v>
      </c>
      <c r="L202" s="35" t="s">
        <v>193</v>
      </c>
      <c r="M202" s="35" t="s">
        <v>193</v>
      </c>
      <c r="N202" s="35" t="s">
        <v>193</v>
      </c>
      <c r="O202" s="35" t="s">
        <v>193</v>
      </c>
      <c r="P202" s="35" t="s">
        <v>193</v>
      </c>
      <c r="Q202" s="35" t="s">
        <v>193</v>
      </c>
      <c r="R202" s="35" t="s">
        <v>193</v>
      </c>
      <c r="S202" s="35" t="s">
        <v>193</v>
      </c>
      <c r="T202" s="35" t="s">
        <v>193</v>
      </c>
      <c r="U202" s="35" t="s">
        <v>193</v>
      </c>
      <c r="V202" s="35" t="s">
        <v>193</v>
      </c>
      <c r="W202" s="35" t="s">
        <v>193</v>
      </c>
      <c r="X202" s="35" t="s">
        <v>193</v>
      </c>
      <c r="Y202" s="35" t="s">
        <v>193</v>
      </c>
      <c r="Z202" s="35" t="s">
        <v>193</v>
      </c>
      <c r="AA202" s="35" t="s">
        <v>193</v>
      </c>
      <c r="AB202" s="35" t="s">
        <v>193</v>
      </c>
      <c r="AC202" s="35" t="s">
        <v>193</v>
      </c>
      <c r="AD202" s="35" t="s">
        <v>193</v>
      </c>
    </row>
    <row r="203" spans="1:30" ht="56.25">
      <c r="A203" s="28" t="s">
        <v>185</v>
      </c>
      <c r="B203" s="33" t="s">
        <v>381</v>
      </c>
      <c r="C203" s="55" t="s">
        <v>385</v>
      </c>
      <c r="D203" s="35" t="s">
        <v>386</v>
      </c>
      <c r="E203" s="49"/>
      <c r="F203" s="35" t="s">
        <v>193</v>
      </c>
      <c r="G203" s="35" t="s">
        <v>193</v>
      </c>
      <c r="H203" s="35" t="s">
        <v>193</v>
      </c>
      <c r="I203" s="35" t="s">
        <v>193</v>
      </c>
      <c r="J203" s="35" t="s">
        <v>193</v>
      </c>
      <c r="K203" s="35" t="s">
        <v>193</v>
      </c>
      <c r="L203" s="35" t="s">
        <v>193</v>
      </c>
      <c r="M203" s="35" t="s">
        <v>193</v>
      </c>
      <c r="N203" s="35" t="s">
        <v>193</v>
      </c>
      <c r="O203" s="35" t="s">
        <v>193</v>
      </c>
      <c r="P203" s="35" t="s">
        <v>193</v>
      </c>
      <c r="Q203" s="35" t="s">
        <v>193</v>
      </c>
      <c r="R203" s="35" t="s">
        <v>193</v>
      </c>
      <c r="S203" s="35" t="s">
        <v>193</v>
      </c>
      <c r="T203" s="35" t="s">
        <v>193</v>
      </c>
      <c r="U203" s="35" t="s">
        <v>193</v>
      </c>
      <c r="V203" s="35" t="s">
        <v>193</v>
      </c>
      <c r="W203" s="35" t="s">
        <v>193</v>
      </c>
      <c r="X203" s="35" t="s">
        <v>193</v>
      </c>
      <c r="Y203" s="35" t="s">
        <v>193</v>
      </c>
      <c r="Z203" s="35" t="s">
        <v>193</v>
      </c>
      <c r="AA203" s="35" t="s">
        <v>193</v>
      </c>
      <c r="AB203" s="35" t="s">
        <v>193</v>
      </c>
      <c r="AC203" s="35" t="s">
        <v>193</v>
      </c>
      <c r="AD203" s="35" t="s">
        <v>193</v>
      </c>
    </row>
    <row r="204" spans="1:30" hidden="1"/>
  </sheetData>
  <autoFilter ref="B16:AD204">
    <filterColumn colId="2">
      <filters>
        <filter val="J1101004"/>
        <filter val="J1101007"/>
        <filter val="J1101008"/>
        <filter val="J1102003-1"/>
        <filter val="J1102003-10"/>
        <filter val="J1102003-11"/>
        <filter val="J1102003-12"/>
        <filter val="J1102003-13"/>
        <filter val="J1102003-14"/>
        <filter val="J1102003-15"/>
        <filter val="J1102003-16"/>
        <filter val="J1102003-17"/>
        <filter val="J1102003-18"/>
        <filter val="J1102003-19"/>
        <filter val="J1102003-2"/>
        <filter val="J1102003-20"/>
        <filter val="J1102003-21"/>
        <filter val="J1102003-22"/>
        <filter val="J1102003-23"/>
        <filter val="J1102003-24"/>
        <filter val="J1102003-3"/>
        <filter val="J1102003-4"/>
        <filter val="J1102003-5"/>
        <filter val="J1102003-6"/>
        <filter val="J1102003-7"/>
        <filter val="J1102003-8"/>
        <filter val="J1102003-9"/>
        <filter val="J1104006"/>
        <filter val="J1202002"/>
        <filter val="J1202005"/>
        <filter val="K_1101003"/>
        <filter val="K_1101004"/>
        <filter val="K_1104015"/>
        <filter val="K_1110007"/>
        <filter val="K_1110008"/>
        <filter val="K_1110009"/>
        <filter val="K_1110010"/>
        <filter val="K_1110011"/>
        <filter val="K_1110012"/>
        <filter val="K_1201002"/>
        <filter val="K_1202001"/>
        <filter val="K_1308013"/>
        <filter val="K_1308014"/>
        <filter val="L_1101001"/>
        <filter val="L_1101002"/>
        <filter val="L_1101003"/>
        <filter val="L_1101004"/>
        <filter val="L_1101006"/>
        <filter val="L_1101007"/>
        <filter val="L_1101008"/>
        <filter val="L_1101009"/>
        <filter val="L_1101010"/>
        <filter val="L_1101014"/>
        <filter val="L_1102011"/>
        <filter val="L_1103013"/>
        <filter val="L_1104012"/>
        <filter val="L_1104015"/>
        <filter val="M_1102001"/>
        <filter val="Г"/>
        <filter val="М_1201002"/>
      </filters>
    </filterColumn>
  </autoFilter>
  <mergeCells count="20">
    <mergeCell ref="K13:O13"/>
    <mergeCell ref="P13:T13"/>
    <mergeCell ref="U13:Y13"/>
    <mergeCell ref="Z13:AD13"/>
    <mergeCell ref="K11:AD11"/>
    <mergeCell ref="K12:O12"/>
    <mergeCell ref="P12:T12"/>
    <mergeCell ref="U12:Y12"/>
    <mergeCell ref="Z12:AD12"/>
    <mergeCell ref="B11:B14"/>
    <mergeCell ref="C11:C14"/>
    <mergeCell ref="D11:D14"/>
    <mergeCell ref="E11:E14"/>
    <mergeCell ref="F11:J12"/>
    <mergeCell ref="F13:J13"/>
    <mergeCell ref="B4:AD4"/>
    <mergeCell ref="B6:AD6"/>
    <mergeCell ref="B7:AD7"/>
    <mergeCell ref="B9:AD9"/>
    <mergeCell ref="B10:Y10"/>
  </mergeCells>
  <pageMargins left="0.70833333333333304" right="0.70833333333333304" top="0.74791666666666701" bottom="0.74791666666666701" header="0.51180555555555496" footer="0.51180555555555496"/>
  <pageSetup paperSize="8" firstPageNumber="0" orientation="landscape" horizontalDpi="300" verticalDpi="30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FF950E"/>
    <pageSetUpPr fitToPage="1"/>
  </sheetPr>
  <dimension ref="A1:BL207"/>
  <sheetViews>
    <sheetView topLeftCell="A13" zoomScale="65" zoomScaleNormal="65" workbookViewId="0">
      <pane xSplit="3" ySplit="8" topLeftCell="D84" activePane="bottomRight" state="frozen"/>
      <selection activeCell="E90" sqref="E90"/>
      <selection pane="topRight" activeCell="E90" sqref="E90"/>
      <selection pane="bottomLeft" activeCell="E90" sqref="E90"/>
      <selection pane="bottomRight" activeCell="E90" sqref="E90"/>
    </sheetView>
  </sheetViews>
  <sheetFormatPr defaultRowHeight="15.75"/>
  <cols>
    <col min="1" max="1" width="5.875" style="134" hidden="1" customWidth="1"/>
    <col min="2" max="2" width="12" style="134" customWidth="1"/>
    <col min="3" max="3" width="40.125" style="134" customWidth="1"/>
    <col min="4" max="4" width="17.625" style="134" customWidth="1"/>
    <col min="5" max="5" width="28.125" style="134" customWidth="1"/>
    <col min="6" max="7" width="29.625" style="134" customWidth="1"/>
    <col min="8" max="10" width="32.25" style="134" customWidth="1"/>
    <col min="11" max="11" width="32.125" style="134" customWidth="1"/>
    <col min="12" max="12" width="19.875" style="134" customWidth="1"/>
    <col min="13" max="13" width="4.625" style="134" customWidth="1"/>
    <col min="14" max="14" width="4.375" style="134" customWidth="1"/>
    <col min="15" max="16" width="3.375" style="134" customWidth="1"/>
    <col min="17" max="17" width="4.125" style="134" customWidth="1"/>
    <col min="18" max="20" width="5.75" style="134" customWidth="1"/>
    <col min="21" max="21" width="3.875" style="134" customWidth="1"/>
    <col min="22" max="22" width="4.5" style="134" customWidth="1"/>
    <col min="23" max="23" width="3.875" style="134" customWidth="1"/>
    <col min="24" max="24" width="4.375" style="134" customWidth="1"/>
    <col min="25" max="27" width="5.75" style="134" customWidth="1"/>
    <col min="28" max="28" width="6.125" style="134" customWidth="1"/>
    <col min="29" max="29" width="5.75" style="134" customWidth="1"/>
    <col min="30" max="30" width="6.5" style="134" customWidth="1"/>
    <col min="31" max="31" width="3.5" style="134" customWidth="1"/>
    <col min="32" max="32" width="5.75" style="134" customWidth="1"/>
    <col min="33" max="33" width="16.125" style="134" customWidth="1"/>
    <col min="34" max="34" width="21.25" style="134" customWidth="1"/>
    <col min="35" max="35" width="12.625" style="134" customWidth="1"/>
    <col min="36" max="36" width="22.375" style="134" customWidth="1"/>
    <col min="37" max="37" width="10.875" style="134" customWidth="1"/>
    <col min="38" max="38" width="17.375" style="134" customWidth="1"/>
    <col min="39" max="40" width="4.125" style="134" customWidth="1"/>
    <col min="41" max="41" width="3.75" style="134" customWidth="1"/>
    <col min="42" max="42" width="3.875" style="134" customWidth="1"/>
    <col min="43" max="43" width="4.5" style="134" customWidth="1"/>
    <col min="44" max="44" width="5" style="134" customWidth="1"/>
    <col min="45" max="45" width="5.5" style="134" customWidth="1"/>
    <col min="46" max="46" width="5.75" style="134" customWidth="1"/>
    <col min="47" max="47" width="5.5" style="134" customWidth="1"/>
    <col min="48" max="49" width="5" style="134" customWidth="1"/>
    <col min="50" max="50" width="12.875" style="134" customWidth="1"/>
    <col min="51" max="60" width="5" style="134" customWidth="1"/>
    <col min="61" max="64" width="9" style="134" customWidth="1"/>
    <col min="65" max="1025" width="9" customWidth="1"/>
  </cols>
  <sheetData>
    <row r="1" spans="2:50" ht="18.75">
      <c r="L1" s="2" t="s">
        <v>833</v>
      </c>
    </row>
    <row r="2" spans="2:50">
      <c r="L2" s="4" t="s">
        <v>1</v>
      </c>
    </row>
    <row r="3" spans="2:50">
      <c r="L3" s="4" t="s">
        <v>2</v>
      </c>
    </row>
    <row r="4" spans="2:50">
      <c r="B4" s="402" t="s">
        <v>834</v>
      </c>
      <c r="C4" s="402"/>
      <c r="D4" s="402"/>
      <c r="E4" s="402"/>
      <c r="F4" s="402"/>
      <c r="G4" s="402"/>
      <c r="H4" s="402"/>
      <c r="I4" s="402"/>
      <c r="J4" s="402"/>
      <c r="K4" s="402"/>
      <c r="L4" s="402"/>
    </row>
    <row r="6" spans="2:50">
      <c r="B6" s="403" t="s">
        <v>835</v>
      </c>
      <c r="C6" s="403"/>
      <c r="D6" s="403"/>
      <c r="E6" s="403"/>
      <c r="F6" s="403"/>
      <c r="G6" s="403"/>
      <c r="H6" s="403"/>
      <c r="I6" s="403"/>
      <c r="J6" s="403"/>
      <c r="K6" s="403"/>
      <c r="L6" s="403"/>
      <c r="M6" s="212"/>
      <c r="N6" s="212"/>
      <c r="O6" s="212"/>
      <c r="P6" s="212"/>
      <c r="Q6" s="212"/>
      <c r="R6" s="212"/>
      <c r="S6" s="212"/>
      <c r="T6" s="212"/>
      <c r="U6" s="212"/>
      <c r="V6" s="212"/>
      <c r="W6" s="212"/>
      <c r="X6" s="212"/>
      <c r="Y6" s="212"/>
      <c r="Z6" s="212"/>
      <c r="AA6" s="212"/>
      <c r="AB6" s="212"/>
      <c r="AC6" s="212"/>
      <c r="AD6" s="212"/>
      <c r="AE6" s="212"/>
      <c r="AF6" s="212"/>
      <c r="AG6" s="212"/>
      <c r="AH6" s="212"/>
      <c r="AI6" s="212"/>
      <c r="AJ6" s="212"/>
      <c r="AK6" s="212"/>
      <c r="AL6" s="212"/>
      <c r="AM6" s="212"/>
      <c r="AN6" s="212"/>
      <c r="AO6" s="212"/>
      <c r="AP6" s="212"/>
      <c r="AQ6" s="212"/>
      <c r="AR6" s="212"/>
      <c r="AS6" s="212"/>
      <c r="AT6" s="212"/>
      <c r="AU6" s="212"/>
      <c r="AV6" s="212"/>
      <c r="AW6" s="212"/>
      <c r="AX6" s="212"/>
    </row>
    <row r="7" spans="2:50">
      <c r="B7" s="403" t="s">
        <v>3</v>
      </c>
      <c r="C7" s="403"/>
      <c r="D7" s="403"/>
      <c r="E7" s="403"/>
      <c r="F7" s="403"/>
      <c r="G7" s="403"/>
      <c r="H7" s="403"/>
      <c r="I7" s="403"/>
      <c r="J7" s="403"/>
      <c r="K7" s="403"/>
      <c r="L7" s="403"/>
      <c r="M7" s="137"/>
      <c r="N7" s="137"/>
      <c r="O7" s="137"/>
      <c r="P7" s="137"/>
      <c r="Q7" s="137"/>
      <c r="R7" s="137"/>
      <c r="S7" s="137"/>
      <c r="T7" s="137"/>
      <c r="U7" s="137"/>
      <c r="V7" s="137"/>
      <c r="W7" s="137"/>
      <c r="X7" s="137"/>
      <c r="Y7" s="137"/>
      <c r="Z7" s="137"/>
      <c r="AA7" s="137"/>
      <c r="AB7" s="137"/>
      <c r="AC7" s="137"/>
      <c r="AD7" s="137"/>
      <c r="AE7" s="137"/>
      <c r="AF7" s="137"/>
      <c r="AG7" s="137"/>
      <c r="AH7" s="137"/>
      <c r="AI7" s="137"/>
      <c r="AJ7" s="137"/>
      <c r="AK7" s="137"/>
      <c r="AL7" s="137"/>
      <c r="AM7" s="137"/>
      <c r="AN7" s="137"/>
      <c r="AO7" s="137"/>
      <c r="AP7" s="137"/>
      <c r="AQ7" s="137"/>
      <c r="AR7" s="137"/>
      <c r="AS7" s="137"/>
      <c r="AT7" s="137"/>
      <c r="AU7" s="137"/>
      <c r="AV7" s="137"/>
      <c r="AW7" s="137"/>
      <c r="AX7" s="137"/>
    </row>
    <row r="8" spans="2:50">
      <c r="B8" s="8"/>
      <c r="C8" s="8"/>
      <c r="D8" s="8"/>
      <c r="E8" s="8"/>
      <c r="F8" s="8"/>
      <c r="G8" s="8"/>
      <c r="H8" s="8"/>
      <c r="I8" s="8"/>
      <c r="J8" s="8"/>
      <c r="K8" s="8"/>
      <c r="L8" s="8"/>
      <c r="M8" s="137"/>
      <c r="N8" s="137"/>
      <c r="O8" s="137"/>
      <c r="P8" s="137"/>
      <c r="Q8" s="137"/>
      <c r="R8" s="137"/>
      <c r="S8" s="137"/>
      <c r="T8" s="137"/>
      <c r="U8" s="137"/>
      <c r="V8" s="137"/>
      <c r="W8" s="137"/>
      <c r="X8" s="137"/>
      <c r="Y8" s="137"/>
      <c r="Z8" s="137"/>
      <c r="AA8" s="137"/>
      <c r="AB8" s="137"/>
      <c r="AC8" s="137"/>
      <c r="AD8" s="137"/>
      <c r="AE8" s="137"/>
      <c r="AF8" s="137"/>
      <c r="AG8" s="137"/>
      <c r="AH8" s="137"/>
      <c r="AI8" s="137"/>
      <c r="AJ8" s="137"/>
      <c r="AK8" s="137"/>
      <c r="AL8" s="137"/>
      <c r="AM8" s="137"/>
      <c r="AN8" s="137"/>
      <c r="AO8" s="137"/>
      <c r="AP8" s="137"/>
      <c r="AQ8" s="137"/>
      <c r="AR8" s="137"/>
      <c r="AS8" s="137"/>
      <c r="AT8" s="137"/>
      <c r="AU8" s="137"/>
      <c r="AV8" s="137"/>
      <c r="AW8" s="137"/>
      <c r="AX8" s="137"/>
    </row>
    <row r="9" spans="2:50">
      <c r="B9" s="397" t="s">
        <v>836</v>
      </c>
      <c r="C9" s="397"/>
      <c r="D9" s="397"/>
      <c r="E9" s="397"/>
      <c r="F9" s="397"/>
      <c r="G9" s="397"/>
      <c r="H9" s="397"/>
      <c r="I9" s="397"/>
      <c r="J9" s="397"/>
      <c r="K9" s="397"/>
      <c r="L9" s="397"/>
    </row>
    <row r="10" spans="2:50">
      <c r="B10" s="197"/>
      <c r="C10" s="197"/>
      <c r="D10" s="197"/>
      <c r="E10" s="197"/>
      <c r="F10" s="197"/>
      <c r="G10" s="197"/>
      <c r="H10" s="197"/>
      <c r="I10" s="197"/>
      <c r="J10" s="197"/>
      <c r="K10" s="197"/>
      <c r="L10" s="197"/>
    </row>
    <row r="11" spans="2:50" ht="16.5" customHeight="1">
      <c r="B11" s="397" t="s">
        <v>837</v>
      </c>
      <c r="C11" s="397"/>
      <c r="D11" s="397"/>
      <c r="E11" s="397"/>
      <c r="F11" s="397"/>
      <c r="G11" s="397"/>
      <c r="H11" s="397"/>
      <c r="I11" s="397"/>
      <c r="J11" s="397"/>
      <c r="K11" s="397"/>
      <c r="L11" s="397"/>
      <c r="M11" s="162"/>
      <c r="N11" s="162"/>
      <c r="O11" s="162"/>
      <c r="P11" s="162"/>
      <c r="Q11" s="162"/>
      <c r="R11" s="162"/>
      <c r="S11" s="162"/>
      <c r="T11" s="162"/>
      <c r="U11" s="162"/>
      <c r="V11" s="162"/>
      <c r="W11" s="162"/>
      <c r="X11" s="162"/>
      <c r="Y11" s="162"/>
      <c r="Z11" s="162"/>
      <c r="AA11" s="162"/>
      <c r="AB11" s="162"/>
      <c r="AC11" s="162"/>
      <c r="AD11" s="162"/>
      <c r="AE11" s="162"/>
      <c r="AF11" s="162"/>
      <c r="AG11" s="162"/>
      <c r="AH11" s="162"/>
      <c r="AI11" s="162"/>
      <c r="AJ11" s="162"/>
      <c r="AK11" s="162"/>
      <c r="AL11" s="162"/>
      <c r="AM11" s="162"/>
      <c r="AN11" s="162"/>
      <c r="AO11" s="162"/>
      <c r="AP11" s="162"/>
      <c r="AQ11" s="162"/>
      <c r="AR11" s="162"/>
      <c r="AS11" s="162"/>
      <c r="AT11" s="162"/>
      <c r="AU11" s="162"/>
      <c r="AV11" s="162"/>
      <c r="AW11" s="162"/>
      <c r="AX11" s="162"/>
    </row>
    <row r="12" spans="2:50" ht="16.5" customHeight="1">
      <c r="B12" s="397" t="s">
        <v>838</v>
      </c>
      <c r="C12" s="397"/>
      <c r="D12" s="397"/>
      <c r="E12" s="397"/>
      <c r="F12" s="397"/>
      <c r="G12" s="397"/>
      <c r="H12" s="397"/>
      <c r="I12" s="397"/>
      <c r="J12" s="397"/>
      <c r="K12" s="397"/>
      <c r="L12" s="397"/>
      <c r="M12" s="162"/>
      <c r="N12" s="162"/>
      <c r="O12" s="162"/>
      <c r="P12" s="162"/>
      <c r="Q12" s="162"/>
      <c r="R12" s="162"/>
      <c r="S12" s="162"/>
      <c r="T12" s="162"/>
      <c r="U12" s="162"/>
      <c r="V12" s="162"/>
      <c r="W12" s="162"/>
      <c r="X12" s="162"/>
      <c r="Y12" s="162"/>
      <c r="Z12" s="162"/>
      <c r="AA12" s="162"/>
      <c r="AB12" s="162"/>
      <c r="AC12" s="162"/>
      <c r="AD12" s="162"/>
      <c r="AE12" s="162"/>
      <c r="AF12" s="162"/>
      <c r="AG12" s="162"/>
      <c r="AH12" s="162"/>
      <c r="AI12" s="162"/>
      <c r="AJ12" s="162"/>
      <c r="AK12" s="162"/>
      <c r="AL12" s="162"/>
      <c r="AM12" s="162"/>
      <c r="AN12" s="162"/>
      <c r="AO12" s="162"/>
      <c r="AP12" s="162"/>
      <c r="AQ12" s="162"/>
      <c r="AR12" s="162"/>
      <c r="AS12" s="162"/>
      <c r="AT12" s="162"/>
      <c r="AU12" s="162"/>
      <c r="AV12" s="162"/>
      <c r="AW12" s="162"/>
      <c r="AX12" s="162"/>
    </row>
    <row r="13" spans="2:50" ht="18" customHeight="1">
      <c r="B13" s="406" t="s">
        <v>839</v>
      </c>
      <c r="C13" s="406"/>
      <c r="D13" s="406"/>
      <c r="E13" s="406"/>
      <c r="F13" s="406"/>
      <c r="G13" s="406"/>
      <c r="H13" s="406"/>
      <c r="I13" s="406"/>
      <c r="J13" s="406"/>
      <c r="K13" s="406"/>
      <c r="L13" s="406"/>
      <c r="M13" s="162"/>
      <c r="N13" s="162"/>
      <c r="O13" s="162"/>
      <c r="P13" s="162"/>
      <c r="Q13" s="162"/>
      <c r="R13" s="162"/>
      <c r="S13" s="162"/>
      <c r="T13" s="162"/>
      <c r="U13" s="162"/>
      <c r="V13" s="162"/>
      <c r="W13" s="162"/>
      <c r="X13" s="162"/>
      <c r="Y13" s="162"/>
      <c r="Z13" s="162"/>
      <c r="AA13" s="162"/>
      <c r="AB13" s="162"/>
      <c r="AC13" s="162"/>
      <c r="AD13" s="162"/>
      <c r="AE13" s="162"/>
      <c r="AF13" s="162"/>
      <c r="AG13" s="162"/>
      <c r="AH13" s="162"/>
      <c r="AI13" s="162"/>
      <c r="AJ13" s="162"/>
      <c r="AK13" s="162"/>
      <c r="AL13" s="162"/>
      <c r="AM13" s="162"/>
      <c r="AN13" s="162"/>
      <c r="AO13" s="162"/>
      <c r="AP13" s="162"/>
      <c r="AQ13" s="162"/>
      <c r="AR13" s="162"/>
      <c r="AS13" s="162"/>
      <c r="AT13" s="162"/>
      <c r="AU13" s="162"/>
      <c r="AV13" s="162"/>
      <c r="AW13" s="162"/>
      <c r="AX13" s="162"/>
    </row>
    <row r="14" spans="2:50">
      <c r="B14" s="398"/>
      <c r="C14" s="398"/>
      <c r="D14" s="398"/>
      <c r="E14" s="398"/>
      <c r="F14" s="398"/>
      <c r="G14" s="398"/>
      <c r="H14" s="398"/>
      <c r="I14" s="398"/>
      <c r="J14" s="398"/>
      <c r="K14" s="398"/>
      <c r="L14" s="164"/>
      <c r="M14" s="164"/>
      <c r="N14" s="164"/>
      <c r="O14" s="164"/>
      <c r="P14" s="164"/>
      <c r="Q14" s="164"/>
      <c r="R14" s="164"/>
      <c r="S14" s="164"/>
      <c r="T14" s="164"/>
    </row>
    <row r="15" spans="2:50" ht="53.25" customHeight="1">
      <c r="B15" s="364" t="s">
        <v>6</v>
      </c>
      <c r="C15" s="364" t="s">
        <v>7</v>
      </c>
      <c r="D15" s="364" t="s">
        <v>840</v>
      </c>
      <c r="E15" s="364" t="s">
        <v>841</v>
      </c>
      <c r="F15" s="364"/>
      <c r="G15" s="364"/>
      <c r="H15" s="364"/>
      <c r="I15" s="364"/>
      <c r="J15" s="393" t="s">
        <v>842</v>
      </c>
      <c r="K15" s="213"/>
      <c r="L15" s="184"/>
      <c r="M15" s="184"/>
      <c r="N15" s="184"/>
      <c r="O15" s="184"/>
      <c r="P15" s="184"/>
      <c r="Q15" s="184"/>
      <c r="R15" s="184"/>
    </row>
    <row r="16" spans="2:50" ht="18" customHeight="1">
      <c r="B16" s="364"/>
      <c r="C16" s="364"/>
      <c r="D16" s="364"/>
      <c r="E16" s="364"/>
      <c r="F16" s="364"/>
      <c r="G16" s="364"/>
      <c r="H16" s="364"/>
      <c r="I16" s="364"/>
      <c r="J16" s="393"/>
    </row>
    <row r="17" spans="1:10" ht="36" customHeight="1">
      <c r="B17" s="364"/>
      <c r="C17" s="364"/>
      <c r="D17" s="364"/>
      <c r="E17" s="407" t="s">
        <v>843</v>
      </c>
      <c r="F17" s="407"/>
      <c r="G17" s="407"/>
      <c r="H17" s="407"/>
      <c r="I17" s="407"/>
      <c r="J17" s="393"/>
    </row>
    <row r="18" spans="1:10" ht="52.5" customHeight="1">
      <c r="B18" s="364"/>
      <c r="C18" s="364"/>
      <c r="D18" s="364"/>
      <c r="E18" s="14" t="s">
        <v>844</v>
      </c>
      <c r="F18" s="14" t="s">
        <v>845</v>
      </c>
      <c r="G18" s="14" t="s">
        <v>846</v>
      </c>
      <c r="H18" s="14" t="s">
        <v>847</v>
      </c>
      <c r="I18" s="14" t="s">
        <v>848</v>
      </c>
      <c r="J18" s="393"/>
    </row>
    <row r="19" spans="1:10">
      <c r="B19" s="214">
        <v>1</v>
      </c>
      <c r="C19" s="214">
        <v>2</v>
      </c>
      <c r="D19" s="214">
        <v>3</v>
      </c>
      <c r="E19" s="215" t="s">
        <v>620</v>
      </c>
      <c r="F19" s="215" t="s">
        <v>621</v>
      </c>
      <c r="G19" s="215" t="s">
        <v>622</v>
      </c>
      <c r="H19" s="215" t="s">
        <v>623</v>
      </c>
      <c r="I19" s="215" t="s">
        <v>624</v>
      </c>
      <c r="J19" s="215" t="s">
        <v>660</v>
      </c>
    </row>
    <row r="20" spans="1:10" ht="37.5">
      <c r="A20" s="21"/>
      <c r="B20" s="22" t="s">
        <v>172</v>
      </c>
      <c r="C20" s="23" t="s">
        <v>173</v>
      </c>
      <c r="D20" s="24" t="s">
        <v>174</v>
      </c>
      <c r="E20" s="24">
        <f>SUM(E21:E26)</f>
        <v>0</v>
      </c>
      <c r="F20" s="24">
        <f>SUM(F21:F26)</f>
        <v>0</v>
      </c>
      <c r="G20" s="24">
        <f>SUM(G21:G26)</f>
        <v>0</v>
      </c>
      <c r="H20" s="24">
        <f>SUM(H21:H26)</f>
        <v>0</v>
      </c>
      <c r="I20" s="24">
        <f>SUM(I21:I26)</f>
        <v>0</v>
      </c>
      <c r="J20" s="24"/>
    </row>
    <row r="21" spans="1:10" ht="37.5">
      <c r="A21" s="21"/>
      <c r="B21" s="25" t="s">
        <v>175</v>
      </c>
      <c r="C21" s="26" t="s">
        <v>176</v>
      </c>
      <c r="D21" s="27" t="s">
        <v>174</v>
      </c>
      <c r="E21" s="27">
        <f t="shared" ref="E21:I26" si="0">SUMIF($A$29:$A$206,$B21,E$29:E$206)</f>
        <v>0</v>
      </c>
      <c r="F21" s="27">
        <f t="shared" si="0"/>
        <v>0</v>
      </c>
      <c r="G21" s="27">
        <f t="shared" si="0"/>
        <v>0</v>
      </c>
      <c r="H21" s="27">
        <f t="shared" si="0"/>
        <v>0</v>
      </c>
      <c r="I21" s="27">
        <f t="shared" si="0"/>
        <v>0</v>
      </c>
      <c r="J21" s="27"/>
    </row>
    <row r="22" spans="1:10" ht="37.5">
      <c r="A22" s="21"/>
      <c r="B22" s="28" t="s">
        <v>177</v>
      </c>
      <c r="C22" s="29" t="s">
        <v>178</v>
      </c>
      <c r="D22" s="30" t="s">
        <v>174</v>
      </c>
      <c r="E22" s="30">
        <f t="shared" si="0"/>
        <v>0</v>
      </c>
      <c r="F22" s="30">
        <f t="shared" si="0"/>
        <v>0</v>
      </c>
      <c r="G22" s="30">
        <f t="shared" si="0"/>
        <v>0</v>
      </c>
      <c r="H22" s="30">
        <f t="shared" si="0"/>
        <v>0</v>
      </c>
      <c r="I22" s="30">
        <f t="shared" si="0"/>
        <v>0</v>
      </c>
      <c r="J22" s="30"/>
    </row>
    <row r="23" spans="1:10" ht="93.75">
      <c r="A23" s="21"/>
      <c r="B23" s="25" t="s">
        <v>179</v>
      </c>
      <c r="C23" s="31" t="s">
        <v>180</v>
      </c>
      <c r="D23" s="27" t="s">
        <v>174</v>
      </c>
      <c r="E23" s="27">
        <f t="shared" si="0"/>
        <v>0</v>
      </c>
      <c r="F23" s="27">
        <f t="shared" si="0"/>
        <v>0</v>
      </c>
      <c r="G23" s="27">
        <f t="shared" si="0"/>
        <v>0</v>
      </c>
      <c r="H23" s="27">
        <f t="shared" si="0"/>
        <v>0</v>
      </c>
      <c r="I23" s="27">
        <f t="shared" si="0"/>
        <v>0</v>
      </c>
      <c r="J23" s="27"/>
    </row>
    <row r="24" spans="1:10" ht="56.25">
      <c r="A24" s="21"/>
      <c r="B24" s="28" t="s">
        <v>181</v>
      </c>
      <c r="C24" s="29" t="s">
        <v>182</v>
      </c>
      <c r="D24" s="30" t="s">
        <v>174</v>
      </c>
      <c r="E24" s="30">
        <f t="shared" si="0"/>
        <v>0</v>
      </c>
      <c r="F24" s="30">
        <f t="shared" si="0"/>
        <v>0</v>
      </c>
      <c r="G24" s="30">
        <f t="shared" si="0"/>
        <v>0</v>
      </c>
      <c r="H24" s="30">
        <f t="shared" si="0"/>
        <v>0</v>
      </c>
      <c r="I24" s="30">
        <f t="shared" si="0"/>
        <v>0</v>
      </c>
      <c r="J24" s="30"/>
    </row>
    <row r="25" spans="1:10" ht="56.25">
      <c r="A25" s="21"/>
      <c r="B25" s="25" t="s">
        <v>183</v>
      </c>
      <c r="C25" s="26" t="s">
        <v>184</v>
      </c>
      <c r="D25" s="27" t="s">
        <v>174</v>
      </c>
      <c r="E25" s="27">
        <f t="shared" si="0"/>
        <v>0</v>
      </c>
      <c r="F25" s="27">
        <f t="shared" si="0"/>
        <v>0</v>
      </c>
      <c r="G25" s="27">
        <f t="shared" si="0"/>
        <v>0</v>
      </c>
      <c r="H25" s="27">
        <f t="shared" si="0"/>
        <v>0</v>
      </c>
      <c r="I25" s="27">
        <f t="shared" si="0"/>
        <v>0</v>
      </c>
      <c r="J25" s="27"/>
    </row>
    <row r="26" spans="1:10" ht="37.5">
      <c r="A26" s="21"/>
      <c r="B26" s="28" t="s">
        <v>185</v>
      </c>
      <c r="C26" s="32" t="s">
        <v>186</v>
      </c>
      <c r="D26" s="30" t="s">
        <v>174</v>
      </c>
      <c r="E26" s="30">
        <f t="shared" si="0"/>
        <v>0</v>
      </c>
      <c r="F26" s="30">
        <f t="shared" si="0"/>
        <v>0</v>
      </c>
      <c r="G26" s="30">
        <f t="shared" si="0"/>
        <v>0</v>
      </c>
      <c r="H26" s="30">
        <f t="shared" si="0"/>
        <v>0</v>
      </c>
      <c r="I26" s="30">
        <f t="shared" si="0"/>
        <v>0</v>
      </c>
      <c r="J26" s="30"/>
    </row>
    <row r="27" spans="1:10" ht="18.75" hidden="1">
      <c r="A27" s="21"/>
      <c r="B27" s="33"/>
      <c r="C27" s="34"/>
      <c r="D27" s="35"/>
      <c r="E27" s="35"/>
      <c r="F27" s="35"/>
      <c r="G27" s="35"/>
      <c r="H27" s="35"/>
      <c r="I27" s="35"/>
      <c r="J27" s="35"/>
    </row>
    <row r="28" spans="1:10" ht="18.75">
      <c r="A28" s="21"/>
      <c r="B28" s="36" t="s">
        <v>187</v>
      </c>
      <c r="C28" s="37" t="s">
        <v>188</v>
      </c>
      <c r="D28" s="38" t="s">
        <v>174</v>
      </c>
      <c r="E28" s="38">
        <v>0</v>
      </c>
      <c r="F28" s="38">
        <v>0</v>
      </c>
      <c r="G28" s="38">
        <v>0</v>
      </c>
      <c r="H28" s="38">
        <v>0</v>
      </c>
      <c r="I28" s="38">
        <v>0</v>
      </c>
      <c r="J28" s="38">
        <v>0</v>
      </c>
    </row>
    <row r="29" spans="1:10" ht="37.5">
      <c r="A29" s="21"/>
      <c r="B29" s="25" t="s">
        <v>189</v>
      </c>
      <c r="C29" s="26" t="s">
        <v>190</v>
      </c>
      <c r="D29" s="27" t="s">
        <v>174</v>
      </c>
      <c r="E29" s="27" t="s">
        <v>193</v>
      </c>
      <c r="F29" s="27" t="s">
        <v>193</v>
      </c>
      <c r="G29" s="27" t="s">
        <v>193</v>
      </c>
      <c r="H29" s="27" t="s">
        <v>193</v>
      </c>
      <c r="I29" s="27" t="s">
        <v>193</v>
      </c>
      <c r="J29" s="27" t="s">
        <v>193</v>
      </c>
    </row>
    <row r="30" spans="1:10" ht="56.25">
      <c r="A30" s="21"/>
      <c r="B30" s="39" t="s">
        <v>191</v>
      </c>
      <c r="C30" s="40" t="s">
        <v>192</v>
      </c>
      <c r="D30" s="41" t="s">
        <v>174</v>
      </c>
      <c r="E30" s="41" t="s">
        <v>193</v>
      </c>
      <c r="F30" s="41" t="s">
        <v>193</v>
      </c>
      <c r="G30" s="41" t="s">
        <v>193</v>
      </c>
      <c r="H30" s="41" t="s">
        <v>193</v>
      </c>
      <c r="I30" s="41" t="s">
        <v>193</v>
      </c>
      <c r="J30" s="41" t="s">
        <v>193</v>
      </c>
    </row>
    <row r="31" spans="1:10" ht="93.75">
      <c r="A31" s="21"/>
      <c r="B31" s="33" t="s">
        <v>194</v>
      </c>
      <c r="C31" s="34" t="s">
        <v>195</v>
      </c>
      <c r="D31" s="35" t="s">
        <v>174</v>
      </c>
      <c r="E31" s="35" t="s">
        <v>193</v>
      </c>
      <c r="F31" s="35" t="s">
        <v>193</v>
      </c>
      <c r="G31" s="35" t="s">
        <v>193</v>
      </c>
      <c r="H31" s="35" t="s">
        <v>193</v>
      </c>
      <c r="I31" s="35" t="s">
        <v>193</v>
      </c>
      <c r="J31" s="35" t="s">
        <v>193</v>
      </c>
    </row>
    <row r="32" spans="1:10" ht="93.75">
      <c r="A32" s="21"/>
      <c r="B32" s="33" t="s">
        <v>196</v>
      </c>
      <c r="C32" s="34" t="s">
        <v>197</v>
      </c>
      <c r="D32" s="35" t="s">
        <v>174</v>
      </c>
      <c r="E32" s="35" t="s">
        <v>193</v>
      </c>
      <c r="F32" s="35" t="s">
        <v>193</v>
      </c>
      <c r="G32" s="35" t="s">
        <v>193</v>
      </c>
      <c r="H32" s="35" t="s">
        <v>193</v>
      </c>
      <c r="I32" s="35" t="s">
        <v>193</v>
      </c>
      <c r="J32" s="35" t="s">
        <v>193</v>
      </c>
    </row>
    <row r="33" spans="1:10" ht="75">
      <c r="A33" s="21"/>
      <c r="B33" s="33" t="s">
        <v>198</v>
      </c>
      <c r="C33" s="34" t="s">
        <v>199</v>
      </c>
      <c r="D33" s="35" t="s">
        <v>174</v>
      </c>
      <c r="E33" s="35" t="s">
        <v>193</v>
      </c>
      <c r="F33" s="35" t="s">
        <v>193</v>
      </c>
      <c r="G33" s="35" t="s">
        <v>193</v>
      </c>
      <c r="H33" s="35" t="s">
        <v>193</v>
      </c>
      <c r="I33" s="35" t="s">
        <v>193</v>
      </c>
      <c r="J33" s="35" t="s">
        <v>193</v>
      </c>
    </row>
    <row r="34" spans="1:10" ht="37.5" hidden="1">
      <c r="A34" s="25" t="s">
        <v>175</v>
      </c>
      <c r="B34" s="33" t="s">
        <v>198</v>
      </c>
      <c r="C34" s="42" t="s">
        <v>200</v>
      </c>
      <c r="D34" s="35"/>
      <c r="E34" s="35" t="s">
        <v>193</v>
      </c>
      <c r="F34" s="35" t="s">
        <v>193</v>
      </c>
      <c r="G34" s="35" t="s">
        <v>193</v>
      </c>
      <c r="H34" s="35" t="s">
        <v>193</v>
      </c>
      <c r="I34" s="35" t="s">
        <v>193</v>
      </c>
      <c r="J34" s="35" t="s">
        <v>193</v>
      </c>
    </row>
    <row r="35" spans="1:10" ht="37.5" hidden="1">
      <c r="A35" s="25" t="s">
        <v>175</v>
      </c>
      <c r="B35" s="33" t="s">
        <v>198</v>
      </c>
      <c r="C35" s="42" t="s">
        <v>200</v>
      </c>
      <c r="D35" s="35"/>
      <c r="E35" s="35" t="s">
        <v>193</v>
      </c>
      <c r="F35" s="35" t="s">
        <v>193</v>
      </c>
      <c r="G35" s="35" t="s">
        <v>193</v>
      </c>
      <c r="H35" s="35" t="s">
        <v>193</v>
      </c>
      <c r="I35" s="35" t="s">
        <v>193</v>
      </c>
      <c r="J35" s="35" t="s">
        <v>193</v>
      </c>
    </row>
    <row r="36" spans="1:10" ht="18.75" hidden="1">
      <c r="A36" s="25" t="s">
        <v>175</v>
      </c>
      <c r="B36" s="33" t="s">
        <v>201</v>
      </c>
      <c r="C36" s="34" t="s">
        <v>201</v>
      </c>
      <c r="D36" s="35"/>
      <c r="E36" s="35" t="s">
        <v>193</v>
      </c>
      <c r="F36" s="35" t="s">
        <v>193</v>
      </c>
      <c r="G36" s="35" t="s">
        <v>193</v>
      </c>
      <c r="H36" s="35" t="s">
        <v>193</v>
      </c>
      <c r="I36" s="35" t="s">
        <v>193</v>
      </c>
      <c r="J36" s="35" t="s">
        <v>193</v>
      </c>
    </row>
    <row r="37" spans="1:10" ht="56.25">
      <c r="A37" s="21"/>
      <c r="B37" s="39" t="s">
        <v>202</v>
      </c>
      <c r="C37" s="40" t="s">
        <v>203</v>
      </c>
      <c r="D37" s="41" t="s">
        <v>174</v>
      </c>
      <c r="E37" s="41" t="s">
        <v>193</v>
      </c>
      <c r="F37" s="41" t="s">
        <v>193</v>
      </c>
      <c r="G37" s="41" t="s">
        <v>193</v>
      </c>
      <c r="H37" s="41" t="s">
        <v>193</v>
      </c>
      <c r="I37" s="41" t="s">
        <v>193</v>
      </c>
      <c r="J37" s="41" t="s">
        <v>193</v>
      </c>
    </row>
    <row r="38" spans="1:10" ht="68.25" customHeight="1">
      <c r="A38" s="21"/>
      <c r="B38" s="33" t="s">
        <v>204</v>
      </c>
      <c r="C38" s="34" t="s">
        <v>205</v>
      </c>
      <c r="D38" s="35" t="s">
        <v>174</v>
      </c>
      <c r="E38" s="35" t="s">
        <v>193</v>
      </c>
      <c r="F38" s="35" t="s">
        <v>193</v>
      </c>
      <c r="G38" s="35" t="s">
        <v>193</v>
      </c>
      <c r="H38" s="35" t="s">
        <v>193</v>
      </c>
      <c r="I38" s="35" t="s">
        <v>193</v>
      </c>
      <c r="J38" s="35" t="s">
        <v>193</v>
      </c>
    </row>
    <row r="39" spans="1:10" ht="37.5" hidden="1">
      <c r="A39" s="25" t="s">
        <v>175</v>
      </c>
      <c r="B39" s="33" t="s">
        <v>204</v>
      </c>
      <c r="C39" s="42" t="s">
        <v>200</v>
      </c>
      <c r="D39" s="35"/>
      <c r="E39" s="35" t="s">
        <v>193</v>
      </c>
      <c r="F39" s="35" t="s">
        <v>193</v>
      </c>
      <c r="G39" s="35" t="s">
        <v>193</v>
      </c>
      <c r="H39" s="35" t="s">
        <v>193</v>
      </c>
      <c r="I39" s="35" t="s">
        <v>193</v>
      </c>
      <c r="J39" s="35" t="s">
        <v>193</v>
      </c>
    </row>
    <row r="40" spans="1:10" ht="37.5" hidden="1">
      <c r="A40" s="25" t="s">
        <v>175</v>
      </c>
      <c r="B40" s="33" t="s">
        <v>204</v>
      </c>
      <c r="C40" s="42" t="s">
        <v>200</v>
      </c>
      <c r="D40" s="35"/>
      <c r="E40" s="35" t="s">
        <v>193</v>
      </c>
      <c r="F40" s="35" t="s">
        <v>193</v>
      </c>
      <c r="G40" s="35" t="s">
        <v>193</v>
      </c>
      <c r="H40" s="35" t="s">
        <v>193</v>
      </c>
      <c r="I40" s="35" t="s">
        <v>193</v>
      </c>
      <c r="J40" s="35" t="s">
        <v>193</v>
      </c>
    </row>
    <row r="41" spans="1:10" ht="18.75" hidden="1">
      <c r="A41" s="25" t="s">
        <v>175</v>
      </c>
      <c r="B41" s="33" t="s">
        <v>201</v>
      </c>
      <c r="C41" s="34" t="s">
        <v>201</v>
      </c>
      <c r="D41" s="35"/>
      <c r="E41" s="35" t="s">
        <v>193</v>
      </c>
      <c r="F41" s="35" t="s">
        <v>193</v>
      </c>
      <c r="G41" s="35" t="s">
        <v>193</v>
      </c>
      <c r="H41" s="35" t="s">
        <v>193</v>
      </c>
      <c r="I41" s="35" t="s">
        <v>193</v>
      </c>
      <c r="J41" s="35" t="s">
        <v>193</v>
      </c>
    </row>
    <row r="42" spans="1:10" ht="56.25">
      <c r="A42" s="21"/>
      <c r="B42" s="33" t="s">
        <v>206</v>
      </c>
      <c r="C42" s="34" t="s">
        <v>207</v>
      </c>
      <c r="D42" s="35" t="s">
        <v>174</v>
      </c>
      <c r="E42" s="35" t="s">
        <v>193</v>
      </c>
      <c r="F42" s="35" t="s">
        <v>193</v>
      </c>
      <c r="G42" s="35" t="s">
        <v>193</v>
      </c>
      <c r="H42" s="35" t="s">
        <v>193</v>
      </c>
      <c r="I42" s="35" t="s">
        <v>193</v>
      </c>
      <c r="J42" s="35" t="s">
        <v>193</v>
      </c>
    </row>
    <row r="43" spans="1:10" ht="37.5" hidden="1">
      <c r="A43" s="25" t="s">
        <v>175</v>
      </c>
      <c r="B43" s="33" t="s">
        <v>206</v>
      </c>
      <c r="C43" s="42" t="s">
        <v>200</v>
      </c>
      <c r="D43" s="35"/>
      <c r="E43" s="35" t="s">
        <v>193</v>
      </c>
      <c r="F43" s="35" t="s">
        <v>193</v>
      </c>
      <c r="G43" s="35" t="s">
        <v>193</v>
      </c>
      <c r="H43" s="35" t="s">
        <v>193</v>
      </c>
      <c r="I43" s="35" t="s">
        <v>193</v>
      </c>
      <c r="J43" s="35" t="s">
        <v>193</v>
      </c>
    </row>
    <row r="44" spans="1:10" ht="37.5" hidden="1">
      <c r="A44" s="25" t="s">
        <v>175</v>
      </c>
      <c r="B44" s="33" t="s">
        <v>206</v>
      </c>
      <c r="C44" s="42" t="s">
        <v>200</v>
      </c>
      <c r="D44" s="35"/>
      <c r="E44" s="35" t="s">
        <v>193</v>
      </c>
      <c r="F44" s="35" t="s">
        <v>193</v>
      </c>
      <c r="G44" s="35" t="s">
        <v>193</v>
      </c>
      <c r="H44" s="35" t="s">
        <v>193</v>
      </c>
      <c r="I44" s="35" t="s">
        <v>193</v>
      </c>
      <c r="J44" s="35" t="s">
        <v>193</v>
      </c>
    </row>
    <row r="45" spans="1:10" ht="18.75" hidden="1">
      <c r="A45" s="25" t="s">
        <v>175</v>
      </c>
      <c r="B45" s="33" t="s">
        <v>201</v>
      </c>
      <c r="C45" s="34" t="s">
        <v>201</v>
      </c>
      <c r="D45" s="35"/>
      <c r="E45" s="35" t="s">
        <v>193</v>
      </c>
      <c r="F45" s="35" t="s">
        <v>193</v>
      </c>
      <c r="G45" s="35" t="s">
        <v>193</v>
      </c>
      <c r="H45" s="35" t="s">
        <v>193</v>
      </c>
      <c r="I45" s="35" t="s">
        <v>193</v>
      </c>
      <c r="J45" s="35" t="s">
        <v>193</v>
      </c>
    </row>
    <row r="46" spans="1:10" ht="75">
      <c r="A46" s="21"/>
      <c r="B46" s="39" t="s">
        <v>208</v>
      </c>
      <c r="C46" s="40" t="s">
        <v>209</v>
      </c>
      <c r="D46" s="41" t="s">
        <v>174</v>
      </c>
      <c r="E46" s="41" t="s">
        <v>193</v>
      </c>
      <c r="F46" s="41" t="s">
        <v>193</v>
      </c>
      <c r="G46" s="41" t="s">
        <v>193</v>
      </c>
      <c r="H46" s="41" t="s">
        <v>193</v>
      </c>
      <c r="I46" s="41" t="s">
        <v>193</v>
      </c>
      <c r="J46" s="41" t="s">
        <v>193</v>
      </c>
    </row>
    <row r="47" spans="1:10" ht="56.25">
      <c r="A47" s="21"/>
      <c r="B47" s="33" t="s">
        <v>210</v>
      </c>
      <c r="C47" s="34" t="s">
        <v>211</v>
      </c>
      <c r="D47" s="35" t="s">
        <v>174</v>
      </c>
      <c r="E47" s="35" t="s">
        <v>193</v>
      </c>
      <c r="F47" s="35" t="s">
        <v>193</v>
      </c>
      <c r="G47" s="35" t="s">
        <v>193</v>
      </c>
      <c r="H47" s="35" t="s">
        <v>193</v>
      </c>
      <c r="I47" s="35" t="s">
        <v>193</v>
      </c>
      <c r="J47" s="35" t="s">
        <v>193</v>
      </c>
    </row>
    <row r="48" spans="1:10" ht="168.75">
      <c r="A48" s="21"/>
      <c r="B48" s="33" t="s">
        <v>210</v>
      </c>
      <c r="C48" s="34" t="s">
        <v>212</v>
      </c>
      <c r="D48" s="35" t="s">
        <v>174</v>
      </c>
      <c r="E48" s="35" t="s">
        <v>193</v>
      </c>
      <c r="F48" s="35" t="s">
        <v>193</v>
      </c>
      <c r="G48" s="35" t="s">
        <v>193</v>
      </c>
      <c r="H48" s="35" t="s">
        <v>193</v>
      </c>
      <c r="I48" s="35" t="s">
        <v>193</v>
      </c>
      <c r="J48" s="35" t="s">
        <v>193</v>
      </c>
    </row>
    <row r="49" spans="1:10" ht="37.5" hidden="1">
      <c r="A49" s="25" t="s">
        <v>175</v>
      </c>
      <c r="B49" s="33" t="s">
        <v>210</v>
      </c>
      <c r="C49" s="42" t="s">
        <v>200</v>
      </c>
      <c r="D49" s="35"/>
      <c r="E49" s="35" t="s">
        <v>193</v>
      </c>
      <c r="F49" s="35" t="s">
        <v>193</v>
      </c>
      <c r="G49" s="35" t="s">
        <v>193</v>
      </c>
      <c r="H49" s="35" t="s">
        <v>193</v>
      </c>
      <c r="I49" s="35" t="s">
        <v>193</v>
      </c>
      <c r="J49" s="35" t="s">
        <v>193</v>
      </c>
    </row>
    <row r="50" spans="1:10" ht="37.5" hidden="1">
      <c r="A50" s="25" t="s">
        <v>175</v>
      </c>
      <c r="B50" s="33" t="s">
        <v>210</v>
      </c>
      <c r="C50" s="42" t="s">
        <v>200</v>
      </c>
      <c r="D50" s="35"/>
      <c r="E50" s="35" t="s">
        <v>193</v>
      </c>
      <c r="F50" s="35" t="s">
        <v>193</v>
      </c>
      <c r="G50" s="35" t="s">
        <v>193</v>
      </c>
      <c r="H50" s="35" t="s">
        <v>193</v>
      </c>
      <c r="I50" s="35" t="s">
        <v>193</v>
      </c>
      <c r="J50" s="35" t="s">
        <v>193</v>
      </c>
    </row>
    <row r="51" spans="1:10" ht="18.75" hidden="1">
      <c r="A51" s="25" t="s">
        <v>175</v>
      </c>
      <c r="B51" s="33" t="s">
        <v>201</v>
      </c>
      <c r="C51" s="34" t="s">
        <v>201</v>
      </c>
      <c r="D51" s="35"/>
      <c r="E51" s="35" t="s">
        <v>193</v>
      </c>
      <c r="F51" s="35" t="s">
        <v>193</v>
      </c>
      <c r="G51" s="35" t="s">
        <v>193</v>
      </c>
      <c r="H51" s="35" t="s">
        <v>193</v>
      </c>
      <c r="I51" s="35" t="s">
        <v>193</v>
      </c>
      <c r="J51" s="35" t="s">
        <v>193</v>
      </c>
    </row>
    <row r="52" spans="1:10" ht="131.25">
      <c r="A52" s="21"/>
      <c r="B52" s="33" t="s">
        <v>210</v>
      </c>
      <c r="C52" s="34" t="s">
        <v>213</v>
      </c>
      <c r="D52" s="35" t="s">
        <v>174</v>
      </c>
      <c r="E52" s="35" t="s">
        <v>193</v>
      </c>
      <c r="F52" s="35" t="s">
        <v>193</v>
      </c>
      <c r="G52" s="35" t="s">
        <v>193</v>
      </c>
      <c r="H52" s="35" t="s">
        <v>193</v>
      </c>
      <c r="I52" s="35" t="s">
        <v>193</v>
      </c>
      <c r="J52" s="35" t="s">
        <v>193</v>
      </c>
    </row>
    <row r="53" spans="1:10" ht="37.5" hidden="1">
      <c r="A53" s="25" t="s">
        <v>175</v>
      </c>
      <c r="B53" s="33" t="s">
        <v>210</v>
      </c>
      <c r="C53" s="42" t="s">
        <v>200</v>
      </c>
      <c r="D53" s="35"/>
      <c r="E53" s="35" t="s">
        <v>193</v>
      </c>
      <c r="F53" s="35" t="s">
        <v>193</v>
      </c>
      <c r="G53" s="35" t="s">
        <v>193</v>
      </c>
      <c r="H53" s="35" t="s">
        <v>193</v>
      </c>
      <c r="I53" s="35" t="s">
        <v>193</v>
      </c>
      <c r="J53" s="35" t="s">
        <v>193</v>
      </c>
    </row>
    <row r="54" spans="1:10" ht="37.5" hidden="1">
      <c r="A54" s="25" t="s">
        <v>175</v>
      </c>
      <c r="B54" s="33" t="s">
        <v>210</v>
      </c>
      <c r="C54" s="42" t="s">
        <v>200</v>
      </c>
      <c r="D54" s="35"/>
      <c r="E54" s="35" t="s">
        <v>193</v>
      </c>
      <c r="F54" s="35" t="s">
        <v>193</v>
      </c>
      <c r="G54" s="35" t="s">
        <v>193</v>
      </c>
      <c r="H54" s="35" t="s">
        <v>193</v>
      </c>
      <c r="I54" s="35" t="s">
        <v>193</v>
      </c>
      <c r="J54" s="35" t="s">
        <v>193</v>
      </c>
    </row>
    <row r="55" spans="1:10" ht="18.75" hidden="1">
      <c r="A55" s="25" t="s">
        <v>175</v>
      </c>
      <c r="B55" s="33" t="s">
        <v>201</v>
      </c>
      <c r="C55" s="34" t="s">
        <v>201</v>
      </c>
      <c r="D55" s="35"/>
      <c r="E55" s="35" t="s">
        <v>193</v>
      </c>
      <c r="F55" s="35" t="s">
        <v>193</v>
      </c>
      <c r="G55" s="35" t="s">
        <v>193</v>
      </c>
      <c r="H55" s="35" t="s">
        <v>193</v>
      </c>
      <c r="I55" s="35" t="s">
        <v>193</v>
      </c>
      <c r="J55" s="35" t="s">
        <v>193</v>
      </c>
    </row>
    <row r="56" spans="1:10" ht="150">
      <c r="A56" s="21"/>
      <c r="B56" s="33" t="s">
        <v>210</v>
      </c>
      <c r="C56" s="34" t="s">
        <v>214</v>
      </c>
      <c r="D56" s="35" t="s">
        <v>174</v>
      </c>
      <c r="E56" s="35" t="s">
        <v>193</v>
      </c>
      <c r="F56" s="35" t="s">
        <v>193</v>
      </c>
      <c r="G56" s="35" t="s">
        <v>193</v>
      </c>
      <c r="H56" s="35" t="s">
        <v>193</v>
      </c>
      <c r="I56" s="35" t="s">
        <v>193</v>
      </c>
      <c r="J56" s="35" t="s">
        <v>193</v>
      </c>
    </row>
    <row r="57" spans="1:10" ht="37.5" hidden="1">
      <c r="A57" s="25" t="s">
        <v>175</v>
      </c>
      <c r="B57" s="33" t="s">
        <v>210</v>
      </c>
      <c r="C57" s="42" t="s">
        <v>200</v>
      </c>
      <c r="D57" s="35"/>
      <c r="E57" s="35" t="s">
        <v>193</v>
      </c>
      <c r="F57" s="35" t="s">
        <v>193</v>
      </c>
      <c r="G57" s="35" t="s">
        <v>193</v>
      </c>
      <c r="H57" s="35" t="s">
        <v>193</v>
      </c>
      <c r="I57" s="35" t="s">
        <v>193</v>
      </c>
      <c r="J57" s="35" t="s">
        <v>193</v>
      </c>
    </row>
    <row r="58" spans="1:10" ht="37.5" hidden="1">
      <c r="A58" s="25" t="s">
        <v>175</v>
      </c>
      <c r="B58" s="33" t="s">
        <v>210</v>
      </c>
      <c r="C58" s="42" t="s">
        <v>200</v>
      </c>
      <c r="D58" s="35"/>
      <c r="E58" s="35" t="s">
        <v>193</v>
      </c>
      <c r="F58" s="35" t="s">
        <v>193</v>
      </c>
      <c r="G58" s="35" t="s">
        <v>193</v>
      </c>
      <c r="H58" s="35" t="s">
        <v>193</v>
      </c>
      <c r="I58" s="35" t="s">
        <v>193</v>
      </c>
      <c r="J58" s="35" t="s">
        <v>193</v>
      </c>
    </row>
    <row r="59" spans="1:10" ht="18.75" hidden="1">
      <c r="A59" s="25" t="s">
        <v>175</v>
      </c>
      <c r="B59" s="33" t="s">
        <v>201</v>
      </c>
      <c r="C59" s="34" t="s">
        <v>201</v>
      </c>
      <c r="D59" s="35"/>
      <c r="E59" s="35" t="s">
        <v>193</v>
      </c>
      <c r="F59" s="35" t="s">
        <v>193</v>
      </c>
      <c r="G59" s="35" t="s">
        <v>193</v>
      </c>
      <c r="H59" s="35" t="s">
        <v>193</v>
      </c>
      <c r="I59" s="35" t="s">
        <v>193</v>
      </c>
      <c r="J59" s="35" t="s">
        <v>193</v>
      </c>
    </row>
    <row r="60" spans="1:10" ht="56.25">
      <c r="A60" s="21"/>
      <c r="B60" s="33" t="s">
        <v>215</v>
      </c>
      <c r="C60" s="34" t="s">
        <v>211</v>
      </c>
      <c r="D60" s="35" t="s">
        <v>174</v>
      </c>
      <c r="E60" s="35" t="s">
        <v>193</v>
      </c>
      <c r="F60" s="35" t="s">
        <v>193</v>
      </c>
      <c r="G60" s="35" t="s">
        <v>193</v>
      </c>
      <c r="H60" s="35" t="s">
        <v>193</v>
      </c>
      <c r="I60" s="35" t="s">
        <v>193</v>
      </c>
      <c r="J60" s="35" t="s">
        <v>193</v>
      </c>
    </row>
    <row r="61" spans="1:10" ht="168.75">
      <c r="A61" s="21"/>
      <c r="B61" s="33" t="s">
        <v>215</v>
      </c>
      <c r="C61" s="34" t="s">
        <v>212</v>
      </c>
      <c r="D61" s="35" t="s">
        <v>174</v>
      </c>
      <c r="E61" s="35" t="s">
        <v>193</v>
      </c>
      <c r="F61" s="35" t="s">
        <v>193</v>
      </c>
      <c r="G61" s="35" t="s">
        <v>193</v>
      </c>
      <c r="H61" s="35" t="s">
        <v>193</v>
      </c>
      <c r="I61" s="35" t="s">
        <v>193</v>
      </c>
      <c r="J61" s="35" t="s">
        <v>193</v>
      </c>
    </row>
    <row r="62" spans="1:10" ht="37.5" hidden="1">
      <c r="A62" s="25" t="s">
        <v>175</v>
      </c>
      <c r="B62" s="33" t="s">
        <v>215</v>
      </c>
      <c r="C62" s="42" t="s">
        <v>200</v>
      </c>
      <c r="D62" s="35"/>
      <c r="E62" s="35" t="s">
        <v>193</v>
      </c>
      <c r="F62" s="35" t="s">
        <v>193</v>
      </c>
      <c r="G62" s="35" t="s">
        <v>193</v>
      </c>
      <c r="H62" s="35" t="s">
        <v>193</v>
      </c>
      <c r="I62" s="35" t="s">
        <v>193</v>
      </c>
      <c r="J62" s="35" t="s">
        <v>193</v>
      </c>
    </row>
    <row r="63" spans="1:10" ht="37.5" hidden="1">
      <c r="A63" s="25" t="s">
        <v>175</v>
      </c>
      <c r="B63" s="33" t="s">
        <v>215</v>
      </c>
      <c r="C63" s="42" t="s">
        <v>200</v>
      </c>
      <c r="D63" s="35"/>
      <c r="E63" s="35" t="s">
        <v>193</v>
      </c>
      <c r="F63" s="35" t="s">
        <v>193</v>
      </c>
      <c r="G63" s="35" t="s">
        <v>193</v>
      </c>
      <c r="H63" s="35" t="s">
        <v>193</v>
      </c>
      <c r="I63" s="35" t="s">
        <v>193</v>
      </c>
      <c r="J63" s="35" t="s">
        <v>193</v>
      </c>
    </row>
    <row r="64" spans="1:10" ht="18.75" hidden="1">
      <c r="A64" s="25" t="s">
        <v>175</v>
      </c>
      <c r="B64" s="33" t="s">
        <v>201</v>
      </c>
      <c r="C64" s="34" t="s">
        <v>201</v>
      </c>
      <c r="D64" s="35"/>
      <c r="E64" s="35" t="s">
        <v>193</v>
      </c>
      <c r="F64" s="35" t="s">
        <v>193</v>
      </c>
      <c r="G64" s="35" t="s">
        <v>193</v>
      </c>
      <c r="H64" s="35" t="s">
        <v>193</v>
      </c>
      <c r="I64" s="35" t="s">
        <v>193</v>
      </c>
      <c r="J64" s="35" t="s">
        <v>193</v>
      </c>
    </row>
    <row r="65" spans="1:10" ht="131.25">
      <c r="A65" s="21"/>
      <c r="B65" s="33" t="s">
        <v>215</v>
      </c>
      <c r="C65" s="34" t="s">
        <v>213</v>
      </c>
      <c r="D65" s="35" t="s">
        <v>174</v>
      </c>
      <c r="E65" s="35" t="s">
        <v>193</v>
      </c>
      <c r="F65" s="35" t="s">
        <v>193</v>
      </c>
      <c r="G65" s="35" t="s">
        <v>193</v>
      </c>
      <c r="H65" s="35" t="s">
        <v>193</v>
      </c>
      <c r="I65" s="35" t="s">
        <v>193</v>
      </c>
      <c r="J65" s="35" t="s">
        <v>193</v>
      </c>
    </row>
    <row r="66" spans="1:10" ht="37.5" hidden="1">
      <c r="A66" s="25" t="s">
        <v>175</v>
      </c>
      <c r="B66" s="33" t="s">
        <v>215</v>
      </c>
      <c r="C66" s="42" t="s">
        <v>200</v>
      </c>
      <c r="D66" s="35"/>
      <c r="E66" s="35" t="s">
        <v>193</v>
      </c>
      <c r="F66" s="35" t="s">
        <v>193</v>
      </c>
      <c r="G66" s="35" t="s">
        <v>193</v>
      </c>
      <c r="H66" s="35" t="s">
        <v>193</v>
      </c>
      <c r="I66" s="35" t="s">
        <v>193</v>
      </c>
      <c r="J66" s="35" t="s">
        <v>193</v>
      </c>
    </row>
    <row r="67" spans="1:10" ht="37.5" hidden="1">
      <c r="A67" s="25" t="s">
        <v>175</v>
      </c>
      <c r="B67" s="33" t="s">
        <v>215</v>
      </c>
      <c r="C67" s="42" t="s">
        <v>200</v>
      </c>
      <c r="D67" s="35"/>
      <c r="E67" s="35" t="s">
        <v>193</v>
      </c>
      <c r="F67" s="35" t="s">
        <v>193</v>
      </c>
      <c r="G67" s="35" t="s">
        <v>193</v>
      </c>
      <c r="H67" s="35" t="s">
        <v>193</v>
      </c>
      <c r="I67" s="35" t="s">
        <v>193</v>
      </c>
      <c r="J67" s="35" t="s">
        <v>193</v>
      </c>
    </row>
    <row r="68" spans="1:10" ht="18.75" hidden="1">
      <c r="A68" s="25" t="s">
        <v>175</v>
      </c>
      <c r="B68" s="33" t="s">
        <v>201</v>
      </c>
      <c r="C68" s="34" t="s">
        <v>201</v>
      </c>
      <c r="D68" s="35"/>
      <c r="E68" s="35" t="s">
        <v>193</v>
      </c>
      <c r="F68" s="35" t="s">
        <v>193</v>
      </c>
      <c r="G68" s="35" t="s">
        <v>193</v>
      </c>
      <c r="H68" s="35" t="s">
        <v>193</v>
      </c>
      <c r="I68" s="35" t="s">
        <v>193</v>
      </c>
      <c r="J68" s="35" t="s">
        <v>193</v>
      </c>
    </row>
    <row r="69" spans="1:10" ht="150">
      <c r="A69" s="21"/>
      <c r="B69" s="33" t="s">
        <v>215</v>
      </c>
      <c r="C69" s="34" t="s">
        <v>216</v>
      </c>
      <c r="D69" s="35" t="s">
        <v>174</v>
      </c>
      <c r="E69" s="35" t="s">
        <v>193</v>
      </c>
      <c r="F69" s="35" t="s">
        <v>193</v>
      </c>
      <c r="G69" s="35" t="s">
        <v>193</v>
      </c>
      <c r="H69" s="35" t="s">
        <v>193</v>
      </c>
      <c r="I69" s="35" t="s">
        <v>193</v>
      </c>
      <c r="J69" s="35" t="s">
        <v>193</v>
      </c>
    </row>
    <row r="70" spans="1:10" ht="37.5" hidden="1">
      <c r="A70" s="25" t="s">
        <v>175</v>
      </c>
      <c r="B70" s="33" t="s">
        <v>215</v>
      </c>
      <c r="C70" s="42" t="s">
        <v>200</v>
      </c>
      <c r="D70" s="35"/>
      <c r="E70" s="35" t="s">
        <v>193</v>
      </c>
      <c r="F70" s="35" t="s">
        <v>193</v>
      </c>
      <c r="G70" s="35" t="s">
        <v>193</v>
      </c>
      <c r="H70" s="35" t="s">
        <v>193</v>
      </c>
      <c r="I70" s="35" t="s">
        <v>193</v>
      </c>
      <c r="J70" s="35" t="s">
        <v>193</v>
      </c>
    </row>
    <row r="71" spans="1:10" ht="37.5" hidden="1">
      <c r="A71" s="25" t="s">
        <v>175</v>
      </c>
      <c r="B71" s="33" t="s">
        <v>215</v>
      </c>
      <c r="C71" s="42" t="s">
        <v>200</v>
      </c>
      <c r="D71" s="35"/>
      <c r="E71" s="35" t="s">
        <v>193</v>
      </c>
      <c r="F71" s="35" t="s">
        <v>193</v>
      </c>
      <c r="G71" s="35" t="s">
        <v>193</v>
      </c>
      <c r="H71" s="35" t="s">
        <v>193</v>
      </c>
      <c r="I71" s="35" t="s">
        <v>193</v>
      </c>
      <c r="J71" s="35" t="s">
        <v>193</v>
      </c>
    </row>
    <row r="72" spans="1:10" ht="18.75" hidden="1">
      <c r="A72" s="25" t="s">
        <v>175</v>
      </c>
      <c r="B72" s="33" t="s">
        <v>201</v>
      </c>
      <c r="C72" s="34" t="s">
        <v>201</v>
      </c>
      <c r="D72" s="35"/>
      <c r="E72" s="35" t="s">
        <v>193</v>
      </c>
      <c r="F72" s="35" t="s">
        <v>193</v>
      </c>
      <c r="G72" s="35" t="s">
        <v>193</v>
      </c>
      <c r="H72" s="35" t="s">
        <v>193</v>
      </c>
      <c r="I72" s="35" t="s">
        <v>193</v>
      </c>
      <c r="J72" s="35" t="s">
        <v>193</v>
      </c>
    </row>
    <row r="73" spans="1:10" ht="112.5">
      <c r="A73" s="21"/>
      <c r="B73" s="39" t="s">
        <v>217</v>
      </c>
      <c r="C73" s="40" t="s">
        <v>218</v>
      </c>
      <c r="D73" s="41" t="s">
        <v>174</v>
      </c>
      <c r="E73" s="41" t="s">
        <v>193</v>
      </c>
      <c r="F73" s="41" t="s">
        <v>193</v>
      </c>
      <c r="G73" s="41" t="s">
        <v>193</v>
      </c>
      <c r="H73" s="41" t="s">
        <v>193</v>
      </c>
      <c r="I73" s="41" t="s">
        <v>193</v>
      </c>
      <c r="J73" s="41" t="s">
        <v>193</v>
      </c>
    </row>
    <row r="74" spans="1:10" ht="93.75">
      <c r="A74" s="21"/>
      <c r="B74" s="33" t="s">
        <v>219</v>
      </c>
      <c r="C74" s="34" t="s">
        <v>220</v>
      </c>
      <c r="D74" s="35" t="s">
        <v>174</v>
      </c>
      <c r="E74" s="35" t="s">
        <v>193</v>
      </c>
      <c r="F74" s="35" t="s">
        <v>193</v>
      </c>
      <c r="G74" s="35" t="s">
        <v>193</v>
      </c>
      <c r="H74" s="35" t="s">
        <v>193</v>
      </c>
      <c r="I74" s="35" t="s">
        <v>193</v>
      </c>
      <c r="J74" s="35" t="s">
        <v>193</v>
      </c>
    </row>
    <row r="75" spans="1:10" ht="56.25">
      <c r="A75" s="25" t="s">
        <v>175</v>
      </c>
      <c r="B75" s="33" t="s">
        <v>219</v>
      </c>
      <c r="C75" s="34" t="s">
        <v>221</v>
      </c>
      <c r="D75" s="43" t="s">
        <v>222</v>
      </c>
      <c r="E75" s="35" t="s">
        <v>193</v>
      </c>
      <c r="F75" s="35" t="s">
        <v>193</v>
      </c>
      <c r="G75" s="35" t="s">
        <v>193</v>
      </c>
      <c r="H75" s="35" t="s">
        <v>193</v>
      </c>
      <c r="I75" s="35" t="s">
        <v>193</v>
      </c>
      <c r="J75" s="35" t="s">
        <v>193</v>
      </c>
    </row>
    <row r="76" spans="1:10" ht="30.95" customHeight="1">
      <c r="A76" s="25" t="s">
        <v>175</v>
      </c>
      <c r="B76" s="33" t="s">
        <v>219</v>
      </c>
      <c r="C76" s="34" t="s">
        <v>223</v>
      </c>
      <c r="D76" s="43" t="s">
        <v>224</v>
      </c>
      <c r="E76" s="35" t="s">
        <v>193</v>
      </c>
      <c r="F76" s="35" t="s">
        <v>193</v>
      </c>
      <c r="G76" s="35" t="s">
        <v>193</v>
      </c>
      <c r="H76" s="35" t="s">
        <v>193</v>
      </c>
      <c r="I76" s="35" t="s">
        <v>193</v>
      </c>
      <c r="J76" s="35" t="s">
        <v>193</v>
      </c>
    </row>
    <row r="77" spans="1:10" ht="112.5">
      <c r="A77" s="21"/>
      <c r="B77" s="33" t="s">
        <v>225</v>
      </c>
      <c r="C77" s="34" t="s">
        <v>226</v>
      </c>
      <c r="D77" s="35" t="s">
        <v>174</v>
      </c>
      <c r="E77" s="35" t="s">
        <v>193</v>
      </c>
      <c r="F77" s="35" t="s">
        <v>193</v>
      </c>
      <c r="G77" s="35" t="s">
        <v>193</v>
      </c>
      <c r="H77" s="35" t="s">
        <v>193</v>
      </c>
      <c r="I77" s="35" t="s">
        <v>193</v>
      </c>
      <c r="J77" s="35" t="s">
        <v>193</v>
      </c>
    </row>
    <row r="78" spans="1:10" ht="63">
      <c r="A78" s="25" t="s">
        <v>175</v>
      </c>
      <c r="B78" s="33" t="s">
        <v>225</v>
      </c>
      <c r="C78" s="44" t="s">
        <v>227</v>
      </c>
      <c r="D78" s="43" t="s">
        <v>228</v>
      </c>
      <c r="E78" s="35" t="s">
        <v>193</v>
      </c>
      <c r="F78" s="35" t="s">
        <v>193</v>
      </c>
      <c r="G78" s="35" t="s">
        <v>193</v>
      </c>
      <c r="H78" s="35" t="s">
        <v>193</v>
      </c>
      <c r="I78" s="35" t="s">
        <v>193</v>
      </c>
      <c r="J78" s="35" t="s">
        <v>193</v>
      </c>
    </row>
    <row r="79" spans="1:10" ht="47.25">
      <c r="A79" s="25"/>
      <c r="B79" s="33" t="s">
        <v>225</v>
      </c>
      <c r="C79" s="44" t="s">
        <v>229</v>
      </c>
      <c r="D79" s="43" t="s">
        <v>230</v>
      </c>
      <c r="E79" s="35" t="s">
        <v>193</v>
      </c>
      <c r="F79" s="35" t="s">
        <v>193</v>
      </c>
      <c r="G79" s="35" t="s">
        <v>193</v>
      </c>
      <c r="H79" s="35" t="s">
        <v>193</v>
      </c>
      <c r="I79" s="35" t="s">
        <v>193</v>
      </c>
      <c r="J79" s="35" t="s">
        <v>193</v>
      </c>
    </row>
    <row r="80" spans="1:10" ht="34.35" hidden="1" customHeight="1">
      <c r="A80" s="25" t="s">
        <v>175</v>
      </c>
      <c r="B80" s="33" t="s">
        <v>225</v>
      </c>
      <c r="C80" s="45">
        <v>0</v>
      </c>
      <c r="D80" s="43">
        <v>0</v>
      </c>
      <c r="E80" s="35" t="s">
        <v>193</v>
      </c>
      <c r="F80" s="35" t="s">
        <v>193</v>
      </c>
      <c r="G80" s="35" t="s">
        <v>193</v>
      </c>
      <c r="H80" s="35" t="s">
        <v>193</v>
      </c>
      <c r="I80" s="35" t="s">
        <v>193</v>
      </c>
      <c r="J80" s="35" t="s">
        <v>193</v>
      </c>
    </row>
    <row r="81" spans="1:10" ht="18.75" hidden="1">
      <c r="A81" s="25" t="s">
        <v>175</v>
      </c>
      <c r="B81" s="33" t="s">
        <v>225</v>
      </c>
      <c r="C81" s="45">
        <v>0</v>
      </c>
      <c r="D81" s="43">
        <v>0</v>
      </c>
      <c r="E81" s="35" t="s">
        <v>193</v>
      </c>
      <c r="F81" s="35" t="s">
        <v>193</v>
      </c>
      <c r="G81" s="35" t="s">
        <v>193</v>
      </c>
      <c r="H81" s="35" t="s">
        <v>193</v>
      </c>
      <c r="I81" s="35" t="s">
        <v>193</v>
      </c>
      <c r="J81" s="35" t="s">
        <v>193</v>
      </c>
    </row>
    <row r="82" spans="1:10" ht="56.25">
      <c r="A82" s="21"/>
      <c r="B82" s="25" t="s">
        <v>231</v>
      </c>
      <c r="C82" s="26" t="s">
        <v>232</v>
      </c>
      <c r="D82" s="27" t="s">
        <v>174</v>
      </c>
      <c r="E82" s="27" t="s">
        <v>193</v>
      </c>
      <c r="F82" s="27" t="s">
        <v>193</v>
      </c>
      <c r="G82" s="27" t="s">
        <v>193</v>
      </c>
      <c r="H82" s="27" t="s">
        <v>193</v>
      </c>
      <c r="I82" s="27" t="s">
        <v>193</v>
      </c>
      <c r="J82" s="27" t="s">
        <v>193</v>
      </c>
    </row>
    <row r="83" spans="1:10" ht="93.75">
      <c r="A83" s="21"/>
      <c r="B83" s="39" t="s">
        <v>233</v>
      </c>
      <c r="C83" s="40" t="s">
        <v>234</v>
      </c>
      <c r="D83" s="41" t="s">
        <v>174</v>
      </c>
      <c r="E83" s="41" t="s">
        <v>193</v>
      </c>
      <c r="F83" s="41" t="s">
        <v>193</v>
      </c>
      <c r="G83" s="41" t="s">
        <v>193</v>
      </c>
      <c r="H83" s="41" t="s">
        <v>193</v>
      </c>
      <c r="I83" s="41" t="s">
        <v>193</v>
      </c>
      <c r="J83" s="41" t="s">
        <v>193</v>
      </c>
    </row>
    <row r="84" spans="1:10" ht="37.5">
      <c r="A84" s="21"/>
      <c r="B84" s="33" t="s">
        <v>235</v>
      </c>
      <c r="C84" s="34" t="s">
        <v>236</v>
      </c>
      <c r="D84" s="35" t="s">
        <v>174</v>
      </c>
      <c r="E84" s="35" t="s">
        <v>193</v>
      </c>
      <c r="F84" s="35" t="s">
        <v>193</v>
      </c>
      <c r="G84" s="35" t="s">
        <v>193</v>
      </c>
      <c r="H84" s="35" t="s">
        <v>193</v>
      </c>
      <c r="I84" s="35" t="s">
        <v>193</v>
      </c>
      <c r="J84" s="35" t="s">
        <v>193</v>
      </c>
    </row>
    <row r="85" spans="1:10" ht="75">
      <c r="A85" s="28" t="s">
        <v>177</v>
      </c>
      <c r="B85" s="33" t="s">
        <v>235</v>
      </c>
      <c r="C85" s="34" t="s">
        <v>237</v>
      </c>
      <c r="D85" s="35" t="s">
        <v>238</v>
      </c>
      <c r="E85" s="35" t="s">
        <v>193</v>
      </c>
      <c r="F85" s="35" t="s">
        <v>193</v>
      </c>
      <c r="G85" s="35" t="s">
        <v>193</v>
      </c>
      <c r="H85" s="35" t="s">
        <v>193</v>
      </c>
      <c r="I85" s="35" t="s">
        <v>193</v>
      </c>
      <c r="J85" s="35" t="s">
        <v>193</v>
      </c>
    </row>
    <row r="86" spans="1:10" ht="131.25">
      <c r="A86" s="28" t="s">
        <v>177</v>
      </c>
      <c r="B86" s="33" t="s">
        <v>235</v>
      </c>
      <c r="C86" s="34" t="s">
        <v>239</v>
      </c>
      <c r="D86" s="46" t="s">
        <v>240</v>
      </c>
      <c r="E86" s="35" t="s">
        <v>193</v>
      </c>
      <c r="F86" s="35" t="s">
        <v>193</v>
      </c>
      <c r="G86" s="35" t="s">
        <v>193</v>
      </c>
      <c r="H86" s="35" t="s">
        <v>193</v>
      </c>
      <c r="I86" s="35" t="s">
        <v>193</v>
      </c>
      <c r="J86" s="35" t="s">
        <v>193</v>
      </c>
    </row>
    <row r="87" spans="1:10" ht="51" customHeight="1">
      <c r="A87" s="28"/>
      <c r="B87" s="356" t="s">
        <v>235</v>
      </c>
      <c r="C87" s="34" t="s">
        <v>1306</v>
      </c>
      <c r="D87" s="350" t="s">
        <v>1307</v>
      </c>
      <c r="E87" s="350" t="s">
        <v>193</v>
      </c>
      <c r="F87" s="350" t="s">
        <v>193</v>
      </c>
      <c r="G87" s="350" t="s">
        <v>193</v>
      </c>
      <c r="H87" s="350" t="s">
        <v>193</v>
      </c>
      <c r="I87" s="350" t="s">
        <v>193</v>
      </c>
      <c r="J87" s="350" t="s">
        <v>193</v>
      </c>
    </row>
    <row r="88" spans="1:10" ht="37.5">
      <c r="A88" s="28" t="s">
        <v>177</v>
      </c>
      <c r="B88" s="336" t="s">
        <v>235</v>
      </c>
      <c r="C88" s="341" t="s">
        <v>1296</v>
      </c>
      <c r="D88" s="334" t="s">
        <v>1297</v>
      </c>
      <c r="E88" s="35" t="s">
        <v>193</v>
      </c>
      <c r="F88" s="35" t="s">
        <v>193</v>
      </c>
      <c r="G88" s="35" t="s">
        <v>193</v>
      </c>
      <c r="H88" s="35" t="s">
        <v>193</v>
      </c>
      <c r="I88" s="35" t="s">
        <v>193</v>
      </c>
      <c r="J88" s="35" t="s">
        <v>193</v>
      </c>
    </row>
    <row r="89" spans="1:10" ht="93.75">
      <c r="A89" s="21"/>
      <c r="B89" s="33" t="s">
        <v>241</v>
      </c>
      <c r="C89" s="34" t="s">
        <v>242</v>
      </c>
      <c r="D89" s="35" t="s">
        <v>174</v>
      </c>
      <c r="E89" s="35" t="s">
        <v>193</v>
      </c>
      <c r="F89" s="35" t="s">
        <v>193</v>
      </c>
      <c r="G89" s="35" t="s">
        <v>193</v>
      </c>
      <c r="H89" s="35" t="s">
        <v>193</v>
      </c>
      <c r="I89" s="35" t="s">
        <v>193</v>
      </c>
      <c r="J89" s="35" t="s">
        <v>193</v>
      </c>
    </row>
    <row r="90" spans="1:10" ht="37.5" hidden="1">
      <c r="A90" s="28" t="s">
        <v>177</v>
      </c>
      <c r="B90" s="33" t="s">
        <v>241</v>
      </c>
      <c r="C90" s="42" t="s">
        <v>200</v>
      </c>
      <c r="D90" s="35"/>
      <c r="E90" s="35" t="s">
        <v>193</v>
      </c>
      <c r="F90" s="35" t="s">
        <v>193</v>
      </c>
      <c r="G90" s="35" t="s">
        <v>193</v>
      </c>
      <c r="H90" s="35" t="s">
        <v>193</v>
      </c>
      <c r="I90" s="35" t="s">
        <v>193</v>
      </c>
      <c r="J90" s="35" t="s">
        <v>193</v>
      </c>
    </row>
    <row r="91" spans="1:10" ht="37.5" hidden="1">
      <c r="A91" s="28" t="s">
        <v>177</v>
      </c>
      <c r="B91" s="33" t="s">
        <v>241</v>
      </c>
      <c r="C91" s="42" t="s">
        <v>200</v>
      </c>
      <c r="D91" s="35"/>
      <c r="E91" s="35" t="s">
        <v>193</v>
      </c>
      <c r="F91" s="35" t="s">
        <v>193</v>
      </c>
      <c r="G91" s="35" t="s">
        <v>193</v>
      </c>
      <c r="H91" s="35" t="s">
        <v>193</v>
      </c>
      <c r="I91" s="35" t="s">
        <v>193</v>
      </c>
      <c r="J91" s="35" t="s">
        <v>193</v>
      </c>
    </row>
    <row r="92" spans="1:10" ht="18.75" hidden="1">
      <c r="A92" s="28" t="s">
        <v>177</v>
      </c>
      <c r="B92" s="33" t="s">
        <v>201</v>
      </c>
      <c r="C92" s="34" t="s">
        <v>201</v>
      </c>
      <c r="D92" s="35"/>
      <c r="E92" s="35" t="s">
        <v>193</v>
      </c>
      <c r="F92" s="35" t="s">
        <v>193</v>
      </c>
      <c r="G92" s="35" t="s">
        <v>193</v>
      </c>
      <c r="H92" s="35" t="s">
        <v>193</v>
      </c>
      <c r="I92" s="35" t="s">
        <v>193</v>
      </c>
      <c r="J92" s="35" t="s">
        <v>193</v>
      </c>
    </row>
    <row r="93" spans="1:10" ht="56.25">
      <c r="A93" s="21"/>
      <c r="B93" s="39" t="s">
        <v>243</v>
      </c>
      <c r="C93" s="40" t="s">
        <v>244</v>
      </c>
      <c r="D93" s="41" t="s">
        <v>174</v>
      </c>
      <c r="E93" s="41" t="s">
        <v>193</v>
      </c>
      <c r="F93" s="41" t="s">
        <v>193</v>
      </c>
      <c r="G93" s="41" t="s">
        <v>193</v>
      </c>
      <c r="H93" s="41" t="s">
        <v>193</v>
      </c>
      <c r="I93" s="41" t="s">
        <v>193</v>
      </c>
      <c r="J93" s="41" t="s">
        <v>193</v>
      </c>
    </row>
    <row r="94" spans="1:10" ht="37.5">
      <c r="A94" s="21"/>
      <c r="B94" s="33" t="s">
        <v>245</v>
      </c>
      <c r="C94" s="34" t="s">
        <v>246</v>
      </c>
      <c r="D94" s="35" t="s">
        <v>174</v>
      </c>
      <c r="E94" s="35" t="s">
        <v>193</v>
      </c>
      <c r="F94" s="35" t="s">
        <v>193</v>
      </c>
      <c r="G94" s="35" t="s">
        <v>193</v>
      </c>
      <c r="H94" s="35" t="s">
        <v>193</v>
      </c>
      <c r="I94" s="35" t="s">
        <v>193</v>
      </c>
      <c r="J94" s="35" t="s">
        <v>193</v>
      </c>
    </row>
    <row r="95" spans="1:10" ht="37.5" hidden="1">
      <c r="A95" s="28" t="s">
        <v>177</v>
      </c>
      <c r="B95" s="33" t="s">
        <v>245</v>
      </c>
      <c r="C95" s="42" t="s">
        <v>200</v>
      </c>
      <c r="D95" s="35"/>
      <c r="E95" s="35" t="s">
        <v>193</v>
      </c>
      <c r="F95" s="35" t="s">
        <v>193</v>
      </c>
      <c r="G95" s="35" t="s">
        <v>193</v>
      </c>
      <c r="H95" s="35" t="s">
        <v>193</v>
      </c>
      <c r="I95" s="35" t="s">
        <v>193</v>
      </c>
      <c r="J95" s="35" t="s">
        <v>193</v>
      </c>
    </row>
    <row r="96" spans="1:10" ht="37.5" hidden="1">
      <c r="A96" s="28" t="s">
        <v>177</v>
      </c>
      <c r="B96" s="33" t="s">
        <v>245</v>
      </c>
      <c r="C96" s="42" t="s">
        <v>200</v>
      </c>
      <c r="D96" s="35"/>
      <c r="E96" s="35" t="s">
        <v>193</v>
      </c>
      <c r="F96" s="35" t="s">
        <v>193</v>
      </c>
      <c r="G96" s="35" t="s">
        <v>193</v>
      </c>
      <c r="H96" s="35" t="s">
        <v>193</v>
      </c>
      <c r="I96" s="35" t="s">
        <v>193</v>
      </c>
      <c r="J96" s="35" t="s">
        <v>193</v>
      </c>
    </row>
    <row r="97" spans="1:10" ht="18.75" hidden="1">
      <c r="A97" s="28" t="s">
        <v>177</v>
      </c>
      <c r="B97" s="33" t="s">
        <v>201</v>
      </c>
      <c r="C97" s="34" t="s">
        <v>201</v>
      </c>
      <c r="D97" s="35"/>
      <c r="E97" s="35" t="s">
        <v>193</v>
      </c>
      <c r="F97" s="35" t="s">
        <v>193</v>
      </c>
      <c r="G97" s="35" t="s">
        <v>193</v>
      </c>
      <c r="H97" s="35" t="s">
        <v>193</v>
      </c>
      <c r="I97" s="35" t="s">
        <v>193</v>
      </c>
      <c r="J97" s="35" t="s">
        <v>193</v>
      </c>
    </row>
    <row r="98" spans="1:10" ht="56.25">
      <c r="A98" s="21"/>
      <c r="B98" s="33" t="s">
        <v>247</v>
      </c>
      <c r="C98" s="34" t="s">
        <v>248</v>
      </c>
      <c r="D98" s="35" t="s">
        <v>174</v>
      </c>
      <c r="E98" s="35" t="s">
        <v>193</v>
      </c>
      <c r="F98" s="35" t="s">
        <v>193</v>
      </c>
      <c r="G98" s="35" t="s">
        <v>193</v>
      </c>
      <c r="H98" s="35" t="s">
        <v>193</v>
      </c>
      <c r="I98" s="35" t="s">
        <v>193</v>
      </c>
      <c r="J98" s="35" t="s">
        <v>193</v>
      </c>
    </row>
    <row r="99" spans="1:10" ht="37.5" hidden="1">
      <c r="A99" s="28" t="s">
        <v>177</v>
      </c>
      <c r="B99" s="33" t="s">
        <v>247</v>
      </c>
      <c r="C99" s="42" t="s">
        <v>200</v>
      </c>
      <c r="D99" s="35"/>
      <c r="E99" s="35" t="s">
        <v>193</v>
      </c>
      <c r="F99" s="35" t="s">
        <v>193</v>
      </c>
      <c r="G99" s="35" t="s">
        <v>193</v>
      </c>
      <c r="H99" s="35" t="s">
        <v>193</v>
      </c>
      <c r="I99" s="35" t="s">
        <v>193</v>
      </c>
      <c r="J99" s="35" t="s">
        <v>193</v>
      </c>
    </row>
    <row r="100" spans="1:10" ht="37.5" hidden="1">
      <c r="A100" s="28" t="s">
        <v>177</v>
      </c>
      <c r="B100" s="33" t="s">
        <v>247</v>
      </c>
      <c r="C100" s="42" t="s">
        <v>200</v>
      </c>
      <c r="D100" s="35"/>
      <c r="E100" s="35" t="s">
        <v>193</v>
      </c>
      <c r="F100" s="35" t="s">
        <v>193</v>
      </c>
      <c r="G100" s="35" t="s">
        <v>193</v>
      </c>
      <c r="H100" s="35" t="s">
        <v>193</v>
      </c>
      <c r="I100" s="35" t="s">
        <v>193</v>
      </c>
      <c r="J100" s="35" t="s">
        <v>193</v>
      </c>
    </row>
    <row r="101" spans="1:10" ht="18.75" hidden="1">
      <c r="A101" s="28" t="s">
        <v>177</v>
      </c>
      <c r="B101" s="33" t="s">
        <v>201</v>
      </c>
      <c r="C101" s="34" t="s">
        <v>201</v>
      </c>
      <c r="D101" s="35"/>
      <c r="E101" s="35" t="s">
        <v>193</v>
      </c>
      <c r="F101" s="35" t="s">
        <v>193</v>
      </c>
      <c r="G101" s="35" t="s">
        <v>193</v>
      </c>
      <c r="H101" s="35" t="s">
        <v>193</v>
      </c>
      <c r="I101" s="35" t="s">
        <v>193</v>
      </c>
      <c r="J101" s="35" t="s">
        <v>193</v>
      </c>
    </row>
    <row r="102" spans="1:10" ht="56.25">
      <c r="A102" s="21"/>
      <c r="B102" s="39" t="s">
        <v>249</v>
      </c>
      <c r="C102" s="40" t="s">
        <v>250</v>
      </c>
      <c r="D102" s="41" t="s">
        <v>174</v>
      </c>
      <c r="E102" s="41" t="s">
        <v>193</v>
      </c>
      <c r="F102" s="41" t="s">
        <v>193</v>
      </c>
      <c r="G102" s="41" t="s">
        <v>193</v>
      </c>
      <c r="H102" s="41" t="s">
        <v>193</v>
      </c>
      <c r="I102" s="41" t="s">
        <v>193</v>
      </c>
      <c r="J102" s="41" t="s">
        <v>193</v>
      </c>
    </row>
    <row r="103" spans="1:10" ht="56.25">
      <c r="A103" s="21"/>
      <c r="B103" s="33" t="s">
        <v>251</v>
      </c>
      <c r="C103" s="34" t="s">
        <v>252</v>
      </c>
      <c r="D103" s="35" t="s">
        <v>174</v>
      </c>
      <c r="E103" s="35" t="s">
        <v>193</v>
      </c>
      <c r="F103" s="35" t="s">
        <v>193</v>
      </c>
      <c r="G103" s="35" t="s">
        <v>193</v>
      </c>
      <c r="H103" s="35" t="s">
        <v>193</v>
      </c>
      <c r="I103" s="35" t="s">
        <v>193</v>
      </c>
      <c r="J103" s="35" t="s">
        <v>193</v>
      </c>
    </row>
    <row r="104" spans="1:10" ht="37.5" hidden="1">
      <c r="A104" s="28" t="s">
        <v>177</v>
      </c>
      <c r="B104" s="33" t="s">
        <v>251</v>
      </c>
      <c r="C104" s="42" t="s">
        <v>200</v>
      </c>
      <c r="D104" s="35"/>
      <c r="E104" s="35" t="s">
        <v>193</v>
      </c>
      <c r="F104" s="35" t="s">
        <v>193</v>
      </c>
      <c r="G104" s="35" t="s">
        <v>193</v>
      </c>
      <c r="H104" s="35" t="s">
        <v>193</v>
      </c>
      <c r="I104" s="35" t="s">
        <v>193</v>
      </c>
      <c r="J104" s="35" t="s">
        <v>193</v>
      </c>
    </row>
    <row r="105" spans="1:10" ht="37.5" hidden="1">
      <c r="A105" s="28" t="s">
        <v>177</v>
      </c>
      <c r="B105" s="33" t="s">
        <v>251</v>
      </c>
      <c r="C105" s="42" t="s">
        <v>200</v>
      </c>
      <c r="D105" s="35"/>
      <c r="E105" s="35" t="s">
        <v>193</v>
      </c>
      <c r="F105" s="35" t="s">
        <v>193</v>
      </c>
      <c r="G105" s="35" t="s">
        <v>193</v>
      </c>
      <c r="H105" s="35" t="s">
        <v>193</v>
      </c>
      <c r="I105" s="35" t="s">
        <v>193</v>
      </c>
      <c r="J105" s="35" t="s">
        <v>193</v>
      </c>
    </row>
    <row r="106" spans="1:10" ht="18.75" hidden="1">
      <c r="A106" s="28" t="s">
        <v>177</v>
      </c>
      <c r="B106" s="33" t="s">
        <v>201</v>
      </c>
      <c r="C106" s="34" t="s">
        <v>201</v>
      </c>
      <c r="D106" s="35"/>
      <c r="E106" s="35" t="s">
        <v>193</v>
      </c>
      <c r="F106" s="35" t="s">
        <v>193</v>
      </c>
      <c r="G106" s="35" t="s">
        <v>193</v>
      </c>
      <c r="H106" s="35" t="s">
        <v>193</v>
      </c>
      <c r="I106" s="35" t="s">
        <v>193</v>
      </c>
      <c r="J106" s="35" t="s">
        <v>193</v>
      </c>
    </row>
    <row r="107" spans="1:10" ht="56.25">
      <c r="A107" s="21"/>
      <c r="B107" s="33" t="s">
        <v>253</v>
      </c>
      <c r="C107" s="34" t="s">
        <v>254</v>
      </c>
      <c r="D107" s="35" t="s">
        <v>174</v>
      </c>
      <c r="E107" s="35" t="s">
        <v>193</v>
      </c>
      <c r="F107" s="35" t="s">
        <v>193</v>
      </c>
      <c r="G107" s="35" t="s">
        <v>193</v>
      </c>
      <c r="H107" s="35" t="s">
        <v>193</v>
      </c>
      <c r="I107" s="35" t="s">
        <v>193</v>
      </c>
      <c r="J107" s="35" t="s">
        <v>193</v>
      </c>
    </row>
    <row r="108" spans="1:10" ht="37.5" hidden="1">
      <c r="A108" s="28" t="s">
        <v>177</v>
      </c>
      <c r="B108" s="33" t="s">
        <v>253</v>
      </c>
      <c r="C108" s="42" t="s">
        <v>200</v>
      </c>
      <c r="D108" s="35"/>
      <c r="E108" s="35" t="s">
        <v>193</v>
      </c>
      <c r="F108" s="35" t="s">
        <v>193</v>
      </c>
      <c r="G108" s="35" t="s">
        <v>193</v>
      </c>
      <c r="H108" s="35" t="s">
        <v>193</v>
      </c>
      <c r="I108" s="35" t="s">
        <v>193</v>
      </c>
      <c r="J108" s="35" t="s">
        <v>193</v>
      </c>
    </row>
    <row r="109" spans="1:10" ht="37.5" hidden="1">
      <c r="A109" s="28" t="s">
        <v>177</v>
      </c>
      <c r="B109" s="33" t="s">
        <v>253</v>
      </c>
      <c r="C109" s="42" t="s">
        <v>200</v>
      </c>
      <c r="D109" s="35"/>
      <c r="E109" s="35" t="s">
        <v>193</v>
      </c>
      <c r="F109" s="35" t="s">
        <v>193</v>
      </c>
      <c r="G109" s="35" t="s">
        <v>193</v>
      </c>
      <c r="H109" s="35" t="s">
        <v>193</v>
      </c>
      <c r="I109" s="35" t="s">
        <v>193</v>
      </c>
      <c r="J109" s="35" t="s">
        <v>193</v>
      </c>
    </row>
    <row r="110" spans="1:10" ht="18.75" hidden="1">
      <c r="A110" s="28" t="s">
        <v>177</v>
      </c>
      <c r="B110" s="33" t="s">
        <v>201</v>
      </c>
      <c r="C110" s="34" t="s">
        <v>201</v>
      </c>
      <c r="D110" s="35"/>
      <c r="E110" s="35" t="s">
        <v>193</v>
      </c>
      <c r="F110" s="35" t="s">
        <v>193</v>
      </c>
      <c r="G110" s="35" t="s">
        <v>193</v>
      </c>
      <c r="H110" s="35" t="s">
        <v>193</v>
      </c>
      <c r="I110" s="35" t="s">
        <v>193</v>
      </c>
      <c r="J110" s="35" t="s">
        <v>193</v>
      </c>
    </row>
    <row r="111" spans="1:10" ht="56.25">
      <c r="A111" s="21"/>
      <c r="B111" s="33" t="s">
        <v>255</v>
      </c>
      <c r="C111" s="34" t="s">
        <v>256</v>
      </c>
      <c r="D111" s="35" t="s">
        <v>174</v>
      </c>
      <c r="E111" s="35" t="s">
        <v>193</v>
      </c>
      <c r="F111" s="35" t="s">
        <v>193</v>
      </c>
      <c r="G111" s="35" t="s">
        <v>193</v>
      </c>
      <c r="H111" s="35" t="s">
        <v>193</v>
      </c>
      <c r="I111" s="35" t="s">
        <v>193</v>
      </c>
      <c r="J111" s="35" t="s">
        <v>193</v>
      </c>
    </row>
    <row r="112" spans="1:10" ht="37.5" hidden="1">
      <c r="A112" s="28" t="s">
        <v>177</v>
      </c>
      <c r="B112" s="33" t="s">
        <v>255</v>
      </c>
      <c r="C112" s="42" t="s">
        <v>200</v>
      </c>
      <c r="D112" s="35"/>
      <c r="E112" s="35" t="s">
        <v>193</v>
      </c>
      <c r="F112" s="35" t="s">
        <v>193</v>
      </c>
      <c r="G112" s="35" t="s">
        <v>193</v>
      </c>
      <c r="H112" s="35" t="s">
        <v>193</v>
      </c>
      <c r="I112" s="35" t="s">
        <v>193</v>
      </c>
      <c r="J112" s="35" t="s">
        <v>193</v>
      </c>
    </row>
    <row r="113" spans="1:10" ht="37.5" hidden="1">
      <c r="A113" s="28" t="s">
        <v>177</v>
      </c>
      <c r="B113" s="33" t="s">
        <v>255</v>
      </c>
      <c r="C113" s="42" t="s">
        <v>200</v>
      </c>
      <c r="D113" s="35"/>
      <c r="E113" s="35" t="s">
        <v>193</v>
      </c>
      <c r="F113" s="35" t="s">
        <v>193</v>
      </c>
      <c r="G113" s="35" t="s">
        <v>193</v>
      </c>
      <c r="H113" s="35" t="s">
        <v>193</v>
      </c>
      <c r="I113" s="35" t="s">
        <v>193</v>
      </c>
      <c r="J113" s="35" t="s">
        <v>193</v>
      </c>
    </row>
    <row r="114" spans="1:10" ht="18.75" hidden="1">
      <c r="A114" s="28" t="s">
        <v>177</v>
      </c>
      <c r="B114" s="33" t="s">
        <v>201</v>
      </c>
      <c r="C114" s="34" t="s">
        <v>201</v>
      </c>
      <c r="D114" s="35"/>
      <c r="E114" s="35" t="s">
        <v>193</v>
      </c>
      <c r="F114" s="35" t="s">
        <v>193</v>
      </c>
      <c r="G114" s="35" t="s">
        <v>193</v>
      </c>
      <c r="H114" s="35" t="s">
        <v>193</v>
      </c>
      <c r="I114" s="35" t="s">
        <v>193</v>
      </c>
      <c r="J114" s="35" t="s">
        <v>193</v>
      </c>
    </row>
    <row r="115" spans="1:10" ht="56.25">
      <c r="A115" s="21"/>
      <c r="B115" s="33" t="s">
        <v>257</v>
      </c>
      <c r="C115" s="34" t="s">
        <v>258</v>
      </c>
      <c r="D115" s="35" t="s">
        <v>174</v>
      </c>
      <c r="E115" s="35" t="s">
        <v>193</v>
      </c>
      <c r="F115" s="35" t="s">
        <v>193</v>
      </c>
      <c r="G115" s="35" t="s">
        <v>193</v>
      </c>
      <c r="H115" s="35" t="s">
        <v>193</v>
      </c>
      <c r="I115" s="35" t="s">
        <v>193</v>
      </c>
      <c r="J115" s="35" t="s">
        <v>193</v>
      </c>
    </row>
    <row r="116" spans="1:10" ht="37.5" hidden="1">
      <c r="A116" s="28" t="s">
        <v>177</v>
      </c>
      <c r="B116" s="33" t="s">
        <v>257</v>
      </c>
      <c r="C116" s="42" t="s">
        <v>200</v>
      </c>
      <c r="D116" s="35"/>
      <c r="E116" s="35" t="s">
        <v>193</v>
      </c>
      <c r="F116" s="35" t="s">
        <v>193</v>
      </c>
      <c r="G116" s="35" t="s">
        <v>193</v>
      </c>
      <c r="H116" s="35" t="s">
        <v>193</v>
      </c>
      <c r="I116" s="35" t="s">
        <v>193</v>
      </c>
      <c r="J116" s="35" t="s">
        <v>193</v>
      </c>
    </row>
    <row r="117" spans="1:10" ht="37.5" hidden="1">
      <c r="A117" s="28" t="s">
        <v>177</v>
      </c>
      <c r="B117" s="33" t="s">
        <v>257</v>
      </c>
      <c r="C117" s="42" t="s">
        <v>200</v>
      </c>
      <c r="D117" s="35"/>
      <c r="E117" s="35" t="s">
        <v>193</v>
      </c>
      <c r="F117" s="35" t="s">
        <v>193</v>
      </c>
      <c r="G117" s="35" t="s">
        <v>193</v>
      </c>
      <c r="H117" s="35" t="s">
        <v>193</v>
      </c>
      <c r="I117" s="35" t="s">
        <v>193</v>
      </c>
      <c r="J117" s="35" t="s">
        <v>193</v>
      </c>
    </row>
    <row r="118" spans="1:10" ht="18.75" hidden="1">
      <c r="A118" s="28" t="s">
        <v>177</v>
      </c>
      <c r="B118" s="33" t="s">
        <v>201</v>
      </c>
      <c r="C118" s="34" t="s">
        <v>201</v>
      </c>
      <c r="D118" s="35"/>
      <c r="E118" s="35" t="s">
        <v>193</v>
      </c>
      <c r="F118" s="35" t="s">
        <v>193</v>
      </c>
      <c r="G118" s="35" t="s">
        <v>193</v>
      </c>
      <c r="H118" s="35" t="s">
        <v>193</v>
      </c>
      <c r="I118" s="35" t="s">
        <v>193</v>
      </c>
      <c r="J118" s="35" t="s">
        <v>193</v>
      </c>
    </row>
    <row r="119" spans="1:10" ht="75">
      <c r="A119" s="21"/>
      <c r="B119" s="33" t="s">
        <v>259</v>
      </c>
      <c r="C119" s="34" t="s">
        <v>260</v>
      </c>
      <c r="D119" s="35" t="s">
        <v>174</v>
      </c>
      <c r="E119" s="35" t="s">
        <v>193</v>
      </c>
      <c r="F119" s="35" t="s">
        <v>193</v>
      </c>
      <c r="G119" s="35" t="s">
        <v>193</v>
      </c>
      <c r="H119" s="35" t="s">
        <v>193</v>
      </c>
      <c r="I119" s="35" t="s">
        <v>193</v>
      </c>
      <c r="J119" s="35" t="s">
        <v>193</v>
      </c>
    </row>
    <row r="120" spans="1:10" ht="37.5" hidden="1">
      <c r="A120" s="28" t="s">
        <v>177</v>
      </c>
      <c r="B120" s="33" t="s">
        <v>259</v>
      </c>
      <c r="C120" s="42" t="s">
        <v>200</v>
      </c>
      <c r="D120" s="35"/>
      <c r="E120" s="35" t="s">
        <v>193</v>
      </c>
      <c r="F120" s="35" t="s">
        <v>193</v>
      </c>
      <c r="G120" s="35" t="s">
        <v>193</v>
      </c>
      <c r="H120" s="35" t="s">
        <v>193</v>
      </c>
      <c r="I120" s="35" t="s">
        <v>193</v>
      </c>
      <c r="J120" s="35" t="s">
        <v>193</v>
      </c>
    </row>
    <row r="121" spans="1:10" ht="37.5" hidden="1">
      <c r="A121" s="28" t="s">
        <v>177</v>
      </c>
      <c r="B121" s="33" t="s">
        <v>259</v>
      </c>
      <c r="C121" s="42" t="s">
        <v>200</v>
      </c>
      <c r="D121" s="35"/>
      <c r="E121" s="35" t="s">
        <v>193</v>
      </c>
      <c r="F121" s="35" t="s">
        <v>193</v>
      </c>
      <c r="G121" s="35" t="s">
        <v>193</v>
      </c>
      <c r="H121" s="35" t="s">
        <v>193</v>
      </c>
      <c r="I121" s="35" t="s">
        <v>193</v>
      </c>
      <c r="J121" s="35" t="s">
        <v>193</v>
      </c>
    </row>
    <row r="122" spans="1:10" ht="18.75" hidden="1">
      <c r="A122" s="28" t="s">
        <v>177</v>
      </c>
      <c r="B122" s="33" t="s">
        <v>201</v>
      </c>
      <c r="C122" s="34" t="s">
        <v>201</v>
      </c>
      <c r="D122" s="35"/>
      <c r="E122" s="35" t="s">
        <v>193</v>
      </c>
      <c r="F122" s="35" t="s">
        <v>193</v>
      </c>
      <c r="G122" s="35" t="s">
        <v>193</v>
      </c>
      <c r="H122" s="35" t="s">
        <v>193</v>
      </c>
      <c r="I122" s="35" t="s">
        <v>193</v>
      </c>
      <c r="J122" s="35" t="s">
        <v>193</v>
      </c>
    </row>
    <row r="123" spans="1:10" ht="75">
      <c r="A123" s="21"/>
      <c r="B123" s="33" t="s">
        <v>261</v>
      </c>
      <c r="C123" s="34" t="s">
        <v>262</v>
      </c>
      <c r="D123" s="35" t="s">
        <v>174</v>
      </c>
      <c r="E123" s="35" t="s">
        <v>193</v>
      </c>
      <c r="F123" s="35" t="s">
        <v>193</v>
      </c>
      <c r="G123" s="35" t="s">
        <v>193</v>
      </c>
      <c r="H123" s="35" t="s">
        <v>193</v>
      </c>
      <c r="I123" s="35" t="s">
        <v>193</v>
      </c>
      <c r="J123" s="35" t="s">
        <v>193</v>
      </c>
    </row>
    <row r="124" spans="1:10" ht="37.5" hidden="1">
      <c r="A124" s="28" t="s">
        <v>177</v>
      </c>
      <c r="B124" s="33" t="s">
        <v>261</v>
      </c>
      <c r="C124" s="42" t="s">
        <v>200</v>
      </c>
      <c r="D124" s="35"/>
      <c r="E124" s="35" t="s">
        <v>193</v>
      </c>
      <c r="F124" s="35" t="s">
        <v>193</v>
      </c>
      <c r="G124" s="35" t="s">
        <v>193</v>
      </c>
      <c r="H124" s="35" t="s">
        <v>193</v>
      </c>
      <c r="I124" s="35" t="s">
        <v>193</v>
      </c>
      <c r="J124" s="35" t="s">
        <v>193</v>
      </c>
    </row>
    <row r="125" spans="1:10" ht="37.5" hidden="1">
      <c r="A125" s="28" t="s">
        <v>177</v>
      </c>
      <c r="B125" s="33" t="s">
        <v>261</v>
      </c>
      <c r="C125" s="42" t="s">
        <v>200</v>
      </c>
      <c r="D125" s="35"/>
      <c r="E125" s="35" t="s">
        <v>193</v>
      </c>
      <c r="F125" s="35" t="s">
        <v>193</v>
      </c>
      <c r="G125" s="35" t="s">
        <v>193</v>
      </c>
      <c r="H125" s="35" t="s">
        <v>193</v>
      </c>
      <c r="I125" s="35" t="s">
        <v>193</v>
      </c>
      <c r="J125" s="35" t="s">
        <v>193</v>
      </c>
    </row>
    <row r="126" spans="1:10" ht="18.75" hidden="1">
      <c r="A126" s="28" t="s">
        <v>177</v>
      </c>
      <c r="B126" s="33" t="s">
        <v>201</v>
      </c>
      <c r="C126" s="34" t="s">
        <v>201</v>
      </c>
      <c r="D126" s="35"/>
      <c r="E126" s="35" t="s">
        <v>193</v>
      </c>
      <c r="F126" s="35" t="s">
        <v>193</v>
      </c>
      <c r="G126" s="35" t="s">
        <v>193</v>
      </c>
      <c r="H126" s="35" t="s">
        <v>193</v>
      </c>
      <c r="I126" s="35" t="s">
        <v>193</v>
      </c>
      <c r="J126" s="35" t="s">
        <v>193</v>
      </c>
    </row>
    <row r="127" spans="1:10" ht="75">
      <c r="A127" s="21"/>
      <c r="B127" s="33" t="s">
        <v>263</v>
      </c>
      <c r="C127" s="34" t="s">
        <v>264</v>
      </c>
      <c r="D127" s="35" t="s">
        <v>174</v>
      </c>
      <c r="E127" s="35" t="s">
        <v>193</v>
      </c>
      <c r="F127" s="35" t="s">
        <v>193</v>
      </c>
      <c r="G127" s="35" t="s">
        <v>193</v>
      </c>
      <c r="H127" s="35" t="s">
        <v>193</v>
      </c>
      <c r="I127" s="35" t="s">
        <v>193</v>
      </c>
      <c r="J127" s="35" t="s">
        <v>193</v>
      </c>
    </row>
    <row r="128" spans="1:10" ht="37.5" hidden="1">
      <c r="A128" s="28" t="s">
        <v>177</v>
      </c>
      <c r="B128" s="33" t="s">
        <v>263</v>
      </c>
      <c r="C128" s="42" t="s">
        <v>200</v>
      </c>
      <c r="D128" s="35"/>
      <c r="E128" s="35" t="s">
        <v>193</v>
      </c>
      <c r="F128" s="35" t="s">
        <v>193</v>
      </c>
      <c r="G128" s="35" t="s">
        <v>193</v>
      </c>
      <c r="H128" s="35" t="s">
        <v>193</v>
      </c>
      <c r="I128" s="35" t="s">
        <v>193</v>
      </c>
      <c r="J128" s="35" t="s">
        <v>193</v>
      </c>
    </row>
    <row r="129" spans="1:10" ht="37.5" hidden="1">
      <c r="A129" s="28" t="s">
        <v>177</v>
      </c>
      <c r="B129" s="33" t="s">
        <v>263</v>
      </c>
      <c r="C129" s="42" t="s">
        <v>200</v>
      </c>
      <c r="D129" s="35"/>
      <c r="E129" s="35" t="s">
        <v>193</v>
      </c>
      <c r="F129" s="35" t="s">
        <v>193</v>
      </c>
      <c r="G129" s="35" t="s">
        <v>193</v>
      </c>
      <c r="H129" s="35" t="s">
        <v>193</v>
      </c>
      <c r="I129" s="35" t="s">
        <v>193</v>
      </c>
      <c r="J129" s="35" t="s">
        <v>193</v>
      </c>
    </row>
    <row r="130" spans="1:10" ht="18.75" hidden="1">
      <c r="A130" s="28" t="s">
        <v>177</v>
      </c>
      <c r="B130" s="33" t="s">
        <v>201</v>
      </c>
      <c r="C130" s="34" t="s">
        <v>201</v>
      </c>
      <c r="D130" s="35"/>
      <c r="E130" s="35" t="s">
        <v>193</v>
      </c>
      <c r="F130" s="35" t="s">
        <v>193</v>
      </c>
      <c r="G130" s="35" t="s">
        <v>193</v>
      </c>
      <c r="H130" s="35" t="s">
        <v>193</v>
      </c>
      <c r="I130" s="35" t="s">
        <v>193</v>
      </c>
      <c r="J130" s="35" t="s">
        <v>193</v>
      </c>
    </row>
    <row r="131" spans="1:10" ht="75">
      <c r="A131" s="21"/>
      <c r="B131" s="33" t="s">
        <v>265</v>
      </c>
      <c r="C131" s="34" t="s">
        <v>266</v>
      </c>
      <c r="D131" s="35" t="s">
        <v>174</v>
      </c>
      <c r="E131" s="35" t="s">
        <v>193</v>
      </c>
      <c r="F131" s="35" t="s">
        <v>193</v>
      </c>
      <c r="G131" s="35" t="s">
        <v>193</v>
      </c>
      <c r="H131" s="35" t="s">
        <v>193</v>
      </c>
      <c r="I131" s="35" t="s">
        <v>193</v>
      </c>
      <c r="J131" s="35" t="s">
        <v>193</v>
      </c>
    </row>
    <row r="132" spans="1:10" ht="37.5" hidden="1">
      <c r="A132" s="28" t="s">
        <v>177</v>
      </c>
      <c r="B132" s="33" t="s">
        <v>265</v>
      </c>
      <c r="C132" s="42" t="s">
        <v>200</v>
      </c>
      <c r="D132" s="35"/>
      <c r="E132" s="35" t="s">
        <v>193</v>
      </c>
      <c r="F132" s="35" t="s">
        <v>193</v>
      </c>
      <c r="G132" s="35" t="s">
        <v>193</v>
      </c>
      <c r="H132" s="35" t="s">
        <v>193</v>
      </c>
      <c r="I132" s="35" t="s">
        <v>193</v>
      </c>
      <c r="J132" s="35" t="s">
        <v>193</v>
      </c>
    </row>
    <row r="133" spans="1:10" ht="37.5" hidden="1">
      <c r="A133" s="28" t="s">
        <v>177</v>
      </c>
      <c r="B133" s="33" t="s">
        <v>265</v>
      </c>
      <c r="C133" s="42" t="s">
        <v>200</v>
      </c>
      <c r="D133" s="35"/>
      <c r="E133" s="35" t="s">
        <v>193</v>
      </c>
      <c r="F133" s="35" t="s">
        <v>193</v>
      </c>
      <c r="G133" s="35" t="s">
        <v>193</v>
      </c>
      <c r="H133" s="35" t="s">
        <v>193</v>
      </c>
      <c r="I133" s="35" t="s">
        <v>193</v>
      </c>
      <c r="J133" s="35" t="s">
        <v>193</v>
      </c>
    </row>
    <row r="134" spans="1:10" ht="18.75" hidden="1">
      <c r="A134" s="28" t="s">
        <v>177</v>
      </c>
      <c r="B134" s="33" t="s">
        <v>201</v>
      </c>
      <c r="C134" s="34" t="s">
        <v>201</v>
      </c>
      <c r="D134" s="35"/>
      <c r="E134" s="35" t="s">
        <v>193</v>
      </c>
      <c r="F134" s="35" t="s">
        <v>193</v>
      </c>
      <c r="G134" s="35" t="s">
        <v>193</v>
      </c>
      <c r="H134" s="35" t="s">
        <v>193</v>
      </c>
      <c r="I134" s="35" t="s">
        <v>193</v>
      </c>
      <c r="J134" s="35" t="s">
        <v>193</v>
      </c>
    </row>
    <row r="135" spans="1:10" ht="75">
      <c r="A135" s="21"/>
      <c r="B135" s="39" t="s">
        <v>267</v>
      </c>
      <c r="C135" s="40" t="s">
        <v>268</v>
      </c>
      <c r="D135" s="41" t="s">
        <v>174</v>
      </c>
      <c r="E135" s="41" t="s">
        <v>193</v>
      </c>
      <c r="F135" s="41" t="s">
        <v>193</v>
      </c>
      <c r="G135" s="41" t="s">
        <v>193</v>
      </c>
      <c r="H135" s="41" t="s">
        <v>193</v>
      </c>
      <c r="I135" s="41" t="s">
        <v>193</v>
      </c>
      <c r="J135" s="41" t="s">
        <v>193</v>
      </c>
    </row>
    <row r="136" spans="1:10" ht="56.25">
      <c r="A136" s="21"/>
      <c r="B136" s="33" t="s">
        <v>269</v>
      </c>
      <c r="C136" s="34" t="s">
        <v>270</v>
      </c>
      <c r="D136" s="35" t="s">
        <v>174</v>
      </c>
      <c r="E136" s="35" t="s">
        <v>193</v>
      </c>
      <c r="F136" s="35" t="s">
        <v>193</v>
      </c>
      <c r="G136" s="35" t="s">
        <v>193</v>
      </c>
      <c r="H136" s="35" t="s">
        <v>193</v>
      </c>
      <c r="I136" s="35" t="s">
        <v>193</v>
      </c>
      <c r="J136" s="35" t="s">
        <v>193</v>
      </c>
    </row>
    <row r="137" spans="1:10" ht="93.75">
      <c r="A137" s="21"/>
      <c r="B137" s="33" t="s">
        <v>269</v>
      </c>
      <c r="C137" s="34" t="s">
        <v>271</v>
      </c>
      <c r="D137" s="43" t="s">
        <v>272</v>
      </c>
      <c r="E137" s="35" t="s">
        <v>193</v>
      </c>
      <c r="F137" s="35" t="s">
        <v>193</v>
      </c>
      <c r="G137" s="35" t="s">
        <v>193</v>
      </c>
      <c r="H137" s="35" t="s">
        <v>193</v>
      </c>
      <c r="I137" s="35" t="s">
        <v>193</v>
      </c>
      <c r="J137" s="35" t="s">
        <v>193</v>
      </c>
    </row>
    <row r="138" spans="1:10" ht="93.75">
      <c r="A138" s="21"/>
      <c r="B138" s="33" t="s">
        <v>269</v>
      </c>
      <c r="C138" s="34" t="s">
        <v>273</v>
      </c>
      <c r="D138" s="43" t="s">
        <v>274</v>
      </c>
      <c r="E138" s="35" t="s">
        <v>193</v>
      </c>
      <c r="F138" s="35" t="s">
        <v>193</v>
      </c>
      <c r="G138" s="35" t="s">
        <v>193</v>
      </c>
      <c r="H138" s="35" t="s">
        <v>193</v>
      </c>
      <c r="I138" s="35" t="s">
        <v>193</v>
      </c>
      <c r="J138" s="35" t="s">
        <v>193</v>
      </c>
    </row>
    <row r="139" spans="1:10" ht="93.75">
      <c r="A139" s="21"/>
      <c r="B139" s="33" t="s">
        <v>269</v>
      </c>
      <c r="C139" s="34" t="s">
        <v>275</v>
      </c>
      <c r="D139" s="43" t="s">
        <v>276</v>
      </c>
      <c r="E139" s="35" t="s">
        <v>193</v>
      </c>
      <c r="F139" s="35" t="s">
        <v>193</v>
      </c>
      <c r="G139" s="35" t="s">
        <v>193</v>
      </c>
      <c r="H139" s="35" t="s">
        <v>193</v>
      </c>
      <c r="I139" s="35" t="s">
        <v>193</v>
      </c>
      <c r="J139" s="35" t="s">
        <v>193</v>
      </c>
    </row>
    <row r="140" spans="1:10" ht="93.75">
      <c r="A140" s="21"/>
      <c r="B140" s="33" t="s">
        <v>269</v>
      </c>
      <c r="C140" s="34" t="s">
        <v>277</v>
      </c>
      <c r="D140" s="43" t="s">
        <v>278</v>
      </c>
      <c r="E140" s="35" t="s">
        <v>193</v>
      </c>
      <c r="F140" s="35" t="s">
        <v>193</v>
      </c>
      <c r="G140" s="35" t="s">
        <v>193</v>
      </c>
      <c r="H140" s="35" t="s">
        <v>193</v>
      </c>
      <c r="I140" s="35" t="s">
        <v>193</v>
      </c>
      <c r="J140" s="35" t="s">
        <v>193</v>
      </c>
    </row>
    <row r="141" spans="1:10" ht="93.75">
      <c r="A141" s="21"/>
      <c r="B141" s="33" t="s">
        <v>269</v>
      </c>
      <c r="C141" s="34" t="s">
        <v>279</v>
      </c>
      <c r="D141" s="43" t="s">
        <v>280</v>
      </c>
      <c r="E141" s="35" t="s">
        <v>193</v>
      </c>
      <c r="F141" s="35" t="s">
        <v>193</v>
      </c>
      <c r="G141" s="35" t="s">
        <v>193</v>
      </c>
      <c r="H141" s="35" t="s">
        <v>193</v>
      </c>
      <c r="I141" s="35" t="s">
        <v>193</v>
      </c>
      <c r="J141" s="35" t="s">
        <v>193</v>
      </c>
    </row>
    <row r="142" spans="1:10" ht="93.75">
      <c r="A142" s="21"/>
      <c r="B142" s="33" t="s">
        <v>269</v>
      </c>
      <c r="C142" s="34" t="s">
        <v>281</v>
      </c>
      <c r="D142" s="43" t="s">
        <v>282</v>
      </c>
      <c r="E142" s="35" t="s">
        <v>193</v>
      </c>
      <c r="F142" s="35" t="s">
        <v>193</v>
      </c>
      <c r="G142" s="35" t="s">
        <v>193</v>
      </c>
      <c r="H142" s="35" t="s">
        <v>193</v>
      </c>
      <c r="I142" s="35" t="s">
        <v>193</v>
      </c>
      <c r="J142" s="35" t="s">
        <v>193</v>
      </c>
    </row>
    <row r="143" spans="1:10" ht="75">
      <c r="A143" s="21"/>
      <c r="B143" s="33" t="s">
        <v>269</v>
      </c>
      <c r="C143" s="34" t="s">
        <v>283</v>
      </c>
      <c r="D143" s="48" t="s">
        <v>284</v>
      </c>
      <c r="E143" s="35" t="s">
        <v>193</v>
      </c>
      <c r="F143" s="35" t="s">
        <v>193</v>
      </c>
      <c r="G143" s="35" t="s">
        <v>193</v>
      </c>
      <c r="H143" s="35" t="s">
        <v>193</v>
      </c>
      <c r="I143" s="35" t="s">
        <v>193</v>
      </c>
      <c r="J143" s="35" t="s">
        <v>193</v>
      </c>
    </row>
    <row r="144" spans="1:10" ht="75">
      <c r="A144" s="21"/>
      <c r="B144" s="33" t="s">
        <v>285</v>
      </c>
      <c r="C144" s="34" t="s">
        <v>286</v>
      </c>
      <c r="D144" s="35" t="s">
        <v>174</v>
      </c>
      <c r="E144" s="35" t="s">
        <v>193</v>
      </c>
      <c r="F144" s="35" t="s">
        <v>193</v>
      </c>
      <c r="G144" s="35" t="s">
        <v>193</v>
      </c>
      <c r="H144" s="35" t="s">
        <v>193</v>
      </c>
      <c r="I144" s="35" t="s">
        <v>193</v>
      </c>
      <c r="J144" s="35" t="s">
        <v>193</v>
      </c>
    </row>
    <row r="145" spans="1:10" ht="37.5" hidden="1">
      <c r="A145" s="28" t="s">
        <v>177</v>
      </c>
      <c r="B145" s="33" t="s">
        <v>285</v>
      </c>
      <c r="C145" s="42" t="s">
        <v>200</v>
      </c>
      <c r="D145" s="35"/>
      <c r="E145" s="35" t="s">
        <v>193</v>
      </c>
      <c r="F145" s="35" t="s">
        <v>193</v>
      </c>
      <c r="G145" s="35" t="s">
        <v>193</v>
      </c>
      <c r="H145" s="35" t="s">
        <v>193</v>
      </c>
      <c r="I145" s="35" t="s">
        <v>193</v>
      </c>
      <c r="J145" s="35" t="s">
        <v>193</v>
      </c>
    </row>
    <row r="146" spans="1:10" ht="37.5" hidden="1">
      <c r="A146" s="28" t="s">
        <v>177</v>
      </c>
      <c r="B146" s="33" t="s">
        <v>285</v>
      </c>
      <c r="C146" s="42" t="s">
        <v>200</v>
      </c>
      <c r="D146" s="35"/>
      <c r="E146" s="35" t="s">
        <v>193</v>
      </c>
      <c r="F146" s="35" t="s">
        <v>193</v>
      </c>
      <c r="G146" s="35" t="s">
        <v>193</v>
      </c>
      <c r="H146" s="35" t="s">
        <v>193</v>
      </c>
      <c r="I146" s="35" t="s">
        <v>193</v>
      </c>
      <c r="J146" s="35" t="s">
        <v>193</v>
      </c>
    </row>
    <row r="147" spans="1:10" ht="18.75" hidden="1">
      <c r="A147" s="28" t="s">
        <v>177</v>
      </c>
      <c r="B147" s="33" t="s">
        <v>201</v>
      </c>
      <c r="C147" s="34" t="s">
        <v>201</v>
      </c>
      <c r="D147" s="35"/>
      <c r="E147" s="35" t="s">
        <v>193</v>
      </c>
      <c r="F147" s="35" t="s">
        <v>193</v>
      </c>
      <c r="G147" s="35" t="s">
        <v>193</v>
      </c>
      <c r="H147" s="35" t="s">
        <v>193</v>
      </c>
      <c r="I147" s="35" t="s">
        <v>193</v>
      </c>
      <c r="J147" s="35" t="s">
        <v>193</v>
      </c>
    </row>
    <row r="148" spans="1:10" ht="112.5">
      <c r="A148" s="21"/>
      <c r="B148" s="25" t="s">
        <v>287</v>
      </c>
      <c r="C148" s="26" t="s">
        <v>288</v>
      </c>
      <c r="D148" s="27" t="s">
        <v>174</v>
      </c>
      <c r="E148" s="27" t="s">
        <v>193</v>
      </c>
      <c r="F148" s="27" t="s">
        <v>193</v>
      </c>
      <c r="G148" s="27" t="s">
        <v>193</v>
      </c>
      <c r="H148" s="27" t="s">
        <v>193</v>
      </c>
      <c r="I148" s="27" t="s">
        <v>193</v>
      </c>
      <c r="J148" s="27" t="s">
        <v>193</v>
      </c>
    </row>
    <row r="149" spans="1:10" ht="93.75">
      <c r="A149" s="21"/>
      <c r="B149" s="39" t="s">
        <v>289</v>
      </c>
      <c r="C149" s="40" t="s">
        <v>290</v>
      </c>
      <c r="D149" s="41" t="s">
        <v>174</v>
      </c>
      <c r="E149" s="41" t="s">
        <v>193</v>
      </c>
      <c r="F149" s="41" t="s">
        <v>193</v>
      </c>
      <c r="G149" s="41" t="s">
        <v>193</v>
      </c>
      <c r="H149" s="41" t="s">
        <v>193</v>
      </c>
      <c r="I149" s="41" t="s">
        <v>193</v>
      </c>
      <c r="J149" s="41" t="s">
        <v>193</v>
      </c>
    </row>
    <row r="150" spans="1:10" ht="37.5" hidden="1">
      <c r="A150" s="25" t="s">
        <v>179</v>
      </c>
      <c r="B150" s="33" t="s">
        <v>289</v>
      </c>
      <c r="C150" s="42" t="s">
        <v>200</v>
      </c>
      <c r="D150" s="35"/>
      <c r="E150" s="35" t="s">
        <v>193</v>
      </c>
      <c r="F150" s="35" t="s">
        <v>193</v>
      </c>
      <c r="G150" s="35" t="s">
        <v>193</v>
      </c>
      <c r="H150" s="35" t="s">
        <v>193</v>
      </c>
      <c r="I150" s="35" t="s">
        <v>193</v>
      </c>
      <c r="J150" s="35" t="s">
        <v>193</v>
      </c>
    </row>
    <row r="151" spans="1:10" ht="37.5" hidden="1">
      <c r="A151" s="25" t="s">
        <v>179</v>
      </c>
      <c r="B151" s="33" t="s">
        <v>289</v>
      </c>
      <c r="C151" s="42" t="s">
        <v>200</v>
      </c>
      <c r="D151" s="35"/>
      <c r="E151" s="35" t="s">
        <v>193</v>
      </c>
      <c r="F151" s="35" t="s">
        <v>193</v>
      </c>
      <c r="G151" s="35" t="s">
        <v>193</v>
      </c>
      <c r="H151" s="35" t="s">
        <v>193</v>
      </c>
      <c r="I151" s="35" t="s">
        <v>193</v>
      </c>
      <c r="J151" s="35" t="s">
        <v>193</v>
      </c>
    </row>
    <row r="152" spans="1:10" ht="18.75" hidden="1">
      <c r="A152" s="25" t="s">
        <v>179</v>
      </c>
      <c r="B152" s="33" t="s">
        <v>201</v>
      </c>
      <c r="C152" s="49" t="s">
        <v>201</v>
      </c>
      <c r="D152" s="35"/>
      <c r="E152" s="35" t="s">
        <v>193</v>
      </c>
      <c r="F152" s="35" t="s">
        <v>193</v>
      </c>
      <c r="G152" s="35" t="s">
        <v>193</v>
      </c>
      <c r="H152" s="35" t="s">
        <v>193</v>
      </c>
      <c r="I152" s="35" t="s">
        <v>193</v>
      </c>
      <c r="J152" s="35" t="s">
        <v>193</v>
      </c>
    </row>
    <row r="153" spans="1:10" ht="93.75">
      <c r="A153" s="21"/>
      <c r="B153" s="39" t="s">
        <v>291</v>
      </c>
      <c r="C153" s="40" t="s">
        <v>292</v>
      </c>
      <c r="D153" s="41" t="s">
        <v>174</v>
      </c>
      <c r="E153" s="41" t="s">
        <v>193</v>
      </c>
      <c r="F153" s="41" t="s">
        <v>193</v>
      </c>
      <c r="G153" s="41" t="s">
        <v>193</v>
      </c>
      <c r="H153" s="41" t="s">
        <v>193</v>
      </c>
      <c r="I153" s="41" t="s">
        <v>193</v>
      </c>
      <c r="J153" s="41" t="s">
        <v>193</v>
      </c>
    </row>
    <row r="154" spans="1:10" ht="187.5">
      <c r="A154" s="25" t="s">
        <v>179</v>
      </c>
      <c r="B154" s="33" t="s">
        <v>291</v>
      </c>
      <c r="C154" s="42" t="s">
        <v>293</v>
      </c>
      <c r="D154" s="35" t="s">
        <v>294</v>
      </c>
      <c r="E154" s="35" t="s">
        <v>193</v>
      </c>
      <c r="F154" s="35" t="s">
        <v>193</v>
      </c>
      <c r="G154" s="35" t="s">
        <v>193</v>
      </c>
      <c r="H154" s="35" t="s">
        <v>193</v>
      </c>
      <c r="I154" s="35" t="s">
        <v>193</v>
      </c>
      <c r="J154" s="35" t="s">
        <v>193</v>
      </c>
    </row>
    <row r="155" spans="1:10" ht="150">
      <c r="A155" s="25" t="s">
        <v>179</v>
      </c>
      <c r="B155" s="50" t="s">
        <v>291</v>
      </c>
      <c r="C155" s="42" t="s">
        <v>295</v>
      </c>
      <c r="D155" s="35" t="s">
        <v>296</v>
      </c>
      <c r="E155" s="35" t="s">
        <v>193</v>
      </c>
      <c r="F155" s="35" t="s">
        <v>193</v>
      </c>
      <c r="G155" s="35" t="s">
        <v>193</v>
      </c>
      <c r="H155" s="35" t="s">
        <v>193</v>
      </c>
      <c r="I155" s="35" t="s">
        <v>193</v>
      </c>
      <c r="J155" s="35" t="s">
        <v>193</v>
      </c>
    </row>
    <row r="156" spans="1:10" ht="337.5">
      <c r="A156" s="25"/>
      <c r="B156" s="50" t="s">
        <v>291</v>
      </c>
      <c r="C156" s="42" t="s">
        <v>297</v>
      </c>
      <c r="D156" s="35" t="s">
        <v>298</v>
      </c>
      <c r="E156" s="35" t="s">
        <v>193</v>
      </c>
      <c r="F156" s="35" t="s">
        <v>193</v>
      </c>
      <c r="G156" s="35" t="s">
        <v>193</v>
      </c>
      <c r="H156" s="35" t="s">
        <v>193</v>
      </c>
      <c r="I156" s="35" t="s">
        <v>193</v>
      </c>
      <c r="J156" s="35" t="s">
        <v>193</v>
      </c>
    </row>
    <row r="157" spans="1:10" ht="337.5">
      <c r="A157" s="25"/>
      <c r="B157" s="50" t="s">
        <v>291</v>
      </c>
      <c r="C157" s="42" t="s">
        <v>299</v>
      </c>
      <c r="D157" s="35" t="s">
        <v>300</v>
      </c>
      <c r="E157" s="35" t="s">
        <v>193</v>
      </c>
      <c r="F157" s="35" t="s">
        <v>193</v>
      </c>
      <c r="G157" s="35" t="s">
        <v>193</v>
      </c>
      <c r="H157" s="35" t="s">
        <v>193</v>
      </c>
      <c r="I157" s="35" t="s">
        <v>193</v>
      </c>
      <c r="J157" s="35" t="s">
        <v>193</v>
      </c>
    </row>
    <row r="158" spans="1:10" ht="150">
      <c r="A158" s="25"/>
      <c r="B158" s="50" t="s">
        <v>291</v>
      </c>
      <c r="C158" s="42" t="s">
        <v>301</v>
      </c>
      <c r="D158" s="35" t="s">
        <v>302</v>
      </c>
      <c r="E158" s="35" t="s">
        <v>193</v>
      </c>
      <c r="F158" s="35" t="s">
        <v>193</v>
      </c>
      <c r="G158" s="35" t="s">
        <v>193</v>
      </c>
      <c r="H158" s="35" t="s">
        <v>193</v>
      </c>
      <c r="I158" s="35" t="s">
        <v>193</v>
      </c>
      <c r="J158" s="35" t="s">
        <v>193</v>
      </c>
    </row>
    <row r="159" spans="1:10" ht="375">
      <c r="A159" s="25"/>
      <c r="B159" s="50" t="s">
        <v>291</v>
      </c>
      <c r="C159" s="42" t="s">
        <v>303</v>
      </c>
      <c r="D159" s="35" t="s">
        <v>304</v>
      </c>
      <c r="E159" s="35" t="s">
        <v>193</v>
      </c>
      <c r="F159" s="35" t="s">
        <v>193</v>
      </c>
      <c r="G159" s="35" t="s">
        <v>193</v>
      </c>
      <c r="H159" s="35" t="s">
        <v>193</v>
      </c>
      <c r="I159" s="35" t="s">
        <v>193</v>
      </c>
      <c r="J159" s="35" t="s">
        <v>193</v>
      </c>
    </row>
    <row r="160" spans="1:10" ht="131.25">
      <c r="A160" s="25"/>
      <c r="B160" s="50" t="s">
        <v>291</v>
      </c>
      <c r="C160" s="51" t="s">
        <v>305</v>
      </c>
      <c r="D160" s="46" t="s">
        <v>306</v>
      </c>
      <c r="E160" s="35" t="s">
        <v>193</v>
      </c>
      <c r="F160" s="35" t="s">
        <v>193</v>
      </c>
      <c r="G160" s="35" t="s">
        <v>193</v>
      </c>
      <c r="H160" s="35" t="s">
        <v>193</v>
      </c>
      <c r="I160" s="35" t="s">
        <v>193</v>
      </c>
      <c r="J160" s="35" t="s">
        <v>193</v>
      </c>
    </row>
    <row r="161" spans="1:10" ht="262.5">
      <c r="A161" s="25"/>
      <c r="B161" s="50" t="s">
        <v>291</v>
      </c>
      <c r="C161" s="51" t="s">
        <v>307</v>
      </c>
      <c r="D161" s="46" t="s">
        <v>308</v>
      </c>
      <c r="E161" s="35" t="s">
        <v>193</v>
      </c>
      <c r="F161" s="35" t="s">
        <v>193</v>
      </c>
      <c r="G161" s="35" t="s">
        <v>193</v>
      </c>
      <c r="H161" s="35" t="s">
        <v>193</v>
      </c>
      <c r="I161" s="35" t="s">
        <v>193</v>
      </c>
      <c r="J161" s="35" t="s">
        <v>193</v>
      </c>
    </row>
    <row r="162" spans="1:10" ht="131.25">
      <c r="A162" s="25"/>
      <c r="B162" s="50" t="s">
        <v>291</v>
      </c>
      <c r="C162" s="51" t="s">
        <v>309</v>
      </c>
      <c r="D162" s="46" t="s">
        <v>310</v>
      </c>
      <c r="E162" s="35" t="s">
        <v>193</v>
      </c>
      <c r="F162" s="35" t="s">
        <v>193</v>
      </c>
      <c r="G162" s="35" t="s">
        <v>193</v>
      </c>
      <c r="H162" s="35" t="s">
        <v>193</v>
      </c>
      <c r="I162" s="35" t="s">
        <v>193</v>
      </c>
      <c r="J162" s="35" t="s">
        <v>193</v>
      </c>
    </row>
    <row r="163" spans="1:10" ht="262.5">
      <c r="A163" s="25"/>
      <c r="B163" s="50" t="s">
        <v>291</v>
      </c>
      <c r="C163" s="51" t="s">
        <v>311</v>
      </c>
      <c r="D163" s="46" t="s">
        <v>312</v>
      </c>
      <c r="E163" s="35" t="s">
        <v>193</v>
      </c>
      <c r="F163" s="35" t="s">
        <v>193</v>
      </c>
      <c r="G163" s="35" t="s">
        <v>193</v>
      </c>
      <c r="H163" s="35" t="s">
        <v>193</v>
      </c>
      <c r="I163" s="35" t="s">
        <v>193</v>
      </c>
      <c r="J163" s="35" t="s">
        <v>193</v>
      </c>
    </row>
    <row r="164" spans="1:10" ht="131.25">
      <c r="A164" s="25"/>
      <c r="B164" s="50" t="s">
        <v>291</v>
      </c>
      <c r="C164" s="51" t="s">
        <v>313</v>
      </c>
      <c r="D164" s="46" t="s">
        <v>314</v>
      </c>
      <c r="E164" s="35" t="s">
        <v>193</v>
      </c>
      <c r="F164" s="35" t="s">
        <v>193</v>
      </c>
      <c r="G164" s="35" t="s">
        <v>193</v>
      </c>
      <c r="H164" s="35" t="s">
        <v>193</v>
      </c>
      <c r="I164" s="35" t="s">
        <v>193</v>
      </c>
      <c r="J164" s="35" t="s">
        <v>193</v>
      </c>
    </row>
    <row r="165" spans="1:10" ht="243.75">
      <c r="A165" s="25"/>
      <c r="B165" s="50" t="s">
        <v>291</v>
      </c>
      <c r="C165" s="51" t="s">
        <v>315</v>
      </c>
      <c r="D165" s="46" t="s">
        <v>316</v>
      </c>
      <c r="E165" s="35" t="s">
        <v>193</v>
      </c>
      <c r="F165" s="35" t="s">
        <v>193</v>
      </c>
      <c r="G165" s="35" t="s">
        <v>193</v>
      </c>
      <c r="H165" s="35" t="s">
        <v>193</v>
      </c>
      <c r="I165" s="35" t="s">
        <v>193</v>
      </c>
      <c r="J165" s="35" t="s">
        <v>193</v>
      </c>
    </row>
    <row r="166" spans="1:10" ht="131.25">
      <c r="A166" s="25"/>
      <c r="B166" s="50" t="s">
        <v>291</v>
      </c>
      <c r="C166" s="51" t="s">
        <v>317</v>
      </c>
      <c r="D166" s="46" t="s">
        <v>318</v>
      </c>
      <c r="E166" s="35" t="s">
        <v>193</v>
      </c>
      <c r="F166" s="35" t="s">
        <v>193</v>
      </c>
      <c r="G166" s="35" t="s">
        <v>193</v>
      </c>
      <c r="H166" s="35" t="s">
        <v>193</v>
      </c>
      <c r="I166" s="35" t="s">
        <v>193</v>
      </c>
      <c r="J166" s="35" t="s">
        <v>193</v>
      </c>
    </row>
    <row r="167" spans="1:10" ht="300">
      <c r="A167" s="25"/>
      <c r="B167" s="50" t="s">
        <v>291</v>
      </c>
      <c r="C167" s="51" t="s">
        <v>319</v>
      </c>
      <c r="D167" s="46" t="s">
        <v>320</v>
      </c>
      <c r="E167" s="35" t="s">
        <v>193</v>
      </c>
      <c r="F167" s="35" t="s">
        <v>193</v>
      </c>
      <c r="G167" s="35" t="s">
        <v>193</v>
      </c>
      <c r="H167" s="35" t="s">
        <v>193</v>
      </c>
      <c r="I167" s="35" t="s">
        <v>193</v>
      </c>
      <c r="J167" s="35" t="s">
        <v>193</v>
      </c>
    </row>
    <row r="168" spans="1:10" ht="131.25">
      <c r="A168" s="25"/>
      <c r="B168" s="50" t="s">
        <v>291</v>
      </c>
      <c r="C168" s="51" t="s">
        <v>321</v>
      </c>
      <c r="D168" s="46" t="s">
        <v>322</v>
      </c>
      <c r="E168" s="35" t="s">
        <v>193</v>
      </c>
      <c r="F168" s="35" t="s">
        <v>193</v>
      </c>
      <c r="G168" s="35" t="s">
        <v>193</v>
      </c>
      <c r="H168" s="35" t="s">
        <v>193</v>
      </c>
      <c r="I168" s="35" t="s">
        <v>193</v>
      </c>
      <c r="J168" s="35" t="s">
        <v>193</v>
      </c>
    </row>
    <row r="169" spans="1:10" ht="281.25">
      <c r="A169" s="25"/>
      <c r="B169" s="50" t="s">
        <v>291</v>
      </c>
      <c r="C169" s="51" t="s">
        <v>323</v>
      </c>
      <c r="D169" s="46" t="s">
        <v>324</v>
      </c>
      <c r="E169" s="35" t="s">
        <v>193</v>
      </c>
      <c r="F169" s="35" t="s">
        <v>193</v>
      </c>
      <c r="G169" s="35" t="s">
        <v>193</v>
      </c>
      <c r="H169" s="35" t="s">
        <v>193</v>
      </c>
      <c r="I169" s="35" t="s">
        <v>193</v>
      </c>
      <c r="J169" s="35" t="s">
        <v>193</v>
      </c>
    </row>
    <row r="170" spans="1:10" ht="131.25">
      <c r="A170" s="25"/>
      <c r="B170" s="50" t="s">
        <v>291</v>
      </c>
      <c r="C170" s="51" t="s">
        <v>325</v>
      </c>
      <c r="D170" s="46" t="s">
        <v>326</v>
      </c>
      <c r="E170" s="35" t="s">
        <v>193</v>
      </c>
      <c r="F170" s="35" t="s">
        <v>193</v>
      </c>
      <c r="G170" s="35" t="s">
        <v>193</v>
      </c>
      <c r="H170" s="35" t="s">
        <v>193</v>
      </c>
      <c r="I170" s="35" t="s">
        <v>193</v>
      </c>
      <c r="J170" s="35" t="s">
        <v>193</v>
      </c>
    </row>
    <row r="171" spans="1:10" ht="262.5">
      <c r="A171" s="25"/>
      <c r="B171" s="50" t="s">
        <v>291</v>
      </c>
      <c r="C171" s="51" t="s">
        <v>327</v>
      </c>
      <c r="D171" s="46" t="s">
        <v>328</v>
      </c>
      <c r="E171" s="35" t="s">
        <v>193</v>
      </c>
      <c r="F171" s="35" t="s">
        <v>193</v>
      </c>
      <c r="G171" s="35" t="s">
        <v>193</v>
      </c>
      <c r="H171" s="35" t="s">
        <v>193</v>
      </c>
      <c r="I171" s="35" t="s">
        <v>193</v>
      </c>
      <c r="J171" s="35" t="s">
        <v>193</v>
      </c>
    </row>
    <row r="172" spans="1:10" ht="131.25">
      <c r="A172" s="25"/>
      <c r="B172" s="50" t="s">
        <v>291</v>
      </c>
      <c r="C172" s="51" t="s">
        <v>329</v>
      </c>
      <c r="D172" s="46" t="s">
        <v>330</v>
      </c>
      <c r="E172" s="35" t="s">
        <v>193</v>
      </c>
      <c r="F172" s="35" t="s">
        <v>193</v>
      </c>
      <c r="G172" s="35" t="s">
        <v>193</v>
      </c>
      <c r="H172" s="35" t="s">
        <v>193</v>
      </c>
      <c r="I172" s="35" t="s">
        <v>193</v>
      </c>
      <c r="J172" s="35" t="s">
        <v>193</v>
      </c>
    </row>
    <row r="173" spans="1:10" ht="262.5">
      <c r="A173" s="25"/>
      <c r="B173" s="50" t="s">
        <v>291</v>
      </c>
      <c r="C173" s="51" t="s">
        <v>331</v>
      </c>
      <c r="D173" s="46" t="s">
        <v>332</v>
      </c>
      <c r="E173" s="35" t="s">
        <v>193</v>
      </c>
      <c r="F173" s="35" t="s">
        <v>193</v>
      </c>
      <c r="G173" s="35" t="s">
        <v>193</v>
      </c>
      <c r="H173" s="35" t="s">
        <v>193</v>
      </c>
      <c r="I173" s="35" t="s">
        <v>193</v>
      </c>
      <c r="J173" s="35" t="s">
        <v>193</v>
      </c>
    </row>
    <row r="174" spans="1:10" ht="131.25">
      <c r="A174" s="25"/>
      <c r="B174" s="50" t="s">
        <v>291</v>
      </c>
      <c r="C174" s="51" t="s">
        <v>333</v>
      </c>
      <c r="D174" s="46" t="s">
        <v>334</v>
      </c>
      <c r="E174" s="35" t="s">
        <v>193</v>
      </c>
      <c r="F174" s="35" t="s">
        <v>193</v>
      </c>
      <c r="G174" s="35" t="s">
        <v>193</v>
      </c>
      <c r="H174" s="35" t="s">
        <v>193</v>
      </c>
      <c r="I174" s="35" t="s">
        <v>193</v>
      </c>
      <c r="J174" s="35" t="s">
        <v>193</v>
      </c>
    </row>
    <row r="175" spans="1:10" ht="262.5">
      <c r="A175" s="25"/>
      <c r="B175" s="50" t="s">
        <v>291</v>
      </c>
      <c r="C175" s="51" t="s">
        <v>335</v>
      </c>
      <c r="D175" s="46" t="s">
        <v>336</v>
      </c>
      <c r="E175" s="35" t="s">
        <v>193</v>
      </c>
      <c r="F175" s="35" t="s">
        <v>193</v>
      </c>
      <c r="G175" s="35" t="s">
        <v>193</v>
      </c>
      <c r="H175" s="35" t="s">
        <v>193</v>
      </c>
      <c r="I175" s="35" t="s">
        <v>193</v>
      </c>
      <c r="J175" s="35" t="s">
        <v>193</v>
      </c>
    </row>
    <row r="176" spans="1:10" ht="131.25">
      <c r="A176" s="25"/>
      <c r="B176" s="50" t="s">
        <v>291</v>
      </c>
      <c r="C176" s="51" t="s">
        <v>337</v>
      </c>
      <c r="D176" s="46" t="s">
        <v>338</v>
      </c>
      <c r="E176" s="35" t="s">
        <v>193</v>
      </c>
      <c r="F176" s="35" t="s">
        <v>193</v>
      </c>
      <c r="G176" s="35" t="s">
        <v>193</v>
      </c>
      <c r="H176" s="35" t="s">
        <v>193</v>
      </c>
      <c r="I176" s="35" t="s">
        <v>193</v>
      </c>
      <c r="J176" s="35" t="s">
        <v>193</v>
      </c>
    </row>
    <row r="177" spans="1:10" ht="262.5">
      <c r="A177" s="25"/>
      <c r="B177" s="50" t="s">
        <v>291</v>
      </c>
      <c r="C177" s="51" t="s">
        <v>339</v>
      </c>
      <c r="D177" s="46" t="s">
        <v>340</v>
      </c>
      <c r="E177" s="35" t="s">
        <v>193</v>
      </c>
      <c r="F177" s="35" t="s">
        <v>193</v>
      </c>
      <c r="G177" s="35" t="s">
        <v>193</v>
      </c>
      <c r="H177" s="35" t="s">
        <v>193</v>
      </c>
      <c r="I177" s="35" t="s">
        <v>193</v>
      </c>
      <c r="J177" s="35" t="s">
        <v>193</v>
      </c>
    </row>
    <row r="178" spans="1:10" ht="225">
      <c r="A178" s="25"/>
      <c r="B178" s="50" t="s">
        <v>291</v>
      </c>
      <c r="C178" s="51" t="s">
        <v>341</v>
      </c>
      <c r="D178" s="46" t="s">
        <v>342</v>
      </c>
      <c r="E178" s="35" t="s">
        <v>193</v>
      </c>
      <c r="F178" s="35" t="s">
        <v>193</v>
      </c>
      <c r="G178" s="35" t="s">
        <v>193</v>
      </c>
      <c r="H178" s="35" t="s">
        <v>193</v>
      </c>
      <c r="I178" s="35" t="s">
        <v>193</v>
      </c>
      <c r="J178" s="35" t="s">
        <v>193</v>
      </c>
    </row>
    <row r="179" spans="1:10" ht="75">
      <c r="A179" s="25" t="s">
        <v>179</v>
      </c>
      <c r="B179" s="33" t="s">
        <v>291</v>
      </c>
      <c r="C179" s="42" t="s">
        <v>343</v>
      </c>
      <c r="D179" s="46" t="s">
        <v>344</v>
      </c>
      <c r="E179" s="35" t="s">
        <v>193</v>
      </c>
      <c r="F179" s="35" t="s">
        <v>193</v>
      </c>
      <c r="G179" s="35" t="s">
        <v>193</v>
      </c>
      <c r="H179" s="35" t="s">
        <v>193</v>
      </c>
      <c r="I179" s="35" t="s">
        <v>193</v>
      </c>
      <c r="J179" s="35" t="s">
        <v>193</v>
      </c>
    </row>
    <row r="180" spans="1:10" ht="112.5">
      <c r="A180" s="25" t="s">
        <v>179</v>
      </c>
      <c r="B180" s="33" t="s">
        <v>291</v>
      </c>
      <c r="C180" s="42" t="s">
        <v>345</v>
      </c>
      <c r="D180" s="46" t="s">
        <v>346</v>
      </c>
      <c r="E180" s="35" t="s">
        <v>193</v>
      </c>
      <c r="F180" s="35" t="s">
        <v>193</v>
      </c>
      <c r="G180" s="35" t="s">
        <v>193</v>
      </c>
      <c r="H180" s="35" t="s">
        <v>193</v>
      </c>
      <c r="I180" s="35" t="s">
        <v>193</v>
      </c>
      <c r="J180" s="35" t="s">
        <v>193</v>
      </c>
    </row>
    <row r="181" spans="1:10" ht="93.75">
      <c r="A181" s="25" t="s">
        <v>179</v>
      </c>
      <c r="B181" s="33" t="s">
        <v>291</v>
      </c>
      <c r="C181" s="42" t="s">
        <v>347</v>
      </c>
      <c r="D181" s="46" t="s">
        <v>348</v>
      </c>
      <c r="E181" s="35" t="s">
        <v>193</v>
      </c>
      <c r="F181" s="35" t="s">
        <v>193</v>
      </c>
      <c r="G181" s="35" t="s">
        <v>193</v>
      </c>
      <c r="H181" s="35" t="s">
        <v>193</v>
      </c>
      <c r="I181" s="35" t="s">
        <v>193</v>
      </c>
      <c r="J181" s="35" t="s">
        <v>193</v>
      </c>
    </row>
    <row r="182" spans="1:10" ht="75">
      <c r="A182" s="25" t="s">
        <v>179</v>
      </c>
      <c r="B182" s="33" t="s">
        <v>291</v>
      </c>
      <c r="C182" s="42" t="s">
        <v>349</v>
      </c>
      <c r="D182" s="46" t="s">
        <v>350</v>
      </c>
      <c r="E182" s="35" t="s">
        <v>193</v>
      </c>
      <c r="F182" s="35" t="s">
        <v>193</v>
      </c>
      <c r="G182" s="35" t="s">
        <v>193</v>
      </c>
      <c r="H182" s="35" t="s">
        <v>193</v>
      </c>
      <c r="I182" s="35" t="s">
        <v>193</v>
      </c>
      <c r="J182" s="35" t="s">
        <v>193</v>
      </c>
    </row>
    <row r="183" spans="1:10" ht="75">
      <c r="A183" s="25" t="s">
        <v>179</v>
      </c>
      <c r="B183" s="33" t="s">
        <v>291</v>
      </c>
      <c r="C183" s="42" t="s">
        <v>351</v>
      </c>
      <c r="D183" s="46" t="s">
        <v>352</v>
      </c>
      <c r="E183" s="35" t="s">
        <v>193</v>
      </c>
      <c r="F183" s="35" t="s">
        <v>193</v>
      </c>
      <c r="G183" s="35" t="s">
        <v>193</v>
      </c>
      <c r="H183" s="35" t="s">
        <v>193</v>
      </c>
      <c r="I183" s="35" t="s">
        <v>193</v>
      </c>
      <c r="J183" s="35" t="s">
        <v>193</v>
      </c>
    </row>
    <row r="184" spans="1:10" ht="75">
      <c r="A184" s="25" t="s">
        <v>179</v>
      </c>
      <c r="B184" s="50" t="s">
        <v>291</v>
      </c>
      <c r="C184" s="42" t="s">
        <v>353</v>
      </c>
      <c r="D184" s="46" t="s">
        <v>354</v>
      </c>
      <c r="E184" s="35" t="s">
        <v>193</v>
      </c>
      <c r="F184" s="35" t="s">
        <v>193</v>
      </c>
      <c r="G184" s="35" t="s">
        <v>193</v>
      </c>
      <c r="H184" s="35" t="s">
        <v>193</v>
      </c>
      <c r="I184" s="35" t="s">
        <v>193</v>
      </c>
      <c r="J184" s="35" t="s">
        <v>193</v>
      </c>
    </row>
    <row r="185" spans="1:10" ht="150">
      <c r="A185" s="25" t="s">
        <v>179</v>
      </c>
      <c r="B185" s="50" t="s">
        <v>291</v>
      </c>
      <c r="C185" s="42" t="s">
        <v>355</v>
      </c>
      <c r="D185" s="46" t="s">
        <v>356</v>
      </c>
      <c r="E185" s="35" t="s">
        <v>193</v>
      </c>
      <c r="F185" s="35" t="s">
        <v>193</v>
      </c>
      <c r="G185" s="35" t="s">
        <v>193</v>
      </c>
      <c r="H185" s="35" t="s">
        <v>193</v>
      </c>
      <c r="I185" s="35" t="s">
        <v>193</v>
      </c>
      <c r="J185" s="35" t="s">
        <v>193</v>
      </c>
    </row>
    <row r="186" spans="1:10" ht="37.5">
      <c r="A186" s="25" t="s">
        <v>179</v>
      </c>
      <c r="B186" s="50" t="s">
        <v>291</v>
      </c>
      <c r="C186" s="42" t="s">
        <v>357</v>
      </c>
      <c r="D186" s="46" t="s">
        <v>358</v>
      </c>
      <c r="E186" s="35" t="s">
        <v>193</v>
      </c>
      <c r="F186" s="35" t="s">
        <v>193</v>
      </c>
      <c r="G186" s="35" t="s">
        <v>193</v>
      </c>
      <c r="H186" s="35" t="s">
        <v>193</v>
      </c>
      <c r="I186" s="35" t="s">
        <v>193</v>
      </c>
      <c r="J186" s="35" t="s">
        <v>193</v>
      </c>
    </row>
    <row r="187" spans="1:10" ht="37.5">
      <c r="A187" s="25" t="s">
        <v>179</v>
      </c>
      <c r="B187" s="50" t="s">
        <v>291</v>
      </c>
      <c r="C187" s="42" t="s">
        <v>359</v>
      </c>
      <c r="D187" s="46" t="s">
        <v>360</v>
      </c>
      <c r="E187" s="35" t="s">
        <v>193</v>
      </c>
      <c r="F187" s="35" t="s">
        <v>193</v>
      </c>
      <c r="G187" s="35" t="s">
        <v>193</v>
      </c>
      <c r="H187" s="35" t="s">
        <v>193</v>
      </c>
      <c r="I187" s="35" t="s">
        <v>193</v>
      </c>
      <c r="J187" s="35" t="s">
        <v>193</v>
      </c>
    </row>
    <row r="188" spans="1:10" ht="37.5">
      <c r="A188" s="25" t="s">
        <v>179</v>
      </c>
      <c r="B188" s="50" t="s">
        <v>291</v>
      </c>
      <c r="C188" s="42" t="s">
        <v>361</v>
      </c>
      <c r="D188" s="46" t="s">
        <v>362</v>
      </c>
      <c r="E188" s="35" t="s">
        <v>193</v>
      </c>
      <c r="F188" s="35" t="s">
        <v>193</v>
      </c>
      <c r="G188" s="35" t="s">
        <v>193</v>
      </c>
      <c r="H188" s="35" t="s">
        <v>193</v>
      </c>
      <c r="I188" s="35" t="s">
        <v>193</v>
      </c>
      <c r="J188" s="35" t="s">
        <v>193</v>
      </c>
    </row>
    <row r="189" spans="1:10" ht="37.5">
      <c r="A189" s="25" t="s">
        <v>179</v>
      </c>
      <c r="B189" s="50" t="s">
        <v>291</v>
      </c>
      <c r="C189" s="42" t="s">
        <v>363</v>
      </c>
      <c r="D189" s="46" t="s">
        <v>364</v>
      </c>
      <c r="E189" s="35" t="s">
        <v>193</v>
      </c>
      <c r="F189" s="35" t="s">
        <v>193</v>
      </c>
      <c r="G189" s="35" t="s">
        <v>193</v>
      </c>
      <c r="H189" s="35" t="s">
        <v>193</v>
      </c>
      <c r="I189" s="35" t="s">
        <v>193</v>
      </c>
      <c r="J189" s="35" t="s">
        <v>193</v>
      </c>
    </row>
    <row r="190" spans="1:10" ht="37.5">
      <c r="A190" s="25" t="s">
        <v>179</v>
      </c>
      <c r="B190" s="50" t="s">
        <v>291</v>
      </c>
      <c r="C190" s="42" t="s">
        <v>365</v>
      </c>
      <c r="D190" s="46" t="s">
        <v>366</v>
      </c>
      <c r="E190" s="35" t="s">
        <v>193</v>
      </c>
      <c r="F190" s="35" t="s">
        <v>193</v>
      </c>
      <c r="G190" s="35" t="s">
        <v>193</v>
      </c>
      <c r="H190" s="35" t="s">
        <v>193</v>
      </c>
      <c r="I190" s="35" t="s">
        <v>193</v>
      </c>
      <c r="J190" s="35" t="s">
        <v>193</v>
      </c>
    </row>
    <row r="191" spans="1:10" ht="18.75">
      <c r="A191" s="25" t="s">
        <v>179</v>
      </c>
      <c r="B191" s="50" t="s">
        <v>291</v>
      </c>
      <c r="C191" s="42" t="s">
        <v>367</v>
      </c>
      <c r="D191" s="46" t="s">
        <v>368</v>
      </c>
      <c r="E191" s="35" t="s">
        <v>193</v>
      </c>
      <c r="F191" s="35" t="s">
        <v>193</v>
      </c>
      <c r="G191" s="35" t="s">
        <v>193</v>
      </c>
      <c r="H191" s="35" t="s">
        <v>193</v>
      </c>
      <c r="I191" s="35" t="s">
        <v>193</v>
      </c>
      <c r="J191" s="35" t="s">
        <v>193</v>
      </c>
    </row>
    <row r="192" spans="1:10" ht="18.75">
      <c r="A192" s="25" t="s">
        <v>179</v>
      </c>
      <c r="B192" s="50" t="s">
        <v>291</v>
      </c>
      <c r="C192" s="42" t="s">
        <v>369</v>
      </c>
      <c r="D192" s="46" t="s">
        <v>370</v>
      </c>
      <c r="E192" s="35" t="s">
        <v>193</v>
      </c>
      <c r="F192" s="35" t="s">
        <v>193</v>
      </c>
      <c r="G192" s="35" t="s">
        <v>193</v>
      </c>
      <c r="H192" s="35" t="s">
        <v>193</v>
      </c>
      <c r="I192" s="35" t="s">
        <v>193</v>
      </c>
      <c r="J192" s="35" t="s">
        <v>193</v>
      </c>
    </row>
    <row r="193" spans="1:10" ht="75">
      <c r="A193" s="25" t="s">
        <v>179</v>
      </c>
      <c r="B193" s="50" t="s">
        <v>291</v>
      </c>
      <c r="C193" s="42" t="s">
        <v>371</v>
      </c>
      <c r="D193" s="46" t="s">
        <v>372</v>
      </c>
      <c r="E193" s="35" t="s">
        <v>193</v>
      </c>
      <c r="F193" s="35" t="s">
        <v>193</v>
      </c>
      <c r="G193" s="35" t="s">
        <v>193</v>
      </c>
      <c r="H193" s="35" t="s">
        <v>193</v>
      </c>
      <c r="I193" s="35" t="s">
        <v>193</v>
      </c>
      <c r="J193" s="35" t="s">
        <v>193</v>
      </c>
    </row>
    <row r="194" spans="1:10" ht="18.75">
      <c r="A194" s="25" t="s">
        <v>179</v>
      </c>
      <c r="B194" s="50" t="s">
        <v>291</v>
      </c>
      <c r="C194" s="42" t="s">
        <v>373</v>
      </c>
      <c r="D194" s="46" t="s">
        <v>374</v>
      </c>
      <c r="E194" s="35" t="s">
        <v>193</v>
      </c>
      <c r="F194" s="35" t="s">
        <v>193</v>
      </c>
      <c r="G194" s="35" t="s">
        <v>193</v>
      </c>
      <c r="H194" s="35" t="s">
        <v>193</v>
      </c>
      <c r="I194" s="35" t="s">
        <v>193</v>
      </c>
      <c r="J194" s="35" t="s">
        <v>193</v>
      </c>
    </row>
    <row r="195" spans="1:10" ht="37.5">
      <c r="A195" s="25" t="s">
        <v>179</v>
      </c>
      <c r="B195" s="50" t="s">
        <v>291</v>
      </c>
      <c r="C195" s="42" t="s">
        <v>375</v>
      </c>
      <c r="D195" s="46" t="s">
        <v>376</v>
      </c>
      <c r="E195" s="35" t="s">
        <v>193</v>
      </c>
      <c r="F195" s="35" t="s">
        <v>193</v>
      </c>
      <c r="G195" s="35" t="s">
        <v>193</v>
      </c>
      <c r="H195" s="35" t="s">
        <v>193</v>
      </c>
      <c r="I195" s="35" t="s">
        <v>193</v>
      </c>
      <c r="J195" s="35" t="s">
        <v>193</v>
      </c>
    </row>
    <row r="196" spans="1:10" ht="18.75" hidden="1">
      <c r="A196" s="25" t="s">
        <v>179</v>
      </c>
      <c r="B196" s="33" t="s">
        <v>201</v>
      </c>
      <c r="C196" s="49" t="s">
        <v>201</v>
      </c>
      <c r="D196" s="35"/>
      <c r="E196" s="35" t="s">
        <v>193</v>
      </c>
      <c r="F196" s="35" t="s">
        <v>193</v>
      </c>
      <c r="G196" s="35" t="s">
        <v>193</v>
      </c>
      <c r="H196" s="35" t="s">
        <v>193</v>
      </c>
      <c r="I196" s="35" t="s">
        <v>193</v>
      </c>
      <c r="J196" s="35" t="s">
        <v>193</v>
      </c>
    </row>
    <row r="197" spans="1:10" ht="56.25">
      <c r="A197" s="21"/>
      <c r="B197" s="25" t="s">
        <v>377</v>
      </c>
      <c r="C197" s="26" t="s">
        <v>378</v>
      </c>
      <c r="D197" s="53" t="s">
        <v>174</v>
      </c>
      <c r="E197" s="53" t="s">
        <v>193</v>
      </c>
      <c r="F197" s="53" t="s">
        <v>193</v>
      </c>
      <c r="G197" s="53" t="s">
        <v>193</v>
      </c>
      <c r="H197" s="53" t="s">
        <v>193</v>
      </c>
      <c r="I197" s="53" t="s">
        <v>193</v>
      </c>
      <c r="J197" s="53" t="s">
        <v>193</v>
      </c>
    </row>
    <row r="198" spans="1:10" ht="37.5" hidden="1">
      <c r="A198" s="28" t="s">
        <v>181</v>
      </c>
      <c r="B198" s="33" t="s">
        <v>377</v>
      </c>
      <c r="C198" s="42" t="s">
        <v>200</v>
      </c>
      <c r="D198" s="54"/>
      <c r="E198" s="54" t="s">
        <v>193</v>
      </c>
      <c r="F198" s="54" t="s">
        <v>193</v>
      </c>
      <c r="G198" s="54" t="s">
        <v>193</v>
      </c>
      <c r="H198" s="54" t="s">
        <v>193</v>
      </c>
      <c r="I198" s="54" t="s">
        <v>193</v>
      </c>
      <c r="J198" s="54" t="s">
        <v>193</v>
      </c>
    </row>
    <row r="199" spans="1:10" ht="37.5" hidden="1">
      <c r="A199" s="28" t="s">
        <v>181</v>
      </c>
      <c r="B199" s="33" t="s">
        <v>377</v>
      </c>
      <c r="C199" s="42" t="s">
        <v>200</v>
      </c>
      <c r="D199" s="54"/>
      <c r="E199" s="54" t="s">
        <v>193</v>
      </c>
      <c r="F199" s="54" t="s">
        <v>193</v>
      </c>
      <c r="G199" s="54" t="s">
        <v>193</v>
      </c>
      <c r="H199" s="54" t="s">
        <v>193</v>
      </c>
      <c r="I199" s="54" t="s">
        <v>193</v>
      </c>
      <c r="J199" s="54" t="s">
        <v>193</v>
      </c>
    </row>
    <row r="200" spans="1:10" ht="18.75" hidden="1">
      <c r="A200" s="28" t="s">
        <v>181</v>
      </c>
      <c r="B200" s="33" t="s">
        <v>201</v>
      </c>
      <c r="C200" s="49" t="s">
        <v>201</v>
      </c>
      <c r="D200" s="54"/>
      <c r="E200" s="54" t="s">
        <v>193</v>
      </c>
      <c r="F200" s="54" t="s">
        <v>193</v>
      </c>
      <c r="G200" s="54" t="s">
        <v>193</v>
      </c>
      <c r="H200" s="54" t="s">
        <v>193</v>
      </c>
      <c r="I200" s="54" t="s">
        <v>193</v>
      </c>
      <c r="J200" s="54" t="s">
        <v>193</v>
      </c>
    </row>
    <row r="201" spans="1:10" ht="56.25">
      <c r="A201" s="21"/>
      <c r="B201" s="25" t="s">
        <v>379</v>
      </c>
      <c r="C201" s="31" t="s">
        <v>380</v>
      </c>
      <c r="D201" s="53" t="s">
        <v>174</v>
      </c>
      <c r="E201" s="53" t="s">
        <v>193</v>
      </c>
      <c r="F201" s="53" t="s">
        <v>193</v>
      </c>
      <c r="G201" s="53" t="s">
        <v>193</v>
      </c>
      <c r="H201" s="53" t="s">
        <v>193</v>
      </c>
      <c r="I201" s="53" t="s">
        <v>193</v>
      </c>
      <c r="J201" s="53" t="s">
        <v>193</v>
      </c>
    </row>
    <row r="202" spans="1:10" ht="37.5" hidden="1">
      <c r="A202" s="25" t="s">
        <v>183</v>
      </c>
      <c r="B202" s="33" t="s">
        <v>379</v>
      </c>
      <c r="C202" s="42" t="s">
        <v>200</v>
      </c>
      <c r="D202" s="54"/>
      <c r="E202" s="54" t="s">
        <v>193</v>
      </c>
      <c r="F202" s="54" t="s">
        <v>193</v>
      </c>
      <c r="G202" s="54" t="s">
        <v>193</v>
      </c>
      <c r="H202" s="54" t="s">
        <v>193</v>
      </c>
      <c r="I202" s="54" t="s">
        <v>193</v>
      </c>
      <c r="J202" s="54" t="s">
        <v>193</v>
      </c>
    </row>
    <row r="203" spans="1:10" ht="37.5" hidden="1">
      <c r="A203" s="25" t="s">
        <v>183</v>
      </c>
      <c r="B203" s="33" t="s">
        <v>379</v>
      </c>
      <c r="C203" s="42" t="s">
        <v>200</v>
      </c>
      <c r="D203" s="54"/>
      <c r="E203" s="54" t="s">
        <v>193</v>
      </c>
      <c r="F203" s="54" t="s">
        <v>193</v>
      </c>
      <c r="G203" s="54" t="s">
        <v>193</v>
      </c>
      <c r="H203" s="54" t="s">
        <v>193</v>
      </c>
      <c r="I203" s="54" t="s">
        <v>193</v>
      </c>
      <c r="J203" s="54" t="s">
        <v>193</v>
      </c>
    </row>
    <row r="204" spans="1:10" ht="18.75" hidden="1">
      <c r="A204" s="25" t="s">
        <v>183</v>
      </c>
      <c r="B204" s="33" t="s">
        <v>201</v>
      </c>
      <c r="C204" s="49" t="s">
        <v>201</v>
      </c>
      <c r="D204" s="54"/>
      <c r="E204" s="54" t="s">
        <v>193</v>
      </c>
      <c r="F204" s="54" t="s">
        <v>193</v>
      </c>
      <c r="G204" s="54" t="s">
        <v>193</v>
      </c>
      <c r="H204" s="54" t="s">
        <v>193</v>
      </c>
      <c r="I204" s="54" t="s">
        <v>193</v>
      </c>
      <c r="J204" s="54" t="s">
        <v>193</v>
      </c>
    </row>
    <row r="205" spans="1:10" ht="37.5">
      <c r="A205" s="21"/>
      <c r="B205" s="25" t="s">
        <v>381</v>
      </c>
      <c r="C205" s="31" t="s">
        <v>382</v>
      </c>
      <c r="D205" s="53" t="s">
        <v>174</v>
      </c>
      <c r="E205" s="53" t="s">
        <v>193</v>
      </c>
      <c r="F205" s="53" t="s">
        <v>193</v>
      </c>
      <c r="G205" s="53" t="s">
        <v>193</v>
      </c>
      <c r="H205" s="53" t="s">
        <v>193</v>
      </c>
      <c r="I205" s="53" t="s">
        <v>193</v>
      </c>
      <c r="J205" s="53" t="s">
        <v>193</v>
      </c>
    </row>
    <row r="206" spans="1:10" ht="75">
      <c r="A206" s="28" t="s">
        <v>185</v>
      </c>
      <c r="B206" s="33" t="s">
        <v>381</v>
      </c>
      <c r="C206" s="55" t="s">
        <v>383</v>
      </c>
      <c r="D206" s="35" t="s">
        <v>384</v>
      </c>
      <c r="E206" s="49" t="s">
        <v>193</v>
      </c>
      <c r="F206" s="49" t="s">
        <v>193</v>
      </c>
      <c r="G206" s="49" t="s">
        <v>193</v>
      </c>
      <c r="H206" s="49" t="s">
        <v>193</v>
      </c>
      <c r="I206" s="49" t="s">
        <v>193</v>
      </c>
      <c r="J206" s="49" t="s">
        <v>193</v>
      </c>
    </row>
    <row r="207" spans="1:10" ht="75">
      <c r="B207" s="33" t="s">
        <v>381</v>
      </c>
      <c r="C207" s="55" t="s">
        <v>385</v>
      </c>
      <c r="D207" s="35" t="s">
        <v>386</v>
      </c>
      <c r="E207" s="49" t="s">
        <v>193</v>
      </c>
      <c r="F207" s="49" t="s">
        <v>193</v>
      </c>
      <c r="G207" s="49" t="s">
        <v>193</v>
      </c>
      <c r="H207" s="49" t="s">
        <v>193</v>
      </c>
      <c r="I207" s="49" t="s">
        <v>193</v>
      </c>
      <c r="J207" s="49" t="s">
        <v>193</v>
      </c>
    </row>
  </sheetData>
  <autoFilter ref="B20:J207">
    <filterColumn colId="2">
      <filters>
        <filter val="J1101004"/>
        <filter val="J1101007"/>
        <filter val="J1101008"/>
        <filter val="J1102003-1"/>
        <filter val="J1102003-10"/>
        <filter val="J1102003-11"/>
        <filter val="J1102003-12"/>
        <filter val="J1102003-13"/>
        <filter val="J1102003-14"/>
        <filter val="J1102003-15"/>
        <filter val="J1102003-16"/>
        <filter val="J1102003-17"/>
        <filter val="J1102003-18"/>
        <filter val="J1102003-19"/>
        <filter val="J1102003-2"/>
        <filter val="J1102003-20"/>
        <filter val="J1102003-21"/>
        <filter val="J1102003-22"/>
        <filter val="J1102003-23"/>
        <filter val="J1102003-24"/>
        <filter val="J1102003-3"/>
        <filter val="J1102003-4"/>
        <filter val="J1102003-5"/>
        <filter val="J1102003-6"/>
        <filter val="J1102003-7"/>
        <filter val="J1102003-8"/>
        <filter val="J1102003-9"/>
        <filter val="J1104006"/>
        <filter val="J1202002"/>
        <filter val="J1202005"/>
        <filter val="K_1101003"/>
        <filter val="K_1101004"/>
        <filter val="K_1104015"/>
        <filter val="K_1110007"/>
        <filter val="K_1110008"/>
        <filter val="K_1110009"/>
        <filter val="K_1110010"/>
        <filter val="K_1110011"/>
        <filter val="K_1110012"/>
        <filter val="K_1201002"/>
        <filter val="K_1202001"/>
        <filter val="K_1308013"/>
        <filter val="K_1308014"/>
        <filter val="L_1101001"/>
        <filter val="L_1101002"/>
        <filter val="L_1101003"/>
        <filter val="L_1101004"/>
        <filter val="L_1101006"/>
        <filter val="L_1101007"/>
        <filter val="L_1101008"/>
        <filter val="L_1101009"/>
        <filter val="L_1101010"/>
        <filter val="L_1101014"/>
        <filter val="L_1102011"/>
        <filter val="L_1103013"/>
        <filter val="L_1104012"/>
        <filter val="L_1104015"/>
        <filter val="M_1102001"/>
        <filter val="Г"/>
        <filter val="М_1201002"/>
      </filters>
    </filterColumn>
  </autoFilter>
  <mergeCells count="14">
    <mergeCell ref="B12:L12"/>
    <mergeCell ref="B13:L13"/>
    <mergeCell ref="B14:K14"/>
    <mergeCell ref="B15:B18"/>
    <mergeCell ref="C15:C18"/>
    <mergeCell ref="D15:D18"/>
    <mergeCell ref="E15:I16"/>
    <mergeCell ref="J15:J18"/>
    <mergeCell ref="E17:I17"/>
    <mergeCell ref="B4:L4"/>
    <mergeCell ref="B6:L6"/>
    <mergeCell ref="B7:L7"/>
    <mergeCell ref="B9:L9"/>
    <mergeCell ref="B11:L11"/>
  </mergeCells>
  <pageMargins left="0.70833333333333304" right="0.70833333333333304" top="0.74791666666666701" bottom="0.74791666666666701" header="0.51180555555555496" footer="0.51180555555555496"/>
  <pageSetup paperSize="8" firstPageNumber="0" orientation="landscape" horizontalDpi="300" verticalDpi="30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FCD5B5"/>
    <pageSetUpPr fitToPage="1"/>
  </sheetPr>
  <dimension ref="A1:BL127"/>
  <sheetViews>
    <sheetView topLeftCell="A7" zoomScale="65" zoomScaleNormal="65" workbookViewId="0">
      <pane xSplit="4" ySplit="16" topLeftCell="E54" activePane="bottomRight" state="frozen"/>
      <selection activeCell="E90" sqref="E90"/>
      <selection pane="topRight" activeCell="E90" sqref="E90"/>
      <selection pane="bottomLeft" activeCell="E90" sqref="E90"/>
      <selection pane="bottomRight" activeCell="E90" sqref="E90"/>
    </sheetView>
  </sheetViews>
  <sheetFormatPr defaultRowHeight="15.75"/>
  <cols>
    <col min="1" max="1" width="7.625" style="216" hidden="1" customWidth="1"/>
    <col min="2" max="2" width="8.875" style="216" customWidth="1"/>
    <col min="3" max="3" width="47.125" style="217" customWidth="1"/>
    <col min="4" max="4" width="13.75" style="217" customWidth="1"/>
    <col min="5" max="5" width="16" style="217" customWidth="1"/>
    <col min="6" max="6" width="15.75" style="218" customWidth="1"/>
    <col min="7" max="7" width="16.75" style="217" customWidth="1"/>
    <col min="8" max="8" width="28.375" style="217" customWidth="1"/>
    <col min="9" max="9" width="20.5" style="217" customWidth="1"/>
    <col min="10" max="10" width="24.25" style="217" customWidth="1"/>
    <col min="11" max="12" width="28.375" style="217" customWidth="1"/>
    <col min="13" max="13" width="24.375" style="217" customWidth="1"/>
    <col min="14" max="14" width="33.25" style="217" customWidth="1"/>
    <col min="15" max="15" width="42.125" style="217" customWidth="1"/>
    <col min="16" max="18" width="17.125" style="217" customWidth="1"/>
    <col min="19" max="19" width="13.5" style="217" customWidth="1"/>
    <col min="20" max="20" width="10.125" style="219" customWidth="1"/>
    <col min="21" max="21" width="14.125" style="219" customWidth="1"/>
    <col min="22" max="22" width="7.125" style="219" customWidth="1"/>
    <col min="23" max="23" width="19.625" style="219" customWidth="1"/>
    <col min="24" max="24" width="15.125" style="219" customWidth="1"/>
    <col min="25" max="25" width="22.25" style="219" customWidth="1"/>
    <col min="26" max="26" width="23.625" style="219" customWidth="1"/>
    <col min="27" max="27" width="6.875" style="217" customWidth="1"/>
    <col min="28" max="28" width="6.625" style="217" customWidth="1"/>
    <col min="29" max="29" width="8.125" style="217" customWidth="1"/>
    <col min="30" max="30" width="12.125" style="217" customWidth="1"/>
    <col min="31" max="64" width="9" style="216" customWidth="1"/>
    <col min="65" max="259" width="9" customWidth="1"/>
    <col min="260" max="260" width="3.875" customWidth="1"/>
    <col min="261" max="261" width="16" customWidth="1"/>
    <col min="262" max="262" width="16.625" customWidth="1"/>
    <col min="263" max="263" width="13.5" customWidth="1"/>
    <col min="264" max="265" width="10.875" customWidth="1"/>
    <col min="266" max="266" width="6.25" customWidth="1"/>
    <col min="267" max="267" width="8.875" customWidth="1"/>
    <col min="268" max="268" width="13.875" customWidth="1"/>
    <col min="269" max="269" width="13.25" customWidth="1"/>
    <col min="270" max="270" width="16" customWidth="1"/>
    <col min="271" max="271" width="11.625" customWidth="1"/>
    <col min="272" max="272" width="16.875" customWidth="1"/>
    <col min="273" max="273" width="13.25" customWidth="1"/>
    <col min="274" max="274" width="18.375" customWidth="1"/>
    <col min="275" max="275" width="15" customWidth="1"/>
    <col min="276" max="276" width="14.75" customWidth="1"/>
    <col min="277" max="277" width="14.625" customWidth="1"/>
    <col min="278" max="278" width="13.75" customWidth="1"/>
    <col min="279" max="279" width="14.25" customWidth="1"/>
    <col min="280" max="280" width="15.125" customWidth="1"/>
    <col min="281" max="281" width="20.5" customWidth="1"/>
    <col min="282" max="282" width="27.875" customWidth="1"/>
    <col min="283" max="283" width="6.875" customWidth="1"/>
    <col min="284" max="284" width="5" customWidth="1"/>
    <col min="285" max="285" width="8" customWidth="1"/>
    <col min="286" max="286" width="11.875" customWidth="1"/>
    <col min="287" max="515" width="9" customWidth="1"/>
    <col min="516" max="516" width="3.875" customWidth="1"/>
    <col min="517" max="517" width="16" customWidth="1"/>
    <col min="518" max="518" width="16.625" customWidth="1"/>
    <col min="519" max="519" width="13.5" customWidth="1"/>
    <col min="520" max="521" width="10.875" customWidth="1"/>
    <col min="522" max="522" width="6.25" customWidth="1"/>
    <col min="523" max="523" width="8.875" customWidth="1"/>
    <col min="524" max="524" width="13.875" customWidth="1"/>
    <col min="525" max="525" width="13.25" customWidth="1"/>
    <col min="526" max="526" width="16" customWidth="1"/>
    <col min="527" max="527" width="11.625" customWidth="1"/>
    <col min="528" max="528" width="16.875" customWidth="1"/>
    <col min="529" max="529" width="13.25" customWidth="1"/>
    <col min="530" max="530" width="18.375" customWidth="1"/>
    <col min="531" max="531" width="15" customWidth="1"/>
    <col min="532" max="532" width="14.75" customWidth="1"/>
    <col min="533" max="533" width="14.625" customWidth="1"/>
    <col min="534" max="534" width="13.75" customWidth="1"/>
    <col min="535" max="535" width="14.25" customWidth="1"/>
    <col min="536" max="536" width="15.125" customWidth="1"/>
    <col min="537" max="537" width="20.5" customWidth="1"/>
    <col min="538" max="538" width="27.875" customWidth="1"/>
    <col min="539" max="539" width="6.875" customWidth="1"/>
    <col min="540" max="540" width="5" customWidth="1"/>
    <col min="541" max="541" width="8" customWidth="1"/>
    <col min="542" max="542" width="11.875" customWidth="1"/>
    <col min="543" max="771" width="9" customWidth="1"/>
    <col min="772" max="772" width="3.875" customWidth="1"/>
    <col min="773" max="773" width="16" customWidth="1"/>
    <col min="774" max="774" width="16.625" customWidth="1"/>
    <col min="775" max="775" width="13.5" customWidth="1"/>
    <col min="776" max="777" width="10.875" customWidth="1"/>
    <col min="778" max="778" width="6.25" customWidth="1"/>
    <col min="779" max="779" width="8.875" customWidth="1"/>
    <col min="780" max="780" width="13.875" customWidth="1"/>
    <col min="781" max="781" width="13.25" customWidth="1"/>
    <col min="782" max="782" width="16" customWidth="1"/>
    <col min="783" max="783" width="11.625" customWidth="1"/>
    <col min="784" max="784" width="16.875" customWidth="1"/>
    <col min="785" max="785" width="13.25" customWidth="1"/>
    <col min="786" max="786" width="18.375" customWidth="1"/>
    <col min="787" max="787" width="15" customWidth="1"/>
    <col min="788" max="788" width="14.75" customWidth="1"/>
    <col min="789" max="789" width="14.625" customWidth="1"/>
    <col min="790" max="790" width="13.75" customWidth="1"/>
    <col min="791" max="791" width="14.25" customWidth="1"/>
    <col min="792" max="792" width="15.125" customWidth="1"/>
    <col min="793" max="793" width="20.5" customWidth="1"/>
    <col min="794" max="794" width="27.875" customWidth="1"/>
    <col min="795" max="795" width="6.875" customWidth="1"/>
    <col min="796" max="796" width="5" customWidth="1"/>
    <col min="797" max="797" width="8" customWidth="1"/>
    <col min="798" max="798" width="11.875" customWidth="1"/>
    <col min="799" max="1025" width="9" customWidth="1"/>
  </cols>
  <sheetData>
    <row r="1" spans="1:64" ht="18.75">
      <c r="F1" s="135"/>
      <c r="G1" s="134"/>
      <c r="H1" s="134"/>
      <c r="I1" s="134"/>
      <c r="J1" s="134"/>
      <c r="K1" s="134"/>
      <c r="L1" s="134"/>
      <c r="M1" s="134"/>
      <c r="N1" s="134"/>
      <c r="S1" s="2" t="s">
        <v>849</v>
      </c>
    </row>
    <row r="2" spans="1:64">
      <c r="F2" s="135"/>
      <c r="G2" s="134"/>
      <c r="H2" s="134"/>
      <c r="I2" s="134"/>
      <c r="J2" s="134"/>
      <c r="K2" s="134"/>
      <c r="L2" s="134"/>
      <c r="M2" s="134"/>
      <c r="N2" s="134"/>
      <c r="S2" s="4" t="s">
        <v>1</v>
      </c>
    </row>
    <row r="3" spans="1:64">
      <c r="F3" s="135"/>
      <c r="G3" s="134"/>
      <c r="H3" s="134"/>
      <c r="I3" s="134"/>
      <c r="J3" s="134"/>
      <c r="K3" s="134"/>
      <c r="L3" s="134"/>
      <c r="M3" s="134"/>
      <c r="N3" s="134"/>
      <c r="S3" s="4" t="s">
        <v>2</v>
      </c>
    </row>
    <row r="4" spans="1:64">
      <c r="B4" s="394" t="s">
        <v>850</v>
      </c>
      <c r="C4" s="394"/>
      <c r="D4" s="394"/>
      <c r="E4" s="394"/>
      <c r="F4" s="394"/>
      <c r="G4" s="394"/>
      <c r="H4" s="394"/>
      <c r="I4" s="394"/>
      <c r="J4" s="394"/>
      <c r="K4" s="394"/>
      <c r="L4" s="394"/>
      <c r="M4" s="394"/>
      <c r="N4" s="394"/>
      <c r="O4" s="394"/>
      <c r="P4" s="394"/>
      <c r="Q4" s="394"/>
      <c r="R4" s="394"/>
      <c r="S4" s="394"/>
    </row>
    <row r="5" spans="1:64">
      <c r="B5" s="153"/>
      <c r="C5" s="153"/>
      <c r="D5" s="153"/>
      <c r="E5" s="153"/>
      <c r="F5" s="196"/>
      <c r="G5" s="153"/>
      <c r="H5" s="153"/>
      <c r="I5" s="153"/>
      <c r="J5" s="153"/>
      <c r="K5" s="153"/>
      <c r="L5" s="153"/>
      <c r="M5" s="153"/>
      <c r="N5" s="153"/>
      <c r="O5" s="153"/>
      <c r="P5" s="153"/>
      <c r="Q5" s="153"/>
      <c r="R5" s="153"/>
      <c r="S5" s="153"/>
    </row>
    <row r="6" spans="1:64">
      <c r="B6" s="403" t="s">
        <v>509</v>
      </c>
      <c r="C6" s="403"/>
      <c r="D6" s="403"/>
      <c r="E6" s="403"/>
      <c r="F6" s="403"/>
      <c r="G6" s="403"/>
      <c r="H6" s="403"/>
      <c r="I6" s="403"/>
      <c r="J6" s="403"/>
      <c r="K6" s="403"/>
      <c r="L6" s="403"/>
      <c r="M6" s="403"/>
      <c r="N6" s="403"/>
      <c r="O6" s="403"/>
      <c r="P6" s="403"/>
      <c r="Q6" s="403"/>
      <c r="R6" s="403"/>
      <c r="S6" s="403"/>
      <c r="T6" s="212"/>
      <c r="U6" s="212"/>
      <c r="V6" s="212"/>
      <c r="W6" s="212"/>
      <c r="X6" s="212"/>
      <c r="Y6" s="212"/>
      <c r="Z6" s="212"/>
      <c r="AA6" s="212"/>
      <c r="AB6" s="212"/>
      <c r="AC6" s="212"/>
      <c r="AD6" s="212"/>
      <c r="AE6" s="212"/>
      <c r="AF6" s="212"/>
      <c r="AG6" s="212"/>
      <c r="AH6" s="212"/>
      <c r="AI6" s="212"/>
      <c r="AJ6" s="212"/>
      <c r="AK6" s="212"/>
      <c r="AL6" s="212"/>
      <c r="AM6" s="212"/>
      <c r="AN6" s="212"/>
      <c r="AO6" s="212"/>
      <c r="AP6" s="212"/>
      <c r="AQ6" s="212"/>
      <c r="AR6" s="212"/>
      <c r="AS6" s="212"/>
      <c r="AT6" s="212"/>
    </row>
    <row r="7" spans="1:64">
      <c r="B7" s="361" t="s">
        <v>3</v>
      </c>
      <c r="C7" s="361"/>
      <c r="D7" s="361"/>
      <c r="E7" s="361"/>
      <c r="F7" s="361"/>
      <c r="G7" s="361"/>
      <c r="H7" s="361"/>
      <c r="I7" s="361"/>
      <c r="J7" s="361"/>
      <c r="K7" s="361"/>
      <c r="L7" s="361"/>
      <c r="M7" s="361"/>
      <c r="N7" s="361"/>
      <c r="O7" s="361"/>
      <c r="P7" s="361"/>
      <c r="Q7" s="361"/>
      <c r="R7" s="361"/>
      <c r="S7" s="361"/>
      <c r="T7" s="137"/>
      <c r="U7" s="137"/>
      <c r="V7" s="137"/>
      <c r="W7" s="137"/>
      <c r="X7" s="137"/>
      <c r="Y7" s="137"/>
      <c r="Z7" s="137"/>
      <c r="AA7" s="137"/>
      <c r="AB7" s="137"/>
      <c r="AC7" s="137"/>
      <c r="AD7" s="137"/>
      <c r="AE7" s="137"/>
      <c r="AF7" s="137"/>
      <c r="AG7" s="137"/>
      <c r="AH7" s="137"/>
      <c r="AI7" s="137"/>
      <c r="AJ7" s="137"/>
      <c r="AK7" s="137"/>
      <c r="AL7" s="137"/>
      <c r="AM7" s="137"/>
      <c r="AN7" s="137"/>
      <c r="AO7" s="137"/>
      <c r="AP7" s="137"/>
      <c r="AQ7" s="137"/>
      <c r="AR7" s="137"/>
      <c r="AS7" s="137"/>
      <c r="AT7" s="137"/>
    </row>
    <row r="8" spans="1:64">
      <c r="B8" s="156"/>
      <c r="C8" s="156"/>
      <c r="D8" s="156"/>
      <c r="E8" s="156"/>
      <c r="F8" s="220"/>
      <c r="G8" s="156"/>
      <c r="H8" s="156"/>
      <c r="I8" s="156"/>
      <c r="J8" s="156"/>
      <c r="K8" s="156"/>
      <c r="L8" s="156"/>
      <c r="M8" s="156"/>
      <c r="N8" s="156"/>
      <c r="O8" s="156"/>
      <c r="P8" s="156"/>
      <c r="Q8" s="156"/>
      <c r="R8" s="156"/>
      <c r="S8" s="156"/>
      <c r="T8" s="156"/>
      <c r="U8" s="156"/>
      <c r="V8" s="156"/>
      <c r="W8" s="156"/>
      <c r="X8" s="156"/>
      <c r="Y8" s="156"/>
      <c r="Z8" s="156"/>
      <c r="AA8" s="156"/>
      <c r="AB8" s="156"/>
      <c r="AC8" s="156"/>
      <c r="AD8" s="156"/>
      <c r="AE8" s="156"/>
      <c r="AF8" s="156"/>
      <c r="AG8" s="156"/>
      <c r="AH8" s="156"/>
      <c r="AI8" s="156"/>
      <c r="AJ8" s="156"/>
      <c r="AK8" s="156"/>
      <c r="AL8" s="156"/>
      <c r="AM8" s="156"/>
      <c r="AN8" s="156"/>
      <c r="AO8" s="156"/>
      <c r="AP8" s="156"/>
      <c r="AQ8" s="156"/>
      <c r="AR8" s="156"/>
      <c r="AS8" s="156"/>
      <c r="AT8" s="156"/>
    </row>
    <row r="9" spans="1:64">
      <c r="B9" s="363" t="s">
        <v>4</v>
      </c>
      <c r="C9" s="363"/>
      <c r="D9" s="363"/>
      <c r="E9" s="363"/>
      <c r="F9" s="363"/>
      <c r="G9" s="363"/>
      <c r="H9" s="363"/>
      <c r="I9" s="363"/>
      <c r="J9" s="363"/>
      <c r="K9" s="363"/>
      <c r="L9" s="363"/>
      <c r="M9" s="363"/>
      <c r="N9" s="363"/>
      <c r="O9" s="363"/>
      <c r="P9" s="363"/>
      <c r="Q9" s="363"/>
      <c r="R9" s="363"/>
      <c r="S9" s="363"/>
      <c r="T9" s="158"/>
      <c r="U9" s="158"/>
      <c r="V9" s="158"/>
      <c r="W9" s="158"/>
      <c r="X9" s="158"/>
      <c r="Y9" s="158"/>
      <c r="Z9" s="158"/>
      <c r="AA9" s="158"/>
      <c r="AB9" s="158"/>
      <c r="AC9" s="158"/>
      <c r="AD9" s="158"/>
      <c r="AE9" s="158"/>
      <c r="AF9" s="158"/>
      <c r="AG9" s="158"/>
      <c r="AH9" s="158"/>
      <c r="AI9" s="158"/>
      <c r="AJ9" s="158"/>
      <c r="AK9" s="158"/>
      <c r="AL9" s="158"/>
      <c r="AM9" s="158"/>
      <c r="AN9" s="158"/>
      <c r="AO9" s="158"/>
      <c r="AP9" s="158"/>
      <c r="AQ9" s="158"/>
      <c r="AR9" s="158"/>
      <c r="AS9" s="158"/>
      <c r="AT9" s="158"/>
    </row>
    <row r="10" spans="1:64">
      <c r="B10" s="408"/>
      <c r="C10" s="408"/>
      <c r="D10" s="408"/>
      <c r="E10" s="408"/>
      <c r="F10" s="408"/>
      <c r="G10" s="408"/>
      <c r="H10" s="408"/>
      <c r="I10" s="408"/>
      <c r="J10" s="408"/>
      <c r="K10" s="408"/>
      <c r="L10" s="408"/>
      <c r="M10" s="408"/>
      <c r="N10" s="408"/>
      <c r="O10" s="408"/>
      <c r="P10" s="408"/>
      <c r="Q10" s="408"/>
      <c r="R10" s="408"/>
      <c r="S10" s="408"/>
      <c r="T10" s="221"/>
    </row>
    <row r="11" spans="1:64" ht="141.75">
      <c r="A11" s="217"/>
      <c r="B11" s="222" t="s">
        <v>6</v>
      </c>
      <c r="C11" s="222" t="s">
        <v>7</v>
      </c>
      <c r="D11" s="222" t="s">
        <v>8</v>
      </c>
      <c r="E11" s="223" t="s">
        <v>851</v>
      </c>
      <c r="F11" s="223" t="s">
        <v>852</v>
      </c>
      <c r="G11" s="222" t="s">
        <v>853</v>
      </c>
      <c r="H11" s="224" t="s">
        <v>854</v>
      </c>
      <c r="I11" s="222" t="s">
        <v>855</v>
      </c>
      <c r="J11" s="222" t="s">
        <v>856</v>
      </c>
      <c r="K11" s="222" t="s">
        <v>857</v>
      </c>
      <c r="L11" s="222" t="s">
        <v>858</v>
      </c>
      <c r="M11" s="222" t="s">
        <v>859</v>
      </c>
      <c r="N11" s="225" t="s">
        <v>860</v>
      </c>
      <c r="O11" s="13" t="s">
        <v>861</v>
      </c>
      <c r="P11" s="226" t="s">
        <v>862</v>
      </c>
      <c r="Q11" s="226" t="s">
        <v>863</v>
      </c>
      <c r="R11" s="226" t="s">
        <v>864</v>
      </c>
      <c r="S11" s="222" t="s">
        <v>865</v>
      </c>
      <c r="T11" s="217"/>
      <c r="U11" s="217"/>
      <c r="V11" s="217"/>
      <c r="W11" s="217"/>
      <c r="X11" s="217"/>
      <c r="Y11" s="217"/>
      <c r="Z11" s="217"/>
      <c r="AE11" s="217"/>
      <c r="AF11" s="217"/>
      <c r="AG11" s="217"/>
      <c r="AH11" s="217"/>
      <c r="AI11" s="217"/>
      <c r="AJ11" s="217"/>
      <c r="AK11" s="217"/>
      <c r="AL11" s="217"/>
      <c r="AM11" s="217"/>
      <c r="AN11" s="217"/>
      <c r="AO11" s="217"/>
      <c r="AP11" s="217"/>
      <c r="AQ11" s="217"/>
      <c r="AR11" s="217"/>
      <c r="AS11" s="217"/>
      <c r="AT11" s="217"/>
      <c r="AU11" s="217"/>
      <c r="AV11" s="217"/>
      <c r="AW11" s="217"/>
      <c r="AX11" s="217"/>
      <c r="AY11" s="217"/>
      <c r="AZ11" s="217"/>
      <c r="BA11" s="217"/>
      <c r="BB11" s="217"/>
      <c r="BC11" s="217"/>
      <c r="BD11" s="217"/>
      <c r="BE11" s="217"/>
      <c r="BF11" s="217"/>
      <c r="BG11" s="217"/>
      <c r="BH11" s="217"/>
      <c r="BI11" s="217"/>
      <c r="BJ11" s="217"/>
      <c r="BK11" s="217"/>
      <c r="BL11" s="217"/>
    </row>
    <row r="12" spans="1:64" ht="27.6" customHeight="1">
      <c r="B12" s="227">
        <v>1</v>
      </c>
      <c r="C12" s="227">
        <v>2</v>
      </c>
      <c r="D12" s="227">
        <v>3</v>
      </c>
      <c r="E12" s="227">
        <v>4</v>
      </c>
      <c r="F12" s="222">
        <v>5</v>
      </c>
      <c r="G12" s="227">
        <v>6</v>
      </c>
      <c r="H12" s="227">
        <v>7</v>
      </c>
      <c r="I12" s="227">
        <v>8</v>
      </c>
      <c r="J12" s="227">
        <v>9</v>
      </c>
      <c r="K12" s="227">
        <v>10</v>
      </c>
      <c r="L12" s="227">
        <v>11</v>
      </c>
      <c r="M12" s="227">
        <v>12</v>
      </c>
      <c r="N12" s="227">
        <v>13</v>
      </c>
      <c r="O12" s="227">
        <v>14</v>
      </c>
      <c r="P12" s="227">
        <v>15</v>
      </c>
      <c r="Q12" s="227">
        <v>16</v>
      </c>
      <c r="R12" s="227">
        <v>17</v>
      </c>
      <c r="S12" s="227">
        <v>18</v>
      </c>
      <c r="U12" s="216"/>
      <c r="V12" s="216"/>
      <c r="W12" s="216"/>
      <c r="X12" s="216"/>
      <c r="Y12" s="216"/>
      <c r="Z12" s="216"/>
      <c r="AA12" s="216"/>
      <c r="AB12" s="216"/>
      <c r="AC12" s="216"/>
      <c r="AD12" s="216"/>
    </row>
    <row r="13" spans="1:64" ht="37.5" hidden="1">
      <c r="A13" s="21"/>
      <c r="B13" s="22" t="s">
        <v>172</v>
      </c>
      <c r="C13" s="23" t="s">
        <v>173</v>
      </c>
      <c r="D13" s="23"/>
      <c r="E13" s="23"/>
      <c r="F13" s="23"/>
      <c r="G13" s="23"/>
      <c r="H13" s="23"/>
      <c r="I13" s="23"/>
      <c r="J13" s="23"/>
      <c r="K13" s="23"/>
      <c r="L13" s="23"/>
      <c r="M13" s="23"/>
      <c r="N13" s="23"/>
      <c r="O13" s="23"/>
      <c r="P13" s="23"/>
      <c r="Q13" s="23"/>
      <c r="R13" s="23"/>
      <c r="S13" s="23"/>
    </row>
    <row r="14" spans="1:64" ht="18.75" hidden="1">
      <c r="A14" s="21"/>
      <c r="B14" s="25" t="s">
        <v>175</v>
      </c>
      <c r="C14" s="26" t="s">
        <v>176</v>
      </c>
      <c r="D14" s="27" t="s">
        <v>174</v>
      </c>
      <c r="E14" s="27">
        <f>SUMIF($A$22:$A$126,$B14,E$22:E$126)</f>
        <v>0</v>
      </c>
      <c r="F14" s="27"/>
      <c r="G14" s="27"/>
      <c r="H14" s="27"/>
      <c r="I14" s="27"/>
      <c r="J14" s="27"/>
      <c r="K14" s="27"/>
      <c r="L14" s="27"/>
      <c r="M14" s="27"/>
      <c r="N14" s="27"/>
      <c r="O14" s="27"/>
      <c r="P14" s="27"/>
      <c r="Q14" s="27"/>
      <c r="R14" s="27"/>
      <c r="S14" s="27"/>
    </row>
    <row r="15" spans="1:64" ht="37.5" hidden="1">
      <c r="A15" s="21"/>
      <c r="B15" s="28" t="s">
        <v>177</v>
      </c>
      <c r="C15" s="29" t="s">
        <v>178</v>
      </c>
      <c r="D15" s="30" t="s">
        <v>174</v>
      </c>
      <c r="E15" s="30"/>
      <c r="F15" s="30"/>
      <c r="G15" s="30"/>
      <c r="H15" s="30"/>
      <c r="I15" s="30"/>
      <c r="J15" s="30"/>
      <c r="K15" s="30"/>
      <c r="L15" s="30"/>
      <c r="M15" s="30"/>
      <c r="N15" s="30"/>
      <c r="O15" s="30"/>
      <c r="P15" s="30"/>
      <c r="Q15" s="30"/>
      <c r="R15" s="30"/>
      <c r="S15" s="30"/>
    </row>
    <row r="16" spans="1:64" ht="75" hidden="1">
      <c r="A16" s="21"/>
      <c r="B16" s="25" t="s">
        <v>179</v>
      </c>
      <c r="C16" s="31" t="s">
        <v>180</v>
      </c>
      <c r="D16" s="27" t="s">
        <v>174</v>
      </c>
      <c r="E16" s="27"/>
      <c r="F16" s="27"/>
      <c r="G16" s="27"/>
      <c r="H16" s="27"/>
      <c r="I16" s="27"/>
      <c r="J16" s="27"/>
      <c r="K16" s="27"/>
      <c r="L16" s="27"/>
      <c r="M16" s="27"/>
      <c r="N16" s="27"/>
      <c r="O16" s="27"/>
      <c r="P16" s="27"/>
      <c r="Q16" s="27"/>
      <c r="R16" s="27"/>
      <c r="S16" s="27"/>
    </row>
    <row r="17" spans="1:19" ht="37.5" hidden="1">
      <c r="A17" s="21"/>
      <c r="B17" s="28" t="s">
        <v>181</v>
      </c>
      <c r="C17" s="29" t="s">
        <v>182</v>
      </c>
      <c r="D17" s="30" t="s">
        <v>174</v>
      </c>
      <c r="E17" s="30"/>
      <c r="F17" s="30"/>
      <c r="G17" s="30"/>
      <c r="H17" s="30"/>
      <c r="I17" s="30"/>
      <c r="J17" s="30"/>
      <c r="K17" s="30"/>
      <c r="L17" s="30"/>
      <c r="M17" s="30"/>
      <c r="N17" s="30"/>
      <c r="O17" s="30"/>
      <c r="P17" s="30"/>
      <c r="Q17" s="30"/>
      <c r="R17" s="30"/>
      <c r="S17" s="30"/>
    </row>
    <row r="18" spans="1:19" ht="56.25" hidden="1">
      <c r="A18" s="21"/>
      <c r="B18" s="25" t="s">
        <v>183</v>
      </c>
      <c r="C18" s="26" t="s">
        <v>184</v>
      </c>
      <c r="D18" s="27" t="s">
        <v>174</v>
      </c>
      <c r="E18" s="27"/>
      <c r="F18" s="27"/>
      <c r="G18" s="27"/>
      <c r="H18" s="27"/>
      <c r="I18" s="27"/>
      <c r="J18" s="27"/>
      <c r="K18" s="27"/>
      <c r="L18" s="27"/>
      <c r="M18" s="27"/>
      <c r="N18" s="27"/>
      <c r="O18" s="27"/>
      <c r="P18" s="27"/>
      <c r="Q18" s="27"/>
      <c r="R18" s="27"/>
      <c r="S18" s="27"/>
    </row>
    <row r="19" spans="1:19" ht="18.75" hidden="1">
      <c r="A19" s="21"/>
      <c r="B19" s="28" t="s">
        <v>185</v>
      </c>
      <c r="C19" s="32" t="s">
        <v>186</v>
      </c>
      <c r="D19" s="30" t="s">
        <v>174</v>
      </c>
      <c r="E19" s="30"/>
      <c r="F19" s="30"/>
      <c r="G19" s="30"/>
      <c r="H19" s="30"/>
      <c r="I19" s="30"/>
      <c r="J19" s="30"/>
      <c r="K19" s="30"/>
      <c r="L19" s="30"/>
      <c r="M19" s="30"/>
      <c r="N19" s="30"/>
      <c r="O19" s="30"/>
      <c r="P19" s="30"/>
      <c r="Q19" s="30"/>
      <c r="R19" s="30"/>
      <c r="S19" s="30"/>
    </row>
    <row r="20" spans="1:19" ht="18.75">
      <c r="A20" s="21"/>
      <c r="B20" s="33"/>
      <c r="C20" s="34"/>
      <c r="D20" s="35"/>
      <c r="E20" s="35"/>
      <c r="F20" s="35"/>
      <c r="G20" s="35"/>
      <c r="H20" s="35"/>
      <c r="I20" s="35"/>
      <c r="J20" s="35"/>
      <c r="K20" s="35"/>
      <c r="L20" s="35"/>
      <c r="M20" s="35"/>
      <c r="N20" s="35"/>
      <c r="O20" s="35"/>
      <c r="P20" s="35"/>
      <c r="Q20" s="35"/>
      <c r="R20" s="35"/>
      <c r="S20" s="35"/>
    </row>
    <row r="21" spans="1:19" ht="18.75">
      <c r="A21" s="21"/>
      <c r="B21" s="36" t="s">
        <v>187</v>
      </c>
      <c r="C21" s="37" t="s">
        <v>188</v>
      </c>
      <c r="D21" s="38" t="s">
        <v>174</v>
      </c>
      <c r="E21" s="38"/>
      <c r="F21" s="38"/>
      <c r="G21" s="38"/>
      <c r="H21" s="38"/>
      <c r="I21" s="38"/>
      <c r="J21" s="38"/>
      <c r="K21" s="38"/>
      <c r="L21" s="38"/>
      <c r="M21" s="38"/>
      <c r="N21" s="38"/>
      <c r="O21" s="38"/>
      <c r="P21" s="38"/>
      <c r="Q21" s="38"/>
      <c r="R21" s="38"/>
      <c r="S21" s="38"/>
    </row>
    <row r="22" spans="1:19" ht="37.5" hidden="1">
      <c r="A22" s="21"/>
      <c r="B22" s="25" t="s">
        <v>189</v>
      </c>
      <c r="C22" s="26" t="s">
        <v>190</v>
      </c>
      <c r="D22" s="27" t="s">
        <v>174</v>
      </c>
      <c r="E22" s="27" t="s">
        <v>193</v>
      </c>
      <c r="F22" s="27" t="s">
        <v>193</v>
      </c>
      <c r="G22" s="27" t="s">
        <v>193</v>
      </c>
      <c r="H22" s="27" t="s">
        <v>193</v>
      </c>
      <c r="I22" s="27" t="s">
        <v>193</v>
      </c>
      <c r="J22" s="27" t="s">
        <v>193</v>
      </c>
      <c r="K22" s="27" t="s">
        <v>193</v>
      </c>
      <c r="L22" s="27" t="s">
        <v>193</v>
      </c>
      <c r="M22" s="27" t="s">
        <v>193</v>
      </c>
      <c r="N22" s="27" t="s">
        <v>193</v>
      </c>
      <c r="O22" s="27" t="s">
        <v>193</v>
      </c>
      <c r="P22" s="27" t="s">
        <v>193</v>
      </c>
      <c r="Q22" s="27" t="s">
        <v>193</v>
      </c>
      <c r="R22" s="27" t="s">
        <v>193</v>
      </c>
      <c r="S22" s="27" t="s">
        <v>193</v>
      </c>
    </row>
    <row r="23" spans="1:19" ht="56.25" hidden="1">
      <c r="A23" s="21"/>
      <c r="B23" s="39" t="s">
        <v>191</v>
      </c>
      <c r="C23" s="40" t="s">
        <v>192</v>
      </c>
      <c r="D23" s="41" t="s">
        <v>174</v>
      </c>
      <c r="E23" s="41" t="s">
        <v>193</v>
      </c>
      <c r="F23" s="41" t="s">
        <v>193</v>
      </c>
      <c r="G23" s="41" t="s">
        <v>193</v>
      </c>
      <c r="H23" s="41" t="s">
        <v>193</v>
      </c>
      <c r="I23" s="41" t="s">
        <v>193</v>
      </c>
      <c r="J23" s="41" t="s">
        <v>193</v>
      </c>
      <c r="K23" s="41" t="s">
        <v>193</v>
      </c>
      <c r="L23" s="41" t="s">
        <v>193</v>
      </c>
      <c r="M23" s="41" t="s">
        <v>193</v>
      </c>
      <c r="N23" s="41" t="s">
        <v>193</v>
      </c>
      <c r="O23" s="41" t="s">
        <v>193</v>
      </c>
      <c r="P23" s="41" t="s">
        <v>193</v>
      </c>
      <c r="Q23" s="41" t="s">
        <v>193</v>
      </c>
      <c r="R23" s="41" t="s">
        <v>193</v>
      </c>
      <c r="S23" s="41" t="s">
        <v>193</v>
      </c>
    </row>
    <row r="24" spans="1:19" ht="75" hidden="1">
      <c r="A24" s="21"/>
      <c r="B24" s="33" t="s">
        <v>194</v>
      </c>
      <c r="C24" s="34" t="s">
        <v>195</v>
      </c>
      <c r="D24" s="35" t="s">
        <v>174</v>
      </c>
      <c r="E24" s="35" t="s">
        <v>193</v>
      </c>
      <c r="F24" s="35" t="s">
        <v>193</v>
      </c>
      <c r="G24" s="35" t="s">
        <v>193</v>
      </c>
      <c r="H24" s="35" t="s">
        <v>193</v>
      </c>
      <c r="I24" s="35" t="s">
        <v>193</v>
      </c>
      <c r="J24" s="35" t="s">
        <v>193</v>
      </c>
      <c r="K24" s="35" t="s">
        <v>193</v>
      </c>
      <c r="L24" s="35" t="s">
        <v>193</v>
      </c>
      <c r="M24" s="35" t="s">
        <v>193</v>
      </c>
      <c r="N24" s="35" t="s">
        <v>193</v>
      </c>
      <c r="O24" s="35" t="s">
        <v>193</v>
      </c>
      <c r="P24" s="35" t="s">
        <v>193</v>
      </c>
      <c r="Q24" s="35" t="s">
        <v>193</v>
      </c>
      <c r="R24" s="35" t="s">
        <v>193</v>
      </c>
      <c r="S24" s="35" t="s">
        <v>193</v>
      </c>
    </row>
    <row r="25" spans="1:19" ht="75" hidden="1">
      <c r="A25" s="21"/>
      <c r="B25" s="33" t="s">
        <v>196</v>
      </c>
      <c r="C25" s="34" t="s">
        <v>197</v>
      </c>
      <c r="D25" s="35" t="s">
        <v>174</v>
      </c>
      <c r="E25" s="35" t="s">
        <v>193</v>
      </c>
      <c r="F25" s="35" t="s">
        <v>193</v>
      </c>
      <c r="G25" s="35" t="s">
        <v>193</v>
      </c>
      <c r="H25" s="35" t="s">
        <v>193</v>
      </c>
      <c r="I25" s="35" t="s">
        <v>193</v>
      </c>
      <c r="J25" s="35" t="s">
        <v>193</v>
      </c>
      <c r="K25" s="35" t="s">
        <v>193</v>
      </c>
      <c r="L25" s="35" t="s">
        <v>193</v>
      </c>
      <c r="M25" s="35" t="s">
        <v>193</v>
      </c>
      <c r="N25" s="35" t="s">
        <v>193</v>
      </c>
      <c r="O25" s="35" t="s">
        <v>193</v>
      </c>
      <c r="P25" s="35" t="s">
        <v>193</v>
      </c>
      <c r="Q25" s="35" t="s">
        <v>193</v>
      </c>
      <c r="R25" s="35" t="s">
        <v>193</v>
      </c>
      <c r="S25" s="35" t="s">
        <v>193</v>
      </c>
    </row>
    <row r="26" spans="1:19" ht="75" hidden="1">
      <c r="A26" s="21"/>
      <c r="B26" s="33" t="s">
        <v>198</v>
      </c>
      <c r="C26" s="34" t="s">
        <v>199</v>
      </c>
      <c r="D26" s="35" t="s">
        <v>174</v>
      </c>
      <c r="E26" s="35" t="s">
        <v>193</v>
      </c>
      <c r="F26" s="35" t="s">
        <v>193</v>
      </c>
      <c r="G26" s="35" t="s">
        <v>193</v>
      </c>
      <c r="H26" s="35" t="s">
        <v>193</v>
      </c>
      <c r="I26" s="35" t="s">
        <v>193</v>
      </c>
      <c r="J26" s="35" t="s">
        <v>193</v>
      </c>
      <c r="K26" s="35" t="s">
        <v>193</v>
      </c>
      <c r="L26" s="35" t="s">
        <v>193</v>
      </c>
      <c r="M26" s="35" t="s">
        <v>193</v>
      </c>
      <c r="N26" s="35" t="s">
        <v>193</v>
      </c>
      <c r="O26" s="35" t="s">
        <v>193</v>
      </c>
      <c r="P26" s="35" t="s">
        <v>193</v>
      </c>
      <c r="Q26" s="35" t="s">
        <v>193</v>
      </c>
      <c r="R26" s="35" t="s">
        <v>193</v>
      </c>
      <c r="S26" s="35" t="s">
        <v>193</v>
      </c>
    </row>
    <row r="27" spans="1:19" ht="56.25" hidden="1">
      <c r="A27" s="21"/>
      <c r="B27" s="39" t="s">
        <v>202</v>
      </c>
      <c r="C27" s="40" t="s">
        <v>203</v>
      </c>
      <c r="D27" s="41" t="s">
        <v>174</v>
      </c>
      <c r="E27" s="41" t="s">
        <v>193</v>
      </c>
      <c r="F27" s="41" t="s">
        <v>193</v>
      </c>
      <c r="G27" s="41" t="s">
        <v>193</v>
      </c>
      <c r="H27" s="41" t="s">
        <v>193</v>
      </c>
      <c r="I27" s="41" t="s">
        <v>193</v>
      </c>
      <c r="J27" s="41" t="s">
        <v>193</v>
      </c>
      <c r="K27" s="41" t="s">
        <v>193</v>
      </c>
      <c r="L27" s="41" t="s">
        <v>193</v>
      </c>
      <c r="M27" s="41" t="s">
        <v>193</v>
      </c>
      <c r="N27" s="41" t="s">
        <v>193</v>
      </c>
      <c r="O27" s="41" t="s">
        <v>193</v>
      </c>
      <c r="P27" s="41" t="s">
        <v>193</v>
      </c>
      <c r="Q27" s="41" t="s">
        <v>193</v>
      </c>
      <c r="R27" s="41" t="s">
        <v>193</v>
      </c>
      <c r="S27" s="41" t="s">
        <v>193</v>
      </c>
    </row>
    <row r="28" spans="1:19" ht="75" hidden="1">
      <c r="A28" s="21"/>
      <c r="B28" s="33" t="s">
        <v>204</v>
      </c>
      <c r="C28" s="34" t="s">
        <v>205</v>
      </c>
      <c r="D28" s="35" t="s">
        <v>174</v>
      </c>
      <c r="E28" s="35" t="s">
        <v>193</v>
      </c>
      <c r="F28" s="35" t="s">
        <v>193</v>
      </c>
      <c r="G28" s="35" t="s">
        <v>193</v>
      </c>
      <c r="H28" s="35" t="s">
        <v>193</v>
      </c>
      <c r="I28" s="35" t="s">
        <v>193</v>
      </c>
      <c r="J28" s="35" t="s">
        <v>193</v>
      </c>
      <c r="K28" s="35" t="s">
        <v>193</v>
      </c>
      <c r="L28" s="35" t="s">
        <v>193</v>
      </c>
      <c r="M28" s="35" t="s">
        <v>193</v>
      </c>
      <c r="N28" s="35" t="s">
        <v>193</v>
      </c>
      <c r="O28" s="35" t="s">
        <v>193</v>
      </c>
      <c r="P28" s="35" t="s">
        <v>193</v>
      </c>
      <c r="Q28" s="35" t="s">
        <v>193</v>
      </c>
      <c r="R28" s="35" t="s">
        <v>193</v>
      </c>
      <c r="S28" s="35" t="s">
        <v>193</v>
      </c>
    </row>
    <row r="29" spans="1:19" ht="56.25" hidden="1">
      <c r="A29" s="21"/>
      <c r="B29" s="33" t="s">
        <v>206</v>
      </c>
      <c r="C29" s="34" t="s">
        <v>207</v>
      </c>
      <c r="D29" s="35" t="s">
        <v>174</v>
      </c>
      <c r="E29" s="35" t="s">
        <v>193</v>
      </c>
      <c r="F29" s="35" t="s">
        <v>193</v>
      </c>
      <c r="G29" s="35" t="s">
        <v>193</v>
      </c>
      <c r="H29" s="35" t="s">
        <v>193</v>
      </c>
      <c r="I29" s="35" t="s">
        <v>193</v>
      </c>
      <c r="J29" s="35" t="s">
        <v>193</v>
      </c>
      <c r="K29" s="35" t="s">
        <v>193</v>
      </c>
      <c r="L29" s="35" t="s">
        <v>193</v>
      </c>
      <c r="M29" s="35" t="s">
        <v>193</v>
      </c>
      <c r="N29" s="35" t="s">
        <v>193</v>
      </c>
      <c r="O29" s="35" t="s">
        <v>193</v>
      </c>
      <c r="P29" s="35" t="s">
        <v>193</v>
      </c>
      <c r="Q29" s="35" t="s">
        <v>193</v>
      </c>
      <c r="R29" s="35" t="s">
        <v>193</v>
      </c>
      <c r="S29" s="35" t="s">
        <v>193</v>
      </c>
    </row>
    <row r="30" spans="1:19" ht="56.25" hidden="1">
      <c r="A30" s="21"/>
      <c r="B30" s="39" t="s">
        <v>208</v>
      </c>
      <c r="C30" s="40" t="s">
        <v>209</v>
      </c>
      <c r="D30" s="41" t="s">
        <v>174</v>
      </c>
      <c r="E30" s="41" t="s">
        <v>193</v>
      </c>
      <c r="F30" s="41" t="s">
        <v>193</v>
      </c>
      <c r="G30" s="41" t="s">
        <v>193</v>
      </c>
      <c r="H30" s="41" t="s">
        <v>193</v>
      </c>
      <c r="I30" s="41" t="s">
        <v>193</v>
      </c>
      <c r="J30" s="41" t="s">
        <v>193</v>
      </c>
      <c r="K30" s="41" t="s">
        <v>193</v>
      </c>
      <c r="L30" s="41" t="s">
        <v>193</v>
      </c>
      <c r="M30" s="41" t="s">
        <v>193</v>
      </c>
      <c r="N30" s="41" t="s">
        <v>193</v>
      </c>
      <c r="O30" s="41" t="s">
        <v>193</v>
      </c>
      <c r="P30" s="41" t="s">
        <v>193</v>
      </c>
      <c r="Q30" s="41" t="s">
        <v>193</v>
      </c>
      <c r="R30" s="41" t="s">
        <v>193</v>
      </c>
      <c r="S30" s="41" t="s">
        <v>193</v>
      </c>
    </row>
    <row r="31" spans="1:19" ht="37.5" hidden="1">
      <c r="A31" s="21"/>
      <c r="B31" s="33" t="s">
        <v>210</v>
      </c>
      <c r="C31" s="34" t="s">
        <v>211</v>
      </c>
      <c r="D31" s="35" t="s">
        <v>174</v>
      </c>
      <c r="E31" s="35" t="s">
        <v>193</v>
      </c>
      <c r="F31" s="35" t="s">
        <v>193</v>
      </c>
      <c r="G31" s="35" t="s">
        <v>193</v>
      </c>
      <c r="H31" s="35" t="s">
        <v>193</v>
      </c>
      <c r="I31" s="35" t="s">
        <v>193</v>
      </c>
      <c r="J31" s="35" t="s">
        <v>193</v>
      </c>
      <c r="K31" s="35" t="s">
        <v>193</v>
      </c>
      <c r="L31" s="35" t="s">
        <v>193</v>
      </c>
      <c r="M31" s="35" t="s">
        <v>193</v>
      </c>
      <c r="N31" s="35" t="s">
        <v>193</v>
      </c>
      <c r="O31" s="35" t="s">
        <v>193</v>
      </c>
      <c r="P31" s="35" t="s">
        <v>193</v>
      </c>
      <c r="Q31" s="35" t="s">
        <v>193</v>
      </c>
      <c r="R31" s="35" t="s">
        <v>193</v>
      </c>
      <c r="S31" s="35" t="s">
        <v>193</v>
      </c>
    </row>
    <row r="32" spans="1:19" ht="131.25" hidden="1">
      <c r="A32" s="21"/>
      <c r="B32" s="33" t="s">
        <v>210</v>
      </c>
      <c r="C32" s="34" t="s">
        <v>212</v>
      </c>
      <c r="D32" s="35" t="s">
        <v>174</v>
      </c>
      <c r="E32" s="35" t="s">
        <v>193</v>
      </c>
      <c r="F32" s="35" t="s">
        <v>193</v>
      </c>
      <c r="G32" s="35" t="s">
        <v>193</v>
      </c>
      <c r="H32" s="35" t="s">
        <v>193</v>
      </c>
      <c r="I32" s="35" t="s">
        <v>193</v>
      </c>
      <c r="J32" s="35" t="s">
        <v>193</v>
      </c>
      <c r="K32" s="35" t="s">
        <v>193</v>
      </c>
      <c r="L32" s="35" t="s">
        <v>193</v>
      </c>
      <c r="M32" s="35" t="s">
        <v>193</v>
      </c>
      <c r="N32" s="35" t="s">
        <v>193</v>
      </c>
      <c r="O32" s="35" t="s">
        <v>193</v>
      </c>
      <c r="P32" s="35" t="s">
        <v>193</v>
      </c>
      <c r="Q32" s="35" t="s">
        <v>193</v>
      </c>
      <c r="R32" s="35" t="s">
        <v>193</v>
      </c>
      <c r="S32" s="35" t="s">
        <v>193</v>
      </c>
    </row>
    <row r="33" spans="1:19" ht="112.5" hidden="1">
      <c r="A33" s="21"/>
      <c r="B33" s="33" t="s">
        <v>210</v>
      </c>
      <c r="C33" s="34" t="s">
        <v>213</v>
      </c>
      <c r="D33" s="35" t="s">
        <v>174</v>
      </c>
      <c r="E33" s="35" t="s">
        <v>193</v>
      </c>
      <c r="F33" s="35" t="s">
        <v>193</v>
      </c>
      <c r="G33" s="35" t="s">
        <v>193</v>
      </c>
      <c r="H33" s="35" t="s">
        <v>193</v>
      </c>
      <c r="I33" s="35" t="s">
        <v>193</v>
      </c>
      <c r="J33" s="35" t="s">
        <v>193</v>
      </c>
      <c r="K33" s="35" t="s">
        <v>193</v>
      </c>
      <c r="L33" s="35" t="s">
        <v>193</v>
      </c>
      <c r="M33" s="35" t="s">
        <v>193</v>
      </c>
      <c r="N33" s="35" t="s">
        <v>193</v>
      </c>
      <c r="O33" s="35" t="s">
        <v>193</v>
      </c>
      <c r="P33" s="35" t="s">
        <v>193</v>
      </c>
      <c r="Q33" s="35" t="s">
        <v>193</v>
      </c>
      <c r="R33" s="35" t="s">
        <v>193</v>
      </c>
      <c r="S33" s="35" t="s">
        <v>193</v>
      </c>
    </row>
    <row r="34" spans="1:19" ht="112.5" hidden="1">
      <c r="A34" s="21"/>
      <c r="B34" s="33" t="s">
        <v>210</v>
      </c>
      <c r="C34" s="34" t="s">
        <v>214</v>
      </c>
      <c r="D34" s="35" t="s">
        <v>174</v>
      </c>
      <c r="E34" s="35" t="s">
        <v>193</v>
      </c>
      <c r="F34" s="35" t="s">
        <v>193</v>
      </c>
      <c r="G34" s="35" t="s">
        <v>193</v>
      </c>
      <c r="H34" s="35" t="s">
        <v>193</v>
      </c>
      <c r="I34" s="35" t="s">
        <v>193</v>
      </c>
      <c r="J34" s="35" t="s">
        <v>193</v>
      </c>
      <c r="K34" s="35" t="s">
        <v>193</v>
      </c>
      <c r="L34" s="35" t="s">
        <v>193</v>
      </c>
      <c r="M34" s="35" t="s">
        <v>193</v>
      </c>
      <c r="N34" s="35" t="s">
        <v>193</v>
      </c>
      <c r="O34" s="35" t="s">
        <v>193</v>
      </c>
      <c r="P34" s="35" t="s">
        <v>193</v>
      </c>
      <c r="Q34" s="35" t="s">
        <v>193</v>
      </c>
      <c r="R34" s="35" t="s">
        <v>193</v>
      </c>
      <c r="S34" s="35" t="s">
        <v>193</v>
      </c>
    </row>
    <row r="35" spans="1:19" ht="37.5" hidden="1">
      <c r="A35" s="21"/>
      <c r="B35" s="33" t="s">
        <v>215</v>
      </c>
      <c r="C35" s="34" t="s">
        <v>211</v>
      </c>
      <c r="D35" s="35" t="s">
        <v>174</v>
      </c>
      <c r="E35" s="35" t="s">
        <v>193</v>
      </c>
      <c r="F35" s="35" t="s">
        <v>193</v>
      </c>
      <c r="G35" s="35" t="s">
        <v>193</v>
      </c>
      <c r="H35" s="35" t="s">
        <v>193</v>
      </c>
      <c r="I35" s="35" t="s">
        <v>193</v>
      </c>
      <c r="J35" s="35" t="s">
        <v>193</v>
      </c>
      <c r="K35" s="35" t="s">
        <v>193</v>
      </c>
      <c r="L35" s="35" t="s">
        <v>193</v>
      </c>
      <c r="M35" s="35" t="s">
        <v>193</v>
      </c>
      <c r="N35" s="35" t="s">
        <v>193</v>
      </c>
      <c r="O35" s="35" t="s">
        <v>193</v>
      </c>
      <c r="P35" s="35" t="s">
        <v>193</v>
      </c>
      <c r="Q35" s="35" t="s">
        <v>193</v>
      </c>
      <c r="R35" s="35" t="s">
        <v>193</v>
      </c>
      <c r="S35" s="35" t="s">
        <v>193</v>
      </c>
    </row>
    <row r="36" spans="1:19" ht="131.25" hidden="1">
      <c r="A36" s="21"/>
      <c r="B36" s="33" t="s">
        <v>215</v>
      </c>
      <c r="C36" s="34" t="s">
        <v>212</v>
      </c>
      <c r="D36" s="35" t="s">
        <v>174</v>
      </c>
      <c r="E36" s="35" t="s">
        <v>193</v>
      </c>
      <c r="F36" s="35" t="s">
        <v>193</v>
      </c>
      <c r="G36" s="35" t="s">
        <v>193</v>
      </c>
      <c r="H36" s="35" t="s">
        <v>193</v>
      </c>
      <c r="I36" s="35" t="s">
        <v>193</v>
      </c>
      <c r="J36" s="35" t="s">
        <v>193</v>
      </c>
      <c r="K36" s="35" t="s">
        <v>193</v>
      </c>
      <c r="L36" s="35" t="s">
        <v>193</v>
      </c>
      <c r="M36" s="35" t="s">
        <v>193</v>
      </c>
      <c r="N36" s="35" t="s">
        <v>193</v>
      </c>
      <c r="O36" s="35" t="s">
        <v>193</v>
      </c>
      <c r="P36" s="35" t="s">
        <v>193</v>
      </c>
      <c r="Q36" s="35" t="s">
        <v>193</v>
      </c>
      <c r="R36" s="35" t="s">
        <v>193</v>
      </c>
      <c r="S36" s="35" t="s">
        <v>193</v>
      </c>
    </row>
    <row r="37" spans="1:19" ht="112.5" hidden="1">
      <c r="A37" s="21"/>
      <c r="B37" s="33" t="s">
        <v>215</v>
      </c>
      <c r="C37" s="34" t="s">
        <v>213</v>
      </c>
      <c r="D37" s="35" t="s">
        <v>174</v>
      </c>
      <c r="E37" s="35" t="s">
        <v>193</v>
      </c>
      <c r="F37" s="35" t="s">
        <v>193</v>
      </c>
      <c r="G37" s="35" t="s">
        <v>193</v>
      </c>
      <c r="H37" s="35" t="s">
        <v>193</v>
      </c>
      <c r="I37" s="35" t="s">
        <v>193</v>
      </c>
      <c r="J37" s="35" t="s">
        <v>193</v>
      </c>
      <c r="K37" s="35" t="s">
        <v>193</v>
      </c>
      <c r="L37" s="35" t="s">
        <v>193</v>
      </c>
      <c r="M37" s="35" t="s">
        <v>193</v>
      </c>
      <c r="N37" s="35" t="s">
        <v>193</v>
      </c>
      <c r="O37" s="35" t="s">
        <v>193</v>
      </c>
      <c r="P37" s="35" t="s">
        <v>193</v>
      </c>
      <c r="Q37" s="35" t="s">
        <v>193</v>
      </c>
      <c r="R37" s="35" t="s">
        <v>193</v>
      </c>
      <c r="S37" s="35" t="s">
        <v>193</v>
      </c>
    </row>
    <row r="38" spans="1:19" ht="112.5" hidden="1">
      <c r="A38" s="21"/>
      <c r="B38" s="33" t="s">
        <v>215</v>
      </c>
      <c r="C38" s="34" t="s">
        <v>216</v>
      </c>
      <c r="D38" s="35" t="s">
        <v>174</v>
      </c>
      <c r="E38" s="35" t="s">
        <v>193</v>
      </c>
      <c r="F38" s="35" t="s">
        <v>193</v>
      </c>
      <c r="G38" s="35" t="s">
        <v>193</v>
      </c>
      <c r="H38" s="35" t="s">
        <v>193</v>
      </c>
      <c r="I38" s="35" t="s">
        <v>193</v>
      </c>
      <c r="J38" s="35" t="s">
        <v>193</v>
      </c>
      <c r="K38" s="35" t="s">
        <v>193</v>
      </c>
      <c r="L38" s="35" t="s">
        <v>193</v>
      </c>
      <c r="M38" s="35" t="s">
        <v>193</v>
      </c>
      <c r="N38" s="35" t="s">
        <v>193</v>
      </c>
      <c r="O38" s="35" t="s">
        <v>193</v>
      </c>
      <c r="P38" s="35" t="s">
        <v>193</v>
      </c>
      <c r="Q38" s="35" t="s">
        <v>193</v>
      </c>
      <c r="R38" s="35" t="s">
        <v>193</v>
      </c>
      <c r="S38" s="35" t="s">
        <v>193</v>
      </c>
    </row>
    <row r="39" spans="1:19" ht="112.5" hidden="1">
      <c r="A39" s="21"/>
      <c r="B39" s="39" t="s">
        <v>217</v>
      </c>
      <c r="C39" s="40" t="s">
        <v>218</v>
      </c>
      <c r="D39" s="41" t="s">
        <v>174</v>
      </c>
      <c r="E39" s="41" t="s">
        <v>193</v>
      </c>
      <c r="F39" s="41" t="s">
        <v>193</v>
      </c>
      <c r="G39" s="41" t="s">
        <v>193</v>
      </c>
      <c r="H39" s="41" t="s">
        <v>193</v>
      </c>
      <c r="I39" s="41" t="s">
        <v>193</v>
      </c>
      <c r="J39" s="41" t="s">
        <v>193</v>
      </c>
      <c r="K39" s="41" t="s">
        <v>193</v>
      </c>
      <c r="L39" s="41" t="s">
        <v>193</v>
      </c>
      <c r="M39" s="41" t="s">
        <v>193</v>
      </c>
      <c r="N39" s="41" t="s">
        <v>193</v>
      </c>
      <c r="O39" s="41" t="s">
        <v>193</v>
      </c>
      <c r="P39" s="41" t="s">
        <v>193</v>
      </c>
      <c r="Q39" s="41" t="s">
        <v>193</v>
      </c>
      <c r="R39" s="41" t="s">
        <v>193</v>
      </c>
      <c r="S39" s="41" t="s">
        <v>193</v>
      </c>
    </row>
    <row r="40" spans="1:19" ht="93.75" hidden="1">
      <c r="A40" s="21"/>
      <c r="B40" s="33" t="s">
        <v>219</v>
      </c>
      <c r="C40" s="34" t="s">
        <v>220</v>
      </c>
      <c r="D40" s="35" t="s">
        <v>174</v>
      </c>
      <c r="E40" s="35" t="s">
        <v>193</v>
      </c>
      <c r="F40" s="35" t="s">
        <v>193</v>
      </c>
      <c r="G40" s="35" t="s">
        <v>193</v>
      </c>
      <c r="H40" s="35" t="s">
        <v>193</v>
      </c>
      <c r="I40" s="35" t="s">
        <v>193</v>
      </c>
      <c r="J40" s="35" t="s">
        <v>193</v>
      </c>
      <c r="K40" s="35" t="s">
        <v>193</v>
      </c>
      <c r="L40" s="35" t="s">
        <v>193</v>
      </c>
      <c r="M40" s="35" t="s">
        <v>193</v>
      </c>
      <c r="N40" s="35" t="s">
        <v>193</v>
      </c>
      <c r="O40" s="35" t="s">
        <v>193</v>
      </c>
      <c r="P40" s="35" t="s">
        <v>193</v>
      </c>
      <c r="Q40" s="35" t="s">
        <v>193</v>
      </c>
      <c r="R40" s="35" t="s">
        <v>193</v>
      </c>
      <c r="S40" s="35" t="s">
        <v>193</v>
      </c>
    </row>
    <row r="41" spans="1:19" ht="56.25">
      <c r="A41" s="21"/>
      <c r="B41" s="33" t="s">
        <v>219</v>
      </c>
      <c r="C41" s="34" t="s">
        <v>221</v>
      </c>
      <c r="D41" s="43" t="s">
        <v>222</v>
      </c>
      <c r="E41" s="35"/>
      <c r="F41" s="35" t="s">
        <v>866</v>
      </c>
      <c r="G41" s="35" t="s">
        <v>867</v>
      </c>
      <c r="H41" s="35" t="s">
        <v>193</v>
      </c>
      <c r="I41" s="35" t="s">
        <v>868</v>
      </c>
      <c r="J41" s="35" t="s">
        <v>868</v>
      </c>
      <c r="K41" s="35" t="s">
        <v>868</v>
      </c>
      <c r="L41" s="35" t="s">
        <v>869</v>
      </c>
      <c r="M41" s="35" t="s">
        <v>869</v>
      </c>
      <c r="N41" s="35" t="s">
        <v>870</v>
      </c>
      <c r="O41" s="35" t="s">
        <v>871</v>
      </c>
      <c r="P41" s="35" t="s">
        <v>871</v>
      </c>
      <c r="Q41" s="35" t="s">
        <v>871</v>
      </c>
      <c r="R41" s="35" t="s">
        <v>869</v>
      </c>
      <c r="S41" s="35" t="s">
        <v>871</v>
      </c>
    </row>
    <row r="42" spans="1:19" ht="56.25">
      <c r="A42" s="21"/>
      <c r="B42" s="33" t="s">
        <v>219</v>
      </c>
      <c r="C42" s="34" t="s">
        <v>223</v>
      </c>
      <c r="D42" s="43" t="s">
        <v>224</v>
      </c>
      <c r="E42" s="35"/>
      <c r="F42" s="35" t="s">
        <v>866</v>
      </c>
      <c r="G42" s="35" t="s">
        <v>867</v>
      </c>
      <c r="H42" s="35" t="s">
        <v>193</v>
      </c>
      <c r="I42" s="35" t="s">
        <v>868</v>
      </c>
      <c r="J42" s="35" t="s">
        <v>868</v>
      </c>
      <c r="K42" s="35" t="s">
        <v>868</v>
      </c>
      <c r="L42" s="35" t="s">
        <v>869</v>
      </c>
      <c r="M42" s="35" t="s">
        <v>869</v>
      </c>
      <c r="N42" s="35" t="s">
        <v>870</v>
      </c>
      <c r="O42" s="35" t="s">
        <v>871</v>
      </c>
      <c r="P42" s="35" t="s">
        <v>871</v>
      </c>
      <c r="Q42" s="35" t="s">
        <v>871</v>
      </c>
      <c r="R42" s="35" t="s">
        <v>869</v>
      </c>
      <c r="S42" s="35" t="s">
        <v>871</v>
      </c>
    </row>
    <row r="43" spans="1:19" ht="93.75" hidden="1">
      <c r="A43" s="21"/>
      <c r="B43" s="33" t="s">
        <v>225</v>
      </c>
      <c r="C43" s="34" t="s">
        <v>226</v>
      </c>
      <c r="D43" s="35" t="s">
        <v>174</v>
      </c>
      <c r="E43" s="35" t="s">
        <v>193</v>
      </c>
      <c r="F43" s="35" t="s">
        <v>193</v>
      </c>
      <c r="G43" s="35" t="s">
        <v>193</v>
      </c>
      <c r="H43" s="35" t="s">
        <v>193</v>
      </c>
      <c r="I43" s="35" t="s">
        <v>193</v>
      </c>
      <c r="J43" s="35" t="s">
        <v>193</v>
      </c>
      <c r="K43" s="35" t="s">
        <v>193</v>
      </c>
      <c r="L43" s="35" t="s">
        <v>193</v>
      </c>
      <c r="M43" s="35" t="s">
        <v>193</v>
      </c>
      <c r="N43" s="35" t="s">
        <v>193</v>
      </c>
      <c r="O43" s="35" t="s">
        <v>193</v>
      </c>
      <c r="P43" s="35" t="s">
        <v>193</v>
      </c>
      <c r="Q43" s="35" t="s">
        <v>193</v>
      </c>
      <c r="R43" s="35" t="s">
        <v>193</v>
      </c>
      <c r="S43" s="35" t="s">
        <v>193</v>
      </c>
    </row>
    <row r="44" spans="1:19" ht="49.7" customHeight="1">
      <c r="A44" s="21"/>
      <c r="B44" s="33" t="s">
        <v>225</v>
      </c>
      <c r="C44" s="44" t="s">
        <v>227</v>
      </c>
      <c r="D44" s="43" t="s">
        <v>228</v>
      </c>
      <c r="E44" s="35" t="s">
        <v>872</v>
      </c>
      <c r="F44" s="35" t="s">
        <v>866</v>
      </c>
      <c r="G44" s="35" t="s">
        <v>867</v>
      </c>
      <c r="H44" s="35" t="s">
        <v>193</v>
      </c>
      <c r="I44" s="35" t="s">
        <v>868</v>
      </c>
      <c r="J44" s="35" t="s">
        <v>868</v>
      </c>
      <c r="K44" s="35" t="s">
        <v>868</v>
      </c>
      <c r="L44" s="35" t="s">
        <v>869</v>
      </c>
      <c r="M44" s="35" t="s">
        <v>869</v>
      </c>
      <c r="N44" s="35" t="s">
        <v>873</v>
      </c>
      <c r="O44" s="35" t="s">
        <v>871</v>
      </c>
      <c r="P44" s="35" t="s">
        <v>871</v>
      </c>
      <c r="Q44" s="35" t="s">
        <v>871</v>
      </c>
      <c r="R44" s="35" t="s">
        <v>869</v>
      </c>
      <c r="S44" s="35" t="s">
        <v>869</v>
      </c>
    </row>
    <row r="45" spans="1:19" ht="44.85" customHeight="1">
      <c r="A45" s="21"/>
      <c r="B45" s="33" t="s">
        <v>225</v>
      </c>
      <c r="C45" s="44" t="s">
        <v>229</v>
      </c>
      <c r="D45" s="43" t="s">
        <v>230</v>
      </c>
      <c r="E45" s="35" t="s">
        <v>872</v>
      </c>
      <c r="F45" s="35" t="s">
        <v>866</v>
      </c>
      <c r="G45" s="35" t="s">
        <v>874</v>
      </c>
      <c r="H45" s="35" t="s">
        <v>193</v>
      </c>
      <c r="I45" s="35" t="s">
        <v>868</v>
      </c>
      <c r="J45" s="35" t="s">
        <v>868</v>
      </c>
      <c r="K45" s="35" t="s">
        <v>868</v>
      </c>
      <c r="L45" s="35" t="s">
        <v>869</v>
      </c>
      <c r="M45" s="35" t="s">
        <v>869</v>
      </c>
      <c r="N45" s="35" t="s">
        <v>873</v>
      </c>
      <c r="O45" s="35" t="s">
        <v>871</v>
      </c>
      <c r="P45" s="35" t="s">
        <v>871</v>
      </c>
      <c r="Q45" s="35" t="s">
        <v>871</v>
      </c>
      <c r="R45" s="35" t="s">
        <v>869</v>
      </c>
      <c r="S45" s="35" t="s">
        <v>869</v>
      </c>
    </row>
    <row r="46" spans="1:19" ht="45.95" hidden="1" customHeight="1">
      <c r="A46" s="21"/>
      <c r="B46" s="33" t="s">
        <v>225</v>
      </c>
      <c r="C46" s="208">
        <v>0</v>
      </c>
      <c r="D46" s="43">
        <v>0</v>
      </c>
      <c r="E46" s="35">
        <v>0</v>
      </c>
      <c r="F46" s="35">
        <v>0</v>
      </c>
      <c r="G46" s="35">
        <v>0</v>
      </c>
      <c r="H46" s="35" t="s">
        <v>193</v>
      </c>
      <c r="I46" s="35">
        <v>0</v>
      </c>
      <c r="J46" s="35">
        <v>0</v>
      </c>
      <c r="K46" s="35">
        <v>0</v>
      </c>
      <c r="L46" s="35">
        <v>0</v>
      </c>
      <c r="M46" s="35">
        <v>0</v>
      </c>
      <c r="N46" s="35">
        <v>0</v>
      </c>
      <c r="O46" s="35">
        <v>0</v>
      </c>
      <c r="P46" s="35">
        <v>0</v>
      </c>
      <c r="Q46" s="35">
        <v>0</v>
      </c>
      <c r="R46" s="35" t="s">
        <v>869</v>
      </c>
      <c r="S46" s="35" t="s">
        <v>869</v>
      </c>
    </row>
    <row r="47" spans="1:19" ht="113.1" hidden="1" customHeight="1">
      <c r="A47" s="21"/>
      <c r="B47" s="33" t="s">
        <v>225</v>
      </c>
      <c r="C47" s="45">
        <v>0</v>
      </c>
      <c r="D47" s="43">
        <v>0</v>
      </c>
      <c r="E47" s="35">
        <v>0</v>
      </c>
      <c r="F47" s="35">
        <v>0</v>
      </c>
      <c r="G47" s="35">
        <v>0</v>
      </c>
      <c r="H47" s="35" t="s">
        <v>193</v>
      </c>
      <c r="I47" s="35">
        <v>0</v>
      </c>
      <c r="J47" s="35">
        <v>0</v>
      </c>
      <c r="K47" s="35">
        <v>0</v>
      </c>
      <c r="L47" s="35" t="s">
        <v>869</v>
      </c>
      <c r="M47" s="35" t="s">
        <v>869</v>
      </c>
      <c r="N47" s="35">
        <v>0</v>
      </c>
      <c r="O47" s="35">
        <v>0</v>
      </c>
      <c r="P47" s="35">
        <v>0</v>
      </c>
      <c r="Q47" s="35">
        <v>0</v>
      </c>
      <c r="R47" s="35" t="s">
        <v>869</v>
      </c>
      <c r="S47" s="35" t="s">
        <v>869</v>
      </c>
    </row>
    <row r="48" spans="1:19" ht="37.5" hidden="1">
      <c r="A48" s="21"/>
      <c r="B48" s="25" t="s">
        <v>231</v>
      </c>
      <c r="C48" s="26" t="s">
        <v>232</v>
      </c>
      <c r="D48" s="27" t="s">
        <v>174</v>
      </c>
      <c r="E48" s="27" t="s">
        <v>193</v>
      </c>
      <c r="F48" s="27" t="s">
        <v>193</v>
      </c>
      <c r="G48" s="27" t="s">
        <v>193</v>
      </c>
      <c r="H48" s="27" t="s">
        <v>193</v>
      </c>
      <c r="I48" s="27" t="s">
        <v>193</v>
      </c>
      <c r="J48" s="27" t="s">
        <v>193</v>
      </c>
      <c r="K48" s="27" t="s">
        <v>193</v>
      </c>
      <c r="L48" s="27" t="s">
        <v>193</v>
      </c>
      <c r="M48" s="27" t="s">
        <v>193</v>
      </c>
      <c r="N48" s="27" t="s">
        <v>193</v>
      </c>
      <c r="O48" s="27" t="s">
        <v>193</v>
      </c>
      <c r="P48" s="27" t="s">
        <v>193</v>
      </c>
      <c r="Q48" s="27" t="s">
        <v>193</v>
      </c>
      <c r="R48" s="27" t="s">
        <v>193</v>
      </c>
      <c r="S48" s="27" t="s">
        <v>193</v>
      </c>
    </row>
    <row r="49" spans="1:19" ht="75" hidden="1">
      <c r="A49" s="21"/>
      <c r="B49" s="39" t="s">
        <v>233</v>
      </c>
      <c r="C49" s="40" t="s">
        <v>234</v>
      </c>
      <c r="D49" s="41" t="s">
        <v>174</v>
      </c>
      <c r="E49" s="41" t="s">
        <v>193</v>
      </c>
      <c r="F49" s="41" t="s">
        <v>193</v>
      </c>
      <c r="G49" s="41" t="s">
        <v>193</v>
      </c>
      <c r="H49" s="41" t="s">
        <v>193</v>
      </c>
      <c r="I49" s="41" t="s">
        <v>193</v>
      </c>
      <c r="J49" s="41" t="s">
        <v>193</v>
      </c>
      <c r="K49" s="41" t="s">
        <v>193</v>
      </c>
      <c r="L49" s="41" t="s">
        <v>193</v>
      </c>
      <c r="M49" s="41" t="s">
        <v>193</v>
      </c>
      <c r="N49" s="41" t="s">
        <v>193</v>
      </c>
      <c r="O49" s="41" t="s">
        <v>193</v>
      </c>
      <c r="P49" s="41" t="s">
        <v>193</v>
      </c>
      <c r="Q49" s="41" t="s">
        <v>193</v>
      </c>
      <c r="R49" s="41" t="s">
        <v>193</v>
      </c>
      <c r="S49" s="41" t="s">
        <v>193</v>
      </c>
    </row>
    <row r="50" spans="1:19" ht="37.5" hidden="1">
      <c r="A50" s="21"/>
      <c r="B50" s="33" t="s">
        <v>235</v>
      </c>
      <c r="C50" s="34" t="s">
        <v>236</v>
      </c>
      <c r="D50" s="35" t="s">
        <v>174</v>
      </c>
      <c r="E50" s="35" t="s">
        <v>193</v>
      </c>
      <c r="F50" s="35" t="s">
        <v>193</v>
      </c>
      <c r="G50" s="35" t="s">
        <v>193</v>
      </c>
      <c r="H50" s="35" t="s">
        <v>193</v>
      </c>
      <c r="I50" s="35" t="s">
        <v>193</v>
      </c>
      <c r="J50" s="35" t="s">
        <v>193</v>
      </c>
      <c r="K50" s="35" t="s">
        <v>193</v>
      </c>
      <c r="L50" s="35" t="s">
        <v>193</v>
      </c>
      <c r="M50" s="35" t="s">
        <v>193</v>
      </c>
      <c r="N50" s="35" t="s">
        <v>193</v>
      </c>
      <c r="O50" s="35" t="s">
        <v>193</v>
      </c>
      <c r="P50" s="35" t="s">
        <v>193</v>
      </c>
      <c r="Q50" s="35" t="s">
        <v>193</v>
      </c>
      <c r="R50" s="35" t="s">
        <v>193</v>
      </c>
      <c r="S50" s="35" t="s">
        <v>193</v>
      </c>
    </row>
    <row r="51" spans="1:19" ht="75" hidden="1">
      <c r="A51" s="21"/>
      <c r="B51" s="33" t="s">
        <v>241</v>
      </c>
      <c r="C51" s="34" t="s">
        <v>242</v>
      </c>
      <c r="D51" s="35" t="s">
        <v>174</v>
      </c>
      <c r="E51" s="35" t="s">
        <v>193</v>
      </c>
      <c r="F51" s="35" t="s">
        <v>193</v>
      </c>
      <c r="G51" s="35" t="s">
        <v>193</v>
      </c>
      <c r="H51" s="35" t="s">
        <v>193</v>
      </c>
      <c r="I51" s="35" t="s">
        <v>193</v>
      </c>
      <c r="J51" s="35" t="s">
        <v>193</v>
      </c>
      <c r="K51" s="35" t="s">
        <v>193</v>
      </c>
      <c r="L51" s="35" t="s">
        <v>193</v>
      </c>
      <c r="M51" s="35" t="s">
        <v>193</v>
      </c>
      <c r="N51" s="35" t="s">
        <v>193</v>
      </c>
      <c r="O51" s="35" t="s">
        <v>193</v>
      </c>
      <c r="P51" s="35" t="s">
        <v>193</v>
      </c>
      <c r="Q51" s="35" t="s">
        <v>193</v>
      </c>
      <c r="R51" s="35" t="s">
        <v>193</v>
      </c>
      <c r="S51" s="35" t="s">
        <v>193</v>
      </c>
    </row>
    <row r="52" spans="1:19" ht="56.25" hidden="1">
      <c r="A52" s="21"/>
      <c r="B52" s="39" t="s">
        <v>243</v>
      </c>
      <c r="C52" s="40" t="s">
        <v>244</v>
      </c>
      <c r="D52" s="41" t="s">
        <v>174</v>
      </c>
      <c r="E52" s="41" t="s">
        <v>193</v>
      </c>
      <c r="F52" s="41" t="s">
        <v>193</v>
      </c>
      <c r="G52" s="41" t="s">
        <v>193</v>
      </c>
      <c r="H52" s="41" t="s">
        <v>193</v>
      </c>
      <c r="I52" s="41" t="s">
        <v>193</v>
      </c>
      <c r="J52" s="41" t="s">
        <v>193</v>
      </c>
      <c r="K52" s="41" t="s">
        <v>193</v>
      </c>
      <c r="L52" s="41" t="s">
        <v>193</v>
      </c>
      <c r="M52" s="41" t="s">
        <v>193</v>
      </c>
      <c r="N52" s="41" t="s">
        <v>193</v>
      </c>
      <c r="O52" s="41" t="s">
        <v>193</v>
      </c>
      <c r="P52" s="41" t="s">
        <v>193</v>
      </c>
      <c r="Q52" s="41" t="s">
        <v>193</v>
      </c>
      <c r="R52" s="41" t="s">
        <v>193</v>
      </c>
      <c r="S52" s="41" t="s">
        <v>193</v>
      </c>
    </row>
    <row r="53" spans="1:19" ht="37.5" hidden="1">
      <c r="A53" s="21"/>
      <c r="B53" s="33" t="s">
        <v>245</v>
      </c>
      <c r="C53" s="34" t="s">
        <v>246</v>
      </c>
      <c r="D53" s="35" t="s">
        <v>174</v>
      </c>
      <c r="E53" s="35" t="s">
        <v>193</v>
      </c>
      <c r="F53" s="35" t="s">
        <v>193</v>
      </c>
      <c r="G53" s="35" t="s">
        <v>193</v>
      </c>
      <c r="H53" s="35" t="s">
        <v>193</v>
      </c>
      <c r="I53" s="35" t="s">
        <v>193</v>
      </c>
      <c r="J53" s="35" t="s">
        <v>193</v>
      </c>
      <c r="K53" s="35" t="s">
        <v>193</v>
      </c>
      <c r="L53" s="35" t="s">
        <v>193</v>
      </c>
      <c r="M53" s="35" t="s">
        <v>193</v>
      </c>
      <c r="N53" s="35" t="s">
        <v>193</v>
      </c>
      <c r="O53" s="35" t="s">
        <v>193</v>
      </c>
      <c r="P53" s="35" t="s">
        <v>193</v>
      </c>
      <c r="Q53" s="35" t="s">
        <v>193</v>
      </c>
      <c r="R53" s="35" t="s">
        <v>193</v>
      </c>
      <c r="S53" s="35" t="s">
        <v>193</v>
      </c>
    </row>
    <row r="54" spans="1:19" ht="86.25" customHeight="1">
      <c r="A54" s="21"/>
      <c r="B54" s="33" t="s">
        <v>235</v>
      </c>
      <c r="C54" s="34" t="s">
        <v>237</v>
      </c>
      <c r="D54" s="35" t="s">
        <v>238</v>
      </c>
      <c r="E54" s="35" t="s">
        <v>872</v>
      </c>
      <c r="F54" s="35" t="s">
        <v>866</v>
      </c>
      <c r="G54" s="35" t="s">
        <v>875</v>
      </c>
      <c r="H54" s="35" t="s">
        <v>193</v>
      </c>
      <c r="I54" s="35" t="s">
        <v>868</v>
      </c>
      <c r="J54" s="35" t="s">
        <v>868</v>
      </c>
      <c r="K54" s="35" t="s">
        <v>868</v>
      </c>
      <c r="L54" s="35" t="s">
        <v>869</v>
      </c>
      <c r="M54" s="35" t="s">
        <v>869</v>
      </c>
      <c r="N54" s="35" t="s">
        <v>876</v>
      </c>
      <c r="O54" s="35" t="s">
        <v>871</v>
      </c>
      <c r="P54" s="35" t="s">
        <v>871</v>
      </c>
      <c r="Q54" s="35" t="s">
        <v>871</v>
      </c>
      <c r="R54" s="35" t="s">
        <v>869</v>
      </c>
      <c r="S54" s="35" t="s">
        <v>869</v>
      </c>
    </row>
    <row r="55" spans="1:19" ht="105" customHeight="1">
      <c r="A55" s="21"/>
      <c r="B55" s="33" t="s">
        <v>235</v>
      </c>
      <c r="C55" s="34" t="s">
        <v>239</v>
      </c>
      <c r="D55" s="46" t="s">
        <v>240</v>
      </c>
      <c r="E55" s="35" t="s">
        <v>872</v>
      </c>
      <c r="F55" s="35" t="s">
        <v>866</v>
      </c>
      <c r="G55" s="35" t="s">
        <v>866</v>
      </c>
      <c r="H55" s="35" t="s">
        <v>193</v>
      </c>
      <c r="I55" s="35" t="s">
        <v>868</v>
      </c>
      <c r="J55" s="35" t="s">
        <v>868</v>
      </c>
      <c r="K55" s="35" t="s">
        <v>868</v>
      </c>
      <c r="L55" s="35" t="s">
        <v>869</v>
      </c>
      <c r="M55" s="35" t="s">
        <v>869</v>
      </c>
      <c r="N55" s="35" t="s">
        <v>876</v>
      </c>
      <c r="O55" s="35" t="s">
        <v>871</v>
      </c>
      <c r="P55" s="35" t="s">
        <v>871</v>
      </c>
      <c r="Q55" s="35" t="s">
        <v>871</v>
      </c>
      <c r="R55" s="35" t="s">
        <v>869</v>
      </c>
      <c r="S55" s="35" t="s">
        <v>869</v>
      </c>
    </row>
    <row r="56" spans="1:19" ht="105" customHeight="1">
      <c r="A56" s="21"/>
      <c r="B56" s="356" t="s">
        <v>235</v>
      </c>
      <c r="C56" s="34" t="s">
        <v>1306</v>
      </c>
      <c r="D56" s="350" t="s">
        <v>1307</v>
      </c>
      <c r="E56" s="350" t="s">
        <v>872</v>
      </c>
      <c r="F56" s="350" t="s">
        <v>866</v>
      </c>
      <c r="G56" s="350" t="s">
        <v>1308</v>
      </c>
      <c r="H56" s="350" t="s">
        <v>193</v>
      </c>
      <c r="I56" s="350" t="s">
        <v>868</v>
      </c>
      <c r="J56" s="350" t="s">
        <v>868</v>
      </c>
      <c r="K56" s="350" t="s">
        <v>868</v>
      </c>
      <c r="L56" s="350" t="s">
        <v>869</v>
      </c>
      <c r="M56" s="350" t="s">
        <v>869</v>
      </c>
      <c r="N56" s="350" t="s">
        <v>876</v>
      </c>
      <c r="O56" s="350" t="s">
        <v>871</v>
      </c>
      <c r="P56" s="350" t="s">
        <v>871</v>
      </c>
      <c r="Q56" s="350" t="s">
        <v>871</v>
      </c>
      <c r="R56" s="350" t="s">
        <v>869</v>
      </c>
      <c r="S56" s="350" t="s">
        <v>869</v>
      </c>
    </row>
    <row r="57" spans="1:19" ht="105" customHeight="1">
      <c r="A57" s="21"/>
      <c r="B57" s="336" t="s">
        <v>235</v>
      </c>
      <c r="C57" s="341" t="s">
        <v>1296</v>
      </c>
      <c r="D57" s="334" t="s">
        <v>1297</v>
      </c>
      <c r="E57" s="334" t="s">
        <v>872</v>
      </c>
      <c r="F57" s="334" t="s">
        <v>866</v>
      </c>
      <c r="G57" s="334" t="s">
        <v>1298</v>
      </c>
      <c r="H57" s="334" t="s">
        <v>193</v>
      </c>
      <c r="I57" s="334" t="s">
        <v>868</v>
      </c>
      <c r="J57" s="334" t="s">
        <v>868</v>
      </c>
      <c r="K57" s="334" t="s">
        <v>868</v>
      </c>
      <c r="L57" s="334" t="s">
        <v>869</v>
      </c>
      <c r="M57" s="334" t="s">
        <v>869</v>
      </c>
      <c r="N57" s="334" t="s">
        <v>873</v>
      </c>
      <c r="O57" s="334" t="s">
        <v>884</v>
      </c>
      <c r="P57" s="334" t="s">
        <v>871</v>
      </c>
      <c r="Q57" s="334" t="s">
        <v>871</v>
      </c>
      <c r="R57" s="334" t="s">
        <v>869</v>
      </c>
      <c r="S57" s="334" t="s">
        <v>869</v>
      </c>
    </row>
    <row r="58" spans="1:19" ht="56.25" hidden="1">
      <c r="A58" s="21"/>
      <c r="B58" s="33" t="s">
        <v>247</v>
      </c>
      <c r="C58" s="34" t="s">
        <v>248</v>
      </c>
      <c r="D58" s="35" t="s">
        <v>174</v>
      </c>
      <c r="E58" s="35" t="s">
        <v>193</v>
      </c>
      <c r="F58" s="35" t="s">
        <v>193</v>
      </c>
      <c r="G58" s="35" t="s">
        <v>193</v>
      </c>
      <c r="H58" s="35" t="s">
        <v>193</v>
      </c>
      <c r="I58" s="35" t="s">
        <v>193</v>
      </c>
      <c r="J58" s="35" t="s">
        <v>193</v>
      </c>
      <c r="K58" s="35" t="s">
        <v>193</v>
      </c>
      <c r="L58" s="35" t="s">
        <v>193</v>
      </c>
      <c r="M58" s="35" t="s">
        <v>193</v>
      </c>
      <c r="N58" s="35" t="s">
        <v>193</v>
      </c>
      <c r="O58" s="35" t="s">
        <v>193</v>
      </c>
      <c r="P58" s="35" t="s">
        <v>193</v>
      </c>
      <c r="Q58" s="35" t="s">
        <v>193</v>
      </c>
      <c r="R58" s="35" t="s">
        <v>193</v>
      </c>
      <c r="S58" s="35" t="s">
        <v>193</v>
      </c>
    </row>
    <row r="59" spans="1:19" ht="56.25" hidden="1">
      <c r="A59" s="21"/>
      <c r="B59" s="39" t="s">
        <v>249</v>
      </c>
      <c r="C59" s="40" t="s">
        <v>250</v>
      </c>
      <c r="D59" s="41" t="s">
        <v>174</v>
      </c>
      <c r="E59" s="41" t="s">
        <v>193</v>
      </c>
      <c r="F59" s="41" t="s">
        <v>193</v>
      </c>
      <c r="G59" s="41" t="s">
        <v>193</v>
      </c>
      <c r="H59" s="41" t="s">
        <v>193</v>
      </c>
      <c r="I59" s="41" t="s">
        <v>193</v>
      </c>
      <c r="J59" s="41" t="s">
        <v>193</v>
      </c>
      <c r="K59" s="41" t="s">
        <v>193</v>
      </c>
      <c r="L59" s="41" t="s">
        <v>193</v>
      </c>
      <c r="M59" s="41" t="s">
        <v>193</v>
      </c>
      <c r="N59" s="41" t="s">
        <v>193</v>
      </c>
      <c r="O59" s="41" t="s">
        <v>193</v>
      </c>
      <c r="P59" s="41" t="s">
        <v>193</v>
      </c>
      <c r="Q59" s="41" t="s">
        <v>193</v>
      </c>
      <c r="R59" s="41" t="s">
        <v>193</v>
      </c>
      <c r="S59" s="41" t="s">
        <v>193</v>
      </c>
    </row>
    <row r="60" spans="1:19" ht="56.25" hidden="1">
      <c r="A60" s="21"/>
      <c r="B60" s="33" t="s">
        <v>251</v>
      </c>
      <c r="C60" s="34" t="s">
        <v>252</v>
      </c>
      <c r="D60" s="35" t="s">
        <v>174</v>
      </c>
      <c r="E60" s="35" t="s">
        <v>193</v>
      </c>
      <c r="F60" s="35" t="s">
        <v>193</v>
      </c>
      <c r="G60" s="35" t="s">
        <v>193</v>
      </c>
      <c r="H60" s="35" t="s">
        <v>193</v>
      </c>
      <c r="I60" s="35" t="s">
        <v>193</v>
      </c>
      <c r="J60" s="35" t="s">
        <v>193</v>
      </c>
      <c r="K60" s="35" t="s">
        <v>193</v>
      </c>
      <c r="L60" s="35" t="s">
        <v>193</v>
      </c>
      <c r="M60" s="35" t="s">
        <v>193</v>
      </c>
      <c r="N60" s="35" t="s">
        <v>193</v>
      </c>
      <c r="O60" s="35" t="s">
        <v>193</v>
      </c>
      <c r="P60" s="35" t="s">
        <v>193</v>
      </c>
      <c r="Q60" s="35" t="s">
        <v>193</v>
      </c>
      <c r="R60" s="35" t="s">
        <v>193</v>
      </c>
      <c r="S60" s="35" t="s">
        <v>193</v>
      </c>
    </row>
    <row r="61" spans="1:19" ht="37.5" hidden="1">
      <c r="A61" s="21"/>
      <c r="B61" s="33" t="s">
        <v>253</v>
      </c>
      <c r="C61" s="34" t="s">
        <v>254</v>
      </c>
      <c r="D61" s="35" t="s">
        <v>174</v>
      </c>
      <c r="E61" s="35" t="s">
        <v>193</v>
      </c>
      <c r="F61" s="35" t="s">
        <v>193</v>
      </c>
      <c r="G61" s="35" t="s">
        <v>193</v>
      </c>
      <c r="H61" s="35" t="s">
        <v>193</v>
      </c>
      <c r="I61" s="35" t="s">
        <v>193</v>
      </c>
      <c r="J61" s="35" t="s">
        <v>193</v>
      </c>
      <c r="K61" s="35" t="s">
        <v>193</v>
      </c>
      <c r="L61" s="35" t="s">
        <v>193</v>
      </c>
      <c r="M61" s="35" t="s">
        <v>193</v>
      </c>
      <c r="N61" s="35" t="s">
        <v>193</v>
      </c>
      <c r="O61" s="35" t="s">
        <v>193</v>
      </c>
      <c r="P61" s="35" t="s">
        <v>193</v>
      </c>
      <c r="Q61" s="35" t="s">
        <v>193</v>
      </c>
      <c r="R61" s="35" t="s">
        <v>193</v>
      </c>
      <c r="S61" s="35" t="s">
        <v>193</v>
      </c>
    </row>
    <row r="62" spans="1:19" ht="37.5" hidden="1">
      <c r="A62" s="21"/>
      <c r="B62" s="33" t="s">
        <v>255</v>
      </c>
      <c r="C62" s="34" t="s">
        <v>256</v>
      </c>
      <c r="D62" s="35" t="s">
        <v>174</v>
      </c>
      <c r="E62" s="35" t="s">
        <v>193</v>
      </c>
      <c r="F62" s="35" t="s">
        <v>193</v>
      </c>
      <c r="G62" s="35" t="s">
        <v>193</v>
      </c>
      <c r="H62" s="35" t="s">
        <v>193</v>
      </c>
      <c r="I62" s="35" t="s">
        <v>193</v>
      </c>
      <c r="J62" s="35" t="s">
        <v>193</v>
      </c>
      <c r="K62" s="35" t="s">
        <v>193</v>
      </c>
      <c r="L62" s="35" t="s">
        <v>193</v>
      </c>
      <c r="M62" s="35" t="s">
        <v>193</v>
      </c>
      <c r="N62" s="35" t="s">
        <v>193</v>
      </c>
      <c r="O62" s="35" t="s">
        <v>193</v>
      </c>
      <c r="P62" s="35" t="s">
        <v>193</v>
      </c>
      <c r="Q62" s="35" t="s">
        <v>193</v>
      </c>
      <c r="R62" s="35" t="s">
        <v>193</v>
      </c>
      <c r="S62" s="35" t="s">
        <v>193</v>
      </c>
    </row>
    <row r="63" spans="1:19" ht="56.25" hidden="1">
      <c r="A63" s="21"/>
      <c r="B63" s="33" t="s">
        <v>257</v>
      </c>
      <c r="C63" s="34" t="s">
        <v>258</v>
      </c>
      <c r="D63" s="35" t="s">
        <v>174</v>
      </c>
      <c r="E63" s="35" t="s">
        <v>193</v>
      </c>
      <c r="F63" s="35" t="s">
        <v>193</v>
      </c>
      <c r="G63" s="35" t="s">
        <v>193</v>
      </c>
      <c r="H63" s="35" t="s">
        <v>193</v>
      </c>
      <c r="I63" s="35" t="s">
        <v>193</v>
      </c>
      <c r="J63" s="35" t="s">
        <v>193</v>
      </c>
      <c r="K63" s="35" t="s">
        <v>193</v>
      </c>
      <c r="L63" s="35" t="s">
        <v>193</v>
      </c>
      <c r="M63" s="35" t="s">
        <v>193</v>
      </c>
      <c r="N63" s="35" t="s">
        <v>193</v>
      </c>
      <c r="O63" s="35" t="s">
        <v>193</v>
      </c>
      <c r="P63" s="35" t="s">
        <v>193</v>
      </c>
      <c r="Q63" s="35" t="s">
        <v>193</v>
      </c>
      <c r="R63" s="35" t="s">
        <v>193</v>
      </c>
      <c r="S63" s="35" t="s">
        <v>193</v>
      </c>
    </row>
    <row r="64" spans="1:19" ht="75" hidden="1">
      <c r="A64" s="21"/>
      <c r="B64" s="33" t="s">
        <v>259</v>
      </c>
      <c r="C64" s="34" t="s">
        <v>260</v>
      </c>
      <c r="D64" s="35" t="s">
        <v>174</v>
      </c>
      <c r="E64" s="35" t="s">
        <v>193</v>
      </c>
      <c r="F64" s="35" t="s">
        <v>193</v>
      </c>
      <c r="G64" s="35" t="s">
        <v>193</v>
      </c>
      <c r="H64" s="35" t="s">
        <v>193</v>
      </c>
      <c r="I64" s="35" t="s">
        <v>193</v>
      </c>
      <c r="J64" s="35" t="s">
        <v>193</v>
      </c>
      <c r="K64" s="35" t="s">
        <v>193</v>
      </c>
      <c r="L64" s="35" t="s">
        <v>193</v>
      </c>
      <c r="M64" s="35" t="s">
        <v>193</v>
      </c>
      <c r="N64" s="35" t="s">
        <v>193</v>
      </c>
      <c r="O64" s="35" t="s">
        <v>193</v>
      </c>
      <c r="P64" s="35" t="s">
        <v>193</v>
      </c>
      <c r="Q64" s="35" t="s">
        <v>193</v>
      </c>
      <c r="R64" s="35" t="s">
        <v>193</v>
      </c>
      <c r="S64" s="35" t="s">
        <v>193</v>
      </c>
    </row>
    <row r="65" spans="1:19" ht="56.25" hidden="1">
      <c r="A65" s="21"/>
      <c r="B65" s="33" t="s">
        <v>261</v>
      </c>
      <c r="C65" s="34" t="s">
        <v>262</v>
      </c>
      <c r="D65" s="35" t="s">
        <v>174</v>
      </c>
      <c r="E65" s="35" t="s">
        <v>193</v>
      </c>
      <c r="F65" s="35" t="s">
        <v>193</v>
      </c>
      <c r="G65" s="35" t="s">
        <v>193</v>
      </c>
      <c r="H65" s="35" t="s">
        <v>193</v>
      </c>
      <c r="I65" s="35" t="s">
        <v>193</v>
      </c>
      <c r="J65" s="35" t="s">
        <v>193</v>
      </c>
      <c r="K65" s="35" t="s">
        <v>193</v>
      </c>
      <c r="L65" s="35" t="s">
        <v>193</v>
      </c>
      <c r="M65" s="35" t="s">
        <v>193</v>
      </c>
      <c r="N65" s="35" t="s">
        <v>193</v>
      </c>
      <c r="O65" s="35" t="s">
        <v>193</v>
      </c>
      <c r="P65" s="35" t="s">
        <v>193</v>
      </c>
      <c r="Q65" s="35" t="s">
        <v>193</v>
      </c>
      <c r="R65" s="35" t="s">
        <v>193</v>
      </c>
      <c r="S65" s="35" t="s">
        <v>193</v>
      </c>
    </row>
    <row r="66" spans="1:19" ht="56.25" hidden="1">
      <c r="A66" s="21"/>
      <c r="B66" s="33" t="s">
        <v>263</v>
      </c>
      <c r="C66" s="34" t="s">
        <v>264</v>
      </c>
      <c r="D66" s="35" t="s">
        <v>174</v>
      </c>
      <c r="E66" s="35" t="s">
        <v>193</v>
      </c>
      <c r="F66" s="35" t="s">
        <v>193</v>
      </c>
      <c r="G66" s="35" t="s">
        <v>193</v>
      </c>
      <c r="H66" s="35" t="s">
        <v>193</v>
      </c>
      <c r="I66" s="35" t="s">
        <v>193</v>
      </c>
      <c r="J66" s="35" t="s">
        <v>193</v>
      </c>
      <c r="K66" s="35" t="s">
        <v>193</v>
      </c>
      <c r="L66" s="35" t="s">
        <v>193</v>
      </c>
      <c r="M66" s="35" t="s">
        <v>193</v>
      </c>
      <c r="N66" s="35" t="s">
        <v>193</v>
      </c>
      <c r="O66" s="35" t="s">
        <v>193</v>
      </c>
      <c r="P66" s="35" t="s">
        <v>193</v>
      </c>
      <c r="Q66" s="35" t="s">
        <v>193</v>
      </c>
      <c r="R66" s="35" t="s">
        <v>193</v>
      </c>
      <c r="S66" s="35" t="s">
        <v>193</v>
      </c>
    </row>
    <row r="67" spans="1:19" ht="75" hidden="1">
      <c r="A67" s="21"/>
      <c r="B67" s="33" t="s">
        <v>265</v>
      </c>
      <c r="C67" s="34" t="s">
        <v>266</v>
      </c>
      <c r="D67" s="35" t="s">
        <v>174</v>
      </c>
      <c r="E67" s="35" t="s">
        <v>193</v>
      </c>
      <c r="F67" s="35" t="s">
        <v>193</v>
      </c>
      <c r="G67" s="35" t="s">
        <v>193</v>
      </c>
      <c r="H67" s="35" t="s">
        <v>193</v>
      </c>
      <c r="I67" s="35" t="s">
        <v>193</v>
      </c>
      <c r="J67" s="35" t="s">
        <v>193</v>
      </c>
      <c r="K67" s="35" t="s">
        <v>193</v>
      </c>
      <c r="L67" s="35" t="s">
        <v>193</v>
      </c>
      <c r="M67" s="35" t="s">
        <v>193</v>
      </c>
      <c r="N67" s="35" t="s">
        <v>193</v>
      </c>
      <c r="O67" s="35" t="s">
        <v>193</v>
      </c>
      <c r="P67" s="35" t="s">
        <v>193</v>
      </c>
      <c r="Q67" s="35" t="s">
        <v>193</v>
      </c>
      <c r="R67" s="35" t="s">
        <v>193</v>
      </c>
      <c r="S67" s="35" t="s">
        <v>193</v>
      </c>
    </row>
    <row r="68" spans="1:19" ht="56.25" hidden="1">
      <c r="A68" s="21"/>
      <c r="B68" s="39" t="s">
        <v>267</v>
      </c>
      <c r="C68" s="40" t="s">
        <v>268</v>
      </c>
      <c r="D68" s="41" t="s">
        <v>174</v>
      </c>
      <c r="E68" s="41" t="s">
        <v>193</v>
      </c>
      <c r="F68" s="41" t="s">
        <v>193</v>
      </c>
      <c r="G68" s="41" t="s">
        <v>193</v>
      </c>
      <c r="H68" s="41" t="s">
        <v>193</v>
      </c>
      <c r="I68" s="41" t="s">
        <v>193</v>
      </c>
      <c r="J68" s="41" t="s">
        <v>193</v>
      </c>
      <c r="K68" s="41" t="s">
        <v>193</v>
      </c>
      <c r="L68" s="41" t="s">
        <v>193</v>
      </c>
      <c r="M68" s="41" t="s">
        <v>193</v>
      </c>
      <c r="N68" s="41" t="s">
        <v>193</v>
      </c>
      <c r="O68" s="41" t="s">
        <v>193</v>
      </c>
      <c r="P68" s="41" t="s">
        <v>193</v>
      </c>
      <c r="Q68" s="41" t="s">
        <v>193</v>
      </c>
      <c r="R68" s="41" t="s">
        <v>193</v>
      </c>
      <c r="S68" s="41" t="s">
        <v>193</v>
      </c>
    </row>
    <row r="69" spans="1:19" ht="37.5" hidden="1">
      <c r="A69" s="21"/>
      <c r="B69" s="33" t="s">
        <v>269</v>
      </c>
      <c r="C69" s="34" t="s">
        <v>270</v>
      </c>
      <c r="D69" s="35" t="s">
        <v>174</v>
      </c>
      <c r="E69" s="35" t="s">
        <v>193</v>
      </c>
      <c r="F69" s="35" t="s">
        <v>193</v>
      </c>
      <c r="G69" s="35" t="s">
        <v>193</v>
      </c>
      <c r="H69" s="35" t="s">
        <v>193</v>
      </c>
      <c r="I69" s="35" t="s">
        <v>193</v>
      </c>
      <c r="J69" s="35" t="s">
        <v>193</v>
      </c>
      <c r="K69" s="35" t="s">
        <v>193</v>
      </c>
      <c r="L69" s="35" t="s">
        <v>193</v>
      </c>
      <c r="M69" s="35" t="s">
        <v>193</v>
      </c>
      <c r="N69" s="35" t="s">
        <v>193</v>
      </c>
      <c r="O69" s="35" t="s">
        <v>193</v>
      </c>
      <c r="P69" s="35" t="s">
        <v>193</v>
      </c>
      <c r="Q69" s="35" t="s">
        <v>193</v>
      </c>
      <c r="R69" s="35" t="s">
        <v>193</v>
      </c>
      <c r="S69" s="35" t="s">
        <v>193</v>
      </c>
    </row>
    <row r="70" spans="1:19" ht="75">
      <c r="A70" s="21"/>
      <c r="B70" s="33" t="s">
        <v>269</v>
      </c>
      <c r="C70" s="34" t="s">
        <v>271</v>
      </c>
      <c r="D70" s="43" t="s">
        <v>272</v>
      </c>
      <c r="E70" s="35" t="s">
        <v>872</v>
      </c>
      <c r="F70" s="35" t="s">
        <v>866</v>
      </c>
      <c r="G70" s="35" t="s">
        <v>877</v>
      </c>
      <c r="H70" s="35" t="s">
        <v>193</v>
      </c>
      <c r="I70" s="35" t="s">
        <v>869</v>
      </c>
      <c r="J70" s="35" t="s">
        <v>869</v>
      </c>
      <c r="K70" s="35" t="s">
        <v>869</v>
      </c>
      <c r="L70" s="35" t="s">
        <v>869</v>
      </c>
      <c r="M70" s="35" t="s">
        <v>869</v>
      </c>
      <c r="N70" s="35" t="s">
        <v>876</v>
      </c>
      <c r="O70" s="35" t="s">
        <v>871</v>
      </c>
      <c r="P70" s="35" t="s">
        <v>871</v>
      </c>
      <c r="Q70" s="35" t="s">
        <v>871</v>
      </c>
      <c r="R70" s="35" t="s">
        <v>871</v>
      </c>
      <c r="S70" s="35" t="s">
        <v>871</v>
      </c>
    </row>
    <row r="71" spans="1:19" ht="75">
      <c r="A71" s="21"/>
      <c r="B71" s="33" t="s">
        <v>269</v>
      </c>
      <c r="C71" s="34" t="s">
        <v>273</v>
      </c>
      <c r="D71" s="43" t="s">
        <v>274</v>
      </c>
      <c r="E71" s="35" t="s">
        <v>872</v>
      </c>
      <c r="F71" s="35" t="s">
        <v>866</v>
      </c>
      <c r="G71" s="35" t="s">
        <v>878</v>
      </c>
      <c r="H71" s="35" t="s">
        <v>193</v>
      </c>
      <c r="I71" s="35" t="s">
        <v>869</v>
      </c>
      <c r="J71" s="35" t="s">
        <v>869</v>
      </c>
      <c r="K71" s="35" t="s">
        <v>869</v>
      </c>
      <c r="L71" s="35" t="s">
        <v>869</v>
      </c>
      <c r="M71" s="35" t="s">
        <v>869</v>
      </c>
      <c r="N71" s="35" t="s">
        <v>876</v>
      </c>
      <c r="O71" s="35" t="s">
        <v>871</v>
      </c>
      <c r="P71" s="35" t="s">
        <v>871</v>
      </c>
      <c r="Q71" s="35" t="s">
        <v>871</v>
      </c>
      <c r="R71" s="35" t="s">
        <v>871</v>
      </c>
      <c r="S71" s="35" t="s">
        <v>871</v>
      </c>
    </row>
    <row r="72" spans="1:19" ht="93.75">
      <c r="A72" s="21"/>
      <c r="B72" s="33" t="s">
        <v>269</v>
      </c>
      <c r="C72" s="34" t="s">
        <v>275</v>
      </c>
      <c r="D72" s="43" t="s">
        <v>276</v>
      </c>
      <c r="E72" s="35" t="s">
        <v>872</v>
      </c>
      <c r="F72" s="35" t="s">
        <v>866</v>
      </c>
      <c r="G72" s="35" t="s">
        <v>879</v>
      </c>
      <c r="H72" s="35" t="s">
        <v>193</v>
      </c>
      <c r="I72" s="35" t="s">
        <v>869</v>
      </c>
      <c r="J72" s="35" t="s">
        <v>869</v>
      </c>
      <c r="K72" s="35" t="s">
        <v>869</v>
      </c>
      <c r="L72" s="35" t="s">
        <v>869</v>
      </c>
      <c r="M72" s="35" t="s">
        <v>869</v>
      </c>
      <c r="N72" s="35" t="s">
        <v>876</v>
      </c>
      <c r="O72" s="35" t="s">
        <v>871</v>
      </c>
      <c r="P72" s="35" t="s">
        <v>871</v>
      </c>
      <c r="Q72" s="35" t="s">
        <v>871</v>
      </c>
      <c r="R72" s="35" t="s">
        <v>871</v>
      </c>
      <c r="S72" s="35" t="s">
        <v>871</v>
      </c>
    </row>
    <row r="73" spans="1:19" ht="93.75">
      <c r="A73" s="21"/>
      <c r="B73" s="33" t="s">
        <v>269</v>
      </c>
      <c r="C73" s="34" t="s">
        <v>277</v>
      </c>
      <c r="D73" s="43" t="s">
        <v>278</v>
      </c>
      <c r="E73" s="35" t="s">
        <v>872</v>
      </c>
      <c r="F73" s="35" t="s">
        <v>866</v>
      </c>
      <c r="G73" s="35" t="s">
        <v>880</v>
      </c>
      <c r="H73" s="35" t="s">
        <v>193</v>
      </c>
      <c r="I73" s="35" t="s">
        <v>869</v>
      </c>
      <c r="J73" s="35" t="s">
        <v>869</v>
      </c>
      <c r="K73" s="35" t="s">
        <v>869</v>
      </c>
      <c r="L73" s="35" t="s">
        <v>869</v>
      </c>
      <c r="M73" s="35" t="s">
        <v>869</v>
      </c>
      <c r="N73" s="35" t="s">
        <v>876</v>
      </c>
      <c r="O73" s="35" t="s">
        <v>871</v>
      </c>
      <c r="P73" s="35" t="s">
        <v>871</v>
      </c>
      <c r="Q73" s="35" t="s">
        <v>871</v>
      </c>
      <c r="R73" s="35" t="s">
        <v>871</v>
      </c>
      <c r="S73" s="35" t="s">
        <v>871</v>
      </c>
    </row>
    <row r="74" spans="1:19" ht="93.75">
      <c r="A74" s="21"/>
      <c r="B74" s="33" t="s">
        <v>269</v>
      </c>
      <c r="C74" s="34" t="s">
        <v>279</v>
      </c>
      <c r="D74" s="43" t="s">
        <v>280</v>
      </c>
      <c r="E74" s="35" t="s">
        <v>872</v>
      </c>
      <c r="F74" s="35" t="s">
        <v>866</v>
      </c>
      <c r="G74" s="35" t="s">
        <v>881</v>
      </c>
      <c r="H74" s="35" t="s">
        <v>193</v>
      </c>
      <c r="I74" s="35" t="s">
        <v>869</v>
      </c>
      <c r="J74" s="35" t="s">
        <v>869</v>
      </c>
      <c r="K74" s="35" t="s">
        <v>869</v>
      </c>
      <c r="L74" s="35" t="s">
        <v>869</v>
      </c>
      <c r="M74" s="35" t="s">
        <v>869</v>
      </c>
      <c r="N74" s="35" t="s">
        <v>876</v>
      </c>
      <c r="O74" s="35" t="s">
        <v>871</v>
      </c>
      <c r="P74" s="35" t="s">
        <v>871</v>
      </c>
      <c r="Q74" s="35" t="s">
        <v>871</v>
      </c>
      <c r="R74" s="35" t="s">
        <v>871</v>
      </c>
      <c r="S74" s="35" t="s">
        <v>871</v>
      </c>
    </row>
    <row r="75" spans="1:19" ht="75">
      <c r="A75" s="21"/>
      <c r="B75" s="33" t="s">
        <v>269</v>
      </c>
      <c r="C75" s="34" t="s">
        <v>281</v>
      </c>
      <c r="D75" s="43" t="s">
        <v>282</v>
      </c>
      <c r="E75" s="35" t="s">
        <v>872</v>
      </c>
      <c r="F75" s="35" t="s">
        <v>866</v>
      </c>
      <c r="G75" s="35" t="s">
        <v>882</v>
      </c>
      <c r="H75" s="35" t="s">
        <v>193</v>
      </c>
      <c r="I75" s="35" t="s">
        <v>869</v>
      </c>
      <c r="J75" s="35" t="s">
        <v>869</v>
      </c>
      <c r="K75" s="35" t="s">
        <v>869</v>
      </c>
      <c r="L75" s="35" t="s">
        <v>869</v>
      </c>
      <c r="M75" s="35" t="s">
        <v>869</v>
      </c>
      <c r="N75" s="35" t="s">
        <v>876</v>
      </c>
      <c r="O75" s="35" t="s">
        <v>871</v>
      </c>
      <c r="P75" s="35" t="s">
        <v>871</v>
      </c>
      <c r="Q75" s="35" t="s">
        <v>871</v>
      </c>
      <c r="R75" s="35" t="s">
        <v>871</v>
      </c>
      <c r="S75" s="35" t="s">
        <v>871</v>
      </c>
    </row>
    <row r="76" spans="1:19" ht="91.9" customHeight="1">
      <c r="A76" s="21"/>
      <c r="B76" s="33" t="s">
        <v>269</v>
      </c>
      <c r="C76" s="34" t="s">
        <v>283</v>
      </c>
      <c r="D76" s="48" t="s">
        <v>284</v>
      </c>
      <c r="E76" s="35" t="s">
        <v>872</v>
      </c>
      <c r="F76" s="35" t="s">
        <v>866</v>
      </c>
      <c r="G76" s="35" t="s">
        <v>883</v>
      </c>
      <c r="H76" s="35" t="s">
        <v>193</v>
      </c>
      <c r="I76" s="35" t="s">
        <v>868</v>
      </c>
      <c r="J76" s="35" t="s">
        <v>868</v>
      </c>
      <c r="K76" s="35" t="s">
        <v>868</v>
      </c>
      <c r="L76" s="35" t="s">
        <v>868</v>
      </c>
      <c r="M76" s="35" t="s">
        <v>868</v>
      </c>
      <c r="N76" s="35" t="s">
        <v>876</v>
      </c>
      <c r="O76" s="35" t="s">
        <v>871</v>
      </c>
      <c r="P76" s="35" t="s">
        <v>871</v>
      </c>
      <c r="Q76" s="35" t="s">
        <v>871</v>
      </c>
      <c r="R76" s="35" t="s">
        <v>869</v>
      </c>
      <c r="S76" s="35" t="s">
        <v>871</v>
      </c>
    </row>
    <row r="77" spans="1:19" ht="56.25" hidden="1">
      <c r="A77" s="21"/>
      <c r="B77" s="33" t="s">
        <v>285</v>
      </c>
      <c r="C77" s="34" t="s">
        <v>286</v>
      </c>
      <c r="D77" s="35" t="s">
        <v>174</v>
      </c>
      <c r="E77" s="35" t="s">
        <v>193</v>
      </c>
      <c r="F77" s="35" t="s">
        <v>193</v>
      </c>
      <c r="G77" s="35" t="s">
        <v>193</v>
      </c>
      <c r="H77" s="35" t="s">
        <v>193</v>
      </c>
      <c r="I77" s="35" t="s">
        <v>193</v>
      </c>
      <c r="J77" s="35" t="s">
        <v>193</v>
      </c>
      <c r="K77" s="35" t="s">
        <v>193</v>
      </c>
      <c r="L77" s="35" t="s">
        <v>193</v>
      </c>
      <c r="M77" s="35" t="s">
        <v>193</v>
      </c>
      <c r="N77" s="35" t="s">
        <v>193</v>
      </c>
      <c r="O77" s="35" t="s">
        <v>193</v>
      </c>
      <c r="P77" s="35" t="s">
        <v>193</v>
      </c>
      <c r="Q77" s="35" t="s">
        <v>193</v>
      </c>
      <c r="R77" s="35" t="s">
        <v>193</v>
      </c>
      <c r="S77" s="35" t="s">
        <v>193</v>
      </c>
    </row>
    <row r="78" spans="1:19" ht="75" hidden="1">
      <c r="A78" s="21"/>
      <c r="B78" s="25" t="s">
        <v>287</v>
      </c>
      <c r="C78" s="26" t="s">
        <v>288</v>
      </c>
      <c r="D78" s="27" t="s">
        <v>174</v>
      </c>
      <c r="E78" s="27" t="s">
        <v>193</v>
      </c>
      <c r="F78" s="27" t="s">
        <v>193</v>
      </c>
      <c r="G78" s="27" t="s">
        <v>193</v>
      </c>
      <c r="H78" s="27" t="s">
        <v>193</v>
      </c>
      <c r="I78" s="27" t="s">
        <v>193</v>
      </c>
      <c r="J78" s="27" t="s">
        <v>193</v>
      </c>
      <c r="K78" s="27" t="s">
        <v>193</v>
      </c>
      <c r="L78" s="27" t="s">
        <v>193</v>
      </c>
      <c r="M78" s="27" t="s">
        <v>193</v>
      </c>
      <c r="N78" s="27" t="s">
        <v>193</v>
      </c>
      <c r="O78" s="27" t="s">
        <v>193</v>
      </c>
      <c r="P78" s="27" t="s">
        <v>193</v>
      </c>
      <c r="Q78" s="27" t="s">
        <v>193</v>
      </c>
      <c r="R78" s="27" t="s">
        <v>193</v>
      </c>
      <c r="S78" s="27" t="s">
        <v>193</v>
      </c>
    </row>
    <row r="79" spans="1:19" ht="75" hidden="1">
      <c r="A79" s="21"/>
      <c r="B79" s="39" t="s">
        <v>289</v>
      </c>
      <c r="C79" s="40" t="s">
        <v>290</v>
      </c>
      <c r="D79" s="41" t="s">
        <v>174</v>
      </c>
      <c r="E79" s="41" t="s">
        <v>193</v>
      </c>
      <c r="F79" s="41" t="s">
        <v>193</v>
      </c>
      <c r="G79" s="41" t="s">
        <v>193</v>
      </c>
      <c r="H79" s="41" t="s">
        <v>193</v>
      </c>
      <c r="I79" s="41" t="s">
        <v>193</v>
      </c>
      <c r="J79" s="41" t="s">
        <v>193</v>
      </c>
      <c r="K79" s="41" t="s">
        <v>193</v>
      </c>
      <c r="L79" s="41" t="s">
        <v>193</v>
      </c>
      <c r="M79" s="41" t="s">
        <v>193</v>
      </c>
      <c r="N79" s="41" t="s">
        <v>193</v>
      </c>
      <c r="O79" s="41" t="s">
        <v>193</v>
      </c>
      <c r="P79" s="41" t="s">
        <v>193</v>
      </c>
      <c r="Q79" s="41" t="s">
        <v>193</v>
      </c>
      <c r="R79" s="41" t="s">
        <v>193</v>
      </c>
      <c r="S79" s="41" t="s">
        <v>193</v>
      </c>
    </row>
    <row r="80" spans="1:19" ht="75" hidden="1">
      <c r="A80" s="21"/>
      <c r="B80" s="39" t="s">
        <v>291</v>
      </c>
      <c r="C80" s="40" t="s">
        <v>292</v>
      </c>
      <c r="D80" s="41" t="s">
        <v>174</v>
      </c>
      <c r="E80" s="41" t="s">
        <v>193</v>
      </c>
      <c r="F80" s="41" t="s">
        <v>193</v>
      </c>
      <c r="G80" s="41" t="s">
        <v>193</v>
      </c>
      <c r="H80" s="41" t="s">
        <v>193</v>
      </c>
      <c r="I80" s="41" t="s">
        <v>193</v>
      </c>
      <c r="J80" s="41" t="s">
        <v>193</v>
      </c>
      <c r="K80" s="41" t="s">
        <v>193</v>
      </c>
      <c r="L80" s="41" t="s">
        <v>193</v>
      </c>
      <c r="M80" s="41" t="s">
        <v>193</v>
      </c>
      <c r="N80" s="41" t="s">
        <v>193</v>
      </c>
      <c r="O80" s="41" t="s">
        <v>193</v>
      </c>
      <c r="P80" s="41" t="s">
        <v>193</v>
      </c>
      <c r="Q80" s="41" t="s">
        <v>193</v>
      </c>
      <c r="R80" s="41" t="s">
        <v>193</v>
      </c>
      <c r="S80" s="41" t="s">
        <v>193</v>
      </c>
    </row>
    <row r="81" spans="1:19" ht="150">
      <c r="A81" s="25" t="s">
        <v>179</v>
      </c>
      <c r="B81" s="33" t="s">
        <v>291</v>
      </c>
      <c r="C81" s="42" t="s">
        <v>293</v>
      </c>
      <c r="D81" s="35" t="s">
        <v>294</v>
      </c>
      <c r="E81" s="35" t="s">
        <v>872</v>
      </c>
      <c r="F81" s="34" t="s">
        <v>866</v>
      </c>
      <c r="G81" s="35" t="s">
        <v>882</v>
      </c>
      <c r="H81" s="201" t="s">
        <v>193</v>
      </c>
      <c r="I81" s="35" t="s">
        <v>868</v>
      </c>
      <c r="J81" s="35" t="s">
        <v>868</v>
      </c>
      <c r="K81" s="35" t="s">
        <v>868</v>
      </c>
      <c r="L81" s="35" t="s">
        <v>869</v>
      </c>
      <c r="M81" s="35" t="s">
        <v>869</v>
      </c>
      <c r="N81" s="35" t="s">
        <v>873</v>
      </c>
      <c r="O81" s="35" t="s">
        <v>884</v>
      </c>
      <c r="P81" s="35" t="s">
        <v>868</v>
      </c>
      <c r="Q81" s="35" t="s">
        <v>869</v>
      </c>
      <c r="R81" s="35" t="s">
        <v>869</v>
      </c>
      <c r="S81" s="35" t="s">
        <v>869</v>
      </c>
    </row>
    <row r="82" spans="1:19" ht="112.5">
      <c r="A82" s="25" t="s">
        <v>179</v>
      </c>
      <c r="B82" s="50" t="s">
        <v>291</v>
      </c>
      <c r="C82" s="42" t="s">
        <v>295</v>
      </c>
      <c r="D82" s="35" t="s">
        <v>296</v>
      </c>
      <c r="E82" s="35" t="s">
        <v>872</v>
      </c>
      <c r="F82" s="34" t="s">
        <v>866</v>
      </c>
      <c r="G82" s="35" t="s">
        <v>885</v>
      </c>
      <c r="H82" s="201" t="s">
        <v>193</v>
      </c>
      <c r="I82" s="35" t="s">
        <v>868</v>
      </c>
      <c r="J82" s="35" t="s">
        <v>868</v>
      </c>
      <c r="K82" s="35" t="s">
        <v>868</v>
      </c>
      <c r="L82" s="35" t="s">
        <v>884</v>
      </c>
      <c r="M82" s="35" t="s">
        <v>868</v>
      </c>
      <c r="N82" s="35" t="s">
        <v>886</v>
      </c>
      <c r="O82" s="35" t="s">
        <v>884</v>
      </c>
      <c r="P82" s="35" t="s">
        <v>868</v>
      </c>
      <c r="Q82" s="35" t="s">
        <v>884</v>
      </c>
      <c r="R82" s="35" t="s">
        <v>869</v>
      </c>
      <c r="S82" s="35" t="s">
        <v>869</v>
      </c>
    </row>
    <row r="83" spans="1:19" ht="300">
      <c r="A83" s="25" t="s">
        <v>179</v>
      </c>
      <c r="B83" s="50" t="s">
        <v>291</v>
      </c>
      <c r="C83" s="42" t="s">
        <v>297</v>
      </c>
      <c r="D83" s="35" t="s">
        <v>298</v>
      </c>
      <c r="E83" s="35" t="s">
        <v>872</v>
      </c>
      <c r="F83" s="34" t="s">
        <v>866</v>
      </c>
      <c r="G83" s="35" t="s">
        <v>885</v>
      </c>
      <c r="H83" s="201" t="s">
        <v>193</v>
      </c>
      <c r="I83" s="35" t="s">
        <v>868</v>
      </c>
      <c r="J83" s="35" t="s">
        <v>868</v>
      </c>
      <c r="K83" s="35" t="s">
        <v>868</v>
      </c>
      <c r="L83" s="35" t="s">
        <v>869</v>
      </c>
      <c r="M83" s="35" t="s">
        <v>869</v>
      </c>
      <c r="N83" s="35" t="s">
        <v>886</v>
      </c>
      <c r="O83" s="35" t="s">
        <v>884</v>
      </c>
      <c r="P83" s="35" t="s">
        <v>869</v>
      </c>
      <c r="Q83" s="35" t="s">
        <v>869</v>
      </c>
      <c r="R83" s="35" t="s">
        <v>869</v>
      </c>
      <c r="S83" s="35" t="s">
        <v>869</v>
      </c>
    </row>
    <row r="84" spans="1:19" ht="300">
      <c r="A84" s="25" t="s">
        <v>179</v>
      </c>
      <c r="B84" s="50" t="s">
        <v>291</v>
      </c>
      <c r="C84" s="42" t="s">
        <v>299</v>
      </c>
      <c r="D84" s="35" t="s">
        <v>300</v>
      </c>
      <c r="E84" s="35" t="s">
        <v>872</v>
      </c>
      <c r="F84" s="34" t="s">
        <v>866</v>
      </c>
      <c r="G84" s="35" t="s">
        <v>885</v>
      </c>
      <c r="H84" s="201" t="s">
        <v>193</v>
      </c>
      <c r="I84" s="35" t="s">
        <v>868</v>
      </c>
      <c r="J84" s="35" t="s">
        <v>868</v>
      </c>
      <c r="K84" s="35" t="s">
        <v>868</v>
      </c>
      <c r="L84" s="35" t="s">
        <v>869</v>
      </c>
      <c r="M84" s="35" t="s">
        <v>869</v>
      </c>
      <c r="N84" s="35" t="s">
        <v>886</v>
      </c>
      <c r="O84" s="35" t="s">
        <v>884</v>
      </c>
      <c r="P84" s="35" t="s">
        <v>869</v>
      </c>
      <c r="Q84" s="35" t="s">
        <v>869</v>
      </c>
      <c r="R84" s="35" t="s">
        <v>869</v>
      </c>
      <c r="S84" s="35" t="s">
        <v>869</v>
      </c>
    </row>
    <row r="85" spans="1:19" ht="131.25">
      <c r="A85" s="25" t="s">
        <v>179</v>
      </c>
      <c r="B85" s="50" t="s">
        <v>291</v>
      </c>
      <c r="C85" s="42" t="s">
        <v>301</v>
      </c>
      <c r="D85" s="35" t="s">
        <v>302</v>
      </c>
      <c r="E85" s="35" t="s">
        <v>872</v>
      </c>
      <c r="F85" s="34" t="s">
        <v>866</v>
      </c>
      <c r="G85" s="35" t="s">
        <v>885</v>
      </c>
      <c r="H85" s="201" t="s">
        <v>193</v>
      </c>
      <c r="I85" s="35" t="s">
        <v>868</v>
      </c>
      <c r="J85" s="35" t="s">
        <v>868</v>
      </c>
      <c r="K85" s="35" t="s">
        <v>868</v>
      </c>
      <c r="L85" s="35" t="s">
        <v>884</v>
      </c>
      <c r="M85" s="35" t="s">
        <v>868</v>
      </c>
      <c r="N85" s="35" t="s">
        <v>886</v>
      </c>
      <c r="O85" s="35" t="s">
        <v>884</v>
      </c>
      <c r="P85" s="35" t="s">
        <v>868</v>
      </c>
      <c r="Q85" s="35" t="s">
        <v>884</v>
      </c>
      <c r="R85" s="35" t="s">
        <v>869</v>
      </c>
      <c r="S85" s="35" t="s">
        <v>869</v>
      </c>
    </row>
    <row r="86" spans="1:19" ht="318.75">
      <c r="A86" s="25" t="s">
        <v>179</v>
      </c>
      <c r="B86" s="50" t="s">
        <v>291</v>
      </c>
      <c r="C86" s="42" t="s">
        <v>303</v>
      </c>
      <c r="D86" s="35" t="s">
        <v>304</v>
      </c>
      <c r="E86" s="35" t="s">
        <v>872</v>
      </c>
      <c r="F86" s="34" t="s">
        <v>866</v>
      </c>
      <c r="G86" s="35" t="s">
        <v>885</v>
      </c>
      <c r="H86" s="201" t="s">
        <v>193</v>
      </c>
      <c r="I86" s="35" t="s">
        <v>868</v>
      </c>
      <c r="J86" s="35" t="s">
        <v>868</v>
      </c>
      <c r="K86" s="35" t="s">
        <v>868</v>
      </c>
      <c r="L86" s="35" t="s">
        <v>869</v>
      </c>
      <c r="M86" s="35" t="s">
        <v>869</v>
      </c>
      <c r="N86" s="35" t="s">
        <v>886</v>
      </c>
      <c r="O86" s="35" t="s">
        <v>884</v>
      </c>
      <c r="P86" s="35" t="s">
        <v>869</v>
      </c>
      <c r="Q86" s="35" t="s">
        <v>869</v>
      </c>
      <c r="R86" s="35" t="s">
        <v>869</v>
      </c>
      <c r="S86" s="35" t="s">
        <v>869</v>
      </c>
    </row>
    <row r="87" spans="1:19" ht="131.25">
      <c r="A87" s="25"/>
      <c r="B87" s="50" t="s">
        <v>291</v>
      </c>
      <c r="C87" s="51" t="s">
        <v>305</v>
      </c>
      <c r="D87" s="46" t="s">
        <v>306</v>
      </c>
      <c r="E87" s="35" t="s">
        <v>872</v>
      </c>
      <c r="F87" s="34" t="s">
        <v>866</v>
      </c>
      <c r="G87" s="35" t="s">
        <v>885</v>
      </c>
      <c r="H87" s="201" t="s">
        <v>193</v>
      </c>
      <c r="I87" s="35" t="s">
        <v>868</v>
      </c>
      <c r="J87" s="35" t="s">
        <v>868</v>
      </c>
      <c r="K87" s="35" t="s">
        <v>868</v>
      </c>
      <c r="L87" s="35" t="s">
        <v>869</v>
      </c>
      <c r="M87" s="35" t="s">
        <v>868</v>
      </c>
      <c r="N87" s="35" t="s">
        <v>886</v>
      </c>
      <c r="O87" s="35" t="s">
        <v>884</v>
      </c>
      <c r="P87" s="35" t="s">
        <v>868</v>
      </c>
      <c r="Q87" s="35" t="s">
        <v>869</v>
      </c>
      <c r="R87" s="35" t="s">
        <v>869</v>
      </c>
      <c r="S87" s="35" t="s">
        <v>869</v>
      </c>
    </row>
    <row r="88" spans="1:19" ht="243.75">
      <c r="A88" s="25"/>
      <c r="B88" s="50" t="s">
        <v>291</v>
      </c>
      <c r="C88" s="51" t="s">
        <v>307</v>
      </c>
      <c r="D88" s="46" t="s">
        <v>308</v>
      </c>
      <c r="E88" s="35" t="s">
        <v>872</v>
      </c>
      <c r="F88" s="34" t="s">
        <v>866</v>
      </c>
      <c r="G88" s="35" t="s">
        <v>885</v>
      </c>
      <c r="H88" s="201" t="s">
        <v>193</v>
      </c>
      <c r="I88" s="35" t="s">
        <v>868</v>
      </c>
      <c r="J88" s="35" t="s">
        <v>868</v>
      </c>
      <c r="K88" s="35" t="s">
        <v>868</v>
      </c>
      <c r="L88" s="35" t="s">
        <v>869</v>
      </c>
      <c r="M88" s="35" t="s">
        <v>869</v>
      </c>
      <c r="N88" s="35" t="s">
        <v>886</v>
      </c>
      <c r="O88" s="35" t="s">
        <v>884</v>
      </c>
      <c r="P88" s="35" t="s">
        <v>869</v>
      </c>
      <c r="Q88" s="35" t="s">
        <v>869</v>
      </c>
      <c r="R88" s="35" t="s">
        <v>869</v>
      </c>
      <c r="S88" s="35" t="s">
        <v>869</v>
      </c>
    </row>
    <row r="89" spans="1:19" ht="131.25">
      <c r="A89" s="25"/>
      <c r="B89" s="50" t="s">
        <v>291</v>
      </c>
      <c r="C89" s="51" t="s">
        <v>309</v>
      </c>
      <c r="D89" s="46" t="s">
        <v>310</v>
      </c>
      <c r="E89" s="35" t="s">
        <v>872</v>
      </c>
      <c r="F89" s="34" t="s">
        <v>866</v>
      </c>
      <c r="G89" s="35" t="s">
        <v>885</v>
      </c>
      <c r="H89" s="201" t="s">
        <v>193</v>
      </c>
      <c r="I89" s="35" t="s">
        <v>868</v>
      </c>
      <c r="J89" s="35" t="s">
        <v>868</v>
      </c>
      <c r="K89" s="35" t="s">
        <v>868</v>
      </c>
      <c r="L89" s="35" t="s">
        <v>869</v>
      </c>
      <c r="M89" s="35" t="s">
        <v>868</v>
      </c>
      <c r="N89" s="35" t="s">
        <v>886</v>
      </c>
      <c r="O89" s="35" t="s">
        <v>884</v>
      </c>
      <c r="P89" s="35" t="s">
        <v>868</v>
      </c>
      <c r="Q89" s="35" t="s">
        <v>869</v>
      </c>
      <c r="R89" s="35" t="s">
        <v>869</v>
      </c>
      <c r="S89" s="35" t="s">
        <v>869</v>
      </c>
    </row>
    <row r="90" spans="1:19" ht="225">
      <c r="A90" s="25"/>
      <c r="B90" s="50" t="s">
        <v>291</v>
      </c>
      <c r="C90" s="51" t="s">
        <v>311</v>
      </c>
      <c r="D90" s="46" t="s">
        <v>312</v>
      </c>
      <c r="E90" s="35" t="s">
        <v>872</v>
      </c>
      <c r="F90" s="34" t="s">
        <v>866</v>
      </c>
      <c r="G90" s="35" t="s">
        <v>885</v>
      </c>
      <c r="H90" s="201" t="s">
        <v>193</v>
      </c>
      <c r="I90" s="35" t="s">
        <v>868</v>
      </c>
      <c r="J90" s="35" t="s">
        <v>868</v>
      </c>
      <c r="K90" s="35" t="s">
        <v>868</v>
      </c>
      <c r="L90" s="35" t="s">
        <v>869</v>
      </c>
      <c r="M90" s="35" t="s">
        <v>869</v>
      </c>
      <c r="N90" s="35" t="s">
        <v>886</v>
      </c>
      <c r="O90" s="35" t="s">
        <v>884</v>
      </c>
      <c r="P90" s="35" t="s">
        <v>869</v>
      </c>
      <c r="Q90" s="35" t="s">
        <v>869</v>
      </c>
      <c r="R90" s="35" t="s">
        <v>869</v>
      </c>
      <c r="S90" s="35" t="s">
        <v>869</v>
      </c>
    </row>
    <row r="91" spans="1:19" ht="131.25">
      <c r="A91" s="25"/>
      <c r="B91" s="50" t="s">
        <v>291</v>
      </c>
      <c r="C91" s="51" t="s">
        <v>313</v>
      </c>
      <c r="D91" s="46" t="s">
        <v>314</v>
      </c>
      <c r="E91" s="35" t="s">
        <v>872</v>
      </c>
      <c r="F91" s="34" t="s">
        <v>866</v>
      </c>
      <c r="G91" s="35" t="s">
        <v>885</v>
      </c>
      <c r="H91" s="201" t="s">
        <v>193</v>
      </c>
      <c r="I91" s="35" t="s">
        <v>868</v>
      </c>
      <c r="J91" s="35" t="s">
        <v>868</v>
      </c>
      <c r="K91" s="35" t="s">
        <v>868</v>
      </c>
      <c r="L91" s="35" t="s">
        <v>869</v>
      </c>
      <c r="M91" s="35" t="s">
        <v>868</v>
      </c>
      <c r="N91" s="35" t="s">
        <v>886</v>
      </c>
      <c r="O91" s="35" t="s">
        <v>884</v>
      </c>
      <c r="P91" s="35" t="s">
        <v>868</v>
      </c>
      <c r="Q91" s="35" t="s">
        <v>869</v>
      </c>
      <c r="R91" s="35" t="s">
        <v>869</v>
      </c>
      <c r="S91" s="35" t="s">
        <v>869</v>
      </c>
    </row>
    <row r="92" spans="1:19" ht="206.25">
      <c r="A92" s="25"/>
      <c r="B92" s="50" t="s">
        <v>291</v>
      </c>
      <c r="C92" s="51" t="s">
        <v>315</v>
      </c>
      <c r="D92" s="46" t="s">
        <v>316</v>
      </c>
      <c r="E92" s="35" t="s">
        <v>872</v>
      </c>
      <c r="F92" s="34" t="s">
        <v>866</v>
      </c>
      <c r="G92" s="35" t="s">
        <v>885</v>
      </c>
      <c r="H92" s="201" t="s">
        <v>193</v>
      </c>
      <c r="I92" s="35" t="s">
        <v>868</v>
      </c>
      <c r="J92" s="35" t="s">
        <v>868</v>
      </c>
      <c r="K92" s="35" t="s">
        <v>868</v>
      </c>
      <c r="L92" s="35" t="s">
        <v>869</v>
      </c>
      <c r="M92" s="35" t="s">
        <v>869</v>
      </c>
      <c r="N92" s="35" t="s">
        <v>886</v>
      </c>
      <c r="O92" s="35" t="s">
        <v>884</v>
      </c>
      <c r="P92" s="35" t="s">
        <v>869</v>
      </c>
      <c r="Q92" s="35" t="s">
        <v>869</v>
      </c>
      <c r="R92" s="35" t="s">
        <v>869</v>
      </c>
      <c r="S92" s="35" t="s">
        <v>869</v>
      </c>
    </row>
    <row r="93" spans="1:19" ht="131.25">
      <c r="A93" s="25"/>
      <c r="B93" s="50" t="s">
        <v>291</v>
      </c>
      <c r="C93" s="51" t="s">
        <v>317</v>
      </c>
      <c r="D93" s="46" t="s">
        <v>318</v>
      </c>
      <c r="E93" s="35" t="s">
        <v>872</v>
      </c>
      <c r="F93" s="34" t="s">
        <v>866</v>
      </c>
      <c r="G93" s="35" t="s">
        <v>885</v>
      </c>
      <c r="H93" s="201" t="s">
        <v>193</v>
      </c>
      <c r="I93" s="35" t="s">
        <v>868</v>
      </c>
      <c r="J93" s="35" t="s">
        <v>868</v>
      </c>
      <c r="K93" s="35" t="s">
        <v>868</v>
      </c>
      <c r="L93" s="35" t="s">
        <v>869</v>
      </c>
      <c r="M93" s="35" t="s">
        <v>868</v>
      </c>
      <c r="N93" s="35" t="s">
        <v>886</v>
      </c>
      <c r="O93" s="35" t="s">
        <v>884</v>
      </c>
      <c r="P93" s="35" t="s">
        <v>868</v>
      </c>
      <c r="Q93" s="35" t="s">
        <v>869</v>
      </c>
      <c r="R93" s="35" t="s">
        <v>869</v>
      </c>
      <c r="S93" s="35" t="s">
        <v>869</v>
      </c>
    </row>
    <row r="94" spans="1:19" ht="262.5">
      <c r="A94" s="25"/>
      <c r="B94" s="50" t="s">
        <v>291</v>
      </c>
      <c r="C94" s="51" t="s">
        <v>319</v>
      </c>
      <c r="D94" s="46" t="s">
        <v>320</v>
      </c>
      <c r="E94" s="35" t="s">
        <v>872</v>
      </c>
      <c r="F94" s="34" t="s">
        <v>866</v>
      </c>
      <c r="G94" s="35" t="s">
        <v>885</v>
      </c>
      <c r="H94" s="201" t="s">
        <v>193</v>
      </c>
      <c r="I94" s="35" t="s">
        <v>868</v>
      </c>
      <c r="J94" s="35" t="s">
        <v>868</v>
      </c>
      <c r="K94" s="35" t="s">
        <v>868</v>
      </c>
      <c r="L94" s="35" t="s">
        <v>869</v>
      </c>
      <c r="M94" s="35" t="s">
        <v>869</v>
      </c>
      <c r="N94" s="35" t="s">
        <v>886</v>
      </c>
      <c r="O94" s="35" t="s">
        <v>884</v>
      </c>
      <c r="P94" s="35" t="s">
        <v>869</v>
      </c>
      <c r="Q94" s="35" t="s">
        <v>869</v>
      </c>
      <c r="R94" s="35" t="s">
        <v>869</v>
      </c>
      <c r="S94" s="35" t="s">
        <v>869</v>
      </c>
    </row>
    <row r="95" spans="1:19" ht="131.25">
      <c r="A95" s="25"/>
      <c r="B95" s="50" t="s">
        <v>291</v>
      </c>
      <c r="C95" s="51" t="s">
        <v>321</v>
      </c>
      <c r="D95" s="46" t="s">
        <v>322</v>
      </c>
      <c r="E95" s="35" t="s">
        <v>872</v>
      </c>
      <c r="F95" s="34" t="s">
        <v>866</v>
      </c>
      <c r="G95" s="35" t="s">
        <v>885</v>
      </c>
      <c r="H95" s="201" t="s">
        <v>193</v>
      </c>
      <c r="I95" s="35" t="s">
        <v>868</v>
      </c>
      <c r="J95" s="35" t="s">
        <v>868</v>
      </c>
      <c r="K95" s="35" t="s">
        <v>868</v>
      </c>
      <c r="L95" s="35" t="s">
        <v>869</v>
      </c>
      <c r="M95" s="35" t="s">
        <v>868</v>
      </c>
      <c r="N95" s="35" t="s">
        <v>886</v>
      </c>
      <c r="O95" s="35" t="s">
        <v>884</v>
      </c>
      <c r="P95" s="35" t="s">
        <v>868</v>
      </c>
      <c r="Q95" s="35" t="s">
        <v>869</v>
      </c>
      <c r="R95" s="35" t="s">
        <v>869</v>
      </c>
      <c r="S95" s="35" t="s">
        <v>869</v>
      </c>
    </row>
    <row r="96" spans="1:19" ht="243.75">
      <c r="A96" s="25"/>
      <c r="B96" s="50" t="s">
        <v>291</v>
      </c>
      <c r="C96" s="51" t="s">
        <v>323</v>
      </c>
      <c r="D96" s="46" t="s">
        <v>324</v>
      </c>
      <c r="E96" s="35" t="s">
        <v>872</v>
      </c>
      <c r="F96" s="34" t="s">
        <v>866</v>
      </c>
      <c r="G96" s="35" t="s">
        <v>885</v>
      </c>
      <c r="H96" s="201" t="s">
        <v>193</v>
      </c>
      <c r="I96" s="35" t="s">
        <v>868</v>
      </c>
      <c r="J96" s="35" t="s">
        <v>868</v>
      </c>
      <c r="K96" s="35" t="s">
        <v>868</v>
      </c>
      <c r="L96" s="35" t="s">
        <v>869</v>
      </c>
      <c r="M96" s="35" t="s">
        <v>869</v>
      </c>
      <c r="N96" s="35" t="s">
        <v>886</v>
      </c>
      <c r="O96" s="35" t="s">
        <v>884</v>
      </c>
      <c r="P96" s="35" t="s">
        <v>869</v>
      </c>
      <c r="Q96" s="35" t="s">
        <v>869</v>
      </c>
      <c r="R96" s="35" t="s">
        <v>869</v>
      </c>
      <c r="S96" s="35" t="s">
        <v>869</v>
      </c>
    </row>
    <row r="97" spans="1:19" ht="131.25">
      <c r="A97" s="25"/>
      <c r="B97" s="50" t="s">
        <v>291</v>
      </c>
      <c r="C97" s="51" t="s">
        <v>325</v>
      </c>
      <c r="D97" s="46" t="s">
        <v>326</v>
      </c>
      <c r="E97" s="35" t="s">
        <v>872</v>
      </c>
      <c r="F97" s="34" t="s">
        <v>866</v>
      </c>
      <c r="G97" s="35" t="s">
        <v>885</v>
      </c>
      <c r="H97" s="201" t="s">
        <v>193</v>
      </c>
      <c r="I97" s="35" t="s">
        <v>868</v>
      </c>
      <c r="J97" s="35" t="s">
        <v>868</v>
      </c>
      <c r="K97" s="35" t="s">
        <v>868</v>
      </c>
      <c r="L97" s="35" t="s">
        <v>869</v>
      </c>
      <c r="M97" s="35" t="s">
        <v>868</v>
      </c>
      <c r="N97" s="35" t="s">
        <v>886</v>
      </c>
      <c r="O97" s="35" t="s">
        <v>884</v>
      </c>
      <c r="P97" s="35" t="s">
        <v>868</v>
      </c>
      <c r="Q97" s="35" t="s">
        <v>869</v>
      </c>
      <c r="R97" s="35" t="s">
        <v>869</v>
      </c>
      <c r="S97" s="35" t="s">
        <v>869</v>
      </c>
    </row>
    <row r="98" spans="1:19" ht="243.75">
      <c r="A98" s="25"/>
      <c r="B98" s="50" t="s">
        <v>291</v>
      </c>
      <c r="C98" s="51" t="s">
        <v>327</v>
      </c>
      <c r="D98" s="46" t="s">
        <v>328</v>
      </c>
      <c r="E98" s="35" t="s">
        <v>872</v>
      </c>
      <c r="F98" s="34" t="s">
        <v>866</v>
      </c>
      <c r="G98" s="35" t="s">
        <v>885</v>
      </c>
      <c r="H98" s="201" t="s">
        <v>193</v>
      </c>
      <c r="I98" s="35" t="s">
        <v>868</v>
      </c>
      <c r="J98" s="35" t="s">
        <v>868</v>
      </c>
      <c r="K98" s="35" t="s">
        <v>868</v>
      </c>
      <c r="L98" s="35" t="s">
        <v>869</v>
      </c>
      <c r="M98" s="35" t="s">
        <v>869</v>
      </c>
      <c r="N98" s="35" t="s">
        <v>886</v>
      </c>
      <c r="O98" s="35" t="s">
        <v>884</v>
      </c>
      <c r="P98" s="35" t="s">
        <v>869</v>
      </c>
      <c r="Q98" s="35" t="s">
        <v>869</v>
      </c>
      <c r="R98" s="35" t="s">
        <v>869</v>
      </c>
      <c r="S98" s="35" t="s">
        <v>869</v>
      </c>
    </row>
    <row r="99" spans="1:19" ht="131.25">
      <c r="A99" s="25"/>
      <c r="B99" s="50" t="s">
        <v>291</v>
      </c>
      <c r="C99" s="51" t="s">
        <v>329</v>
      </c>
      <c r="D99" s="46" t="s">
        <v>330</v>
      </c>
      <c r="E99" s="35" t="s">
        <v>872</v>
      </c>
      <c r="F99" s="34" t="s">
        <v>866</v>
      </c>
      <c r="G99" s="35" t="s">
        <v>885</v>
      </c>
      <c r="H99" s="201" t="s">
        <v>193</v>
      </c>
      <c r="I99" s="35" t="s">
        <v>868</v>
      </c>
      <c r="J99" s="35" t="s">
        <v>868</v>
      </c>
      <c r="K99" s="35" t="s">
        <v>868</v>
      </c>
      <c r="L99" s="35" t="s">
        <v>869</v>
      </c>
      <c r="M99" s="35" t="s">
        <v>868</v>
      </c>
      <c r="N99" s="35" t="s">
        <v>886</v>
      </c>
      <c r="O99" s="35" t="s">
        <v>884</v>
      </c>
      <c r="P99" s="35" t="s">
        <v>868</v>
      </c>
      <c r="Q99" s="35" t="s">
        <v>869</v>
      </c>
      <c r="R99" s="35" t="s">
        <v>869</v>
      </c>
      <c r="S99" s="35" t="s">
        <v>869</v>
      </c>
    </row>
    <row r="100" spans="1:19" ht="225">
      <c r="A100" s="25"/>
      <c r="B100" s="50" t="s">
        <v>291</v>
      </c>
      <c r="C100" s="51" t="s">
        <v>331</v>
      </c>
      <c r="D100" s="46" t="s">
        <v>332</v>
      </c>
      <c r="E100" s="35" t="s">
        <v>872</v>
      </c>
      <c r="F100" s="34" t="s">
        <v>866</v>
      </c>
      <c r="G100" s="35" t="s">
        <v>885</v>
      </c>
      <c r="H100" s="201" t="s">
        <v>193</v>
      </c>
      <c r="I100" s="35" t="s">
        <v>868</v>
      </c>
      <c r="J100" s="35" t="s">
        <v>868</v>
      </c>
      <c r="K100" s="35" t="s">
        <v>868</v>
      </c>
      <c r="L100" s="35" t="s">
        <v>869</v>
      </c>
      <c r="M100" s="35" t="s">
        <v>869</v>
      </c>
      <c r="N100" s="35" t="s">
        <v>886</v>
      </c>
      <c r="O100" s="35" t="s">
        <v>884</v>
      </c>
      <c r="P100" s="35" t="s">
        <v>869</v>
      </c>
      <c r="Q100" s="35" t="s">
        <v>869</v>
      </c>
      <c r="R100" s="35" t="s">
        <v>869</v>
      </c>
      <c r="S100" s="35" t="s">
        <v>869</v>
      </c>
    </row>
    <row r="101" spans="1:19" ht="131.25">
      <c r="A101" s="25"/>
      <c r="B101" s="50" t="s">
        <v>291</v>
      </c>
      <c r="C101" s="51" t="s">
        <v>333</v>
      </c>
      <c r="D101" s="46" t="s">
        <v>334</v>
      </c>
      <c r="E101" s="35" t="s">
        <v>872</v>
      </c>
      <c r="F101" s="34" t="s">
        <v>866</v>
      </c>
      <c r="G101" s="35" t="s">
        <v>885</v>
      </c>
      <c r="H101" s="201" t="s">
        <v>193</v>
      </c>
      <c r="I101" s="35" t="s">
        <v>868</v>
      </c>
      <c r="J101" s="35" t="s">
        <v>868</v>
      </c>
      <c r="K101" s="35" t="s">
        <v>868</v>
      </c>
      <c r="L101" s="35" t="s">
        <v>869</v>
      </c>
      <c r="M101" s="35" t="s">
        <v>868</v>
      </c>
      <c r="N101" s="35" t="s">
        <v>886</v>
      </c>
      <c r="O101" s="35" t="s">
        <v>884</v>
      </c>
      <c r="P101" s="35" t="s">
        <v>868</v>
      </c>
      <c r="Q101" s="35" t="s">
        <v>869</v>
      </c>
      <c r="R101" s="35" t="s">
        <v>869</v>
      </c>
      <c r="S101" s="35" t="s">
        <v>869</v>
      </c>
    </row>
    <row r="102" spans="1:19" ht="243.75">
      <c r="A102" s="25"/>
      <c r="B102" s="50" t="s">
        <v>291</v>
      </c>
      <c r="C102" s="51" t="s">
        <v>335</v>
      </c>
      <c r="D102" s="46" t="s">
        <v>336</v>
      </c>
      <c r="E102" s="35" t="s">
        <v>872</v>
      </c>
      <c r="F102" s="34" t="s">
        <v>866</v>
      </c>
      <c r="G102" s="35" t="s">
        <v>885</v>
      </c>
      <c r="H102" s="201" t="s">
        <v>193</v>
      </c>
      <c r="I102" s="35" t="s">
        <v>868</v>
      </c>
      <c r="J102" s="35" t="s">
        <v>868</v>
      </c>
      <c r="K102" s="35" t="s">
        <v>868</v>
      </c>
      <c r="L102" s="35" t="s">
        <v>869</v>
      </c>
      <c r="M102" s="35" t="s">
        <v>869</v>
      </c>
      <c r="N102" s="35" t="s">
        <v>886</v>
      </c>
      <c r="O102" s="35" t="s">
        <v>884</v>
      </c>
      <c r="P102" s="35" t="s">
        <v>869</v>
      </c>
      <c r="Q102" s="35" t="s">
        <v>869</v>
      </c>
      <c r="R102" s="35" t="s">
        <v>869</v>
      </c>
      <c r="S102" s="35" t="s">
        <v>869</v>
      </c>
    </row>
    <row r="103" spans="1:19" ht="131.25">
      <c r="A103" s="25"/>
      <c r="B103" s="50" t="s">
        <v>291</v>
      </c>
      <c r="C103" s="51" t="s">
        <v>337</v>
      </c>
      <c r="D103" s="46" t="s">
        <v>338</v>
      </c>
      <c r="E103" s="35" t="s">
        <v>872</v>
      </c>
      <c r="F103" s="34" t="s">
        <v>866</v>
      </c>
      <c r="G103" s="35" t="s">
        <v>885</v>
      </c>
      <c r="H103" s="201" t="s">
        <v>193</v>
      </c>
      <c r="I103" s="35" t="s">
        <v>868</v>
      </c>
      <c r="J103" s="35" t="s">
        <v>868</v>
      </c>
      <c r="K103" s="35" t="s">
        <v>868</v>
      </c>
      <c r="L103" s="35" t="s">
        <v>869</v>
      </c>
      <c r="M103" s="35" t="s">
        <v>868</v>
      </c>
      <c r="N103" s="35" t="s">
        <v>886</v>
      </c>
      <c r="O103" s="35" t="s">
        <v>884</v>
      </c>
      <c r="P103" s="35" t="s">
        <v>868</v>
      </c>
      <c r="Q103" s="35" t="s">
        <v>869</v>
      </c>
      <c r="R103" s="35" t="s">
        <v>869</v>
      </c>
      <c r="S103" s="35" t="s">
        <v>869</v>
      </c>
    </row>
    <row r="104" spans="1:19" ht="225">
      <c r="A104" s="25"/>
      <c r="B104" s="50" t="s">
        <v>291</v>
      </c>
      <c r="C104" s="51" t="s">
        <v>339</v>
      </c>
      <c r="D104" s="46" t="s">
        <v>340</v>
      </c>
      <c r="E104" s="35" t="s">
        <v>872</v>
      </c>
      <c r="F104" s="34" t="s">
        <v>866</v>
      </c>
      <c r="G104" s="35" t="s">
        <v>885</v>
      </c>
      <c r="H104" s="201" t="s">
        <v>193</v>
      </c>
      <c r="I104" s="35" t="s">
        <v>868</v>
      </c>
      <c r="J104" s="35" t="s">
        <v>868</v>
      </c>
      <c r="K104" s="35" t="s">
        <v>868</v>
      </c>
      <c r="L104" s="35" t="s">
        <v>869</v>
      </c>
      <c r="M104" s="35" t="s">
        <v>869</v>
      </c>
      <c r="N104" s="35" t="s">
        <v>886</v>
      </c>
      <c r="O104" s="35" t="s">
        <v>884</v>
      </c>
      <c r="P104" s="35" t="s">
        <v>869</v>
      </c>
      <c r="Q104" s="35" t="s">
        <v>869</v>
      </c>
      <c r="R104" s="35" t="s">
        <v>869</v>
      </c>
      <c r="S104" s="35" t="s">
        <v>869</v>
      </c>
    </row>
    <row r="105" spans="1:19" ht="187.5">
      <c r="A105" s="25"/>
      <c r="B105" s="50" t="s">
        <v>291</v>
      </c>
      <c r="C105" s="51" t="s">
        <v>341</v>
      </c>
      <c r="D105" s="46" t="s">
        <v>342</v>
      </c>
      <c r="E105" s="35" t="s">
        <v>872</v>
      </c>
      <c r="F105" s="34" t="s">
        <v>866</v>
      </c>
      <c r="G105" s="35" t="s">
        <v>885</v>
      </c>
      <c r="H105" s="201" t="s">
        <v>193</v>
      </c>
      <c r="I105" s="35" t="s">
        <v>868</v>
      </c>
      <c r="J105" s="35" t="s">
        <v>868</v>
      </c>
      <c r="K105" s="35" t="s">
        <v>868</v>
      </c>
      <c r="L105" s="35" t="s">
        <v>869</v>
      </c>
      <c r="M105" s="35" t="s">
        <v>869</v>
      </c>
      <c r="N105" s="35" t="s">
        <v>886</v>
      </c>
      <c r="O105" s="35" t="s">
        <v>884</v>
      </c>
      <c r="P105" s="35" t="s">
        <v>869</v>
      </c>
      <c r="Q105" s="35" t="s">
        <v>869</v>
      </c>
      <c r="R105" s="35" t="s">
        <v>869</v>
      </c>
      <c r="S105" s="35" t="s">
        <v>869</v>
      </c>
    </row>
    <row r="106" spans="1:19" ht="75">
      <c r="A106" s="25" t="s">
        <v>179</v>
      </c>
      <c r="B106" s="33" t="s">
        <v>291</v>
      </c>
      <c r="C106" s="42" t="s">
        <v>343</v>
      </c>
      <c r="D106" s="46" t="s">
        <v>344</v>
      </c>
      <c r="E106" s="35" t="s">
        <v>872</v>
      </c>
      <c r="F106" s="34" t="s">
        <v>866</v>
      </c>
      <c r="G106" s="35" t="s">
        <v>887</v>
      </c>
      <c r="H106" s="201" t="s">
        <v>193</v>
      </c>
      <c r="I106" s="35" t="s">
        <v>868</v>
      </c>
      <c r="J106" s="35" t="s">
        <v>868</v>
      </c>
      <c r="K106" s="35" t="s">
        <v>868</v>
      </c>
      <c r="L106" s="35" t="s">
        <v>884</v>
      </c>
      <c r="M106" s="35" t="s">
        <v>868</v>
      </c>
      <c r="N106" s="35" t="s">
        <v>886</v>
      </c>
      <c r="O106" s="35" t="s">
        <v>884</v>
      </c>
      <c r="P106" s="35" t="s">
        <v>868</v>
      </c>
      <c r="Q106" s="35" t="s">
        <v>869</v>
      </c>
      <c r="R106" s="35" t="s">
        <v>869</v>
      </c>
      <c r="S106" s="35" t="s">
        <v>869</v>
      </c>
    </row>
    <row r="107" spans="1:19" ht="112.5">
      <c r="A107" s="25" t="s">
        <v>179</v>
      </c>
      <c r="B107" s="33" t="s">
        <v>291</v>
      </c>
      <c r="C107" s="42" t="s">
        <v>345</v>
      </c>
      <c r="D107" s="46" t="s">
        <v>346</v>
      </c>
      <c r="E107" s="35" t="s">
        <v>872</v>
      </c>
      <c r="F107" s="34" t="s">
        <v>866</v>
      </c>
      <c r="G107" s="35" t="s">
        <v>888</v>
      </c>
      <c r="H107" s="201" t="s">
        <v>193</v>
      </c>
      <c r="I107" s="35" t="s">
        <v>868</v>
      </c>
      <c r="J107" s="35" t="s">
        <v>868</v>
      </c>
      <c r="K107" s="35" t="s">
        <v>868</v>
      </c>
      <c r="L107" s="35" t="s">
        <v>869</v>
      </c>
      <c r="M107" s="35" t="s">
        <v>869</v>
      </c>
      <c r="N107" s="35" t="s">
        <v>886</v>
      </c>
      <c r="O107" s="35" t="s">
        <v>884</v>
      </c>
      <c r="P107" s="35" t="s">
        <v>868</v>
      </c>
      <c r="Q107" s="35" t="s">
        <v>869</v>
      </c>
      <c r="R107" s="35" t="s">
        <v>869</v>
      </c>
      <c r="S107" s="35" t="s">
        <v>869</v>
      </c>
    </row>
    <row r="108" spans="1:19" ht="75">
      <c r="A108" s="25" t="s">
        <v>179</v>
      </c>
      <c r="B108" s="33" t="s">
        <v>291</v>
      </c>
      <c r="C108" s="42" t="s">
        <v>347</v>
      </c>
      <c r="D108" s="46" t="s">
        <v>348</v>
      </c>
      <c r="E108" s="35" t="s">
        <v>872</v>
      </c>
      <c r="F108" s="34" t="s">
        <v>866</v>
      </c>
      <c r="G108" s="35" t="s">
        <v>866</v>
      </c>
      <c r="H108" s="201" t="s">
        <v>193</v>
      </c>
      <c r="I108" s="35" t="s">
        <v>868</v>
      </c>
      <c r="J108" s="35" t="s">
        <v>868</v>
      </c>
      <c r="K108" s="35" t="s">
        <v>868</v>
      </c>
      <c r="L108" s="35" t="s">
        <v>884</v>
      </c>
      <c r="M108" s="35" t="s">
        <v>868</v>
      </c>
      <c r="N108" s="35" t="s">
        <v>886</v>
      </c>
      <c r="O108" s="35" t="s">
        <v>884</v>
      </c>
      <c r="P108" s="35" t="s">
        <v>868</v>
      </c>
      <c r="Q108" s="35" t="s">
        <v>869</v>
      </c>
      <c r="R108" s="35" t="s">
        <v>869</v>
      </c>
      <c r="S108" s="35" t="s">
        <v>869</v>
      </c>
    </row>
    <row r="109" spans="1:19" ht="75">
      <c r="A109" s="25" t="s">
        <v>179</v>
      </c>
      <c r="B109" s="33" t="s">
        <v>291</v>
      </c>
      <c r="C109" s="42" t="s">
        <v>349</v>
      </c>
      <c r="D109" s="46" t="s">
        <v>350</v>
      </c>
      <c r="E109" s="35" t="s">
        <v>872</v>
      </c>
      <c r="F109" s="34" t="s">
        <v>866</v>
      </c>
      <c r="G109" s="35" t="s">
        <v>889</v>
      </c>
      <c r="H109" s="201" t="s">
        <v>193</v>
      </c>
      <c r="I109" s="35" t="s">
        <v>868</v>
      </c>
      <c r="J109" s="35" t="s">
        <v>868</v>
      </c>
      <c r="K109" s="35" t="s">
        <v>868</v>
      </c>
      <c r="L109" s="35" t="s">
        <v>884</v>
      </c>
      <c r="M109" s="35" t="s">
        <v>868</v>
      </c>
      <c r="N109" s="35" t="s">
        <v>886</v>
      </c>
      <c r="O109" s="35" t="s">
        <v>884</v>
      </c>
      <c r="P109" s="35" t="s">
        <v>868</v>
      </c>
      <c r="Q109" s="35" t="s">
        <v>869</v>
      </c>
      <c r="R109" s="35" t="s">
        <v>869</v>
      </c>
      <c r="S109" s="35" t="s">
        <v>869</v>
      </c>
    </row>
    <row r="110" spans="1:19" ht="75">
      <c r="A110" s="25" t="s">
        <v>179</v>
      </c>
      <c r="B110" s="33" t="s">
        <v>291</v>
      </c>
      <c r="C110" s="42" t="s">
        <v>351</v>
      </c>
      <c r="D110" s="46" t="s">
        <v>352</v>
      </c>
      <c r="E110" s="35" t="s">
        <v>872</v>
      </c>
      <c r="F110" s="34" t="s">
        <v>866</v>
      </c>
      <c r="G110" s="35" t="s">
        <v>890</v>
      </c>
      <c r="H110" s="201" t="s">
        <v>193</v>
      </c>
      <c r="I110" s="35" t="s">
        <v>868</v>
      </c>
      <c r="J110" s="35" t="s">
        <v>868</v>
      </c>
      <c r="K110" s="35" t="s">
        <v>868</v>
      </c>
      <c r="L110" s="35" t="s">
        <v>884</v>
      </c>
      <c r="M110" s="35" t="s">
        <v>868</v>
      </c>
      <c r="N110" s="35" t="s">
        <v>886</v>
      </c>
      <c r="O110" s="35" t="s">
        <v>884</v>
      </c>
      <c r="P110" s="35" t="s">
        <v>868</v>
      </c>
      <c r="Q110" s="35" t="s">
        <v>884</v>
      </c>
      <c r="R110" s="35" t="s">
        <v>869</v>
      </c>
      <c r="S110" s="35" t="s">
        <v>869</v>
      </c>
    </row>
    <row r="111" spans="1:19" ht="75">
      <c r="A111" s="25" t="s">
        <v>179</v>
      </c>
      <c r="B111" s="50" t="s">
        <v>291</v>
      </c>
      <c r="C111" s="42" t="s">
        <v>353</v>
      </c>
      <c r="D111" s="46" t="s">
        <v>354</v>
      </c>
      <c r="E111" s="35" t="s">
        <v>872</v>
      </c>
      <c r="F111" s="34" t="s">
        <v>866</v>
      </c>
      <c r="G111" s="35" t="s">
        <v>891</v>
      </c>
      <c r="H111" s="201" t="s">
        <v>193</v>
      </c>
      <c r="I111" s="35" t="s">
        <v>868</v>
      </c>
      <c r="J111" s="35" t="s">
        <v>868</v>
      </c>
      <c r="K111" s="35" t="s">
        <v>868</v>
      </c>
      <c r="L111" s="35" t="s">
        <v>869</v>
      </c>
      <c r="M111" s="35" t="s">
        <v>868</v>
      </c>
      <c r="N111" s="35" t="s">
        <v>886</v>
      </c>
      <c r="O111" s="35" t="s">
        <v>884</v>
      </c>
      <c r="P111" s="35" t="s">
        <v>868</v>
      </c>
      <c r="Q111" s="35" t="s">
        <v>869</v>
      </c>
      <c r="R111" s="35" t="s">
        <v>869</v>
      </c>
      <c r="S111" s="35" t="s">
        <v>869</v>
      </c>
    </row>
    <row r="112" spans="1:19" ht="112.5">
      <c r="A112" s="25" t="s">
        <v>179</v>
      </c>
      <c r="B112" s="50" t="s">
        <v>291</v>
      </c>
      <c r="C112" s="42" t="s">
        <v>355</v>
      </c>
      <c r="D112" s="46" t="s">
        <v>356</v>
      </c>
      <c r="E112" s="35" t="s">
        <v>872</v>
      </c>
      <c r="F112" s="34" t="s">
        <v>866</v>
      </c>
      <c r="G112" s="35" t="s">
        <v>892</v>
      </c>
      <c r="H112" s="201" t="s">
        <v>193</v>
      </c>
      <c r="I112" s="35" t="s">
        <v>868</v>
      </c>
      <c r="J112" s="35" t="s">
        <v>868</v>
      </c>
      <c r="K112" s="35" t="s">
        <v>868</v>
      </c>
      <c r="L112" s="35" t="s">
        <v>869</v>
      </c>
      <c r="M112" s="35" t="s">
        <v>868</v>
      </c>
      <c r="N112" s="35" t="s">
        <v>886</v>
      </c>
      <c r="O112" s="35" t="s">
        <v>884</v>
      </c>
      <c r="P112" s="35" t="s">
        <v>868</v>
      </c>
      <c r="Q112" s="35" t="s">
        <v>869</v>
      </c>
      <c r="R112" s="35" t="s">
        <v>869</v>
      </c>
      <c r="S112" s="35" t="s">
        <v>869</v>
      </c>
    </row>
    <row r="113" spans="1:19" ht="75">
      <c r="A113" s="25" t="s">
        <v>179</v>
      </c>
      <c r="B113" s="50" t="s">
        <v>291</v>
      </c>
      <c r="C113" s="42" t="s">
        <v>357</v>
      </c>
      <c r="D113" s="46" t="s">
        <v>358</v>
      </c>
      <c r="E113" s="35" t="s">
        <v>872</v>
      </c>
      <c r="F113" s="34" t="s">
        <v>866</v>
      </c>
      <c r="G113" s="35" t="s">
        <v>893</v>
      </c>
      <c r="H113" s="201" t="s">
        <v>193</v>
      </c>
      <c r="I113" s="35" t="s">
        <v>868</v>
      </c>
      <c r="J113" s="35" t="s">
        <v>868</v>
      </c>
      <c r="K113" s="35" t="s">
        <v>868</v>
      </c>
      <c r="L113" s="35" t="s">
        <v>869</v>
      </c>
      <c r="M113" s="35" t="s">
        <v>868</v>
      </c>
      <c r="N113" s="35" t="s">
        <v>886</v>
      </c>
      <c r="O113" s="35" t="s">
        <v>884</v>
      </c>
      <c r="P113" s="35" t="s">
        <v>868</v>
      </c>
      <c r="Q113" s="35" t="s">
        <v>869</v>
      </c>
      <c r="R113" s="35" t="s">
        <v>869</v>
      </c>
      <c r="S113" s="35" t="s">
        <v>869</v>
      </c>
    </row>
    <row r="114" spans="1:19" ht="56.25">
      <c r="A114" s="25" t="s">
        <v>179</v>
      </c>
      <c r="B114" s="50" t="s">
        <v>291</v>
      </c>
      <c r="C114" s="42" t="s">
        <v>359</v>
      </c>
      <c r="D114" s="46" t="s">
        <v>360</v>
      </c>
      <c r="E114" s="35" t="s">
        <v>872</v>
      </c>
      <c r="F114" s="34" t="s">
        <v>866</v>
      </c>
      <c r="G114" s="35" t="s">
        <v>892</v>
      </c>
      <c r="H114" s="201" t="s">
        <v>193</v>
      </c>
      <c r="I114" s="35" t="s">
        <v>868</v>
      </c>
      <c r="J114" s="35" t="s">
        <v>868</v>
      </c>
      <c r="K114" s="35" t="s">
        <v>868</v>
      </c>
      <c r="L114" s="35" t="s">
        <v>869</v>
      </c>
      <c r="M114" s="35" t="s">
        <v>868</v>
      </c>
      <c r="N114" s="35" t="s">
        <v>886</v>
      </c>
      <c r="O114" s="35" t="s">
        <v>884</v>
      </c>
      <c r="P114" s="35" t="s">
        <v>868</v>
      </c>
      <c r="Q114" s="35" t="s">
        <v>869</v>
      </c>
      <c r="R114" s="35" t="s">
        <v>869</v>
      </c>
      <c r="S114" s="35" t="s">
        <v>869</v>
      </c>
    </row>
    <row r="115" spans="1:19" ht="56.25">
      <c r="A115" s="25" t="s">
        <v>179</v>
      </c>
      <c r="B115" s="50" t="s">
        <v>291</v>
      </c>
      <c r="C115" s="42" t="s">
        <v>361</v>
      </c>
      <c r="D115" s="46" t="s">
        <v>362</v>
      </c>
      <c r="E115" s="35" t="s">
        <v>872</v>
      </c>
      <c r="F115" s="34" t="s">
        <v>866</v>
      </c>
      <c r="G115" s="35" t="s">
        <v>894</v>
      </c>
      <c r="H115" s="201" t="s">
        <v>193</v>
      </c>
      <c r="I115" s="35" t="s">
        <v>868</v>
      </c>
      <c r="J115" s="35" t="s">
        <v>868</v>
      </c>
      <c r="K115" s="35" t="s">
        <v>868</v>
      </c>
      <c r="L115" s="35" t="s">
        <v>869</v>
      </c>
      <c r="M115" s="35" t="s">
        <v>868</v>
      </c>
      <c r="N115" s="35" t="s">
        <v>886</v>
      </c>
      <c r="O115" s="35" t="s">
        <v>884</v>
      </c>
      <c r="P115" s="35" t="s">
        <v>868</v>
      </c>
      <c r="Q115" s="35" t="s">
        <v>869</v>
      </c>
      <c r="R115" s="35" t="s">
        <v>869</v>
      </c>
      <c r="S115" s="35" t="s">
        <v>869</v>
      </c>
    </row>
    <row r="116" spans="1:19" ht="75">
      <c r="A116" s="25" t="s">
        <v>179</v>
      </c>
      <c r="B116" s="50" t="s">
        <v>291</v>
      </c>
      <c r="C116" s="42" t="s">
        <v>363</v>
      </c>
      <c r="D116" s="46" t="s">
        <v>364</v>
      </c>
      <c r="E116" s="35" t="s">
        <v>872</v>
      </c>
      <c r="F116" s="34" t="s">
        <v>866</v>
      </c>
      <c r="G116" s="35" t="s">
        <v>893</v>
      </c>
      <c r="H116" s="201" t="s">
        <v>193</v>
      </c>
      <c r="I116" s="35" t="s">
        <v>868</v>
      </c>
      <c r="J116" s="35" t="s">
        <v>868</v>
      </c>
      <c r="K116" s="35" t="s">
        <v>868</v>
      </c>
      <c r="L116" s="35" t="s">
        <v>869</v>
      </c>
      <c r="M116" s="35" t="s">
        <v>868</v>
      </c>
      <c r="N116" s="35" t="s">
        <v>886</v>
      </c>
      <c r="O116" s="35" t="s">
        <v>884</v>
      </c>
      <c r="P116" s="35" t="s">
        <v>868</v>
      </c>
      <c r="Q116" s="35" t="s">
        <v>869</v>
      </c>
      <c r="R116" s="35" t="s">
        <v>869</v>
      </c>
      <c r="S116" s="35" t="s">
        <v>869</v>
      </c>
    </row>
    <row r="117" spans="1:19" ht="56.25">
      <c r="A117" s="25" t="s">
        <v>179</v>
      </c>
      <c r="B117" s="50" t="s">
        <v>291</v>
      </c>
      <c r="C117" s="42" t="s">
        <v>365</v>
      </c>
      <c r="D117" s="46" t="s">
        <v>366</v>
      </c>
      <c r="E117" s="35" t="s">
        <v>872</v>
      </c>
      <c r="F117" s="34" t="s">
        <v>866</v>
      </c>
      <c r="G117" s="35" t="s">
        <v>895</v>
      </c>
      <c r="H117" s="201" t="s">
        <v>193</v>
      </c>
      <c r="I117" s="35" t="s">
        <v>868</v>
      </c>
      <c r="J117" s="35" t="s">
        <v>868</v>
      </c>
      <c r="K117" s="35" t="s">
        <v>868</v>
      </c>
      <c r="L117" s="35" t="s">
        <v>869</v>
      </c>
      <c r="M117" s="35" t="s">
        <v>868</v>
      </c>
      <c r="N117" s="35" t="s">
        <v>886</v>
      </c>
      <c r="O117" s="35" t="s">
        <v>884</v>
      </c>
      <c r="P117" s="35" t="s">
        <v>868</v>
      </c>
      <c r="Q117" s="35" t="s">
        <v>869</v>
      </c>
      <c r="R117" s="35" t="s">
        <v>869</v>
      </c>
      <c r="S117" s="35" t="s">
        <v>869</v>
      </c>
    </row>
    <row r="118" spans="1:19" ht="56.25">
      <c r="A118" s="25" t="s">
        <v>179</v>
      </c>
      <c r="B118" s="50" t="s">
        <v>291</v>
      </c>
      <c r="C118" s="42" t="s">
        <v>367</v>
      </c>
      <c r="D118" s="46" t="s">
        <v>368</v>
      </c>
      <c r="E118" s="35" t="s">
        <v>872</v>
      </c>
      <c r="F118" s="34" t="s">
        <v>866</v>
      </c>
      <c r="G118" s="35" t="s">
        <v>894</v>
      </c>
      <c r="H118" s="201" t="s">
        <v>193</v>
      </c>
      <c r="I118" s="35" t="s">
        <v>868</v>
      </c>
      <c r="J118" s="35" t="s">
        <v>868</v>
      </c>
      <c r="K118" s="35" t="s">
        <v>868</v>
      </c>
      <c r="L118" s="35" t="s">
        <v>869</v>
      </c>
      <c r="M118" s="35" t="s">
        <v>868</v>
      </c>
      <c r="N118" s="35" t="s">
        <v>886</v>
      </c>
      <c r="O118" s="35" t="s">
        <v>884</v>
      </c>
      <c r="P118" s="35" t="s">
        <v>868</v>
      </c>
      <c r="Q118" s="35" t="s">
        <v>869</v>
      </c>
      <c r="R118" s="35" t="s">
        <v>869</v>
      </c>
      <c r="S118" s="35" t="s">
        <v>869</v>
      </c>
    </row>
    <row r="119" spans="1:19" ht="56.25">
      <c r="A119" s="25" t="s">
        <v>179</v>
      </c>
      <c r="B119" s="50" t="s">
        <v>291</v>
      </c>
      <c r="C119" s="42" t="s">
        <v>369</v>
      </c>
      <c r="D119" s="46" t="s">
        <v>370</v>
      </c>
      <c r="E119" s="35" t="s">
        <v>872</v>
      </c>
      <c r="F119" s="34" t="s">
        <v>866</v>
      </c>
      <c r="G119" s="35" t="s">
        <v>890</v>
      </c>
      <c r="H119" s="201" t="s">
        <v>193</v>
      </c>
      <c r="I119" s="35" t="s">
        <v>868</v>
      </c>
      <c r="J119" s="35" t="s">
        <v>868</v>
      </c>
      <c r="K119" s="35" t="s">
        <v>868</v>
      </c>
      <c r="L119" s="35" t="s">
        <v>869</v>
      </c>
      <c r="M119" s="35" t="s">
        <v>868</v>
      </c>
      <c r="N119" s="35" t="s">
        <v>886</v>
      </c>
      <c r="O119" s="35" t="s">
        <v>884</v>
      </c>
      <c r="P119" s="35" t="s">
        <v>868</v>
      </c>
      <c r="Q119" s="35" t="s">
        <v>869</v>
      </c>
      <c r="R119" s="35" t="s">
        <v>869</v>
      </c>
      <c r="S119" s="35" t="s">
        <v>869</v>
      </c>
    </row>
    <row r="120" spans="1:19" ht="75">
      <c r="A120" s="25" t="s">
        <v>179</v>
      </c>
      <c r="B120" s="50" t="s">
        <v>291</v>
      </c>
      <c r="C120" s="42" t="s">
        <v>371</v>
      </c>
      <c r="D120" s="46" t="s">
        <v>372</v>
      </c>
      <c r="E120" s="35" t="s">
        <v>872</v>
      </c>
      <c r="F120" s="34" t="s">
        <v>866</v>
      </c>
      <c r="G120" s="35" t="s">
        <v>896</v>
      </c>
      <c r="H120" s="201" t="s">
        <v>193</v>
      </c>
      <c r="I120" s="35" t="s">
        <v>868</v>
      </c>
      <c r="J120" s="35" t="s">
        <v>868</v>
      </c>
      <c r="K120" s="35" t="s">
        <v>868</v>
      </c>
      <c r="L120" s="35" t="s">
        <v>869</v>
      </c>
      <c r="M120" s="35" t="s">
        <v>868</v>
      </c>
      <c r="N120" s="35" t="s">
        <v>886</v>
      </c>
      <c r="O120" s="35" t="s">
        <v>884</v>
      </c>
      <c r="P120" s="35" t="s">
        <v>868</v>
      </c>
      <c r="Q120" s="35" t="s">
        <v>869</v>
      </c>
      <c r="R120" s="35" t="s">
        <v>869</v>
      </c>
      <c r="S120" s="35" t="s">
        <v>869</v>
      </c>
    </row>
    <row r="121" spans="1:19" ht="56.25">
      <c r="A121" s="25" t="s">
        <v>179</v>
      </c>
      <c r="B121" s="50" t="s">
        <v>291</v>
      </c>
      <c r="C121" s="42" t="s">
        <v>373</v>
      </c>
      <c r="D121" s="46" t="s">
        <v>374</v>
      </c>
      <c r="E121" s="35" t="s">
        <v>872</v>
      </c>
      <c r="F121" s="34" t="s">
        <v>866</v>
      </c>
      <c r="G121" s="35" t="s">
        <v>892</v>
      </c>
      <c r="H121" s="201" t="s">
        <v>193</v>
      </c>
      <c r="I121" s="35" t="s">
        <v>868</v>
      </c>
      <c r="J121" s="35" t="s">
        <v>868</v>
      </c>
      <c r="K121" s="35" t="s">
        <v>868</v>
      </c>
      <c r="L121" s="35" t="s">
        <v>869</v>
      </c>
      <c r="M121" s="35" t="s">
        <v>868</v>
      </c>
      <c r="N121" s="35" t="s">
        <v>886</v>
      </c>
      <c r="O121" s="35" t="s">
        <v>884</v>
      </c>
      <c r="P121" s="35" t="s">
        <v>868</v>
      </c>
      <c r="Q121" s="35" t="s">
        <v>869</v>
      </c>
      <c r="R121" s="35" t="s">
        <v>869</v>
      </c>
      <c r="S121" s="35" t="s">
        <v>869</v>
      </c>
    </row>
    <row r="122" spans="1:19" ht="56.25">
      <c r="A122" s="25" t="s">
        <v>179</v>
      </c>
      <c r="B122" s="50" t="s">
        <v>291</v>
      </c>
      <c r="C122" s="42" t="s">
        <v>375</v>
      </c>
      <c r="D122" s="46" t="s">
        <v>376</v>
      </c>
      <c r="E122" s="35" t="s">
        <v>872</v>
      </c>
      <c r="F122" s="34" t="s">
        <v>866</v>
      </c>
      <c r="G122" s="35" t="s">
        <v>889</v>
      </c>
      <c r="H122" s="201" t="s">
        <v>193</v>
      </c>
      <c r="I122" s="35" t="s">
        <v>868</v>
      </c>
      <c r="J122" s="35" t="s">
        <v>868</v>
      </c>
      <c r="K122" s="35" t="s">
        <v>868</v>
      </c>
      <c r="L122" s="35" t="s">
        <v>869</v>
      </c>
      <c r="M122" s="35" t="s">
        <v>868</v>
      </c>
      <c r="N122" s="35" t="s">
        <v>886</v>
      </c>
      <c r="O122" s="35" t="s">
        <v>884</v>
      </c>
      <c r="P122" s="35" t="s">
        <v>868</v>
      </c>
      <c r="Q122" s="35" t="s">
        <v>869</v>
      </c>
      <c r="R122" s="35" t="s">
        <v>869</v>
      </c>
      <c r="S122" s="35" t="s">
        <v>869</v>
      </c>
    </row>
    <row r="123" spans="1:19" ht="56.25" hidden="1">
      <c r="A123" s="21"/>
      <c r="B123" s="25" t="s">
        <v>377</v>
      </c>
      <c r="C123" s="26" t="s">
        <v>378</v>
      </c>
      <c r="D123" s="53" t="s">
        <v>174</v>
      </c>
      <c r="E123" s="53" t="s">
        <v>193</v>
      </c>
      <c r="F123" s="53" t="s">
        <v>193</v>
      </c>
      <c r="G123" s="53" t="s">
        <v>193</v>
      </c>
      <c r="H123" s="53" t="s">
        <v>193</v>
      </c>
      <c r="I123" s="53" t="s">
        <v>193</v>
      </c>
      <c r="J123" s="53" t="s">
        <v>193</v>
      </c>
      <c r="K123" s="53" t="s">
        <v>193</v>
      </c>
      <c r="L123" s="53" t="s">
        <v>193</v>
      </c>
      <c r="M123" s="53" t="s">
        <v>193</v>
      </c>
      <c r="N123" s="53" t="s">
        <v>193</v>
      </c>
      <c r="O123" s="53" t="s">
        <v>193</v>
      </c>
      <c r="P123" s="53" t="s">
        <v>193</v>
      </c>
      <c r="Q123" s="53" t="s">
        <v>193</v>
      </c>
      <c r="R123" s="53" t="s">
        <v>193</v>
      </c>
      <c r="S123" s="53" t="s">
        <v>193</v>
      </c>
    </row>
    <row r="124" spans="1:19" ht="56.25" hidden="1">
      <c r="A124" s="21"/>
      <c r="B124" s="25" t="s">
        <v>379</v>
      </c>
      <c r="C124" s="31" t="s">
        <v>380</v>
      </c>
      <c r="D124" s="53" t="s">
        <v>174</v>
      </c>
      <c r="E124" s="53" t="s">
        <v>193</v>
      </c>
      <c r="F124" s="53" t="s">
        <v>193</v>
      </c>
      <c r="G124" s="53" t="s">
        <v>193</v>
      </c>
      <c r="H124" s="53" t="s">
        <v>193</v>
      </c>
      <c r="I124" s="53" t="s">
        <v>193</v>
      </c>
      <c r="J124" s="53" t="s">
        <v>193</v>
      </c>
      <c r="K124" s="53" t="s">
        <v>193</v>
      </c>
      <c r="L124" s="53" t="s">
        <v>193</v>
      </c>
      <c r="M124" s="53" t="s">
        <v>193</v>
      </c>
      <c r="N124" s="53" t="s">
        <v>193</v>
      </c>
      <c r="O124" s="53" t="s">
        <v>193</v>
      </c>
      <c r="P124" s="53" t="s">
        <v>193</v>
      </c>
      <c r="Q124" s="53" t="s">
        <v>193</v>
      </c>
      <c r="R124" s="53" t="s">
        <v>193</v>
      </c>
      <c r="S124" s="53" t="s">
        <v>193</v>
      </c>
    </row>
    <row r="125" spans="1:19" ht="37.5" hidden="1">
      <c r="A125" s="21"/>
      <c r="B125" s="25" t="s">
        <v>381</v>
      </c>
      <c r="C125" s="31" t="s">
        <v>382</v>
      </c>
      <c r="D125" s="53" t="s">
        <v>174</v>
      </c>
      <c r="E125" s="53" t="s">
        <v>193</v>
      </c>
      <c r="F125" s="53" t="s">
        <v>193</v>
      </c>
      <c r="G125" s="53" t="s">
        <v>193</v>
      </c>
      <c r="H125" s="53" t="s">
        <v>193</v>
      </c>
      <c r="I125" s="53" t="s">
        <v>193</v>
      </c>
      <c r="J125" s="53" t="s">
        <v>193</v>
      </c>
      <c r="K125" s="53" t="s">
        <v>193</v>
      </c>
      <c r="L125" s="53" t="s">
        <v>193</v>
      </c>
      <c r="M125" s="53" t="s">
        <v>193</v>
      </c>
      <c r="N125" s="53" t="s">
        <v>193</v>
      </c>
      <c r="O125" s="53" t="s">
        <v>193</v>
      </c>
      <c r="P125" s="53" t="s">
        <v>193</v>
      </c>
      <c r="Q125" s="53" t="s">
        <v>193</v>
      </c>
      <c r="R125" s="53" t="s">
        <v>193</v>
      </c>
      <c r="S125" s="53" t="s">
        <v>193</v>
      </c>
    </row>
    <row r="126" spans="1:19" ht="75">
      <c r="A126" s="28" t="s">
        <v>185</v>
      </c>
      <c r="B126" s="33" t="s">
        <v>381</v>
      </c>
      <c r="C126" s="55" t="s">
        <v>383</v>
      </c>
      <c r="D126" s="35" t="s">
        <v>384</v>
      </c>
      <c r="E126" s="35" t="s">
        <v>872</v>
      </c>
      <c r="F126" s="34" t="s">
        <v>866</v>
      </c>
      <c r="G126" s="35" t="s">
        <v>892</v>
      </c>
      <c r="H126" s="201" t="s">
        <v>193</v>
      </c>
      <c r="I126" s="35" t="s">
        <v>868</v>
      </c>
      <c r="J126" s="35" t="s">
        <v>868</v>
      </c>
      <c r="K126" s="35" t="s">
        <v>868</v>
      </c>
      <c r="L126" s="35" t="s">
        <v>868</v>
      </c>
      <c r="M126" s="35" t="s">
        <v>868</v>
      </c>
      <c r="N126" s="35" t="s">
        <v>868</v>
      </c>
      <c r="O126" s="35" t="s">
        <v>868</v>
      </c>
      <c r="P126" s="35" t="s">
        <v>868</v>
      </c>
      <c r="Q126" s="35" t="s">
        <v>868</v>
      </c>
      <c r="R126" s="35" t="s">
        <v>868</v>
      </c>
      <c r="S126" s="35" t="s">
        <v>868</v>
      </c>
    </row>
    <row r="127" spans="1:19" ht="56.25">
      <c r="B127" s="33" t="s">
        <v>381</v>
      </c>
      <c r="C127" s="55" t="s">
        <v>385</v>
      </c>
      <c r="D127" s="35" t="s">
        <v>386</v>
      </c>
      <c r="E127" s="35" t="s">
        <v>872</v>
      </c>
      <c r="F127" s="34" t="s">
        <v>866</v>
      </c>
      <c r="G127" s="35" t="s">
        <v>892</v>
      </c>
      <c r="H127" s="201" t="s">
        <v>193</v>
      </c>
      <c r="I127" s="35" t="s">
        <v>868</v>
      </c>
      <c r="J127" s="35" t="s">
        <v>868</v>
      </c>
      <c r="K127" s="35" t="s">
        <v>868</v>
      </c>
      <c r="L127" s="35" t="s">
        <v>868</v>
      </c>
      <c r="M127" s="35" t="s">
        <v>868</v>
      </c>
      <c r="N127" s="35" t="s">
        <v>868</v>
      </c>
      <c r="O127" s="35" t="s">
        <v>868</v>
      </c>
      <c r="P127" s="35" t="s">
        <v>868</v>
      </c>
      <c r="Q127" s="35" t="s">
        <v>868</v>
      </c>
      <c r="R127" s="35" t="s">
        <v>868</v>
      </c>
      <c r="S127" s="35" t="s">
        <v>868</v>
      </c>
    </row>
  </sheetData>
  <autoFilter ref="B21:S127">
    <filterColumn colId="2">
      <filters>
        <filter val="J1101004"/>
        <filter val="J1101007"/>
        <filter val="J1101008"/>
        <filter val="J1102003-1"/>
        <filter val="J1102003-10"/>
        <filter val="J1102003-11"/>
        <filter val="J1102003-12"/>
        <filter val="J1102003-13"/>
        <filter val="J1102003-14"/>
        <filter val="J1102003-15"/>
        <filter val="J1102003-16"/>
        <filter val="J1102003-17"/>
        <filter val="J1102003-18"/>
        <filter val="J1102003-19"/>
        <filter val="J1102003-2"/>
        <filter val="J1102003-20"/>
        <filter val="J1102003-21"/>
        <filter val="J1102003-22"/>
        <filter val="J1102003-23"/>
        <filter val="J1102003-24"/>
        <filter val="J1102003-3"/>
        <filter val="J1102003-4"/>
        <filter val="J1102003-5"/>
        <filter val="J1102003-6"/>
        <filter val="J1102003-7"/>
        <filter val="J1102003-8"/>
        <filter val="J1102003-9"/>
        <filter val="J1104006"/>
        <filter val="J1202002"/>
        <filter val="J1202005"/>
        <filter val="K_1101003"/>
        <filter val="K_1101004"/>
        <filter val="K_1104015"/>
        <filter val="K_1110007"/>
        <filter val="K_1110008"/>
        <filter val="K_1110009"/>
        <filter val="K_1110010"/>
        <filter val="K_1110011"/>
        <filter val="K_1110012"/>
        <filter val="K_1201002"/>
        <filter val="K_1202001"/>
        <filter val="K_1308013"/>
        <filter val="K_1308014"/>
        <filter val="L_1101001"/>
        <filter val="L_1101002"/>
        <filter val="L_1101003"/>
        <filter val="L_1101004"/>
        <filter val="L_1101006"/>
        <filter val="L_1101007"/>
        <filter val="L_1101008"/>
        <filter val="L_1101009"/>
        <filter val="L_1101010"/>
        <filter val="L_1101014"/>
        <filter val="L_1102011"/>
        <filter val="L_1103013"/>
        <filter val="L_1104012"/>
        <filter val="L_1104015"/>
        <filter val="M_1102001"/>
        <filter val="М_1201002"/>
      </filters>
    </filterColumn>
  </autoFilter>
  <mergeCells count="5">
    <mergeCell ref="B4:S4"/>
    <mergeCell ref="B6:S6"/>
    <mergeCell ref="B7:S7"/>
    <mergeCell ref="B9:S9"/>
    <mergeCell ref="B10:S10"/>
  </mergeCells>
  <pageMargins left="0.70833333333333304" right="0.70833333333333304" top="0.74791666666666701" bottom="0.74791666666666701" header="0.51180555555555496" footer="0.51180555555555496"/>
  <pageSetup paperSize="9" firstPageNumber="0" orientation="landscape" horizontalDpi="300" verticalDpi="30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FFC000"/>
  </sheetPr>
  <dimension ref="A1:BL195"/>
  <sheetViews>
    <sheetView topLeftCell="A10" zoomScale="65" zoomScaleNormal="65" workbookViewId="0">
      <pane xSplit="3" ySplit="7" topLeftCell="D100" activePane="bottomRight" state="frozen"/>
      <selection activeCell="E90" sqref="E90"/>
      <selection pane="topRight" activeCell="E90" sqref="E90"/>
      <selection pane="bottomLeft" activeCell="E90" sqref="E90"/>
      <selection pane="bottomRight" activeCell="E90" sqref="E90"/>
    </sheetView>
  </sheetViews>
  <sheetFormatPr defaultRowHeight="15.75"/>
  <cols>
    <col min="1" max="1" width="10.25" style="216" customWidth="1"/>
    <col min="2" max="2" width="51.625" style="217" customWidth="1"/>
    <col min="3" max="3" width="15.5" style="217" customWidth="1"/>
    <col min="4" max="4" width="16.375" style="217" customWidth="1"/>
    <col min="5" max="5" width="29" style="217" customWidth="1"/>
    <col min="6" max="6" width="25.875" style="217" customWidth="1"/>
    <col min="7" max="7" width="17.875" style="217" customWidth="1"/>
    <col min="8" max="8" width="17.375" style="217" customWidth="1"/>
    <col min="9" max="9" width="14" style="217" customWidth="1"/>
    <col min="10" max="10" width="12.75" style="217" customWidth="1"/>
    <col min="11" max="12" width="17.375" style="217" customWidth="1"/>
    <col min="13" max="13" width="18.5" style="217" customWidth="1"/>
    <col min="14" max="14" width="21.5" style="217" customWidth="1"/>
    <col min="15" max="15" width="7.75" style="217" customWidth="1"/>
    <col min="16" max="16" width="9" style="217" customWidth="1"/>
    <col min="17" max="17" width="17.75" style="217" customWidth="1"/>
    <col min="18" max="18" width="18.375" style="217" customWidth="1"/>
    <col min="19" max="19" width="9.125" style="217" customWidth="1"/>
    <col min="20" max="20" width="9" style="217" customWidth="1"/>
    <col min="21" max="21" width="22" style="217" customWidth="1"/>
    <col min="22" max="22" width="11.875" style="217" customWidth="1"/>
    <col min="23" max="23" width="17.375" style="217" customWidth="1"/>
    <col min="24" max="24" width="14.875" style="217" customWidth="1"/>
    <col min="25" max="25" width="10.625" style="216" customWidth="1"/>
    <col min="26" max="26" width="9.25" style="216" customWidth="1"/>
    <col min="27" max="27" width="11.125" style="216" customWidth="1"/>
    <col min="28" max="28" width="11.875" style="216" customWidth="1"/>
    <col min="29" max="29" width="15.625" style="216" customWidth="1"/>
    <col min="30" max="31" width="15.875" style="216" customWidth="1"/>
    <col min="32" max="32" width="20.75" style="216" customWidth="1"/>
    <col min="33" max="33" width="18.375" style="216" customWidth="1"/>
    <col min="34" max="34" width="29" style="216" customWidth="1"/>
    <col min="35" max="64" width="9" style="216" customWidth="1"/>
    <col min="65" max="254" width="9" customWidth="1"/>
    <col min="255" max="255" width="3.875" customWidth="1"/>
    <col min="256" max="256" width="16" customWidth="1"/>
    <col min="257" max="257" width="16.625" customWidth="1"/>
    <col min="258" max="258" width="13.5" customWidth="1"/>
    <col min="259" max="260" width="10.875" customWidth="1"/>
    <col min="261" max="261" width="6.25" customWidth="1"/>
    <col min="262" max="262" width="8.875" customWidth="1"/>
    <col min="263" max="263" width="13.875" customWidth="1"/>
    <col min="264" max="264" width="13.25" customWidth="1"/>
    <col min="265" max="265" width="16" customWidth="1"/>
    <col min="266" max="266" width="11.625" customWidth="1"/>
    <col min="267" max="267" width="16.875" customWidth="1"/>
    <col min="268" max="268" width="13.25" customWidth="1"/>
    <col min="269" max="269" width="18.375" customWidth="1"/>
    <col min="270" max="270" width="15" customWidth="1"/>
    <col min="271" max="271" width="14.75" customWidth="1"/>
    <col min="272" max="272" width="14.625" customWidth="1"/>
    <col min="273" max="273" width="13.75" customWidth="1"/>
    <col min="274" max="274" width="14.25" customWidth="1"/>
    <col min="275" max="275" width="15.125" customWidth="1"/>
    <col min="276" max="276" width="20.5" customWidth="1"/>
    <col min="277" max="277" width="27.875" customWidth="1"/>
    <col min="278" max="278" width="6.875" customWidth="1"/>
    <col min="279" max="279" width="5" customWidth="1"/>
    <col min="280" max="280" width="8" customWidth="1"/>
    <col min="281" max="281" width="11.875" customWidth="1"/>
    <col min="282" max="510" width="9" customWidth="1"/>
    <col min="511" max="511" width="3.875" customWidth="1"/>
    <col min="512" max="512" width="16" customWidth="1"/>
    <col min="513" max="513" width="16.625" customWidth="1"/>
    <col min="514" max="514" width="13.5" customWidth="1"/>
    <col min="515" max="516" width="10.875" customWidth="1"/>
    <col min="517" max="517" width="6.25" customWidth="1"/>
    <col min="518" max="518" width="8.875" customWidth="1"/>
    <col min="519" max="519" width="13.875" customWidth="1"/>
    <col min="520" max="520" width="13.25" customWidth="1"/>
    <col min="521" max="521" width="16" customWidth="1"/>
    <col min="522" max="522" width="11.625" customWidth="1"/>
    <col min="523" max="523" width="16.875" customWidth="1"/>
    <col min="524" max="524" width="13.25" customWidth="1"/>
    <col min="525" max="525" width="18.375" customWidth="1"/>
    <col min="526" max="526" width="15" customWidth="1"/>
    <col min="527" max="527" width="14.75" customWidth="1"/>
    <col min="528" max="528" width="14.625" customWidth="1"/>
    <col min="529" max="529" width="13.75" customWidth="1"/>
    <col min="530" max="530" width="14.25" customWidth="1"/>
    <col min="531" max="531" width="15.125" customWidth="1"/>
    <col min="532" max="532" width="20.5" customWidth="1"/>
    <col min="533" max="533" width="27.875" customWidth="1"/>
    <col min="534" max="534" width="6.875" customWidth="1"/>
    <col min="535" max="535" width="5" customWidth="1"/>
    <col min="536" max="536" width="8" customWidth="1"/>
    <col min="537" max="537" width="11.875" customWidth="1"/>
    <col min="538" max="766" width="9" customWidth="1"/>
    <col min="767" max="767" width="3.875" customWidth="1"/>
    <col min="768" max="768" width="16" customWidth="1"/>
    <col min="769" max="769" width="16.625" customWidth="1"/>
    <col min="770" max="770" width="13.5" customWidth="1"/>
    <col min="771" max="772" width="10.875" customWidth="1"/>
    <col min="773" max="773" width="6.25" customWidth="1"/>
    <col min="774" max="774" width="8.875" customWidth="1"/>
    <col min="775" max="775" width="13.875" customWidth="1"/>
    <col min="776" max="776" width="13.25" customWidth="1"/>
    <col min="777" max="777" width="16" customWidth="1"/>
    <col min="778" max="778" width="11.625" customWidth="1"/>
    <col min="779" max="779" width="16.875" customWidth="1"/>
    <col min="780" max="780" width="13.25" customWidth="1"/>
    <col min="781" max="781" width="18.375" customWidth="1"/>
    <col min="782" max="782" width="15" customWidth="1"/>
    <col min="783" max="783" width="14.75" customWidth="1"/>
    <col min="784" max="784" width="14.625" customWidth="1"/>
    <col min="785" max="785" width="13.75" customWidth="1"/>
    <col min="786" max="786" width="14.25" customWidth="1"/>
    <col min="787" max="787" width="15.125" customWidth="1"/>
    <col min="788" max="788" width="20.5" customWidth="1"/>
    <col min="789" max="789" width="27.875" customWidth="1"/>
    <col min="790" max="790" width="6.875" customWidth="1"/>
    <col min="791" max="791" width="5" customWidth="1"/>
    <col min="792" max="792" width="8" customWidth="1"/>
    <col min="793" max="793" width="11.875" customWidth="1"/>
    <col min="794" max="1022" width="9" customWidth="1"/>
    <col min="1023" max="1023" width="3.875" customWidth="1"/>
    <col min="1024" max="1025" width="16" customWidth="1"/>
  </cols>
  <sheetData>
    <row r="1" spans="1:35" ht="18.75">
      <c r="P1" s="2" t="s">
        <v>897</v>
      </c>
      <c r="AE1" s="2"/>
    </row>
    <row r="2" spans="1:35" ht="18.75">
      <c r="P2" s="75" t="s">
        <v>1</v>
      </c>
      <c r="AE2" s="75"/>
    </row>
    <row r="3" spans="1:35" ht="18.75">
      <c r="P3" s="75" t="s">
        <v>898</v>
      </c>
      <c r="AE3" s="75"/>
    </row>
    <row r="4" spans="1:35" ht="18.75">
      <c r="A4" s="411" t="s">
        <v>899</v>
      </c>
      <c r="B4" s="411"/>
      <c r="C4" s="411"/>
      <c r="D4" s="411"/>
      <c r="E4" s="411"/>
      <c r="F4" s="411"/>
      <c r="G4" s="411"/>
      <c r="H4" s="411"/>
      <c r="I4" s="411"/>
      <c r="J4" s="411"/>
      <c r="K4" s="411"/>
      <c r="L4" s="411"/>
      <c r="M4" s="411"/>
      <c r="N4" s="411"/>
      <c r="O4" s="411"/>
      <c r="P4" s="411"/>
      <c r="AE4" s="75"/>
    </row>
    <row r="5" spans="1:35" ht="18.75">
      <c r="A5" s="228"/>
      <c r="B5" s="228"/>
      <c r="C5" s="228"/>
      <c r="D5" s="228"/>
      <c r="E5" s="228"/>
      <c r="F5" s="228"/>
      <c r="G5" s="228"/>
      <c r="H5" s="228"/>
      <c r="I5" s="228"/>
      <c r="J5" s="228"/>
      <c r="K5" s="228"/>
      <c r="L5" s="228"/>
      <c r="M5" s="228"/>
      <c r="N5" s="228"/>
      <c r="O5" s="228"/>
      <c r="P5" s="228"/>
      <c r="AE5" s="75"/>
    </row>
    <row r="6" spans="1:35" ht="16.5">
      <c r="A6" s="411" t="s">
        <v>900</v>
      </c>
      <c r="B6" s="411"/>
      <c r="C6" s="411"/>
      <c r="D6" s="411"/>
      <c r="E6" s="411"/>
      <c r="F6" s="411"/>
      <c r="G6" s="411"/>
      <c r="H6" s="411"/>
      <c r="I6" s="411"/>
      <c r="J6" s="411"/>
      <c r="K6" s="411"/>
      <c r="L6" s="411"/>
      <c r="M6" s="411"/>
      <c r="N6" s="411"/>
      <c r="O6" s="411"/>
      <c r="P6" s="411"/>
      <c r="Q6" s="157"/>
      <c r="R6" s="157"/>
      <c r="S6" s="157"/>
      <c r="T6" s="157"/>
      <c r="U6" s="157"/>
      <c r="V6" s="157"/>
      <c r="W6" s="157"/>
      <c r="X6" s="157"/>
      <c r="Y6" s="157"/>
      <c r="Z6" s="157"/>
      <c r="AA6" s="157"/>
      <c r="AB6" s="157"/>
      <c r="AC6" s="157"/>
      <c r="AD6" s="157"/>
      <c r="AE6" s="157"/>
      <c r="AF6" s="157"/>
      <c r="AG6" s="157"/>
      <c r="AH6" s="157"/>
    </row>
    <row r="7" spans="1:35" ht="16.5">
      <c r="A7" s="228"/>
      <c r="B7" s="228"/>
      <c r="C7" s="228"/>
      <c r="D7" s="228"/>
      <c r="E7" s="228"/>
      <c r="F7" s="228"/>
      <c r="G7" s="228"/>
      <c r="H7" s="228"/>
      <c r="I7" s="228"/>
      <c r="J7" s="228"/>
      <c r="K7" s="228"/>
      <c r="L7" s="228"/>
      <c r="M7" s="228"/>
      <c r="N7" s="228"/>
      <c r="O7" s="228"/>
      <c r="P7" s="228"/>
      <c r="Q7" s="157"/>
      <c r="R7" s="157"/>
      <c r="S7" s="157"/>
      <c r="T7" s="157"/>
      <c r="U7" s="157"/>
      <c r="V7" s="157"/>
      <c r="W7" s="157"/>
      <c r="X7" s="157"/>
      <c r="Y7" s="157"/>
      <c r="Z7" s="157"/>
      <c r="AA7" s="157"/>
      <c r="AB7" s="157"/>
      <c r="AC7" s="157"/>
      <c r="AD7" s="157"/>
      <c r="AE7" s="157"/>
      <c r="AF7" s="157"/>
      <c r="AG7" s="157"/>
      <c r="AH7" s="157"/>
    </row>
    <row r="8" spans="1:35">
      <c r="A8" s="403" t="s">
        <v>476</v>
      </c>
      <c r="B8" s="403"/>
      <c r="C8" s="403"/>
      <c r="D8" s="403"/>
      <c r="E8" s="403"/>
      <c r="F8" s="403"/>
      <c r="G8" s="403"/>
      <c r="H8" s="403"/>
      <c r="I8" s="403"/>
      <c r="J8" s="403"/>
      <c r="K8" s="403"/>
      <c r="L8" s="403"/>
      <c r="M8" s="403"/>
      <c r="N8" s="403"/>
      <c r="O8" s="403"/>
      <c r="P8" s="403"/>
      <c r="Q8" s="212"/>
      <c r="R8" s="212"/>
      <c r="S8" s="212"/>
      <c r="T8" s="212"/>
      <c r="U8" s="212"/>
      <c r="V8" s="212"/>
      <c r="W8" s="212"/>
      <c r="X8" s="212"/>
      <c r="Y8" s="212"/>
      <c r="Z8" s="212"/>
      <c r="AA8" s="212"/>
      <c r="AB8" s="212"/>
      <c r="AC8" s="212"/>
      <c r="AD8" s="212"/>
      <c r="AE8" s="212"/>
      <c r="AF8" s="212"/>
      <c r="AG8" s="212"/>
      <c r="AH8" s="212"/>
    </row>
    <row r="9" spans="1:35">
      <c r="A9" s="361" t="s">
        <v>3</v>
      </c>
      <c r="B9" s="361"/>
      <c r="C9" s="361"/>
      <c r="D9" s="361"/>
      <c r="E9" s="361"/>
      <c r="F9" s="361"/>
      <c r="G9" s="361"/>
      <c r="H9" s="361"/>
      <c r="I9" s="361"/>
      <c r="J9" s="361"/>
      <c r="K9" s="361"/>
      <c r="L9" s="361"/>
      <c r="M9" s="361"/>
      <c r="N9" s="361"/>
      <c r="O9" s="361"/>
      <c r="P9" s="361"/>
      <c r="Q9" s="137"/>
      <c r="R9" s="137"/>
      <c r="S9" s="137"/>
      <c r="T9" s="137"/>
      <c r="U9" s="137"/>
      <c r="V9" s="137"/>
      <c r="W9" s="137"/>
      <c r="X9" s="137"/>
      <c r="Y9" s="137"/>
      <c r="Z9" s="137"/>
      <c r="AA9" s="137"/>
      <c r="AB9" s="137"/>
      <c r="AC9" s="137"/>
      <c r="AD9" s="137"/>
      <c r="AE9" s="137"/>
      <c r="AF9" s="137"/>
      <c r="AG9" s="137"/>
      <c r="AH9" s="137"/>
    </row>
    <row r="10" spans="1:35">
      <c r="A10" s="412"/>
      <c r="B10" s="412"/>
      <c r="C10" s="412"/>
      <c r="D10" s="412"/>
      <c r="E10" s="412"/>
      <c r="F10" s="412"/>
      <c r="G10" s="412"/>
      <c r="H10" s="412"/>
      <c r="I10" s="412"/>
      <c r="J10" s="412"/>
      <c r="K10" s="412"/>
      <c r="L10" s="412"/>
      <c r="M10" s="412"/>
      <c r="N10" s="412"/>
      <c r="O10" s="412"/>
      <c r="P10" s="412"/>
      <c r="Q10" s="229"/>
      <c r="R10" s="229"/>
      <c r="S10" s="229"/>
      <c r="T10" s="229"/>
      <c r="U10" s="229"/>
      <c r="V10" s="229"/>
      <c r="W10" s="229"/>
      <c r="X10" s="229"/>
      <c r="Y10" s="229"/>
      <c r="Z10" s="229"/>
      <c r="AA10" s="229"/>
      <c r="AB10" s="229"/>
      <c r="AC10" s="229"/>
      <c r="AD10" s="229"/>
      <c r="AE10" s="229"/>
      <c r="AF10" s="229"/>
      <c r="AG10" s="229"/>
      <c r="AH10" s="229"/>
    </row>
    <row r="11" spans="1:35" ht="16.5">
      <c r="A11" s="363" t="s">
        <v>4</v>
      </c>
      <c r="B11" s="363"/>
      <c r="C11" s="363"/>
      <c r="D11" s="363"/>
      <c r="E11" s="363"/>
      <c r="F11" s="363"/>
      <c r="G11" s="363"/>
      <c r="H11" s="363"/>
      <c r="I11" s="363"/>
      <c r="J11" s="363"/>
      <c r="K11" s="363"/>
      <c r="L11" s="363"/>
      <c r="M11" s="363"/>
      <c r="N11" s="363"/>
      <c r="O11" s="363"/>
      <c r="P11" s="363"/>
      <c r="Q11" s="230"/>
      <c r="R11" s="230"/>
      <c r="S11" s="230"/>
      <c r="T11" s="230"/>
      <c r="U11" s="230"/>
      <c r="V11" s="230"/>
      <c r="W11" s="230"/>
      <c r="X11" s="230"/>
      <c r="Y11" s="230"/>
      <c r="Z11" s="230"/>
      <c r="AA11" s="230"/>
      <c r="AB11" s="230"/>
      <c r="AC11" s="230"/>
      <c r="AD11" s="230"/>
      <c r="AE11" s="230"/>
      <c r="AF11" s="230"/>
      <c r="AG11" s="230"/>
      <c r="AH11" s="230"/>
    </row>
    <row r="12" spans="1:35">
      <c r="A12" s="413"/>
      <c r="B12" s="413"/>
      <c r="C12" s="413"/>
      <c r="D12" s="413"/>
      <c r="E12" s="413"/>
      <c r="F12" s="413"/>
      <c r="G12" s="413"/>
      <c r="H12" s="413"/>
      <c r="I12" s="413"/>
      <c r="J12" s="413"/>
      <c r="K12" s="413"/>
      <c r="L12" s="413"/>
      <c r="M12" s="413"/>
      <c r="N12" s="413"/>
      <c r="O12" s="413"/>
      <c r="P12" s="413"/>
      <c r="Q12" s="413"/>
      <c r="R12" s="413"/>
      <c r="S12" s="413"/>
      <c r="T12" s="413"/>
      <c r="U12" s="413"/>
      <c r="V12" s="413"/>
      <c r="W12" s="413"/>
      <c r="X12" s="413"/>
      <c r="Y12" s="413"/>
      <c r="Z12" s="413"/>
      <c r="AA12" s="413"/>
      <c r="AB12" s="413"/>
      <c r="AC12" s="413"/>
      <c r="AD12" s="413"/>
      <c r="AE12" s="413"/>
      <c r="AF12" s="413"/>
      <c r="AG12" s="413"/>
      <c r="AH12" s="413"/>
    </row>
    <row r="13" spans="1:35" s="219" customFormat="1" ht="49.35" customHeight="1">
      <c r="A13" s="409" t="s">
        <v>6</v>
      </c>
      <c r="B13" s="409" t="s">
        <v>7</v>
      </c>
      <c r="C13" s="409" t="s">
        <v>840</v>
      </c>
      <c r="D13" s="409" t="s">
        <v>901</v>
      </c>
      <c r="E13" s="409"/>
      <c r="F13" s="409"/>
      <c r="G13" s="409" t="s">
        <v>902</v>
      </c>
      <c r="H13" s="409" t="s">
        <v>903</v>
      </c>
      <c r="I13" s="409"/>
      <c r="J13" s="409"/>
      <c r="K13" s="409"/>
      <c r="L13" s="409"/>
      <c r="M13" s="410" t="s">
        <v>904</v>
      </c>
      <c r="N13" s="410"/>
      <c r="O13" s="410"/>
      <c r="P13" s="410"/>
      <c r="Q13" s="410" t="s">
        <v>905</v>
      </c>
      <c r="R13" s="410"/>
      <c r="S13" s="410"/>
      <c r="T13" s="410"/>
      <c r="U13" s="410" t="s">
        <v>906</v>
      </c>
      <c r="V13" s="389" t="s">
        <v>907</v>
      </c>
      <c r="W13" s="389"/>
      <c r="X13" s="389" t="s">
        <v>908</v>
      </c>
      <c r="Y13" s="389" t="s">
        <v>909</v>
      </c>
      <c r="Z13" s="389"/>
      <c r="AA13" s="410" t="s">
        <v>910</v>
      </c>
      <c r="AB13" s="410"/>
      <c r="AC13" s="410"/>
      <c r="AD13" s="410"/>
      <c r="AE13" s="410" t="s">
        <v>911</v>
      </c>
      <c r="AF13" s="410" t="s">
        <v>912</v>
      </c>
      <c r="AG13" s="410"/>
      <c r="AH13" s="409" t="s">
        <v>913</v>
      </c>
      <c r="AI13" s="216"/>
    </row>
    <row r="14" spans="1:35" s="219" customFormat="1" ht="215.25" customHeight="1">
      <c r="A14" s="409"/>
      <c r="B14" s="409"/>
      <c r="C14" s="409"/>
      <c r="D14" s="409" t="s">
        <v>914</v>
      </c>
      <c r="E14" s="409"/>
      <c r="F14" s="409" t="s">
        <v>915</v>
      </c>
      <c r="G14" s="409"/>
      <c r="H14" s="409" t="s">
        <v>916</v>
      </c>
      <c r="I14" s="409" t="s">
        <v>917</v>
      </c>
      <c r="J14" s="409"/>
      <c r="K14" s="409" t="s">
        <v>918</v>
      </c>
      <c r="L14" s="409" t="s">
        <v>919</v>
      </c>
      <c r="M14" s="389" t="s">
        <v>920</v>
      </c>
      <c r="N14" s="389" t="s">
        <v>921</v>
      </c>
      <c r="O14" s="389" t="s">
        <v>922</v>
      </c>
      <c r="P14" s="389"/>
      <c r="Q14" s="389" t="s">
        <v>923</v>
      </c>
      <c r="R14" s="389" t="s">
        <v>924</v>
      </c>
      <c r="S14" s="389" t="s">
        <v>925</v>
      </c>
      <c r="T14" s="389"/>
      <c r="U14" s="410"/>
      <c r="V14" s="389"/>
      <c r="W14" s="389"/>
      <c r="X14" s="389"/>
      <c r="Y14" s="389"/>
      <c r="Z14" s="389"/>
      <c r="AA14" s="414" t="s">
        <v>926</v>
      </c>
      <c r="AB14" s="414"/>
      <c r="AC14" s="409" t="s">
        <v>927</v>
      </c>
      <c r="AD14" s="409"/>
      <c r="AE14" s="410"/>
      <c r="AF14" s="410" t="s">
        <v>928</v>
      </c>
      <c r="AG14" s="410" t="s">
        <v>929</v>
      </c>
      <c r="AH14" s="409"/>
      <c r="AI14" s="216"/>
    </row>
    <row r="15" spans="1:35" s="219" customFormat="1" ht="69.75" customHeight="1">
      <c r="A15" s="409"/>
      <c r="B15" s="409"/>
      <c r="C15" s="409"/>
      <c r="D15" s="222" t="s">
        <v>930</v>
      </c>
      <c r="E15" s="222" t="s">
        <v>931</v>
      </c>
      <c r="F15" s="409"/>
      <c r="G15" s="409"/>
      <c r="H15" s="409"/>
      <c r="I15" s="231" t="s">
        <v>515</v>
      </c>
      <c r="J15" s="231" t="s">
        <v>932</v>
      </c>
      <c r="K15" s="409"/>
      <c r="L15" s="409"/>
      <c r="M15" s="389"/>
      <c r="N15" s="389"/>
      <c r="O15" s="140" t="s">
        <v>933</v>
      </c>
      <c r="P15" s="140" t="s">
        <v>934</v>
      </c>
      <c r="Q15" s="389"/>
      <c r="R15" s="389"/>
      <c r="S15" s="140" t="s">
        <v>933</v>
      </c>
      <c r="T15" s="140" t="s">
        <v>934</v>
      </c>
      <c r="U15" s="410"/>
      <c r="V15" s="139" t="s">
        <v>935</v>
      </c>
      <c r="W15" s="139" t="s">
        <v>936</v>
      </c>
      <c r="X15" s="389"/>
      <c r="Y15" s="140" t="s">
        <v>933</v>
      </c>
      <c r="Z15" s="140" t="s">
        <v>934</v>
      </c>
      <c r="AA15" s="232" t="s">
        <v>937</v>
      </c>
      <c r="AB15" s="232" t="s">
        <v>938</v>
      </c>
      <c r="AC15" s="232" t="s">
        <v>937</v>
      </c>
      <c r="AD15" s="232" t="s">
        <v>938</v>
      </c>
      <c r="AE15" s="410"/>
      <c r="AF15" s="410"/>
      <c r="AG15" s="410"/>
      <c r="AH15" s="409"/>
      <c r="AI15" s="216"/>
    </row>
    <row r="16" spans="1:35" s="219" customFormat="1" ht="15">
      <c r="A16" s="227">
        <v>1</v>
      </c>
      <c r="B16" s="227">
        <v>2</v>
      </c>
      <c r="C16" s="227">
        <v>3</v>
      </c>
      <c r="D16" s="227">
        <v>4</v>
      </c>
      <c r="E16" s="227">
        <v>5</v>
      </c>
      <c r="F16" s="227">
        <v>6</v>
      </c>
      <c r="G16" s="227">
        <v>7</v>
      </c>
      <c r="H16" s="227">
        <v>8</v>
      </c>
      <c r="I16" s="227">
        <v>9</v>
      </c>
      <c r="J16" s="227">
        <v>10</v>
      </c>
      <c r="K16" s="227">
        <v>11</v>
      </c>
      <c r="L16" s="227">
        <v>12</v>
      </c>
      <c r="M16" s="227">
        <v>13</v>
      </c>
      <c r="N16" s="227">
        <v>14</v>
      </c>
      <c r="O16" s="227">
        <v>15</v>
      </c>
      <c r="P16" s="227">
        <v>16</v>
      </c>
      <c r="Q16" s="227">
        <v>17</v>
      </c>
      <c r="R16" s="227">
        <v>18</v>
      </c>
      <c r="S16" s="227">
        <v>19</v>
      </c>
      <c r="T16" s="227">
        <v>20</v>
      </c>
      <c r="U16" s="227">
        <v>21</v>
      </c>
      <c r="V16" s="227">
        <v>22</v>
      </c>
      <c r="W16" s="227">
        <v>23</v>
      </c>
      <c r="X16" s="227">
        <v>24</v>
      </c>
      <c r="Y16" s="227">
        <v>25</v>
      </c>
      <c r="Z16" s="227">
        <v>26</v>
      </c>
      <c r="AA16" s="227">
        <v>27</v>
      </c>
      <c r="AB16" s="227">
        <v>28</v>
      </c>
      <c r="AC16" s="227">
        <v>29</v>
      </c>
      <c r="AD16" s="227">
        <v>30</v>
      </c>
      <c r="AE16" s="227">
        <v>31</v>
      </c>
      <c r="AF16" s="227">
        <v>32</v>
      </c>
      <c r="AG16" s="227">
        <v>33</v>
      </c>
      <c r="AH16" s="227">
        <v>34</v>
      </c>
      <c r="AI16" s="216"/>
    </row>
    <row r="17" spans="1:34" ht="18.75">
      <c r="A17" s="36" t="s">
        <v>187</v>
      </c>
      <c r="B17" s="37" t="s">
        <v>188</v>
      </c>
      <c r="C17" s="38" t="s">
        <v>174</v>
      </c>
      <c r="D17" s="233"/>
      <c r="E17" s="233"/>
      <c r="F17" s="233"/>
      <c r="G17" s="233"/>
      <c r="H17" s="233"/>
      <c r="I17" s="233"/>
      <c r="J17" s="233"/>
      <c r="K17" s="233"/>
      <c r="L17" s="233"/>
      <c r="M17" s="233"/>
      <c r="N17" s="233"/>
      <c r="O17" s="233"/>
      <c r="P17" s="233"/>
      <c r="Q17" s="233"/>
      <c r="R17" s="233"/>
      <c r="S17" s="233"/>
      <c r="T17" s="233"/>
      <c r="U17" s="233"/>
      <c r="V17" s="233"/>
      <c r="W17" s="233"/>
      <c r="X17" s="233"/>
      <c r="Y17" s="233"/>
      <c r="Z17" s="233"/>
      <c r="AA17" s="233"/>
      <c r="AB17" s="233"/>
      <c r="AC17" s="233"/>
      <c r="AD17" s="233"/>
      <c r="AE17" s="233"/>
      <c r="AF17" s="234"/>
      <c r="AG17" s="234"/>
      <c r="AH17" s="234"/>
    </row>
    <row r="18" spans="1:34" ht="37.5">
      <c r="A18" s="25" t="s">
        <v>189</v>
      </c>
      <c r="B18" s="26" t="s">
        <v>190</v>
      </c>
      <c r="C18" s="27" t="s">
        <v>174</v>
      </c>
      <c r="D18" s="27" t="s">
        <v>193</v>
      </c>
      <c r="E18" s="27" t="s">
        <v>193</v>
      </c>
      <c r="F18" s="27" t="s">
        <v>193</v>
      </c>
      <c r="G18" s="27" t="s">
        <v>193</v>
      </c>
      <c r="H18" s="27" t="s">
        <v>193</v>
      </c>
      <c r="I18" s="27" t="s">
        <v>193</v>
      </c>
      <c r="J18" s="27" t="s">
        <v>193</v>
      </c>
      <c r="K18" s="27" t="s">
        <v>193</v>
      </c>
      <c r="L18" s="27" t="s">
        <v>193</v>
      </c>
      <c r="M18" s="27" t="s">
        <v>193</v>
      </c>
      <c r="N18" s="27" t="s">
        <v>193</v>
      </c>
      <c r="O18" s="27" t="s">
        <v>193</v>
      </c>
      <c r="P18" s="27" t="s">
        <v>193</v>
      </c>
      <c r="Q18" s="27" t="s">
        <v>193</v>
      </c>
      <c r="R18" s="27" t="s">
        <v>193</v>
      </c>
      <c r="S18" s="27" t="s">
        <v>193</v>
      </c>
      <c r="T18" s="27" t="s">
        <v>193</v>
      </c>
      <c r="U18" s="27" t="s">
        <v>193</v>
      </c>
      <c r="V18" s="27" t="s">
        <v>193</v>
      </c>
      <c r="W18" s="27" t="s">
        <v>193</v>
      </c>
      <c r="X18" s="27" t="s">
        <v>193</v>
      </c>
      <c r="Y18" s="27" t="s">
        <v>193</v>
      </c>
      <c r="Z18" s="27" t="s">
        <v>193</v>
      </c>
      <c r="AA18" s="27" t="s">
        <v>193</v>
      </c>
      <c r="AB18" s="27" t="s">
        <v>193</v>
      </c>
      <c r="AC18" s="27" t="s">
        <v>193</v>
      </c>
      <c r="AD18" s="27" t="s">
        <v>193</v>
      </c>
      <c r="AE18" s="27" t="s">
        <v>193</v>
      </c>
      <c r="AF18" s="27" t="s">
        <v>193</v>
      </c>
      <c r="AG18" s="27" t="s">
        <v>193</v>
      </c>
      <c r="AH18" s="27" t="s">
        <v>193</v>
      </c>
    </row>
    <row r="19" spans="1:34" ht="56.25">
      <c r="A19" s="39" t="s">
        <v>191</v>
      </c>
      <c r="B19" s="40" t="s">
        <v>192</v>
      </c>
      <c r="C19" s="41" t="s">
        <v>174</v>
      </c>
      <c r="D19" s="41" t="s">
        <v>193</v>
      </c>
      <c r="E19" s="41" t="s">
        <v>193</v>
      </c>
      <c r="F19" s="41" t="s">
        <v>193</v>
      </c>
      <c r="G19" s="41" t="s">
        <v>193</v>
      </c>
      <c r="H19" s="41" t="s">
        <v>193</v>
      </c>
      <c r="I19" s="41" t="s">
        <v>193</v>
      </c>
      <c r="J19" s="41" t="s">
        <v>193</v>
      </c>
      <c r="K19" s="41" t="s">
        <v>193</v>
      </c>
      <c r="L19" s="41" t="s">
        <v>193</v>
      </c>
      <c r="M19" s="41" t="s">
        <v>193</v>
      </c>
      <c r="N19" s="41" t="s">
        <v>193</v>
      </c>
      <c r="O19" s="41" t="s">
        <v>193</v>
      </c>
      <c r="P19" s="41" t="s">
        <v>193</v>
      </c>
      <c r="Q19" s="41" t="s">
        <v>193</v>
      </c>
      <c r="R19" s="41" t="s">
        <v>193</v>
      </c>
      <c r="S19" s="41" t="s">
        <v>193</v>
      </c>
      <c r="T19" s="41" t="s">
        <v>193</v>
      </c>
      <c r="U19" s="41" t="s">
        <v>193</v>
      </c>
      <c r="V19" s="41" t="s">
        <v>193</v>
      </c>
      <c r="W19" s="41" t="s">
        <v>193</v>
      </c>
      <c r="X19" s="41" t="s">
        <v>193</v>
      </c>
      <c r="Y19" s="41" t="s">
        <v>193</v>
      </c>
      <c r="Z19" s="41" t="s">
        <v>193</v>
      </c>
      <c r="AA19" s="41" t="s">
        <v>193</v>
      </c>
      <c r="AB19" s="41" t="s">
        <v>193</v>
      </c>
      <c r="AC19" s="41" t="s">
        <v>193</v>
      </c>
      <c r="AD19" s="41" t="s">
        <v>193</v>
      </c>
      <c r="AE19" s="41" t="s">
        <v>193</v>
      </c>
      <c r="AF19" s="41" t="s">
        <v>193</v>
      </c>
      <c r="AG19" s="41" t="s">
        <v>193</v>
      </c>
      <c r="AH19" s="41" t="s">
        <v>193</v>
      </c>
    </row>
    <row r="20" spans="1:34" ht="75">
      <c r="A20" s="33" t="s">
        <v>194</v>
      </c>
      <c r="B20" s="34" t="s">
        <v>195</v>
      </c>
      <c r="C20" s="35" t="s">
        <v>174</v>
      </c>
      <c r="D20" s="35" t="s">
        <v>193</v>
      </c>
      <c r="E20" s="35" t="s">
        <v>193</v>
      </c>
      <c r="F20" s="35" t="s">
        <v>193</v>
      </c>
      <c r="G20" s="35" t="s">
        <v>193</v>
      </c>
      <c r="H20" s="35" t="s">
        <v>193</v>
      </c>
      <c r="I20" s="35" t="s">
        <v>193</v>
      </c>
      <c r="J20" s="35" t="s">
        <v>193</v>
      </c>
      <c r="K20" s="35" t="s">
        <v>193</v>
      </c>
      <c r="L20" s="35" t="s">
        <v>193</v>
      </c>
      <c r="M20" s="35" t="s">
        <v>193</v>
      </c>
      <c r="N20" s="35" t="s">
        <v>193</v>
      </c>
      <c r="O20" s="35" t="s">
        <v>193</v>
      </c>
      <c r="P20" s="35" t="s">
        <v>193</v>
      </c>
      <c r="Q20" s="35" t="s">
        <v>193</v>
      </c>
      <c r="R20" s="35" t="s">
        <v>193</v>
      </c>
      <c r="S20" s="35" t="s">
        <v>193</v>
      </c>
      <c r="T20" s="35" t="s">
        <v>193</v>
      </c>
      <c r="U20" s="35" t="s">
        <v>193</v>
      </c>
      <c r="V20" s="35" t="s">
        <v>193</v>
      </c>
      <c r="W20" s="35" t="s">
        <v>193</v>
      </c>
      <c r="X20" s="35" t="s">
        <v>193</v>
      </c>
      <c r="Y20" s="35" t="s">
        <v>193</v>
      </c>
      <c r="Z20" s="35" t="s">
        <v>193</v>
      </c>
      <c r="AA20" s="35" t="s">
        <v>193</v>
      </c>
      <c r="AB20" s="35" t="s">
        <v>193</v>
      </c>
      <c r="AC20" s="35" t="s">
        <v>193</v>
      </c>
      <c r="AD20" s="35" t="s">
        <v>193</v>
      </c>
      <c r="AE20" s="35" t="s">
        <v>193</v>
      </c>
      <c r="AF20" s="35" t="s">
        <v>193</v>
      </c>
      <c r="AG20" s="35" t="s">
        <v>193</v>
      </c>
      <c r="AH20" s="35" t="s">
        <v>193</v>
      </c>
    </row>
    <row r="21" spans="1:34" ht="75">
      <c r="A21" s="33" t="s">
        <v>196</v>
      </c>
      <c r="B21" s="34" t="s">
        <v>197</v>
      </c>
      <c r="C21" s="35" t="s">
        <v>174</v>
      </c>
      <c r="D21" s="35" t="s">
        <v>193</v>
      </c>
      <c r="E21" s="35" t="s">
        <v>193</v>
      </c>
      <c r="F21" s="35" t="s">
        <v>193</v>
      </c>
      <c r="G21" s="35" t="s">
        <v>193</v>
      </c>
      <c r="H21" s="35" t="s">
        <v>193</v>
      </c>
      <c r="I21" s="35" t="s">
        <v>193</v>
      </c>
      <c r="J21" s="35" t="s">
        <v>193</v>
      </c>
      <c r="K21" s="35" t="s">
        <v>193</v>
      </c>
      <c r="L21" s="35" t="s">
        <v>193</v>
      </c>
      <c r="M21" s="35" t="s">
        <v>193</v>
      </c>
      <c r="N21" s="35" t="s">
        <v>193</v>
      </c>
      <c r="O21" s="35" t="s">
        <v>193</v>
      </c>
      <c r="P21" s="35" t="s">
        <v>193</v>
      </c>
      <c r="Q21" s="35" t="s">
        <v>193</v>
      </c>
      <c r="R21" s="35" t="s">
        <v>193</v>
      </c>
      <c r="S21" s="35" t="s">
        <v>193</v>
      </c>
      <c r="T21" s="35" t="s">
        <v>193</v>
      </c>
      <c r="U21" s="35" t="s">
        <v>193</v>
      </c>
      <c r="V21" s="35" t="s">
        <v>193</v>
      </c>
      <c r="W21" s="35" t="s">
        <v>193</v>
      </c>
      <c r="X21" s="35" t="s">
        <v>193</v>
      </c>
      <c r="Y21" s="35" t="s">
        <v>193</v>
      </c>
      <c r="Z21" s="35" t="s">
        <v>193</v>
      </c>
      <c r="AA21" s="35" t="s">
        <v>193</v>
      </c>
      <c r="AB21" s="35" t="s">
        <v>193</v>
      </c>
      <c r="AC21" s="35" t="s">
        <v>193</v>
      </c>
      <c r="AD21" s="35" t="s">
        <v>193</v>
      </c>
      <c r="AE21" s="35" t="s">
        <v>193</v>
      </c>
      <c r="AF21" s="35" t="s">
        <v>193</v>
      </c>
      <c r="AG21" s="35" t="s">
        <v>193</v>
      </c>
      <c r="AH21" s="35" t="s">
        <v>193</v>
      </c>
    </row>
    <row r="22" spans="1:34" ht="56.25">
      <c r="A22" s="33" t="s">
        <v>198</v>
      </c>
      <c r="B22" s="34" t="s">
        <v>199</v>
      </c>
      <c r="C22" s="35" t="s">
        <v>174</v>
      </c>
      <c r="D22" s="35" t="s">
        <v>193</v>
      </c>
      <c r="E22" s="35" t="s">
        <v>193</v>
      </c>
      <c r="F22" s="35" t="s">
        <v>193</v>
      </c>
      <c r="G22" s="35" t="s">
        <v>193</v>
      </c>
      <c r="H22" s="35" t="s">
        <v>193</v>
      </c>
      <c r="I22" s="35" t="s">
        <v>193</v>
      </c>
      <c r="J22" s="35" t="s">
        <v>193</v>
      </c>
      <c r="K22" s="35" t="s">
        <v>193</v>
      </c>
      <c r="L22" s="35" t="s">
        <v>193</v>
      </c>
      <c r="M22" s="35" t="s">
        <v>193</v>
      </c>
      <c r="N22" s="35" t="s">
        <v>193</v>
      </c>
      <c r="O22" s="35" t="s">
        <v>193</v>
      </c>
      <c r="P22" s="35" t="s">
        <v>193</v>
      </c>
      <c r="Q22" s="35" t="s">
        <v>193</v>
      </c>
      <c r="R22" s="35" t="s">
        <v>193</v>
      </c>
      <c r="S22" s="35" t="s">
        <v>193</v>
      </c>
      <c r="T22" s="35" t="s">
        <v>193</v>
      </c>
      <c r="U22" s="35" t="s">
        <v>193</v>
      </c>
      <c r="V22" s="35" t="s">
        <v>193</v>
      </c>
      <c r="W22" s="35" t="s">
        <v>193</v>
      </c>
      <c r="X22" s="35" t="s">
        <v>193</v>
      </c>
      <c r="Y22" s="35" t="s">
        <v>193</v>
      </c>
      <c r="Z22" s="35" t="s">
        <v>193</v>
      </c>
      <c r="AA22" s="35" t="s">
        <v>193</v>
      </c>
      <c r="AB22" s="35" t="s">
        <v>193</v>
      </c>
      <c r="AC22" s="35" t="s">
        <v>193</v>
      </c>
      <c r="AD22" s="35" t="s">
        <v>193</v>
      </c>
      <c r="AE22" s="35" t="s">
        <v>193</v>
      </c>
      <c r="AF22" s="35" t="s">
        <v>193</v>
      </c>
      <c r="AG22" s="35" t="s">
        <v>193</v>
      </c>
      <c r="AH22" s="35" t="s">
        <v>193</v>
      </c>
    </row>
    <row r="23" spans="1:34" ht="18.75" hidden="1">
      <c r="A23" s="33" t="s">
        <v>198</v>
      </c>
      <c r="B23" s="42" t="s">
        <v>200</v>
      </c>
      <c r="C23" s="35"/>
      <c r="D23" s="35" t="s">
        <v>193</v>
      </c>
      <c r="E23" s="35" t="s">
        <v>193</v>
      </c>
      <c r="F23" s="35" t="s">
        <v>193</v>
      </c>
      <c r="G23" s="35" t="s">
        <v>193</v>
      </c>
      <c r="H23" s="35" t="s">
        <v>193</v>
      </c>
      <c r="I23" s="35" t="s">
        <v>193</v>
      </c>
      <c r="J23" s="35" t="s">
        <v>193</v>
      </c>
      <c r="K23" s="35" t="s">
        <v>193</v>
      </c>
      <c r="L23" s="35" t="s">
        <v>193</v>
      </c>
      <c r="M23" s="35" t="s">
        <v>193</v>
      </c>
      <c r="N23" s="35" t="s">
        <v>193</v>
      </c>
      <c r="O23" s="35" t="s">
        <v>193</v>
      </c>
      <c r="P23" s="35" t="s">
        <v>193</v>
      </c>
      <c r="Q23" s="35" t="s">
        <v>193</v>
      </c>
      <c r="R23" s="35" t="s">
        <v>193</v>
      </c>
      <c r="S23" s="35" t="s">
        <v>193</v>
      </c>
      <c r="T23" s="35" t="s">
        <v>193</v>
      </c>
      <c r="U23" s="35" t="s">
        <v>193</v>
      </c>
      <c r="V23" s="35" t="s">
        <v>193</v>
      </c>
      <c r="W23" s="35" t="s">
        <v>193</v>
      </c>
      <c r="X23" s="35" t="s">
        <v>193</v>
      </c>
      <c r="Y23" s="35" t="s">
        <v>193</v>
      </c>
      <c r="Z23" s="35" t="s">
        <v>193</v>
      </c>
      <c r="AA23" s="35" t="s">
        <v>193</v>
      </c>
      <c r="AB23" s="35" t="s">
        <v>193</v>
      </c>
      <c r="AC23" s="35" t="s">
        <v>193</v>
      </c>
      <c r="AD23" s="35" t="s">
        <v>193</v>
      </c>
      <c r="AE23" s="35" t="s">
        <v>193</v>
      </c>
      <c r="AF23" s="35" t="s">
        <v>193</v>
      </c>
      <c r="AG23" s="35" t="s">
        <v>193</v>
      </c>
      <c r="AH23" s="35" t="s">
        <v>193</v>
      </c>
    </row>
    <row r="24" spans="1:34" ht="18.75" hidden="1">
      <c r="A24" s="33" t="s">
        <v>198</v>
      </c>
      <c r="B24" s="42" t="s">
        <v>200</v>
      </c>
      <c r="C24" s="35"/>
      <c r="D24" s="35" t="s">
        <v>193</v>
      </c>
      <c r="E24" s="35" t="s">
        <v>193</v>
      </c>
      <c r="F24" s="35" t="s">
        <v>193</v>
      </c>
      <c r="G24" s="35" t="s">
        <v>193</v>
      </c>
      <c r="H24" s="35" t="s">
        <v>193</v>
      </c>
      <c r="I24" s="35" t="s">
        <v>193</v>
      </c>
      <c r="J24" s="35" t="s">
        <v>193</v>
      </c>
      <c r="K24" s="35" t="s">
        <v>193</v>
      </c>
      <c r="L24" s="35" t="s">
        <v>193</v>
      </c>
      <c r="M24" s="35" t="s">
        <v>193</v>
      </c>
      <c r="N24" s="35" t="s">
        <v>193</v>
      </c>
      <c r="O24" s="35" t="s">
        <v>193</v>
      </c>
      <c r="P24" s="35" t="s">
        <v>193</v>
      </c>
      <c r="Q24" s="35" t="s">
        <v>193</v>
      </c>
      <c r="R24" s="35" t="s">
        <v>193</v>
      </c>
      <c r="S24" s="35" t="s">
        <v>193</v>
      </c>
      <c r="T24" s="35" t="s">
        <v>193</v>
      </c>
      <c r="U24" s="35" t="s">
        <v>193</v>
      </c>
      <c r="V24" s="35" t="s">
        <v>193</v>
      </c>
      <c r="W24" s="35" t="s">
        <v>193</v>
      </c>
      <c r="X24" s="35" t="s">
        <v>193</v>
      </c>
      <c r="Y24" s="35" t="s">
        <v>193</v>
      </c>
      <c r="Z24" s="35" t="s">
        <v>193</v>
      </c>
      <c r="AA24" s="35" t="s">
        <v>193</v>
      </c>
      <c r="AB24" s="35" t="s">
        <v>193</v>
      </c>
      <c r="AC24" s="35" t="s">
        <v>193</v>
      </c>
      <c r="AD24" s="35" t="s">
        <v>193</v>
      </c>
      <c r="AE24" s="35" t="s">
        <v>193</v>
      </c>
      <c r="AF24" s="35" t="s">
        <v>193</v>
      </c>
      <c r="AG24" s="35" t="s">
        <v>193</v>
      </c>
      <c r="AH24" s="35" t="s">
        <v>193</v>
      </c>
    </row>
    <row r="25" spans="1:34" ht="18.75" hidden="1">
      <c r="A25" s="33" t="s">
        <v>201</v>
      </c>
      <c r="B25" s="34" t="s">
        <v>201</v>
      </c>
      <c r="C25" s="35"/>
      <c r="D25" s="35" t="s">
        <v>193</v>
      </c>
      <c r="E25" s="35" t="s">
        <v>193</v>
      </c>
      <c r="F25" s="35" t="s">
        <v>193</v>
      </c>
      <c r="G25" s="35" t="s">
        <v>193</v>
      </c>
      <c r="H25" s="35" t="s">
        <v>193</v>
      </c>
      <c r="I25" s="35" t="s">
        <v>193</v>
      </c>
      <c r="J25" s="35" t="s">
        <v>193</v>
      </c>
      <c r="K25" s="35" t="s">
        <v>193</v>
      </c>
      <c r="L25" s="35" t="s">
        <v>193</v>
      </c>
      <c r="M25" s="35" t="s">
        <v>193</v>
      </c>
      <c r="N25" s="35" t="s">
        <v>193</v>
      </c>
      <c r="O25" s="35" t="s">
        <v>193</v>
      </c>
      <c r="P25" s="35" t="s">
        <v>193</v>
      </c>
      <c r="Q25" s="35" t="s">
        <v>193</v>
      </c>
      <c r="R25" s="35" t="s">
        <v>193</v>
      </c>
      <c r="S25" s="35" t="s">
        <v>193</v>
      </c>
      <c r="T25" s="35" t="s">
        <v>193</v>
      </c>
      <c r="U25" s="35" t="s">
        <v>193</v>
      </c>
      <c r="V25" s="35" t="s">
        <v>193</v>
      </c>
      <c r="W25" s="35" t="s">
        <v>193</v>
      </c>
      <c r="X25" s="35" t="s">
        <v>193</v>
      </c>
      <c r="Y25" s="35" t="s">
        <v>193</v>
      </c>
      <c r="Z25" s="35" t="s">
        <v>193</v>
      </c>
      <c r="AA25" s="35" t="s">
        <v>193</v>
      </c>
      <c r="AB25" s="35" t="s">
        <v>193</v>
      </c>
      <c r="AC25" s="35" t="s">
        <v>193</v>
      </c>
      <c r="AD25" s="35" t="s">
        <v>193</v>
      </c>
      <c r="AE25" s="35" t="s">
        <v>193</v>
      </c>
      <c r="AF25" s="35" t="s">
        <v>193</v>
      </c>
      <c r="AG25" s="35" t="s">
        <v>193</v>
      </c>
      <c r="AH25" s="35" t="s">
        <v>193</v>
      </c>
    </row>
    <row r="26" spans="1:34" ht="37.5">
      <c r="A26" s="39" t="s">
        <v>202</v>
      </c>
      <c r="B26" s="40" t="s">
        <v>203</v>
      </c>
      <c r="C26" s="41" t="s">
        <v>174</v>
      </c>
      <c r="D26" s="41" t="s">
        <v>193</v>
      </c>
      <c r="E26" s="41" t="s">
        <v>193</v>
      </c>
      <c r="F26" s="41" t="s">
        <v>193</v>
      </c>
      <c r="G26" s="41" t="s">
        <v>193</v>
      </c>
      <c r="H26" s="41" t="s">
        <v>193</v>
      </c>
      <c r="I26" s="41" t="s">
        <v>193</v>
      </c>
      <c r="J26" s="41" t="s">
        <v>193</v>
      </c>
      <c r="K26" s="41" t="s">
        <v>193</v>
      </c>
      <c r="L26" s="41" t="s">
        <v>193</v>
      </c>
      <c r="M26" s="41" t="s">
        <v>193</v>
      </c>
      <c r="N26" s="41" t="s">
        <v>193</v>
      </c>
      <c r="O26" s="41" t="s">
        <v>193</v>
      </c>
      <c r="P26" s="41" t="s">
        <v>193</v>
      </c>
      <c r="Q26" s="41" t="s">
        <v>193</v>
      </c>
      <c r="R26" s="41" t="s">
        <v>193</v>
      </c>
      <c r="S26" s="41" t="s">
        <v>193</v>
      </c>
      <c r="T26" s="41" t="s">
        <v>193</v>
      </c>
      <c r="U26" s="41" t="s">
        <v>193</v>
      </c>
      <c r="V26" s="41" t="s">
        <v>193</v>
      </c>
      <c r="W26" s="41" t="s">
        <v>193</v>
      </c>
      <c r="X26" s="41" t="s">
        <v>193</v>
      </c>
      <c r="Y26" s="41" t="s">
        <v>193</v>
      </c>
      <c r="Z26" s="41" t="s">
        <v>193</v>
      </c>
      <c r="AA26" s="41" t="s">
        <v>193</v>
      </c>
      <c r="AB26" s="41" t="s">
        <v>193</v>
      </c>
      <c r="AC26" s="41" t="s">
        <v>193</v>
      </c>
      <c r="AD26" s="41" t="s">
        <v>193</v>
      </c>
      <c r="AE26" s="41" t="s">
        <v>193</v>
      </c>
      <c r="AF26" s="41" t="s">
        <v>193</v>
      </c>
      <c r="AG26" s="41" t="s">
        <v>193</v>
      </c>
      <c r="AH26" s="41" t="s">
        <v>193</v>
      </c>
    </row>
    <row r="27" spans="1:34" ht="75">
      <c r="A27" s="33" t="s">
        <v>204</v>
      </c>
      <c r="B27" s="34" t="s">
        <v>205</v>
      </c>
      <c r="C27" s="35" t="s">
        <v>174</v>
      </c>
      <c r="D27" s="35" t="s">
        <v>193</v>
      </c>
      <c r="E27" s="35" t="s">
        <v>193</v>
      </c>
      <c r="F27" s="35" t="s">
        <v>193</v>
      </c>
      <c r="G27" s="35" t="s">
        <v>193</v>
      </c>
      <c r="H27" s="35" t="s">
        <v>193</v>
      </c>
      <c r="I27" s="35" t="s">
        <v>193</v>
      </c>
      <c r="J27" s="35" t="s">
        <v>193</v>
      </c>
      <c r="K27" s="35" t="s">
        <v>193</v>
      </c>
      <c r="L27" s="35" t="s">
        <v>193</v>
      </c>
      <c r="M27" s="35" t="s">
        <v>193</v>
      </c>
      <c r="N27" s="35" t="s">
        <v>193</v>
      </c>
      <c r="O27" s="35" t="s">
        <v>193</v>
      </c>
      <c r="P27" s="35" t="s">
        <v>193</v>
      </c>
      <c r="Q27" s="35" t="s">
        <v>193</v>
      </c>
      <c r="R27" s="35" t="s">
        <v>193</v>
      </c>
      <c r="S27" s="35" t="s">
        <v>193</v>
      </c>
      <c r="T27" s="35" t="s">
        <v>193</v>
      </c>
      <c r="U27" s="35" t="s">
        <v>193</v>
      </c>
      <c r="V27" s="35" t="s">
        <v>193</v>
      </c>
      <c r="W27" s="35" t="s">
        <v>193</v>
      </c>
      <c r="X27" s="35" t="s">
        <v>193</v>
      </c>
      <c r="Y27" s="35" t="s">
        <v>193</v>
      </c>
      <c r="Z27" s="35" t="s">
        <v>193</v>
      </c>
      <c r="AA27" s="35" t="s">
        <v>193</v>
      </c>
      <c r="AB27" s="35" t="s">
        <v>193</v>
      </c>
      <c r="AC27" s="35" t="s">
        <v>193</v>
      </c>
      <c r="AD27" s="35" t="s">
        <v>193</v>
      </c>
      <c r="AE27" s="35" t="s">
        <v>193</v>
      </c>
      <c r="AF27" s="35" t="s">
        <v>193</v>
      </c>
      <c r="AG27" s="35" t="s">
        <v>193</v>
      </c>
      <c r="AH27" s="35" t="s">
        <v>193</v>
      </c>
    </row>
    <row r="28" spans="1:34" ht="18.75" hidden="1">
      <c r="A28" s="33" t="s">
        <v>204</v>
      </c>
      <c r="B28" s="42" t="s">
        <v>200</v>
      </c>
      <c r="C28" s="35"/>
      <c r="D28" s="35" t="s">
        <v>193</v>
      </c>
      <c r="E28" s="35" t="s">
        <v>193</v>
      </c>
      <c r="F28" s="35" t="s">
        <v>193</v>
      </c>
      <c r="G28" s="35" t="s">
        <v>193</v>
      </c>
      <c r="H28" s="35" t="s">
        <v>193</v>
      </c>
      <c r="I28" s="35" t="s">
        <v>193</v>
      </c>
      <c r="J28" s="35" t="s">
        <v>193</v>
      </c>
      <c r="K28" s="35" t="s">
        <v>193</v>
      </c>
      <c r="L28" s="35" t="s">
        <v>193</v>
      </c>
      <c r="M28" s="35" t="s">
        <v>193</v>
      </c>
      <c r="N28" s="35" t="s">
        <v>193</v>
      </c>
      <c r="O28" s="35" t="s">
        <v>193</v>
      </c>
      <c r="P28" s="35" t="s">
        <v>193</v>
      </c>
      <c r="Q28" s="35" t="s">
        <v>193</v>
      </c>
      <c r="R28" s="35" t="s">
        <v>193</v>
      </c>
      <c r="S28" s="35" t="s">
        <v>193</v>
      </c>
      <c r="T28" s="35" t="s">
        <v>193</v>
      </c>
      <c r="U28" s="35" t="s">
        <v>193</v>
      </c>
      <c r="V28" s="35" t="s">
        <v>193</v>
      </c>
      <c r="W28" s="35" t="s">
        <v>193</v>
      </c>
      <c r="X28" s="35" t="s">
        <v>193</v>
      </c>
      <c r="Y28" s="35" t="s">
        <v>193</v>
      </c>
      <c r="Z28" s="35" t="s">
        <v>193</v>
      </c>
      <c r="AA28" s="35" t="s">
        <v>193</v>
      </c>
      <c r="AB28" s="35" t="s">
        <v>193</v>
      </c>
      <c r="AC28" s="35" t="s">
        <v>193</v>
      </c>
      <c r="AD28" s="35" t="s">
        <v>193</v>
      </c>
      <c r="AE28" s="35" t="s">
        <v>193</v>
      </c>
      <c r="AF28" s="35" t="s">
        <v>193</v>
      </c>
      <c r="AG28" s="35" t="s">
        <v>193</v>
      </c>
      <c r="AH28" s="35" t="s">
        <v>193</v>
      </c>
    </row>
    <row r="29" spans="1:34" ht="18.75" hidden="1">
      <c r="A29" s="33" t="s">
        <v>204</v>
      </c>
      <c r="B29" s="42" t="s">
        <v>200</v>
      </c>
      <c r="C29" s="35"/>
      <c r="D29" s="35" t="s">
        <v>193</v>
      </c>
      <c r="E29" s="35" t="s">
        <v>193</v>
      </c>
      <c r="F29" s="35" t="s">
        <v>193</v>
      </c>
      <c r="G29" s="35" t="s">
        <v>193</v>
      </c>
      <c r="H29" s="35" t="s">
        <v>193</v>
      </c>
      <c r="I29" s="35" t="s">
        <v>193</v>
      </c>
      <c r="J29" s="35" t="s">
        <v>193</v>
      </c>
      <c r="K29" s="35" t="s">
        <v>193</v>
      </c>
      <c r="L29" s="35" t="s">
        <v>193</v>
      </c>
      <c r="M29" s="35" t="s">
        <v>193</v>
      </c>
      <c r="N29" s="35" t="s">
        <v>193</v>
      </c>
      <c r="O29" s="35" t="s">
        <v>193</v>
      </c>
      <c r="P29" s="35" t="s">
        <v>193</v>
      </c>
      <c r="Q29" s="35" t="s">
        <v>193</v>
      </c>
      <c r="R29" s="35" t="s">
        <v>193</v>
      </c>
      <c r="S29" s="35" t="s">
        <v>193</v>
      </c>
      <c r="T29" s="35" t="s">
        <v>193</v>
      </c>
      <c r="U29" s="35" t="s">
        <v>193</v>
      </c>
      <c r="V29" s="35" t="s">
        <v>193</v>
      </c>
      <c r="W29" s="35" t="s">
        <v>193</v>
      </c>
      <c r="X29" s="35" t="s">
        <v>193</v>
      </c>
      <c r="Y29" s="35" t="s">
        <v>193</v>
      </c>
      <c r="Z29" s="35" t="s">
        <v>193</v>
      </c>
      <c r="AA29" s="35" t="s">
        <v>193</v>
      </c>
      <c r="AB29" s="35" t="s">
        <v>193</v>
      </c>
      <c r="AC29" s="35" t="s">
        <v>193</v>
      </c>
      <c r="AD29" s="35" t="s">
        <v>193</v>
      </c>
      <c r="AE29" s="35" t="s">
        <v>193</v>
      </c>
      <c r="AF29" s="35" t="s">
        <v>193</v>
      </c>
      <c r="AG29" s="35" t="s">
        <v>193</v>
      </c>
      <c r="AH29" s="35" t="s">
        <v>193</v>
      </c>
    </row>
    <row r="30" spans="1:34" ht="18.75" hidden="1">
      <c r="A30" s="33" t="s">
        <v>201</v>
      </c>
      <c r="B30" s="34" t="s">
        <v>201</v>
      </c>
      <c r="C30" s="35"/>
      <c r="D30" s="35" t="s">
        <v>193</v>
      </c>
      <c r="E30" s="35" t="s">
        <v>193</v>
      </c>
      <c r="F30" s="35" t="s">
        <v>193</v>
      </c>
      <c r="G30" s="35" t="s">
        <v>193</v>
      </c>
      <c r="H30" s="35" t="s">
        <v>193</v>
      </c>
      <c r="I30" s="35" t="s">
        <v>193</v>
      </c>
      <c r="J30" s="35" t="s">
        <v>193</v>
      </c>
      <c r="K30" s="35" t="s">
        <v>193</v>
      </c>
      <c r="L30" s="35" t="s">
        <v>193</v>
      </c>
      <c r="M30" s="35" t="s">
        <v>193</v>
      </c>
      <c r="N30" s="35" t="s">
        <v>193</v>
      </c>
      <c r="O30" s="35" t="s">
        <v>193</v>
      </c>
      <c r="P30" s="35" t="s">
        <v>193</v>
      </c>
      <c r="Q30" s="35" t="s">
        <v>193</v>
      </c>
      <c r="R30" s="35" t="s">
        <v>193</v>
      </c>
      <c r="S30" s="35" t="s">
        <v>193</v>
      </c>
      <c r="T30" s="35" t="s">
        <v>193</v>
      </c>
      <c r="U30" s="35" t="s">
        <v>193</v>
      </c>
      <c r="V30" s="35" t="s">
        <v>193</v>
      </c>
      <c r="W30" s="35" t="s">
        <v>193</v>
      </c>
      <c r="X30" s="35" t="s">
        <v>193</v>
      </c>
      <c r="Y30" s="35" t="s">
        <v>193</v>
      </c>
      <c r="Z30" s="35" t="s">
        <v>193</v>
      </c>
      <c r="AA30" s="35" t="s">
        <v>193</v>
      </c>
      <c r="AB30" s="35" t="s">
        <v>193</v>
      </c>
      <c r="AC30" s="35" t="s">
        <v>193</v>
      </c>
      <c r="AD30" s="35" t="s">
        <v>193</v>
      </c>
      <c r="AE30" s="35" t="s">
        <v>193</v>
      </c>
      <c r="AF30" s="35" t="s">
        <v>193</v>
      </c>
      <c r="AG30" s="35" t="s">
        <v>193</v>
      </c>
      <c r="AH30" s="35" t="s">
        <v>193</v>
      </c>
    </row>
    <row r="31" spans="1:34" ht="56.25">
      <c r="A31" s="33" t="s">
        <v>206</v>
      </c>
      <c r="B31" s="34" t="s">
        <v>207</v>
      </c>
      <c r="C31" s="35" t="s">
        <v>174</v>
      </c>
      <c r="D31" s="35" t="s">
        <v>193</v>
      </c>
      <c r="E31" s="35" t="s">
        <v>193</v>
      </c>
      <c r="F31" s="35" t="s">
        <v>193</v>
      </c>
      <c r="G31" s="35" t="s">
        <v>193</v>
      </c>
      <c r="H31" s="35" t="s">
        <v>193</v>
      </c>
      <c r="I31" s="35" t="s">
        <v>193</v>
      </c>
      <c r="J31" s="35" t="s">
        <v>193</v>
      </c>
      <c r="K31" s="35" t="s">
        <v>193</v>
      </c>
      <c r="L31" s="35" t="s">
        <v>193</v>
      </c>
      <c r="M31" s="35" t="s">
        <v>193</v>
      </c>
      <c r="N31" s="35" t="s">
        <v>193</v>
      </c>
      <c r="O31" s="35" t="s">
        <v>193</v>
      </c>
      <c r="P31" s="35" t="s">
        <v>193</v>
      </c>
      <c r="Q31" s="35" t="s">
        <v>193</v>
      </c>
      <c r="R31" s="35" t="s">
        <v>193</v>
      </c>
      <c r="S31" s="35" t="s">
        <v>193</v>
      </c>
      <c r="T31" s="35" t="s">
        <v>193</v>
      </c>
      <c r="U31" s="35" t="s">
        <v>193</v>
      </c>
      <c r="V31" s="35" t="s">
        <v>193</v>
      </c>
      <c r="W31" s="35" t="s">
        <v>193</v>
      </c>
      <c r="X31" s="35" t="s">
        <v>193</v>
      </c>
      <c r="Y31" s="35" t="s">
        <v>193</v>
      </c>
      <c r="Z31" s="35" t="s">
        <v>193</v>
      </c>
      <c r="AA31" s="35" t="s">
        <v>193</v>
      </c>
      <c r="AB31" s="35" t="s">
        <v>193</v>
      </c>
      <c r="AC31" s="35" t="s">
        <v>193</v>
      </c>
      <c r="AD31" s="35" t="s">
        <v>193</v>
      </c>
      <c r="AE31" s="35" t="s">
        <v>193</v>
      </c>
      <c r="AF31" s="35" t="s">
        <v>193</v>
      </c>
      <c r="AG31" s="35" t="s">
        <v>193</v>
      </c>
      <c r="AH31" s="35" t="s">
        <v>193</v>
      </c>
    </row>
    <row r="32" spans="1:34" ht="18.75" hidden="1">
      <c r="A32" s="33" t="s">
        <v>206</v>
      </c>
      <c r="B32" s="42" t="s">
        <v>200</v>
      </c>
      <c r="C32" s="35"/>
      <c r="D32" s="35" t="s">
        <v>193</v>
      </c>
      <c r="E32" s="35" t="s">
        <v>193</v>
      </c>
      <c r="F32" s="35" t="s">
        <v>193</v>
      </c>
      <c r="G32" s="35" t="s">
        <v>193</v>
      </c>
      <c r="H32" s="35" t="s">
        <v>193</v>
      </c>
      <c r="I32" s="35" t="s">
        <v>193</v>
      </c>
      <c r="J32" s="35" t="s">
        <v>193</v>
      </c>
      <c r="K32" s="35" t="s">
        <v>193</v>
      </c>
      <c r="L32" s="35" t="s">
        <v>193</v>
      </c>
      <c r="M32" s="35" t="s">
        <v>193</v>
      </c>
      <c r="N32" s="35" t="s">
        <v>193</v>
      </c>
      <c r="O32" s="35" t="s">
        <v>193</v>
      </c>
      <c r="P32" s="35" t="s">
        <v>193</v>
      </c>
      <c r="Q32" s="35" t="s">
        <v>193</v>
      </c>
      <c r="R32" s="35" t="s">
        <v>193</v>
      </c>
      <c r="S32" s="35" t="s">
        <v>193</v>
      </c>
      <c r="T32" s="35" t="s">
        <v>193</v>
      </c>
      <c r="U32" s="35" t="s">
        <v>193</v>
      </c>
      <c r="V32" s="35" t="s">
        <v>193</v>
      </c>
      <c r="W32" s="35" t="s">
        <v>193</v>
      </c>
      <c r="X32" s="35" t="s">
        <v>193</v>
      </c>
      <c r="Y32" s="35" t="s">
        <v>193</v>
      </c>
      <c r="Z32" s="35" t="s">
        <v>193</v>
      </c>
      <c r="AA32" s="35" t="s">
        <v>193</v>
      </c>
      <c r="AB32" s="35" t="s">
        <v>193</v>
      </c>
      <c r="AC32" s="35" t="s">
        <v>193</v>
      </c>
      <c r="AD32" s="35" t="s">
        <v>193</v>
      </c>
      <c r="AE32" s="35" t="s">
        <v>193</v>
      </c>
      <c r="AF32" s="35" t="s">
        <v>193</v>
      </c>
      <c r="AG32" s="35" t="s">
        <v>193</v>
      </c>
      <c r="AH32" s="35" t="s">
        <v>193</v>
      </c>
    </row>
    <row r="33" spans="1:34" ht="18.75" hidden="1">
      <c r="A33" s="33" t="s">
        <v>206</v>
      </c>
      <c r="B33" s="42" t="s">
        <v>200</v>
      </c>
      <c r="C33" s="35"/>
      <c r="D33" s="35" t="s">
        <v>193</v>
      </c>
      <c r="E33" s="35" t="s">
        <v>193</v>
      </c>
      <c r="F33" s="35" t="s">
        <v>193</v>
      </c>
      <c r="G33" s="35" t="s">
        <v>193</v>
      </c>
      <c r="H33" s="35" t="s">
        <v>193</v>
      </c>
      <c r="I33" s="35" t="s">
        <v>193</v>
      </c>
      <c r="J33" s="35" t="s">
        <v>193</v>
      </c>
      <c r="K33" s="35" t="s">
        <v>193</v>
      </c>
      <c r="L33" s="35" t="s">
        <v>193</v>
      </c>
      <c r="M33" s="35" t="s">
        <v>193</v>
      </c>
      <c r="N33" s="35" t="s">
        <v>193</v>
      </c>
      <c r="O33" s="35" t="s">
        <v>193</v>
      </c>
      <c r="P33" s="35" t="s">
        <v>193</v>
      </c>
      <c r="Q33" s="35" t="s">
        <v>193</v>
      </c>
      <c r="R33" s="35" t="s">
        <v>193</v>
      </c>
      <c r="S33" s="35" t="s">
        <v>193</v>
      </c>
      <c r="T33" s="35" t="s">
        <v>193</v>
      </c>
      <c r="U33" s="35" t="s">
        <v>193</v>
      </c>
      <c r="V33" s="35" t="s">
        <v>193</v>
      </c>
      <c r="W33" s="35" t="s">
        <v>193</v>
      </c>
      <c r="X33" s="35" t="s">
        <v>193</v>
      </c>
      <c r="Y33" s="35" t="s">
        <v>193</v>
      </c>
      <c r="Z33" s="35" t="s">
        <v>193</v>
      </c>
      <c r="AA33" s="35" t="s">
        <v>193</v>
      </c>
      <c r="AB33" s="35" t="s">
        <v>193</v>
      </c>
      <c r="AC33" s="35" t="s">
        <v>193</v>
      </c>
      <c r="AD33" s="35" t="s">
        <v>193</v>
      </c>
      <c r="AE33" s="35" t="s">
        <v>193</v>
      </c>
      <c r="AF33" s="35" t="s">
        <v>193</v>
      </c>
      <c r="AG33" s="35" t="s">
        <v>193</v>
      </c>
      <c r="AH33" s="35" t="s">
        <v>193</v>
      </c>
    </row>
    <row r="34" spans="1:34" ht="18.75" hidden="1">
      <c r="A34" s="33" t="s">
        <v>201</v>
      </c>
      <c r="B34" s="34" t="s">
        <v>201</v>
      </c>
      <c r="C34" s="35"/>
      <c r="D34" s="35" t="s">
        <v>193</v>
      </c>
      <c r="E34" s="35" t="s">
        <v>193</v>
      </c>
      <c r="F34" s="35" t="s">
        <v>193</v>
      </c>
      <c r="G34" s="35" t="s">
        <v>193</v>
      </c>
      <c r="H34" s="35" t="s">
        <v>193</v>
      </c>
      <c r="I34" s="35" t="s">
        <v>193</v>
      </c>
      <c r="J34" s="35" t="s">
        <v>193</v>
      </c>
      <c r="K34" s="35" t="s">
        <v>193</v>
      </c>
      <c r="L34" s="35" t="s">
        <v>193</v>
      </c>
      <c r="M34" s="35" t="s">
        <v>193</v>
      </c>
      <c r="N34" s="35" t="s">
        <v>193</v>
      </c>
      <c r="O34" s="35" t="s">
        <v>193</v>
      </c>
      <c r="P34" s="35" t="s">
        <v>193</v>
      </c>
      <c r="Q34" s="35" t="s">
        <v>193</v>
      </c>
      <c r="R34" s="35" t="s">
        <v>193</v>
      </c>
      <c r="S34" s="35" t="s">
        <v>193</v>
      </c>
      <c r="T34" s="35" t="s">
        <v>193</v>
      </c>
      <c r="U34" s="35" t="s">
        <v>193</v>
      </c>
      <c r="V34" s="35" t="s">
        <v>193</v>
      </c>
      <c r="W34" s="35" t="s">
        <v>193</v>
      </c>
      <c r="X34" s="35" t="s">
        <v>193</v>
      </c>
      <c r="Y34" s="35" t="s">
        <v>193</v>
      </c>
      <c r="Z34" s="35" t="s">
        <v>193</v>
      </c>
      <c r="AA34" s="35" t="s">
        <v>193</v>
      </c>
      <c r="AB34" s="35" t="s">
        <v>193</v>
      </c>
      <c r="AC34" s="35" t="s">
        <v>193</v>
      </c>
      <c r="AD34" s="35" t="s">
        <v>193</v>
      </c>
      <c r="AE34" s="35" t="s">
        <v>193</v>
      </c>
      <c r="AF34" s="35" t="s">
        <v>193</v>
      </c>
      <c r="AG34" s="35" t="s">
        <v>193</v>
      </c>
      <c r="AH34" s="35" t="s">
        <v>193</v>
      </c>
    </row>
    <row r="35" spans="1:34" ht="56.25">
      <c r="A35" s="39" t="s">
        <v>208</v>
      </c>
      <c r="B35" s="40" t="s">
        <v>209</v>
      </c>
      <c r="C35" s="41" t="s">
        <v>174</v>
      </c>
      <c r="D35" s="41" t="s">
        <v>193</v>
      </c>
      <c r="E35" s="41" t="s">
        <v>193</v>
      </c>
      <c r="F35" s="41" t="s">
        <v>193</v>
      </c>
      <c r="G35" s="41" t="s">
        <v>193</v>
      </c>
      <c r="H35" s="41" t="s">
        <v>193</v>
      </c>
      <c r="I35" s="41" t="s">
        <v>193</v>
      </c>
      <c r="J35" s="41" t="s">
        <v>193</v>
      </c>
      <c r="K35" s="41" t="s">
        <v>193</v>
      </c>
      <c r="L35" s="41" t="s">
        <v>193</v>
      </c>
      <c r="M35" s="41" t="s">
        <v>193</v>
      </c>
      <c r="N35" s="41" t="s">
        <v>193</v>
      </c>
      <c r="O35" s="41" t="s">
        <v>193</v>
      </c>
      <c r="P35" s="41" t="s">
        <v>193</v>
      </c>
      <c r="Q35" s="41" t="s">
        <v>193</v>
      </c>
      <c r="R35" s="41" t="s">
        <v>193</v>
      </c>
      <c r="S35" s="41" t="s">
        <v>193</v>
      </c>
      <c r="T35" s="41" t="s">
        <v>193</v>
      </c>
      <c r="U35" s="41" t="s">
        <v>193</v>
      </c>
      <c r="V35" s="41" t="s">
        <v>193</v>
      </c>
      <c r="W35" s="41" t="s">
        <v>193</v>
      </c>
      <c r="X35" s="41" t="s">
        <v>193</v>
      </c>
      <c r="Y35" s="41" t="s">
        <v>193</v>
      </c>
      <c r="Z35" s="41" t="s">
        <v>193</v>
      </c>
      <c r="AA35" s="41" t="s">
        <v>193</v>
      </c>
      <c r="AB35" s="41" t="s">
        <v>193</v>
      </c>
      <c r="AC35" s="41" t="s">
        <v>193</v>
      </c>
      <c r="AD35" s="41" t="s">
        <v>193</v>
      </c>
      <c r="AE35" s="41" t="s">
        <v>193</v>
      </c>
      <c r="AF35" s="41" t="s">
        <v>193</v>
      </c>
      <c r="AG35" s="41" t="s">
        <v>193</v>
      </c>
      <c r="AH35" s="41" t="s">
        <v>193</v>
      </c>
    </row>
    <row r="36" spans="1:34" ht="37.5">
      <c r="A36" s="33" t="s">
        <v>210</v>
      </c>
      <c r="B36" s="34" t="s">
        <v>211</v>
      </c>
      <c r="C36" s="35" t="s">
        <v>174</v>
      </c>
      <c r="D36" s="35" t="s">
        <v>193</v>
      </c>
      <c r="E36" s="35" t="s">
        <v>193</v>
      </c>
      <c r="F36" s="35" t="s">
        <v>193</v>
      </c>
      <c r="G36" s="35" t="s">
        <v>193</v>
      </c>
      <c r="H36" s="35" t="s">
        <v>193</v>
      </c>
      <c r="I36" s="35" t="s">
        <v>193</v>
      </c>
      <c r="J36" s="35" t="s">
        <v>193</v>
      </c>
      <c r="K36" s="35" t="s">
        <v>193</v>
      </c>
      <c r="L36" s="35" t="s">
        <v>193</v>
      </c>
      <c r="M36" s="35" t="s">
        <v>193</v>
      </c>
      <c r="N36" s="35" t="s">
        <v>193</v>
      </c>
      <c r="O36" s="35" t="s">
        <v>193</v>
      </c>
      <c r="P36" s="35" t="s">
        <v>193</v>
      </c>
      <c r="Q36" s="35" t="s">
        <v>193</v>
      </c>
      <c r="R36" s="35" t="s">
        <v>193</v>
      </c>
      <c r="S36" s="35" t="s">
        <v>193</v>
      </c>
      <c r="T36" s="35" t="s">
        <v>193</v>
      </c>
      <c r="U36" s="35" t="s">
        <v>193</v>
      </c>
      <c r="V36" s="35" t="s">
        <v>193</v>
      </c>
      <c r="W36" s="35" t="s">
        <v>193</v>
      </c>
      <c r="X36" s="35" t="s">
        <v>193</v>
      </c>
      <c r="Y36" s="35" t="s">
        <v>193</v>
      </c>
      <c r="Z36" s="35" t="s">
        <v>193</v>
      </c>
      <c r="AA36" s="35" t="s">
        <v>193</v>
      </c>
      <c r="AB36" s="35" t="s">
        <v>193</v>
      </c>
      <c r="AC36" s="35" t="s">
        <v>193</v>
      </c>
      <c r="AD36" s="35" t="s">
        <v>193</v>
      </c>
      <c r="AE36" s="35" t="s">
        <v>193</v>
      </c>
      <c r="AF36" s="35" t="s">
        <v>193</v>
      </c>
      <c r="AG36" s="35" t="s">
        <v>193</v>
      </c>
      <c r="AH36" s="35" t="s">
        <v>193</v>
      </c>
    </row>
    <row r="37" spans="1:34" ht="112.5">
      <c r="A37" s="33" t="s">
        <v>210</v>
      </c>
      <c r="B37" s="34" t="s">
        <v>212</v>
      </c>
      <c r="C37" s="35" t="s">
        <v>174</v>
      </c>
      <c r="D37" s="35" t="s">
        <v>193</v>
      </c>
      <c r="E37" s="35" t="s">
        <v>193</v>
      </c>
      <c r="F37" s="35" t="s">
        <v>193</v>
      </c>
      <c r="G37" s="35" t="s">
        <v>193</v>
      </c>
      <c r="H37" s="35" t="s">
        <v>193</v>
      </c>
      <c r="I37" s="35" t="s">
        <v>193</v>
      </c>
      <c r="J37" s="35" t="s">
        <v>193</v>
      </c>
      <c r="K37" s="35" t="s">
        <v>193</v>
      </c>
      <c r="L37" s="35" t="s">
        <v>193</v>
      </c>
      <c r="M37" s="35" t="s">
        <v>193</v>
      </c>
      <c r="N37" s="35" t="s">
        <v>193</v>
      </c>
      <c r="O37" s="35" t="s">
        <v>193</v>
      </c>
      <c r="P37" s="35" t="s">
        <v>193</v>
      </c>
      <c r="Q37" s="35" t="s">
        <v>193</v>
      </c>
      <c r="R37" s="35" t="s">
        <v>193</v>
      </c>
      <c r="S37" s="35" t="s">
        <v>193</v>
      </c>
      <c r="T37" s="35" t="s">
        <v>193</v>
      </c>
      <c r="U37" s="35" t="s">
        <v>193</v>
      </c>
      <c r="V37" s="35" t="s">
        <v>193</v>
      </c>
      <c r="W37" s="35" t="s">
        <v>193</v>
      </c>
      <c r="X37" s="35" t="s">
        <v>193</v>
      </c>
      <c r="Y37" s="35" t="s">
        <v>193</v>
      </c>
      <c r="Z37" s="35" t="s">
        <v>193</v>
      </c>
      <c r="AA37" s="35" t="s">
        <v>193</v>
      </c>
      <c r="AB37" s="35" t="s">
        <v>193</v>
      </c>
      <c r="AC37" s="35" t="s">
        <v>193</v>
      </c>
      <c r="AD37" s="35" t="s">
        <v>193</v>
      </c>
      <c r="AE37" s="35" t="s">
        <v>193</v>
      </c>
      <c r="AF37" s="35" t="s">
        <v>193</v>
      </c>
      <c r="AG37" s="35" t="s">
        <v>193</v>
      </c>
      <c r="AH37" s="35" t="s">
        <v>193</v>
      </c>
    </row>
    <row r="38" spans="1:34" ht="18.75" hidden="1">
      <c r="A38" s="33" t="s">
        <v>210</v>
      </c>
      <c r="B38" s="42" t="s">
        <v>200</v>
      </c>
      <c r="C38" s="35"/>
      <c r="D38" s="35" t="s">
        <v>193</v>
      </c>
      <c r="E38" s="35" t="s">
        <v>193</v>
      </c>
      <c r="F38" s="35" t="s">
        <v>193</v>
      </c>
      <c r="G38" s="35" t="s">
        <v>193</v>
      </c>
      <c r="H38" s="35" t="s">
        <v>193</v>
      </c>
      <c r="I38" s="35" t="s">
        <v>193</v>
      </c>
      <c r="J38" s="35" t="s">
        <v>193</v>
      </c>
      <c r="K38" s="35" t="s">
        <v>193</v>
      </c>
      <c r="L38" s="35" t="s">
        <v>193</v>
      </c>
      <c r="M38" s="35" t="s">
        <v>193</v>
      </c>
      <c r="N38" s="35" t="s">
        <v>193</v>
      </c>
      <c r="O38" s="35" t="s">
        <v>193</v>
      </c>
      <c r="P38" s="35" t="s">
        <v>193</v>
      </c>
      <c r="Q38" s="35" t="s">
        <v>193</v>
      </c>
      <c r="R38" s="35" t="s">
        <v>193</v>
      </c>
      <c r="S38" s="35" t="s">
        <v>193</v>
      </c>
      <c r="T38" s="35" t="s">
        <v>193</v>
      </c>
      <c r="U38" s="35" t="s">
        <v>193</v>
      </c>
      <c r="V38" s="35" t="s">
        <v>193</v>
      </c>
      <c r="W38" s="35" t="s">
        <v>193</v>
      </c>
      <c r="X38" s="35" t="s">
        <v>193</v>
      </c>
      <c r="Y38" s="35" t="s">
        <v>193</v>
      </c>
      <c r="Z38" s="35" t="s">
        <v>193</v>
      </c>
      <c r="AA38" s="35" t="s">
        <v>193</v>
      </c>
      <c r="AB38" s="35" t="s">
        <v>193</v>
      </c>
      <c r="AC38" s="35" t="s">
        <v>193</v>
      </c>
      <c r="AD38" s="35" t="s">
        <v>193</v>
      </c>
      <c r="AE38" s="35" t="s">
        <v>193</v>
      </c>
      <c r="AF38" s="35" t="s">
        <v>193</v>
      </c>
      <c r="AG38" s="35" t="s">
        <v>193</v>
      </c>
      <c r="AH38" s="35" t="s">
        <v>193</v>
      </c>
    </row>
    <row r="39" spans="1:34" ht="18.75" hidden="1">
      <c r="A39" s="33" t="s">
        <v>210</v>
      </c>
      <c r="B39" s="42" t="s">
        <v>200</v>
      </c>
      <c r="C39" s="35"/>
      <c r="D39" s="35" t="s">
        <v>193</v>
      </c>
      <c r="E39" s="35" t="s">
        <v>193</v>
      </c>
      <c r="F39" s="35" t="s">
        <v>193</v>
      </c>
      <c r="G39" s="35" t="s">
        <v>193</v>
      </c>
      <c r="H39" s="35" t="s">
        <v>193</v>
      </c>
      <c r="I39" s="35" t="s">
        <v>193</v>
      </c>
      <c r="J39" s="35" t="s">
        <v>193</v>
      </c>
      <c r="K39" s="35" t="s">
        <v>193</v>
      </c>
      <c r="L39" s="35" t="s">
        <v>193</v>
      </c>
      <c r="M39" s="35" t="s">
        <v>193</v>
      </c>
      <c r="N39" s="35" t="s">
        <v>193</v>
      </c>
      <c r="O39" s="35" t="s">
        <v>193</v>
      </c>
      <c r="P39" s="35" t="s">
        <v>193</v>
      </c>
      <c r="Q39" s="35" t="s">
        <v>193</v>
      </c>
      <c r="R39" s="35" t="s">
        <v>193</v>
      </c>
      <c r="S39" s="35" t="s">
        <v>193</v>
      </c>
      <c r="T39" s="35" t="s">
        <v>193</v>
      </c>
      <c r="U39" s="35" t="s">
        <v>193</v>
      </c>
      <c r="V39" s="35" t="s">
        <v>193</v>
      </c>
      <c r="W39" s="35" t="s">
        <v>193</v>
      </c>
      <c r="X39" s="35" t="s">
        <v>193</v>
      </c>
      <c r="Y39" s="35" t="s">
        <v>193</v>
      </c>
      <c r="Z39" s="35" t="s">
        <v>193</v>
      </c>
      <c r="AA39" s="35" t="s">
        <v>193</v>
      </c>
      <c r="AB39" s="35" t="s">
        <v>193</v>
      </c>
      <c r="AC39" s="35" t="s">
        <v>193</v>
      </c>
      <c r="AD39" s="35" t="s">
        <v>193</v>
      </c>
      <c r="AE39" s="35" t="s">
        <v>193</v>
      </c>
      <c r="AF39" s="35" t="s">
        <v>193</v>
      </c>
      <c r="AG39" s="35" t="s">
        <v>193</v>
      </c>
      <c r="AH39" s="35" t="s">
        <v>193</v>
      </c>
    </row>
    <row r="40" spans="1:34" ht="18.75" hidden="1">
      <c r="A40" s="33" t="s">
        <v>201</v>
      </c>
      <c r="B40" s="34" t="s">
        <v>201</v>
      </c>
      <c r="C40" s="35"/>
      <c r="D40" s="35" t="s">
        <v>193</v>
      </c>
      <c r="E40" s="35" t="s">
        <v>193</v>
      </c>
      <c r="F40" s="35" t="s">
        <v>193</v>
      </c>
      <c r="G40" s="35" t="s">
        <v>193</v>
      </c>
      <c r="H40" s="35" t="s">
        <v>193</v>
      </c>
      <c r="I40" s="35" t="s">
        <v>193</v>
      </c>
      <c r="J40" s="35" t="s">
        <v>193</v>
      </c>
      <c r="K40" s="35" t="s">
        <v>193</v>
      </c>
      <c r="L40" s="35" t="s">
        <v>193</v>
      </c>
      <c r="M40" s="35" t="s">
        <v>193</v>
      </c>
      <c r="N40" s="35" t="s">
        <v>193</v>
      </c>
      <c r="O40" s="35" t="s">
        <v>193</v>
      </c>
      <c r="P40" s="35" t="s">
        <v>193</v>
      </c>
      <c r="Q40" s="35" t="s">
        <v>193</v>
      </c>
      <c r="R40" s="35" t="s">
        <v>193</v>
      </c>
      <c r="S40" s="35" t="s">
        <v>193</v>
      </c>
      <c r="T40" s="35" t="s">
        <v>193</v>
      </c>
      <c r="U40" s="35" t="s">
        <v>193</v>
      </c>
      <c r="V40" s="35" t="s">
        <v>193</v>
      </c>
      <c r="W40" s="35" t="s">
        <v>193</v>
      </c>
      <c r="X40" s="35" t="s">
        <v>193</v>
      </c>
      <c r="Y40" s="35" t="s">
        <v>193</v>
      </c>
      <c r="Z40" s="35" t="s">
        <v>193</v>
      </c>
      <c r="AA40" s="35" t="s">
        <v>193</v>
      </c>
      <c r="AB40" s="35" t="s">
        <v>193</v>
      </c>
      <c r="AC40" s="35" t="s">
        <v>193</v>
      </c>
      <c r="AD40" s="35" t="s">
        <v>193</v>
      </c>
      <c r="AE40" s="35" t="s">
        <v>193</v>
      </c>
      <c r="AF40" s="35" t="s">
        <v>193</v>
      </c>
      <c r="AG40" s="35" t="s">
        <v>193</v>
      </c>
      <c r="AH40" s="35" t="s">
        <v>193</v>
      </c>
    </row>
    <row r="41" spans="1:34" ht="93.75">
      <c r="A41" s="33" t="s">
        <v>210</v>
      </c>
      <c r="B41" s="34" t="s">
        <v>213</v>
      </c>
      <c r="C41" s="35" t="s">
        <v>174</v>
      </c>
      <c r="D41" s="35" t="s">
        <v>193</v>
      </c>
      <c r="E41" s="35" t="s">
        <v>193</v>
      </c>
      <c r="F41" s="35" t="s">
        <v>193</v>
      </c>
      <c r="G41" s="35" t="s">
        <v>193</v>
      </c>
      <c r="H41" s="35" t="s">
        <v>193</v>
      </c>
      <c r="I41" s="35" t="s">
        <v>193</v>
      </c>
      <c r="J41" s="35" t="s">
        <v>193</v>
      </c>
      <c r="K41" s="35" t="s">
        <v>193</v>
      </c>
      <c r="L41" s="35" t="s">
        <v>193</v>
      </c>
      <c r="M41" s="35" t="s">
        <v>193</v>
      </c>
      <c r="N41" s="35" t="s">
        <v>193</v>
      </c>
      <c r="O41" s="35" t="s">
        <v>193</v>
      </c>
      <c r="P41" s="35" t="s">
        <v>193</v>
      </c>
      <c r="Q41" s="35" t="s">
        <v>193</v>
      </c>
      <c r="R41" s="35" t="s">
        <v>193</v>
      </c>
      <c r="S41" s="35" t="s">
        <v>193</v>
      </c>
      <c r="T41" s="35" t="s">
        <v>193</v>
      </c>
      <c r="U41" s="35" t="s">
        <v>193</v>
      </c>
      <c r="V41" s="35" t="s">
        <v>193</v>
      </c>
      <c r="W41" s="35" t="s">
        <v>193</v>
      </c>
      <c r="X41" s="35" t="s">
        <v>193</v>
      </c>
      <c r="Y41" s="35" t="s">
        <v>193</v>
      </c>
      <c r="Z41" s="35" t="s">
        <v>193</v>
      </c>
      <c r="AA41" s="35" t="s">
        <v>193</v>
      </c>
      <c r="AB41" s="35" t="s">
        <v>193</v>
      </c>
      <c r="AC41" s="35" t="s">
        <v>193</v>
      </c>
      <c r="AD41" s="35" t="s">
        <v>193</v>
      </c>
      <c r="AE41" s="35" t="s">
        <v>193</v>
      </c>
      <c r="AF41" s="35" t="s">
        <v>193</v>
      </c>
      <c r="AG41" s="35" t="s">
        <v>193</v>
      </c>
      <c r="AH41" s="35" t="s">
        <v>193</v>
      </c>
    </row>
    <row r="42" spans="1:34" ht="18.75" hidden="1">
      <c r="A42" s="33" t="s">
        <v>210</v>
      </c>
      <c r="B42" s="42" t="s">
        <v>200</v>
      </c>
      <c r="C42" s="35"/>
      <c r="D42" s="35" t="s">
        <v>193</v>
      </c>
      <c r="E42" s="35" t="s">
        <v>193</v>
      </c>
      <c r="F42" s="35" t="s">
        <v>193</v>
      </c>
      <c r="G42" s="35" t="s">
        <v>193</v>
      </c>
      <c r="H42" s="35" t="s">
        <v>193</v>
      </c>
      <c r="I42" s="35" t="s">
        <v>193</v>
      </c>
      <c r="J42" s="35" t="s">
        <v>193</v>
      </c>
      <c r="K42" s="35" t="s">
        <v>193</v>
      </c>
      <c r="L42" s="35" t="s">
        <v>193</v>
      </c>
      <c r="M42" s="35" t="s">
        <v>193</v>
      </c>
      <c r="N42" s="35" t="s">
        <v>193</v>
      </c>
      <c r="O42" s="35" t="s">
        <v>193</v>
      </c>
      <c r="P42" s="35" t="s">
        <v>193</v>
      </c>
      <c r="Q42" s="35" t="s">
        <v>193</v>
      </c>
      <c r="R42" s="35" t="s">
        <v>193</v>
      </c>
      <c r="S42" s="35" t="s">
        <v>193</v>
      </c>
      <c r="T42" s="35" t="s">
        <v>193</v>
      </c>
      <c r="U42" s="35" t="s">
        <v>193</v>
      </c>
      <c r="V42" s="35" t="s">
        <v>193</v>
      </c>
      <c r="W42" s="35" t="s">
        <v>193</v>
      </c>
      <c r="X42" s="35" t="s">
        <v>193</v>
      </c>
      <c r="Y42" s="35" t="s">
        <v>193</v>
      </c>
      <c r="Z42" s="35" t="s">
        <v>193</v>
      </c>
      <c r="AA42" s="35" t="s">
        <v>193</v>
      </c>
      <c r="AB42" s="35" t="s">
        <v>193</v>
      </c>
      <c r="AC42" s="35" t="s">
        <v>193</v>
      </c>
      <c r="AD42" s="35" t="s">
        <v>193</v>
      </c>
      <c r="AE42" s="35" t="s">
        <v>193</v>
      </c>
      <c r="AF42" s="35" t="s">
        <v>193</v>
      </c>
      <c r="AG42" s="35" t="s">
        <v>193</v>
      </c>
      <c r="AH42" s="35" t="s">
        <v>193</v>
      </c>
    </row>
    <row r="43" spans="1:34" ht="18.75" hidden="1">
      <c r="A43" s="33" t="s">
        <v>210</v>
      </c>
      <c r="B43" s="42" t="s">
        <v>200</v>
      </c>
      <c r="C43" s="35"/>
      <c r="D43" s="35" t="s">
        <v>193</v>
      </c>
      <c r="E43" s="35" t="s">
        <v>193</v>
      </c>
      <c r="F43" s="35" t="s">
        <v>193</v>
      </c>
      <c r="G43" s="35" t="s">
        <v>193</v>
      </c>
      <c r="H43" s="35" t="s">
        <v>193</v>
      </c>
      <c r="I43" s="35" t="s">
        <v>193</v>
      </c>
      <c r="J43" s="35" t="s">
        <v>193</v>
      </c>
      <c r="K43" s="35" t="s">
        <v>193</v>
      </c>
      <c r="L43" s="35" t="s">
        <v>193</v>
      </c>
      <c r="M43" s="35" t="s">
        <v>193</v>
      </c>
      <c r="N43" s="35" t="s">
        <v>193</v>
      </c>
      <c r="O43" s="35" t="s">
        <v>193</v>
      </c>
      <c r="P43" s="35" t="s">
        <v>193</v>
      </c>
      <c r="Q43" s="35" t="s">
        <v>193</v>
      </c>
      <c r="R43" s="35" t="s">
        <v>193</v>
      </c>
      <c r="S43" s="35" t="s">
        <v>193</v>
      </c>
      <c r="T43" s="35" t="s">
        <v>193</v>
      </c>
      <c r="U43" s="35" t="s">
        <v>193</v>
      </c>
      <c r="V43" s="35" t="s">
        <v>193</v>
      </c>
      <c r="W43" s="35" t="s">
        <v>193</v>
      </c>
      <c r="X43" s="35" t="s">
        <v>193</v>
      </c>
      <c r="Y43" s="35" t="s">
        <v>193</v>
      </c>
      <c r="Z43" s="35" t="s">
        <v>193</v>
      </c>
      <c r="AA43" s="35" t="s">
        <v>193</v>
      </c>
      <c r="AB43" s="35" t="s">
        <v>193</v>
      </c>
      <c r="AC43" s="35" t="s">
        <v>193</v>
      </c>
      <c r="AD43" s="35" t="s">
        <v>193</v>
      </c>
      <c r="AE43" s="35" t="s">
        <v>193</v>
      </c>
      <c r="AF43" s="35" t="s">
        <v>193</v>
      </c>
      <c r="AG43" s="35" t="s">
        <v>193</v>
      </c>
      <c r="AH43" s="35" t="s">
        <v>193</v>
      </c>
    </row>
    <row r="44" spans="1:34" ht="18.75" hidden="1">
      <c r="A44" s="33" t="s">
        <v>201</v>
      </c>
      <c r="B44" s="34" t="s">
        <v>201</v>
      </c>
      <c r="C44" s="35"/>
      <c r="D44" s="35" t="s">
        <v>193</v>
      </c>
      <c r="E44" s="35" t="s">
        <v>193</v>
      </c>
      <c r="F44" s="35" t="s">
        <v>193</v>
      </c>
      <c r="G44" s="35" t="s">
        <v>193</v>
      </c>
      <c r="H44" s="35" t="s">
        <v>193</v>
      </c>
      <c r="I44" s="35" t="s">
        <v>193</v>
      </c>
      <c r="J44" s="35" t="s">
        <v>193</v>
      </c>
      <c r="K44" s="35" t="s">
        <v>193</v>
      </c>
      <c r="L44" s="35" t="s">
        <v>193</v>
      </c>
      <c r="M44" s="35" t="s">
        <v>193</v>
      </c>
      <c r="N44" s="35" t="s">
        <v>193</v>
      </c>
      <c r="O44" s="35" t="s">
        <v>193</v>
      </c>
      <c r="P44" s="35" t="s">
        <v>193</v>
      </c>
      <c r="Q44" s="35" t="s">
        <v>193</v>
      </c>
      <c r="R44" s="35" t="s">
        <v>193</v>
      </c>
      <c r="S44" s="35" t="s">
        <v>193</v>
      </c>
      <c r="T44" s="35" t="s">
        <v>193</v>
      </c>
      <c r="U44" s="35" t="s">
        <v>193</v>
      </c>
      <c r="V44" s="35" t="s">
        <v>193</v>
      </c>
      <c r="W44" s="35" t="s">
        <v>193</v>
      </c>
      <c r="X44" s="35" t="s">
        <v>193</v>
      </c>
      <c r="Y44" s="35" t="s">
        <v>193</v>
      </c>
      <c r="Z44" s="35" t="s">
        <v>193</v>
      </c>
      <c r="AA44" s="35" t="s">
        <v>193</v>
      </c>
      <c r="AB44" s="35" t="s">
        <v>193</v>
      </c>
      <c r="AC44" s="35" t="s">
        <v>193</v>
      </c>
      <c r="AD44" s="35" t="s">
        <v>193</v>
      </c>
      <c r="AE44" s="35" t="s">
        <v>193</v>
      </c>
      <c r="AF44" s="35" t="s">
        <v>193</v>
      </c>
      <c r="AG44" s="35" t="s">
        <v>193</v>
      </c>
      <c r="AH44" s="35" t="s">
        <v>193</v>
      </c>
    </row>
    <row r="45" spans="1:34" ht="112.5">
      <c r="A45" s="33" t="s">
        <v>210</v>
      </c>
      <c r="B45" s="34" t="s">
        <v>214</v>
      </c>
      <c r="C45" s="35" t="s">
        <v>174</v>
      </c>
      <c r="D45" s="35" t="s">
        <v>193</v>
      </c>
      <c r="E45" s="35" t="s">
        <v>193</v>
      </c>
      <c r="F45" s="35" t="s">
        <v>193</v>
      </c>
      <c r="G45" s="35" t="s">
        <v>193</v>
      </c>
      <c r="H45" s="35" t="s">
        <v>193</v>
      </c>
      <c r="I45" s="35" t="s">
        <v>193</v>
      </c>
      <c r="J45" s="35" t="s">
        <v>193</v>
      </c>
      <c r="K45" s="35" t="s">
        <v>193</v>
      </c>
      <c r="L45" s="35" t="s">
        <v>193</v>
      </c>
      <c r="M45" s="35" t="s">
        <v>193</v>
      </c>
      <c r="N45" s="35" t="s">
        <v>193</v>
      </c>
      <c r="O45" s="35" t="s">
        <v>193</v>
      </c>
      <c r="P45" s="35" t="s">
        <v>193</v>
      </c>
      <c r="Q45" s="35" t="s">
        <v>193</v>
      </c>
      <c r="R45" s="35" t="s">
        <v>193</v>
      </c>
      <c r="S45" s="35" t="s">
        <v>193</v>
      </c>
      <c r="T45" s="35" t="s">
        <v>193</v>
      </c>
      <c r="U45" s="35" t="s">
        <v>193</v>
      </c>
      <c r="V45" s="35" t="s">
        <v>193</v>
      </c>
      <c r="W45" s="35" t="s">
        <v>193</v>
      </c>
      <c r="X45" s="35" t="s">
        <v>193</v>
      </c>
      <c r="Y45" s="35" t="s">
        <v>193</v>
      </c>
      <c r="Z45" s="35" t="s">
        <v>193</v>
      </c>
      <c r="AA45" s="35" t="s">
        <v>193</v>
      </c>
      <c r="AB45" s="35" t="s">
        <v>193</v>
      </c>
      <c r="AC45" s="35" t="s">
        <v>193</v>
      </c>
      <c r="AD45" s="35" t="s">
        <v>193</v>
      </c>
      <c r="AE45" s="35" t="s">
        <v>193</v>
      </c>
      <c r="AF45" s="35" t="s">
        <v>193</v>
      </c>
      <c r="AG45" s="35" t="s">
        <v>193</v>
      </c>
      <c r="AH45" s="35" t="s">
        <v>193</v>
      </c>
    </row>
    <row r="46" spans="1:34" ht="18.75" hidden="1">
      <c r="A46" s="33" t="s">
        <v>210</v>
      </c>
      <c r="B46" s="42" t="s">
        <v>200</v>
      </c>
      <c r="C46" s="35"/>
      <c r="D46" s="35" t="s">
        <v>193</v>
      </c>
      <c r="E46" s="35" t="s">
        <v>193</v>
      </c>
      <c r="F46" s="35" t="s">
        <v>193</v>
      </c>
      <c r="G46" s="35" t="s">
        <v>193</v>
      </c>
      <c r="H46" s="35" t="s">
        <v>193</v>
      </c>
      <c r="I46" s="35" t="s">
        <v>193</v>
      </c>
      <c r="J46" s="35" t="s">
        <v>193</v>
      </c>
      <c r="K46" s="35" t="s">
        <v>193</v>
      </c>
      <c r="L46" s="35" t="s">
        <v>193</v>
      </c>
      <c r="M46" s="35" t="s">
        <v>193</v>
      </c>
      <c r="N46" s="35" t="s">
        <v>193</v>
      </c>
      <c r="O46" s="35" t="s">
        <v>193</v>
      </c>
      <c r="P46" s="35" t="s">
        <v>193</v>
      </c>
      <c r="Q46" s="35" t="s">
        <v>193</v>
      </c>
      <c r="R46" s="35" t="s">
        <v>193</v>
      </c>
      <c r="S46" s="35" t="s">
        <v>193</v>
      </c>
      <c r="T46" s="35" t="s">
        <v>193</v>
      </c>
      <c r="U46" s="35" t="s">
        <v>193</v>
      </c>
      <c r="V46" s="35" t="s">
        <v>193</v>
      </c>
      <c r="W46" s="35" t="s">
        <v>193</v>
      </c>
      <c r="X46" s="35" t="s">
        <v>193</v>
      </c>
      <c r="Y46" s="35" t="s">
        <v>193</v>
      </c>
      <c r="Z46" s="35" t="s">
        <v>193</v>
      </c>
      <c r="AA46" s="35" t="s">
        <v>193</v>
      </c>
      <c r="AB46" s="35" t="s">
        <v>193</v>
      </c>
      <c r="AC46" s="35" t="s">
        <v>193</v>
      </c>
      <c r="AD46" s="35" t="s">
        <v>193</v>
      </c>
      <c r="AE46" s="35" t="s">
        <v>193</v>
      </c>
      <c r="AF46" s="35" t="s">
        <v>193</v>
      </c>
      <c r="AG46" s="35" t="s">
        <v>193</v>
      </c>
      <c r="AH46" s="35" t="s">
        <v>193</v>
      </c>
    </row>
    <row r="47" spans="1:34" ht="18.75" hidden="1">
      <c r="A47" s="33" t="s">
        <v>210</v>
      </c>
      <c r="B47" s="42" t="s">
        <v>200</v>
      </c>
      <c r="C47" s="35"/>
      <c r="D47" s="35" t="s">
        <v>193</v>
      </c>
      <c r="E47" s="35" t="s">
        <v>193</v>
      </c>
      <c r="F47" s="35" t="s">
        <v>193</v>
      </c>
      <c r="G47" s="35" t="s">
        <v>193</v>
      </c>
      <c r="H47" s="35" t="s">
        <v>193</v>
      </c>
      <c r="I47" s="35" t="s">
        <v>193</v>
      </c>
      <c r="J47" s="35" t="s">
        <v>193</v>
      </c>
      <c r="K47" s="35" t="s">
        <v>193</v>
      </c>
      <c r="L47" s="35" t="s">
        <v>193</v>
      </c>
      <c r="M47" s="35" t="s">
        <v>193</v>
      </c>
      <c r="N47" s="35" t="s">
        <v>193</v>
      </c>
      <c r="O47" s="35" t="s">
        <v>193</v>
      </c>
      <c r="P47" s="35" t="s">
        <v>193</v>
      </c>
      <c r="Q47" s="35" t="s">
        <v>193</v>
      </c>
      <c r="R47" s="35" t="s">
        <v>193</v>
      </c>
      <c r="S47" s="35" t="s">
        <v>193</v>
      </c>
      <c r="T47" s="35" t="s">
        <v>193</v>
      </c>
      <c r="U47" s="35" t="s">
        <v>193</v>
      </c>
      <c r="V47" s="35" t="s">
        <v>193</v>
      </c>
      <c r="W47" s="35" t="s">
        <v>193</v>
      </c>
      <c r="X47" s="35" t="s">
        <v>193</v>
      </c>
      <c r="Y47" s="35" t="s">
        <v>193</v>
      </c>
      <c r="Z47" s="35" t="s">
        <v>193</v>
      </c>
      <c r="AA47" s="35" t="s">
        <v>193</v>
      </c>
      <c r="AB47" s="35" t="s">
        <v>193</v>
      </c>
      <c r="AC47" s="35" t="s">
        <v>193</v>
      </c>
      <c r="AD47" s="35" t="s">
        <v>193</v>
      </c>
      <c r="AE47" s="35" t="s">
        <v>193</v>
      </c>
      <c r="AF47" s="35" t="s">
        <v>193</v>
      </c>
      <c r="AG47" s="35" t="s">
        <v>193</v>
      </c>
      <c r="AH47" s="35" t="s">
        <v>193</v>
      </c>
    </row>
    <row r="48" spans="1:34" ht="18.75" hidden="1">
      <c r="A48" s="33" t="s">
        <v>201</v>
      </c>
      <c r="B48" s="34" t="s">
        <v>201</v>
      </c>
      <c r="C48" s="35"/>
      <c r="D48" s="35" t="s">
        <v>193</v>
      </c>
      <c r="E48" s="35" t="s">
        <v>193</v>
      </c>
      <c r="F48" s="35" t="s">
        <v>193</v>
      </c>
      <c r="G48" s="35" t="s">
        <v>193</v>
      </c>
      <c r="H48" s="35" t="s">
        <v>193</v>
      </c>
      <c r="I48" s="35" t="s">
        <v>193</v>
      </c>
      <c r="J48" s="35" t="s">
        <v>193</v>
      </c>
      <c r="K48" s="35" t="s">
        <v>193</v>
      </c>
      <c r="L48" s="35" t="s">
        <v>193</v>
      </c>
      <c r="M48" s="35" t="s">
        <v>193</v>
      </c>
      <c r="N48" s="35" t="s">
        <v>193</v>
      </c>
      <c r="O48" s="35" t="s">
        <v>193</v>
      </c>
      <c r="P48" s="35" t="s">
        <v>193</v>
      </c>
      <c r="Q48" s="35" t="s">
        <v>193</v>
      </c>
      <c r="R48" s="35" t="s">
        <v>193</v>
      </c>
      <c r="S48" s="35" t="s">
        <v>193</v>
      </c>
      <c r="T48" s="35" t="s">
        <v>193</v>
      </c>
      <c r="U48" s="35" t="s">
        <v>193</v>
      </c>
      <c r="V48" s="35" t="s">
        <v>193</v>
      </c>
      <c r="W48" s="35" t="s">
        <v>193</v>
      </c>
      <c r="X48" s="35" t="s">
        <v>193</v>
      </c>
      <c r="Y48" s="35" t="s">
        <v>193</v>
      </c>
      <c r="Z48" s="35" t="s">
        <v>193</v>
      </c>
      <c r="AA48" s="35" t="s">
        <v>193</v>
      </c>
      <c r="AB48" s="35" t="s">
        <v>193</v>
      </c>
      <c r="AC48" s="35" t="s">
        <v>193</v>
      </c>
      <c r="AD48" s="35" t="s">
        <v>193</v>
      </c>
      <c r="AE48" s="35" t="s">
        <v>193</v>
      </c>
      <c r="AF48" s="35" t="s">
        <v>193</v>
      </c>
      <c r="AG48" s="35" t="s">
        <v>193</v>
      </c>
      <c r="AH48" s="35" t="s">
        <v>193</v>
      </c>
    </row>
    <row r="49" spans="1:34" ht="37.5">
      <c r="A49" s="33" t="s">
        <v>215</v>
      </c>
      <c r="B49" s="34" t="s">
        <v>211</v>
      </c>
      <c r="C49" s="35" t="s">
        <v>174</v>
      </c>
      <c r="D49" s="35" t="s">
        <v>193</v>
      </c>
      <c r="E49" s="35" t="s">
        <v>193</v>
      </c>
      <c r="F49" s="35" t="s">
        <v>193</v>
      </c>
      <c r="G49" s="35" t="s">
        <v>193</v>
      </c>
      <c r="H49" s="35" t="s">
        <v>193</v>
      </c>
      <c r="I49" s="35" t="s">
        <v>193</v>
      </c>
      <c r="J49" s="35" t="s">
        <v>193</v>
      </c>
      <c r="K49" s="35" t="s">
        <v>193</v>
      </c>
      <c r="L49" s="35" t="s">
        <v>193</v>
      </c>
      <c r="M49" s="35" t="s">
        <v>193</v>
      </c>
      <c r="N49" s="35" t="s">
        <v>193</v>
      </c>
      <c r="O49" s="35" t="s">
        <v>193</v>
      </c>
      <c r="P49" s="35" t="s">
        <v>193</v>
      </c>
      <c r="Q49" s="35" t="s">
        <v>193</v>
      </c>
      <c r="R49" s="35" t="s">
        <v>193</v>
      </c>
      <c r="S49" s="35" t="s">
        <v>193</v>
      </c>
      <c r="T49" s="35" t="s">
        <v>193</v>
      </c>
      <c r="U49" s="35" t="s">
        <v>193</v>
      </c>
      <c r="V49" s="35" t="s">
        <v>193</v>
      </c>
      <c r="W49" s="35" t="s">
        <v>193</v>
      </c>
      <c r="X49" s="35" t="s">
        <v>193</v>
      </c>
      <c r="Y49" s="35" t="s">
        <v>193</v>
      </c>
      <c r="Z49" s="35" t="s">
        <v>193</v>
      </c>
      <c r="AA49" s="35" t="s">
        <v>193</v>
      </c>
      <c r="AB49" s="35" t="s">
        <v>193</v>
      </c>
      <c r="AC49" s="35" t="s">
        <v>193</v>
      </c>
      <c r="AD49" s="35" t="s">
        <v>193</v>
      </c>
      <c r="AE49" s="35" t="s">
        <v>193</v>
      </c>
      <c r="AF49" s="35" t="s">
        <v>193</v>
      </c>
      <c r="AG49" s="35" t="s">
        <v>193</v>
      </c>
      <c r="AH49" s="35" t="s">
        <v>193</v>
      </c>
    </row>
    <row r="50" spans="1:34" ht="112.5">
      <c r="A50" s="33" t="s">
        <v>215</v>
      </c>
      <c r="B50" s="34" t="s">
        <v>212</v>
      </c>
      <c r="C50" s="35" t="s">
        <v>174</v>
      </c>
      <c r="D50" s="35" t="s">
        <v>193</v>
      </c>
      <c r="E50" s="35" t="s">
        <v>193</v>
      </c>
      <c r="F50" s="35" t="s">
        <v>193</v>
      </c>
      <c r="G50" s="35" t="s">
        <v>193</v>
      </c>
      <c r="H50" s="35" t="s">
        <v>193</v>
      </c>
      <c r="I50" s="35" t="s">
        <v>193</v>
      </c>
      <c r="J50" s="35" t="s">
        <v>193</v>
      </c>
      <c r="K50" s="35" t="s">
        <v>193</v>
      </c>
      <c r="L50" s="35" t="s">
        <v>193</v>
      </c>
      <c r="M50" s="35" t="s">
        <v>193</v>
      </c>
      <c r="N50" s="35" t="s">
        <v>193</v>
      </c>
      <c r="O50" s="35" t="s">
        <v>193</v>
      </c>
      <c r="P50" s="35" t="s">
        <v>193</v>
      </c>
      <c r="Q50" s="35" t="s">
        <v>193</v>
      </c>
      <c r="R50" s="35" t="s">
        <v>193</v>
      </c>
      <c r="S50" s="35" t="s">
        <v>193</v>
      </c>
      <c r="T50" s="35" t="s">
        <v>193</v>
      </c>
      <c r="U50" s="35" t="s">
        <v>193</v>
      </c>
      <c r="V50" s="35" t="s">
        <v>193</v>
      </c>
      <c r="W50" s="35" t="s">
        <v>193</v>
      </c>
      <c r="X50" s="35" t="s">
        <v>193</v>
      </c>
      <c r="Y50" s="35" t="s">
        <v>193</v>
      </c>
      <c r="Z50" s="35" t="s">
        <v>193</v>
      </c>
      <c r="AA50" s="35" t="s">
        <v>193</v>
      </c>
      <c r="AB50" s="35" t="s">
        <v>193</v>
      </c>
      <c r="AC50" s="35" t="s">
        <v>193</v>
      </c>
      <c r="AD50" s="35" t="s">
        <v>193</v>
      </c>
      <c r="AE50" s="35" t="s">
        <v>193</v>
      </c>
      <c r="AF50" s="35" t="s">
        <v>193</v>
      </c>
      <c r="AG50" s="35" t="s">
        <v>193</v>
      </c>
      <c r="AH50" s="35" t="s">
        <v>193</v>
      </c>
    </row>
    <row r="51" spans="1:34" ht="18.75" hidden="1">
      <c r="A51" s="33" t="s">
        <v>215</v>
      </c>
      <c r="B51" s="42" t="s">
        <v>200</v>
      </c>
      <c r="C51" s="35"/>
      <c r="D51" s="35" t="s">
        <v>193</v>
      </c>
      <c r="E51" s="35" t="s">
        <v>193</v>
      </c>
      <c r="F51" s="35" t="s">
        <v>193</v>
      </c>
      <c r="G51" s="35" t="s">
        <v>193</v>
      </c>
      <c r="H51" s="35" t="s">
        <v>193</v>
      </c>
      <c r="I51" s="35" t="s">
        <v>193</v>
      </c>
      <c r="J51" s="35" t="s">
        <v>193</v>
      </c>
      <c r="K51" s="35" t="s">
        <v>193</v>
      </c>
      <c r="L51" s="35" t="s">
        <v>193</v>
      </c>
      <c r="M51" s="35" t="s">
        <v>193</v>
      </c>
      <c r="N51" s="35" t="s">
        <v>193</v>
      </c>
      <c r="O51" s="35" t="s">
        <v>193</v>
      </c>
      <c r="P51" s="35" t="s">
        <v>193</v>
      </c>
      <c r="Q51" s="35" t="s">
        <v>193</v>
      </c>
      <c r="R51" s="35" t="s">
        <v>193</v>
      </c>
      <c r="S51" s="35" t="s">
        <v>193</v>
      </c>
      <c r="T51" s="35" t="s">
        <v>193</v>
      </c>
      <c r="U51" s="35" t="s">
        <v>193</v>
      </c>
      <c r="V51" s="35" t="s">
        <v>193</v>
      </c>
      <c r="W51" s="35" t="s">
        <v>193</v>
      </c>
      <c r="X51" s="35" t="s">
        <v>193</v>
      </c>
      <c r="Y51" s="35" t="s">
        <v>193</v>
      </c>
      <c r="Z51" s="35" t="s">
        <v>193</v>
      </c>
      <c r="AA51" s="35" t="s">
        <v>193</v>
      </c>
      <c r="AB51" s="35" t="s">
        <v>193</v>
      </c>
      <c r="AC51" s="35" t="s">
        <v>193</v>
      </c>
      <c r="AD51" s="35" t="s">
        <v>193</v>
      </c>
      <c r="AE51" s="35" t="s">
        <v>193</v>
      </c>
      <c r="AF51" s="35" t="s">
        <v>193</v>
      </c>
      <c r="AG51" s="35" t="s">
        <v>193</v>
      </c>
      <c r="AH51" s="35" t="s">
        <v>193</v>
      </c>
    </row>
    <row r="52" spans="1:34" ht="18.75" hidden="1">
      <c r="A52" s="33" t="s">
        <v>215</v>
      </c>
      <c r="B52" s="42" t="s">
        <v>200</v>
      </c>
      <c r="C52" s="35"/>
      <c r="D52" s="35" t="s">
        <v>193</v>
      </c>
      <c r="E52" s="35" t="s">
        <v>193</v>
      </c>
      <c r="F52" s="35" t="s">
        <v>193</v>
      </c>
      <c r="G52" s="35" t="s">
        <v>193</v>
      </c>
      <c r="H52" s="35" t="s">
        <v>193</v>
      </c>
      <c r="I52" s="35" t="s">
        <v>193</v>
      </c>
      <c r="J52" s="35" t="s">
        <v>193</v>
      </c>
      <c r="K52" s="35" t="s">
        <v>193</v>
      </c>
      <c r="L52" s="35" t="s">
        <v>193</v>
      </c>
      <c r="M52" s="35" t="s">
        <v>193</v>
      </c>
      <c r="N52" s="35" t="s">
        <v>193</v>
      </c>
      <c r="O52" s="35" t="s">
        <v>193</v>
      </c>
      <c r="P52" s="35" t="s">
        <v>193</v>
      </c>
      <c r="Q52" s="35" t="s">
        <v>193</v>
      </c>
      <c r="R52" s="35" t="s">
        <v>193</v>
      </c>
      <c r="S52" s="35" t="s">
        <v>193</v>
      </c>
      <c r="T52" s="35" t="s">
        <v>193</v>
      </c>
      <c r="U52" s="35" t="s">
        <v>193</v>
      </c>
      <c r="V52" s="35" t="s">
        <v>193</v>
      </c>
      <c r="W52" s="35" t="s">
        <v>193</v>
      </c>
      <c r="X52" s="35" t="s">
        <v>193</v>
      </c>
      <c r="Y52" s="35" t="s">
        <v>193</v>
      </c>
      <c r="Z52" s="35" t="s">
        <v>193</v>
      </c>
      <c r="AA52" s="35" t="s">
        <v>193</v>
      </c>
      <c r="AB52" s="35" t="s">
        <v>193</v>
      </c>
      <c r="AC52" s="35" t="s">
        <v>193</v>
      </c>
      <c r="AD52" s="35" t="s">
        <v>193</v>
      </c>
      <c r="AE52" s="35" t="s">
        <v>193</v>
      </c>
      <c r="AF52" s="35" t="s">
        <v>193</v>
      </c>
      <c r="AG52" s="35" t="s">
        <v>193</v>
      </c>
      <c r="AH52" s="35" t="s">
        <v>193</v>
      </c>
    </row>
    <row r="53" spans="1:34" ht="18.75" hidden="1">
      <c r="A53" s="33" t="s">
        <v>201</v>
      </c>
      <c r="B53" s="34" t="s">
        <v>201</v>
      </c>
      <c r="C53" s="35"/>
      <c r="D53" s="35" t="s">
        <v>193</v>
      </c>
      <c r="E53" s="35" t="s">
        <v>193</v>
      </c>
      <c r="F53" s="35" t="s">
        <v>193</v>
      </c>
      <c r="G53" s="35" t="s">
        <v>193</v>
      </c>
      <c r="H53" s="35" t="s">
        <v>193</v>
      </c>
      <c r="I53" s="35" t="s">
        <v>193</v>
      </c>
      <c r="J53" s="35" t="s">
        <v>193</v>
      </c>
      <c r="K53" s="35" t="s">
        <v>193</v>
      </c>
      <c r="L53" s="35" t="s">
        <v>193</v>
      </c>
      <c r="M53" s="35" t="s">
        <v>193</v>
      </c>
      <c r="N53" s="35" t="s">
        <v>193</v>
      </c>
      <c r="O53" s="35" t="s">
        <v>193</v>
      </c>
      <c r="P53" s="35" t="s">
        <v>193</v>
      </c>
      <c r="Q53" s="35" t="s">
        <v>193</v>
      </c>
      <c r="R53" s="35" t="s">
        <v>193</v>
      </c>
      <c r="S53" s="35" t="s">
        <v>193</v>
      </c>
      <c r="T53" s="35" t="s">
        <v>193</v>
      </c>
      <c r="U53" s="35" t="s">
        <v>193</v>
      </c>
      <c r="V53" s="35" t="s">
        <v>193</v>
      </c>
      <c r="W53" s="35" t="s">
        <v>193</v>
      </c>
      <c r="X53" s="35" t="s">
        <v>193</v>
      </c>
      <c r="Y53" s="35" t="s">
        <v>193</v>
      </c>
      <c r="Z53" s="35" t="s">
        <v>193</v>
      </c>
      <c r="AA53" s="35" t="s">
        <v>193</v>
      </c>
      <c r="AB53" s="35" t="s">
        <v>193</v>
      </c>
      <c r="AC53" s="35" t="s">
        <v>193</v>
      </c>
      <c r="AD53" s="35" t="s">
        <v>193</v>
      </c>
      <c r="AE53" s="35" t="s">
        <v>193</v>
      </c>
      <c r="AF53" s="35" t="s">
        <v>193</v>
      </c>
      <c r="AG53" s="35" t="s">
        <v>193</v>
      </c>
      <c r="AH53" s="35" t="s">
        <v>193</v>
      </c>
    </row>
    <row r="54" spans="1:34" ht="93.75">
      <c r="A54" s="33" t="s">
        <v>215</v>
      </c>
      <c r="B54" s="34" t="s">
        <v>213</v>
      </c>
      <c r="C54" s="35" t="s">
        <v>174</v>
      </c>
      <c r="D54" s="35" t="s">
        <v>193</v>
      </c>
      <c r="E54" s="35" t="s">
        <v>193</v>
      </c>
      <c r="F54" s="35" t="s">
        <v>193</v>
      </c>
      <c r="G54" s="35" t="s">
        <v>193</v>
      </c>
      <c r="H54" s="35" t="s">
        <v>193</v>
      </c>
      <c r="I54" s="35" t="s">
        <v>193</v>
      </c>
      <c r="J54" s="35" t="s">
        <v>193</v>
      </c>
      <c r="K54" s="35" t="s">
        <v>193</v>
      </c>
      <c r="L54" s="35" t="s">
        <v>193</v>
      </c>
      <c r="M54" s="35" t="s">
        <v>193</v>
      </c>
      <c r="N54" s="35" t="s">
        <v>193</v>
      </c>
      <c r="O54" s="35" t="s">
        <v>193</v>
      </c>
      <c r="P54" s="35" t="s">
        <v>193</v>
      </c>
      <c r="Q54" s="35" t="s">
        <v>193</v>
      </c>
      <c r="R54" s="35" t="s">
        <v>193</v>
      </c>
      <c r="S54" s="35" t="s">
        <v>193</v>
      </c>
      <c r="T54" s="35" t="s">
        <v>193</v>
      </c>
      <c r="U54" s="35" t="s">
        <v>193</v>
      </c>
      <c r="V54" s="35" t="s">
        <v>193</v>
      </c>
      <c r="W54" s="35" t="s">
        <v>193</v>
      </c>
      <c r="X54" s="35" t="s">
        <v>193</v>
      </c>
      <c r="Y54" s="35" t="s">
        <v>193</v>
      </c>
      <c r="Z54" s="35" t="s">
        <v>193</v>
      </c>
      <c r="AA54" s="35" t="s">
        <v>193</v>
      </c>
      <c r="AB54" s="35" t="s">
        <v>193</v>
      </c>
      <c r="AC54" s="35" t="s">
        <v>193</v>
      </c>
      <c r="AD54" s="35" t="s">
        <v>193</v>
      </c>
      <c r="AE54" s="35" t="s">
        <v>193</v>
      </c>
      <c r="AF54" s="35" t="s">
        <v>193</v>
      </c>
      <c r="AG54" s="35" t="s">
        <v>193</v>
      </c>
      <c r="AH54" s="35" t="s">
        <v>193</v>
      </c>
    </row>
    <row r="55" spans="1:34" ht="18.75" hidden="1">
      <c r="A55" s="33" t="s">
        <v>215</v>
      </c>
      <c r="B55" s="42" t="s">
        <v>200</v>
      </c>
      <c r="C55" s="35"/>
      <c r="D55" s="35" t="s">
        <v>193</v>
      </c>
      <c r="E55" s="35" t="s">
        <v>193</v>
      </c>
      <c r="F55" s="35" t="s">
        <v>193</v>
      </c>
      <c r="G55" s="35" t="s">
        <v>193</v>
      </c>
      <c r="H55" s="35" t="s">
        <v>193</v>
      </c>
      <c r="I55" s="35" t="s">
        <v>193</v>
      </c>
      <c r="J55" s="35" t="s">
        <v>193</v>
      </c>
      <c r="K55" s="35" t="s">
        <v>193</v>
      </c>
      <c r="L55" s="35" t="s">
        <v>193</v>
      </c>
      <c r="M55" s="35" t="s">
        <v>193</v>
      </c>
      <c r="N55" s="35" t="s">
        <v>193</v>
      </c>
      <c r="O55" s="35" t="s">
        <v>193</v>
      </c>
      <c r="P55" s="35" t="s">
        <v>193</v>
      </c>
      <c r="Q55" s="35" t="s">
        <v>193</v>
      </c>
      <c r="R55" s="35" t="s">
        <v>193</v>
      </c>
      <c r="S55" s="35" t="s">
        <v>193</v>
      </c>
      <c r="T55" s="35" t="s">
        <v>193</v>
      </c>
      <c r="U55" s="35" t="s">
        <v>193</v>
      </c>
      <c r="V55" s="35" t="s">
        <v>193</v>
      </c>
      <c r="W55" s="35" t="s">
        <v>193</v>
      </c>
      <c r="X55" s="35" t="s">
        <v>193</v>
      </c>
      <c r="Y55" s="35" t="s">
        <v>193</v>
      </c>
      <c r="Z55" s="35" t="s">
        <v>193</v>
      </c>
      <c r="AA55" s="35" t="s">
        <v>193</v>
      </c>
      <c r="AB55" s="35" t="s">
        <v>193</v>
      </c>
      <c r="AC55" s="35" t="s">
        <v>193</v>
      </c>
      <c r="AD55" s="35" t="s">
        <v>193</v>
      </c>
      <c r="AE55" s="35" t="s">
        <v>193</v>
      </c>
      <c r="AF55" s="35" t="s">
        <v>193</v>
      </c>
      <c r="AG55" s="35" t="s">
        <v>193</v>
      </c>
      <c r="AH55" s="35" t="s">
        <v>193</v>
      </c>
    </row>
    <row r="56" spans="1:34" ht="18.75" hidden="1">
      <c r="A56" s="33" t="s">
        <v>215</v>
      </c>
      <c r="B56" s="42" t="s">
        <v>200</v>
      </c>
      <c r="C56" s="35"/>
      <c r="D56" s="35" t="s">
        <v>193</v>
      </c>
      <c r="E56" s="35" t="s">
        <v>193</v>
      </c>
      <c r="F56" s="35" t="s">
        <v>193</v>
      </c>
      <c r="G56" s="35" t="s">
        <v>193</v>
      </c>
      <c r="H56" s="35" t="s">
        <v>193</v>
      </c>
      <c r="I56" s="35" t="s">
        <v>193</v>
      </c>
      <c r="J56" s="35" t="s">
        <v>193</v>
      </c>
      <c r="K56" s="35" t="s">
        <v>193</v>
      </c>
      <c r="L56" s="35" t="s">
        <v>193</v>
      </c>
      <c r="M56" s="35" t="s">
        <v>193</v>
      </c>
      <c r="N56" s="35" t="s">
        <v>193</v>
      </c>
      <c r="O56" s="35" t="s">
        <v>193</v>
      </c>
      <c r="P56" s="35" t="s">
        <v>193</v>
      </c>
      <c r="Q56" s="35" t="s">
        <v>193</v>
      </c>
      <c r="R56" s="35" t="s">
        <v>193</v>
      </c>
      <c r="S56" s="35" t="s">
        <v>193</v>
      </c>
      <c r="T56" s="35" t="s">
        <v>193</v>
      </c>
      <c r="U56" s="35" t="s">
        <v>193</v>
      </c>
      <c r="V56" s="35" t="s">
        <v>193</v>
      </c>
      <c r="W56" s="35" t="s">
        <v>193</v>
      </c>
      <c r="X56" s="35" t="s">
        <v>193</v>
      </c>
      <c r="Y56" s="35" t="s">
        <v>193</v>
      </c>
      <c r="Z56" s="35" t="s">
        <v>193</v>
      </c>
      <c r="AA56" s="35" t="s">
        <v>193</v>
      </c>
      <c r="AB56" s="35" t="s">
        <v>193</v>
      </c>
      <c r="AC56" s="35" t="s">
        <v>193</v>
      </c>
      <c r="AD56" s="35" t="s">
        <v>193</v>
      </c>
      <c r="AE56" s="35" t="s">
        <v>193</v>
      </c>
      <c r="AF56" s="35" t="s">
        <v>193</v>
      </c>
      <c r="AG56" s="35" t="s">
        <v>193</v>
      </c>
      <c r="AH56" s="35" t="s">
        <v>193</v>
      </c>
    </row>
    <row r="57" spans="1:34" ht="18.75" hidden="1">
      <c r="A57" s="33" t="s">
        <v>201</v>
      </c>
      <c r="B57" s="34" t="s">
        <v>201</v>
      </c>
      <c r="C57" s="35"/>
      <c r="D57" s="35" t="s">
        <v>193</v>
      </c>
      <c r="E57" s="35" t="s">
        <v>193</v>
      </c>
      <c r="F57" s="35" t="s">
        <v>193</v>
      </c>
      <c r="G57" s="35" t="s">
        <v>193</v>
      </c>
      <c r="H57" s="35" t="s">
        <v>193</v>
      </c>
      <c r="I57" s="35" t="s">
        <v>193</v>
      </c>
      <c r="J57" s="35" t="s">
        <v>193</v>
      </c>
      <c r="K57" s="35" t="s">
        <v>193</v>
      </c>
      <c r="L57" s="35" t="s">
        <v>193</v>
      </c>
      <c r="M57" s="35" t="s">
        <v>193</v>
      </c>
      <c r="N57" s="35" t="s">
        <v>193</v>
      </c>
      <c r="O57" s="35" t="s">
        <v>193</v>
      </c>
      <c r="P57" s="35" t="s">
        <v>193</v>
      </c>
      <c r="Q57" s="35" t="s">
        <v>193</v>
      </c>
      <c r="R57" s="35" t="s">
        <v>193</v>
      </c>
      <c r="S57" s="35" t="s">
        <v>193</v>
      </c>
      <c r="T57" s="35" t="s">
        <v>193</v>
      </c>
      <c r="U57" s="35" t="s">
        <v>193</v>
      </c>
      <c r="V57" s="35" t="s">
        <v>193</v>
      </c>
      <c r="W57" s="35" t="s">
        <v>193</v>
      </c>
      <c r="X57" s="35" t="s">
        <v>193</v>
      </c>
      <c r="Y57" s="35" t="s">
        <v>193</v>
      </c>
      <c r="Z57" s="35" t="s">
        <v>193</v>
      </c>
      <c r="AA57" s="35" t="s">
        <v>193</v>
      </c>
      <c r="AB57" s="35" t="s">
        <v>193</v>
      </c>
      <c r="AC57" s="35" t="s">
        <v>193</v>
      </c>
      <c r="AD57" s="35" t="s">
        <v>193</v>
      </c>
      <c r="AE57" s="35" t="s">
        <v>193</v>
      </c>
      <c r="AF57" s="35" t="s">
        <v>193</v>
      </c>
      <c r="AG57" s="35" t="s">
        <v>193</v>
      </c>
      <c r="AH57" s="35" t="s">
        <v>193</v>
      </c>
    </row>
    <row r="58" spans="1:34" ht="112.5">
      <c r="A58" s="33" t="s">
        <v>215</v>
      </c>
      <c r="B58" s="34" t="s">
        <v>216</v>
      </c>
      <c r="C58" s="35" t="s">
        <v>174</v>
      </c>
      <c r="D58" s="35" t="s">
        <v>193</v>
      </c>
      <c r="E58" s="35" t="s">
        <v>193</v>
      </c>
      <c r="F58" s="35" t="s">
        <v>193</v>
      </c>
      <c r="G58" s="35" t="s">
        <v>193</v>
      </c>
      <c r="H58" s="35" t="s">
        <v>193</v>
      </c>
      <c r="I58" s="35" t="s">
        <v>193</v>
      </c>
      <c r="J58" s="35" t="s">
        <v>193</v>
      </c>
      <c r="K58" s="35" t="s">
        <v>193</v>
      </c>
      <c r="L58" s="35" t="s">
        <v>193</v>
      </c>
      <c r="M58" s="35" t="s">
        <v>193</v>
      </c>
      <c r="N58" s="35" t="s">
        <v>193</v>
      </c>
      <c r="O58" s="35" t="s">
        <v>193</v>
      </c>
      <c r="P58" s="35" t="s">
        <v>193</v>
      </c>
      <c r="Q58" s="35" t="s">
        <v>193</v>
      </c>
      <c r="R58" s="35" t="s">
        <v>193</v>
      </c>
      <c r="S58" s="35" t="s">
        <v>193</v>
      </c>
      <c r="T58" s="35" t="s">
        <v>193</v>
      </c>
      <c r="U58" s="35" t="s">
        <v>193</v>
      </c>
      <c r="V58" s="35" t="s">
        <v>193</v>
      </c>
      <c r="W58" s="35" t="s">
        <v>193</v>
      </c>
      <c r="X58" s="35" t="s">
        <v>193</v>
      </c>
      <c r="Y58" s="35" t="s">
        <v>193</v>
      </c>
      <c r="Z58" s="35" t="s">
        <v>193</v>
      </c>
      <c r="AA58" s="35" t="s">
        <v>193</v>
      </c>
      <c r="AB58" s="35" t="s">
        <v>193</v>
      </c>
      <c r="AC58" s="35" t="s">
        <v>193</v>
      </c>
      <c r="AD58" s="35" t="s">
        <v>193</v>
      </c>
      <c r="AE58" s="35" t="s">
        <v>193</v>
      </c>
      <c r="AF58" s="35" t="s">
        <v>193</v>
      </c>
      <c r="AG58" s="35" t="s">
        <v>193</v>
      </c>
      <c r="AH58" s="35" t="s">
        <v>193</v>
      </c>
    </row>
    <row r="59" spans="1:34" ht="18.75" hidden="1">
      <c r="A59" s="33" t="s">
        <v>215</v>
      </c>
      <c r="B59" s="42" t="s">
        <v>200</v>
      </c>
      <c r="C59" s="35"/>
      <c r="D59" s="35" t="s">
        <v>193</v>
      </c>
      <c r="E59" s="35" t="s">
        <v>193</v>
      </c>
      <c r="F59" s="35" t="s">
        <v>193</v>
      </c>
      <c r="G59" s="35" t="s">
        <v>193</v>
      </c>
      <c r="H59" s="35" t="s">
        <v>193</v>
      </c>
      <c r="I59" s="35" t="s">
        <v>193</v>
      </c>
      <c r="J59" s="35" t="s">
        <v>193</v>
      </c>
      <c r="K59" s="35" t="s">
        <v>193</v>
      </c>
      <c r="L59" s="35" t="s">
        <v>193</v>
      </c>
      <c r="M59" s="35" t="s">
        <v>193</v>
      </c>
      <c r="N59" s="35" t="s">
        <v>193</v>
      </c>
      <c r="O59" s="35" t="s">
        <v>193</v>
      </c>
      <c r="P59" s="35" t="s">
        <v>193</v>
      </c>
      <c r="Q59" s="35" t="s">
        <v>193</v>
      </c>
      <c r="R59" s="35" t="s">
        <v>193</v>
      </c>
      <c r="S59" s="35" t="s">
        <v>193</v>
      </c>
      <c r="T59" s="35" t="s">
        <v>193</v>
      </c>
      <c r="U59" s="35" t="s">
        <v>193</v>
      </c>
      <c r="V59" s="35" t="s">
        <v>193</v>
      </c>
      <c r="W59" s="35" t="s">
        <v>193</v>
      </c>
      <c r="X59" s="35" t="s">
        <v>193</v>
      </c>
      <c r="Y59" s="35" t="s">
        <v>193</v>
      </c>
      <c r="Z59" s="35" t="s">
        <v>193</v>
      </c>
      <c r="AA59" s="35" t="s">
        <v>193</v>
      </c>
      <c r="AB59" s="35" t="s">
        <v>193</v>
      </c>
      <c r="AC59" s="35" t="s">
        <v>193</v>
      </c>
      <c r="AD59" s="35" t="s">
        <v>193</v>
      </c>
      <c r="AE59" s="35" t="s">
        <v>193</v>
      </c>
      <c r="AF59" s="35" t="s">
        <v>193</v>
      </c>
      <c r="AG59" s="35" t="s">
        <v>193</v>
      </c>
      <c r="AH59" s="35" t="s">
        <v>193</v>
      </c>
    </row>
    <row r="60" spans="1:34" ht="18.75" hidden="1">
      <c r="A60" s="33" t="s">
        <v>215</v>
      </c>
      <c r="B60" s="42" t="s">
        <v>200</v>
      </c>
      <c r="C60" s="35"/>
      <c r="D60" s="35" t="s">
        <v>193</v>
      </c>
      <c r="E60" s="35" t="s">
        <v>193</v>
      </c>
      <c r="F60" s="35" t="s">
        <v>193</v>
      </c>
      <c r="G60" s="35" t="s">
        <v>193</v>
      </c>
      <c r="H60" s="35" t="s">
        <v>193</v>
      </c>
      <c r="I60" s="35" t="s">
        <v>193</v>
      </c>
      <c r="J60" s="35" t="s">
        <v>193</v>
      </c>
      <c r="K60" s="35" t="s">
        <v>193</v>
      </c>
      <c r="L60" s="35" t="s">
        <v>193</v>
      </c>
      <c r="M60" s="35" t="s">
        <v>193</v>
      </c>
      <c r="N60" s="35" t="s">
        <v>193</v>
      </c>
      <c r="O60" s="35" t="s">
        <v>193</v>
      </c>
      <c r="P60" s="35" t="s">
        <v>193</v>
      </c>
      <c r="Q60" s="35" t="s">
        <v>193</v>
      </c>
      <c r="R60" s="35" t="s">
        <v>193</v>
      </c>
      <c r="S60" s="35" t="s">
        <v>193</v>
      </c>
      <c r="T60" s="35" t="s">
        <v>193</v>
      </c>
      <c r="U60" s="35" t="s">
        <v>193</v>
      </c>
      <c r="V60" s="35" t="s">
        <v>193</v>
      </c>
      <c r="W60" s="35" t="s">
        <v>193</v>
      </c>
      <c r="X60" s="35" t="s">
        <v>193</v>
      </c>
      <c r="Y60" s="35" t="s">
        <v>193</v>
      </c>
      <c r="Z60" s="35" t="s">
        <v>193</v>
      </c>
      <c r="AA60" s="35" t="s">
        <v>193</v>
      </c>
      <c r="AB60" s="35" t="s">
        <v>193</v>
      </c>
      <c r="AC60" s="35" t="s">
        <v>193</v>
      </c>
      <c r="AD60" s="35" t="s">
        <v>193</v>
      </c>
      <c r="AE60" s="35" t="s">
        <v>193</v>
      </c>
      <c r="AF60" s="35" t="s">
        <v>193</v>
      </c>
      <c r="AG60" s="35" t="s">
        <v>193</v>
      </c>
      <c r="AH60" s="35" t="s">
        <v>193</v>
      </c>
    </row>
    <row r="61" spans="1:34" ht="18.75" hidden="1">
      <c r="A61" s="33" t="s">
        <v>201</v>
      </c>
      <c r="B61" s="34" t="s">
        <v>201</v>
      </c>
      <c r="C61" s="35"/>
      <c r="D61" s="35" t="s">
        <v>193</v>
      </c>
      <c r="E61" s="35" t="s">
        <v>193</v>
      </c>
      <c r="F61" s="35" t="s">
        <v>193</v>
      </c>
      <c r="G61" s="35" t="s">
        <v>193</v>
      </c>
      <c r="H61" s="35" t="s">
        <v>193</v>
      </c>
      <c r="I61" s="35" t="s">
        <v>193</v>
      </c>
      <c r="J61" s="35" t="s">
        <v>193</v>
      </c>
      <c r="K61" s="35" t="s">
        <v>193</v>
      </c>
      <c r="L61" s="35" t="s">
        <v>193</v>
      </c>
      <c r="M61" s="35" t="s">
        <v>193</v>
      </c>
      <c r="N61" s="35" t="s">
        <v>193</v>
      </c>
      <c r="O61" s="35" t="s">
        <v>193</v>
      </c>
      <c r="P61" s="35" t="s">
        <v>193</v>
      </c>
      <c r="Q61" s="35" t="s">
        <v>193</v>
      </c>
      <c r="R61" s="35" t="s">
        <v>193</v>
      </c>
      <c r="S61" s="35" t="s">
        <v>193</v>
      </c>
      <c r="T61" s="35" t="s">
        <v>193</v>
      </c>
      <c r="U61" s="35" t="s">
        <v>193</v>
      </c>
      <c r="V61" s="35" t="s">
        <v>193</v>
      </c>
      <c r="W61" s="35" t="s">
        <v>193</v>
      </c>
      <c r="X61" s="35" t="s">
        <v>193</v>
      </c>
      <c r="Y61" s="35" t="s">
        <v>193</v>
      </c>
      <c r="Z61" s="35" t="s">
        <v>193</v>
      </c>
      <c r="AA61" s="35" t="s">
        <v>193</v>
      </c>
      <c r="AB61" s="35" t="s">
        <v>193</v>
      </c>
      <c r="AC61" s="35" t="s">
        <v>193</v>
      </c>
      <c r="AD61" s="35" t="s">
        <v>193</v>
      </c>
      <c r="AE61" s="35" t="s">
        <v>193</v>
      </c>
      <c r="AF61" s="35" t="s">
        <v>193</v>
      </c>
      <c r="AG61" s="35" t="s">
        <v>193</v>
      </c>
      <c r="AH61" s="35" t="s">
        <v>193</v>
      </c>
    </row>
    <row r="62" spans="1:34" ht="93.75">
      <c r="A62" s="39" t="s">
        <v>217</v>
      </c>
      <c r="B62" s="40" t="s">
        <v>218</v>
      </c>
      <c r="C62" s="41" t="s">
        <v>174</v>
      </c>
      <c r="D62" s="41" t="s">
        <v>193</v>
      </c>
      <c r="E62" s="41" t="s">
        <v>193</v>
      </c>
      <c r="F62" s="41" t="s">
        <v>193</v>
      </c>
      <c r="G62" s="41" t="s">
        <v>193</v>
      </c>
      <c r="H62" s="41" t="s">
        <v>193</v>
      </c>
      <c r="I62" s="41" t="s">
        <v>193</v>
      </c>
      <c r="J62" s="41" t="s">
        <v>193</v>
      </c>
      <c r="K62" s="41" t="s">
        <v>193</v>
      </c>
      <c r="L62" s="41" t="s">
        <v>193</v>
      </c>
      <c r="M62" s="41" t="s">
        <v>193</v>
      </c>
      <c r="N62" s="41" t="s">
        <v>193</v>
      </c>
      <c r="O62" s="41" t="s">
        <v>193</v>
      </c>
      <c r="P62" s="41" t="s">
        <v>193</v>
      </c>
      <c r="Q62" s="41" t="s">
        <v>193</v>
      </c>
      <c r="R62" s="41" t="s">
        <v>193</v>
      </c>
      <c r="S62" s="41" t="s">
        <v>193</v>
      </c>
      <c r="T62" s="41" t="s">
        <v>193</v>
      </c>
      <c r="U62" s="41" t="s">
        <v>193</v>
      </c>
      <c r="V62" s="41" t="s">
        <v>193</v>
      </c>
      <c r="W62" s="41" t="s">
        <v>193</v>
      </c>
      <c r="X62" s="41" t="s">
        <v>193</v>
      </c>
      <c r="Y62" s="41" t="s">
        <v>193</v>
      </c>
      <c r="Z62" s="41" t="s">
        <v>193</v>
      </c>
      <c r="AA62" s="41" t="s">
        <v>193</v>
      </c>
      <c r="AB62" s="41" t="s">
        <v>193</v>
      </c>
      <c r="AC62" s="41" t="s">
        <v>193</v>
      </c>
      <c r="AD62" s="41" t="s">
        <v>193</v>
      </c>
      <c r="AE62" s="41" t="s">
        <v>193</v>
      </c>
      <c r="AF62" s="41" t="s">
        <v>193</v>
      </c>
      <c r="AG62" s="41" t="s">
        <v>193</v>
      </c>
      <c r="AH62" s="41" t="s">
        <v>193</v>
      </c>
    </row>
    <row r="63" spans="1:34" ht="75">
      <c r="A63" s="33" t="s">
        <v>219</v>
      </c>
      <c r="B63" s="34" t="s">
        <v>220</v>
      </c>
      <c r="C63" s="35" t="s">
        <v>174</v>
      </c>
      <c r="D63" s="35" t="s">
        <v>193</v>
      </c>
      <c r="E63" s="35" t="s">
        <v>193</v>
      </c>
      <c r="F63" s="35" t="s">
        <v>193</v>
      </c>
      <c r="G63" s="35" t="s">
        <v>193</v>
      </c>
      <c r="H63" s="35" t="s">
        <v>193</v>
      </c>
      <c r="I63" s="35" t="s">
        <v>193</v>
      </c>
      <c r="J63" s="35" t="s">
        <v>193</v>
      </c>
      <c r="K63" s="35" t="s">
        <v>193</v>
      </c>
      <c r="L63" s="35" t="s">
        <v>193</v>
      </c>
      <c r="M63" s="35" t="s">
        <v>193</v>
      </c>
      <c r="N63" s="35" t="s">
        <v>193</v>
      </c>
      <c r="O63" s="35" t="s">
        <v>193</v>
      </c>
      <c r="P63" s="35" t="s">
        <v>193</v>
      </c>
      <c r="Q63" s="35" t="s">
        <v>193</v>
      </c>
      <c r="R63" s="35" t="s">
        <v>193</v>
      </c>
      <c r="S63" s="35" t="s">
        <v>193</v>
      </c>
      <c r="T63" s="35" t="s">
        <v>193</v>
      </c>
      <c r="U63" s="35" t="s">
        <v>193</v>
      </c>
      <c r="V63" s="35" t="s">
        <v>193</v>
      </c>
      <c r="W63" s="35" t="s">
        <v>193</v>
      </c>
      <c r="X63" s="35" t="s">
        <v>193</v>
      </c>
      <c r="Y63" s="35" t="s">
        <v>193</v>
      </c>
      <c r="Z63" s="35" t="s">
        <v>193</v>
      </c>
      <c r="AA63" s="35" t="s">
        <v>193</v>
      </c>
      <c r="AB63" s="35" t="s">
        <v>193</v>
      </c>
      <c r="AC63" s="35" t="s">
        <v>193</v>
      </c>
      <c r="AD63" s="35" t="s">
        <v>193</v>
      </c>
      <c r="AE63" s="35" t="s">
        <v>193</v>
      </c>
      <c r="AF63" s="35" t="s">
        <v>193</v>
      </c>
      <c r="AG63" s="35" t="s">
        <v>193</v>
      </c>
      <c r="AH63" s="35" t="s">
        <v>193</v>
      </c>
    </row>
    <row r="64" spans="1:34" ht="56.25">
      <c r="A64" s="33" t="s">
        <v>219</v>
      </c>
      <c r="B64" s="34" t="s">
        <v>221</v>
      </c>
      <c r="C64" s="43" t="s">
        <v>222</v>
      </c>
      <c r="D64" s="235">
        <v>44015</v>
      </c>
      <c r="E64" s="35">
        <v>82</v>
      </c>
      <c r="F64" s="35">
        <v>1</v>
      </c>
      <c r="G64" s="52">
        <f>'1'!O45</f>
        <v>9.7502399999999998</v>
      </c>
      <c r="H64" s="35" t="s">
        <v>939</v>
      </c>
      <c r="I64" s="35">
        <f>'6'!BJ48</f>
        <v>2021</v>
      </c>
      <c r="J64" s="35">
        <v>3</v>
      </c>
      <c r="K64" s="35">
        <f>'4'!CN47</f>
        <v>2021</v>
      </c>
      <c r="L64" s="35">
        <f>K64</f>
        <v>2021</v>
      </c>
      <c r="M64" s="35" t="s">
        <v>193</v>
      </c>
      <c r="N64" s="35" t="s">
        <v>193</v>
      </c>
      <c r="O64" s="35" t="s">
        <v>193</v>
      </c>
      <c r="P64" s="35" t="s">
        <v>193</v>
      </c>
      <c r="Q64" s="35" t="s">
        <v>940</v>
      </c>
      <c r="R64" s="35" t="s">
        <v>941</v>
      </c>
      <c r="S64" s="35">
        <v>1.4999999999999999E-2</v>
      </c>
      <c r="T64" s="35">
        <v>1.675</v>
      </c>
      <c r="U64" s="35" t="s">
        <v>942</v>
      </c>
      <c r="V64" s="35">
        <v>14.35</v>
      </c>
      <c r="W64" s="235">
        <v>43635</v>
      </c>
      <c r="X64" s="35">
        <v>112.1</v>
      </c>
      <c r="Y64" s="35">
        <v>1.4999999999999999E-2</v>
      </c>
      <c r="Z64" s="35">
        <v>1.675</v>
      </c>
      <c r="AA64" s="35">
        <v>32</v>
      </c>
      <c r="AB64" s="35">
        <v>50</v>
      </c>
      <c r="AC64" s="35">
        <v>16</v>
      </c>
      <c r="AD64" s="35">
        <v>25</v>
      </c>
      <c r="AE64" s="35" t="s">
        <v>193</v>
      </c>
      <c r="AF64" s="35" t="s">
        <v>193</v>
      </c>
      <c r="AG64" s="35" t="s">
        <v>193</v>
      </c>
      <c r="AH64" s="141" t="s">
        <v>228</v>
      </c>
    </row>
    <row r="65" spans="1:34" ht="56.25">
      <c r="A65" s="33" t="s">
        <v>219</v>
      </c>
      <c r="B65" s="34" t="s">
        <v>223</v>
      </c>
      <c r="C65" s="43" t="s">
        <v>224</v>
      </c>
      <c r="D65" s="235">
        <v>44015</v>
      </c>
      <c r="E65" s="35">
        <v>82</v>
      </c>
      <c r="F65" s="35">
        <v>1</v>
      </c>
      <c r="G65" s="52">
        <f>'1'!O46</f>
        <v>4.9644655999999996</v>
      </c>
      <c r="H65" s="35" t="s">
        <v>939</v>
      </c>
      <c r="I65" s="35">
        <f>'6'!BJ49</f>
        <v>2021</v>
      </c>
      <c r="J65" s="35">
        <v>3</v>
      </c>
      <c r="K65" s="35">
        <f>'4'!CN48</f>
        <v>2021</v>
      </c>
      <c r="L65" s="35">
        <f>K65</f>
        <v>2021</v>
      </c>
      <c r="M65" s="35" t="s">
        <v>193</v>
      </c>
      <c r="N65" s="35" t="s">
        <v>193</v>
      </c>
      <c r="O65" s="35" t="s">
        <v>193</v>
      </c>
      <c r="P65" s="35" t="s">
        <v>193</v>
      </c>
      <c r="Q65" s="35" t="s">
        <v>940</v>
      </c>
      <c r="R65" s="35" t="s">
        <v>941</v>
      </c>
      <c r="S65" s="35">
        <v>1.4999999999999999E-2</v>
      </c>
      <c r="T65" s="35">
        <v>1.675</v>
      </c>
      <c r="U65" s="35" t="s">
        <v>942</v>
      </c>
      <c r="V65" s="35">
        <v>14.35</v>
      </c>
      <c r="W65" s="235">
        <v>43635</v>
      </c>
      <c r="X65" s="35">
        <v>112.1</v>
      </c>
      <c r="Y65" s="35">
        <v>1.4999999999999999E-2</v>
      </c>
      <c r="Z65" s="35">
        <v>1.675</v>
      </c>
      <c r="AA65" s="35">
        <v>32</v>
      </c>
      <c r="AB65" s="35">
        <v>50</v>
      </c>
      <c r="AC65" s="35">
        <v>16</v>
      </c>
      <c r="AD65" s="35">
        <v>25</v>
      </c>
      <c r="AE65" s="35" t="s">
        <v>193</v>
      </c>
      <c r="AF65" s="35" t="s">
        <v>193</v>
      </c>
      <c r="AG65" s="35" t="s">
        <v>193</v>
      </c>
      <c r="AH65" s="141" t="s">
        <v>228</v>
      </c>
    </row>
    <row r="66" spans="1:34" ht="18.75" hidden="1">
      <c r="A66" s="33" t="s">
        <v>201</v>
      </c>
      <c r="B66" s="34" t="s">
        <v>201</v>
      </c>
      <c r="C66" s="35"/>
      <c r="D66" s="35" t="s">
        <v>193</v>
      </c>
      <c r="E66" s="35" t="s">
        <v>193</v>
      </c>
      <c r="F66" s="35" t="s">
        <v>193</v>
      </c>
      <c r="G66" s="35" t="s">
        <v>193</v>
      </c>
      <c r="H66" s="35" t="s">
        <v>193</v>
      </c>
      <c r="I66" s="35" t="s">
        <v>193</v>
      </c>
      <c r="J66" s="35" t="s">
        <v>193</v>
      </c>
      <c r="K66" s="35" t="s">
        <v>193</v>
      </c>
      <c r="L66" s="35" t="s">
        <v>193</v>
      </c>
      <c r="M66" s="35" t="s">
        <v>193</v>
      </c>
      <c r="N66" s="35" t="s">
        <v>193</v>
      </c>
      <c r="O66" s="35" t="s">
        <v>193</v>
      </c>
      <c r="P66" s="35" t="s">
        <v>193</v>
      </c>
      <c r="Q66" s="35" t="s">
        <v>193</v>
      </c>
      <c r="R66" s="35" t="s">
        <v>193</v>
      </c>
      <c r="S66" s="35" t="s">
        <v>193</v>
      </c>
      <c r="T66" s="35" t="s">
        <v>193</v>
      </c>
      <c r="U66" s="35" t="s">
        <v>193</v>
      </c>
      <c r="V66" s="35" t="s">
        <v>193</v>
      </c>
      <c r="W66" s="35" t="s">
        <v>193</v>
      </c>
      <c r="X66" s="35" t="s">
        <v>193</v>
      </c>
      <c r="Y66" s="35" t="s">
        <v>193</v>
      </c>
      <c r="Z66" s="35" t="s">
        <v>193</v>
      </c>
      <c r="AA66" s="35" t="s">
        <v>193</v>
      </c>
      <c r="AB66" s="35" t="s">
        <v>193</v>
      </c>
      <c r="AC66" s="35" t="s">
        <v>193</v>
      </c>
      <c r="AD66" s="35" t="s">
        <v>193</v>
      </c>
      <c r="AE66" s="35" t="s">
        <v>193</v>
      </c>
      <c r="AF66" s="35" t="s">
        <v>193</v>
      </c>
      <c r="AG66" s="35" t="s">
        <v>193</v>
      </c>
      <c r="AH66" s="35" t="s">
        <v>193</v>
      </c>
    </row>
    <row r="67" spans="1:34" ht="93.75">
      <c r="A67" s="33" t="s">
        <v>225</v>
      </c>
      <c r="B67" s="34" t="s">
        <v>226</v>
      </c>
      <c r="C67" s="35" t="s">
        <v>174</v>
      </c>
      <c r="D67" s="35" t="s">
        <v>193</v>
      </c>
      <c r="E67" s="35" t="s">
        <v>193</v>
      </c>
      <c r="F67" s="35" t="s">
        <v>193</v>
      </c>
      <c r="G67" s="35" t="s">
        <v>193</v>
      </c>
      <c r="H67" s="35" t="s">
        <v>193</v>
      </c>
      <c r="I67" s="35" t="s">
        <v>193</v>
      </c>
      <c r="J67" s="35" t="s">
        <v>193</v>
      </c>
      <c r="K67" s="35" t="s">
        <v>193</v>
      </c>
      <c r="L67" s="35" t="s">
        <v>193</v>
      </c>
      <c r="M67" s="35" t="s">
        <v>193</v>
      </c>
      <c r="N67" s="35" t="s">
        <v>193</v>
      </c>
      <c r="O67" s="35" t="s">
        <v>193</v>
      </c>
      <c r="P67" s="35" t="s">
        <v>193</v>
      </c>
      <c r="Q67" s="35" t="s">
        <v>193</v>
      </c>
      <c r="R67" s="35" t="s">
        <v>193</v>
      </c>
      <c r="S67" s="35" t="s">
        <v>193</v>
      </c>
      <c r="T67" s="35" t="s">
        <v>193</v>
      </c>
      <c r="U67" s="35" t="s">
        <v>193</v>
      </c>
      <c r="V67" s="35" t="s">
        <v>193</v>
      </c>
      <c r="W67" s="35" t="s">
        <v>193</v>
      </c>
      <c r="X67" s="35" t="s">
        <v>193</v>
      </c>
      <c r="Y67" s="35" t="s">
        <v>193</v>
      </c>
      <c r="Z67" s="35" t="s">
        <v>193</v>
      </c>
      <c r="AA67" s="35" t="s">
        <v>193</v>
      </c>
      <c r="AB67" s="35" t="s">
        <v>193</v>
      </c>
      <c r="AC67" s="35" t="s">
        <v>193</v>
      </c>
      <c r="AD67" s="35" t="s">
        <v>193</v>
      </c>
      <c r="AE67" s="35" t="s">
        <v>193</v>
      </c>
      <c r="AF67" s="35" t="s">
        <v>193</v>
      </c>
      <c r="AG67" s="35" t="s">
        <v>193</v>
      </c>
      <c r="AH67" s="35" t="s">
        <v>193</v>
      </c>
    </row>
    <row r="68" spans="1:34" ht="45.95" customHeight="1">
      <c r="A68" s="33" t="s">
        <v>225</v>
      </c>
      <c r="B68" s="44" t="s">
        <v>227</v>
      </c>
      <c r="C68" s="43" t="s">
        <v>228</v>
      </c>
      <c r="D68" s="235">
        <v>44015</v>
      </c>
      <c r="E68" s="35">
        <v>82</v>
      </c>
      <c r="F68" s="35">
        <v>1</v>
      </c>
      <c r="G68" s="52">
        <f>'1'!O46+'1'!O45</f>
        <v>14.714705599999998</v>
      </c>
      <c r="H68" s="35" t="s">
        <v>939</v>
      </c>
      <c r="I68" s="35">
        <f>'6'!BJ51</f>
        <v>2022</v>
      </c>
      <c r="J68" s="35">
        <v>3</v>
      </c>
      <c r="K68" s="35">
        <f>'4'!CN50</f>
        <v>2022</v>
      </c>
      <c r="L68" s="35">
        <f>K68</f>
        <v>2022</v>
      </c>
      <c r="M68" s="35" t="s">
        <v>193</v>
      </c>
      <c r="N68" s="35" t="s">
        <v>193</v>
      </c>
      <c r="O68" s="35" t="s">
        <v>193</v>
      </c>
      <c r="P68" s="35" t="s">
        <v>193</v>
      </c>
      <c r="Q68" s="35" t="s">
        <v>940</v>
      </c>
      <c r="R68" s="35" t="s">
        <v>941</v>
      </c>
      <c r="S68" s="35">
        <v>1.4999999999999999E-2</v>
      </c>
      <c r="T68" s="35">
        <v>1.675</v>
      </c>
      <c r="U68" s="35" t="s">
        <v>942</v>
      </c>
      <c r="V68" s="35">
        <v>14.35</v>
      </c>
      <c r="W68" s="235">
        <v>43635</v>
      </c>
      <c r="X68" s="35">
        <v>112.1</v>
      </c>
      <c r="Y68" s="35">
        <f>S68</f>
        <v>1.4999999999999999E-2</v>
      </c>
      <c r="Z68" s="35">
        <f>T68</f>
        <v>1.675</v>
      </c>
      <c r="AA68" s="35">
        <f>'12'!U38</f>
        <v>32</v>
      </c>
      <c r="AB68" s="35">
        <f>'12'!V38</f>
        <v>50</v>
      </c>
      <c r="AC68" s="35">
        <f>'12'!W38</f>
        <v>16</v>
      </c>
      <c r="AD68" s="35">
        <f>'12'!X38</f>
        <v>25</v>
      </c>
      <c r="AE68" s="35" t="s">
        <v>193</v>
      </c>
      <c r="AF68" s="35">
        <f>'13'!H38</f>
        <v>2021</v>
      </c>
      <c r="AG68" s="139" t="str">
        <f>'13'!I38</f>
        <v>Распоряжение главы РК от 28.04.2020 №187-рг</v>
      </c>
      <c r="AH68" s="35" t="s">
        <v>193</v>
      </c>
    </row>
    <row r="69" spans="1:34" ht="47.1" customHeight="1">
      <c r="A69" s="33" t="s">
        <v>225</v>
      </c>
      <c r="B69" s="44" t="s">
        <v>229</v>
      </c>
      <c r="C69" s="43" t="s">
        <v>230</v>
      </c>
      <c r="D69" s="35" t="s">
        <v>193</v>
      </c>
      <c r="E69" s="35" t="s">
        <v>193</v>
      </c>
      <c r="F69" s="35" t="s">
        <v>193</v>
      </c>
      <c r="G69" s="35" t="s">
        <v>193</v>
      </c>
      <c r="H69" s="35" t="s">
        <v>193</v>
      </c>
      <c r="I69" s="35" t="s">
        <v>193</v>
      </c>
      <c r="J69" s="35" t="s">
        <v>193</v>
      </c>
      <c r="K69" s="35" t="s">
        <v>193</v>
      </c>
      <c r="L69" s="35" t="s">
        <v>193</v>
      </c>
      <c r="M69" s="35" t="s">
        <v>193</v>
      </c>
      <c r="N69" s="35" t="s">
        <v>193</v>
      </c>
      <c r="O69" s="35" t="s">
        <v>193</v>
      </c>
      <c r="P69" s="35" t="s">
        <v>193</v>
      </c>
      <c r="Q69" s="35" t="s">
        <v>193</v>
      </c>
      <c r="R69" s="35" t="s">
        <v>193</v>
      </c>
      <c r="S69" s="35" t="s">
        <v>193</v>
      </c>
      <c r="T69" s="35" t="s">
        <v>193</v>
      </c>
      <c r="U69" s="35" t="s">
        <v>193</v>
      </c>
      <c r="V69" s="35" t="s">
        <v>193</v>
      </c>
      <c r="W69" s="35" t="s">
        <v>193</v>
      </c>
      <c r="X69" s="35" t="s">
        <v>193</v>
      </c>
      <c r="Y69" s="35" t="s">
        <v>193</v>
      </c>
      <c r="Z69" s="35" t="s">
        <v>193</v>
      </c>
      <c r="AA69" s="35" t="s">
        <v>193</v>
      </c>
      <c r="AB69" s="35" t="s">
        <v>193</v>
      </c>
      <c r="AC69" s="35" t="s">
        <v>193</v>
      </c>
      <c r="AD69" s="35" t="s">
        <v>193</v>
      </c>
      <c r="AE69" s="35" t="s">
        <v>193</v>
      </c>
      <c r="AF69" s="35" t="s">
        <v>193</v>
      </c>
      <c r="AG69" s="35" t="s">
        <v>193</v>
      </c>
      <c r="AH69" s="35" t="s">
        <v>193</v>
      </c>
    </row>
    <row r="70" spans="1:34" ht="18.75" hidden="1">
      <c r="A70" s="33" t="s">
        <v>201</v>
      </c>
      <c r="B70" s="34" t="s">
        <v>201</v>
      </c>
      <c r="C70" s="35"/>
      <c r="D70" s="35" t="s">
        <v>193</v>
      </c>
      <c r="E70" s="35" t="s">
        <v>193</v>
      </c>
      <c r="F70" s="35" t="s">
        <v>193</v>
      </c>
      <c r="G70" s="35" t="s">
        <v>193</v>
      </c>
      <c r="H70" s="35" t="s">
        <v>193</v>
      </c>
      <c r="I70" s="35" t="s">
        <v>193</v>
      </c>
      <c r="J70" s="35" t="s">
        <v>193</v>
      </c>
      <c r="K70" s="35" t="s">
        <v>193</v>
      </c>
      <c r="L70" s="35" t="s">
        <v>193</v>
      </c>
      <c r="M70" s="35" t="s">
        <v>193</v>
      </c>
      <c r="N70" s="35" t="s">
        <v>193</v>
      </c>
      <c r="O70" s="35" t="s">
        <v>193</v>
      </c>
      <c r="P70" s="35" t="s">
        <v>193</v>
      </c>
      <c r="Q70" s="35" t="s">
        <v>193</v>
      </c>
      <c r="R70" s="35" t="s">
        <v>193</v>
      </c>
      <c r="S70" s="35" t="s">
        <v>193</v>
      </c>
      <c r="T70" s="35" t="s">
        <v>193</v>
      </c>
      <c r="U70" s="35" t="s">
        <v>193</v>
      </c>
      <c r="V70" s="35" t="s">
        <v>193</v>
      </c>
      <c r="W70" s="35" t="s">
        <v>193</v>
      </c>
      <c r="X70" s="35" t="s">
        <v>193</v>
      </c>
      <c r="Y70" s="35" t="s">
        <v>193</v>
      </c>
      <c r="Z70" s="35" t="s">
        <v>193</v>
      </c>
      <c r="AA70" s="35" t="s">
        <v>193</v>
      </c>
      <c r="AB70" s="35" t="s">
        <v>193</v>
      </c>
      <c r="AC70" s="35" t="s">
        <v>193</v>
      </c>
      <c r="AD70" s="35" t="s">
        <v>193</v>
      </c>
      <c r="AE70" s="35" t="s">
        <v>193</v>
      </c>
      <c r="AF70" s="35" t="s">
        <v>193</v>
      </c>
      <c r="AG70" s="35" t="s">
        <v>193</v>
      </c>
      <c r="AH70" s="35" t="s">
        <v>193</v>
      </c>
    </row>
    <row r="71" spans="1:34" ht="37.5">
      <c r="A71" s="25" t="s">
        <v>231</v>
      </c>
      <c r="B71" s="26" t="s">
        <v>232</v>
      </c>
      <c r="C71" s="27" t="s">
        <v>174</v>
      </c>
      <c r="D71" s="27" t="s">
        <v>193</v>
      </c>
      <c r="E71" s="27" t="s">
        <v>193</v>
      </c>
      <c r="F71" s="27" t="s">
        <v>193</v>
      </c>
      <c r="G71" s="27" t="s">
        <v>193</v>
      </c>
      <c r="H71" s="27" t="s">
        <v>193</v>
      </c>
      <c r="I71" s="27" t="s">
        <v>193</v>
      </c>
      <c r="J71" s="27" t="s">
        <v>193</v>
      </c>
      <c r="K71" s="27" t="s">
        <v>193</v>
      </c>
      <c r="L71" s="27" t="s">
        <v>193</v>
      </c>
      <c r="M71" s="27" t="s">
        <v>193</v>
      </c>
      <c r="N71" s="27" t="s">
        <v>193</v>
      </c>
      <c r="O71" s="27" t="s">
        <v>193</v>
      </c>
      <c r="P71" s="27" t="s">
        <v>193</v>
      </c>
      <c r="Q71" s="27" t="s">
        <v>193</v>
      </c>
      <c r="R71" s="27" t="s">
        <v>193</v>
      </c>
      <c r="S71" s="27" t="s">
        <v>193</v>
      </c>
      <c r="T71" s="27" t="s">
        <v>193</v>
      </c>
      <c r="U71" s="27" t="s">
        <v>193</v>
      </c>
      <c r="V71" s="27" t="s">
        <v>193</v>
      </c>
      <c r="W71" s="27" t="s">
        <v>193</v>
      </c>
      <c r="X71" s="27" t="s">
        <v>193</v>
      </c>
      <c r="Y71" s="27" t="s">
        <v>193</v>
      </c>
      <c r="Z71" s="27" t="s">
        <v>193</v>
      </c>
      <c r="AA71" s="27" t="s">
        <v>193</v>
      </c>
      <c r="AB71" s="27" t="s">
        <v>193</v>
      </c>
      <c r="AC71" s="27" t="s">
        <v>193</v>
      </c>
      <c r="AD71" s="27" t="s">
        <v>193</v>
      </c>
      <c r="AE71" s="27" t="s">
        <v>193</v>
      </c>
      <c r="AF71" s="27" t="s">
        <v>193</v>
      </c>
      <c r="AG71" s="27" t="s">
        <v>193</v>
      </c>
      <c r="AH71" s="27" t="s">
        <v>193</v>
      </c>
    </row>
    <row r="72" spans="1:34" ht="75">
      <c r="A72" s="39" t="s">
        <v>233</v>
      </c>
      <c r="B72" s="40" t="s">
        <v>234</v>
      </c>
      <c r="C72" s="41" t="s">
        <v>174</v>
      </c>
      <c r="D72" s="41" t="s">
        <v>193</v>
      </c>
      <c r="E72" s="41" t="s">
        <v>193</v>
      </c>
      <c r="F72" s="41" t="s">
        <v>193</v>
      </c>
      <c r="G72" s="41" t="s">
        <v>193</v>
      </c>
      <c r="H72" s="41" t="s">
        <v>193</v>
      </c>
      <c r="I72" s="41" t="s">
        <v>193</v>
      </c>
      <c r="J72" s="41" t="s">
        <v>193</v>
      </c>
      <c r="K72" s="41" t="s">
        <v>193</v>
      </c>
      <c r="L72" s="41" t="s">
        <v>193</v>
      </c>
      <c r="M72" s="41" t="s">
        <v>193</v>
      </c>
      <c r="N72" s="41" t="s">
        <v>193</v>
      </c>
      <c r="O72" s="41" t="s">
        <v>193</v>
      </c>
      <c r="P72" s="41" t="s">
        <v>193</v>
      </c>
      <c r="Q72" s="41" t="s">
        <v>193</v>
      </c>
      <c r="R72" s="41" t="s">
        <v>193</v>
      </c>
      <c r="S72" s="41" t="s">
        <v>193</v>
      </c>
      <c r="T72" s="41" t="s">
        <v>193</v>
      </c>
      <c r="U72" s="41" t="s">
        <v>193</v>
      </c>
      <c r="V72" s="41" t="s">
        <v>193</v>
      </c>
      <c r="W72" s="41" t="s">
        <v>193</v>
      </c>
      <c r="X72" s="41" t="s">
        <v>193</v>
      </c>
      <c r="Y72" s="41" t="s">
        <v>193</v>
      </c>
      <c r="Z72" s="41" t="s">
        <v>193</v>
      </c>
      <c r="AA72" s="41" t="s">
        <v>193</v>
      </c>
      <c r="AB72" s="41" t="s">
        <v>193</v>
      </c>
      <c r="AC72" s="41" t="s">
        <v>193</v>
      </c>
      <c r="AD72" s="41" t="s">
        <v>193</v>
      </c>
      <c r="AE72" s="41" t="s">
        <v>193</v>
      </c>
      <c r="AF72" s="41" t="s">
        <v>193</v>
      </c>
      <c r="AG72" s="41" t="s">
        <v>193</v>
      </c>
      <c r="AH72" s="41" t="s">
        <v>193</v>
      </c>
    </row>
    <row r="73" spans="1:34" ht="37.5">
      <c r="A73" s="33" t="s">
        <v>235</v>
      </c>
      <c r="B73" s="34" t="s">
        <v>236</v>
      </c>
      <c r="C73" s="35" t="s">
        <v>174</v>
      </c>
      <c r="D73" s="35" t="s">
        <v>193</v>
      </c>
      <c r="E73" s="35" t="s">
        <v>193</v>
      </c>
      <c r="F73" s="35" t="s">
        <v>193</v>
      </c>
      <c r="G73" s="35" t="s">
        <v>193</v>
      </c>
      <c r="H73" s="35" t="s">
        <v>193</v>
      </c>
      <c r="I73" s="35" t="s">
        <v>193</v>
      </c>
      <c r="J73" s="35" t="s">
        <v>193</v>
      </c>
      <c r="K73" s="35" t="s">
        <v>193</v>
      </c>
      <c r="L73" s="35" t="s">
        <v>193</v>
      </c>
      <c r="M73" s="35" t="s">
        <v>193</v>
      </c>
      <c r="N73" s="35" t="s">
        <v>193</v>
      </c>
      <c r="O73" s="35" t="s">
        <v>193</v>
      </c>
      <c r="P73" s="35" t="s">
        <v>193</v>
      </c>
      <c r="Q73" s="35" t="s">
        <v>193</v>
      </c>
      <c r="R73" s="35" t="s">
        <v>193</v>
      </c>
      <c r="S73" s="35" t="s">
        <v>193</v>
      </c>
      <c r="T73" s="35" t="s">
        <v>193</v>
      </c>
      <c r="U73" s="35" t="s">
        <v>193</v>
      </c>
      <c r="V73" s="35" t="s">
        <v>193</v>
      </c>
      <c r="W73" s="35" t="s">
        <v>193</v>
      </c>
      <c r="X73" s="35" t="s">
        <v>193</v>
      </c>
      <c r="Y73" s="35" t="s">
        <v>193</v>
      </c>
      <c r="Z73" s="35" t="s">
        <v>193</v>
      </c>
      <c r="AA73" s="35" t="s">
        <v>193</v>
      </c>
      <c r="AB73" s="35" t="s">
        <v>193</v>
      </c>
      <c r="AC73" s="35" t="s">
        <v>193</v>
      </c>
      <c r="AD73" s="35" t="s">
        <v>193</v>
      </c>
      <c r="AE73" s="35" t="s">
        <v>193</v>
      </c>
      <c r="AF73" s="35" t="s">
        <v>193</v>
      </c>
      <c r="AG73" s="35" t="s">
        <v>193</v>
      </c>
      <c r="AH73" s="35" t="s">
        <v>193</v>
      </c>
    </row>
    <row r="74" spans="1:34" ht="56.25">
      <c r="A74" s="33" t="s">
        <v>235</v>
      </c>
      <c r="B74" s="34" t="s">
        <v>237</v>
      </c>
      <c r="C74" s="35" t="s">
        <v>238</v>
      </c>
      <c r="D74" s="35" t="s">
        <v>193</v>
      </c>
      <c r="E74" s="35" t="s">
        <v>193</v>
      </c>
      <c r="F74" s="35" t="s">
        <v>193</v>
      </c>
      <c r="G74" s="35" t="s">
        <v>193</v>
      </c>
      <c r="H74" s="35" t="s">
        <v>193</v>
      </c>
      <c r="I74" s="35" t="s">
        <v>193</v>
      </c>
      <c r="J74" s="35" t="s">
        <v>193</v>
      </c>
      <c r="K74" s="35" t="s">
        <v>193</v>
      </c>
      <c r="L74" s="35" t="s">
        <v>193</v>
      </c>
      <c r="M74" s="35" t="s">
        <v>193</v>
      </c>
      <c r="N74" s="35" t="s">
        <v>193</v>
      </c>
      <c r="O74" s="35" t="s">
        <v>193</v>
      </c>
      <c r="P74" s="35" t="s">
        <v>193</v>
      </c>
      <c r="Q74" s="35" t="s">
        <v>193</v>
      </c>
      <c r="R74" s="35" t="s">
        <v>193</v>
      </c>
      <c r="S74" s="35" t="s">
        <v>193</v>
      </c>
      <c r="T74" s="35" t="s">
        <v>193</v>
      </c>
      <c r="U74" s="35" t="s">
        <v>193</v>
      </c>
      <c r="V74" s="35" t="s">
        <v>193</v>
      </c>
      <c r="W74" s="35" t="s">
        <v>193</v>
      </c>
      <c r="X74" s="35" t="s">
        <v>193</v>
      </c>
      <c r="Y74" s="35" t="s">
        <v>193</v>
      </c>
      <c r="Z74" s="35" t="s">
        <v>193</v>
      </c>
      <c r="AA74" s="35" t="s">
        <v>193</v>
      </c>
      <c r="AB74" s="35" t="s">
        <v>193</v>
      </c>
      <c r="AC74" s="35" t="s">
        <v>193</v>
      </c>
      <c r="AD74" s="35" t="s">
        <v>193</v>
      </c>
      <c r="AE74" s="35" t="s">
        <v>193</v>
      </c>
      <c r="AF74" s="35" t="s">
        <v>193</v>
      </c>
      <c r="AG74" s="35" t="s">
        <v>193</v>
      </c>
      <c r="AH74" s="35" t="s">
        <v>193</v>
      </c>
    </row>
    <row r="75" spans="1:34" ht="93.75">
      <c r="A75" s="33" t="s">
        <v>235</v>
      </c>
      <c r="B75" s="34" t="s">
        <v>239</v>
      </c>
      <c r="C75" s="60" t="s">
        <v>240</v>
      </c>
      <c r="D75" s="35" t="s">
        <v>193</v>
      </c>
      <c r="E75" s="35" t="s">
        <v>193</v>
      </c>
      <c r="F75" s="35" t="s">
        <v>193</v>
      </c>
      <c r="G75" s="35" t="s">
        <v>193</v>
      </c>
      <c r="H75" s="35" t="s">
        <v>193</v>
      </c>
      <c r="I75" s="35" t="s">
        <v>193</v>
      </c>
      <c r="J75" s="35" t="s">
        <v>193</v>
      </c>
      <c r="K75" s="35" t="s">
        <v>193</v>
      </c>
      <c r="L75" s="35" t="s">
        <v>193</v>
      </c>
      <c r="M75" s="35" t="s">
        <v>193</v>
      </c>
      <c r="N75" s="35" t="s">
        <v>193</v>
      </c>
      <c r="O75" s="35" t="s">
        <v>193</v>
      </c>
      <c r="P75" s="35" t="s">
        <v>193</v>
      </c>
      <c r="Q75" s="35" t="s">
        <v>193</v>
      </c>
      <c r="R75" s="35" t="s">
        <v>193</v>
      </c>
      <c r="S75" s="35" t="s">
        <v>193</v>
      </c>
      <c r="T75" s="35" t="s">
        <v>193</v>
      </c>
      <c r="U75" s="35" t="s">
        <v>193</v>
      </c>
      <c r="V75" s="35" t="s">
        <v>193</v>
      </c>
      <c r="W75" s="35" t="s">
        <v>193</v>
      </c>
      <c r="X75" s="35" t="s">
        <v>193</v>
      </c>
      <c r="Y75" s="35" t="s">
        <v>193</v>
      </c>
      <c r="Z75" s="35" t="s">
        <v>193</v>
      </c>
      <c r="AA75" s="35" t="s">
        <v>193</v>
      </c>
      <c r="AB75" s="35" t="s">
        <v>193</v>
      </c>
      <c r="AC75" s="35" t="s">
        <v>193</v>
      </c>
      <c r="AD75" s="35" t="s">
        <v>193</v>
      </c>
      <c r="AE75" s="35" t="s">
        <v>193</v>
      </c>
      <c r="AF75" s="35" t="s">
        <v>193</v>
      </c>
      <c r="AG75" s="35" t="s">
        <v>193</v>
      </c>
      <c r="AH75" s="35" t="s">
        <v>193</v>
      </c>
    </row>
    <row r="76" spans="1:34" ht="18.75">
      <c r="A76" s="356" t="s">
        <v>235</v>
      </c>
      <c r="B76" s="34" t="s">
        <v>1306</v>
      </c>
      <c r="C76" s="350" t="s">
        <v>1307</v>
      </c>
      <c r="D76" s="35" t="s">
        <v>193</v>
      </c>
      <c r="E76" s="35" t="s">
        <v>193</v>
      </c>
      <c r="F76" s="35" t="s">
        <v>193</v>
      </c>
      <c r="G76" s="35" t="s">
        <v>193</v>
      </c>
      <c r="H76" s="35" t="s">
        <v>193</v>
      </c>
      <c r="I76" s="35" t="s">
        <v>193</v>
      </c>
      <c r="J76" s="35" t="s">
        <v>193</v>
      </c>
      <c r="K76" s="35" t="s">
        <v>193</v>
      </c>
      <c r="L76" s="35" t="s">
        <v>193</v>
      </c>
      <c r="M76" s="35" t="s">
        <v>193</v>
      </c>
      <c r="N76" s="35" t="s">
        <v>193</v>
      </c>
      <c r="O76" s="35" t="s">
        <v>193</v>
      </c>
      <c r="P76" s="35" t="s">
        <v>193</v>
      </c>
      <c r="Q76" s="35" t="s">
        <v>193</v>
      </c>
      <c r="R76" s="35" t="s">
        <v>193</v>
      </c>
      <c r="S76" s="35" t="s">
        <v>193</v>
      </c>
      <c r="T76" s="35" t="s">
        <v>193</v>
      </c>
      <c r="U76" s="35" t="s">
        <v>193</v>
      </c>
      <c r="V76" s="35" t="s">
        <v>193</v>
      </c>
      <c r="W76" s="35" t="s">
        <v>193</v>
      </c>
      <c r="X76" s="35" t="s">
        <v>193</v>
      </c>
      <c r="Y76" s="35" t="s">
        <v>193</v>
      </c>
      <c r="Z76" s="35" t="s">
        <v>193</v>
      </c>
      <c r="AA76" s="35" t="s">
        <v>193</v>
      </c>
      <c r="AB76" s="35" t="s">
        <v>193</v>
      </c>
      <c r="AC76" s="35" t="s">
        <v>193</v>
      </c>
      <c r="AD76" s="35" t="s">
        <v>193</v>
      </c>
      <c r="AE76" s="35" t="s">
        <v>193</v>
      </c>
      <c r="AF76" s="35" t="s">
        <v>193</v>
      </c>
      <c r="AG76" s="35" t="s">
        <v>193</v>
      </c>
      <c r="AH76" s="35" t="s">
        <v>193</v>
      </c>
    </row>
    <row r="77" spans="1:34" ht="37.5">
      <c r="A77" s="336" t="s">
        <v>235</v>
      </c>
      <c r="B77" s="341" t="s">
        <v>1296</v>
      </c>
      <c r="C77" s="334" t="s">
        <v>1297</v>
      </c>
      <c r="D77" s="334" t="s">
        <v>193</v>
      </c>
      <c r="E77" s="334" t="s">
        <v>193</v>
      </c>
      <c r="F77" s="334" t="s">
        <v>193</v>
      </c>
      <c r="G77" s="334" t="s">
        <v>193</v>
      </c>
      <c r="H77" s="334" t="s">
        <v>193</v>
      </c>
      <c r="I77" s="334" t="s">
        <v>193</v>
      </c>
      <c r="J77" s="334" t="s">
        <v>193</v>
      </c>
      <c r="K77" s="334" t="s">
        <v>193</v>
      </c>
      <c r="L77" s="334" t="s">
        <v>193</v>
      </c>
      <c r="M77" s="334" t="s">
        <v>193</v>
      </c>
      <c r="N77" s="334" t="s">
        <v>193</v>
      </c>
      <c r="O77" s="334" t="s">
        <v>193</v>
      </c>
      <c r="P77" s="334" t="s">
        <v>193</v>
      </c>
      <c r="Q77" s="334" t="s">
        <v>193</v>
      </c>
      <c r="R77" s="334" t="s">
        <v>193</v>
      </c>
      <c r="S77" s="334" t="s">
        <v>193</v>
      </c>
      <c r="T77" s="334" t="s">
        <v>193</v>
      </c>
      <c r="U77" s="334" t="s">
        <v>193</v>
      </c>
      <c r="V77" s="334" t="s">
        <v>193</v>
      </c>
      <c r="W77" s="334" t="s">
        <v>193</v>
      </c>
      <c r="X77" s="334" t="s">
        <v>193</v>
      </c>
      <c r="Y77" s="334" t="s">
        <v>193</v>
      </c>
      <c r="Z77" s="334" t="s">
        <v>193</v>
      </c>
      <c r="AA77" s="334" t="s">
        <v>193</v>
      </c>
      <c r="AB77" s="334" t="s">
        <v>193</v>
      </c>
      <c r="AC77" s="334" t="s">
        <v>193</v>
      </c>
      <c r="AD77" s="334" t="s">
        <v>193</v>
      </c>
      <c r="AE77" s="334" t="s">
        <v>193</v>
      </c>
      <c r="AF77" s="334" t="s">
        <v>193</v>
      </c>
      <c r="AG77" s="334" t="s">
        <v>193</v>
      </c>
      <c r="AH77" s="334" t="s">
        <v>193</v>
      </c>
    </row>
    <row r="78" spans="1:34" ht="56.25">
      <c r="A78" s="33" t="s">
        <v>241</v>
      </c>
      <c r="B78" s="34" t="s">
        <v>242</v>
      </c>
      <c r="C78" s="35" t="s">
        <v>174</v>
      </c>
      <c r="D78" s="35" t="s">
        <v>193</v>
      </c>
      <c r="E78" s="35" t="s">
        <v>193</v>
      </c>
      <c r="F78" s="35" t="s">
        <v>193</v>
      </c>
      <c r="G78" s="35" t="s">
        <v>193</v>
      </c>
      <c r="H78" s="35" t="s">
        <v>193</v>
      </c>
      <c r="I78" s="35" t="s">
        <v>193</v>
      </c>
      <c r="J78" s="35" t="s">
        <v>193</v>
      </c>
      <c r="K78" s="35" t="s">
        <v>193</v>
      </c>
      <c r="L78" s="35" t="s">
        <v>193</v>
      </c>
      <c r="M78" s="35" t="s">
        <v>193</v>
      </c>
      <c r="N78" s="35" t="s">
        <v>193</v>
      </c>
      <c r="O78" s="35" t="s">
        <v>193</v>
      </c>
      <c r="P78" s="35" t="s">
        <v>193</v>
      </c>
      <c r="Q78" s="35" t="s">
        <v>193</v>
      </c>
      <c r="R78" s="35" t="s">
        <v>193</v>
      </c>
      <c r="S78" s="35" t="s">
        <v>193</v>
      </c>
      <c r="T78" s="35" t="s">
        <v>193</v>
      </c>
      <c r="U78" s="35" t="s">
        <v>193</v>
      </c>
      <c r="V78" s="35" t="s">
        <v>193</v>
      </c>
      <c r="W78" s="35" t="s">
        <v>193</v>
      </c>
      <c r="X78" s="35" t="s">
        <v>193</v>
      </c>
      <c r="Y78" s="35" t="s">
        <v>193</v>
      </c>
      <c r="Z78" s="35" t="s">
        <v>193</v>
      </c>
      <c r="AA78" s="35" t="s">
        <v>193</v>
      </c>
      <c r="AB78" s="35" t="s">
        <v>193</v>
      </c>
      <c r="AC78" s="35" t="s">
        <v>193</v>
      </c>
      <c r="AD78" s="35" t="s">
        <v>193</v>
      </c>
      <c r="AE78" s="35" t="s">
        <v>193</v>
      </c>
      <c r="AF78" s="35" t="s">
        <v>193</v>
      </c>
      <c r="AG78" s="35" t="s">
        <v>193</v>
      </c>
      <c r="AH78" s="35" t="s">
        <v>193</v>
      </c>
    </row>
    <row r="79" spans="1:34" ht="18.75" hidden="1">
      <c r="A79" s="33" t="s">
        <v>241</v>
      </c>
      <c r="B79" s="42" t="s">
        <v>200</v>
      </c>
      <c r="C79" s="35"/>
      <c r="D79" s="35" t="s">
        <v>193</v>
      </c>
      <c r="E79" s="35" t="s">
        <v>193</v>
      </c>
      <c r="F79" s="35" t="s">
        <v>193</v>
      </c>
      <c r="G79" s="35" t="s">
        <v>193</v>
      </c>
      <c r="H79" s="35" t="s">
        <v>193</v>
      </c>
      <c r="I79" s="35" t="s">
        <v>193</v>
      </c>
      <c r="J79" s="35" t="s">
        <v>193</v>
      </c>
      <c r="K79" s="35" t="s">
        <v>193</v>
      </c>
      <c r="L79" s="35" t="s">
        <v>193</v>
      </c>
      <c r="M79" s="35" t="s">
        <v>193</v>
      </c>
      <c r="N79" s="35" t="s">
        <v>193</v>
      </c>
      <c r="O79" s="35" t="s">
        <v>193</v>
      </c>
      <c r="P79" s="35" t="s">
        <v>193</v>
      </c>
      <c r="Q79" s="35" t="s">
        <v>193</v>
      </c>
      <c r="R79" s="35" t="s">
        <v>193</v>
      </c>
      <c r="S79" s="35" t="s">
        <v>193</v>
      </c>
      <c r="T79" s="35" t="s">
        <v>193</v>
      </c>
      <c r="U79" s="35" t="s">
        <v>193</v>
      </c>
      <c r="V79" s="35" t="s">
        <v>193</v>
      </c>
      <c r="W79" s="35" t="s">
        <v>193</v>
      </c>
      <c r="X79" s="35" t="s">
        <v>193</v>
      </c>
      <c r="Y79" s="35" t="s">
        <v>193</v>
      </c>
      <c r="Z79" s="35" t="s">
        <v>193</v>
      </c>
      <c r="AA79" s="35" t="s">
        <v>193</v>
      </c>
      <c r="AB79" s="35" t="s">
        <v>193</v>
      </c>
      <c r="AC79" s="35" t="s">
        <v>193</v>
      </c>
      <c r="AD79" s="35" t="s">
        <v>193</v>
      </c>
      <c r="AE79" s="35" t="s">
        <v>193</v>
      </c>
      <c r="AF79" s="35" t="s">
        <v>193</v>
      </c>
      <c r="AG79" s="35" t="s">
        <v>193</v>
      </c>
      <c r="AH79" s="35" t="s">
        <v>193</v>
      </c>
    </row>
    <row r="80" spans="1:34" ht="18.75" hidden="1">
      <c r="A80" s="33" t="s">
        <v>241</v>
      </c>
      <c r="B80" s="42" t="s">
        <v>200</v>
      </c>
      <c r="C80" s="35"/>
      <c r="D80" s="35" t="s">
        <v>193</v>
      </c>
      <c r="E80" s="35" t="s">
        <v>193</v>
      </c>
      <c r="F80" s="35" t="s">
        <v>193</v>
      </c>
      <c r="G80" s="35" t="s">
        <v>193</v>
      </c>
      <c r="H80" s="35" t="s">
        <v>193</v>
      </c>
      <c r="I80" s="35" t="s">
        <v>193</v>
      </c>
      <c r="J80" s="35" t="s">
        <v>193</v>
      </c>
      <c r="K80" s="35" t="s">
        <v>193</v>
      </c>
      <c r="L80" s="35" t="s">
        <v>193</v>
      </c>
      <c r="M80" s="35" t="s">
        <v>193</v>
      </c>
      <c r="N80" s="35" t="s">
        <v>193</v>
      </c>
      <c r="O80" s="35" t="s">
        <v>193</v>
      </c>
      <c r="P80" s="35" t="s">
        <v>193</v>
      </c>
      <c r="Q80" s="35" t="s">
        <v>193</v>
      </c>
      <c r="R80" s="35" t="s">
        <v>193</v>
      </c>
      <c r="S80" s="35" t="s">
        <v>193</v>
      </c>
      <c r="T80" s="35" t="s">
        <v>193</v>
      </c>
      <c r="U80" s="35" t="s">
        <v>193</v>
      </c>
      <c r="V80" s="35" t="s">
        <v>193</v>
      </c>
      <c r="W80" s="35" t="s">
        <v>193</v>
      </c>
      <c r="X80" s="35" t="s">
        <v>193</v>
      </c>
      <c r="Y80" s="35" t="s">
        <v>193</v>
      </c>
      <c r="Z80" s="35" t="s">
        <v>193</v>
      </c>
      <c r="AA80" s="35" t="s">
        <v>193</v>
      </c>
      <c r="AB80" s="35" t="s">
        <v>193</v>
      </c>
      <c r="AC80" s="35" t="s">
        <v>193</v>
      </c>
      <c r="AD80" s="35" t="s">
        <v>193</v>
      </c>
      <c r="AE80" s="35" t="s">
        <v>193</v>
      </c>
      <c r="AF80" s="35" t="s">
        <v>193</v>
      </c>
      <c r="AG80" s="35" t="s">
        <v>193</v>
      </c>
      <c r="AH80" s="35" t="s">
        <v>193</v>
      </c>
    </row>
    <row r="81" spans="1:34" ht="18.75" hidden="1">
      <c r="A81" s="33" t="s">
        <v>201</v>
      </c>
      <c r="B81" s="34" t="s">
        <v>201</v>
      </c>
      <c r="C81" s="35"/>
      <c r="D81" s="35" t="s">
        <v>193</v>
      </c>
      <c r="E81" s="35" t="s">
        <v>193</v>
      </c>
      <c r="F81" s="35" t="s">
        <v>193</v>
      </c>
      <c r="G81" s="35" t="s">
        <v>193</v>
      </c>
      <c r="H81" s="35" t="s">
        <v>193</v>
      </c>
      <c r="I81" s="35" t="s">
        <v>193</v>
      </c>
      <c r="J81" s="35" t="s">
        <v>193</v>
      </c>
      <c r="K81" s="35" t="s">
        <v>193</v>
      </c>
      <c r="L81" s="35" t="s">
        <v>193</v>
      </c>
      <c r="M81" s="35" t="s">
        <v>193</v>
      </c>
      <c r="N81" s="35" t="s">
        <v>193</v>
      </c>
      <c r="O81" s="35" t="s">
        <v>193</v>
      </c>
      <c r="P81" s="35" t="s">
        <v>193</v>
      </c>
      <c r="Q81" s="35" t="s">
        <v>193</v>
      </c>
      <c r="R81" s="35" t="s">
        <v>193</v>
      </c>
      <c r="S81" s="35" t="s">
        <v>193</v>
      </c>
      <c r="T81" s="35" t="s">
        <v>193</v>
      </c>
      <c r="U81" s="35" t="s">
        <v>193</v>
      </c>
      <c r="V81" s="35" t="s">
        <v>193</v>
      </c>
      <c r="W81" s="35" t="s">
        <v>193</v>
      </c>
      <c r="X81" s="35" t="s">
        <v>193</v>
      </c>
      <c r="Y81" s="35" t="s">
        <v>193</v>
      </c>
      <c r="Z81" s="35" t="s">
        <v>193</v>
      </c>
      <c r="AA81" s="35" t="s">
        <v>193</v>
      </c>
      <c r="AB81" s="35" t="s">
        <v>193</v>
      </c>
      <c r="AC81" s="35" t="s">
        <v>193</v>
      </c>
      <c r="AD81" s="35" t="s">
        <v>193</v>
      </c>
      <c r="AE81" s="35" t="s">
        <v>193</v>
      </c>
      <c r="AF81" s="35" t="s">
        <v>193</v>
      </c>
      <c r="AG81" s="35" t="s">
        <v>193</v>
      </c>
      <c r="AH81" s="35" t="s">
        <v>193</v>
      </c>
    </row>
    <row r="82" spans="1:34" ht="56.25">
      <c r="A82" s="39" t="s">
        <v>243</v>
      </c>
      <c r="B82" s="40" t="s">
        <v>244</v>
      </c>
      <c r="C82" s="41" t="s">
        <v>174</v>
      </c>
      <c r="D82" s="41" t="s">
        <v>193</v>
      </c>
      <c r="E82" s="41" t="s">
        <v>193</v>
      </c>
      <c r="F82" s="41" t="s">
        <v>193</v>
      </c>
      <c r="G82" s="41" t="s">
        <v>193</v>
      </c>
      <c r="H82" s="41" t="s">
        <v>193</v>
      </c>
      <c r="I82" s="41" t="s">
        <v>193</v>
      </c>
      <c r="J82" s="41" t="s">
        <v>193</v>
      </c>
      <c r="K82" s="41" t="s">
        <v>193</v>
      </c>
      <c r="L82" s="41" t="s">
        <v>193</v>
      </c>
      <c r="M82" s="41" t="s">
        <v>193</v>
      </c>
      <c r="N82" s="41" t="s">
        <v>193</v>
      </c>
      <c r="O82" s="41" t="s">
        <v>193</v>
      </c>
      <c r="P82" s="41" t="s">
        <v>193</v>
      </c>
      <c r="Q82" s="41" t="s">
        <v>193</v>
      </c>
      <c r="R82" s="41" t="s">
        <v>193</v>
      </c>
      <c r="S82" s="41" t="s">
        <v>193</v>
      </c>
      <c r="T82" s="41" t="s">
        <v>193</v>
      </c>
      <c r="U82" s="41" t="s">
        <v>193</v>
      </c>
      <c r="V82" s="41" t="s">
        <v>193</v>
      </c>
      <c r="W82" s="41" t="s">
        <v>193</v>
      </c>
      <c r="X82" s="41" t="s">
        <v>193</v>
      </c>
      <c r="Y82" s="41" t="s">
        <v>193</v>
      </c>
      <c r="Z82" s="41" t="s">
        <v>193</v>
      </c>
      <c r="AA82" s="41" t="s">
        <v>193</v>
      </c>
      <c r="AB82" s="41" t="s">
        <v>193</v>
      </c>
      <c r="AC82" s="41" t="s">
        <v>193</v>
      </c>
      <c r="AD82" s="41" t="s">
        <v>193</v>
      </c>
      <c r="AE82" s="41" t="s">
        <v>193</v>
      </c>
      <c r="AF82" s="41" t="s">
        <v>193</v>
      </c>
      <c r="AG82" s="41" t="s">
        <v>193</v>
      </c>
      <c r="AH82" s="41" t="s">
        <v>193</v>
      </c>
    </row>
    <row r="83" spans="1:34" ht="37.5">
      <c r="A83" s="33" t="s">
        <v>245</v>
      </c>
      <c r="B83" s="34" t="s">
        <v>246</v>
      </c>
      <c r="C83" s="35" t="s">
        <v>174</v>
      </c>
      <c r="D83" s="35" t="s">
        <v>193</v>
      </c>
      <c r="E83" s="35" t="s">
        <v>193</v>
      </c>
      <c r="F83" s="35" t="s">
        <v>193</v>
      </c>
      <c r="G83" s="35" t="s">
        <v>193</v>
      </c>
      <c r="H83" s="35" t="s">
        <v>193</v>
      </c>
      <c r="I83" s="35" t="s">
        <v>193</v>
      </c>
      <c r="J83" s="35" t="s">
        <v>193</v>
      </c>
      <c r="K83" s="35" t="s">
        <v>193</v>
      </c>
      <c r="L83" s="35" t="s">
        <v>193</v>
      </c>
      <c r="M83" s="35" t="s">
        <v>193</v>
      </c>
      <c r="N83" s="35" t="s">
        <v>193</v>
      </c>
      <c r="O83" s="35" t="s">
        <v>193</v>
      </c>
      <c r="P83" s="35" t="s">
        <v>193</v>
      </c>
      <c r="Q83" s="35" t="s">
        <v>193</v>
      </c>
      <c r="R83" s="35" t="s">
        <v>193</v>
      </c>
      <c r="S83" s="35" t="s">
        <v>193</v>
      </c>
      <c r="T83" s="35" t="s">
        <v>193</v>
      </c>
      <c r="U83" s="35" t="s">
        <v>193</v>
      </c>
      <c r="V83" s="35" t="s">
        <v>193</v>
      </c>
      <c r="W83" s="35" t="s">
        <v>193</v>
      </c>
      <c r="X83" s="35" t="s">
        <v>193</v>
      </c>
      <c r="Y83" s="35" t="s">
        <v>193</v>
      </c>
      <c r="Z83" s="35" t="s">
        <v>193</v>
      </c>
      <c r="AA83" s="35" t="s">
        <v>193</v>
      </c>
      <c r="AB83" s="35" t="s">
        <v>193</v>
      </c>
      <c r="AC83" s="35" t="s">
        <v>193</v>
      </c>
      <c r="AD83" s="35" t="s">
        <v>193</v>
      </c>
      <c r="AE83" s="35" t="s">
        <v>193</v>
      </c>
      <c r="AF83" s="35" t="s">
        <v>193</v>
      </c>
      <c r="AG83" s="35" t="s">
        <v>193</v>
      </c>
      <c r="AH83" s="35" t="s">
        <v>193</v>
      </c>
    </row>
    <row r="84" spans="1:34" ht="18.75" hidden="1">
      <c r="A84" s="33" t="s">
        <v>245</v>
      </c>
      <c r="B84" s="42" t="s">
        <v>200</v>
      </c>
      <c r="C84" s="35"/>
      <c r="D84" s="35" t="s">
        <v>193</v>
      </c>
      <c r="E84" s="35" t="s">
        <v>193</v>
      </c>
      <c r="F84" s="35" t="s">
        <v>193</v>
      </c>
      <c r="G84" s="35" t="s">
        <v>193</v>
      </c>
      <c r="H84" s="35" t="s">
        <v>193</v>
      </c>
      <c r="I84" s="35" t="s">
        <v>193</v>
      </c>
      <c r="J84" s="35" t="s">
        <v>193</v>
      </c>
      <c r="K84" s="35" t="s">
        <v>193</v>
      </c>
      <c r="L84" s="35" t="s">
        <v>193</v>
      </c>
      <c r="M84" s="35" t="s">
        <v>193</v>
      </c>
      <c r="N84" s="35" t="s">
        <v>193</v>
      </c>
      <c r="O84" s="35" t="s">
        <v>193</v>
      </c>
      <c r="P84" s="35" t="s">
        <v>193</v>
      </c>
      <c r="Q84" s="35" t="s">
        <v>193</v>
      </c>
      <c r="R84" s="35" t="s">
        <v>193</v>
      </c>
      <c r="S84" s="35" t="s">
        <v>193</v>
      </c>
      <c r="T84" s="35" t="s">
        <v>193</v>
      </c>
      <c r="U84" s="35" t="s">
        <v>193</v>
      </c>
      <c r="V84" s="35" t="s">
        <v>193</v>
      </c>
      <c r="W84" s="35" t="s">
        <v>193</v>
      </c>
      <c r="X84" s="35" t="s">
        <v>193</v>
      </c>
      <c r="Y84" s="35" t="s">
        <v>193</v>
      </c>
      <c r="Z84" s="35" t="s">
        <v>193</v>
      </c>
      <c r="AA84" s="35" t="s">
        <v>193</v>
      </c>
      <c r="AB84" s="35" t="s">
        <v>193</v>
      </c>
      <c r="AC84" s="35" t="s">
        <v>193</v>
      </c>
      <c r="AD84" s="35" t="s">
        <v>193</v>
      </c>
      <c r="AE84" s="35" t="s">
        <v>193</v>
      </c>
      <c r="AF84" s="35" t="s">
        <v>193</v>
      </c>
      <c r="AG84" s="35" t="s">
        <v>193</v>
      </c>
      <c r="AH84" s="35" t="s">
        <v>193</v>
      </c>
    </row>
    <row r="85" spans="1:34" ht="18.75" hidden="1">
      <c r="A85" s="33" t="s">
        <v>245</v>
      </c>
      <c r="B85" s="42" t="s">
        <v>200</v>
      </c>
      <c r="C85" s="35"/>
      <c r="D85" s="35" t="s">
        <v>193</v>
      </c>
      <c r="E85" s="35" t="s">
        <v>193</v>
      </c>
      <c r="F85" s="35" t="s">
        <v>193</v>
      </c>
      <c r="G85" s="35" t="s">
        <v>193</v>
      </c>
      <c r="H85" s="35" t="s">
        <v>193</v>
      </c>
      <c r="I85" s="35" t="s">
        <v>193</v>
      </c>
      <c r="J85" s="35" t="s">
        <v>193</v>
      </c>
      <c r="K85" s="35" t="s">
        <v>193</v>
      </c>
      <c r="L85" s="35" t="s">
        <v>193</v>
      </c>
      <c r="M85" s="35" t="s">
        <v>193</v>
      </c>
      <c r="N85" s="35" t="s">
        <v>193</v>
      </c>
      <c r="O85" s="35" t="s">
        <v>193</v>
      </c>
      <c r="P85" s="35" t="s">
        <v>193</v>
      </c>
      <c r="Q85" s="35" t="s">
        <v>193</v>
      </c>
      <c r="R85" s="35" t="s">
        <v>193</v>
      </c>
      <c r="S85" s="35" t="s">
        <v>193</v>
      </c>
      <c r="T85" s="35" t="s">
        <v>193</v>
      </c>
      <c r="U85" s="35" t="s">
        <v>193</v>
      </c>
      <c r="V85" s="35" t="s">
        <v>193</v>
      </c>
      <c r="W85" s="35" t="s">
        <v>193</v>
      </c>
      <c r="X85" s="35" t="s">
        <v>193</v>
      </c>
      <c r="Y85" s="35" t="s">
        <v>193</v>
      </c>
      <c r="Z85" s="35" t="s">
        <v>193</v>
      </c>
      <c r="AA85" s="35" t="s">
        <v>193</v>
      </c>
      <c r="AB85" s="35" t="s">
        <v>193</v>
      </c>
      <c r="AC85" s="35" t="s">
        <v>193</v>
      </c>
      <c r="AD85" s="35" t="s">
        <v>193</v>
      </c>
      <c r="AE85" s="35" t="s">
        <v>193</v>
      </c>
      <c r="AF85" s="35" t="s">
        <v>193</v>
      </c>
      <c r="AG85" s="35" t="s">
        <v>193</v>
      </c>
      <c r="AH85" s="35" t="s">
        <v>193</v>
      </c>
    </row>
    <row r="86" spans="1:34" ht="18.75" hidden="1">
      <c r="A86" s="33" t="s">
        <v>201</v>
      </c>
      <c r="B86" s="34" t="s">
        <v>201</v>
      </c>
      <c r="C86" s="35"/>
      <c r="D86" s="35" t="s">
        <v>193</v>
      </c>
      <c r="E86" s="35" t="s">
        <v>193</v>
      </c>
      <c r="F86" s="35" t="s">
        <v>193</v>
      </c>
      <c r="G86" s="35" t="s">
        <v>193</v>
      </c>
      <c r="H86" s="35" t="s">
        <v>193</v>
      </c>
      <c r="I86" s="35" t="s">
        <v>193</v>
      </c>
      <c r="J86" s="35" t="s">
        <v>193</v>
      </c>
      <c r="K86" s="35" t="s">
        <v>193</v>
      </c>
      <c r="L86" s="35" t="s">
        <v>193</v>
      </c>
      <c r="M86" s="35" t="s">
        <v>193</v>
      </c>
      <c r="N86" s="35" t="s">
        <v>193</v>
      </c>
      <c r="O86" s="35" t="s">
        <v>193</v>
      </c>
      <c r="P86" s="35" t="s">
        <v>193</v>
      </c>
      <c r="Q86" s="35" t="s">
        <v>193</v>
      </c>
      <c r="R86" s="35" t="s">
        <v>193</v>
      </c>
      <c r="S86" s="35" t="s">
        <v>193</v>
      </c>
      <c r="T86" s="35" t="s">
        <v>193</v>
      </c>
      <c r="U86" s="35" t="s">
        <v>193</v>
      </c>
      <c r="V86" s="35" t="s">
        <v>193</v>
      </c>
      <c r="W86" s="35" t="s">
        <v>193</v>
      </c>
      <c r="X86" s="35" t="s">
        <v>193</v>
      </c>
      <c r="Y86" s="35" t="s">
        <v>193</v>
      </c>
      <c r="Z86" s="35" t="s">
        <v>193</v>
      </c>
      <c r="AA86" s="35" t="s">
        <v>193</v>
      </c>
      <c r="AB86" s="35" t="s">
        <v>193</v>
      </c>
      <c r="AC86" s="35" t="s">
        <v>193</v>
      </c>
      <c r="AD86" s="35" t="s">
        <v>193</v>
      </c>
      <c r="AE86" s="35" t="s">
        <v>193</v>
      </c>
      <c r="AF86" s="35" t="s">
        <v>193</v>
      </c>
      <c r="AG86" s="35" t="s">
        <v>193</v>
      </c>
      <c r="AH86" s="35" t="s">
        <v>193</v>
      </c>
    </row>
    <row r="87" spans="1:34" ht="37.5">
      <c r="A87" s="33" t="s">
        <v>247</v>
      </c>
      <c r="B87" s="34" t="s">
        <v>248</v>
      </c>
      <c r="C87" s="35" t="s">
        <v>174</v>
      </c>
      <c r="D87" s="35" t="s">
        <v>193</v>
      </c>
      <c r="E87" s="35" t="s">
        <v>193</v>
      </c>
      <c r="F87" s="35" t="s">
        <v>193</v>
      </c>
      <c r="G87" s="35" t="s">
        <v>193</v>
      </c>
      <c r="H87" s="35" t="s">
        <v>193</v>
      </c>
      <c r="I87" s="35" t="s">
        <v>193</v>
      </c>
      <c r="J87" s="35" t="s">
        <v>193</v>
      </c>
      <c r="K87" s="35" t="s">
        <v>193</v>
      </c>
      <c r="L87" s="35" t="s">
        <v>193</v>
      </c>
      <c r="M87" s="35" t="s">
        <v>193</v>
      </c>
      <c r="N87" s="35" t="s">
        <v>193</v>
      </c>
      <c r="O87" s="35" t="s">
        <v>193</v>
      </c>
      <c r="P87" s="35" t="s">
        <v>193</v>
      </c>
      <c r="Q87" s="35" t="s">
        <v>193</v>
      </c>
      <c r="R87" s="35" t="s">
        <v>193</v>
      </c>
      <c r="S87" s="35" t="s">
        <v>193</v>
      </c>
      <c r="T87" s="35" t="s">
        <v>193</v>
      </c>
      <c r="U87" s="35" t="s">
        <v>193</v>
      </c>
      <c r="V87" s="35" t="s">
        <v>193</v>
      </c>
      <c r="W87" s="35" t="s">
        <v>193</v>
      </c>
      <c r="X87" s="35" t="s">
        <v>193</v>
      </c>
      <c r="Y87" s="35" t="s">
        <v>193</v>
      </c>
      <c r="Z87" s="35" t="s">
        <v>193</v>
      </c>
      <c r="AA87" s="35" t="s">
        <v>193</v>
      </c>
      <c r="AB87" s="35" t="s">
        <v>193</v>
      </c>
      <c r="AC87" s="35" t="s">
        <v>193</v>
      </c>
      <c r="AD87" s="35" t="s">
        <v>193</v>
      </c>
      <c r="AE87" s="35" t="s">
        <v>193</v>
      </c>
      <c r="AF87" s="35" t="s">
        <v>193</v>
      </c>
      <c r="AG87" s="35" t="s">
        <v>193</v>
      </c>
      <c r="AH87" s="35" t="s">
        <v>193</v>
      </c>
    </row>
    <row r="88" spans="1:34" ht="19.5" hidden="1" customHeight="1">
      <c r="A88" s="33" t="s">
        <v>247</v>
      </c>
      <c r="B88" s="42" t="s">
        <v>200</v>
      </c>
      <c r="C88" s="35"/>
      <c r="D88" s="35" t="s">
        <v>193</v>
      </c>
      <c r="E88" s="35" t="s">
        <v>193</v>
      </c>
      <c r="F88" s="35" t="s">
        <v>193</v>
      </c>
      <c r="G88" s="35" t="s">
        <v>193</v>
      </c>
      <c r="H88" s="35" t="s">
        <v>193</v>
      </c>
      <c r="I88" s="35" t="s">
        <v>193</v>
      </c>
      <c r="J88" s="35" t="s">
        <v>193</v>
      </c>
      <c r="K88" s="35" t="s">
        <v>193</v>
      </c>
      <c r="L88" s="35" t="s">
        <v>193</v>
      </c>
      <c r="M88" s="35" t="s">
        <v>193</v>
      </c>
      <c r="N88" s="35" t="s">
        <v>193</v>
      </c>
      <c r="O88" s="35" t="s">
        <v>193</v>
      </c>
      <c r="P88" s="35" t="s">
        <v>193</v>
      </c>
      <c r="Q88" s="35" t="s">
        <v>193</v>
      </c>
      <c r="R88" s="35" t="s">
        <v>193</v>
      </c>
      <c r="S88" s="35" t="s">
        <v>193</v>
      </c>
      <c r="T88" s="35" t="s">
        <v>193</v>
      </c>
      <c r="U88" s="35" t="s">
        <v>193</v>
      </c>
      <c r="V88" s="35" t="s">
        <v>193</v>
      </c>
      <c r="W88" s="35" t="s">
        <v>193</v>
      </c>
      <c r="X88" s="35" t="s">
        <v>193</v>
      </c>
      <c r="Y88" s="35" t="s">
        <v>193</v>
      </c>
      <c r="Z88" s="35" t="s">
        <v>193</v>
      </c>
      <c r="AA88" s="35" t="s">
        <v>193</v>
      </c>
      <c r="AB88" s="35" t="s">
        <v>193</v>
      </c>
      <c r="AC88" s="35" t="s">
        <v>193</v>
      </c>
      <c r="AD88" s="35" t="s">
        <v>193</v>
      </c>
      <c r="AE88" s="35" t="s">
        <v>193</v>
      </c>
      <c r="AF88" s="35" t="s">
        <v>193</v>
      </c>
      <c r="AG88" s="35" t="s">
        <v>193</v>
      </c>
      <c r="AH88" s="35" t="s">
        <v>193</v>
      </c>
    </row>
    <row r="89" spans="1:34" ht="18.75" hidden="1">
      <c r="A89" s="33" t="s">
        <v>247</v>
      </c>
      <c r="B89" s="42" t="s">
        <v>200</v>
      </c>
      <c r="C89" s="35"/>
      <c r="D89" s="35" t="s">
        <v>193</v>
      </c>
      <c r="E89" s="35" t="s">
        <v>193</v>
      </c>
      <c r="F89" s="35" t="s">
        <v>193</v>
      </c>
      <c r="G89" s="35" t="s">
        <v>193</v>
      </c>
      <c r="H89" s="35" t="s">
        <v>193</v>
      </c>
      <c r="I89" s="35" t="s">
        <v>193</v>
      </c>
      <c r="J89" s="35" t="s">
        <v>193</v>
      </c>
      <c r="K89" s="35" t="s">
        <v>193</v>
      </c>
      <c r="L89" s="35" t="s">
        <v>193</v>
      </c>
      <c r="M89" s="35" t="s">
        <v>193</v>
      </c>
      <c r="N89" s="35" t="s">
        <v>193</v>
      </c>
      <c r="O89" s="35" t="s">
        <v>193</v>
      </c>
      <c r="P89" s="35" t="s">
        <v>193</v>
      </c>
      <c r="Q89" s="35" t="s">
        <v>193</v>
      </c>
      <c r="R89" s="35" t="s">
        <v>193</v>
      </c>
      <c r="S89" s="35" t="s">
        <v>193</v>
      </c>
      <c r="T89" s="35" t="s">
        <v>193</v>
      </c>
      <c r="U89" s="35" t="s">
        <v>193</v>
      </c>
      <c r="V89" s="35" t="s">
        <v>193</v>
      </c>
      <c r="W89" s="35" t="s">
        <v>193</v>
      </c>
      <c r="X89" s="35" t="s">
        <v>193</v>
      </c>
      <c r="Y89" s="35" t="s">
        <v>193</v>
      </c>
      <c r="Z89" s="35" t="s">
        <v>193</v>
      </c>
      <c r="AA89" s="35" t="s">
        <v>193</v>
      </c>
      <c r="AB89" s="35" t="s">
        <v>193</v>
      </c>
      <c r="AC89" s="35" t="s">
        <v>193</v>
      </c>
      <c r="AD89" s="35" t="s">
        <v>193</v>
      </c>
      <c r="AE89" s="35" t="s">
        <v>193</v>
      </c>
      <c r="AF89" s="35" t="s">
        <v>193</v>
      </c>
      <c r="AG89" s="35" t="s">
        <v>193</v>
      </c>
      <c r="AH89" s="35" t="s">
        <v>193</v>
      </c>
    </row>
    <row r="90" spans="1:34" ht="18.75" hidden="1">
      <c r="A90" s="33" t="s">
        <v>201</v>
      </c>
      <c r="B90" s="34" t="s">
        <v>201</v>
      </c>
      <c r="C90" s="35"/>
      <c r="D90" s="35" t="s">
        <v>193</v>
      </c>
      <c r="E90" s="35" t="s">
        <v>193</v>
      </c>
      <c r="F90" s="35" t="s">
        <v>193</v>
      </c>
      <c r="G90" s="35" t="s">
        <v>193</v>
      </c>
      <c r="H90" s="35" t="s">
        <v>193</v>
      </c>
      <c r="I90" s="35" t="s">
        <v>193</v>
      </c>
      <c r="J90" s="35" t="s">
        <v>193</v>
      </c>
      <c r="K90" s="35" t="s">
        <v>193</v>
      </c>
      <c r="L90" s="35" t="s">
        <v>193</v>
      </c>
      <c r="M90" s="35" t="s">
        <v>193</v>
      </c>
      <c r="N90" s="35" t="s">
        <v>193</v>
      </c>
      <c r="O90" s="35" t="s">
        <v>193</v>
      </c>
      <c r="P90" s="35" t="s">
        <v>193</v>
      </c>
      <c r="Q90" s="35" t="s">
        <v>193</v>
      </c>
      <c r="R90" s="35" t="s">
        <v>193</v>
      </c>
      <c r="S90" s="35" t="s">
        <v>193</v>
      </c>
      <c r="T90" s="35" t="s">
        <v>193</v>
      </c>
      <c r="U90" s="35" t="s">
        <v>193</v>
      </c>
      <c r="V90" s="35" t="s">
        <v>193</v>
      </c>
      <c r="W90" s="35" t="s">
        <v>193</v>
      </c>
      <c r="X90" s="35" t="s">
        <v>193</v>
      </c>
      <c r="Y90" s="35" t="s">
        <v>193</v>
      </c>
      <c r="Z90" s="35" t="s">
        <v>193</v>
      </c>
      <c r="AA90" s="35" t="s">
        <v>193</v>
      </c>
      <c r="AB90" s="35" t="s">
        <v>193</v>
      </c>
      <c r="AC90" s="35" t="s">
        <v>193</v>
      </c>
      <c r="AD90" s="35" t="s">
        <v>193</v>
      </c>
      <c r="AE90" s="35" t="s">
        <v>193</v>
      </c>
      <c r="AF90" s="35" t="s">
        <v>193</v>
      </c>
      <c r="AG90" s="35" t="s">
        <v>193</v>
      </c>
      <c r="AH90" s="35" t="s">
        <v>193</v>
      </c>
    </row>
    <row r="91" spans="1:34" ht="37.5">
      <c r="A91" s="39" t="s">
        <v>249</v>
      </c>
      <c r="B91" s="40" t="s">
        <v>250</v>
      </c>
      <c r="C91" s="41" t="s">
        <v>174</v>
      </c>
      <c r="D91" s="41" t="s">
        <v>193</v>
      </c>
      <c r="E91" s="41" t="s">
        <v>193</v>
      </c>
      <c r="F91" s="41" t="s">
        <v>193</v>
      </c>
      <c r="G91" s="41" t="s">
        <v>193</v>
      </c>
      <c r="H91" s="41" t="s">
        <v>193</v>
      </c>
      <c r="I91" s="41" t="s">
        <v>193</v>
      </c>
      <c r="J91" s="41" t="s">
        <v>193</v>
      </c>
      <c r="K91" s="41" t="s">
        <v>193</v>
      </c>
      <c r="L91" s="41" t="s">
        <v>193</v>
      </c>
      <c r="M91" s="41" t="s">
        <v>193</v>
      </c>
      <c r="N91" s="41" t="s">
        <v>193</v>
      </c>
      <c r="O91" s="41" t="s">
        <v>193</v>
      </c>
      <c r="P91" s="41" t="s">
        <v>193</v>
      </c>
      <c r="Q91" s="41" t="s">
        <v>193</v>
      </c>
      <c r="R91" s="41" t="s">
        <v>193</v>
      </c>
      <c r="S91" s="41" t="s">
        <v>193</v>
      </c>
      <c r="T91" s="41" t="s">
        <v>193</v>
      </c>
      <c r="U91" s="41" t="s">
        <v>193</v>
      </c>
      <c r="V91" s="41" t="s">
        <v>193</v>
      </c>
      <c r="W91" s="41" t="s">
        <v>193</v>
      </c>
      <c r="X91" s="41" t="s">
        <v>193</v>
      </c>
      <c r="Y91" s="41" t="s">
        <v>193</v>
      </c>
      <c r="Z91" s="41" t="s">
        <v>193</v>
      </c>
      <c r="AA91" s="41" t="s">
        <v>193</v>
      </c>
      <c r="AB91" s="41" t="s">
        <v>193</v>
      </c>
      <c r="AC91" s="41" t="s">
        <v>193</v>
      </c>
      <c r="AD91" s="41" t="s">
        <v>193</v>
      </c>
      <c r="AE91" s="41" t="s">
        <v>193</v>
      </c>
      <c r="AF91" s="41" t="s">
        <v>193</v>
      </c>
      <c r="AG91" s="41" t="s">
        <v>193</v>
      </c>
      <c r="AH91" s="41" t="s">
        <v>193</v>
      </c>
    </row>
    <row r="92" spans="1:34" ht="37.5">
      <c r="A92" s="33" t="s">
        <v>251</v>
      </c>
      <c r="B92" s="34" t="s">
        <v>252</v>
      </c>
      <c r="C92" s="35" t="s">
        <v>174</v>
      </c>
      <c r="D92" s="35" t="s">
        <v>193</v>
      </c>
      <c r="E92" s="35" t="s">
        <v>193</v>
      </c>
      <c r="F92" s="35" t="s">
        <v>193</v>
      </c>
      <c r="G92" s="35" t="s">
        <v>193</v>
      </c>
      <c r="H92" s="35" t="s">
        <v>193</v>
      </c>
      <c r="I92" s="35" t="s">
        <v>193</v>
      </c>
      <c r="J92" s="35" t="s">
        <v>193</v>
      </c>
      <c r="K92" s="35" t="s">
        <v>193</v>
      </c>
      <c r="L92" s="35" t="s">
        <v>193</v>
      </c>
      <c r="M92" s="35" t="s">
        <v>193</v>
      </c>
      <c r="N92" s="35" t="s">
        <v>193</v>
      </c>
      <c r="O92" s="35" t="s">
        <v>193</v>
      </c>
      <c r="P92" s="35" t="s">
        <v>193</v>
      </c>
      <c r="Q92" s="35" t="s">
        <v>193</v>
      </c>
      <c r="R92" s="35" t="s">
        <v>193</v>
      </c>
      <c r="S92" s="35" t="s">
        <v>193</v>
      </c>
      <c r="T92" s="35" t="s">
        <v>193</v>
      </c>
      <c r="U92" s="35" t="s">
        <v>193</v>
      </c>
      <c r="V92" s="35" t="s">
        <v>193</v>
      </c>
      <c r="W92" s="35" t="s">
        <v>193</v>
      </c>
      <c r="X92" s="35" t="s">
        <v>193</v>
      </c>
      <c r="Y92" s="35" t="s">
        <v>193</v>
      </c>
      <c r="Z92" s="35" t="s">
        <v>193</v>
      </c>
      <c r="AA92" s="35" t="s">
        <v>193</v>
      </c>
      <c r="AB92" s="35" t="s">
        <v>193</v>
      </c>
      <c r="AC92" s="35" t="s">
        <v>193</v>
      </c>
      <c r="AD92" s="35" t="s">
        <v>193</v>
      </c>
      <c r="AE92" s="35" t="s">
        <v>193</v>
      </c>
      <c r="AF92" s="35" t="s">
        <v>193</v>
      </c>
      <c r="AG92" s="35" t="s">
        <v>193</v>
      </c>
      <c r="AH92" s="35" t="s">
        <v>193</v>
      </c>
    </row>
    <row r="93" spans="1:34" ht="18.75" hidden="1">
      <c r="A93" s="33" t="s">
        <v>251</v>
      </c>
      <c r="B93" s="42" t="s">
        <v>200</v>
      </c>
      <c r="C93" s="35"/>
      <c r="D93" s="35" t="s">
        <v>193</v>
      </c>
      <c r="E93" s="35" t="s">
        <v>193</v>
      </c>
      <c r="F93" s="35" t="s">
        <v>193</v>
      </c>
      <c r="G93" s="35" t="s">
        <v>193</v>
      </c>
      <c r="H93" s="35" t="s">
        <v>193</v>
      </c>
      <c r="I93" s="35" t="s">
        <v>193</v>
      </c>
      <c r="J93" s="35" t="s">
        <v>193</v>
      </c>
      <c r="K93" s="35" t="s">
        <v>193</v>
      </c>
      <c r="L93" s="35" t="s">
        <v>193</v>
      </c>
      <c r="M93" s="35" t="s">
        <v>193</v>
      </c>
      <c r="N93" s="35" t="s">
        <v>193</v>
      </c>
      <c r="O93" s="35" t="s">
        <v>193</v>
      </c>
      <c r="P93" s="35" t="s">
        <v>193</v>
      </c>
      <c r="Q93" s="35" t="s">
        <v>193</v>
      </c>
      <c r="R93" s="35" t="s">
        <v>193</v>
      </c>
      <c r="S93" s="35" t="s">
        <v>193</v>
      </c>
      <c r="T93" s="35" t="s">
        <v>193</v>
      </c>
      <c r="U93" s="35" t="s">
        <v>193</v>
      </c>
      <c r="V93" s="35" t="s">
        <v>193</v>
      </c>
      <c r="W93" s="35" t="s">
        <v>193</v>
      </c>
      <c r="X93" s="35" t="s">
        <v>193</v>
      </c>
      <c r="Y93" s="35" t="s">
        <v>193</v>
      </c>
      <c r="Z93" s="35" t="s">
        <v>193</v>
      </c>
      <c r="AA93" s="35" t="s">
        <v>193</v>
      </c>
      <c r="AB93" s="35" t="s">
        <v>193</v>
      </c>
      <c r="AC93" s="35" t="s">
        <v>193</v>
      </c>
      <c r="AD93" s="35" t="s">
        <v>193</v>
      </c>
      <c r="AE93" s="35" t="s">
        <v>193</v>
      </c>
      <c r="AF93" s="35" t="s">
        <v>193</v>
      </c>
      <c r="AG93" s="35" t="s">
        <v>193</v>
      </c>
      <c r="AH93" s="35" t="s">
        <v>193</v>
      </c>
    </row>
    <row r="94" spans="1:34" ht="18.75" hidden="1">
      <c r="A94" s="33" t="s">
        <v>251</v>
      </c>
      <c r="B94" s="42" t="s">
        <v>200</v>
      </c>
      <c r="C94" s="35"/>
      <c r="D94" s="35" t="s">
        <v>193</v>
      </c>
      <c r="E94" s="35" t="s">
        <v>193</v>
      </c>
      <c r="F94" s="35" t="s">
        <v>193</v>
      </c>
      <c r="G94" s="35" t="s">
        <v>193</v>
      </c>
      <c r="H94" s="35" t="s">
        <v>193</v>
      </c>
      <c r="I94" s="35" t="s">
        <v>193</v>
      </c>
      <c r="J94" s="35" t="s">
        <v>193</v>
      </c>
      <c r="K94" s="35" t="s">
        <v>193</v>
      </c>
      <c r="L94" s="35" t="s">
        <v>193</v>
      </c>
      <c r="M94" s="35" t="s">
        <v>193</v>
      </c>
      <c r="N94" s="35" t="s">
        <v>193</v>
      </c>
      <c r="O94" s="35" t="s">
        <v>193</v>
      </c>
      <c r="P94" s="35" t="s">
        <v>193</v>
      </c>
      <c r="Q94" s="35" t="s">
        <v>193</v>
      </c>
      <c r="R94" s="35" t="s">
        <v>193</v>
      </c>
      <c r="S94" s="35" t="s">
        <v>193</v>
      </c>
      <c r="T94" s="35" t="s">
        <v>193</v>
      </c>
      <c r="U94" s="35" t="s">
        <v>193</v>
      </c>
      <c r="V94" s="35" t="s">
        <v>193</v>
      </c>
      <c r="W94" s="35" t="s">
        <v>193</v>
      </c>
      <c r="X94" s="35" t="s">
        <v>193</v>
      </c>
      <c r="Y94" s="35" t="s">
        <v>193</v>
      </c>
      <c r="Z94" s="35" t="s">
        <v>193</v>
      </c>
      <c r="AA94" s="35" t="s">
        <v>193</v>
      </c>
      <c r="AB94" s="35" t="s">
        <v>193</v>
      </c>
      <c r="AC94" s="35" t="s">
        <v>193</v>
      </c>
      <c r="AD94" s="35" t="s">
        <v>193</v>
      </c>
      <c r="AE94" s="35" t="s">
        <v>193</v>
      </c>
      <c r="AF94" s="35" t="s">
        <v>193</v>
      </c>
      <c r="AG94" s="35" t="s">
        <v>193</v>
      </c>
      <c r="AH94" s="35" t="s">
        <v>193</v>
      </c>
    </row>
    <row r="95" spans="1:34" ht="18.75" hidden="1">
      <c r="A95" s="33" t="s">
        <v>201</v>
      </c>
      <c r="B95" s="34" t="s">
        <v>201</v>
      </c>
      <c r="C95" s="35"/>
      <c r="D95" s="35" t="s">
        <v>193</v>
      </c>
      <c r="E95" s="35" t="s">
        <v>193</v>
      </c>
      <c r="F95" s="35" t="s">
        <v>193</v>
      </c>
      <c r="G95" s="35" t="s">
        <v>193</v>
      </c>
      <c r="H95" s="35" t="s">
        <v>193</v>
      </c>
      <c r="I95" s="35" t="s">
        <v>193</v>
      </c>
      <c r="J95" s="35" t="s">
        <v>193</v>
      </c>
      <c r="K95" s="35" t="s">
        <v>193</v>
      </c>
      <c r="L95" s="35" t="s">
        <v>193</v>
      </c>
      <c r="M95" s="35" t="s">
        <v>193</v>
      </c>
      <c r="N95" s="35" t="s">
        <v>193</v>
      </c>
      <c r="O95" s="35" t="s">
        <v>193</v>
      </c>
      <c r="P95" s="35" t="s">
        <v>193</v>
      </c>
      <c r="Q95" s="35" t="s">
        <v>193</v>
      </c>
      <c r="R95" s="35" t="s">
        <v>193</v>
      </c>
      <c r="S95" s="35" t="s">
        <v>193</v>
      </c>
      <c r="T95" s="35" t="s">
        <v>193</v>
      </c>
      <c r="U95" s="35" t="s">
        <v>193</v>
      </c>
      <c r="V95" s="35" t="s">
        <v>193</v>
      </c>
      <c r="W95" s="35" t="s">
        <v>193</v>
      </c>
      <c r="X95" s="35" t="s">
        <v>193</v>
      </c>
      <c r="Y95" s="35" t="s">
        <v>193</v>
      </c>
      <c r="Z95" s="35" t="s">
        <v>193</v>
      </c>
      <c r="AA95" s="35" t="s">
        <v>193</v>
      </c>
      <c r="AB95" s="35" t="s">
        <v>193</v>
      </c>
      <c r="AC95" s="35" t="s">
        <v>193</v>
      </c>
      <c r="AD95" s="35" t="s">
        <v>193</v>
      </c>
      <c r="AE95" s="35" t="s">
        <v>193</v>
      </c>
      <c r="AF95" s="35" t="s">
        <v>193</v>
      </c>
      <c r="AG95" s="35" t="s">
        <v>193</v>
      </c>
      <c r="AH95" s="35" t="s">
        <v>193</v>
      </c>
    </row>
    <row r="96" spans="1:34" ht="37.5">
      <c r="A96" s="33" t="s">
        <v>253</v>
      </c>
      <c r="B96" s="34" t="s">
        <v>254</v>
      </c>
      <c r="C96" s="35" t="s">
        <v>174</v>
      </c>
      <c r="D96" s="35" t="s">
        <v>193</v>
      </c>
      <c r="E96" s="35" t="s">
        <v>193</v>
      </c>
      <c r="F96" s="35" t="s">
        <v>193</v>
      </c>
      <c r="G96" s="35" t="s">
        <v>193</v>
      </c>
      <c r="H96" s="35" t="s">
        <v>193</v>
      </c>
      <c r="I96" s="35" t="s">
        <v>193</v>
      </c>
      <c r="J96" s="35" t="s">
        <v>193</v>
      </c>
      <c r="K96" s="35" t="s">
        <v>193</v>
      </c>
      <c r="L96" s="35" t="s">
        <v>193</v>
      </c>
      <c r="M96" s="35" t="s">
        <v>193</v>
      </c>
      <c r="N96" s="35" t="s">
        <v>193</v>
      </c>
      <c r="O96" s="35" t="s">
        <v>193</v>
      </c>
      <c r="P96" s="35" t="s">
        <v>193</v>
      </c>
      <c r="Q96" s="35" t="s">
        <v>193</v>
      </c>
      <c r="R96" s="35" t="s">
        <v>193</v>
      </c>
      <c r="S96" s="35" t="s">
        <v>193</v>
      </c>
      <c r="T96" s="35" t="s">
        <v>193</v>
      </c>
      <c r="U96" s="35" t="s">
        <v>193</v>
      </c>
      <c r="V96" s="35" t="s">
        <v>193</v>
      </c>
      <c r="W96" s="35" t="s">
        <v>193</v>
      </c>
      <c r="X96" s="35" t="s">
        <v>193</v>
      </c>
      <c r="Y96" s="35" t="s">
        <v>193</v>
      </c>
      <c r="Z96" s="35" t="s">
        <v>193</v>
      </c>
      <c r="AA96" s="35" t="s">
        <v>193</v>
      </c>
      <c r="AB96" s="35" t="s">
        <v>193</v>
      </c>
      <c r="AC96" s="35" t="s">
        <v>193</v>
      </c>
      <c r="AD96" s="35" t="s">
        <v>193</v>
      </c>
      <c r="AE96" s="35" t="s">
        <v>193</v>
      </c>
      <c r="AF96" s="35" t="s">
        <v>193</v>
      </c>
      <c r="AG96" s="35" t="s">
        <v>193</v>
      </c>
      <c r="AH96" s="35" t="s">
        <v>193</v>
      </c>
    </row>
    <row r="97" spans="1:34" ht="18.75" hidden="1">
      <c r="A97" s="33" t="s">
        <v>253</v>
      </c>
      <c r="B97" s="42" t="s">
        <v>200</v>
      </c>
      <c r="C97" s="35"/>
      <c r="D97" s="35" t="s">
        <v>193</v>
      </c>
      <c r="E97" s="35" t="s">
        <v>193</v>
      </c>
      <c r="F97" s="35" t="s">
        <v>193</v>
      </c>
      <c r="G97" s="35" t="s">
        <v>193</v>
      </c>
      <c r="H97" s="35" t="s">
        <v>193</v>
      </c>
      <c r="I97" s="35" t="s">
        <v>193</v>
      </c>
      <c r="J97" s="35" t="s">
        <v>193</v>
      </c>
      <c r="K97" s="35" t="s">
        <v>193</v>
      </c>
      <c r="L97" s="35" t="s">
        <v>193</v>
      </c>
      <c r="M97" s="35" t="s">
        <v>193</v>
      </c>
      <c r="N97" s="35" t="s">
        <v>193</v>
      </c>
      <c r="O97" s="35" t="s">
        <v>193</v>
      </c>
      <c r="P97" s="35" t="s">
        <v>193</v>
      </c>
      <c r="Q97" s="35" t="s">
        <v>193</v>
      </c>
      <c r="R97" s="35" t="s">
        <v>193</v>
      </c>
      <c r="S97" s="35" t="s">
        <v>193</v>
      </c>
      <c r="T97" s="35" t="s">
        <v>193</v>
      </c>
      <c r="U97" s="35" t="s">
        <v>193</v>
      </c>
      <c r="V97" s="35" t="s">
        <v>193</v>
      </c>
      <c r="W97" s="35" t="s">
        <v>193</v>
      </c>
      <c r="X97" s="35" t="s">
        <v>193</v>
      </c>
      <c r="Y97" s="35" t="s">
        <v>193</v>
      </c>
      <c r="Z97" s="35" t="s">
        <v>193</v>
      </c>
      <c r="AA97" s="35" t="s">
        <v>193</v>
      </c>
      <c r="AB97" s="35" t="s">
        <v>193</v>
      </c>
      <c r="AC97" s="35" t="s">
        <v>193</v>
      </c>
      <c r="AD97" s="35" t="s">
        <v>193</v>
      </c>
      <c r="AE97" s="35" t="s">
        <v>193</v>
      </c>
      <c r="AF97" s="35" t="s">
        <v>193</v>
      </c>
      <c r="AG97" s="35" t="s">
        <v>193</v>
      </c>
      <c r="AH97" s="35" t="s">
        <v>193</v>
      </c>
    </row>
    <row r="98" spans="1:34" ht="18.75" hidden="1">
      <c r="A98" s="33" t="s">
        <v>253</v>
      </c>
      <c r="B98" s="42" t="s">
        <v>200</v>
      </c>
      <c r="C98" s="35"/>
      <c r="D98" s="35" t="s">
        <v>193</v>
      </c>
      <c r="E98" s="35" t="s">
        <v>193</v>
      </c>
      <c r="F98" s="35" t="s">
        <v>193</v>
      </c>
      <c r="G98" s="35" t="s">
        <v>193</v>
      </c>
      <c r="H98" s="35" t="s">
        <v>193</v>
      </c>
      <c r="I98" s="35" t="s">
        <v>193</v>
      </c>
      <c r="J98" s="35" t="s">
        <v>193</v>
      </c>
      <c r="K98" s="35" t="s">
        <v>193</v>
      </c>
      <c r="L98" s="35" t="s">
        <v>193</v>
      </c>
      <c r="M98" s="35" t="s">
        <v>193</v>
      </c>
      <c r="N98" s="35" t="s">
        <v>193</v>
      </c>
      <c r="O98" s="35" t="s">
        <v>193</v>
      </c>
      <c r="P98" s="35" t="s">
        <v>193</v>
      </c>
      <c r="Q98" s="35" t="s">
        <v>193</v>
      </c>
      <c r="R98" s="35" t="s">
        <v>193</v>
      </c>
      <c r="S98" s="35" t="s">
        <v>193</v>
      </c>
      <c r="T98" s="35" t="s">
        <v>193</v>
      </c>
      <c r="U98" s="35" t="s">
        <v>193</v>
      </c>
      <c r="V98" s="35" t="s">
        <v>193</v>
      </c>
      <c r="W98" s="35" t="s">
        <v>193</v>
      </c>
      <c r="X98" s="35" t="s">
        <v>193</v>
      </c>
      <c r="Y98" s="35" t="s">
        <v>193</v>
      </c>
      <c r="Z98" s="35" t="s">
        <v>193</v>
      </c>
      <c r="AA98" s="35" t="s">
        <v>193</v>
      </c>
      <c r="AB98" s="35" t="s">
        <v>193</v>
      </c>
      <c r="AC98" s="35" t="s">
        <v>193</v>
      </c>
      <c r="AD98" s="35" t="s">
        <v>193</v>
      </c>
      <c r="AE98" s="35" t="s">
        <v>193</v>
      </c>
      <c r="AF98" s="35" t="s">
        <v>193</v>
      </c>
      <c r="AG98" s="35" t="s">
        <v>193</v>
      </c>
      <c r="AH98" s="35" t="s">
        <v>193</v>
      </c>
    </row>
    <row r="99" spans="1:34" ht="18.75" hidden="1">
      <c r="A99" s="33" t="s">
        <v>201</v>
      </c>
      <c r="B99" s="34" t="s">
        <v>201</v>
      </c>
      <c r="C99" s="35"/>
      <c r="D99" s="35" t="s">
        <v>193</v>
      </c>
      <c r="E99" s="35" t="s">
        <v>193</v>
      </c>
      <c r="F99" s="35" t="s">
        <v>193</v>
      </c>
      <c r="G99" s="35" t="s">
        <v>193</v>
      </c>
      <c r="H99" s="35" t="s">
        <v>193</v>
      </c>
      <c r="I99" s="35" t="s">
        <v>193</v>
      </c>
      <c r="J99" s="35" t="s">
        <v>193</v>
      </c>
      <c r="K99" s="35" t="s">
        <v>193</v>
      </c>
      <c r="L99" s="35" t="s">
        <v>193</v>
      </c>
      <c r="M99" s="35" t="s">
        <v>193</v>
      </c>
      <c r="N99" s="35" t="s">
        <v>193</v>
      </c>
      <c r="O99" s="35" t="s">
        <v>193</v>
      </c>
      <c r="P99" s="35" t="s">
        <v>193</v>
      </c>
      <c r="Q99" s="35" t="s">
        <v>193</v>
      </c>
      <c r="R99" s="35" t="s">
        <v>193</v>
      </c>
      <c r="S99" s="35" t="s">
        <v>193</v>
      </c>
      <c r="T99" s="35" t="s">
        <v>193</v>
      </c>
      <c r="U99" s="35" t="s">
        <v>193</v>
      </c>
      <c r="V99" s="35" t="s">
        <v>193</v>
      </c>
      <c r="W99" s="35" t="s">
        <v>193</v>
      </c>
      <c r="X99" s="35" t="s">
        <v>193</v>
      </c>
      <c r="Y99" s="35" t="s">
        <v>193</v>
      </c>
      <c r="Z99" s="35" t="s">
        <v>193</v>
      </c>
      <c r="AA99" s="35" t="s">
        <v>193</v>
      </c>
      <c r="AB99" s="35" t="s">
        <v>193</v>
      </c>
      <c r="AC99" s="35" t="s">
        <v>193</v>
      </c>
      <c r="AD99" s="35" t="s">
        <v>193</v>
      </c>
      <c r="AE99" s="35" t="s">
        <v>193</v>
      </c>
      <c r="AF99" s="35" t="s">
        <v>193</v>
      </c>
      <c r="AG99" s="35" t="s">
        <v>193</v>
      </c>
      <c r="AH99" s="35" t="s">
        <v>193</v>
      </c>
    </row>
    <row r="100" spans="1:34" ht="37.5">
      <c r="A100" s="33" t="s">
        <v>255</v>
      </c>
      <c r="B100" s="34" t="s">
        <v>256</v>
      </c>
      <c r="C100" s="35" t="s">
        <v>174</v>
      </c>
      <c r="D100" s="35" t="s">
        <v>193</v>
      </c>
      <c r="E100" s="35" t="s">
        <v>193</v>
      </c>
      <c r="F100" s="35" t="s">
        <v>193</v>
      </c>
      <c r="G100" s="35" t="s">
        <v>193</v>
      </c>
      <c r="H100" s="35" t="s">
        <v>193</v>
      </c>
      <c r="I100" s="35" t="s">
        <v>193</v>
      </c>
      <c r="J100" s="35" t="s">
        <v>193</v>
      </c>
      <c r="K100" s="35" t="s">
        <v>193</v>
      </c>
      <c r="L100" s="35" t="s">
        <v>193</v>
      </c>
      <c r="M100" s="35" t="s">
        <v>193</v>
      </c>
      <c r="N100" s="35" t="s">
        <v>193</v>
      </c>
      <c r="O100" s="35" t="s">
        <v>193</v>
      </c>
      <c r="P100" s="35" t="s">
        <v>193</v>
      </c>
      <c r="Q100" s="35" t="s">
        <v>193</v>
      </c>
      <c r="R100" s="35" t="s">
        <v>193</v>
      </c>
      <c r="S100" s="35" t="s">
        <v>193</v>
      </c>
      <c r="T100" s="35" t="s">
        <v>193</v>
      </c>
      <c r="U100" s="35" t="s">
        <v>193</v>
      </c>
      <c r="V100" s="35" t="s">
        <v>193</v>
      </c>
      <c r="W100" s="35" t="s">
        <v>193</v>
      </c>
      <c r="X100" s="35" t="s">
        <v>193</v>
      </c>
      <c r="Y100" s="35" t="s">
        <v>193</v>
      </c>
      <c r="Z100" s="35" t="s">
        <v>193</v>
      </c>
      <c r="AA100" s="35" t="s">
        <v>193</v>
      </c>
      <c r="AB100" s="35" t="s">
        <v>193</v>
      </c>
      <c r="AC100" s="35" t="s">
        <v>193</v>
      </c>
      <c r="AD100" s="35" t="s">
        <v>193</v>
      </c>
      <c r="AE100" s="35" t="s">
        <v>193</v>
      </c>
      <c r="AF100" s="35" t="s">
        <v>193</v>
      </c>
      <c r="AG100" s="35" t="s">
        <v>193</v>
      </c>
      <c r="AH100" s="35" t="s">
        <v>193</v>
      </c>
    </row>
    <row r="101" spans="1:34" ht="18.75" hidden="1">
      <c r="A101" s="33" t="s">
        <v>255</v>
      </c>
      <c r="B101" s="42" t="s">
        <v>200</v>
      </c>
      <c r="C101" s="35"/>
      <c r="D101" s="35" t="s">
        <v>193</v>
      </c>
      <c r="E101" s="35" t="s">
        <v>193</v>
      </c>
      <c r="F101" s="35" t="s">
        <v>193</v>
      </c>
      <c r="G101" s="35" t="s">
        <v>193</v>
      </c>
      <c r="H101" s="35" t="s">
        <v>193</v>
      </c>
      <c r="I101" s="35" t="s">
        <v>193</v>
      </c>
      <c r="J101" s="35" t="s">
        <v>193</v>
      </c>
      <c r="K101" s="35" t="s">
        <v>193</v>
      </c>
      <c r="L101" s="35" t="s">
        <v>193</v>
      </c>
      <c r="M101" s="35" t="s">
        <v>193</v>
      </c>
      <c r="N101" s="35" t="s">
        <v>193</v>
      </c>
      <c r="O101" s="35" t="s">
        <v>193</v>
      </c>
      <c r="P101" s="35" t="s">
        <v>193</v>
      </c>
      <c r="Q101" s="35" t="s">
        <v>193</v>
      </c>
      <c r="R101" s="35" t="s">
        <v>193</v>
      </c>
      <c r="S101" s="35" t="s">
        <v>193</v>
      </c>
      <c r="T101" s="35" t="s">
        <v>193</v>
      </c>
      <c r="U101" s="35" t="s">
        <v>193</v>
      </c>
      <c r="V101" s="35" t="s">
        <v>193</v>
      </c>
      <c r="W101" s="35" t="s">
        <v>193</v>
      </c>
      <c r="X101" s="35" t="s">
        <v>193</v>
      </c>
      <c r="Y101" s="35" t="s">
        <v>193</v>
      </c>
      <c r="Z101" s="35" t="s">
        <v>193</v>
      </c>
      <c r="AA101" s="35" t="s">
        <v>193</v>
      </c>
      <c r="AB101" s="35" t="s">
        <v>193</v>
      </c>
      <c r="AC101" s="35" t="s">
        <v>193</v>
      </c>
      <c r="AD101" s="35" t="s">
        <v>193</v>
      </c>
      <c r="AE101" s="35" t="s">
        <v>193</v>
      </c>
      <c r="AF101" s="35" t="s">
        <v>193</v>
      </c>
      <c r="AG101" s="35" t="s">
        <v>193</v>
      </c>
      <c r="AH101" s="35" t="s">
        <v>193</v>
      </c>
    </row>
    <row r="102" spans="1:34" ht="18.75" hidden="1">
      <c r="A102" s="33" t="s">
        <v>255</v>
      </c>
      <c r="B102" s="42" t="s">
        <v>200</v>
      </c>
      <c r="C102" s="35"/>
      <c r="D102" s="35" t="s">
        <v>193</v>
      </c>
      <c r="E102" s="35" t="s">
        <v>193</v>
      </c>
      <c r="F102" s="35" t="s">
        <v>193</v>
      </c>
      <c r="G102" s="35" t="s">
        <v>193</v>
      </c>
      <c r="H102" s="35" t="s">
        <v>193</v>
      </c>
      <c r="I102" s="35" t="s">
        <v>193</v>
      </c>
      <c r="J102" s="35" t="s">
        <v>193</v>
      </c>
      <c r="K102" s="35" t="s">
        <v>193</v>
      </c>
      <c r="L102" s="35" t="s">
        <v>193</v>
      </c>
      <c r="M102" s="35" t="s">
        <v>193</v>
      </c>
      <c r="N102" s="35" t="s">
        <v>193</v>
      </c>
      <c r="O102" s="35" t="s">
        <v>193</v>
      </c>
      <c r="P102" s="35" t="s">
        <v>193</v>
      </c>
      <c r="Q102" s="35" t="s">
        <v>193</v>
      </c>
      <c r="R102" s="35" t="s">
        <v>193</v>
      </c>
      <c r="S102" s="35" t="s">
        <v>193</v>
      </c>
      <c r="T102" s="35" t="s">
        <v>193</v>
      </c>
      <c r="U102" s="35" t="s">
        <v>193</v>
      </c>
      <c r="V102" s="35" t="s">
        <v>193</v>
      </c>
      <c r="W102" s="35" t="s">
        <v>193</v>
      </c>
      <c r="X102" s="35" t="s">
        <v>193</v>
      </c>
      <c r="Y102" s="35" t="s">
        <v>193</v>
      </c>
      <c r="Z102" s="35" t="s">
        <v>193</v>
      </c>
      <c r="AA102" s="35" t="s">
        <v>193</v>
      </c>
      <c r="AB102" s="35" t="s">
        <v>193</v>
      </c>
      <c r="AC102" s="35" t="s">
        <v>193</v>
      </c>
      <c r="AD102" s="35" t="s">
        <v>193</v>
      </c>
      <c r="AE102" s="35" t="s">
        <v>193</v>
      </c>
      <c r="AF102" s="35" t="s">
        <v>193</v>
      </c>
      <c r="AG102" s="35" t="s">
        <v>193</v>
      </c>
      <c r="AH102" s="35" t="s">
        <v>193</v>
      </c>
    </row>
    <row r="103" spans="1:34" ht="18.75" hidden="1">
      <c r="A103" s="33" t="s">
        <v>201</v>
      </c>
      <c r="B103" s="34" t="s">
        <v>201</v>
      </c>
      <c r="C103" s="35"/>
      <c r="D103" s="35" t="s">
        <v>193</v>
      </c>
      <c r="E103" s="35" t="s">
        <v>193</v>
      </c>
      <c r="F103" s="35" t="s">
        <v>193</v>
      </c>
      <c r="G103" s="35" t="s">
        <v>193</v>
      </c>
      <c r="H103" s="35" t="s">
        <v>193</v>
      </c>
      <c r="I103" s="35" t="s">
        <v>193</v>
      </c>
      <c r="J103" s="35" t="s">
        <v>193</v>
      </c>
      <c r="K103" s="35" t="s">
        <v>193</v>
      </c>
      <c r="L103" s="35" t="s">
        <v>193</v>
      </c>
      <c r="M103" s="35" t="s">
        <v>193</v>
      </c>
      <c r="N103" s="35" t="s">
        <v>193</v>
      </c>
      <c r="O103" s="35" t="s">
        <v>193</v>
      </c>
      <c r="P103" s="35" t="s">
        <v>193</v>
      </c>
      <c r="Q103" s="35" t="s">
        <v>193</v>
      </c>
      <c r="R103" s="35" t="s">
        <v>193</v>
      </c>
      <c r="S103" s="35" t="s">
        <v>193</v>
      </c>
      <c r="T103" s="35" t="s">
        <v>193</v>
      </c>
      <c r="U103" s="35" t="s">
        <v>193</v>
      </c>
      <c r="V103" s="35" t="s">
        <v>193</v>
      </c>
      <c r="W103" s="35" t="s">
        <v>193</v>
      </c>
      <c r="X103" s="35" t="s">
        <v>193</v>
      </c>
      <c r="Y103" s="35" t="s">
        <v>193</v>
      </c>
      <c r="Z103" s="35" t="s">
        <v>193</v>
      </c>
      <c r="AA103" s="35" t="s">
        <v>193</v>
      </c>
      <c r="AB103" s="35" t="s">
        <v>193</v>
      </c>
      <c r="AC103" s="35" t="s">
        <v>193</v>
      </c>
      <c r="AD103" s="35" t="s">
        <v>193</v>
      </c>
      <c r="AE103" s="35" t="s">
        <v>193</v>
      </c>
      <c r="AF103" s="35" t="s">
        <v>193</v>
      </c>
      <c r="AG103" s="35" t="s">
        <v>193</v>
      </c>
      <c r="AH103" s="35" t="s">
        <v>193</v>
      </c>
    </row>
    <row r="104" spans="1:34" ht="37.5">
      <c r="A104" s="33" t="s">
        <v>257</v>
      </c>
      <c r="B104" s="34" t="s">
        <v>258</v>
      </c>
      <c r="C104" s="35" t="s">
        <v>174</v>
      </c>
      <c r="D104" s="35" t="s">
        <v>193</v>
      </c>
      <c r="E104" s="35" t="s">
        <v>193</v>
      </c>
      <c r="F104" s="35" t="s">
        <v>193</v>
      </c>
      <c r="G104" s="35" t="s">
        <v>193</v>
      </c>
      <c r="H104" s="35" t="s">
        <v>193</v>
      </c>
      <c r="I104" s="35" t="s">
        <v>193</v>
      </c>
      <c r="J104" s="35" t="s">
        <v>193</v>
      </c>
      <c r="K104" s="35" t="s">
        <v>193</v>
      </c>
      <c r="L104" s="35" t="s">
        <v>193</v>
      </c>
      <c r="M104" s="35" t="s">
        <v>193</v>
      </c>
      <c r="N104" s="35" t="s">
        <v>193</v>
      </c>
      <c r="O104" s="35" t="s">
        <v>193</v>
      </c>
      <c r="P104" s="35" t="s">
        <v>193</v>
      </c>
      <c r="Q104" s="35" t="s">
        <v>193</v>
      </c>
      <c r="R104" s="35" t="s">
        <v>193</v>
      </c>
      <c r="S104" s="35" t="s">
        <v>193</v>
      </c>
      <c r="T104" s="35" t="s">
        <v>193</v>
      </c>
      <c r="U104" s="35" t="s">
        <v>193</v>
      </c>
      <c r="V104" s="35" t="s">
        <v>193</v>
      </c>
      <c r="W104" s="35" t="s">
        <v>193</v>
      </c>
      <c r="X104" s="35" t="s">
        <v>193</v>
      </c>
      <c r="Y104" s="35" t="s">
        <v>193</v>
      </c>
      <c r="Z104" s="35" t="s">
        <v>193</v>
      </c>
      <c r="AA104" s="35" t="s">
        <v>193</v>
      </c>
      <c r="AB104" s="35" t="s">
        <v>193</v>
      </c>
      <c r="AC104" s="35" t="s">
        <v>193</v>
      </c>
      <c r="AD104" s="35" t="s">
        <v>193</v>
      </c>
      <c r="AE104" s="35" t="s">
        <v>193</v>
      </c>
      <c r="AF104" s="35" t="s">
        <v>193</v>
      </c>
      <c r="AG104" s="35" t="s">
        <v>193</v>
      </c>
      <c r="AH104" s="35" t="s">
        <v>193</v>
      </c>
    </row>
    <row r="105" spans="1:34" ht="18.75" hidden="1">
      <c r="A105" s="33" t="s">
        <v>257</v>
      </c>
      <c r="B105" s="42" t="s">
        <v>200</v>
      </c>
      <c r="C105" s="35"/>
      <c r="D105" s="35" t="s">
        <v>193</v>
      </c>
      <c r="E105" s="35" t="s">
        <v>193</v>
      </c>
      <c r="F105" s="35" t="s">
        <v>193</v>
      </c>
      <c r="G105" s="35" t="s">
        <v>193</v>
      </c>
      <c r="H105" s="35" t="s">
        <v>193</v>
      </c>
      <c r="I105" s="35" t="s">
        <v>193</v>
      </c>
      <c r="J105" s="35" t="s">
        <v>193</v>
      </c>
      <c r="K105" s="35" t="s">
        <v>193</v>
      </c>
      <c r="L105" s="35" t="s">
        <v>193</v>
      </c>
      <c r="M105" s="35" t="s">
        <v>193</v>
      </c>
      <c r="N105" s="35" t="s">
        <v>193</v>
      </c>
      <c r="O105" s="35" t="s">
        <v>193</v>
      </c>
      <c r="P105" s="35" t="s">
        <v>193</v>
      </c>
      <c r="Q105" s="35" t="s">
        <v>193</v>
      </c>
      <c r="R105" s="35" t="s">
        <v>193</v>
      </c>
      <c r="S105" s="35" t="s">
        <v>193</v>
      </c>
      <c r="T105" s="35" t="s">
        <v>193</v>
      </c>
      <c r="U105" s="35" t="s">
        <v>193</v>
      </c>
      <c r="V105" s="35" t="s">
        <v>193</v>
      </c>
      <c r="W105" s="35" t="s">
        <v>193</v>
      </c>
      <c r="X105" s="35" t="s">
        <v>193</v>
      </c>
      <c r="Y105" s="35" t="s">
        <v>193</v>
      </c>
      <c r="Z105" s="35" t="s">
        <v>193</v>
      </c>
      <c r="AA105" s="35" t="s">
        <v>193</v>
      </c>
      <c r="AB105" s="35" t="s">
        <v>193</v>
      </c>
      <c r="AC105" s="35" t="s">
        <v>193</v>
      </c>
      <c r="AD105" s="35" t="s">
        <v>193</v>
      </c>
      <c r="AE105" s="35" t="s">
        <v>193</v>
      </c>
      <c r="AF105" s="35" t="s">
        <v>193</v>
      </c>
      <c r="AG105" s="35" t="s">
        <v>193</v>
      </c>
      <c r="AH105" s="35" t="s">
        <v>193</v>
      </c>
    </row>
    <row r="106" spans="1:34" ht="18.75" hidden="1">
      <c r="A106" s="33" t="s">
        <v>257</v>
      </c>
      <c r="B106" s="42" t="s">
        <v>200</v>
      </c>
      <c r="C106" s="35"/>
      <c r="D106" s="35" t="s">
        <v>193</v>
      </c>
      <c r="E106" s="35" t="s">
        <v>193</v>
      </c>
      <c r="F106" s="35" t="s">
        <v>193</v>
      </c>
      <c r="G106" s="35" t="s">
        <v>193</v>
      </c>
      <c r="H106" s="35" t="s">
        <v>193</v>
      </c>
      <c r="I106" s="35" t="s">
        <v>193</v>
      </c>
      <c r="J106" s="35" t="s">
        <v>193</v>
      </c>
      <c r="K106" s="35" t="s">
        <v>193</v>
      </c>
      <c r="L106" s="35" t="s">
        <v>193</v>
      </c>
      <c r="M106" s="35" t="s">
        <v>193</v>
      </c>
      <c r="N106" s="35" t="s">
        <v>193</v>
      </c>
      <c r="O106" s="35" t="s">
        <v>193</v>
      </c>
      <c r="P106" s="35" t="s">
        <v>193</v>
      </c>
      <c r="Q106" s="35" t="s">
        <v>193</v>
      </c>
      <c r="R106" s="35" t="s">
        <v>193</v>
      </c>
      <c r="S106" s="35" t="s">
        <v>193</v>
      </c>
      <c r="T106" s="35" t="s">
        <v>193</v>
      </c>
      <c r="U106" s="35" t="s">
        <v>193</v>
      </c>
      <c r="V106" s="35" t="s">
        <v>193</v>
      </c>
      <c r="W106" s="35" t="s">
        <v>193</v>
      </c>
      <c r="X106" s="35" t="s">
        <v>193</v>
      </c>
      <c r="Y106" s="35" t="s">
        <v>193</v>
      </c>
      <c r="Z106" s="35" t="s">
        <v>193</v>
      </c>
      <c r="AA106" s="35" t="s">
        <v>193</v>
      </c>
      <c r="AB106" s="35" t="s">
        <v>193</v>
      </c>
      <c r="AC106" s="35" t="s">
        <v>193</v>
      </c>
      <c r="AD106" s="35" t="s">
        <v>193</v>
      </c>
      <c r="AE106" s="35" t="s">
        <v>193</v>
      </c>
      <c r="AF106" s="35" t="s">
        <v>193</v>
      </c>
      <c r="AG106" s="35" t="s">
        <v>193</v>
      </c>
      <c r="AH106" s="35" t="s">
        <v>193</v>
      </c>
    </row>
    <row r="107" spans="1:34" ht="18.75" hidden="1">
      <c r="A107" s="33" t="s">
        <v>201</v>
      </c>
      <c r="B107" s="34" t="s">
        <v>201</v>
      </c>
      <c r="C107" s="35"/>
      <c r="D107" s="35" t="s">
        <v>193</v>
      </c>
      <c r="E107" s="35" t="s">
        <v>193</v>
      </c>
      <c r="F107" s="35" t="s">
        <v>193</v>
      </c>
      <c r="G107" s="35" t="s">
        <v>193</v>
      </c>
      <c r="H107" s="35" t="s">
        <v>193</v>
      </c>
      <c r="I107" s="35" t="s">
        <v>193</v>
      </c>
      <c r="J107" s="35" t="s">
        <v>193</v>
      </c>
      <c r="K107" s="35" t="s">
        <v>193</v>
      </c>
      <c r="L107" s="35" t="s">
        <v>193</v>
      </c>
      <c r="M107" s="35" t="s">
        <v>193</v>
      </c>
      <c r="N107" s="35" t="s">
        <v>193</v>
      </c>
      <c r="O107" s="35" t="s">
        <v>193</v>
      </c>
      <c r="P107" s="35" t="s">
        <v>193</v>
      </c>
      <c r="Q107" s="35" t="s">
        <v>193</v>
      </c>
      <c r="R107" s="35" t="s">
        <v>193</v>
      </c>
      <c r="S107" s="35" t="s">
        <v>193</v>
      </c>
      <c r="T107" s="35" t="s">
        <v>193</v>
      </c>
      <c r="U107" s="35" t="s">
        <v>193</v>
      </c>
      <c r="V107" s="35" t="s">
        <v>193</v>
      </c>
      <c r="W107" s="35" t="s">
        <v>193</v>
      </c>
      <c r="X107" s="35" t="s">
        <v>193</v>
      </c>
      <c r="Y107" s="35" t="s">
        <v>193</v>
      </c>
      <c r="Z107" s="35" t="s">
        <v>193</v>
      </c>
      <c r="AA107" s="35" t="s">
        <v>193</v>
      </c>
      <c r="AB107" s="35" t="s">
        <v>193</v>
      </c>
      <c r="AC107" s="35" t="s">
        <v>193</v>
      </c>
      <c r="AD107" s="35" t="s">
        <v>193</v>
      </c>
      <c r="AE107" s="35" t="s">
        <v>193</v>
      </c>
      <c r="AF107" s="35" t="s">
        <v>193</v>
      </c>
      <c r="AG107" s="35" t="s">
        <v>193</v>
      </c>
      <c r="AH107" s="35" t="s">
        <v>193</v>
      </c>
    </row>
    <row r="108" spans="1:34" ht="56.25">
      <c r="A108" s="33" t="s">
        <v>259</v>
      </c>
      <c r="B108" s="34" t="s">
        <v>260</v>
      </c>
      <c r="C108" s="35" t="s">
        <v>174</v>
      </c>
      <c r="D108" s="35" t="s">
        <v>193</v>
      </c>
      <c r="E108" s="35" t="s">
        <v>193</v>
      </c>
      <c r="F108" s="35" t="s">
        <v>193</v>
      </c>
      <c r="G108" s="35" t="s">
        <v>193</v>
      </c>
      <c r="H108" s="35" t="s">
        <v>193</v>
      </c>
      <c r="I108" s="35" t="s">
        <v>193</v>
      </c>
      <c r="J108" s="35" t="s">
        <v>193</v>
      </c>
      <c r="K108" s="35" t="s">
        <v>193</v>
      </c>
      <c r="L108" s="35" t="s">
        <v>193</v>
      </c>
      <c r="M108" s="35" t="s">
        <v>193</v>
      </c>
      <c r="N108" s="35" t="s">
        <v>193</v>
      </c>
      <c r="O108" s="35" t="s">
        <v>193</v>
      </c>
      <c r="P108" s="35" t="s">
        <v>193</v>
      </c>
      <c r="Q108" s="35" t="s">
        <v>193</v>
      </c>
      <c r="R108" s="35" t="s">
        <v>193</v>
      </c>
      <c r="S108" s="35" t="s">
        <v>193</v>
      </c>
      <c r="T108" s="35" t="s">
        <v>193</v>
      </c>
      <c r="U108" s="35" t="s">
        <v>193</v>
      </c>
      <c r="V108" s="35" t="s">
        <v>193</v>
      </c>
      <c r="W108" s="35" t="s">
        <v>193</v>
      </c>
      <c r="X108" s="35" t="s">
        <v>193</v>
      </c>
      <c r="Y108" s="35" t="s">
        <v>193</v>
      </c>
      <c r="Z108" s="35" t="s">
        <v>193</v>
      </c>
      <c r="AA108" s="35" t="s">
        <v>193</v>
      </c>
      <c r="AB108" s="35" t="s">
        <v>193</v>
      </c>
      <c r="AC108" s="35" t="s">
        <v>193</v>
      </c>
      <c r="AD108" s="35" t="s">
        <v>193</v>
      </c>
      <c r="AE108" s="35" t="s">
        <v>193</v>
      </c>
      <c r="AF108" s="35" t="s">
        <v>193</v>
      </c>
      <c r="AG108" s="35" t="s">
        <v>193</v>
      </c>
      <c r="AH108" s="35" t="s">
        <v>193</v>
      </c>
    </row>
    <row r="109" spans="1:34" ht="18.75" hidden="1">
      <c r="A109" s="33" t="s">
        <v>259</v>
      </c>
      <c r="B109" s="42" t="s">
        <v>200</v>
      </c>
      <c r="C109" s="35"/>
      <c r="D109" s="35" t="s">
        <v>193</v>
      </c>
      <c r="E109" s="35" t="s">
        <v>193</v>
      </c>
      <c r="F109" s="35" t="s">
        <v>193</v>
      </c>
      <c r="G109" s="35" t="s">
        <v>193</v>
      </c>
      <c r="H109" s="35" t="s">
        <v>193</v>
      </c>
      <c r="I109" s="35" t="s">
        <v>193</v>
      </c>
      <c r="J109" s="35" t="s">
        <v>193</v>
      </c>
      <c r="K109" s="35" t="s">
        <v>193</v>
      </c>
      <c r="L109" s="35" t="s">
        <v>193</v>
      </c>
      <c r="M109" s="35" t="s">
        <v>193</v>
      </c>
      <c r="N109" s="35" t="s">
        <v>193</v>
      </c>
      <c r="O109" s="35" t="s">
        <v>193</v>
      </c>
      <c r="P109" s="35" t="s">
        <v>193</v>
      </c>
      <c r="Q109" s="35" t="s">
        <v>193</v>
      </c>
      <c r="R109" s="35" t="s">
        <v>193</v>
      </c>
      <c r="S109" s="35" t="s">
        <v>193</v>
      </c>
      <c r="T109" s="35" t="s">
        <v>193</v>
      </c>
      <c r="U109" s="35" t="s">
        <v>193</v>
      </c>
      <c r="V109" s="35" t="s">
        <v>193</v>
      </c>
      <c r="W109" s="35" t="s">
        <v>193</v>
      </c>
      <c r="X109" s="35" t="s">
        <v>193</v>
      </c>
      <c r="Y109" s="35" t="s">
        <v>193</v>
      </c>
      <c r="Z109" s="35" t="s">
        <v>193</v>
      </c>
      <c r="AA109" s="35" t="s">
        <v>193</v>
      </c>
      <c r="AB109" s="35" t="s">
        <v>193</v>
      </c>
      <c r="AC109" s="35" t="s">
        <v>193</v>
      </c>
      <c r="AD109" s="35" t="s">
        <v>193</v>
      </c>
      <c r="AE109" s="35" t="s">
        <v>193</v>
      </c>
      <c r="AF109" s="35" t="s">
        <v>193</v>
      </c>
      <c r="AG109" s="35" t="s">
        <v>193</v>
      </c>
      <c r="AH109" s="35" t="s">
        <v>193</v>
      </c>
    </row>
    <row r="110" spans="1:34" ht="18.75" hidden="1">
      <c r="A110" s="33" t="s">
        <v>259</v>
      </c>
      <c r="B110" s="42" t="s">
        <v>200</v>
      </c>
      <c r="C110" s="35"/>
      <c r="D110" s="35" t="s">
        <v>193</v>
      </c>
      <c r="E110" s="35" t="s">
        <v>193</v>
      </c>
      <c r="F110" s="35" t="s">
        <v>193</v>
      </c>
      <c r="G110" s="35" t="s">
        <v>193</v>
      </c>
      <c r="H110" s="35" t="s">
        <v>193</v>
      </c>
      <c r="I110" s="35" t="s">
        <v>193</v>
      </c>
      <c r="J110" s="35" t="s">
        <v>193</v>
      </c>
      <c r="K110" s="35" t="s">
        <v>193</v>
      </c>
      <c r="L110" s="35" t="s">
        <v>193</v>
      </c>
      <c r="M110" s="35" t="s">
        <v>193</v>
      </c>
      <c r="N110" s="35" t="s">
        <v>193</v>
      </c>
      <c r="O110" s="35" t="s">
        <v>193</v>
      </c>
      <c r="P110" s="35" t="s">
        <v>193</v>
      </c>
      <c r="Q110" s="35" t="s">
        <v>193</v>
      </c>
      <c r="R110" s="35" t="s">
        <v>193</v>
      </c>
      <c r="S110" s="35" t="s">
        <v>193</v>
      </c>
      <c r="T110" s="35" t="s">
        <v>193</v>
      </c>
      <c r="U110" s="35" t="s">
        <v>193</v>
      </c>
      <c r="V110" s="35" t="s">
        <v>193</v>
      </c>
      <c r="W110" s="35" t="s">
        <v>193</v>
      </c>
      <c r="X110" s="35" t="s">
        <v>193</v>
      </c>
      <c r="Y110" s="35" t="s">
        <v>193</v>
      </c>
      <c r="Z110" s="35" t="s">
        <v>193</v>
      </c>
      <c r="AA110" s="35" t="s">
        <v>193</v>
      </c>
      <c r="AB110" s="35" t="s">
        <v>193</v>
      </c>
      <c r="AC110" s="35" t="s">
        <v>193</v>
      </c>
      <c r="AD110" s="35" t="s">
        <v>193</v>
      </c>
      <c r="AE110" s="35" t="s">
        <v>193</v>
      </c>
      <c r="AF110" s="35" t="s">
        <v>193</v>
      </c>
      <c r="AG110" s="35" t="s">
        <v>193</v>
      </c>
      <c r="AH110" s="35" t="s">
        <v>193</v>
      </c>
    </row>
    <row r="111" spans="1:34" ht="18.75" hidden="1">
      <c r="A111" s="33" t="s">
        <v>201</v>
      </c>
      <c r="B111" s="34" t="s">
        <v>201</v>
      </c>
      <c r="C111" s="35"/>
      <c r="D111" s="35" t="s">
        <v>193</v>
      </c>
      <c r="E111" s="35" t="s">
        <v>193</v>
      </c>
      <c r="F111" s="35" t="s">
        <v>193</v>
      </c>
      <c r="G111" s="35" t="s">
        <v>193</v>
      </c>
      <c r="H111" s="35" t="s">
        <v>193</v>
      </c>
      <c r="I111" s="35" t="s">
        <v>193</v>
      </c>
      <c r="J111" s="35" t="s">
        <v>193</v>
      </c>
      <c r="K111" s="35" t="s">
        <v>193</v>
      </c>
      <c r="L111" s="35" t="s">
        <v>193</v>
      </c>
      <c r="M111" s="35" t="s">
        <v>193</v>
      </c>
      <c r="N111" s="35" t="s">
        <v>193</v>
      </c>
      <c r="O111" s="35" t="s">
        <v>193</v>
      </c>
      <c r="P111" s="35" t="s">
        <v>193</v>
      </c>
      <c r="Q111" s="35" t="s">
        <v>193</v>
      </c>
      <c r="R111" s="35" t="s">
        <v>193</v>
      </c>
      <c r="S111" s="35" t="s">
        <v>193</v>
      </c>
      <c r="T111" s="35" t="s">
        <v>193</v>
      </c>
      <c r="U111" s="35" t="s">
        <v>193</v>
      </c>
      <c r="V111" s="35" t="s">
        <v>193</v>
      </c>
      <c r="W111" s="35" t="s">
        <v>193</v>
      </c>
      <c r="X111" s="35" t="s">
        <v>193</v>
      </c>
      <c r="Y111" s="35" t="s">
        <v>193</v>
      </c>
      <c r="Z111" s="35" t="s">
        <v>193</v>
      </c>
      <c r="AA111" s="35" t="s">
        <v>193</v>
      </c>
      <c r="AB111" s="35" t="s">
        <v>193</v>
      </c>
      <c r="AC111" s="35" t="s">
        <v>193</v>
      </c>
      <c r="AD111" s="35" t="s">
        <v>193</v>
      </c>
      <c r="AE111" s="35" t="s">
        <v>193</v>
      </c>
      <c r="AF111" s="35" t="s">
        <v>193</v>
      </c>
      <c r="AG111" s="35" t="s">
        <v>193</v>
      </c>
      <c r="AH111" s="35" t="s">
        <v>193</v>
      </c>
    </row>
    <row r="112" spans="1:34" ht="56.25">
      <c r="A112" s="33" t="s">
        <v>261</v>
      </c>
      <c r="B112" s="34" t="s">
        <v>262</v>
      </c>
      <c r="C112" s="35" t="s">
        <v>174</v>
      </c>
      <c r="D112" s="35" t="s">
        <v>193</v>
      </c>
      <c r="E112" s="35" t="s">
        <v>193</v>
      </c>
      <c r="F112" s="35" t="s">
        <v>193</v>
      </c>
      <c r="G112" s="35" t="s">
        <v>193</v>
      </c>
      <c r="H112" s="35" t="s">
        <v>193</v>
      </c>
      <c r="I112" s="35" t="s">
        <v>193</v>
      </c>
      <c r="J112" s="35" t="s">
        <v>193</v>
      </c>
      <c r="K112" s="35" t="s">
        <v>193</v>
      </c>
      <c r="L112" s="35" t="s">
        <v>193</v>
      </c>
      <c r="M112" s="35" t="s">
        <v>193</v>
      </c>
      <c r="N112" s="35" t="s">
        <v>193</v>
      </c>
      <c r="O112" s="35" t="s">
        <v>193</v>
      </c>
      <c r="P112" s="35" t="s">
        <v>193</v>
      </c>
      <c r="Q112" s="35" t="s">
        <v>193</v>
      </c>
      <c r="R112" s="35" t="s">
        <v>193</v>
      </c>
      <c r="S112" s="35" t="s">
        <v>193</v>
      </c>
      <c r="T112" s="35" t="s">
        <v>193</v>
      </c>
      <c r="U112" s="35" t="s">
        <v>193</v>
      </c>
      <c r="V112" s="35" t="s">
        <v>193</v>
      </c>
      <c r="W112" s="35" t="s">
        <v>193</v>
      </c>
      <c r="X112" s="35" t="s">
        <v>193</v>
      </c>
      <c r="Y112" s="35" t="s">
        <v>193</v>
      </c>
      <c r="Z112" s="35" t="s">
        <v>193</v>
      </c>
      <c r="AA112" s="35" t="s">
        <v>193</v>
      </c>
      <c r="AB112" s="35" t="s">
        <v>193</v>
      </c>
      <c r="AC112" s="35" t="s">
        <v>193</v>
      </c>
      <c r="AD112" s="35" t="s">
        <v>193</v>
      </c>
      <c r="AE112" s="35" t="s">
        <v>193</v>
      </c>
      <c r="AF112" s="35" t="s">
        <v>193</v>
      </c>
      <c r="AG112" s="35" t="s">
        <v>193</v>
      </c>
      <c r="AH112" s="35" t="s">
        <v>193</v>
      </c>
    </row>
    <row r="113" spans="1:34" ht="18.75" hidden="1">
      <c r="A113" s="33" t="s">
        <v>261</v>
      </c>
      <c r="B113" s="42" t="s">
        <v>200</v>
      </c>
      <c r="C113" s="35"/>
      <c r="D113" s="35" t="s">
        <v>193</v>
      </c>
      <c r="E113" s="35" t="s">
        <v>193</v>
      </c>
      <c r="F113" s="35" t="s">
        <v>193</v>
      </c>
      <c r="G113" s="35" t="s">
        <v>193</v>
      </c>
      <c r="H113" s="35" t="s">
        <v>193</v>
      </c>
      <c r="I113" s="35" t="s">
        <v>193</v>
      </c>
      <c r="J113" s="35" t="s">
        <v>193</v>
      </c>
      <c r="K113" s="35" t="s">
        <v>193</v>
      </c>
      <c r="L113" s="35" t="s">
        <v>193</v>
      </c>
      <c r="M113" s="35" t="s">
        <v>193</v>
      </c>
      <c r="N113" s="35" t="s">
        <v>193</v>
      </c>
      <c r="O113" s="35" t="s">
        <v>193</v>
      </c>
      <c r="P113" s="35" t="s">
        <v>193</v>
      </c>
      <c r="Q113" s="35" t="s">
        <v>193</v>
      </c>
      <c r="R113" s="35" t="s">
        <v>193</v>
      </c>
      <c r="S113" s="35" t="s">
        <v>193</v>
      </c>
      <c r="T113" s="35" t="s">
        <v>193</v>
      </c>
      <c r="U113" s="35" t="s">
        <v>193</v>
      </c>
      <c r="V113" s="35" t="s">
        <v>193</v>
      </c>
      <c r="W113" s="35" t="s">
        <v>193</v>
      </c>
      <c r="X113" s="35" t="s">
        <v>193</v>
      </c>
      <c r="Y113" s="35" t="s">
        <v>193</v>
      </c>
      <c r="Z113" s="35" t="s">
        <v>193</v>
      </c>
      <c r="AA113" s="35" t="s">
        <v>193</v>
      </c>
      <c r="AB113" s="35" t="s">
        <v>193</v>
      </c>
      <c r="AC113" s="35" t="s">
        <v>193</v>
      </c>
      <c r="AD113" s="35" t="s">
        <v>193</v>
      </c>
      <c r="AE113" s="35" t="s">
        <v>193</v>
      </c>
      <c r="AF113" s="35" t="s">
        <v>193</v>
      </c>
      <c r="AG113" s="35" t="s">
        <v>193</v>
      </c>
      <c r="AH113" s="35" t="s">
        <v>193</v>
      </c>
    </row>
    <row r="114" spans="1:34" ht="18.75" hidden="1">
      <c r="A114" s="33" t="s">
        <v>261</v>
      </c>
      <c r="B114" s="42" t="s">
        <v>200</v>
      </c>
      <c r="C114" s="35"/>
      <c r="D114" s="35" t="s">
        <v>193</v>
      </c>
      <c r="E114" s="35" t="s">
        <v>193</v>
      </c>
      <c r="F114" s="35" t="s">
        <v>193</v>
      </c>
      <c r="G114" s="35" t="s">
        <v>193</v>
      </c>
      <c r="H114" s="35" t="s">
        <v>193</v>
      </c>
      <c r="I114" s="35" t="s">
        <v>193</v>
      </c>
      <c r="J114" s="35" t="s">
        <v>193</v>
      </c>
      <c r="K114" s="35" t="s">
        <v>193</v>
      </c>
      <c r="L114" s="35" t="s">
        <v>193</v>
      </c>
      <c r="M114" s="35" t="s">
        <v>193</v>
      </c>
      <c r="N114" s="35" t="s">
        <v>193</v>
      </c>
      <c r="O114" s="35" t="s">
        <v>193</v>
      </c>
      <c r="P114" s="35" t="s">
        <v>193</v>
      </c>
      <c r="Q114" s="35" t="s">
        <v>193</v>
      </c>
      <c r="R114" s="35" t="s">
        <v>193</v>
      </c>
      <c r="S114" s="35" t="s">
        <v>193</v>
      </c>
      <c r="T114" s="35" t="s">
        <v>193</v>
      </c>
      <c r="U114" s="35" t="s">
        <v>193</v>
      </c>
      <c r="V114" s="35" t="s">
        <v>193</v>
      </c>
      <c r="W114" s="35" t="s">
        <v>193</v>
      </c>
      <c r="X114" s="35" t="s">
        <v>193</v>
      </c>
      <c r="Y114" s="35" t="s">
        <v>193</v>
      </c>
      <c r="Z114" s="35" t="s">
        <v>193</v>
      </c>
      <c r="AA114" s="35" t="s">
        <v>193</v>
      </c>
      <c r="AB114" s="35" t="s">
        <v>193</v>
      </c>
      <c r="AC114" s="35" t="s">
        <v>193</v>
      </c>
      <c r="AD114" s="35" t="s">
        <v>193</v>
      </c>
      <c r="AE114" s="35" t="s">
        <v>193</v>
      </c>
      <c r="AF114" s="35" t="s">
        <v>193</v>
      </c>
      <c r="AG114" s="35" t="s">
        <v>193</v>
      </c>
      <c r="AH114" s="35" t="s">
        <v>193</v>
      </c>
    </row>
    <row r="115" spans="1:34" ht="18.75" hidden="1">
      <c r="A115" s="33" t="s">
        <v>201</v>
      </c>
      <c r="B115" s="34" t="s">
        <v>201</v>
      </c>
      <c r="C115" s="35"/>
      <c r="D115" s="35" t="s">
        <v>193</v>
      </c>
      <c r="E115" s="35" t="s">
        <v>193</v>
      </c>
      <c r="F115" s="35" t="s">
        <v>193</v>
      </c>
      <c r="G115" s="35" t="s">
        <v>193</v>
      </c>
      <c r="H115" s="35" t="s">
        <v>193</v>
      </c>
      <c r="I115" s="35" t="s">
        <v>193</v>
      </c>
      <c r="J115" s="35" t="s">
        <v>193</v>
      </c>
      <c r="K115" s="35" t="s">
        <v>193</v>
      </c>
      <c r="L115" s="35" t="s">
        <v>193</v>
      </c>
      <c r="M115" s="35" t="s">
        <v>193</v>
      </c>
      <c r="N115" s="35" t="s">
        <v>193</v>
      </c>
      <c r="O115" s="35" t="s">
        <v>193</v>
      </c>
      <c r="P115" s="35" t="s">
        <v>193</v>
      </c>
      <c r="Q115" s="35" t="s">
        <v>193</v>
      </c>
      <c r="R115" s="35" t="s">
        <v>193</v>
      </c>
      <c r="S115" s="35" t="s">
        <v>193</v>
      </c>
      <c r="T115" s="35" t="s">
        <v>193</v>
      </c>
      <c r="U115" s="35" t="s">
        <v>193</v>
      </c>
      <c r="V115" s="35" t="s">
        <v>193</v>
      </c>
      <c r="W115" s="35" t="s">
        <v>193</v>
      </c>
      <c r="X115" s="35" t="s">
        <v>193</v>
      </c>
      <c r="Y115" s="35" t="s">
        <v>193</v>
      </c>
      <c r="Z115" s="35" t="s">
        <v>193</v>
      </c>
      <c r="AA115" s="35" t="s">
        <v>193</v>
      </c>
      <c r="AB115" s="35" t="s">
        <v>193</v>
      </c>
      <c r="AC115" s="35" t="s">
        <v>193</v>
      </c>
      <c r="AD115" s="35" t="s">
        <v>193</v>
      </c>
      <c r="AE115" s="35" t="s">
        <v>193</v>
      </c>
      <c r="AF115" s="35" t="s">
        <v>193</v>
      </c>
      <c r="AG115" s="35" t="s">
        <v>193</v>
      </c>
      <c r="AH115" s="35" t="s">
        <v>193</v>
      </c>
    </row>
    <row r="116" spans="1:34" ht="56.25">
      <c r="A116" s="33" t="s">
        <v>263</v>
      </c>
      <c r="B116" s="34" t="s">
        <v>264</v>
      </c>
      <c r="C116" s="35" t="s">
        <v>174</v>
      </c>
      <c r="D116" s="35" t="s">
        <v>193</v>
      </c>
      <c r="E116" s="35" t="s">
        <v>193</v>
      </c>
      <c r="F116" s="35" t="s">
        <v>193</v>
      </c>
      <c r="G116" s="35" t="s">
        <v>193</v>
      </c>
      <c r="H116" s="35" t="s">
        <v>193</v>
      </c>
      <c r="I116" s="35" t="s">
        <v>193</v>
      </c>
      <c r="J116" s="35" t="s">
        <v>193</v>
      </c>
      <c r="K116" s="35" t="s">
        <v>193</v>
      </c>
      <c r="L116" s="35" t="s">
        <v>193</v>
      </c>
      <c r="M116" s="35" t="s">
        <v>193</v>
      </c>
      <c r="N116" s="35" t="s">
        <v>193</v>
      </c>
      <c r="O116" s="35" t="s">
        <v>193</v>
      </c>
      <c r="P116" s="35" t="s">
        <v>193</v>
      </c>
      <c r="Q116" s="35" t="s">
        <v>193</v>
      </c>
      <c r="R116" s="35" t="s">
        <v>193</v>
      </c>
      <c r="S116" s="35" t="s">
        <v>193</v>
      </c>
      <c r="T116" s="35" t="s">
        <v>193</v>
      </c>
      <c r="U116" s="35" t="s">
        <v>193</v>
      </c>
      <c r="V116" s="35" t="s">
        <v>193</v>
      </c>
      <c r="W116" s="35" t="s">
        <v>193</v>
      </c>
      <c r="X116" s="35" t="s">
        <v>193</v>
      </c>
      <c r="Y116" s="35" t="s">
        <v>193</v>
      </c>
      <c r="Z116" s="35" t="s">
        <v>193</v>
      </c>
      <c r="AA116" s="35" t="s">
        <v>193</v>
      </c>
      <c r="AB116" s="35" t="s">
        <v>193</v>
      </c>
      <c r="AC116" s="35" t="s">
        <v>193</v>
      </c>
      <c r="AD116" s="35" t="s">
        <v>193</v>
      </c>
      <c r="AE116" s="35" t="s">
        <v>193</v>
      </c>
      <c r="AF116" s="35" t="s">
        <v>193</v>
      </c>
      <c r="AG116" s="35" t="s">
        <v>193</v>
      </c>
      <c r="AH116" s="35" t="s">
        <v>193</v>
      </c>
    </row>
    <row r="117" spans="1:34" ht="18.75" hidden="1">
      <c r="A117" s="33" t="s">
        <v>263</v>
      </c>
      <c r="B117" s="42" t="s">
        <v>200</v>
      </c>
      <c r="C117" s="35"/>
      <c r="D117" s="35" t="s">
        <v>193</v>
      </c>
      <c r="E117" s="35" t="s">
        <v>193</v>
      </c>
      <c r="F117" s="35" t="s">
        <v>193</v>
      </c>
      <c r="G117" s="35" t="s">
        <v>193</v>
      </c>
      <c r="H117" s="35" t="s">
        <v>193</v>
      </c>
      <c r="I117" s="35" t="s">
        <v>193</v>
      </c>
      <c r="J117" s="35" t="s">
        <v>193</v>
      </c>
      <c r="K117" s="35" t="s">
        <v>193</v>
      </c>
      <c r="L117" s="35" t="s">
        <v>193</v>
      </c>
      <c r="M117" s="35" t="s">
        <v>193</v>
      </c>
      <c r="N117" s="35" t="s">
        <v>193</v>
      </c>
      <c r="O117" s="35" t="s">
        <v>193</v>
      </c>
      <c r="P117" s="35" t="s">
        <v>193</v>
      </c>
      <c r="Q117" s="35" t="s">
        <v>193</v>
      </c>
      <c r="R117" s="35" t="s">
        <v>193</v>
      </c>
      <c r="S117" s="35" t="s">
        <v>193</v>
      </c>
      <c r="T117" s="35" t="s">
        <v>193</v>
      </c>
      <c r="U117" s="35" t="s">
        <v>193</v>
      </c>
      <c r="V117" s="35" t="s">
        <v>193</v>
      </c>
      <c r="W117" s="35" t="s">
        <v>193</v>
      </c>
      <c r="X117" s="35" t="s">
        <v>193</v>
      </c>
      <c r="Y117" s="35" t="s">
        <v>193</v>
      </c>
      <c r="Z117" s="35" t="s">
        <v>193</v>
      </c>
      <c r="AA117" s="35" t="s">
        <v>193</v>
      </c>
      <c r="AB117" s="35" t="s">
        <v>193</v>
      </c>
      <c r="AC117" s="35" t="s">
        <v>193</v>
      </c>
      <c r="AD117" s="35" t="s">
        <v>193</v>
      </c>
      <c r="AE117" s="35" t="s">
        <v>193</v>
      </c>
      <c r="AF117" s="35" t="s">
        <v>193</v>
      </c>
      <c r="AG117" s="35" t="s">
        <v>193</v>
      </c>
      <c r="AH117" s="35" t="s">
        <v>193</v>
      </c>
    </row>
    <row r="118" spans="1:34" ht="18.75" hidden="1">
      <c r="A118" s="33" t="s">
        <v>263</v>
      </c>
      <c r="B118" s="42" t="s">
        <v>200</v>
      </c>
      <c r="C118" s="35"/>
      <c r="D118" s="35" t="s">
        <v>193</v>
      </c>
      <c r="E118" s="35" t="s">
        <v>193</v>
      </c>
      <c r="F118" s="35" t="s">
        <v>193</v>
      </c>
      <c r="G118" s="35" t="s">
        <v>193</v>
      </c>
      <c r="H118" s="35" t="s">
        <v>193</v>
      </c>
      <c r="I118" s="35" t="s">
        <v>193</v>
      </c>
      <c r="J118" s="35" t="s">
        <v>193</v>
      </c>
      <c r="K118" s="35" t="s">
        <v>193</v>
      </c>
      <c r="L118" s="35" t="s">
        <v>193</v>
      </c>
      <c r="M118" s="35" t="s">
        <v>193</v>
      </c>
      <c r="N118" s="35" t="s">
        <v>193</v>
      </c>
      <c r="O118" s="35" t="s">
        <v>193</v>
      </c>
      <c r="P118" s="35" t="s">
        <v>193</v>
      </c>
      <c r="Q118" s="35" t="s">
        <v>193</v>
      </c>
      <c r="R118" s="35" t="s">
        <v>193</v>
      </c>
      <c r="S118" s="35" t="s">
        <v>193</v>
      </c>
      <c r="T118" s="35" t="s">
        <v>193</v>
      </c>
      <c r="U118" s="35" t="s">
        <v>193</v>
      </c>
      <c r="V118" s="35" t="s">
        <v>193</v>
      </c>
      <c r="W118" s="35" t="s">
        <v>193</v>
      </c>
      <c r="X118" s="35" t="s">
        <v>193</v>
      </c>
      <c r="Y118" s="35" t="s">
        <v>193</v>
      </c>
      <c r="Z118" s="35" t="s">
        <v>193</v>
      </c>
      <c r="AA118" s="35" t="s">
        <v>193</v>
      </c>
      <c r="AB118" s="35" t="s">
        <v>193</v>
      </c>
      <c r="AC118" s="35" t="s">
        <v>193</v>
      </c>
      <c r="AD118" s="35" t="s">
        <v>193</v>
      </c>
      <c r="AE118" s="35" t="s">
        <v>193</v>
      </c>
      <c r="AF118" s="35" t="s">
        <v>193</v>
      </c>
      <c r="AG118" s="35" t="s">
        <v>193</v>
      </c>
      <c r="AH118" s="35" t="s">
        <v>193</v>
      </c>
    </row>
    <row r="119" spans="1:34" ht="18.75" hidden="1">
      <c r="A119" s="33" t="s">
        <v>201</v>
      </c>
      <c r="B119" s="34" t="s">
        <v>201</v>
      </c>
      <c r="C119" s="35"/>
      <c r="D119" s="35" t="s">
        <v>193</v>
      </c>
      <c r="E119" s="35" t="s">
        <v>193</v>
      </c>
      <c r="F119" s="35" t="s">
        <v>193</v>
      </c>
      <c r="G119" s="35" t="s">
        <v>193</v>
      </c>
      <c r="H119" s="35" t="s">
        <v>193</v>
      </c>
      <c r="I119" s="35" t="s">
        <v>193</v>
      </c>
      <c r="J119" s="35" t="s">
        <v>193</v>
      </c>
      <c r="K119" s="35" t="s">
        <v>193</v>
      </c>
      <c r="L119" s="35" t="s">
        <v>193</v>
      </c>
      <c r="M119" s="35" t="s">
        <v>193</v>
      </c>
      <c r="N119" s="35" t="s">
        <v>193</v>
      </c>
      <c r="O119" s="35" t="s">
        <v>193</v>
      </c>
      <c r="P119" s="35" t="s">
        <v>193</v>
      </c>
      <c r="Q119" s="35" t="s">
        <v>193</v>
      </c>
      <c r="R119" s="35" t="s">
        <v>193</v>
      </c>
      <c r="S119" s="35" t="s">
        <v>193</v>
      </c>
      <c r="T119" s="35" t="s">
        <v>193</v>
      </c>
      <c r="U119" s="35" t="s">
        <v>193</v>
      </c>
      <c r="V119" s="35" t="s">
        <v>193</v>
      </c>
      <c r="W119" s="35" t="s">
        <v>193</v>
      </c>
      <c r="X119" s="35" t="s">
        <v>193</v>
      </c>
      <c r="Y119" s="35" t="s">
        <v>193</v>
      </c>
      <c r="Z119" s="35" t="s">
        <v>193</v>
      </c>
      <c r="AA119" s="35" t="s">
        <v>193</v>
      </c>
      <c r="AB119" s="35" t="s">
        <v>193</v>
      </c>
      <c r="AC119" s="35" t="s">
        <v>193</v>
      </c>
      <c r="AD119" s="35" t="s">
        <v>193</v>
      </c>
      <c r="AE119" s="35" t="s">
        <v>193</v>
      </c>
      <c r="AF119" s="35" t="s">
        <v>193</v>
      </c>
      <c r="AG119" s="35" t="s">
        <v>193</v>
      </c>
      <c r="AH119" s="35" t="s">
        <v>193</v>
      </c>
    </row>
    <row r="120" spans="1:34" ht="56.25">
      <c r="A120" s="33" t="s">
        <v>265</v>
      </c>
      <c r="B120" s="34" t="s">
        <v>266</v>
      </c>
      <c r="C120" s="35" t="s">
        <v>174</v>
      </c>
      <c r="D120" s="35" t="s">
        <v>193</v>
      </c>
      <c r="E120" s="35" t="s">
        <v>193</v>
      </c>
      <c r="F120" s="35" t="s">
        <v>193</v>
      </c>
      <c r="G120" s="35" t="s">
        <v>193</v>
      </c>
      <c r="H120" s="35" t="s">
        <v>193</v>
      </c>
      <c r="I120" s="35" t="s">
        <v>193</v>
      </c>
      <c r="J120" s="35" t="s">
        <v>193</v>
      </c>
      <c r="K120" s="35" t="s">
        <v>193</v>
      </c>
      <c r="L120" s="35" t="s">
        <v>193</v>
      </c>
      <c r="M120" s="35" t="s">
        <v>193</v>
      </c>
      <c r="N120" s="35" t="s">
        <v>193</v>
      </c>
      <c r="O120" s="35" t="s">
        <v>193</v>
      </c>
      <c r="P120" s="35" t="s">
        <v>193</v>
      </c>
      <c r="Q120" s="35" t="s">
        <v>193</v>
      </c>
      <c r="R120" s="35" t="s">
        <v>193</v>
      </c>
      <c r="S120" s="35" t="s">
        <v>193</v>
      </c>
      <c r="T120" s="35" t="s">
        <v>193</v>
      </c>
      <c r="U120" s="35" t="s">
        <v>193</v>
      </c>
      <c r="V120" s="35" t="s">
        <v>193</v>
      </c>
      <c r="W120" s="35" t="s">
        <v>193</v>
      </c>
      <c r="X120" s="35" t="s">
        <v>193</v>
      </c>
      <c r="Y120" s="35" t="s">
        <v>193</v>
      </c>
      <c r="Z120" s="35" t="s">
        <v>193</v>
      </c>
      <c r="AA120" s="35" t="s">
        <v>193</v>
      </c>
      <c r="AB120" s="35" t="s">
        <v>193</v>
      </c>
      <c r="AC120" s="35" t="s">
        <v>193</v>
      </c>
      <c r="AD120" s="35" t="s">
        <v>193</v>
      </c>
      <c r="AE120" s="35" t="s">
        <v>193</v>
      </c>
      <c r="AF120" s="35" t="s">
        <v>193</v>
      </c>
      <c r="AG120" s="35" t="s">
        <v>193</v>
      </c>
      <c r="AH120" s="35" t="s">
        <v>193</v>
      </c>
    </row>
    <row r="121" spans="1:34" ht="18.75" hidden="1">
      <c r="A121" s="33" t="s">
        <v>265</v>
      </c>
      <c r="B121" s="42" t="s">
        <v>200</v>
      </c>
      <c r="C121" s="35"/>
      <c r="D121" s="35" t="s">
        <v>193</v>
      </c>
      <c r="E121" s="35" t="s">
        <v>193</v>
      </c>
      <c r="F121" s="35" t="s">
        <v>193</v>
      </c>
      <c r="G121" s="35" t="s">
        <v>193</v>
      </c>
      <c r="H121" s="35" t="s">
        <v>193</v>
      </c>
      <c r="I121" s="35" t="s">
        <v>193</v>
      </c>
      <c r="J121" s="35" t="s">
        <v>193</v>
      </c>
      <c r="K121" s="35" t="s">
        <v>193</v>
      </c>
      <c r="L121" s="35" t="s">
        <v>193</v>
      </c>
      <c r="M121" s="35" t="s">
        <v>193</v>
      </c>
      <c r="N121" s="35" t="s">
        <v>193</v>
      </c>
      <c r="O121" s="35" t="s">
        <v>193</v>
      </c>
      <c r="P121" s="35" t="s">
        <v>193</v>
      </c>
      <c r="Q121" s="35" t="s">
        <v>193</v>
      </c>
      <c r="R121" s="35" t="s">
        <v>193</v>
      </c>
      <c r="S121" s="35" t="s">
        <v>193</v>
      </c>
      <c r="T121" s="35" t="s">
        <v>193</v>
      </c>
      <c r="U121" s="35" t="s">
        <v>193</v>
      </c>
      <c r="V121" s="35" t="s">
        <v>193</v>
      </c>
      <c r="W121" s="35" t="s">
        <v>193</v>
      </c>
      <c r="X121" s="35" t="s">
        <v>193</v>
      </c>
      <c r="Y121" s="35" t="s">
        <v>193</v>
      </c>
      <c r="Z121" s="35" t="s">
        <v>193</v>
      </c>
      <c r="AA121" s="35" t="s">
        <v>193</v>
      </c>
      <c r="AB121" s="35" t="s">
        <v>193</v>
      </c>
      <c r="AC121" s="35" t="s">
        <v>193</v>
      </c>
      <c r="AD121" s="35" t="s">
        <v>193</v>
      </c>
      <c r="AE121" s="35" t="s">
        <v>193</v>
      </c>
      <c r="AF121" s="35" t="s">
        <v>193</v>
      </c>
      <c r="AG121" s="35" t="s">
        <v>193</v>
      </c>
      <c r="AH121" s="35" t="s">
        <v>193</v>
      </c>
    </row>
    <row r="122" spans="1:34" ht="18.75" hidden="1">
      <c r="A122" s="33" t="s">
        <v>265</v>
      </c>
      <c r="B122" s="42" t="s">
        <v>200</v>
      </c>
      <c r="C122" s="35"/>
      <c r="D122" s="35" t="s">
        <v>193</v>
      </c>
      <c r="E122" s="35" t="s">
        <v>193</v>
      </c>
      <c r="F122" s="35" t="s">
        <v>193</v>
      </c>
      <c r="G122" s="35" t="s">
        <v>193</v>
      </c>
      <c r="H122" s="35" t="s">
        <v>193</v>
      </c>
      <c r="I122" s="35" t="s">
        <v>193</v>
      </c>
      <c r="J122" s="35" t="s">
        <v>193</v>
      </c>
      <c r="K122" s="35" t="s">
        <v>193</v>
      </c>
      <c r="L122" s="35" t="s">
        <v>193</v>
      </c>
      <c r="M122" s="35" t="s">
        <v>193</v>
      </c>
      <c r="N122" s="35" t="s">
        <v>193</v>
      </c>
      <c r="O122" s="35" t="s">
        <v>193</v>
      </c>
      <c r="P122" s="35" t="s">
        <v>193</v>
      </c>
      <c r="Q122" s="35" t="s">
        <v>193</v>
      </c>
      <c r="R122" s="35" t="s">
        <v>193</v>
      </c>
      <c r="S122" s="35" t="s">
        <v>193</v>
      </c>
      <c r="T122" s="35" t="s">
        <v>193</v>
      </c>
      <c r="U122" s="35" t="s">
        <v>193</v>
      </c>
      <c r="V122" s="35" t="s">
        <v>193</v>
      </c>
      <c r="W122" s="35" t="s">
        <v>193</v>
      </c>
      <c r="X122" s="35" t="s">
        <v>193</v>
      </c>
      <c r="Y122" s="35" t="s">
        <v>193</v>
      </c>
      <c r="Z122" s="35" t="s">
        <v>193</v>
      </c>
      <c r="AA122" s="35" t="s">
        <v>193</v>
      </c>
      <c r="AB122" s="35" t="s">
        <v>193</v>
      </c>
      <c r="AC122" s="35" t="s">
        <v>193</v>
      </c>
      <c r="AD122" s="35" t="s">
        <v>193</v>
      </c>
      <c r="AE122" s="35" t="s">
        <v>193</v>
      </c>
      <c r="AF122" s="35" t="s">
        <v>193</v>
      </c>
      <c r="AG122" s="35" t="s">
        <v>193</v>
      </c>
      <c r="AH122" s="35" t="s">
        <v>193</v>
      </c>
    </row>
    <row r="123" spans="1:34" ht="18.75" hidden="1">
      <c r="A123" s="33" t="s">
        <v>201</v>
      </c>
      <c r="B123" s="34" t="s">
        <v>201</v>
      </c>
      <c r="C123" s="35"/>
      <c r="D123" s="35" t="s">
        <v>193</v>
      </c>
      <c r="E123" s="35" t="s">
        <v>193</v>
      </c>
      <c r="F123" s="35" t="s">
        <v>193</v>
      </c>
      <c r="G123" s="35" t="s">
        <v>193</v>
      </c>
      <c r="H123" s="35" t="s">
        <v>193</v>
      </c>
      <c r="I123" s="35" t="s">
        <v>193</v>
      </c>
      <c r="J123" s="35" t="s">
        <v>193</v>
      </c>
      <c r="K123" s="35" t="s">
        <v>193</v>
      </c>
      <c r="L123" s="35" t="s">
        <v>193</v>
      </c>
      <c r="M123" s="35" t="s">
        <v>193</v>
      </c>
      <c r="N123" s="35" t="s">
        <v>193</v>
      </c>
      <c r="O123" s="35" t="s">
        <v>193</v>
      </c>
      <c r="P123" s="35" t="s">
        <v>193</v>
      </c>
      <c r="Q123" s="35" t="s">
        <v>193</v>
      </c>
      <c r="R123" s="35" t="s">
        <v>193</v>
      </c>
      <c r="S123" s="35" t="s">
        <v>193</v>
      </c>
      <c r="T123" s="35" t="s">
        <v>193</v>
      </c>
      <c r="U123" s="35" t="s">
        <v>193</v>
      </c>
      <c r="V123" s="35" t="s">
        <v>193</v>
      </c>
      <c r="W123" s="35" t="s">
        <v>193</v>
      </c>
      <c r="X123" s="35" t="s">
        <v>193</v>
      </c>
      <c r="Y123" s="35" t="s">
        <v>193</v>
      </c>
      <c r="Z123" s="35" t="s">
        <v>193</v>
      </c>
      <c r="AA123" s="35" t="s">
        <v>193</v>
      </c>
      <c r="AB123" s="35" t="s">
        <v>193</v>
      </c>
      <c r="AC123" s="35" t="s">
        <v>193</v>
      </c>
      <c r="AD123" s="35" t="s">
        <v>193</v>
      </c>
      <c r="AE123" s="35" t="s">
        <v>193</v>
      </c>
      <c r="AF123" s="35" t="s">
        <v>193</v>
      </c>
      <c r="AG123" s="35" t="s">
        <v>193</v>
      </c>
      <c r="AH123" s="35" t="s">
        <v>193</v>
      </c>
    </row>
    <row r="124" spans="1:34" ht="56.25">
      <c r="A124" s="39" t="s">
        <v>267</v>
      </c>
      <c r="B124" s="40" t="s">
        <v>268</v>
      </c>
      <c r="C124" s="41" t="s">
        <v>174</v>
      </c>
      <c r="D124" s="41" t="s">
        <v>193</v>
      </c>
      <c r="E124" s="41" t="s">
        <v>193</v>
      </c>
      <c r="F124" s="41" t="s">
        <v>193</v>
      </c>
      <c r="G124" s="41" t="s">
        <v>193</v>
      </c>
      <c r="H124" s="41" t="s">
        <v>193</v>
      </c>
      <c r="I124" s="41" t="s">
        <v>193</v>
      </c>
      <c r="J124" s="41" t="s">
        <v>193</v>
      </c>
      <c r="K124" s="41" t="s">
        <v>193</v>
      </c>
      <c r="L124" s="41" t="s">
        <v>193</v>
      </c>
      <c r="M124" s="41" t="s">
        <v>193</v>
      </c>
      <c r="N124" s="41" t="s">
        <v>193</v>
      </c>
      <c r="O124" s="41" t="s">
        <v>193</v>
      </c>
      <c r="P124" s="41" t="s">
        <v>193</v>
      </c>
      <c r="Q124" s="41" t="s">
        <v>193</v>
      </c>
      <c r="R124" s="41" t="s">
        <v>193</v>
      </c>
      <c r="S124" s="41" t="s">
        <v>193</v>
      </c>
      <c r="T124" s="41" t="s">
        <v>193</v>
      </c>
      <c r="U124" s="41" t="s">
        <v>193</v>
      </c>
      <c r="V124" s="41" t="s">
        <v>193</v>
      </c>
      <c r="W124" s="41" t="s">
        <v>193</v>
      </c>
      <c r="X124" s="41" t="s">
        <v>193</v>
      </c>
      <c r="Y124" s="41" t="s">
        <v>193</v>
      </c>
      <c r="Z124" s="41" t="s">
        <v>193</v>
      </c>
      <c r="AA124" s="41" t="s">
        <v>193</v>
      </c>
      <c r="AB124" s="41" t="s">
        <v>193</v>
      </c>
      <c r="AC124" s="41" t="s">
        <v>193</v>
      </c>
      <c r="AD124" s="41" t="s">
        <v>193</v>
      </c>
      <c r="AE124" s="41" t="s">
        <v>193</v>
      </c>
      <c r="AF124" s="41" t="s">
        <v>193</v>
      </c>
      <c r="AG124" s="41" t="s">
        <v>193</v>
      </c>
      <c r="AH124" s="41" t="s">
        <v>193</v>
      </c>
    </row>
    <row r="125" spans="1:34" ht="37.5">
      <c r="A125" s="33" t="s">
        <v>269</v>
      </c>
      <c r="B125" s="34" t="s">
        <v>270</v>
      </c>
      <c r="C125" s="35" t="s">
        <v>174</v>
      </c>
      <c r="D125" s="35" t="s">
        <v>193</v>
      </c>
      <c r="E125" s="35" t="s">
        <v>193</v>
      </c>
      <c r="F125" s="35" t="s">
        <v>193</v>
      </c>
      <c r="G125" s="35" t="s">
        <v>193</v>
      </c>
      <c r="H125" s="35" t="s">
        <v>193</v>
      </c>
      <c r="I125" s="35" t="s">
        <v>193</v>
      </c>
      <c r="J125" s="35" t="s">
        <v>193</v>
      </c>
      <c r="K125" s="35" t="s">
        <v>193</v>
      </c>
      <c r="L125" s="35" t="s">
        <v>193</v>
      </c>
      <c r="M125" s="35" t="s">
        <v>193</v>
      </c>
      <c r="N125" s="35" t="s">
        <v>193</v>
      </c>
      <c r="O125" s="35" t="s">
        <v>193</v>
      </c>
      <c r="P125" s="35" t="s">
        <v>193</v>
      </c>
      <c r="Q125" s="35" t="s">
        <v>193</v>
      </c>
      <c r="R125" s="35" t="s">
        <v>193</v>
      </c>
      <c r="S125" s="35" t="s">
        <v>193</v>
      </c>
      <c r="T125" s="35" t="s">
        <v>193</v>
      </c>
      <c r="U125" s="35" t="s">
        <v>193</v>
      </c>
      <c r="V125" s="35" t="s">
        <v>193</v>
      </c>
      <c r="W125" s="35" t="s">
        <v>193</v>
      </c>
      <c r="X125" s="35" t="s">
        <v>193</v>
      </c>
      <c r="Y125" s="35" t="s">
        <v>193</v>
      </c>
      <c r="Z125" s="35" t="s">
        <v>193</v>
      </c>
      <c r="AA125" s="35" t="s">
        <v>193</v>
      </c>
      <c r="AB125" s="35" t="s">
        <v>193</v>
      </c>
      <c r="AC125" s="35" t="s">
        <v>193</v>
      </c>
      <c r="AD125" s="35" t="s">
        <v>193</v>
      </c>
      <c r="AE125" s="35" t="s">
        <v>193</v>
      </c>
      <c r="AF125" s="35" t="s">
        <v>193</v>
      </c>
      <c r="AG125" s="35" t="s">
        <v>193</v>
      </c>
      <c r="AH125" s="35" t="s">
        <v>193</v>
      </c>
    </row>
    <row r="126" spans="1:34" ht="75">
      <c r="A126" s="33" t="s">
        <v>269</v>
      </c>
      <c r="B126" s="34" t="s">
        <v>271</v>
      </c>
      <c r="C126" s="43" t="s">
        <v>272</v>
      </c>
      <c r="D126" s="35" t="s">
        <v>193</v>
      </c>
      <c r="E126" s="35" t="s">
        <v>193</v>
      </c>
      <c r="F126" s="35" t="s">
        <v>193</v>
      </c>
      <c r="G126" s="35" t="s">
        <v>193</v>
      </c>
      <c r="H126" s="35" t="s">
        <v>193</v>
      </c>
      <c r="I126" s="35" t="s">
        <v>193</v>
      </c>
      <c r="J126" s="35" t="s">
        <v>193</v>
      </c>
      <c r="K126" s="35" t="s">
        <v>193</v>
      </c>
      <c r="L126" s="35" t="s">
        <v>193</v>
      </c>
      <c r="M126" s="35" t="s">
        <v>193</v>
      </c>
      <c r="N126" s="35" t="s">
        <v>193</v>
      </c>
      <c r="O126" s="35" t="s">
        <v>193</v>
      </c>
      <c r="P126" s="35" t="s">
        <v>193</v>
      </c>
      <c r="Q126" s="35" t="s">
        <v>193</v>
      </c>
      <c r="R126" s="35" t="s">
        <v>193</v>
      </c>
      <c r="S126" s="35" t="s">
        <v>193</v>
      </c>
      <c r="T126" s="35" t="s">
        <v>193</v>
      </c>
      <c r="U126" s="35" t="s">
        <v>193</v>
      </c>
      <c r="V126" s="35" t="s">
        <v>193</v>
      </c>
      <c r="W126" s="35" t="s">
        <v>193</v>
      </c>
      <c r="X126" s="35" t="s">
        <v>193</v>
      </c>
      <c r="Y126" s="35" t="s">
        <v>193</v>
      </c>
      <c r="Z126" s="35" t="s">
        <v>193</v>
      </c>
      <c r="AA126" s="35" t="s">
        <v>193</v>
      </c>
      <c r="AB126" s="35" t="s">
        <v>193</v>
      </c>
      <c r="AC126" s="35" t="s">
        <v>193</v>
      </c>
      <c r="AD126" s="35" t="s">
        <v>193</v>
      </c>
      <c r="AE126" s="35" t="s">
        <v>193</v>
      </c>
      <c r="AF126" s="35" t="s">
        <v>193</v>
      </c>
      <c r="AG126" s="35" t="s">
        <v>193</v>
      </c>
      <c r="AH126" s="35" t="s">
        <v>193</v>
      </c>
    </row>
    <row r="127" spans="1:34" ht="75">
      <c r="A127" s="33" t="s">
        <v>269</v>
      </c>
      <c r="B127" s="34" t="s">
        <v>273</v>
      </c>
      <c r="C127" s="43" t="s">
        <v>274</v>
      </c>
      <c r="D127" s="35" t="s">
        <v>193</v>
      </c>
      <c r="E127" s="35" t="s">
        <v>193</v>
      </c>
      <c r="F127" s="35" t="s">
        <v>193</v>
      </c>
      <c r="G127" s="35" t="s">
        <v>193</v>
      </c>
      <c r="H127" s="35" t="s">
        <v>193</v>
      </c>
      <c r="I127" s="35" t="s">
        <v>193</v>
      </c>
      <c r="J127" s="35" t="s">
        <v>193</v>
      </c>
      <c r="K127" s="35" t="s">
        <v>193</v>
      </c>
      <c r="L127" s="35" t="s">
        <v>193</v>
      </c>
      <c r="M127" s="35" t="s">
        <v>193</v>
      </c>
      <c r="N127" s="35" t="s">
        <v>193</v>
      </c>
      <c r="O127" s="35" t="s">
        <v>193</v>
      </c>
      <c r="P127" s="35" t="s">
        <v>193</v>
      </c>
      <c r="Q127" s="35" t="s">
        <v>193</v>
      </c>
      <c r="R127" s="35" t="s">
        <v>193</v>
      </c>
      <c r="S127" s="35" t="s">
        <v>193</v>
      </c>
      <c r="T127" s="35" t="s">
        <v>193</v>
      </c>
      <c r="U127" s="35" t="s">
        <v>193</v>
      </c>
      <c r="V127" s="35" t="s">
        <v>193</v>
      </c>
      <c r="W127" s="35" t="s">
        <v>193</v>
      </c>
      <c r="X127" s="35" t="s">
        <v>193</v>
      </c>
      <c r="Y127" s="35" t="s">
        <v>193</v>
      </c>
      <c r="Z127" s="35" t="s">
        <v>193</v>
      </c>
      <c r="AA127" s="35" t="s">
        <v>193</v>
      </c>
      <c r="AB127" s="35" t="s">
        <v>193</v>
      </c>
      <c r="AC127" s="35" t="s">
        <v>193</v>
      </c>
      <c r="AD127" s="35" t="s">
        <v>193</v>
      </c>
      <c r="AE127" s="35" t="s">
        <v>193</v>
      </c>
      <c r="AF127" s="35" t="s">
        <v>193</v>
      </c>
      <c r="AG127" s="35" t="s">
        <v>193</v>
      </c>
      <c r="AH127" s="35" t="s">
        <v>193</v>
      </c>
    </row>
    <row r="128" spans="1:34" ht="75">
      <c r="A128" s="33" t="s">
        <v>269</v>
      </c>
      <c r="B128" s="34" t="s">
        <v>275</v>
      </c>
      <c r="C128" s="43" t="s">
        <v>276</v>
      </c>
      <c r="D128" s="35" t="s">
        <v>193</v>
      </c>
      <c r="E128" s="35" t="s">
        <v>193</v>
      </c>
      <c r="F128" s="35" t="s">
        <v>193</v>
      </c>
      <c r="G128" s="35" t="s">
        <v>193</v>
      </c>
      <c r="H128" s="35" t="s">
        <v>193</v>
      </c>
      <c r="I128" s="35" t="s">
        <v>193</v>
      </c>
      <c r="J128" s="35" t="s">
        <v>193</v>
      </c>
      <c r="K128" s="35" t="s">
        <v>193</v>
      </c>
      <c r="L128" s="35" t="s">
        <v>193</v>
      </c>
      <c r="M128" s="35" t="s">
        <v>193</v>
      </c>
      <c r="N128" s="35" t="s">
        <v>193</v>
      </c>
      <c r="O128" s="35" t="s">
        <v>193</v>
      </c>
      <c r="P128" s="35" t="s">
        <v>193</v>
      </c>
      <c r="Q128" s="35" t="s">
        <v>193</v>
      </c>
      <c r="R128" s="35" t="s">
        <v>193</v>
      </c>
      <c r="S128" s="35" t="s">
        <v>193</v>
      </c>
      <c r="T128" s="35" t="s">
        <v>193</v>
      </c>
      <c r="U128" s="35" t="s">
        <v>193</v>
      </c>
      <c r="V128" s="35" t="s">
        <v>193</v>
      </c>
      <c r="W128" s="35" t="s">
        <v>193</v>
      </c>
      <c r="X128" s="35" t="s">
        <v>193</v>
      </c>
      <c r="Y128" s="35" t="s">
        <v>193</v>
      </c>
      <c r="Z128" s="35" t="s">
        <v>193</v>
      </c>
      <c r="AA128" s="35" t="s">
        <v>193</v>
      </c>
      <c r="AB128" s="35" t="s">
        <v>193</v>
      </c>
      <c r="AC128" s="35" t="s">
        <v>193</v>
      </c>
      <c r="AD128" s="35" t="s">
        <v>193</v>
      </c>
      <c r="AE128" s="35" t="s">
        <v>193</v>
      </c>
      <c r="AF128" s="35" t="s">
        <v>193</v>
      </c>
      <c r="AG128" s="35" t="s">
        <v>193</v>
      </c>
      <c r="AH128" s="35" t="s">
        <v>193</v>
      </c>
    </row>
    <row r="129" spans="1:34" ht="75">
      <c r="A129" s="33" t="s">
        <v>269</v>
      </c>
      <c r="B129" s="34" t="s">
        <v>277</v>
      </c>
      <c r="C129" s="43" t="s">
        <v>278</v>
      </c>
      <c r="D129" s="35" t="s">
        <v>193</v>
      </c>
      <c r="E129" s="35" t="s">
        <v>193</v>
      </c>
      <c r="F129" s="35" t="s">
        <v>193</v>
      </c>
      <c r="G129" s="35" t="s">
        <v>193</v>
      </c>
      <c r="H129" s="35" t="s">
        <v>193</v>
      </c>
      <c r="I129" s="35" t="s">
        <v>193</v>
      </c>
      <c r="J129" s="35" t="s">
        <v>193</v>
      </c>
      <c r="K129" s="35" t="s">
        <v>193</v>
      </c>
      <c r="L129" s="35" t="s">
        <v>193</v>
      </c>
      <c r="M129" s="35" t="s">
        <v>193</v>
      </c>
      <c r="N129" s="35" t="s">
        <v>193</v>
      </c>
      <c r="O129" s="35" t="s">
        <v>193</v>
      </c>
      <c r="P129" s="35" t="s">
        <v>193</v>
      </c>
      <c r="Q129" s="35" t="s">
        <v>193</v>
      </c>
      <c r="R129" s="35" t="s">
        <v>193</v>
      </c>
      <c r="S129" s="35" t="s">
        <v>193</v>
      </c>
      <c r="T129" s="35" t="s">
        <v>193</v>
      </c>
      <c r="U129" s="35" t="s">
        <v>193</v>
      </c>
      <c r="V129" s="35" t="s">
        <v>193</v>
      </c>
      <c r="W129" s="35" t="s">
        <v>193</v>
      </c>
      <c r="X129" s="35" t="s">
        <v>193</v>
      </c>
      <c r="Y129" s="35" t="s">
        <v>193</v>
      </c>
      <c r="Z129" s="35" t="s">
        <v>193</v>
      </c>
      <c r="AA129" s="35" t="s">
        <v>193</v>
      </c>
      <c r="AB129" s="35" t="s">
        <v>193</v>
      </c>
      <c r="AC129" s="35" t="s">
        <v>193</v>
      </c>
      <c r="AD129" s="35" t="s">
        <v>193</v>
      </c>
      <c r="AE129" s="35" t="s">
        <v>193</v>
      </c>
      <c r="AF129" s="35" t="s">
        <v>193</v>
      </c>
      <c r="AG129" s="35" t="s">
        <v>193</v>
      </c>
      <c r="AH129" s="35" t="s">
        <v>193</v>
      </c>
    </row>
    <row r="130" spans="1:34" ht="75">
      <c r="A130" s="33" t="s">
        <v>269</v>
      </c>
      <c r="B130" s="34" t="s">
        <v>279</v>
      </c>
      <c r="C130" s="43" t="s">
        <v>280</v>
      </c>
      <c r="D130" s="35" t="s">
        <v>193</v>
      </c>
      <c r="E130" s="35" t="s">
        <v>193</v>
      </c>
      <c r="F130" s="35" t="s">
        <v>193</v>
      </c>
      <c r="G130" s="35" t="s">
        <v>193</v>
      </c>
      <c r="H130" s="35" t="s">
        <v>193</v>
      </c>
      <c r="I130" s="35" t="s">
        <v>193</v>
      </c>
      <c r="J130" s="35" t="s">
        <v>193</v>
      </c>
      <c r="K130" s="35" t="s">
        <v>193</v>
      </c>
      <c r="L130" s="35" t="s">
        <v>193</v>
      </c>
      <c r="M130" s="35" t="s">
        <v>193</v>
      </c>
      <c r="N130" s="35" t="s">
        <v>193</v>
      </c>
      <c r="O130" s="35" t="s">
        <v>193</v>
      </c>
      <c r="P130" s="35" t="s">
        <v>193</v>
      </c>
      <c r="Q130" s="35" t="s">
        <v>193</v>
      </c>
      <c r="R130" s="35" t="s">
        <v>193</v>
      </c>
      <c r="S130" s="35" t="s">
        <v>193</v>
      </c>
      <c r="T130" s="35" t="s">
        <v>193</v>
      </c>
      <c r="U130" s="35" t="s">
        <v>193</v>
      </c>
      <c r="V130" s="35" t="s">
        <v>193</v>
      </c>
      <c r="W130" s="35" t="s">
        <v>193</v>
      </c>
      <c r="X130" s="35" t="s">
        <v>193</v>
      </c>
      <c r="Y130" s="35" t="s">
        <v>193</v>
      </c>
      <c r="Z130" s="35" t="s">
        <v>193</v>
      </c>
      <c r="AA130" s="35" t="s">
        <v>193</v>
      </c>
      <c r="AB130" s="35" t="s">
        <v>193</v>
      </c>
      <c r="AC130" s="35" t="s">
        <v>193</v>
      </c>
      <c r="AD130" s="35" t="s">
        <v>193</v>
      </c>
      <c r="AE130" s="35" t="s">
        <v>193</v>
      </c>
      <c r="AF130" s="35" t="s">
        <v>193</v>
      </c>
      <c r="AG130" s="35" t="s">
        <v>193</v>
      </c>
      <c r="AH130" s="35" t="s">
        <v>193</v>
      </c>
    </row>
    <row r="131" spans="1:34" ht="75">
      <c r="A131" s="33" t="s">
        <v>269</v>
      </c>
      <c r="B131" s="34" t="s">
        <v>281</v>
      </c>
      <c r="C131" s="43" t="s">
        <v>282</v>
      </c>
      <c r="D131" s="35" t="s">
        <v>193</v>
      </c>
      <c r="E131" s="35" t="s">
        <v>193</v>
      </c>
      <c r="F131" s="35" t="s">
        <v>193</v>
      </c>
      <c r="G131" s="35" t="s">
        <v>193</v>
      </c>
      <c r="H131" s="35" t="s">
        <v>193</v>
      </c>
      <c r="I131" s="35" t="s">
        <v>193</v>
      </c>
      <c r="J131" s="35" t="s">
        <v>193</v>
      </c>
      <c r="K131" s="35" t="s">
        <v>193</v>
      </c>
      <c r="L131" s="35" t="s">
        <v>193</v>
      </c>
      <c r="M131" s="35" t="s">
        <v>193</v>
      </c>
      <c r="N131" s="35" t="s">
        <v>193</v>
      </c>
      <c r="O131" s="35" t="s">
        <v>193</v>
      </c>
      <c r="P131" s="35" t="s">
        <v>193</v>
      </c>
      <c r="Q131" s="35" t="s">
        <v>193</v>
      </c>
      <c r="R131" s="35" t="s">
        <v>193</v>
      </c>
      <c r="S131" s="35" t="s">
        <v>193</v>
      </c>
      <c r="T131" s="35" t="s">
        <v>193</v>
      </c>
      <c r="U131" s="35" t="s">
        <v>193</v>
      </c>
      <c r="V131" s="35" t="s">
        <v>193</v>
      </c>
      <c r="W131" s="35" t="s">
        <v>193</v>
      </c>
      <c r="X131" s="35" t="s">
        <v>193</v>
      </c>
      <c r="Y131" s="35" t="s">
        <v>193</v>
      </c>
      <c r="Z131" s="35" t="s">
        <v>193</v>
      </c>
      <c r="AA131" s="35" t="s">
        <v>193</v>
      </c>
      <c r="AB131" s="35" t="s">
        <v>193</v>
      </c>
      <c r="AC131" s="35" t="s">
        <v>193</v>
      </c>
      <c r="AD131" s="35" t="s">
        <v>193</v>
      </c>
      <c r="AE131" s="35" t="s">
        <v>193</v>
      </c>
      <c r="AF131" s="35" t="s">
        <v>193</v>
      </c>
      <c r="AG131" s="35" t="s">
        <v>193</v>
      </c>
      <c r="AH131" s="35" t="s">
        <v>193</v>
      </c>
    </row>
    <row r="132" spans="1:34" ht="57.4" customHeight="1">
      <c r="A132" s="33" t="s">
        <v>269</v>
      </c>
      <c r="B132" s="34" t="s">
        <v>283</v>
      </c>
      <c r="C132" s="236" t="s">
        <v>284</v>
      </c>
      <c r="D132" s="35" t="s">
        <v>193</v>
      </c>
      <c r="E132" s="35" t="s">
        <v>193</v>
      </c>
      <c r="F132" s="35" t="s">
        <v>193</v>
      </c>
      <c r="G132" s="35" t="s">
        <v>193</v>
      </c>
      <c r="H132" s="35" t="s">
        <v>193</v>
      </c>
      <c r="I132" s="35" t="s">
        <v>193</v>
      </c>
      <c r="J132" s="35" t="s">
        <v>193</v>
      </c>
      <c r="K132" s="35" t="s">
        <v>193</v>
      </c>
      <c r="L132" s="35" t="s">
        <v>193</v>
      </c>
      <c r="M132" s="35" t="s">
        <v>193</v>
      </c>
      <c r="N132" s="35" t="s">
        <v>193</v>
      </c>
      <c r="O132" s="35" t="s">
        <v>193</v>
      </c>
      <c r="P132" s="35" t="s">
        <v>193</v>
      </c>
      <c r="Q132" s="35" t="s">
        <v>193</v>
      </c>
      <c r="R132" s="35" t="s">
        <v>193</v>
      </c>
      <c r="S132" s="35" t="s">
        <v>193</v>
      </c>
      <c r="T132" s="35" t="s">
        <v>193</v>
      </c>
      <c r="U132" s="35" t="s">
        <v>193</v>
      </c>
      <c r="V132" s="35" t="s">
        <v>193</v>
      </c>
      <c r="W132" s="35" t="s">
        <v>193</v>
      </c>
      <c r="X132" s="35" t="s">
        <v>193</v>
      </c>
      <c r="Y132" s="35" t="s">
        <v>193</v>
      </c>
      <c r="Z132" s="35" t="s">
        <v>193</v>
      </c>
      <c r="AA132" s="35" t="s">
        <v>193</v>
      </c>
      <c r="AB132" s="35" t="s">
        <v>193</v>
      </c>
      <c r="AC132" s="35" t="s">
        <v>193</v>
      </c>
      <c r="AD132" s="35" t="s">
        <v>193</v>
      </c>
      <c r="AE132" s="35" t="s">
        <v>193</v>
      </c>
      <c r="AF132" s="35" t="s">
        <v>193</v>
      </c>
      <c r="AG132" s="35" t="s">
        <v>193</v>
      </c>
      <c r="AH132" s="35" t="s">
        <v>193</v>
      </c>
    </row>
    <row r="133" spans="1:34" ht="56.25">
      <c r="A133" s="33" t="s">
        <v>285</v>
      </c>
      <c r="B133" s="34" t="s">
        <v>286</v>
      </c>
      <c r="C133" s="35" t="s">
        <v>174</v>
      </c>
      <c r="D133" s="35" t="s">
        <v>193</v>
      </c>
      <c r="E133" s="35" t="s">
        <v>193</v>
      </c>
      <c r="F133" s="35" t="s">
        <v>193</v>
      </c>
      <c r="G133" s="35" t="s">
        <v>193</v>
      </c>
      <c r="H133" s="35" t="s">
        <v>193</v>
      </c>
      <c r="I133" s="35" t="s">
        <v>193</v>
      </c>
      <c r="J133" s="35" t="s">
        <v>193</v>
      </c>
      <c r="K133" s="35" t="s">
        <v>193</v>
      </c>
      <c r="L133" s="35" t="s">
        <v>193</v>
      </c>
      <c r="M133" s="35" t="s">
        <v>193</v>
      </c>
      <c r="N133" s="35" t="s">
        <v>193</v>
      </c>
      <c r="O133" s="35" t="s">
        <v>193</v>
      </c>
      <c r="P133" s="35" t="s">
        <v>193</v>
      </c>
      <c r="Q133" s="35" t="s">
        <v>193</v>
      </c>
      <c r="R133" s="35" t="s">
        <v>193</v>
      </c>
      <c r="S133" s="35" t="s">
        <v>193</v>
      </c>
      <c r="T133" s="35" t="s">
        <v>193</v>
      </c>
      <c r="U133" s="35" t="s">
        <v>193</v>
      </c>
      <c r="V133" s="35" t="s">
        <v>193</v>
      </c>
      <c r="W133" s="35" t="s">
        <v>193</v>
      </c>
      <c r="X133" s="35" t="s">
        <v>193</v>
      </c>
      <c r="Y133" s="35" t="s">
        <v>193</v>
      </c>
      <c r="Z133" s="35" t="s">
        <v>193</v>
      </c>
      <c r="AA133" s="35" t="s">
        <v>193</v>
      </c>
      <c r="AB133" s="35" t="s">
        <v>193</v>
      </c>
      <c r="AC133" s="35" t="s">
        <v>193</v>
      </c>
      <c r="AD133" s="35" t="s">
        <v>193</v>
      </c>
      <c r="AE133" s="35" t="s">
        <v>193</v>
      </c>
      <c r="AF133" s="35" t="s">
        <v>193</v>
      </c>
      <c r="AG133" s="35" t="s">
        <v>193</v>
      </c>
      <c r="AH133" s="35" t="s">
        <v>193</v>
      </c>
    </row>
    <row r="134" spans="1:34" ht="18.75" hidden="1">
      <c r="A134" s="33" t="s">
        <v>285</v>
      </c>
      <c r="B134" s="42" t="s">
        <v>200</v>
      </c>
      <c r="C134" s="35"/>
      <c r="D134" s="35" t="s">
        <v>193</v>
      </c>
      <c r="E134" s="35" t="s">
        <v>193</v>
      </c>
      <c r="F134" s="35" t="s">
        <v>193</v>
      </c>
      <c r="G134" s="35" t="s">
        <v>193</v>
      </c>
      <c r="H134" s="35" t="s">
        <v>193</v>
      </c>
      <c r="I134" s="35" t="s">
        <v>193</v>
      </c>
      <c r="J134" s="35" t="s">
        <v>193</v>
      </c>
      <c r="K134" s="35" t="s">
        <v>193</v>
      </c>
      <c r="L134" s="35" t="s">
        <v>193</v>
      </c>
      <c r="M134" s="35" t="s">
        <v>193</v>
      </c>
      <c r="N134" s="35" t="s">
        <v>193</v>
      </c>
      <c r="O134" s="35" t="s">
        <v>193</v>
      </c>
      <c r="P134" s="35" t="s">
        <v>193</v>
      </c>
      <c r="Q134" s="35" t="s">
        <v>193</v>
      </c>
      <c r="R134" s="35" t="s">
        <v>193</v>
      </c>
      <c r="S134" s="35" t="s">
        <v>193</v>
      </c>
      <c r="T134" s="35" t="s">
        <v>193</v>
      </c>
      <c r="U134" s="35" t="s">
        <v>193</v>
      </c>
      <c r="V134" s="35" t="s">
        <v>193</v>
      </c>
      <c r="W134" s="35" t="s">
        <v>193</v>
      </c>
      <c r="X134" s="35" t="s">
        <v>193</v>
      </c>
      <c r="Y134" s="35" t="s">
        <v>193</v>
      </c>
      <c r="Z134" s="35" t="s">
        <v>193</v>
      </c>
      <c r="AA134" s="35" t="s">
        <v>193</v>
      </c>
      <c r="AB134" s="35" t="s">
        <v>193</v>
      </c>
      <c r="AC134" s="35" t="s">
        <v>193</v>
      </c>
      <c r="AD134" s="35" t="s">
        <v>193</v>
      </c>
      <c r="AE134" s="35" t="s">
        <v>193</v>
      </c>
      <c r="AF134" s="35" t="s">
        <v>193</v>
      </c>
      <c r="AG134" s="35" t="s">
        <v>193</v>
      </c>
      <c r="AH134" s="35" t="s">
        <v>193</v>
      </c>
    </row>
    <row r="135" spans="1:34" ht="18.75" hidden="1">
      <c r="A135" s="33" t="s">
        <v>285</v>
      </c>
      <c r="B135" s="42" t="s">
        <v>200</v>
      </c>
      <c r="C135" s="35"/>
      <c r="D135" s="35" t="s">
        <v>193</v>
      </c>
      <c r="E135" s="35" t="s">
        <v>193</v>
      </c>
      <c r="F135" s="35" t="s">
        <v>193</v>
      </c>
      <c r="G135" s="35" t="s">
        <v>193</v>
      </c>
      <c r="H135" s="35" t="s">
        <v>193</v>
      </c>
      <c r="I135" s="35" t="s">
        <v>193</v>
      </c>
      <c r="J135" s="35" t="s">
        <v>193</v>
      </c>
      <c r="K135" s="35" t="s">
        <v>193</v>
      </c>
      <c r="L135" s="35" t="s">
        <v>193</v>
      </c>
      <c r="M135" s="35" t="s">
        <v>193</v>
      </c>
      <c r="N135" s="35" t="s">
        <v>193</v>
      </c>
      <c r="O135" s="35" t="s">
        <v>193</v>
      </c>
      <c r="P135" s="35" t="s">
        <v>193</v>
      </c>
      <c r="Q135" s="35" t="s">
        <v>193</v>
      </c>
      <c r="R135" s="35" t="s">
        <v>193</v>
      </c>
      <c r="S135" s="35" t="s">
        <v>193</v>
      </c>
      <c r="T135" s="35" t="s">
        <v>193</v>
      </c>
      <c r="U135" s="35" t="s">
        <v>193</v>
      </c>
      <c r="V135" s="35" t="s">
        <v>193</v>
      </c>
      <c r="W135" s="35" t="s">
        <v>193</v>
      </c>
      <c r="X135" s="35" t="s">
        <v>193</v>
      </c>
      <c r="Y135" s="35" t="s">
        <v>193</v>
      </c>
      <c r="Z135" s="35" t="s">
        <v>193</v>
      </c>
      <c r="AA135" s="35" t="s">
        <v>193</v>
      </c>
      <c r="AB135" s="35" t="s">
        <v>193</v>
      </c>
      <c r="AC135" s="35" t="s">
        <v>193</v>
      </c>
      <c r="AD135" s="35" t="s">
        <v>193</v>
      </c>
      <c r="AE135" s="35" t="s">
        <v>193</v>
      </c>
      <c r="AF135" s="35" t="s">
        <v>193</v>
      </c>
      <c r="AG135" s="35" t="s">
        <v>193</v>
      </c>
      <c r="AH135" s="35" t="s">
        <v>193</v>
      </c>
    </row>
    <row r="136" spans="1:34" ht="18.75" hidden="1">
      <c r="A136" s="33" t="s">
        <v>201</v>
      </c>
      <c r="B136" s="34" t="s">
        <v>201</v>
      </c>
      <c r="C136" s="35"/>
      <c r="D136" s="35" t="s">
        <v>193</v>
      </c>
      <c r="E136" s="35" t="s">
        <v>193</v>
      </c>
      <c r="F136" s="35" t="s">
        <v>193</v>
      </c>
      <c r="G136" s="35" t="s">
        <v>193</v>
      </c>
      <c r="H136" s="35" t="s">
        <v>193</v>
      </c>
      <c r="I136" s="35" t="s">
        <v>193</v>
      </c>
      <c r="J136" s="35" t="s">
        <v>193</v>
      </c>
      <c r="K136" s="35" t="s">
        <v>193</v>
      </c>
      <c r="L136" s="35" t="s">
        <v>193</v>
      </c>
      <c r="M136" s="35" t="s">
        <v>193</v>
      </c>
      <c r="N136" s="35" t="s">
        <v>193</v>
      </c>
      <c r="O136" s="35" t="s">
        <v>193</v>
      </c>
      <c r="P136" s="35" t="s">
        <v>193</v>
      </c>
      <c r="Q136" s="35" t="s">
        <v>193</v>
      </c>
      <c r="R136" s="35" t="s">
        <v>193</v>
      </c>
      <c r="S136" s="35" t="s">
        <v>193</v>
      </c>
      <c r="T136" s="35" t="s">
        <v>193</v>
      </c>
      <c r="U136" s="35" t="s">
        <v>193</v>
      </c>
      <c r="V136" s="35" t="s">
        <v>193</v>
      </c>
      <c r="W136" s="35" t="s">
        <v>193</v>
      </c>
      <c r="X136" s="35" t="s">
        <v>193</v>
      </c>
      <c r="Y136" s="35" t="s">
        <v>193</v>
      </c>
      <c r="Z136" s="35" t="s">
        <v>193</v>
      </c>
      <c r="AA136" s="35" t="s">
        <v>193</v>
      </c>
      <c r="AB136" s="35" t="s">
        <v>193</v>
      </c>
      <c r="AC136" s="35" t="s">
        <v>193</v>
      </c>
      <c r="AD136" s="35" t="s">
        <v>193</v>
      </c>
      <c r="AE136" s="35" t="s">
        <v>193</v>
      </c>
      <c r="AF136" s="35" t="s">
        <v>193</v>
      </c>
      <c r="AG136" s="35" t="s">
        <v>193</v>
      </c>
      <c r="AH136" s="35" t="s">
        <v>193</v>
      </c>
    </row>
    <row r="137" spans="1:34" ht="75">
      <c r="A137" s="25" t="s">
        <v>287</v>
      </c>
      <c r="B137" s="26" t="s">
        <v>288</v>
      </c>
      <c r="C137" s="27" t="s">
        <v>174</v>
      </c>
      <c r="D137" s="27" t="s">
        <v>193</v>
      </c>
      <c r="E137" s="27" t="s">
        <v>193</v>
      </c>
      <c r="F137" s="27" t="s">
        <v>193</v>
      </c>
      <c r="G137" s="27" t="s">
        <v>193</v>
      </c>
      <c r="H137" s="27" t="s">
        <v>193</v>
      </c>
      <c r="I137" s="27" t="s">
        <v>193</v>
      </c>
      <c r="J137" s="27" t="s">
        <v>193</v>
      </c>
      <c r="K137" s="27" t="s">
        <v>193</v>
      </c>
      <c r="L137" s="27" t="s">
        <v>193</v>
      </c>
      <c r="M137" s="27" t="s">
        <v>193</v>
      </c>
      <c r="N137" s="27" t="s">
        <v>193</v>
      </c>
      <c r="O137" s="27" t="s">
        <v>193</v>
      </c>
      <c r="P137" s="27" t="s">
        <v>193</v>
      </c>
      <c r="Q137" s="27" t="s">
        <v>193</v>
      </c>
      <c r="R137" s="27" t="s">
        <v>193</v>
      </c>
      <c r="S137" s="27" t="s">
        <v>193</v>
      </c>
      <c r="T137" s="27" t="s">
        <v>193</v>
      </c>
      <c r="U137" s="27" t="s">
        <v>193</v>
      </c>
      <c r="V137" s="27" t="s">
        <v>193</v>
      </c>
      <c r="W137" s="27" t="s">
        <v>193</v>
      </c>
      <c r="X137" s="27" t="s">
        <v>193</v>
      </c>
      <c r="Y137" s="27" t="s">
        <v>193</v>
      </c>
      <c r="Z137" s="27" t="s">
        <v>193</v>
      </c>
      <c r="AA137" s="27" t="s">
        <v>193</v>
      </c>
      <c r="AB137" s="27" t="s">
        <v>193</v>
      </c>
      <c r="AC137" s="27" t="s">
        <v>193</v>
      </c>
      <c r="AD137" s="27" t="s">
        <v>193</v>
      </c>
      <c r="AE137" s="27" t="s">
        <v>193</v>
      </c>
      <c r="AF137" s="27" t="s">
        <v>193</v>
      </c>
      <c r="AG137" s="27" t="s">
        <v>193</v>
      </c>
      <c r="AH137" s="27" t="s">
        <v>193</v>
      </c>
    </row>
    <row r="138" spans="1:34" ht="75">
      <c r="A138" s="39" t="s">
        <v>289</v>
      </c>
      <c r="B138" s="40" t="s">
        <v>290</v>
      </c>
      <c r="C138" s="41" t="s">
        <v>174</v>
      </c>
      <c r="D138" s="41" t="s">
        <v>193</v>
      </c>
      <c r="E138" s="41" t="s">
        <v>193</v>
      </c>
      <c r="F138" s="41" t="s">
        <v>193</v>
      </c>
      <c r="G138" s="41" t="s">
        <v>193</v>
      </c>
      <c r="H138" s="41" t="s">
        <v>193</v>
      </c>
      <c r="I138" s="41" t="s">
        <v>193</v>
      </c>
      <c r="J138" s="41" t="s">
        <v>193</v>
      </c>
      <c r="K138" s="41" t="s">
        <v>193</v>
      </c>
      <c r="L138" s="41" t="s">
        <v>193</v>
      </c>
      <c r="M138" s="41" t="s">
        <v>193</v>
      </c>
      <c r="N138" s="41" t="s">
        <v>193</v>
      </c>
      <c r="O138" s="41" t="s">
        <v>193</v>
      </c>
      <c r="P138" s="41" t="s">
        <v>193</v>
      </c>
      <c r="Q138" s="41" t="s">
        <v>193</v>
      </c>
      <c r="R138" s="41" t="s">
        <v>193</v>
      </c>
      <c r="S138" s="41" t="s">
        <v>193</v>
      </c>
      <c r="T138" s="41" t="s">
        <v>193</v>
      </c>
      <c r="U138" s="41" t="s">
        <v>193</v>
      </c>
      <c r="V138" s="41" t="s">
        <v>193</v>
      </c>
      <c r="W138" s="41" t="s">
        <v>193</v>
      </c>
      <c r="X138" s="41" t="s">
        <v>193</v>
      </c>
      <c r="Y138" s="41" t="s">
        <v>193</v>
      </c>
      <c r="Z138" s="41" t="s">
        <v>193</v>
      </c>
      <c r="AA138" s="41" t="s">
        <v>193</v>
      </c>
      <c r="AB138" s="41" t="s">
        <v>193</v>
      </c>
      <c r="AC138" s="41" t="s">
        <v>193</v>
      </c>
      <c r="AD138" s="41" t="s">
        <v>193</v>
      </c>
      <c r="AE138" s="41" t="s">
        <v>193</v>
      </c>
      <c r="AF138" s="41" t="s">
        <v>193</v>
      </c>
      <c r="AG138" s="41" t="s">
        <v>193</v>
      </c>
      <c r="AH138" s="41" t="s">
        <v>193</v>
      </c>
    </row>
    <row r="139" spans="1:34" ht="18.75" hidden="1">
      <c r="A139" s="33" t="s">
        <v>289</v>
      </c>
      <c r="B139" s="42" t="s">
        <v>200</v>
      </c>
      <c r="C139" s="35"/>
      <c r="D139" s="35" t="s">
        <v>193</v>
      </c>
      <c r="E139" s="35" t="s">
        <v>193</v>
      </c>
      <c r="F139" s="35" t="s">
        <v>193</v>
      </c>
      <c r="G139" s="35" t="s">
        <v>193</v>
      </c>
      <c r="H139" s="35" t="s">
        <v>193</v>
      </c>
      <c r="I139" s="35" t="s">
        <v>193</v>
      </c>
      <c r="J139" s="35" t="s">
        <v>193</v>
      </c>
      <c r="K139" s="35" t="s">
        <v>193</v>
      </c>
      <c r="L139" s="35" t="s">
        <v>193</v>
      </c>
      <c r="M139" s="35" t="s">
        <v>193</v>
      </c>
      <c r="N139" s="35" t="s">
        <v>193</v>
      </c>
      <c r="O139" s="35" t="s">
        <v>193</v>
      </c>
      <c r="P139" s="35" t="s">
        <v>193</v>
      </c>
      <c r="Q139" s="35" t="s">
        <v>193</v>
      </c>
      <c r="R139" s="35" t="s">
        <v>193</v>
      </c>
      <c r="S139" s="35" t="s">
        <v>193</v>
      </c>
      <c r="T139" s="35" t="s">
        <v>193</v>
      </c>
      <c r="U139" s="35" t="s">
        <v>193</v>
      </c>
      <c r="V139" s="35" t="s">
        <v>193</v>
      </c>
      <c r="W139" s="35" t="s">
        <v>193</v>
      </c>
      <c r="X139" s="35" t="s">
        <v>193</v>
      </c>
      <c r="Y139" s="35" t="s">
        <v>193</v>
      </c>
      <c r="Z139" s="35" t="s">
        <v>193</v>
      </c>
      <c r="AA139" s="35" t="s">
        <v>193</v>
      </c>
      <c r="AB139" s="35" t="s">
        <v>193</v>
      </c>
      <c r="AC139" s="35" t="s">
        <v>193</v>
      </c>
      <c r="AD139" s="35" t="s">
        <v>193</v>
      </c>
      <c r="AE139" s="35" t="s">
        <v>193</v>
      </c>
      <c r="AF139" s="35" t="s">
        <v>193</v>
      </c>
      <c r="AG139" s="35" t="s">
        <v>193</v>
      </c>
      <c r="AH139" s="35" t="s">
        <v>193</v>
      </c>
    </row>
    <row r="140" spans="1:34" ht="18.75" hidden="1">
      <c r="A140" s="33" t="s">
        <v>289</v>
      </c>
      <c r="B140" s="42" t="s">
        <v>200</v>
      </c>
      <c r="C140" s="35"/>
      <c r="D140" s="35" t="s">
        <v>193</v>
      </c>
      <c r="E140" s="35" t="s">
        <v>193</v>
      </c>
      <c r="F140" s="35" t="s">
        <v>193</v>
      </c>
      <c r="G140" s="35" t="s">
        <v>193</v>
      </c>
      <c r="H140" s="35" t="s">
        <v>193</v>
      </c>
      <c r="I140" s="35" t="s">
        <v>193</v>
      </c>
      <c r="J140" s="35" t="s">
        <v>193</v>
      </c>
      <c r="K140" s="35" t="s">
        <v>193</v>
      </c>
      <c r="L140" s="35" t="s">
        <v>193</v>
      </c>
      <c r="M140" s="35" t="s">
        <v>193</v>
      </c>
      <c r="N140" s="35" t="s">
        <v>193</v>
      </c>
      <c r="O140" s="35" t="s">
        <v>193</v>
      </c>
      <c r="P140" s="35" t="s">
        <v>193</v>
      </c>
      <c r="Q140" s="35" t="s">
        <v>193</v>
      </c>
      <c r="R140" s="35" t="s">
        <v>193</v>
      </c>
      <c r="S140" s="35" t="s">
        <v>193</v>
      </c>
      <c r="T140" s="35" t="s">
        <v>193</v>
      </c>
      <c r="U140" s="35" t="s">
        <v>193</v>
      </c>
      <c r="V140" s="35" t="s">
        <v>193</v>
      </c>
      <c r="W140" s="35" t="s">
        <v>193</v>
      </c>
      <c r="X140" s="35" t="s">
        <v>193</v>
      </c>
      <c r="Y140" s="35" t="s">
        <v>193</v>
      </c>
      <c r="Z140" s="35" t="s">
        <v>193</v>
      </c>
      <c r="AA140" s="35" t="s">
        <v>193</v>
      </c>
      <c r="AB140" s="35" t="s">
        <v>193</v>
      </c>
      <c r="AC140" s="35" t="s">
        <v>193</v>
      </c>
      <c r="AD140" s="35" t="s">
        <v>193</v>
      </c>
      <c r="AE140" s="35" t="s">
        <v>193</v>
      </c>
      <c r="AF140" s="35" t="s">
        <v>193</v>
      </c>
      <c r="AG140" s="35" t="s">
        <v>193</v>
      </c>
      <c r="AH140" s="35" t="s">
        <v>193</v>
      </c>
    </row>
    <row r="141" spans="1:34" ht="18.75" hidden="1">
      <c r="A141" s="33" t="s">
        <v>201</v>
      </c>
      <c r="B141" s="49" t="s">
        <v>201</v>
      </c>
      <c r="C141" s="35"/>
      <c r="D141" s="35" t="s">
        <v>193</v>
      </c>
      <c r="E141" s="35" t="s">
        <v>193</v>
      </c>
      <c r="F141" s="35" t="s">
        <v>193</v>
      </c>
      <c r="G141" s="35" t="s">
        <v>193</v>
      </c>
      <c r="H141" s="35" t="s">
        <v>193</v>
      </c>
      <c r="I141" s="35" t="s">
        <v>193</v>
      </c>
      <c r="J141" s="35" t="s">
        <v>193</v>
      </c>
      <c r="K141" s="35" t="s">
        <v>193</v>
      </c>
      <c r="L141" s="35" t="s">
        <v>193</v>
      </c>
      <c r="M141" s="35" t="s">
        <v>193</v>
      </c>
      <c r="N141" s="35" t="s">
        <v>193</v>
      </c>
      <c r="O141" s="35" t="s">
        <v>193</v>
      </c>
      <c r="P141" s="35" t="s">
        <v>193</v>
      </c>
      <c r="Q141" s="35" t="s">
        <v>193</v>
      </c>
      <c r="R141" s="35" t="s">
        <v>193</v>
      </c>
      <c r="S141" s="35" t="s">
        <v>193</v>
      </c>
      <c r="T141" s="35" t="s">
        <v>193</v>
      </c>
      <c r="U141" s="35" t="s">
        <v>193</v>
      </c>
      <c r="V141" s="35" t="s">
        <v>193</v>
      </c>
      <c r="W141" s="35" t="s">
        <v>193</v>
      </c>
      <c r="X141" s="35" t="s">
        <v>193</v>
      </c>
      <c r="Y141" s="35" t="s">
        <v>193</v>
      </c>
      <c r="Z141" s="35" t="s">
        <v>193</v>
      </c>
      <c r="AA141" s="35" t="s">
        <v>193</v>
      </c>
      <c r="AB141" s="35" t="s">
        <v>193</v>
      </c>
      <c r="AC141" s="35" t="s">
        <v>193</v>
      </c>
      <c r="AD141" s="35" t="s">
        <v>193</v>
      </c>
      <c r="AE141" s="35" t="s">
        <v>193</v>
      </c>
      <c r="AF141" s="35" t="s">
        <v>193</v>
      </c>
      <c r="AG141" s="35" t="s">
        <v>193</v>
      </c>
      <c r="AH141" s="35" t="s">
        <v>193</v>
      </c>
    </row>
    <row r="142" spans="1:34" ht="56.25">
      <c r="A142" s="39" t="s">
        <v>291</v>
      </c>
      <c r="B142" s="40" t="s">
        <v>292</v>
      </c>
      <c r="C142" s="41" t="s">
        <v>174</v>
      </c>
      <c r="D142" s="41" t="s">
        <v>193</v>
      </c>
      <c r="E142" s="41" t="s">
        <v>193</v>
      </c>
      <c r="F142" s="41" t="s">
        <v>193</v>
      </c>
      <c r="G142" s="41" t="s">
        <v>193</v>
      </c>
      <c r="H142" s="41" t="s">
        <v>193</v>
      </c>
      <c r="I142" s="41" t="s">
        <v>193</v>
      </c>
      <c r="J142" s="41" t="s">
        <v>193</v>
      </c>
      <c r="K142" s="41" t="s">
        <v>193</v>
      </c>
      <c r="L142" s="41" t="s">
        <v>193</v>
      </c>
      <c r="M142" s="41" t="s">
        <v>193</v>
      </c>
      <c r="N142" s="41" t="s">
        <v>193</v>
      </c>
      <c r="O142" s="41" t="s">
        <v>193</v>
      </c>
      <c r="P142" s="41" t="s">
        <v>193</v>
      </c>
      <c r="Q142" s="41" t="s">
        <v>193</v>
      </c>
      <c r="R142" s="41" t="s">
        <v>193</v>
      </c>
      <c r="S142" s="41" t="s">
        <v>193</v>
      </c>
      <c r="T142" s="41" t="s">
        <v>193</v>
      </c>
      <c r="U142" s="41" t="s">
        <v>193</v>
      </c>
      <c r="V142" s="41" t="s">
        <v>193</v>
      </c>
      <c r="W142" s="41" t="s">
        <v>193</v>
      </c>
      <c r="X142" s="41" t="s">
        <v>193</v>
      </c>
      <c r="Y142" s="41" t="s">
        <v>193</v>
      </c>
      <c r="Z142" s="41" t="s">
        <v>193</v>
      </c>
      <c r="AA142" s="41" t="s">
        <v>193</v>
      </c>
      <c r="AB142" s="41" t="s">
        <v>193</v>
      </c>
      <c r="AC142" s="41" t="s">
        <v>193</v>
      </c>
      <c r="AD142" s="41" t="s">
        <v>193</v>
      </c>
      <c r="AE142" s="41" t="s">
        <v>193</v>
      </c>
      <c r="AF142" s="41" t="s">
        <v>193</v>
      </c>
      <c r="AG142" s="41" t="s">
        <v>193</v>
      </c>
      <c r="AH142" s="41" t="s">
        <v>193</v>
      </c>
    </row>
    <row r="143" spans="1:34" ht="150">
      <c r="A143" s="33" t="s">
        <v>291</v>
      </c>
      <c r="B143" s="42" t="s">
        <v>293</v>
      </c>
      <c r="C143" s="35" t="s">
        <v>294</v>
      </c>
      <c r="D143" s="35" t="s">
        <v>193</v>
      </c>
      <c r="E143" s="35" t="s">
        <v>193</v>
      </c>
      <c r="F143" s="35" t="s">
        <v>193</v>
      </c>
      <c r="G143" s="35" t="s">
        <v>193</v>
      </c>
      <c r="H143" s="35" t="s">
        <v>193</v>
      </c>
      <c r="I143" s="35" t="s">
        <v>193</v>
      </c>
      <c r="J143" s="35" t="s">
        <v>193</v>
      </c>
      <c r="K143" s="35" t="s">
        <v>193</v>
      </c>
      <c r="L143" s="35" t="s">
        <v>193</v>
      </c>
      <c r="M143" s="35" t="s">
        <v>193</v>
      </c>
      <c r="N143" s="35" t="s">
        <v>193</v>
      </c>
      <c r="O143" s="35" t="s">
        <v>193</v>
      </c>
      <c r="P143" s="35" t="s">
        <v>193</v>
      </c>
      <c r="Q143" s="35" t="s">
        <v>193</v>
      </c>
      <c r="R143" s="35" t="s">
        <v>193</v>
      </c>
      <c r="S143" s="35" t="s">
        <v>193</v>
      </c>
      <c r="T143" s="35" t="s">
        <v>193</v>
      </c>
      <c r="U143" s="35" t="s">
        <v>193</v>
      </c>
      <c r="V143" s="35" t="s">
        <v>193</v>
      </c>
      <c r="W143" s="35" t="s">
        <v>193</v>
      </c>
      <c r="X143" s="35" t="s">
        <v>193</v>
      </c>
      <c r="Y143" s="35" t="s">
        <v>193</v>
      </c>
      <c r="Z143" s="35" t="s">
        <v>193</v>
      </c>
      <c r="AA143" s="35" t="s">
        <v>193</v>
      </c>
      <c r="AB143" s="35" t="s">
        <v>193</v>
      </c>
      <c r="AC143" s="35" t="s">
        <v>193</v>
      </c>
      <c r="AD143" s="35" t="s">
        <v>193</v>
      </c>
      <c r="AE143" s="35" t="s">
        <v>193</v>
      </c>
      <c r="AF143" s="35" t="s">
        <v>193</v>
      </c>
      <c r="AG143" s="35" t="s">
        <v>193</v>
      </c>
      <c r="AH143" s="35" t="s">
        <v>193</v>
      </c>
    </row>
    <row r="144" spans="1:34" ht="112.5">
      <c r="A144" s="50" t="s">
        <v>291</v>
      </c>
      <c r="B144" s="42" t="s">
        <v>295</v>
      </c>
      <c r="C144" s="35" t="s">
        <v>296</v>
      </c>
      <c r="D144" s="35" t="s">
        <v>193</v>
      </c>
      <c r="E144" s="35" t="s">
        <v>193</v>
      </c>
      <c r="F144" s="35" t="s">
        <v>193</v>
      </c>
      <c r="G144" s="35" t="s">
        <v>193</v>
      </c>
      <c r="H144" s="35" t="s">
        <v>193</v>
      </c>
      <c r="I144" s="35" t="s">
        <v>193</v>
      </c>
      <c r="J144" s="35" t="s">
        <v>193</v>
      </c>
      <c r="K144" s="35" t="s">
        <v>193</v>
      </c>
      <c r="L144" s="35" t="s">
        <v>193</v>
      </c>
      <c r="M144" s="35" t="s">
        <v>193</v>
      </c>
      <c r="N144" s="35" t="s">
        <v>193</v>
      </c>
      <c r="O144" s="35" t="s">
        <v>193</v>
      </c>
      <c r="P144" s="35" t="s">
        <v>193</v>
      </c>
      <c r="Q144" s="35" t="s">
        <v>193</v>
      </c>
      <c r="R144" s="35" t="s">
        <v>193</v>
      </c>
      <c r="S144" s="35" t="s">
        <v>193</v>
      </c>
      <c r="T144" s="35" t="s">
        <v>193</v>
      </c>
      <c r="U144" s="35" t="s">
        <v>193</v>
      </c>
      <c r="V144" s="35" t="s">
        <v>193</v>
      </c>
      <c r="W144" s="35" t="s">
        <v>193</v>
      </c>
      <c r="X144" s="35" t="s">
        <v>193</v>
      </c>
      <c r="Y144" s="35" t="s">
        <v>193</v>
      </c>
      <c r="Z144" s="35" t="s">
        <v>193</v>
      </c>
      <c r="AA144" s="35" t="s">
        <v>193</v>
      </c>
      <c r="AB144" s="35" t="s">
        <v>193</v>
      </c>
      <c r="AC144" s="35" t="s">
        <v>193</v>
      </c>
      <c r="AD144" s="35" t="s">
        <v>193</v>
      </c>
      <c r="AE144" s="35" t="s">
        <v>193</v>
      </c>
      <c r="AF144" s="35" t="s">
        <v>193</v>
      </c>
      <c r="AG144" s="35" t="s">
        <v>193</v>
      </c>
      <c r="AH144" s="35" t="s">
        <v>193</v>
      </c>
    </row>
    <row r="145" spans="1:34" ht="281.25">
      <c r="A145" s="50" t="s">
        <v>291</v>
      </c>
      <c r="B145" s="42" t="s">
        <v>297</v>
      </c>
      <c r="C145" s="35" t="s">
        <v>298</v>
      </c>
      <c r="D145" s="35" t="s">
        <v>193</v>
      </c>
      <c r="E145" s="35" t="s">
        <v>193</v>
      </c>
      <c r="F145" s="35" t="s">
        <v>193</v>
      </c>
      <c r="G145" s="35" t="s">
        <v>193</v>
      </c>
      <c r="H145" s="35" t="s">
        <v>193</v>
      </c>
      <c r="I145" s="35" t="s">
        <v>193</v>
      </c>
      <c r="J145" s="35" t="s">
        <v>193</v>
      </c>
      <c r="K145" s="35" t="s">
        <v>193</v>
      </c>
      <c r="L145" s="35" t="s">
        <v>193</v>
      </c>
      <c r="M145" s="35" t="s">
        <v>193</v>
      </c>
      <c r="N145" s="35" t="s">
        <v>193</v>
      </c>
      <c r="O145" s="35" t="s">
        <v>193</v>
      </c>
      <c r="P145" s="35" t="s">
        <v>193</v>
      </c>
      <c r="Q145" s="35" t="s">
        <v>193</v>
      </c>
      <c r="R145" s="35" t="s">
        <v>193</v>
      </c>
      <c r="S145" s="35" t="s">
        <v>193</v>
      </c>
      <c r="T145" s="35" t="s">
        <v>193</v>
      </c>
      <c r="U145" s="35" t="s">
        <v>193</v>
      </c>
      <c r="V145" s="35" t="s">
        <v>193</v>
      </c>
      <c r="W145" s="35" t="s">
        <v>193</v>
      </c>
      <c r="X145" s="35" t="s">
        <v>193</v>
      </c>
      <c r="Y145" s="35" t="s">
        <v>193</v>
      </c>
      <c r="Z145" s="35" t="s">
        <v>193</v>
      </c>
      <c r="AA145" s="35" t="s">
        <v>193</v>
      </c>
      <c r="AB145" s="35" t="s">
        <v>193</v>
      </c>
      <c r="AC145" s="35" t="s">
        <v>193</v>
      </c>
      <c r="AD145" s="35" t="s">
        <v>193</v>
      </c>
      <c r="AE145" s="35" t="s">
        <v>193</v>
      </c>
      <c r="AF145" s="35" t="s">
        <v>193</v>
      </c>
      <c r="AG145" s="35" t="s">
        <v>193</v>
      </c>
      <c r="AH145" s="35" t="s">
        <v>193</v>
      </c>
    </row>
    <row r="146" spans="1:34" ht="281.25">
      <c r="A146" s="50" t="s">
        <v>291</v>
      </c>
      <c r="B146" s="42" t="s">
        <v>299</v>
      </c>
      <c r="C146" s="35" t="s">
        <v>300</v>
      </c>
      <c r="D146" s="35" t="s">
        <v>193</v>
      </c>
      <c r="E146" s="35" t="s">
        <v>193</v>
      </c>
      <c r="F146" s="35" t="s">
        <v>193</v>
      </c>
      <c r="G146" s="35" t="s">
        <v>193</v>
      </c>
      <c r="H146" s="35" t="s">
        <v>193</v>
      </c>
      <c r="I146" s="35" t="s">
        <v>193</v>
      </c>
      <c r="J146" s="35" t="s">
        <v>193</v>
      </c>
      <c r="K146" s="35" t="s">
        <v>193</v>
      </c>
      <c r="L146" s="35" t="s">
        <v>193</v>
      </c>
      <c r="M146" s="35" t="s">
        <v>193</v>
      </c>
      <c r="N146" s="35" t="s">
        <v>193</v>
      </c>
      <c r="O146" s="35" t="s">
        <v>193</v>
      </c>
      <c r="P146" s="35" t="s">
        <v>193</v>
      </c>
      <c r="Q146" s="35" t="s">
        <v>193</v>
      </c>
      <c r="R146" s="35" t="s">
        <v>193</v>
      </c>
      <c r="S146" s="35" t="s">
        <v>193</v>
      </c>
      <c r="T146" s="35" t="s">
        <v>193</v>
      </c>
      <c r="U146" s="35" t="s">
        <v>193</v>
      </c>
      <c r="V146" s="35" t="s">
        <v>193</v>
      </c>
      <c r="W146" s="35" t="s">
        <v>193</v>
      </c>
      <c r="X146" s="35" t="s">
        <v>193</v>
      </c>
      <c r="Y146" s="35" t="s">
        <v>193</v>
      </c>
      <c r="Z146" s="35" t="s">
        <v>193</v>
      </c>
      <c r="AA146" s="35" t="s">
        <v>193</v>
      </c>
      <c r="AB146" s="35" t="s">
        <v>193</v>
      </c>
      <c r="AC146" s="35" t="s">
        <v>193</v>
      </c>
      <c r="AD146" s="35" t="s">
        <v>193</v>
      </c>
      <c r="AE146" s="35" t="s">
        <v>193</v>
      </c>
      <c r="AF146" s="35" t="s">
        <v>193</v>
      </c>
      <c r="AG146" s="35" t="s">
        <v>193</v>
      </c>
      <c r="AH146" s="35" t="s">
        <v>193</v>
      </c>
    </row>
    <row r="147" spans="1:34" ht="112.5">
      <c r="A147" s="50" t="s">
        <v>291</v>
      </c>
      <c r="B147" s="42" t="s">
        <v>301</v>
      </c>
      <c r="C147" s="35" t="s">
        <v>302</v>
      </c>
      <c r="D147" s="35" t="s">
        <v>193</v>
      </c>
      <c r="E147" s="35" t="s">
        <v>193</v>
      </c>
      <c r="F147" s="35" t="s">
        <v>193</v>
      </c>
      <c r="G147" s="35" t="s">
        <v>193</v>
      </c>
      <c r="H147" s="35" t="s">
        <v>193</v>
      </c>
      <c r="I147" s="35" t="s">
        <v>193</v>
      </c>
      <c r="J147" s="35" t="s">
        <v>193</v>
      </c>
      <c r="K147" s="35" t="s">
        <v>193</v>
      </c>
      <c r="L147" s="35" t="s">
        <v>193</v>
      </c>
      <c r="M147" s="35" t="s">
        <v>193</v>
      </c>
      <c r="N147" s="35" t="s">
        <v>193</v>
      </c>
      <c r="O147" s="35" t="s">
        <v>193</v>
      </c>
      <c r="P147" s="35" t="s">
        <v>193</v>
      </c>
      <c r="Q147" s="35" t="s">
        <v>193</v>
      </c>
      <c r="R147" s="35" t="s">
        <v>193</v>
      </c>
      <c r="S147" s="35" t="s">
        <v>193</v>
      </c>
      <c r="T147" s="35" t="s">
        <v>193</v>
      </c>
      <c r="U147" s="35" t="s">
        <v>193</v>
      </c>
      <c r="V147" s="35" t="s">
        <v>193</v>
      </c>
      <c r="W147" s="35" t="s">
        <v>193</v>
      </c>
      <c r="X147" s="35" t="s">
        <v>193</v>
      </c>
      <c r="Y147" s="35" t="s">
        <v>193</v>
      </c>
      <c r="Z147" s="35" t="s">
        <v>193</v>
      </c>
      <c r="AA147" s="35" t="s">
        <v>193</v>
      </c>
      <c r="AB147" s="35" t="s">
        <v>193</v>
      </c>
      <c r="AC147" s="35" t="s">
        <v>193</v>
      </c>
      <c r="AD147" s="35" t="s">
        <v>193</v>
      </c>
      <c r="AE147" s="35" t="s">
        <v>193</v>
      </c>
      <c r="AF147" s="35" t="s">
        <v>193</v>
      </c>
      <c r="AG147" s="35" t="s">
        <v>193</v>
      </c>
      <c r="AH147" s="35" t="s">
        <v>193</v>
      </c>
    </row>
    <row r="148" spans="1:34" ht="300">
      <c r="A148" s="50" t="s">
        <v>291</v>
      </c>
      <c r="B148" s="42" t="s">
        <v>303</v>
      </c>
      <c r="C148" s="35" t="s">
        <v>304</v>
      </c>
      <c r="D148" s="35" t="s">
        <v>193</v>
      </c>
      <c r="E148" s="35" t="s">
        <v>193</v>
      </c>
      <c r="F148" s="35" t="s">
        <v>193</v>
      </c>
      <c r="G148" s="35" t="s">
        <v>193</v>
      </c>
      <c r="H148" s="35" t="s">
        <v>193</v>
      </c>
      <c r="I148" s="35" t="s">
        <v>193</v>
      </c>
      <c r="J148" s="35" t="s">
        <v>193</v>
      </c>
      <c r="K148" s="35" t="s">
        <v>193</v>
      </c>
      <c r="L148" s="35" t="s">
        <v>193</v>
      </c>
      <c r="M148" s="35" t="s">
        <v>193</v>
      </c>
      <c r="N148" s="35" t="s">
        <v>193</v>
      </c>
      <c r="O148" s="35" t="s">
        <v>193</v>
      </c>
      <c r="P148" s="35" t="s">
        <v>193</v>
      </c>
      <c r="Q148" s="35" t="s">
        <v>193</v>
      </c>
      <c r="R148" s="35" t="s">
        <v>193</v>
      </c>
      <c r="S148" s="35" t="s">
        <v>193</v>
      </c>
      <c r="T148" s="35" t="s">
        <v>193</v>
      </c>
      <c r="U148" s="35" t="s">
        <v>193</v>
      </c>
      <c r="V148" s="35" t="s">
        <v>193</v>
      </c>
      <c r="W148" s="35" t="s">
        <v>193</v>
      </c>
      <c r="X148" s="35" t="s">
        <v>193</v>
      </c>
      <c r="Y148" s="35" t="s">
        <v>193</v>
      </c>
      <c r="Z148" s="35" t="s">
        <v>193</v>
      </c>
      <c r="AA148" s="35" t="s">
        <v>193</v>
      </c>
      <c r="AB148" s="35" t="s">
        <v>193</v>
      </c>
      <c r="AC148" s="35" t="s">
        <v>193</v>
      </c>
      <c r="AD148" s="35" t="s">
        <v>193</v>
      </c>
      <c r="AE148" s="35" t="s">
        <v>193</v>
      </c>
      <c r="AF148" s="35" t="s">
        <v>193</v>
      </c>
      <c r="AG148" s="35" t="s">
        <v>193</v>
      </c>
      <c r="AH148" s="35" t="s">
        <v>193</v>
      </c>
    </row>
    <row r="149" spans="1:34" ht="112.5">
      <c r="A149" s="50" t="s">
        <v>291</v>
      </c>
      <c r="B149" s="51" t="s">
        <v>305</v>
      </c>
      <c r="C149" s="60" t="s">
        <v>306</v>
      </c>
      <c r="D149" s="35" t="s">
        <v>193</v>
      </c>
      <c r="E149" s="35" t="s">
        <v>193</v>
      </c>
      <c r="F149" s="35" t="s">
        <v>193</v>
      </c>
      <c r="G149" s="35" t="s">
        <v>193</v>
      </c>
      <c r="H149" s="35" t="s">
        <v>193</v>
      </c>
      <c r="I149" s="35" t="s">
        <v>193</v>
      </c>
      <c r="J149" s="35" t="s">
        <v>193</v>
      </c>
      <c r="K149" s="35" t="s">
        <v>193</v>
      </c>
      <c r="L149" s="35" t="s">
        <v>193</v>
      </c>
      <c r="M149" s="35" t="s">
        <v>193</v>
      </c>
      <c r="N149" s="35" t="s">
        <v>193</v>
      </c>
      <c r="O149" s="35" t="s">
        <v>193</v>
      </c>
      <c r="P149" s="35" t="s">
        <v>193</v>
      </c>
      <c r="Q149" s="35" t="s">
        <v>193</v>
      </c>
      <c r="R149" s="35" t="s">
        <v>193</v>
      </c>
      <c r="S149" s="35" t="s">
        <v>193</v>
      </c>
      <c r="T149" s="35" t="s">
        <v>193</v>
      </c>
      <c r="U149" s="35" t="s">
        <v>193</v>
      </c>
      <c r="V149" s="35" t="s">
        <v>193</v>
      </c>
      <c r="W149" s="35" t="s">
        <v>193</v>
      </c>
      <c r="X149" s="35" t="s">
        <v>193</v>
      </c>
      <c r="Y149" s="35" t="s">
        <v>193</v>
      </c>
      <c r="Z149" s="35" t="s">
        <v>193</v>
      </c>
      <c r="AA149" s="35" t="s">
        <v>193</v>
      </c>
      <c r="AB149" s="35" t="s">
        <v>193</v>
      </c>
      <c r="AC149" s="35" t="s">
        <v>193</v>
      </c>
      <c r="AD149" s="35" t="s">
        <v>193</v>
      </c>
      <c r="AE149" s="35" t="s">
        <v>193</v>
      </c>
      <c r="AF149" s="35" t="s">
        <v>193</v>
      </c>
      <c r="AG149" s="35" t="s">
        <v>193</v>
      </c>
      <c r="AH149" s="35" t="s">
        <v>193</v>
      </c>
    </row>
    <row r="150" spans="1:34" ht="206.25">
      <c r="A150" s="50" t="s">
        <v>291</v>
      </c>
      <c r="B150" s="51" t="s">
        <v>307</v>
      </c>
      <c r="C150" s="60" t="s">
        <v>308</v>
      </c>
      <c r="D150" s="35" t="s">
        <v>193</v>
      </c>
      <c r="E150" s="35" t="s">
        <v>193</v>
      </c>
      <c r="F150" s="35" t="s">
        <v>193</v>
      </c>
      <c r="G150" s="35" t="s">
        <v>193</v>
      </c>
      <c r="H150" s="35" t="s">
        <v>193</v>
      </c>
      <c r="I150" s="35" t="s">
        <v>193</v>
      </c>
      <c r="J150" s="35" t="s">
        <v>193</v>
      </c>
      <c r="K150" s="35" t="s">
        <v>193</v>
      </c>
      <c r="L150" s="35" t="s">
        <v>193</v>
      </c>
      <c r="M150" s="35" t="s">
        <v>193</v>
      </c>
      <c r="N150" s="35" t="s">
        <v>193</v>
      </c>
      <c r="O150" s="35" t="s">
        <v>193</v>
      </c>
      <c r="P150" s="35" t="s">
        <v>193</v>
      </c>
      <c r="Q150" s="35" t="s">
        <v>193</v>
      </c>
      <c r="R150" s="35" t="s">
        <v>193</v>
      </c>
      <c r="S150" s="35" t="s">
        <v>193</v>
      </c>
      <c r="T150" s="35" t="s">
        <v>193</v>
      </c>
      <c r="U150" s="35" t="s">
        <v>193</v>
      </c>
      <c r="V150" s="35" t="s">
        <v>193</v>
      </c>
      <c r="W150" s="35" t="s">
        <v>193</v>
      </c>
      <c r="X150" s="35" t="s">
        <v>193</v>
      </c>
      <c r="Y150" s="35" t="s">
        <v>193</v>
      </c>
      <c r="Z150" s="35" t="s">
        <v>193</v>
      </c>
      <c r="AA150" s="35" t="s">
        <v>193</v>
      </c>
      <c r="AB150" s="35" t="s">
        <v>193</v>
      </c>
      <c r="AC150" s="35" t="s">
        <v>193</v>
      </c>
      <c r="AD150" s="35" t="s">
        <v>193</v>
      </c>
      <c r="AE150" s="35" t="s">
        <v>193</v>
      </c>
      <c r="AF150" s="35" t="s">
        <v>193</v>
      </c>
      <c r="AG150" s="35" t="s">
        <v>193</v>
      </c>
      <c r="AH150" s="35" t="s">
        <v>193</v>
      </c>
    </row>
    <row r="151" spans="1:34" ht="112.5">
      <c r="A151" s="50" t="s">
        <v>291</v>
      </c>
      <c r="B151" s="51" t="s">
        <v>309</v>
      </c>
      <c r="C151" s="60" t="s">
        <v>310</v>
      </c>
      <c r="D151" s="35" t="s">
        <v>193</v>
      </c>
      <c r="E151" s="35" t="s">
        <v>193</v>
      </c>
      <c r="F151" s="35" t="s">
        <v>193</v>
      </c>
      <c r="G151" s="35" t="s">
        <v>193</v>
      </c>
      <c r="H151" s="35" t="s">
        <v>193</v>
      </c>
      <c r="I151" s="35" t="s">
        <v>193</v>
      </c>
      <c r="J151" s="35" t="s">
        <v>193</v>
      </c>
      <c r="K151" s="35" t="s">
        <v>193</v>
      </c>
      <c r="L151" s="35" t="s">
        <v>193</v>
      </c>
      <c r="M151" s="35" t="s">
        <v>193</v>
      </c>
      <c r="N151" s="35" t="s">
        <v>193</v>
      </c>
      <c r="O151" s="35" t="s">
        <v>193</v>
      </c>
      <c r="P151" s="35" t="s">
        <v>193</v>
      </c>
      <c r="Q151" s="35" t="s">
        <v>193</v>
      </c>
      <c r="R151" s="35" t="s">
        <v>193</v>
      </c>
      <c r="S151" s="35" t="s">
        <v>193</v>
      </c>
      <c r="T151" s="35" t="s">
        <v>193</v>
      </c>
      <c r="U151" s="35" t="s">
        <v>193</v>
      </c>
      <c r="V151" s="35" t="s">
        <v>193</v>
      </c>
      <c r="W151" s="35" t="s">
        <v>193</v>
      </c>
      <c r="X151" s="35" t="s">
        <v>193</v>
      </c>
      <c r="Y151" s="35" t="s">
        <v>193</v>
      </c>
      <c r="Z151" s="35" t="s">
        <v>193</v>
      </c>
      <c r="AA151" s="35" t="s">
        <v>193</v>
      </c>
      <c r="AB151" s="35" t="s">
        <v>193</v>
      </c>
      <c r="AC151" s="35" t="s">
        <v>193</v>
      </c>
      <c r="AD151" s="35" t="s">
        <v>193</v>
      </c>
      <c r="AE151" s="35" t="s">
        <v>193</v>
      </c>
      <c r="AF151" s="35" t="s">
        <v>193</v>
      </c>
      <c r="AG151" s="35" t="s">
        <v>193</v>
      </c>
      <c r="AH151" s="35" t="s">
        <v>193</v>
      </c>
    </row>
    <row r="152" spans="1:34" ht="206.25">
      <c r="A152" s="50" t="s">
        <v>291</v>
      </c>
      <c r="B152" s="51" t="s">
        <v>311</v>
      </c>
      <c r="C152" s="60" t="s">
        <v>312</v>
      </c>
      <c r="D152" s="35" t="s">
        <v>193</v>
      </c>
      <c r="E152" s="35" t="s">
        <v>193</v>
      </c>
      <c r="F152" s="35" t="s">
        <v>193</v>
      </c>
      <c r="G152" s="35" t="s">
        <v>193</v>
      </c>
      <c r="H152" s="35" t="s">
        <v>193</v>
      </c>
      <c r="I152" s="35" t="s">
        <v>193</v>
      </c>
      <c r="J152" s="35" t="s">
        <v>193</v>
      </c>
      <c r="K152" s="35" t="s">
        <v>193</v>
      </c>
      <c r="L152" s="35" t="s">
        <v>193</v>
      </c>
      <c r="M152" s="35" t="s">
        <v>193</v>
      </c>
      <c r="N152" s="35" t="s">
        <v>193</v>
      </c>
      <c r="O152" s="35" t="s">
        <v>193</v>
      </c>
      <c r="P152" s="35" t="s">
        <v>193</v>
      </c>
      <c r="Q152" s="35" t="s">
        <v>193</v>
      </c>
      <c r="R152" s="35" t="s">
        <v>193</v>
      </c>
      <c r="S152" s="35" t="s">
        <v>193</v>
      </c>
      <c r="T152" s="35" t="s">
        <v>193</v>
      </c>
      <c r="U152" s="35" t="s">
        <v>193</v>
      </c>
      <c r="V152" s="35" t="s">
        <v>193</v>
      </c>
      <c r="W152" s="35" t="s">
        <v>193</v>
      </c>
      <c r="X152" s="35" t="s">
        <v>193</v>
      </c>
      <c r="Y152" s="35" t="s">
        <v>193</v>
      </c>
      <c r="Z152" s="35" t="s">
        <v>193</v>
      </c>
      <c r="AA152" s="35" t="s">
        <v>193</v>
      </c>
      <c r="AB152" s="35" t="s">
        <v>193</v>
      </c>
      <c r="AC152" s="35" t="s">
        <v>193</v>
      </c>
      <c r="AD152" s="35" t="s">
        <v>193</v>
      </c>
      <c r="AE152" s="35" t="s">
        <v>193</v>
      </c>
      <c r="AF152" s="35" t="s">
        <v>193</v>
      </c>
      <c r="AG152" s="35" t="s">
        <v>193</v>
      </c>
      <c r="AH152" s="35" t="s">
        <v>193</v>
      </c>
    </row>
    <row r="153" spans="1:34" ht="112.5">
      <c r="A153" s="50" t="s">
        <v>291</v>
      </c>
      <c r="B153" s="51" t="s">
        <v>313</v>
      </c>
      <c r="C153" s="60" t="s">
        <v>314</v>
      </c>
      <c r="D153" s="35" t="s">
        <v>193</v>
      </c>
      <c r="E153" s="35" t="s">
        <v>193</v>
      </c>
      <c r="F153" s="35" t="s">
        <v>193</v>
      </c>
      <c r="G153" s="35" t="s">
        <v>193</v>
      </c>
      <c r="H153" s="35" t="s">
        <v>193</v>
      </c>
      <c r="I153" s="35" t="s">
        <v>193</v>
      </c>
      <c r="J153" s="35" t="s">
        <v>193</v>
      </c>
      <c r="K153" s="35" t="s">
        <v>193</v>
      </c>
      <c r="L153" s="35" t="s">
        <v>193</v>
      </c>
      <c r="M153" s="35" t="s">
        <v>193</v>
      </c>
      <c r="N153" s="35" t="s">
        <v>193</v>
      </c>
      <c r="O153" s="35" t="s">
        <v>193</v>
      </c>
      <c r="P153" s="35" t="s">
        <v>193</v>
      </c>
      <c r="Q153" s="35" t="s">
        <v>193</v>
      </c>
      <c r="R153" s="35" t="s">
        <v>193</v>
      </c>
      <c r="S153" s="35" t="s">
        <v>193</v>
      </c>
      <c r="T153" s="35" t="s">
        <v>193</v>
      </c>
      <c r="U153" s="35" t="s">
        <v>193</v>
      </c>
      <c r="V153" s="35" t="s">
        <v>193</v>
      </c>
      <c r="W153" s="35" t="s">
        <v>193</v>
      </c>
      <c r="X153" s="35" t="s">
        <v>193</v>
      </c>
      <c r="Y153" s="35" t="s">
        <v>193</v>
      </c>
      <c r="Z153" s="35" t="s">
        <v>193</v>
      </c>
      <c r="AA153" s="35" t="s">
        <v>193</v>
      </c>
      <c r="AB153" s="35" t="s">
        <v>193</v>
      </c>
      <c r="AC153" s="35" t="s">
        <v>193</v>
      </c>
      <c r="AD153" s="35" t="s">
        <v>193</v>
      </c>
      <c r="AE153" s="35" t="s">
        <v>193</v>
      </c>
      <c r="AF153" s="35" t="s">
        <v>193</v>
      </c>
      <c r="AG153" s="35" t="s">
        <v>193</v>
      </c>
      <c r="AH153" s="35" t="s">
        <v>193</v>
      </c>
    </row>
    <row r="154" spans="1:34" ht="187.5">
      <c r="A154" s="50" t="s">
        <v>291</v>
      </c>
      <c r="B154" s="51" t="s">
        <v>315</v>
      </c>
      <c r="C154" s="60" t="s">
        <v>316</v>
      </c>
      <c r="D154" s="35" t="s">
        <v>193</v>
      </c>
      <c r="E154" s="35" t="s">
        <v>193</v>
      </c>
      <c r="F154" s="35" t="s">
        <v>193</v>
      </c>
      <c r="G154" s="35" t="s">
        <v>193</v>
      </c>
      <c r="H154" s="35" t="s">
        <v>193</v>
      </c>
      <c r="I154" s="35" t="s">
        <v>193</v>
      </c>
      <c r="J154" s="35" t="s">
        <v>193</v>
      </c>
      <c r="K154" s="35" t="s">
        <v>193</v>
      </c>
      <c r="L154" s="35" t="s">
        <v>193</v>
      </c>
      <c r="M154" s="35" t="s">
        <v>193</v>
      </c>
      <c r="N154" s="35" t="s">
        <v>193</v>
      </c>
      <c r="O154" s="35" t="s">
        <v>193</v>
      </c>
      <c r="P154" s="35" t="s">
        <v>193</v>
      </c>
      <c r="Q154" s="35" t="s">
        <v>193</v>
      </c>
      <c r="R154" s="35" t="s">
        <v>193</v>
      </c>
      <c r="S154" s="35" t="s">
        <v>193</v>
      </c>
      <c r="T154" s="35" t="s">
        <v>193</v>
      </c>
      <c r="U154" s="35" t="s">
        <v>193</v>
      </c>
      <c r="V154" s="35" t="s">
        <v>193</v>
      </c>
      <c r="W154" s="35" t="s">
        <v>193</v>
      </c>
      <c r="X154" s="35" t="s">
        <v>193</v>
      </c>
      <c r="Y154" s="35" t="s">
        <v>193</v>
      </c>
      <c r="Z154" s="35" t="s">
        <v>193</v>
      </c>
      <c r="AA154" s="35" t="s">
        <v>193</v>
      </c>
      <c r="AB154" s="35" t="s">
        <v>193</v>
      </c>
      <c r="AC154" s="35" t="s">
        <v>193</v>
      </c>
      <c r="AD154" s="35" t="s">
        <v>193</v>
      </c>
      <c r="AE154" s="35" t="s">
        <v>193</v>
      </c>
      <c r="AF154" s="35" t="s">
        <v>193</v>
      </c>
      <c r="AG154" s="35" t="s">
        <v>193</v>
      </c>
      <c r="AH154" s="35" t="s">
        <v>193</v>
      </c>
    </row>
    <row r="155" spans="1:34" ht="112.5">
      <c r="A155" s="50" t="s">
        <v>291</v>
      </c>
      <c r="B155" s="51" t="s">
        <v>317</v>
      </c>
      <c r="C155" s="60" t="s">
        <v>318</v>
      </c>
      <c r="D155" s="35" t="s">
        <v>193</v>
      </c>
      <c r="E155" s="35" t="s">
        <v>193</v>
      </c>
      <c r="F155" s="35" t="s">
        <v>193</v>
      </c>
      <c r="G155" s="35" t="s">
        <v>193</v>
      </c>
      <c r="H155" s="35" t="s">
        <v>193</v>
      </c>
      <c r="I155" s="35" t="s">
        <v>193</v>
      </c>
      <c r="J155" s="35" t="s">
        <v>193</v>
      </c>
      <c r="K155" s="35" t="s">
        <v>193</v>
      </c>
      <c r="L155" s="35" t="s">
        <v>193</v>
      </c>
      <c r="M155" s="35" t="s">
        <v>193</v>
      </c>
      <c r="N155" s="35" t="s">
        <v>193</v>
      </c>
      <c r="O155" s="35" t="s">
        <v>193</v>
      </c>
      <c r="P155" s="35" t="s">
        <v>193</v>
      </c>
      <c r="Q155" s="35" t="s">
        <v>193</v>
      </c>
      <c r="R155" s="35" t="s">
        <v>193</v>
      </c>
      <c r="S155" s="35" t="s">
        <v>193</v>
      </c>
      <c r="T155" s="35" t="s">
        <v>193</v>
      </c>
      <c r="U155" s="35" t="s">
        <v>193</v>
      </c>
      <c r="V155" s="35" t="s">
        <v>193</v>
      </c>
      <c r="W155" s="35" t="s">
        <v>193</v>
      </c>
      <c r="X155" s="35" t="s">
        <v>193</v>
      </c>
      <c r="Y155" s="35" t="s">
        <v>193</v>
      </c>
      <c r="Z155" s="35" t="s">
        <v>193</v>
      </c>
      <c r="AA155" s="35" t="s">
        <v>193</v>
      </c>
      <c r="AB155" s="35" t="s">
        <v>193</v>
      </c>
      <c r="AC155" s="35" t="s">
        <v>193</v>
      </c>
      <c r="AD155" s="35" t="s">
        <v>193</v>
      </c>
      <c r="AE155" s="35" t="s">
        <v>193</v>
      </c>
      <c r="AF155" s="35" t="s">
        <v>193</v>
      </c>
      <c r="AG155" s="35" t="s">
        <v>193</v>
      </c>
      <c r="AH155" s="35" t="s">
        <v>193</v>
      </c>
    </row>
    <row r="156" spans="1:34" ht="243.75">
      <c r="A156" s="50" t="s">
        <v>291</v>
      </c>
      <c r="B156" s="51" t="s">
        <v>319</v>
      </c>
      <c r="C156" s="60" t="s">
        <v>320</v>
      </c>
      <c r="D156" s="35" t="s">
        <v>193</v>
      </c>
      <c r="E156" s="35" t="s">
        <v>193</v>
      </c>
      <c r="F156" s="35" t="s">
        <v>193</v>
      </c>
      <c r="G156" s="35" t="s">
        <v>193</v>
      </c>
      <c r="H156" s="35" t="s">
        <v>193</v>
      </c>
      <c r="I156" s="35" t="s">
        <v>193</v>
      </c>
      <c r="J156" s="35" t="s">
        <v>193</v>
      </c>
      <c r="K156" s="35" t="s">
        <v>193</v>
      </c>
      <c r="L156" s="35" t="s">
        <v>193</v>
      </c>
      <c r="M156" s="35" t="s">
        <v>193</v>
      </c>
      <c r="N156" s="35" t="s">
        <v>193</v>
      </c>
      <c r="O156" s="35" t="s">
        <v>193</v>
      </c>
      <c r="P156" s="35" t="s">
        <v>193</v>
      </c>
      <c r="Q156" s="35" t="s">
        <v>193</v>
      </c>
      <c r="R156" s="35" t="s">
        <v>193</v>
      </c>
      <c r="S156" s="35" t="s">
        <v>193</v>
      </c>
      <c r="T156" s="35" t="s">
        <v>193</v>
      </c>
      <c r="U156" s="35" t="s">
        <v>193</v>
      </c>
      <c r="V156" s="35" t="s">
        <v>193</v>
      </c>
      <c r="W156" s="35" t="s">
        <v>193</v>
      </c>
      <c r="X156" s="35" t="s">
        <v>193</v>
      </c>
      <c r="Y156" s="35" t="s">
        <v>193</v>
      </c>
      <c r="Z156" s="35" t="s">
        <v>193</v>
      </c>
      <c r="AA156" s="35" t="s">
        <v>193</v>
      </c>
      <c r="AB156" s="35" t="s">
        <v>193</v>
      </c>
      <c r="AC156" s="35" t="s">
        <v>193</v>
      </c>
      <c r="AD156" s="35" t="s">
        <v>193</v>
      </c>
      <c r="AE156" s="35" t="s">
        <v>193</v>
      </c>
      <c r="AF156" s="35" t="s">
        <v>193</v>
      </c>
      <c r="AG156" s="35" t="s">
        <v>193</v>
      </c>
      <c r="AH156" s="35" t="s">
        <v>193</v>
      </c>
    </row>
    <row r="157" spans="1:34" ht="112.5">
      <c r="A157" s="50" t="s">
        <v>291</v>
      </c>
      <c r="B157" s="51" t="s">
        <v>321</v>
      </c>
      <c r="C157" s="60" t="s">
        <v>322</v>
      </c>
      <c r="D157" s="35" t="s">
        <v>193</v>
      </c>
      <c r="E157" s="35" t="s">
        <v>193</v>
      </c>
      <c r="F157" s="35" t="s">
        <v>193</v>
      </c>
      <c r="G157" s="35" t="s">
        <v>193</v>
      </c>
      <c r="H157" s="35" t="s">
        <v>193</v>
      </c>
      <c r="I157" s="35" t="s">
        <v>193</v>
      </c>
      <c r="J157" s="35" t="s">
        <v>193</v>
      </c>
      <c r="K157" s="35" t="s">
        <v>193</v>
      </c>
      <c r="L157" s="35" t="s">
        <v>193</v>
      </c>
      <c r="M157" s="35" t="s">
        <v>193</v>
      </c>
      <c r="N157" s="35" t="s">
        <v>193</v>
      </c>
      <c r="O157" s="35" t="s">
        <v>193</v>
      </c>
      <c r="P157" s="35" t="s">
        <v>193</v>
      </c>
      <c r="Q157" s="35" t="s">
        <v>193</v>
      </c>
      <c r="R157" s="35" t="s">
        <v>193</v>
      </c>
      <c r="S157" s="35" t="s">
        <v>193</v>
      </c>
      <c r="T157" s="35" t="s">
        <v>193</v>
      </c>
      <c r="U157" s="35" t="s">
        <v>193</v>
      </c>
      <c r="V157" s="35" t="s">
        <v>193</v>
      </c>
      <c r="W157" s="35" t="s">
        <v>193</v>
      </c>
      <c r="X157" s="35" t="s">
        <v>193</v>
      </c>
      <c r="Y157" s="35" t="s">
        <v>193</v>
      </c>
      <c r="Z157" s="35" t="s">
        <v>193</v>
      </c>
      <c r="AA157" s="35" t="s">
        <v>193</v>
      </c>
      <c r="AB157" s="35" t="s">
        <v>193</v>
      </c>
      <c r="AC157" s="35" t="s">
        <v>193</v>
      </c>
      <c r="AD157" s="35" t="s">
        <v>193</v>
      </c>
      <c r="AE157" s="35" t="s">
        <v>193</v>
      </c>
      <c r="AF157" s="35" t="s">
        <v>193</v>
      </c>
      <c r="AG157" s="35" t="s">
        <v>193</v>
      </c>
      <c r="AH157" s="35" t="s">
        <v>193</v>
      </c>
    </row>
    <row r="158" spans="1:34" ht="225">
      <c r="A158" s="50" t="s">
        <v>291</v>
      </c>
      <c r="B158" s="51" t="s">
        <v>323</v>
      </c>
      <c r="C158" s="60" t="s">
        <v>324</v>
      </c>
      <c r="D158" s="35" t="s">
        <v>193</v>
      </c>
      <c r="E158" s="35" t="s">
        <v>193</v>
      </c>
      <c r="F158" s="35" t="s">
        <v>193</v>
      </c>
      <c r="G158" s="35" t="s">
        <v>193</v>
      </c>
      <c r="H158" s="35" t="s">
        <v>193</v>
      </c>
      <c r="I158" s="35" t="s">
        <v>193</v>
      </c>
      <c r="J158" s="35" t="s">
        <v>193</v>
      </c>
      <c r="K158" s="35" t="s">
        <v>193</v>
      </c>
      <c r="L158" s="35" t="s">
        <v>193</v>
      </c>
      <c r="M158" s="35" t="s">
        <v>193</v>
      </c>
      <c r="N158" s="35" t="s">
        <v>193</v>
      </c>
      <c r="O158" s="35" t="s">
        <v>193</v>
      </c>
      <c r="P158" s="35" t="s">
        <v>193</v>
      </c>
      <c r="Q158" s="35" t="s">
        <v>193</v>
      </c>
      <c r="R158" s="35" t="s">
        <v>193</v>
      </c>
      <c r="S158" s="35" t="s">
        <v>193</v>
      </c>
      <c r="T158" s="35" t="s">
        <v>193</v>
      </c>
      <c r="U158" s="35" t="s">
        <v>193</v>
      </c>
      <c r="V158" s="35" t="s">
        <v>193</v>
      </c>
      <c r="W158" s="35" t="s">
        <v>193</v>
      </c>
      <c r="X158" s="35" t="s">
        <v>193</v>
      </c>
      <c r="Y158" s="35" t="s">
        <v>193</v>
      </c>
      <c r="Z158" s="35" t="s">
        <v>193</v>
      </c>
      <c r="AA158" s="35" t="s">
        <v>193</v>
      </c>
      <c r="AB158" s="35" t="s">
        <v>193</v>
      </c>
      <c r="AC158" s="35" t="s">
        <v>193</v>
      </c>
      <c r="AD158" s="35" t="s">
        <v>193</v>
      </c>
      <c r="AE158" s="35" t="s">
        <v>193</v>
      </c>
      <c r="AF158" s="35" t="s">
        <v>193</v>
      </c>
      <c r="AG158" s="35" t="s">
        <v>193</v>
      </c>
      <c r="AH158" s="35" t="s">
        <v>193</v>
      </c>
    </row>
    <row r="159" spans="1:34" ht="112.5">
      <c r="A159" s="50" t="s">
        <v>291</v>
      </c>
      <c r="B159" s="51" t="s">
        <v>325</v>
      </c>
      <c r="C159" s="60" t="s">
        <v>326</v>
      </c>
      <c r="D159" s="35" t="s">
        <v>193</v>
      </c>
      <c r="E159" s="35" t="s">
        <v>193</v>
      </c>
      <c r="F159" s="35" t="s">
        <v>193</v>
      </c>
      <c r="G159" s="35" t="s">
        <v>193</v>
      </c>
      <c r="H159" s="35" t="s">
        <v>193</v>
      </c>
      <c r="I159" s="35" t="s">
        <v>193</v>
      </c>
      <c r="J159" s="35" t="s">
        <v>193</v>
      </c>
      <c r="K159" s="35" t="s">
        <v>193</v>
      </c>
      <c r="L159" s="35" t="s">
        <v>193</v>
      </c>
      <c r="M159" s="35" t="s">
        <v>193</v>
      </c>
      <c r="N159" s="35" t="s">
        <v>193</v>
      </c>
      <c r="O159" s="35" t="s">
        <v>193</v>
      </c>
      <c r="P159" s="35" t="s">
        <v>193</v>
      </c>
      <c r="Q159" s="35" t="s">
        <v>193</v>
      </c>
      <c r="R159" s="35" t="s">
        <v>193</v>
      </c>
      <c r="S159" s="35" t="s">
        <v>193</v>
      </c>
      <c r="T159" s="35" t="s">
        <v>193</v>
      </c>
      <c r="U159" s="35" t="s">
        <v>193</v>
      </c>
      <c r="V159" s="35" t="s">
        <v>193</v>
      </c>
      <c r="W159" s="35" t="s">
        <v>193</v>
      </c>
      <c r="X159" s="35" t="s">
        <v>193</v>
      </c>
      <c r="Y159" s="35" t="s">
        <v>193</v>
      </c>
      <c r="Z159" s="35" t="s">
        <v>193</v>
      </c>
      <c r="AA159" s="35" t="s">
        <v>193</v>
      </c>
      <c r="AB159" s="35" t="s">
        <v>193</v>
      </c>
      <c r="AC159" s="35" t="s">
        <v>193</v>
      </c>
      <c r="AD159" s="35" t="s">
        <v>193</v>
      </c>
      <c r="AE159" s="35" t="s">
        <v>193</v>
      </c>
      <c r="AF159" s="35" t="s">
        <v>193</v>
      </c>
      <c r="AG159" s="35" t="s">
        <v>193</v>
      </c>
      <c r="AH159" s="35" t="s">
        <v>193</v>
      </c>
    </row>
    <row r="160" spans="1:34" ht="225">
      <c r="A160" s="50" t="s">
        <v>291</v>
      </c>
      <c r="B160" s="51" t="s">
        <v>327</v>
      </c>
      <c r="C160" s="60" t="s">
        <v>328</v>
      </c>
      <c r="D160" s="35" t="s">
        <v>193</v>
      </c>
      <c r="E160" s="35" t="s">
        <v>193</v>
      </c>
      <c r="F160" s="35" t="s">
        <v>193</v>
      </c>
      <c r="G160" s="35" t="s">
        <v>193</v>
      </c>
      <c r="H160" s="35" t="s">
        <v>193</v>
      </c>
      <c r="I160" s="35" t="s">
        <v>193</v>
      </c>
      <c r="J160" s="35" t="s">
        <v>193</v>
      </c>
      <c r="K160" s="35" t="s">
        <v>193</v>
      </c>
      <c r="L160" s="35" t="s">
        <v>193</v>
      </c>
      <c r="M160" s="35" t="s">
        <v>193</v>
      </c>
      <c r="N160" s="35" t="s">
        <v>193</v>
      </c>
      <c r="O160" s="35" t="s">
        <v>193</v>
      </c>
      <c r="P160" s="35" t="s">
        <v>193</v>
      </c>
      <c r="Q160" s="35" t="s">
        <v>193</v>
      </c>
      <c r="R160" s="35" t="s">
        <v>193</v>
      </c>
      <c r="S160" s="35" t="s">
        <v>193</v>
      </c>
      <c r="T160" s="35" t="s">
        <v>193</v>
      </c>
      <c r="U160" s="35" t="s">
        <v>193</v>
      </c>
      <c r="V160" s="35" t="s">
        <v>193</v>
      </c>
      <c r="W160" s="35" t="s">
        <v>193</v>
      </c>
      <c r="X160" s="35" t="s">
        <v>193</v>
      </c>
      <c r="Y160" s="35" t="s">
        <v>193</v>
      </c>
      <c r="Z160" s="35" t="s">
        <v>193</v>
      </c>
      <c r="AA160" s="35" t="s">
        <v>193</v>
      </c>
      <c r="AB160" s="35" t="s">
        <v>193</v>
      </c>
      <c r="AC160" s="35" t="s">
        <v>193</v>
      </c>
      <c r="AD160" s="35" t="s">
        <v>193</v>
      </c>
      <c r="AE160" s="35" t="s">
        <v>193</v>
      </c>
      <c r="AF160" s="35" t="s">
        <v>193</v>
      </c>
      <c r="AG160" s="35" t="s">
        <v>193</v>
      </c>
      <c r="AH160" s="35" t="s">
        <v>193</v>
      </c>
    </row>
    <row r="161" spans="1:34" ht="112.5">
      <c r="A161" s="50" t="s">
        <v>291</v>
      </c>
      <c r="B161" s="51" t="s">
        <v>329</v>
      </c>
      <c r="C161" s="60" t="s">
        <v>330</v>
      </c>
      <c r="D161" s="35" t="s">
        <v>193</v>
      </c>
      <c r="E161" s="35" t="s">
        <v>193</v>
      </c>
      <c r="F161" s="35" t="s">
        <v>193</v>
      </c>
      <c r="G161" s="35" t="s">
        <v>193</v>
      </c>
      <c r="H161" s="35" t="s">
        <v>193</v>
      </c>
      <c r="I161" s="35" t="s">
        <v>193</v>
      </c>
      <c r="J161" s="35" t="s">
        <v>193</v>
      </c>
      <c r="K161" s="35" t="s">
        <v>193</v>
      </c>
      <c r="L161" s="35" t="s">
        <v>193</v>
      </c>
      <c r="M161" s="35" t="s">
        <v>193</v>
      </c>
      <c r="N161" s="35" t="s">
        <v>193</v>
      </c>
      <c r="O161" s="35" t="s">
        <v>193</v>
      </c>
      <c r="P161" s="35" t="s">
        <v>193</v>
      </c>
      <c r="Q161" s="35" t="s">
        <v>193</v>
      </c>
      <c r="R161" s="35" t="s">
        <v>193</v>
      </c>
      <c r="S161" s="35" t="s">
        <v>193</v>
      </c>
      <c r="T161" s="35" t="s">
        <v>193</v>
      </c>
      <c r="U161" s="35" t="s">
        <v>193</v>
      </c>
      <c r="V161" s="35" t="s">
        <v>193</v>
      </c>
      <c r="W161" s="35" t="s">
        <v>193</v>
      </c>
      <c r="X161" s="35" t="s">
        <v>193</v>
      </c>
      <c r="Y161" s="35" t="s">
        <v>193</v>
      </c>
      <c r="Z161" s="35" t="s">
        <v>193</v>
      </c>
      <c r="AA161" s="35" t="s">
        <v>193</v>
      </c>
      <c r="AB161" s="35" t="s">
        <v>193</v>
      </c>
      <c r="AC161" s="35" t="s">
        <v>193</v>
      </c>
      <c r="AD161" s="35" t="s">
        <v>193</v>
      </c>
      <c r="AE161" s="35" t="s">
        <v>193</v>
      </c>
      <c r="AF161" s="35" t="s">
        <v>193</v>
      </c>
      <c r="AG161" s="35" t="s">
        <v>193</v>
      </c>
      <c r="AH161" s="35" t="s">
        <v>193</v>
      </c>
    </row>
    <row r="162" spans="1:34" ht="225">
      <c r="A162" s="50" t="s">
        <v>291</v>
      </c>
      <c r="B162" s="51" t="s">
        <v>331</v>
      </c>
      <c r="C162" s="60" t="s">
        <v>332</v>
      </c>
      <c r="D162" s="35" t="s">
        <v>193</v>
      </c>
      <c r="E162" s="35" t="s">
        <v>193</v>
      </c>
      <c r="F162" s="35" t="s">
        <v>193</v>
      </c>
      <c r="G162" s="35" t="s">
        <v>193</v>
      </c>
      <c r="H162" s="35" t="s">
        <v>193</v>
      </c>
      <c r="I162" s="35" t="s">
        <v>193</v>
      </c>
      <c r="J162" s="35" t="s">
        <v>193</v>
      </c>
      <c r="K162" s="35" t="s">
        <v>193</v>
      </c>
      <c r="L162" s="35" t="s">
        <v>193</v>
      </c>
      <c r="M162" s="35" t="s">
        <v>193</v>
      </c>
      <c r="N162" s="35" t="s">
        <v>193</v>
      </c>
      <c r="O162" s="35" t="s">
        <v>193</v>
      </c>
      <c r="P162" s="35" t="s">
        <v>193</v>
      </c>
      <c r="Q162" s="35" t="s">
        <v>193</v>
      </c>
      <c r="R162" s="35" t="s">
        <v>193</v>
      </c>
      <c r="S162" s="35" t="s">
        <v>193</v>
      </c>
      <c r="T162" s="35" t="s">
        <v>193</v>
      </c>
      <c r="U162" s="35" t="s">
        <v>193</v>
      </c>
      <c r="V162" s="35" t="s">
        <v>193</v>
      </c>
      <c r="W162" s="35" t="s">
        <v>193</v>
      </c>
      <c r="X162" s="35" t="s">
        <v>193</v>
      </c>
      <c r="Y162" s="35" t="s">
        <v>193</v>
      </c>
      <c r="Z162" s="35" t="s">
        <v>193</v>
      </c>
      <c r="AA162" s="35" t="s">
        <v>193</v>
      </c>
      <c r="AB162" s="35" t="s">
        <v>193</v>
      </c>
      <c r="AC162" s="35" t="s">
        <v>193</v>
      </c>
      <c r="AD162" s="35" t="s">
        <v>193</v>
      </c>
      <c r="AE162" s="35" t="s">
        <v>193</v>
      </c>
      <c r="AF162" s="35" t="s">
        <v>193</v>
      </c>
      <c r="AG162" s="35" t="s">
        <v>193</v>
      </c>
      <c r="AH162" s="35" t="s">
        <v>193</v>
      </c>
    </row>
    <row r="163" spans="1:34" ht="112.5">
      <c r="A163" s="50" t="s">
        <v>291</v>
      </c>
      <c r="B163" s="51" t="s">
        <v>333</v>
      </c>
      <c r="C163" s="60" t="s">
        <v>334</v>
      </c>
      <c r="D163" s="35" t="s">
        <v>193</v>
      </c>
      <c r="E163" s="35" t="s">
        <v>193</v>
      </c>
      <c r="F163" s="35" t="s">
        <v>193</v>
      </c>
      <c r="G163" s="35" t="s">
        <v>193</v>
      </c>
      <c r="H163" s="35" t="s">
        <v>193</v>
      </c>
      <c r="I163" s="35" t="s">
        <v>193</v>
      </c>
      <c r="J163" s="35" t="s">
        <v>193</v>
      </c>
      <c r="K163" s="35" t="s">
        <v>193</v>
      </c>
      <c r="L163" s="35" t="s">
        <v>193</v>
      </c>
      <c r="M163" s="35" t="s">
        <v>193</v>
      </c>
      <c r="N163" s="35" t="s">
        <v>193</v>
      </c>
      <c r="O163" s="35" t="s">
        <v>193</v>
      </c>
      <c r="P163" s="35" t="s">
        <v>193</v>
      </c>
      <c r="Q163" s="35" t="s">
        <v>193</v>
      </c>
      <c r="R163" s="35" t="s">
        <v>193</v>
      </c>
      <c r="S163" s="35" t="s">
        <v>193</v>
      </c>
      <c r="T163" s="35" t="s">
        <v>193</v>
      </c>
      <c r="U163" s="35" t="s">
        <v>193</v>
      </c>
      <c r="V163" s="35" t="s">
        <v>193</v>
      </c>
      <c r="W163" s="35" t="s">
        <v>193</v>
      </c>
      <c r="X163" s="35" t="s">
        <v>193</v>
      </c>
      <c r="Y163" s="35" t="s">
        <v>193</v>
      </c>
      <c r="Z163" s="35" t="s">
        <v>193</v>
      </c>
      <c r="AA163" s="35" t="s">
        <v>193</v>
      </c>
      <c r="AB163" s="35" t="s">
        <v>193</v>
      </c>
      <c r="AC163" s="35" t="s">
        <v>193</v>
      </c>
      <c r="AD163" s="35" t="s">
        <v>193</v>
      </c>
      <c r="AE163" s="35" t="s">
        <v>193</v>
      </c>
      <c r="AF163" s="35" t="s">
        <v>193</v>
      </c>
      <c r="AG163" s="35" t="s">
        <v>193</v>
      </c>
      <c r="AH163" s="35" t="s">
        <v>193</v>
      </c>
    </row>
    <row r="164" spans="1:34" ht="225">
      <c r="A164" s="50" t="s">
        <v>291</v>
      </c>
      <c r="B164" s="51" t="s">
        <v>335</v>
      </c>
      <c r="C164" s="60" t="s">
        <v>336</v>
      </c>
      <c r="D164" s="35" t="s">
        <v>193</v>
      </c>
      <c r="E164" s="35" t="s">
        <v>193</v>
      </c>
      <c r="F164" s="35" t="s">
        <v>193</v>
      </c>
      <c r="G164" s="35" t="s">
        <v>193</v>
      </c>
      <c r="H164" s="35" t="s">
        <v>193</v>
      </c>
      <c r="I164" s="35" t="s">
        <v>193</v>
      </c>
      <c r="J164" s="35" t="s">
        <v>193</v>
      </c>
      <c r="K164" s="35" t="s">
        <v>193</v>
      </c>
      <c r="L164" s="35" t="s">
        <v>193</v>
      </c>
      <c r="M164" s="35" t="s">
        <v>193</v>
      </c>
      <c r="N164" s="35" t="s">
        <v>193</v>
      </c>
      <c r="O164" s="35" t="s">
        <v>193</v>
      </c>
      <c r="P164" s="35" t="s">
        <v>193</v>
      </c>
      <c r="Q164" s="35" t="s">
        <v>193</v>
      </c>
      <c r="R164" s="35" t="s">
        <v>193</v>
      </c>
      <c r="S164" s="35" t="s">
        <v>193</v>
      </c>
      <c r="T164" s="35" t="s">
        <v>193</v>
      </c>
      <c r="U164" s="35" t="s">
        <v>193</v>
      </c>
      <c r="V164" s="35" t="s">
        <v>193</v>
      </c>
      <c r="W164" s="35" t="s">
        <v>193</v>
      </c>
      <c r="X164" s="35" t="s">
        <v>193</v>
      </c>
      <c r="Y164" s="35" t="s">
        <v>193</v>
      </c>
      <c r="Z164" s="35" t="s">
        <v>193</v>
      </c>
      <c r="AA164" s="35" t="s">
        <v>193</v>
      </c>
      <c r="AB164" s="35" t="s">
        <v>193</v>
      </c>
      <c r="AC164" s="35" t="s">
        <v>193</v>
      </c>
      <c r="AD164" s="35" t="s">
        <v>193</v>
      </c>
      <c r="AE164" s="35" t="s">
        <v>193</v>
      </c>
      <c r="AF164" s="35" t="s">
        <v>193</v>
      </c>
      <c r="AG164" s="35" t="s">
        <v>193</v>
      </c>
      <c r="AH164" s="35" t="s">
        <v>193</v>
      </c>
    </row>
    <row r="165" spans="1:34" ht="112.5">
      <c r="A165" s="50" t="s">
        <v>291</v>
      </c>
      <c r="B165" s="51" t="s">
        <v>337</v>
      </c>
      <c r="C165" s="60" t="s">
        <v>338</v>
      </c>
      <c r="D165" s="35" t="s">
        <v>193</v>
      </c>
      <c r="E165" s="35" t="s">
        <v>193</v>
      </c>
      <c r="F165" s="35" t="s">
        <v>193</v>
      </c>
      <c r="G165" s="35" t="s">
        <v>193</v>
      </c>
      <c r="H165" s="35" t="s">
        <v>193</v>
      </c>
      <c r="I165" s="35" t="s">
        <v>193</v>
      </c>
      <c r="J165" s="35" t="s">
        <v>193</v>
      </c>
      <c r="K165" s="35" t="s">
        <v>193</v>
      </c>
      <c r="L165" s="35" t="s">
        <v>193</v>
      </c>
      <c r="M165" s="35" t="s">
        <v>193</v>
      </c>
      <c r="N165" s="35" t="s">
        <v>193</v>
      </c>
      <c r="O165" s="35" t="s">
        <v>193</v>
      </c>
      <c r="P165" s="35" t="s">
        <v>193</v>
      </c>
      <c r="Q165" s="35" t="s">
        <v>193</v>
      </c>
      <c r="R165" s="35" t="s">
        <v>193</v>
      </c>
      <c r="S165" s="35" t="s">
        <v>193</v>
      </c>
      <c r="T165" s="35" t="s">
        <v>193</v>
      </c>
      <c r="U165" s="35" t="s">
        <v>193</v>
      </c>
      <c r="V165" s="35" t="s">
        <v>193</v>
      </c>
      <c r="W165" s="35" t="s">
        <v>193</v>
      </c>
      <c r="X165" s="35" t="s">
        <v>193</v>
      </c>
      <c r="Y165" s="35" t="s">
        <v>193</v>
      </c>
      <c r="Z165" s="35" t="s">
        <v>193</v>
      </c>
      <c r="AA165" s="35" t="s">
        <v>193</v>
      </c>
      <c r="AB165" s="35" t="s">
        <v>193</v>
      </c>
      <c r="AC165" s="35" t="s">
        <v>193</v>
      </c>
      <c r="AD165" s="35" t="s">
        <v>193</v>
      </c>
      <c r="AE165" s="35" t="s">
        <v>193</v>
      </c>
      <c r="AF165" s="35" t="s">
        <v>193</v>
      </c>
      <c r="AG165" s="35" t="s">
        <v>193</v>
      </c>
      <c r="AH165" s="35" t="s">
        <v>193</v>
      </c>
    </row>
    <row r="166" spans="1:34" ht="206.25">
      <c r="A166" s="50" t="s">
        <v>291</v>
      </c>
      <c r="B166" s="51" t="s">
        <v>339</v>
      </c>
      <c r="C166" s="60" t="s">
        <v>340</v>
      </c>
      <c r="D166" s="35" t="s">
        <v>193</v>
      </c>
      <c r="E166" s="35" t="s">
        <v>193</v>
      </c>
      <c r="F166" s="35" t="s">
        <v>193</v>
      </c>
      <c r="G166" s="35" t="s">
        <v>193</v>
      </c>
      <c r="H166" s="35" t="s">
        <v>193</v>
      </c>
      <c r="I166" s="35" t="s">
        <v>193</v>
      </c>
      <c r="J166" s="35" t="s">
        <v>193</v>
      </c>
      <c r="K166" s="35" t="s">
        <v>193</v>
      </c>
      <c r="L166" s="35" t="s">
        <v>193</v>
      </c>
      <c r="M166" s="35" t="s">
        <v>193</v>
      </c>
      <c r="N166" s="35" t="s">
        <v>193</v>
      </c>
      <c r="O166" s="35" t="s">
        <v>193</v>
      </c>
      <c r="P166" s="35" t="s">
        <v>193</v>
      </c>
      <c r="Q166" s="35" t="s">
        <v>193</v>
      </c>
      <c r="R166" s="35" t="s">
        <v>193</v>
      </c>
      <c r="S166" s="35" t="s">
        <v>193</v>
      </c>
      <c r="T166" s="35" t="s">
        <v>193</v>
      </c>
      <c r="U166" s="35" t="s">
        <v>193</v>
      </c>
      <c r="V166" s="35" t="s">
        <v>193</v>
      </c>
      <c r="W166" s="35" t="s">
        <v>193</v>
      </c>
      <c r="X166" s="35" t="s">
        <v>193</v>
      </c>
      <c r="Y166" s="35" t="s">
        <v>193</v>
      </c>
      <c r="Z166" s="35" t="s">
        <v>193</v>
      </c>
      <c r="AA166" s="35" t="s">
        <v>193</v>
      </c>
      <c r="AB166" s="35" t="s">
        <v>193</v>
      </c>
      <c r="AC166" s="35" t="s">
        <v>193</v>
      </c>
      <c r="AD166" s="35" t="s">
        <v>193</v>
      </c>
      <c r="AE166" s="35" t="s">
        <v>193</v>
      </c>
      <c r="AF166" s="35" t="s">
        <v>193</v>
      </c>
      <c r="AG166" s="35" t="s">
        <v>193</v>
      </c>
      <c r="AH166" s="35" t="s">
        <v>193</v>
      </c>
    </row>
    <row r="167" spans="1:34" ht="187.5">
      <c r="A167" s="50" t="s">
        <v>291</v>
      </c>
      <c r="B167" s="51" t="s">
        <v>341</v>
      </c>
      <c r="C167" s="60" t="s">
        <v>342</v>
      </c>
      <c r="D167" s="35" t="s">
        <v>193</v>
      </c>
      <c r="E167" s="35" t="s">
        <v>193</v>
      </c>
      <c r="F167" s="35" t="s">
        <v>193</v>
      </c>
      <c r="G167" s="35" t="s">
        <v>193</v>
      </c>
      <c r="H167" s="35" t="s">
        <v>193</v>
      </c>
      <c r="I167" s="35" t="s">
        <v>193</v>
      </c>
      <c r="J167" s="35" t="s">
        <v>193</v>
      </c>
      <c r="K167" s="35" t="s">
        <v>193</v>
      </c>
      <c r="L167" s="35" t="s">
        <v>193</v>
      </c>
      <c r="M167" s="35" t="s">
        <v>193</v>
      </c>
      <c r="N167" s="35" t="s">
        <v>193</v>
      </c>
      <c r="O167" s="35" t="s">
        <v>193</v>
      </c>
      <c r="P167" s="35" t="s">
        <v>193</v>
      </c>
      <c r="Q167" s="35" t="s">
        <v>193</v>
      </c>
      <c r="R167" s="35" t="s">
        <v>193</v>
      </c>
      <c r="S167" s="35" t="s">
        <v>193</v>
      </c>
      <c r="T167" s="35" t="s">
        <v>193</v>
      </c>
      <c r="U167" s="35" t="s">
        <v>193</v>
      </c>
      <c r="V167" s="35" t="s">
        <v>193</v>
      </c>
      <c r="W167" s="35" t="s">
        <v>193</v>
      </c>
      <c r="X167" s="35" t="s">
        <v>193</v>
      </c>
      <c r="Y167" s="35" t="s">
        <v>193</v>
      </c>
      <c r="Z167" s="35" t="s">
        <v>193</v>
      </c>
      <c r="AA167" s="35" t="s">
        <v>193</v>
      </c>
      <c r="AB167" s="35" t="s">
        <v>193</v>
      </c>
      <c r="AC167" s="35" t="s">
        <v>193</v>
      </c>
      <c r="AD167" s="35" t="s">
        <v>193</v>
      </c>
      <c r="AE167" s="35" t="s">
        <v>193</v>
      </c>
      <c r="AF167" s="35" t="s">
        <v>193</v>
      </c>
      <c r="AG167" s="35" t="s">
        <v>193</v>
      </c>
      <c r="AH167" s="35" t="s">
        <v>193</v>
      </c>
    </row>
    <row r="168" spans="1:34" ht="56.25">
      <c r="A168" s="33" t="s">
        <v>291</v>
      </c>
      <c r="B168" s="42" t="s">
        <v>343</v>
      </c>
      <c r="C168" s="35" t="s">
        <v>344</v>
      </c>
      <c r="D168" s="35" t="s">
        <v>193</v>
      </c>
      <c r="E168" s="35" t="s">
        <v>193</v>
      </c>
      <c r="F168" s="35" t="s">
        <v>193</v>
      </c>
      <c r="G168" s="35" t="s">
        <v>193</v>
      </c>
      <c r="H168" s="35" t="s">
        <v>193</v>
      </c>
      <c r="I168" s="35" t="s">
        <v>193</v>
      </c>
      <c r="J168" s="35" t="s">
        <v>193</v>
      </c>
      <c r="K168" s="35" t="s">
        <v>193</v>
      </c>
      <c r="L168" s="35" t="s">
        <v>193</v>
      </c>
      <c r="M168" s="35" t="s">
        <v>193</v>
      </c>
      <c r="N168" s="35" t="s">
        <v>193</v>
      </c>
      <c r="O168" s="35" t="s">
        <v>193</v>
      </c>
      <c r="P168" s="35" t="s">
        <v>193</v>
      </c>
      <c r="Q168" s="35" t="s">
        <v>193</v>
      </c>
      <c r="R168" s="35" t="s">
        <v>193</v>
      </c>
      <c r="S168" s="35" t="s">
        <v>193</v>
      </c>
      <c r="T168" s="35" t="s">
        <v>193</v>
      </c>
      <c r="U168" s="35" t="s">
        <v>193</v>
      </c>
      <c r="V168" s="35" t="s">
        <v>193</v>
      </c>
      <c r="W168" s="35" t="s">
        <v>193</v>
      </c>
      <c r="X168" s="35" t="s">
        <v>193</v>
      </c>
      <c r="Y168" s="35" t="s">
        <v>193</v>
      </c>
      <c r="Z168" s="35" t="s">
        <v>193</v>
      </c>
      <c r="AA168" s="35" t="s">
        <v>193</v>
      </c>
      <c r="AB168" s="35" t="s">
        <v>193</v>
      </c>
      <c r="AC168" s="35" t="s">
        <v>193</v>
      </c>
      <c r="AD168" s="35" t="s">
        <v>193</v>
      </c>
      <c r="AE168" s="35" t="s">
        <v>193</v>
      </c>
      <c r="AF168" s="35" t="s">
        <v>193</v>
      </c>
      <c r="AG168" s="35" t="s">
        <v>193</v>
      </c>
      <c r="AH168" s="35" t="s">
        <v>193</v>
      </c>
    </row>
    <row r="169" spans="1:34" ht="93.75">
      <c r="A169" s="33" t="s">
        <v>291</v>
      </c>
      <c r="B169" s="42" t="s">
        <v>345</v>
      </c>
      <c r="C169" s="35" t="s">
        <v>346</v>
      </c>
      <c r="D169" s="35" t="s">
        <v>193</v>
      </c>
      <c r="E169" s="35" t="s">
        <v>193</v>
      </c>
      <c r="F169" s="35" t="s">
        <v>193</v>
      </c>
      <c r="G169" s="35" t="s">
        <v>193</v>
      </c>
      <c r="H169" s="35" t="s">
        <v>193</v>
      </c>
      <c r="I169" s="35" t="s">
        <v>193</v>
      </c>
      <c r="J169" s="35" t="s">
        <v>193</v>
      </c>
      <c r="K169" s="35" t="s">
        <v>193</v>
      </c>
      <c r="L169" s="35" t="s">
        <v>193</v>
      </c>
      <c r="M169" s="35" t="s">
        <v>193</v>
      </c>
      <c r="N169" s="35" t="s">
        <v>193</v>
      </c>
      <c r="O169" s="35" t="s">
        <v>193</v>
      </c>
      <c r="P169" s="35" t="s">
        <v>193</v>
      </c>
      <c r="Q169" s="35" t="s">
        <v>193</v>
      </c>
      <c r="R169" s="35" t="s">
        <v>193</v>
      </c>
      <c r="S169" s="35" t="s">
        <v>193</v>
      </c>
      <c r="T169" s="35" t="s">
        <v>193</v>
      </c>
      <c r="U169" s="35" t="s">
        <v>193</v>
      </c>
      <c r="V169" s="35" t="s">
        <v>193</v>
      </c>
      <c r="W169" s="35" t="s">
        <v>193</v>
      </c>
      <c r="X169" s="35" t="s">
        <v>193</v>
      </c>
      <c r="Y169" s="35" t="s">
        <v>193</v>
      </c>
      <c r="Z169" s="35" t="s">
        <v>193</v>
      </c>
      <c r="AA169" s="35" t="s">
        <v>193</v>
      </c>
      <c r="AB169" s="35" t="s">
        <v>193</v>
      </c>
      <c r="AC169" s="35" t="s">
        <v>193</v>
      </c>
      <c r="AD169" s="35" t="s">
        <v>193</v>
      </c>
      <c r="AE169" s="35" t="s">
        <v>193</v>
      </c>
      <c r="AF169" s="35" t="s">
        <v>193</v>
      </c>
      <c r="AG169" s="35" t="s">
        <v>193</v>
      </c>
      <c r="AH169" s="35" t="s">
        <v>193</v>
      </c>
    </row>
    <row r="170" spans="1:34" ht="75">
      <c r="A170" s="33" t="s">
        <v>291</v>
      </c>
      <c r="B170" s="42" t="s">
        <v>347</v>
      </c>
      <c r="C170" s="35" t="s">
        <v>348</v>
      </c>
      <c r="D170" s="35" t="s">
        <v>193</v>
      </c>
      <c r="E170" s="35" t="s">
        <v>193</v>
      </c>
      <c r="F170" s="35" t="s">
        <v>193</v>
      </c>
      <c r="G170" s="35" t="s">
        <v>193</v>
      </c>
      <c r="H170" s="35" t="s">
        <v>193</v>
      </c>
      <c r="I170" s="35" t="s">
        <v>193</v>
      </c>
      <c r="J170" s="35" t="s">
        <v>193</v>
      </c>
      <c r="K170" s="35" t="s">
        <v>193</v>
      </c>
      <c r="L170" s="35" t="s">
        <v>193</v>
      </c>
      <c r="M170" s="35" t="s">
        <v>193</v>
      </c>
      <c r="N170" s="35" t="s">
        <v>193</v>
      </c>
      <c r="O170" s="35" t="s">
        <v>193</v>
      </c>
      <c r="P170" s="35" t="s">
        <v>193</v>
      </c>
      <c r="Q170" s="35" t="s">
        <v>193</v>
      </c>
      <c r="R170" s="35" t="s">
        <v>193</v>
      </c>
      <c r="S170" s="35" t="s">
        <v>193</v>
      </c>
      <c r="T170" s="35" t="s">
        <v>193</v>
      </c>
      <c r="U170" s="35" t="s">
        <v>193</v>
      </c>
      <c r="V170" s="35" t="s">
        <v>193</v>
      </c>
      <c r="W170" s="35" t="s">
        <v>193</v>
      </c>
      <c r="X170" s="35" t="s">
        <v>193</v>
      </c>
      <c r="Y170" s="35" t="s">
        <v>193</v>
      </c>
      <c r="Z170" s="35" t="s">
        <v>193</v>
      </c>
      <c r="AA170" s="35" t="s">
        <v>193</v>
      </c>
      <c r="AB170" s="35" t="s">
        <v>193</v>
      </c>
      <c r="AC170" s="35" t="s">
        <v>193</v>
      </c>
      <c r="AD170" s="35" t="s">
        <v>193</v>
      </c>
      <c r="AE170" s="35" t="s">
        <v>193</v>
      </c>
      <c r="AF170" s="35" t="s">
        <v>193</v>
      </c>
      <c r="AG170" s="35" t="s">
        <v>193</v>
      </c>
      <c r="AH170" s="35" t="s">
        <v>193</v>
      </c>
    </row>
    <row r="171" spans="1:34" ht="56.25">
      <c r="A171" s="33" t="s">
        <v>291</v>
      </c>
      <c r="B171" s="42" t="s">
        <v>349</v>
      </c>
      <c r="C171" s="35" t="s">
        <v>350</v>
      </c>
      <c r="D171" s="35" t="s">
        <v>193</v>
      </c>
      <c r="E171" s="35" t="s">
        <v>193</v>
      </c>
      <c r="F171" s="35" t="s">
        <v>193</v>
      </c>
      <c r="G171" s="35" t="s">
        <v>193</v>
      </c>
      <c r="H171" s="35" t="s">
        <v>193</v>
      </c>
      <c r="I171" s="35" t="s">
        <v>193</v>
      </c>
      <c r="J171" s="35" t="s">
        <v>193</v>
      </c>
      <c r="K171" s="35" t="s">
        <v>193</v>
      </c>
      <c r="L171" s="35" t="s">
        <v>193</v>
      </c>
      <c r="M171" s="35" t="s">
        <v>193</v>
      </c>
      <c r="N171" s="35" t="s">
        <v>193</v>
      </c>
      <c r="O171" s="35" t="s">
        <v>193</v>
      </c>
      <c r="P171" s="35" t="s">
        <v>193</v>
      </c>
      <c r="Q171" s="35" t="s">
        <v>193</v>
      </c>
      <c r="R171" s="35" t="s">
        <v>193</v>
      </c>
      <c r="S171" s="35" t="s">
        <v>193</v>
      </c>
      <c r="T171" s="35" t="s">
        <v>193</v>
      </c>
      <c r="U171" s="35" t="s">
        <v>193</v>
      </c>
      <c r="V171" s="35" t="s">
        <v>193</v>
      </c>
      <c r="W171" s="35" t="s">
        <v>193</v>
      </c>
      <c r="X171" s="35" t="s">
        <v>193</v>
      </c>
      <c r="Y171" s="35" t="s">
        <v>193</v>
      </c>
      <c r="Z171" s="35" t="s">
        <v>193</v>
      </c>
      <c r="AA171" s="35" t="s">
        <v>193</v>
      </c>
      <c r="AB171" s="35" t="s">
        <v>193</v>
      </c>
      <c r="AC171" s="35" t="s">
        <v>193</v>
      </c>
      <c r="AD171" s="35" t="s">
        <v>193</v>
      </c>
      <c r="AE171" s="35" t="s">
        <v>193</v>
      </c>
      <c r="AF171" s="35" t="s">
        <v>193</v>
      </c>
      <c r="AG171" s="35" t="s">
        <v>193</v>
      </c>
      <c r="AH171" s="35" t="s">
        <v>193</v>
      </c>
    </row>
    <row r="172" spans="1:34" ht="56.25">
      <c r="A172" s="33" t="s">
        <v>291</v>
      </c>
      <c r="B172" s="42" t="s">
        <v>351</v>
      </c>
      <c r="C172" s="35" t="s">
        <v>352</v>
      </c>
      <c r="D172" s="35" t="s">
        <v>193</v>
      </c>
      <c r="E172" s="35" t="s">
        <v>193</v>
      </c>
      <c r="F172" s="35" t="s">
        <v>193</v>
      </c>
      <c r="G172" s="35" t="s">
        <v>193</v>
      </c>
      <c r="H172" s="35" t="s">
        <v>193</v>
      </c>
      <c r="I172" s="35" t="s">
        <v>193</v>
      </c>
      <c r="J172" s="35" t="s">
        <v>193</v>
      </c>
      <c r="K172" s="35" t="s">
        <v>193</v>
      </c>
      <c r="L172" s="35" t="s">
        <v>193</v>
      </c>
      <c r="M172" s="35" t="s">
        <v>193</v>
      </c>
      <c r="N172" s="35" t="s">
        <v>193</v>
      </c>
      <c r="O172" s="35" t="s">
        <v>193</v>
      </c>
      <c r="P172" s="35" t="s">
        <v>193</v>
      </c>
      <c r="Q172" s="35" t="s">
        <v>193</v>
      </c>
      <c r="R172" s="35" t="s">
        <v>193</v>
      </c>
      <c r="S172" s="35" t="s">
        <v>193</v>
      </c>
      <c r="T172" s="35" t="s">
        <v>193</v>
      </c>
      <c r="U172" s="35" t="s">
        <v>193</v>
      </c>
      <c r="V172" s="35" t="s">
        <v>193</v>
      </c>
      <c r="W172" s="35" t="s">
        <v>193</v>
      </c>
      <c r="X172" s="35" t="s">
        <v>193</v>
      </c>
      <c r="Y172" s="35" t="s">
        <v>193</v>
      </c>
      <c r="Z172" s="35" t="s">
        <v>193</v>
      </c>
      <c r="AA172" s="35" t="s">
        <v>193</v>
      </c>
      <c r="AB172" s="35" t="s">
        <v>193</v>
      </c>
      <c r="AC172" s="35" t="s">
        <v>193</v>
      </c>
      <c r="AD172" s="35" t="s">
        <v>193</v>
      </c>
      <c r="AE172" s="35" t="s">
        <v>193</v>
      </c>
      <c r="AF172" s="35" t="s">
        <v>193</v>
      </c>
      <c r="AG172" s="35" t="s">
        <v>193</v>
      </c>
      <c r="AH172" s="35" t="s">
        <v>193</v>
      </c>
    </row>
    <row r="173" spans="1:34" ht="56.25">
      <c r="A173" s="50" t="s">
        <v>291</v>
      </c>
      <c r="B173" s="42" t="s">
        <v>353</v>
      </c>
      <c r="C173" s="60" t="s">
        <v>354</v>
      </c>
      <c r="D173" s="35" t="s">
        <v>193</v>
      </c>
      <c r="E173" s="35" t="s">
        <v>193</v>
      </c>
      <c r="F173" s="35" t="s">
        <v>193</v>
      </c>
      <c r="G173" s="35" t="s">
        <v>193</v>
      </c>
      <c r="H173" s="35" t="s">
        <v>193</v>
      </c>
      <c r="I173" s="35" t="s">
        <v>193</v>
      </c>
      <c r="J173" s="35" t="s">
        <v>193</v>
      </c>
      <c r="K173" s="35" t="s">
        <v>193</v>
      </c>
      <c r="L173" s="35" t="s">
        <v>193</v>
      </c>
      <c r="M173" s="35" t="s">
        <v>193</v>
      </c>
      <c r="N173" s="35" t="s">
        <v>193</v>
      </c>
      <c r="O173" s="35" t="s">
        <v>193</v>
      </c>
      <c r="P173" s="35" t="s">
        <v>193</v>
      </c>
      <c r="Q173" s="35" t="s">
        <v>193</v>
      </c>
      <c r="R173" s="35" t="s">
        <v>193</v>
      </c>
      <c r="S173" s="35" t="s">
        <v>193</v>
      </c>
      <c r="T173" s="35" t="s">
        <v>193</v>
      </c>
      <c r="U173" s="35" t="s">
        <v>193</v>
      </c>
      <c r="V173" s="35" t="s">
        <v>193</v>
      </c>
      <c r="W173" s="35" t="s">
        <v>193</v>
      </c>
      <c r="X173" s="35" t="s">
        <v>193</v>
      </c>
      <c r="Y173" s="35" t="s">
        <v>193</v>
      </c>
      <c r="Z173" s="35" t="s">
        <v>193</v>
      </c>
      <c r="AA173" s="35" t="s">
        <v>193</v>
      </c>
      <c r="AB173" s="35" t="s">
        <v>193</v>
      </c>
      <c r="AC173" s="35" t="s">
        <v>193</v>
      </c>
      <c r="AD173" s="35" t="s">
        <v>193</v>
      </c>
      <c r="AE173" s="35" t="s">
        <v>193</v>
      </c>
      <c r="AF173" s="35" t="s">
        <v>193</v>
      </c>
      <c r="AG173" s="35" t="s">
        <v>193</v>
      </c>
      <c r="AH173" s="35" t="s">
        <v>193</v>
      </c>
    </row>
    <row r="174" spans="1:34" ht="112.5">
      <c r="A174" s="50" t="s">
        <v>291</v>
      </c>
      <c r="B174" s="42" t="s">
        <v>355</v>
      </c>
      <c r="C174" s="60" t="s">
        <v>356</v>
      </c>
      <c r="D174" s="35" t="s">
        <v>193</v>
      </c>
      <c r="E174" s="35" t="s">
        <v>193</v>
      </c>
      <c r="F174" s="35" t="s">
        <v>193</v>
      </c>
      <c r="G174" s="35" t="s">
        <v>193</v>
      </c>
      <c r="H174" s="35" t="s">
        <v>193</v>
      </c>
      <c r="I174" s="35" t="s">
        <v>193</v>
      </c>
      <c r="J174" s="35" t="s">
        <v>193</v>
      </c>
      <c r="K174" s="35" t="s">
        <v>193</v>
      </c>
      <c r="L174" s="35" t="s">
        <v>193</v>
      </c>
      <c r="M174" s="35" t="s">
        <v>193</v>
      </c>
      <c r="N174" s="35" t="s">
        <v>193</v>
      </c>
      <c r="O174" s="35" t="s">
        <v>193</v>
      </c>
      <c r="P174" s="35" t="s">
        <v>193</v>
      </c>
      <c r="Q174" s="35" t="s">
        <v>193</v>
      </c>
      <c r="R174" s="35" t="s">
        <v>193</v>
      </c>
      <c r="S174" s="35" t="s">
        <v>193</v>
      </c>
      <c r="T174" s="35" t="s">
        <v>193</v>
      </c>
      <c r="U174" s="35" t="s">
        <v>193</v>
      </c>
      <c r="V174" s="35" t="s">
        <v>193</v>
      </c>
      <c r="W174" s="35" t="s">
        <v>193</v>
      </c>
      <c r="X174" s="35" t="s">
        <v>193</v>
      </c>
      <c r="Y174" s="35" t="s">
        <v>193</v>
      </c>
      <c r="Z174" s="35" t="s">
        <v>193</v>
      </c>
      <c r="AA174" s="35" t="s">
        <v>193</v>
      </c>
      <c r="AB174" s="35" t="s">
        <v>193</v>
      </c>
      <c r="AC174" s="35" t="s">
        <v>193</v>
      </c>
      <c r="AD174" s="35" t="s">
        <v>193</v>
      </c>
      <c r="AE174" s="35" t="s">
        <v>193</v>
      </c>
      <c r="AF174" s="35" t="s">
        <v>193</v>
      </c>
      <c r="AG174" s="35" t="s">
        <v>193</v>
      </c>
      <c r="AH174" s="35" t="s">
        <v>193</v>
      </c>
    </row>
    <row r="175" spans="1:34" ht="18.75">
      <c r="A175" s="50" t="s">
        <v>291</v>
      </c>
      <c r="B175" s="42" t="s">
        <v>357</v>
      </c>
      <c r="C175" s="60" t="s">
        <v>358</v>
      </c>
      <c r="D175" s="35" t="s">
        <v>193</v>
      </c>
      <c r="E175" s="35" t="s">
        <v>193</v>
      </c>
      <c r="F175" s="35" t="s">
        <v>193</v>
      </c>
      <c r="G175" s="35" t="s">
        <v>193</v>
      </c>
      <c r="H175" s="35" t="s">
        <v>193</v>
      </c>
      <c r="I175" s="35" t="s">
        <v>193</v>
      </c>
      <c r="J175" s="35" t="s">
        <v>193</v>
      </c>
      <c r="K175" s="35" t="s">
        <v>193</v>
      </c>
      <c r="L175" s="35" t="s">
        <v>193</v>
      </c>
      <c r="M175" s="35" t="s">
        <v>193</v>
      </c>
      <c r="N175" s="35" t="s">
        <v>193</v>
      </c>
      <c r="O175" s="35" t="s">
        <v>193</v>
      </c>
      <c r="P175" s="35" t="s">
        <v>193</v>
      </c>
      <c r="Q175" s="35" t="s">
        <v>193</v>
      </c>
      <c r="R175" s="35" t="s">
        <v>193</v>
      </c>
      <c r="S175" s="35" t="s">
        <v>193</v>
      </c>
      <c r="T175" s="35" t="s">
        <v>193</v>
      </c>
      <c r="U175" s="35" t="s">
        <v>193</v>
      </c>
      <c r="V175" s="35" t="s">
        <v>193</v>
      </c>
      <c r="W175" s="35" t="s">
        <v>193</v>
      </c>
      <c r="X175" s="35" t="s">
        <v>193</v>
      </c>
      <c r="Y175" s="35" t="s">
        <v>193</v>
      </c>
      <c r="Z175" s="35" t="s">
        <v>193</v>
      </c>
      <c r="AA175" s="35" t="s">
        <v>193</v>
      </c>
      <c r="AB175" s="35" t="s">
        <v>193</v>
      </c>
      <c r="AC175" s="35" t="s">
        <v>193</v>
      </c>
      <c r="AD175" s="35" t="s">
        <v>193</v>
      </c>
      <c r="AE175" s="35" t="s">
        <v>193</v>
      </c>
      <c r="AF175" s="35" t="s">
        <v>193</v>
      </c>
      <c r="AG175" s="35" t="s">
        <v>193</v>
      </c>
      <c r="AH175" s="35" t="s">
        <v>193</v>
      </c>
    </row>
    <row r="176" spans="1:34" ht="18.75">
      <c r="A176" s="50" t="s">
        <v>291</v>
      </c>
      <c r="B176" s="42" t="s">
        <v>359</v>
      </c>
      <c r="C176" s="60" t="s">
        <v>360</v>
      </c>
      <c r="D176" s="35" t="s">
        <v>193</v>
      </c>
      <c r="E176" s="35" t="s">
        <v>193</v>
      </c>
      <c r="F176" s="35" t="s">
        <v>193</v>
      </c>
      <c r="G176" s="35" t="s">
        <v>193</v>
      </c>
      <c r="H176" s="35" t="s">
        <v>193</v>
      </c>
      <c r="I176" s="35" t="s">
        <v>193</v>
      </c>
      <c r="J176" s="35" t="s">
        <v>193</v>
      </c>
      <c r="K176" s="35" t="s">
        <v>193</v>
      </c>
      <c r="L176" s="35" t="s">
        <v>193</v>
      </c>
      <c r="M176" s="35" t="s">
        <v>193</v>
      </c>
      <c r="N176" s="35" t="s">
        <v>193</v>
      </c>
      <c r="O176" s="35" t="s">
        <v>193</v>
      </c>
      <c r="P176" s="35" t="s">
        <v>193</v>
      </c>
      <c r="Q176" s="35" t="s">
        <v>193</v>
      </c>
      <c r="R176" s="35" t="s">
        <v>193</v>
      </c>
      <c r="S176" s="35" t="s">
        <v>193</v>
      </c>
      <c r="T176" s="35" t="s">
        <v>193</v>
      </c>
      <c r="U176" s="35" t="s">
        <v>193</v>
      </c>
      <c r="V176" s="35" t="s">
        <v>193</v>
      </c>
      <c r="W176" s="35" t="s">
        <v>193</v>
      </c>
      <c r="X176" s="35" t="s">
        <v>193</v>
      </c>
      <c r="Y176" s="35" t="s">
        <v>193</v>
      </c>
      <c r="Z176" s="35" t="s">
        <v>193</v>
      </c>
      <c r="AA176" s="35" t="s">
        <v>193</v>
      </c>
      <c r="AB176" s="35" t="s">
        <v>193</v>
      </c>
      <c r="AC176" s="35" t="s">
        <v>193</v>
      </c>
      <c r="AD176" s="35" t="s">
        <v>193</v>
      </c>
      <c r="AE176" s="35" t="s">
        <v>193</v>
      </c>
      <c r="AF176" s="35" t="s">
        <v>193</v>
      </c>
      <c r="AG176" s="35" t="s">
        <v>193</v>
      </c>
      <c r="AH176" s="35" t="s">
        <v>193</v>
      </c>
    </row>
    <row r="177" spans="1:34" ht="18.75">
      <c r="A177" s="50" t="s">
        <v>291</v>
      </c>
      <c r="B177" s="42" t="s">
        <v>361</v>
      </c>
      <c r="C177" s="60" t="s">
        <v>362</v>
      </c>
      <c r="D177" s="35" t="s">
        <v>193</v>
      </c>
      <c r="E177" s="35" t="s">
        <v>193</v>
      </c>
      <c r="F177" s="35" t="s">
        <v>193</v>
      </c>
      <c r="G177" s="35" t="s">
        <v>193</v>
      </c>
      <c r="H177" s="35" t="s">
        <v>193</v>
      </c>
      <c r="I177" s="35" t="s">
        <v>193</v>
      </c>
      <c r="J177" s="35" t="s">
        <v>193</v>
      </c>
      <c r="K177" s="35" t="s">
        <v>193</v>
      </c>
      <c r="L177" s="35" t="s">
        <v>193</v>
      </c>
      <c r="M177" s="35" t="s">
        <v>193</v>
      </c>
      <c r="N177" s="35" t="s">
        <v>193</v>
      </c>
      <c r="O177" s="35" t="s">
        <v>193</v>
      </c>
      <c r="P177" s="35" t="s">
        <v>193</v>
      </c>
      <c r="Q177" s="35" t="s">
        <v>193</v>
      </c>
      <c r="R177" s="35" t="s">
        <v>193</v>
      </c>
      <c r="S177" s="35" t="s">
        <v>193</v>
      </c>
      <c r="T177" s="35" t="s">
        <v>193</v>
      </c>
      <c r="U177" s="35" t="s">
        <v>193</v>
      </c>
      <c r="V177" s="35" t="s">
        <v>193</v>
      </c>
      <c r="W177" s="35" t="s">
        <v>193</v>
      </c>
      <c r="X177" s="35" t="s">
        <v>193</v>
      </c>
      <c r="Y177" s="35" t="s">
        <v>193</v>
      </c>
      <c r="Z177" s="35" t="s">
        <v>193</v>
      </c>
      <c r="AA177" s="35" t="s">
        <v>193</v>
      </c>
      <c r="AB177" s="35" t="s">
        <v>193</v>
      </c>
      <c r="AC177" s="35" t="s">
        <v>193</v>
      </c>
      <c r="AD177" s="35" t="s">
        <v>193</v>
      </c>
      <c r="AE177" s="35" t="s">
        <v>193</v>
      </c>
      <c r="AF177" s="35" t="s">
        <v>193</v>
      </c>
      <c r="AG177" s="35" t="s">
        <v>193</v>
      </c>
      <c r="AH177" s="35" t="s">
        <v>193</v>
      </c>
    </row>
    <row r="178" spans="1:34" ht="18.75">
      <c r="A178" s="50" t="s">
        <v>291</v>
      </c>
      <c r="B178" s="42" t="s">
        <v>363</v>
      </c>
      <c r="C178" s="60" t="s">
        <v>364</v>
      </c>
      <c r="D178" s="35" t="s">
        <v>193</v>
      </c>
      <c r="E178" s="35" t="s">
        <v>193</v>
      </c>
      <c r="F178" s="35" t="s">
        <v>193</v>
      </c>
      <c r="G178" s="35" t="s">
        <v>193</v>
      </c>
      <c r="H178" s="35" t="s">
        <v>193</v>
      </c>
      <c r="I178" s="35" t="s">
        <v>193</v>
      </c>
      <c r="J178" s="35" t="s">
        <v>193</v>
      </c>
      <c r="K178" s="35" t="s">
        <v>193</v>
      </c>
      <c r="L178" s="35" t="s">
        <v>193</v>
      </c>
      <c r="M178" s="35" t="s">
        <v>193</v>
      </c>
      <c r="N178" s="35" t="s">
        <v>193</v>
      </c>
      <c r="O178" s="35" t="s">
        <v>193</v>
      </c>
      <c r="P178" s="35" t="s">
        <v>193</v>
      </c>
      <c r="Q178" s="35" t="s">
        <v>193</v>
      </c>
      <c r="R178" s="35" t="s">
        <v>193</v>
      </c>
      <c r="S178" s="35" t="s">
        <v>193</v>
      </c>
      <c r="T178" s="35" t="s">
        <v>193</v>
      </c>
      <c r="U178" s="35" t="s">
        <v>193</v>
      </c>
      <c r="V178" s="35" t="s">
        <v>193</v>
      </c>
      <c r="W178" s="35" t="s">
        <v>193</v>
      </c>
      <c r="X178" s="35" t="s">
        <v>193</v>
      </c>
      <c r="Y178" s="35" t="s">
        <v>193</v>
      </c>
      <c r="Z178" s="35" t="s">
        <v>193</v>
      </c>
      <c r="AA178" s="35" t="s">
        <v>193</v>
      </c>
      <c r="AB178" s="35" t="s">
        <v>193</v>
      </c>
      <c r="AC178" s="35" t="s">
        <v>193</v>
      </c>
      <c r="AD178" s="35" t="s">
        <v>193</v>
      </c>
      <c r="AE178" s="35" t="s">
        <v>193</v>
      </c>
      <c r="AF178" s="35" t="s">
        <v>193</v>
      </c>
      <c r="AG178" s="35" t="s">
        <v>193</v>
      </c>
      <c r="AH178" s="35" t="s">
        <v>193</v>
      </c>
    </row>
    <row r="179" spans="1:34" ht="18.75">
      <c r="A179" s="50" t="s">
        <v>291</v>
      </c>
      <c r="B179" s="42" t="s">
        <v>365</v>
      </c>
      <c r="C179" s="60" t="s">
        <v>366</v>
      </c>
      <c r="D179" s="35" t="s">
        <v>193</v>
      </c>
      <c r="E179" s="35" t="s">
        <v>193</v>
      </c>
      <c r="F179" s="35" t="s">
        <v>193</v>
      </c>
      <c r="G179" s="35" t="s">
        <v>193</v>
      </c>
      <c r="H179" s="35" t="s">
        <v>193</v>
      </c>
      <c r="I179" s="35" t="s">
        <v>193</v>
      </c>
      <c r="J179" s="35" t="s">
        <v>193</v>
      </c>
      <c r="K179" s="35" t="s">
        <v>193</v>
      </c>
      <c r="L179" s="35" t="s">
        <v>193</v>
      </c>
      <c r="M179" s="35" t="s">
        <v>193</v>
      </c>
      <c r="N179" s="35" t="s">
        <v>193</v>
      </c>
      <c r="O179" s="35" t="s">
        <v>193</v>
      </c>
      <c r="P179" s="35" t="s">
        <v>193</v>
      </c>
      <c r="Q179" s="35" t="s">
        <v>193</v>
      </c>
      <c r="R179" s="35" t="s">
        <v>193</v>
      </c>
      <c r="S179" s="35" t="s">
        <v>193</v>
      </c>
      <c r="T179" s="35" t="s">
        <v>193</v>
      </c>
      <c r="U179" s="35" t="s">
        <v>193</v>
      </c>
      <c r="V179" s="35" t="s">
        <v>193</v>
      </c>
      <c r="W179" s="35" t="s">
        <v>193</v>
      </c>
      <c r="X179" s="35" t="s">
        <v>193</v>
      </c>
      <c r="Y179" s="35" t="s">
        <v>193</v>
      </c>
      <c r="Z179" s="35" t="s">
        <v>193</v>
      </c>
      <c r="AA179" s="35" t="s">
        <v>193</v>
      </c>
      <c r="AB179" s="35" t="s">
        <v>193</v>
      </c>
      <c r="AC179" s="35" t="s">
        <v>193</v>
      </c>
      <c r="AD179" s="35" t="s">
        <v>193</v>
      </c>
      <c r="AE179" s="35" t="s">
        <v>193</v>
      </c>
      <c r="AF179" s="35" t="s">
        <v>193</v>
      </c>
      <c r="AG179" s="35" t="s">
        <v>193</v>
      </c>
      <c r="AH179" s="35" t="s">
        <v>193</v>
      </c>
    </row>
    <row r="180" spans="1:34" ht="18.75">
      <c r="A180" s="50" t="s">
        <v>291</v>
      </c>
      <c r="B180" s="42" t="s">
        <v>367</v>
      </c>
      <c r="C180" s="60" t="s">
        <v>368</v>
      </c>
      <c r="D180" s="35" t="s">
        <v>193</v>
      </c>
      <c r="E180" s="35" t="s">
        <v>193</v>
      </c>
      <c r="F180" s="35" t="s">
        <v>193</v>
      </c>
      <c r="G180" s="35" t="s">
        <v>193</v>
      </c>
      <c r="H180" s="35" t="s">
        <v>193</v>
      </c>
      <c r="I180" s="35" t="s">
        <v>193</v>
      </c>
      <c r="J180" s="35" t="s">
        <v>193</v>
      </c>
      <c r="K180" s="35" t="s">
        <v>193</v>
      </c>
      <c r="L180" s="35" t="s">
        <v>193</v>
      </c>
      <c r="M180" s="35" t="s">
        <v>193</v>
      </c>
      <c r="N180" s="35" t="s">
        <v>193</v>
      </c>
      <c r="O180" s="35" t="s">
        <v>193</v>
      </c>
      <c r="P180" s="35" t="s">
        <v>193</v>
      </c>
      <c r="Q180" s="35" t="s">
        <v>193</v>
      </c>
      <c r="R180" s="35" t="s">
        <v>193</v>
      </c>
      <c r="S180" s="35" t="s">
        <v>193</v>
      </c>
      <c r="T180" s="35" t="s">
        <v>193</v>
      </c>
      <c r="U180" s="35" t="s">
        <v>193</v>
      </c>
      <c r="V180" s="35" t="s">
        <v>193</v>
      </c>
      <c r="W180" s="35" t="s">
        <v>193</v>
      </c>
      <c r="X180" s="35" t="s">
        <v>193</v>
      </c>
      <c r="Y180" s="35" t="s">
        <v>193</v>
      </c>
      <c r="Z180" s="35" t="s">
        <v>193</v>
      </c>
      <c r="AA180" s="35" t="s">
        <v>193</v>
      </c>
      <c r="AB180" s="35" t="s">
        <v>193</v>
      </c>
      <c r="AC180" s="35" t="s">
        <v>193</v>
      </c>
      <c r="AD180" s="35" t="s">
        <v>193</v>
      </c>
      <c r="AE180" s="35" t="s">
        <v>193</v>
      </c>
      <c r="AF180" s="35" t="s">
        <v>193</v>
      </c>
      <c r="AG180" s="35" t="s">
        <v>193</v>
      </c>
      <c r="AH180" s="35" t="s">
        <v>193</v>
      </c>
    </row>
    <row r="181" spans="1:34" ht="18.75">
      <c r="A181" s="50" t="s">
        <v>291</v>
      </c>
      <c r="B181" s="42" t="s">
        <v>369</v>
      </c>
      <c r="C181" s="60" t="s">
        <v>370</v>
      </c>
      <c r="D181" s="35" t="s">
        <v>193</v>
      </c>
      <c r="E181" s="35" t="s">
        <v>193</v>
      </c>
      <c r="F181" s="35" t="s">
        <v>193</v>
      </c>
      <c r="G181" s="35" t="s">
        <v>193</v>
      </c>
      <c r="H181" s="35" t="s">
        <v>193</v>
      </c>
      <c r="I181" s="35" t="s">
        <v>193</v>
      </c>
      <c r="J181" s="35" t="s">
        <v>193</v>
      </c>
      <c r="K181" s="35" t="s">
        <v>193</v>
      </c>
      <c r="L181" s="35" t="s">
        <v>193</v>
      </c>
      <c r="M181" s="35" t="s">
        <v>193</v>
      </c>
      <c r="N181" s="35" t="s">
        <v>193</v>
      </c>
      <c r="O181" s="35" t="s">
        <v>193</v>
      </c>
      <c r="P181" s="35" t="s">
        <v>193</v>
      </c>
      <c r="Q181" s="35" t="s">
        <v>193</v>
      </c>
      <c r="R181" s="35" t="s">
        <v>193</v>
      </c>
      <c r="S181" s="35" t="s">
        <v>193</v>
      </c>
      <c r="T181" s="35" t="s">
        <v>193</v>
      </c>
      <c r="U181" s="35" t="s">
        <v>193</v>
      </c>
      <c r="V181" s="35" t="s">
        <v>193</v>
      </c>
      <c r="W181" s="35" t="s">
        <v>193</v>
      </c>
      <c r="X181" s="35" t="s">
        <v>193</v>
      </c>
      <c r="Y181" s="35" t="s">
        <v>193</v>
      </c>
      <c r="Z181" s="35" t="s">
        <v>193</v>
      </c>
      <c r="AA181" s="35" t="s">
        <v>193</v>
      </c>
      <c r="AB181" s="35" t="s">
        <v>193</v>
      </c>
      <c r="AC181" s="35" t="s">
        <v>193</v>
      </c>
      <c r="AD181" s="35" t="s">
        <v>193</v>
      </c>
      <c r="AE181" s="35" t="s">
        <v>193</v>
      </c>
      <c r="AF181" s="35" t="s">
        <v>193</v>
      </c>
      <c r="AG181" s="35" t="s">
        <v>193</v>
      </c>
      <c r="AH181" s="35" t="s">
        <v>193</v>
      </c>
    </row>
    <row r="182" spans="1:34" ht="75">
      <c r="A182" s="50" t="s">
        <v>291</v>
      </c>
      <c r="B182" s="42" t="s">
        <v>371</v>
      </c>
      <c r="C182" s="60" t="s">
        <v>372</v>
      </c>
      <c r="D182" s="35" t="s">
        <v>193</v>
      </c>
      <c r="E182" s="35" t="s">
        <v>193</v>
      </c>
      <c r="F182" s="35" t="s">
        <v>193</v>
      </c>
      <c r="G182" s="35" t="s">
        <v>193</v>
      </c>
      <c r="H182" s="35" t="s">
        <v>193</v>
      </c>
      <c r="I182" s="35" t="s">
        <v>193</v>
      </c>
      <c r="J182" s="35" t="s">
        <v>193</v>
      </c>
      <c r="K182" s="35" t="s">
        <v>193</v>
      </c>
      <c r="L182" s="35" t="s">
        <v>193</v>
      </c>
      <c r="M182" s="35" t="s">
        <v>193</v>
      </c>
      <c r="N182" s="35" t="s">
        <v>193</v>
      </c>
      <c r="O182" s="35" t="s">
        <v>193</v>
      </c>
      <c r="P182" s="35" t="s">
        <v>193</v>
      </c>
      <c r="Q182" s="35" t="s">
        <v>193</v>
      </c>
      <c r="R182" s="35" t="s">
        <v>193</v>
      </c>
      <c r="S182" s="35" t="s">
        <v>193</v>
      </c>
      <c r="T182" s="35" t="s">
        <v>193</v>
      </c>
      <c r="U182" s="35" t="s">
        <v>193</v>
      </c>
      <c r="V182" s="35" t="s">
        <v>193</v>
      </c>
      <c r="W182" s="35" t="s">
        <v>193</v>
      </c>
      <c r="X182" s="35" t="s">
        <v>193</v>
      </c>
      <c r="Y182" s="35" t="s">
        <v>193</v>
      </c>
      <c r="Z182" s="35" t="s">
        <v>193</v>
      </c>
      <c r="AA182" s="35" t="s">
        <v>193</v>
      </c>
      <c r="AB182" s="35" t="s">
        <v>193</v>
      </c>
      <c r="AC182" s="35" t="s">
        <v>193</v>
      </c>
      <c r="AD182" s="35" t="s">
        <v>193</v>
      </c>
      <c r="AE182" s="35" t="s">
        <v>193</v>
      </c>
      <c r="AF182" s="35" t="s">
        <v>193</v>
      </c>
      <c r="AG182" s="35" t="s">
        <v>193</v>
      </c>
      <c r="AH182" s="35" t="s">
        <v>193</v>
      </c>
    </row>
    <row r="183" spans="1:34" ht="18.75">
      <c r="A183" s="50" t="s">
        <v>291</v>
      </c>
      <c r="B183" s="42" t="s">
        <v>373</v>
      </c>
      <c r="C183" s="60" t="s">
        <v>374</v>
      </c>
      <c r="D183" s="35" t="s">
        <v>193</v>
      </c>
      <c r="E183" s="35" t="s">
        <v>193</v>
      </c>
      <c r="F183" s="35" t="s">
        <v>193</v>
      </c>
      <c r="G183" s="35" t="s">
        <v>193</v>
      </c>
      <c r="H183" s="35" t="s">
        <v>193</v>
      </c>
      <c r="I183" s="35" t="s">
        <v>193</v>
      </c>
      <c r="J183" s="35" t="s">
        <v>193</v>
      </c>
      <c r="K183" s="35" t="s">
        <v>193</v>
      </c>
      <c r="L183" s="35" t="s">
        <v>193</v>
      </c>
      <c r="M183" s="35" t="s">
        <v>193</v>
      </c>
      <c r="N183" s="35" t="s">
        <v>193</v>
      </c>
      <c r="O183" s="35" t="s">
        <v>193</v>
      </c>
      <c r="P183" s="35" t="s">
        <v>193</v>
      </c>
      <c r="Q183" s="35" t="s">
        <v>193</v>
      </c>
      <c r="R183" s="35" t="s">
        <v>193</v>
      </c>
      <c r="S183" s="35" t="s">
        <v>193</v>
      </c>
      <c r="T183" s="35" t="s">
        <v>193</v>
      </c>
      <c r="U183" s="35" t="s">
        <v>193</v>
      </c>
      <c r="V183" s="35" t="s">
        <v>193</v>
      </c>
      <c r="W183" s="35" t="s">
        <v>193</v>
      </c>
      <c r="X183" s="35" t="s">
        <v>193</v>
      </c>
      <c r="Y183" s="35" t="s">
        <v>193</v>
      </c>
      <c r="Z183" s="35" t="s">
        <v>193</v>
      </c>
      <c r="AA183" s="35" t="s">
        <v>193</v>
      </c>
      <c r="AB183" s="35" t="s">
        <v>193</v>
      </c>
      <c r="AC183" s="35" t="s">
        <v>193</v>
      </c>
      <c r="AD183" s="35" t="s">
        <v>193</v>
      </c>
      <c r="AE183" s="35" t="s">
        <v>193</v>
      </c>
      <c r="AF183" s="35" t="s">
        <v>193</v>
      </c>
      <c r="AG183" s="35" t="s">
        <v>193</v>
      </c>
      <c r="AH183" s="35" t="s">
        <v>193</v>
      </c>
    </row>
    <row r="184" spans="1:34" ht="18.75">
      <c r="A184" s="50" t="s">
        <v>291</v>
      </c>
      <c r="B184" s="42" t="s">
        <v>375</v>
      </c>
      <c r="C184" s="60" t="s">
        <v>376</v>
      </c>
      <c r="D184" s="35" t="s">
        <v>193</v>
      </c>
      <c r="E184" s="35" t="s">
        <v>193</v>
      </c>
      <c r="F184" s="35" t="s">
        <v>193</v>
      </c>
      <c r="G184" s="35" t="s">
        <v>193</v>
      </c>
      <c r="H184" s="35" t="s">
        <v>193</v>
      </c>
      <c r="I184" s="35" t="s">
        <v>193</v>
      </c>
      <c r="J184" s="35" t="s">
        <v>193</v>
      </c>
      <c r="K184" s="35" t="s">
        <v>193</v>
      </c>
      <c r="L184" s="35" t="s">
        <v>193</v>
      </c>
      <c r="M184" s="35" t="s">
        <v>193</v>
      </c>
      <c r="N184" s="35" t="s">
        <v>193</v>
      </c>
      <c r="O184" s="35" t="s">
        <v>193</v>
      </c>
      <c r="P184" s="35" t="s">
        <v>193</v>
      </c>
      <c r="Q184" s="35" t="s">
        <v>193</v>
      </c>
      <c r="R184" s="35" t="s">
        <v>193</v>
      </c>
      <c r="S184" s="35" t="s">
        <v>193</v>
      </c>
      <c r="T184" s="35" t="s">
        <v>193</v>
      </c>
      <c r="U184" s="35" t="s">
        <v>193</v>
      </c>
      <c r="V184" s="35" t="s">
        <v>193</v>
      </c>
      <c r="W184" s="35" t="s">
        <v>193</v>
      </c>
      <c r="X184" s="35" t="s">
        <v>193</v>
      </c>
      <c r="Y184" s="35" t="s">
        <v>193</v>
      </c>
      <c r="Z184" s="35" t="s">
        <v>193</v>
      </c>
      <c r="AA184" s="35" t="s">
        <v>193</v>
      </c>
      <c r="AB184" s="35" t="s">
        <v>193</v>
      </c>
      <c r="AC184" s="35" t="s">
        <v>193</v>
      </c>
      <c r="AD184" s="35" t="s">
        <v>193</v>
      </c>
      <c r="AE184" s="35" t="s">
        <v>193</v>
      </c>
      <c r="AF184" s="35" t="s">
        <v>193</v>
      </c>
      <c r="AG184" s="35" t="s">
        <v>193</v>
      </c>
      <c r="AH184" s="35" t="s">
        <v>193</v>
      </c>
    </row>
    <row r="185" spans="1:34" ht="37.5">
      <c r="A185" s="25" t="s">
        <v>377</v>
      </c>
      <c r="B185" s="26" t="s">
        <v>378</v>
      </c>
      <c r="C185" s="53" t="s">
        <v>174</v>
      </c>
      <c r="D185" s="53" t="s">
        <v>193</v>
      </c>
      <c r="E185" s="53" t="s">
        <v>193</v>
      </c>
      <c r="F185" s="53" t="s">
        <v>193</v>
      </c>
      <c r="G185" s="53" t="s">
        <v>193</v>
      </c>
      <c r="H185" s="53" t="s">
        <v>193</v>
      </c>
      <c r="I185" s="53" t="s">
        <v>193</v>
      </c>
      <c r="J185" s="53" t="s">
        <v>193</v>
      </c>
      <c r="K185" s="53" t="s">
        <v>193</v>
      </c>
      <c r="L185" s="53" t="s">
        <v>193</v>
      </c>
      <c r="M185" s="53" t="s">
        <v>193</v>
      </c>
      <c r="N185" s="53" t="s">
        <v>193</v>
      </c>
      <c r="O185" s="53" t="s">
        <v>193</v>
      </c>
      <c r="P185" s="53" t="s">
        <v>193</v>
      </c>
      <c r="Q185" s="53" t="s">
        <v>193</v>
      </c>
      <c r="R185" s="53" t="s">
        <v>193</v>
      </c>
      <c r="S185" s="53" t="s">
        <v>193</v>
      </c>
      <c r="T185" s="53" t="s">
        <v>193</v>
      </c>
      <c r="U185" s="53" t="s">
        <v>193</v>
      </c>
      <c r="V185" s="53" t="s">
        <v>193</v>
      </c>
      <c r="W185" s="53" t="s">
        <v>193</v>
      </c>
      <c r="X185" s="53" t="s">
        <v>193</v>
      </c>
      <c r="Y185" s="53" t="s">
        <v>193</v>
      </c>
      <c r="Z185" s="53" t="s">
        <v>193</v>
      </c>
      <c r="AA185" s="53" t="s">
        <v>193</v>
      </c>
      <c r="AB185" s="53" t="s">
        <v>193</v>
      </c>
      <c r="AC185" s="53" t="s">
        <v>193</v>
      </c>
      <c r="AD185" s="53" t="s">
        <v>193</v>
      </c>
      <c r="AE185" s="53" t="s">
        <v>193</v>
      </c>
      <c r="AF185" s="53" t="s">
        <v>193</v>
      </c>
      <c r="AG185" s="53" t="s">
        <v>193</v>
      </c>
      <c r="AH185" s="53" t="s">
        <v>193</v>
      </c>
    </row>
    <row r="186" spans="1:34" ht="18.75" hidden="1">
      <c r="A186" s="33" t="s">
        <v>377</v>
      </c>
      <c r="B186" s="42" t="s">
        <v>200</v>
      </c>
      <c r="C186" s="54"/>
      <c r="D186" s="54" t="s">
        <v>193</v>
      </c>
      <c r="E186" s="54" t="s">
        <v>193</v>
      </c>
      <c r="F186" s="54" t="s">
        <v>193</v>
      </c>
      <c r="G186" s="54" t="s">
        <v>193</v>
      </c>
      <c r="H186" s="54" t="s">
        <v>193</v>
      </c>
      <c r="I186" s="54" t="s">
        <v>193</v>
      </c>
      <c r="J186" s="54" t="s">
        <v>193</v>
      </c>
      <c r="K186" s="54" t="s">
        <v>193</v>
      </c>
      <c r="L186" s="54" t="s">
        <v>193</v>
      </c>
      <c r="M186" s="54" t="s">
        <v>193</v>
      </c>
      <c r="N186" s="54" t="s">
        <v>193</v>
      </c>
      <c r="O186" s="54" t="s">
        <v>193</v>
      </c>
      <c r="P186" s="54" t="s">
        <v>193</v>
      </c>
      <c r="Q186" s="54" t="s">
        <v>193</v>
      </c>
      <c r="R186" s="54" t="s">
        <v>193</v>
      </c>
      <c r="S186" s="54" t="s">
        <v>193</v>
      </c>
      <c r="T186" s="54" t="s">
        <v>193</v>
      </c>
      <c r="U186" s="54" t="s">
        <v>193</v>
      </c>
      <c r="V186" s="54" t="s">
        <v>193</v>
      </c>
      <c r="W186" s="54" t="s">
        <v>193</v>
      </c>
      <c r="X186" s="54" t="s">
        <v>193</v>
      </c>
      <c r="Y186" s="54" t="s">
        <v>193</v>
      </c>
      <c r="Z186" s="54" t="s">
        <v>193</v>
      </c>
      <c r="AA186" s="54" t="s">
        <v>193</v>
      </c>
      <c r="AB186" s="54" t="s">
        <v>193</v>
      </c>
      <c r="AC186" s="54" t="s">
        <v>193</v>
      </c>
      <c r="AD186" s="54" t="s">
        <v>193</v>
      </c>
      <c r="AE186" s="54" t="s">
        <v>193</v>
      </c>
      <c r="AF186" s="54" t="s">
        <v>193</v>
      </c>
      <c r="AG186" s="54" t="s">
        <v>193</v>
      </c>
      <c r="AH186" s="54" t="s">
        <v>193</v>
      </c>
    </row>
    <row r="187" spans="1:34" ht="18.75" hidden="1">
      <c r="A187" s="33" t="s">
        <v>377</v>
      </c>
      <c r="B187" s="42" t="s">
        <v>200</v>
      </c>
      <c r="C187" s="54"/>
      <c r="D187" s="54" t="s">
        <v>193</v>
      </c>
      <c r="E187" s="54" t="s">
        <v>193</v>
      </c>
      <c r="F187" s="54" t="s">
        <v>193</v>
      </c>
      <c r="G187" s="54" t="s">
        <v>193</v>
      </c>
      <c r="H187" s="54" t="s">
        <v>193</v>
      </c>
      <c r="I187" s="54" t="s">
        <v>193</v>
      </c>
      <c r="J187" s="54" t="s">
        <v>193</v>
      </c>
      <c r="K187" s="54" t="s">
        <v>193</v>
      </c>
      <c r="L187" s="54" t="s">
        <v>193</v>
      </c>
      <c r="M187" s="54" t="s">
        <v>193</v>
      </c>
      <c r="N187" s="54" t="s">
        <v>193</v>
      </c>
      <c r="O187" s="54" t="s">
        <v>193</v>
      </c>
      <c r="P187" s="54" t="s">
        <v>193</v>
      </c>
      <c r="Q187" s="54" t="s">
        <v>193</v>
      </c>
      <c r="R187" s="54" t="s">
        <v>193</v>
      </c>
      <c r="S187" s="54" t="s">
        <v>193</v>
      </c>
      <c r="T187" s="54" t="s">
        <v>193</v>
      </c>
      <c r="U187" s="54" t="s">
        <v>193</v>
      </c>
      <c r="V187" s="54" t="s">
        <v>193</v>
      </c>
      <c r="W187" s="54" t="s">
        <v>193</v>
      </c>
      <c r="X187" s="54" t="s">
        <v>193</v>
      </c>
      <c r="Y187" s="54" t="s">
        <v>193</v>
      </c>
      <c r="Z187" s="54" t="s">
        <v>193</v>
      </c>
      <c r="AA187" s="54" t="s">
        <v>193</v>
      </c>
      <c r="AB187" s="54" t="s">
        <v>193</v>
      </c>
      <c r="AC187" s="54" t="s">
        <v>193</v>
      </c>
      <c r="AD187" s="54" t="s">
        <v>193</v>
      </c>
      <c r="AE187" s="54" t="s">
        <v>193</v>
      </c>
      <c r="AF187" s="54" t="s">
        <v>193</v>
      </c>
      <c r="AG187" s="54" t="s">
        <v>193</v>
      </c>
      <c r="AH187" s="54" t="s">
        <v>193</v>
      </c>
    </row>
    <row r="188" spans="1:34" ht="18.75" hidden="1">
      <c r="A188" s="33" t="s">
        <v>201</v>
      </c>
      <c r="B188" s="49" t="s">
        <v>201</v>
      </c>
      <c r="C188" s="54"/>
      <c r="D188" s="54" t="s">
        <v>193</v>
      </c>
      <c r="E188" s="54" t="s">
        <v>193</v>
      </c>
      <c r="F188" s="54" t="s">
        <v>193</v>
      </c>
      <c r="G188" s="54" t="s">
        <v>193</v>
      </c>
      <c r="H188" s="54" t="s">
        <v>193</v>
      </c>
      <c r="I188" s="54" t="s">
        <v>193</v>
      </c>
      <c r="J188" s="54" t="s">
        <v>193</v>
      </c>
      <c r="K188" s="54" t="s">
        <v>193</v>
      </c>
      <c r="L188" s="54" t="s">
        <v>193</v>
      </c>
      <c r="M188" s="54" t="s">
        <v>193</v>
      </c>
      <c r="N188" s="54" t="s">
        <v>193</v>
      </c>
      <c r="O188" s="54" t="s">
        <v>193</v>
      </c>
      <c r="P188" s="54" t="s">
        <v>193</v>
      </c>
      <c r="Q188" s="54" t="s">
        <v>193</v>
      </c>
      <c r="R188" s="54" t="s">
        <v>193</v>
      </c>
      <c r="S188" s="54" t="s">
        <v>193</v>
      </c>
      <c r="T188" s="54" t="s">
        <v>193</v>
      </c>
      <c r="U188" s="54" t="s">
        <v>193</v>
      </c>
      <c r="V188" s="54" t="s">
        <v>193</v>
      </c>
      <c r="W188" s="54" t="s">
        <v>193</v>
      </c>
      <c r="X188" s="54" t="s">
        <v>193</v>
      </c>
      <c r="Y188" s="54" t="s">
        <v>193</v>
      </c>
      <c r="Z188" s="54" t="s">
        <v>193</v>
      </c>
      <c r="AA188" s="54" t="s">
        <v>193</v>
      </c>
      <c r="AB188" s="54" t="s">
        <v>193</v>
      </c>
      <c r="AC188" s="54" t="s">
        <v>193</v>
      </c>
      <c r="AD188" s="54" t="s">
        <v>193</v>
      </c>
      <c r="AE188" s="54" t="s">
        <v>193</v>
      </c>
      <c r="AF188" s="54" t="s">
        <v>193</v>
      </c>
      <c r="AG188" s="54" t="s">
        <v>193</v>
      </c>
      <c r="AH188" s="54" t="s">
        <v>193</v>
      </c>
    </row>
    <row r="189" spans="1:34" ht="56.25">
      <c r="A189" s="25" t="s">
        <v>379</v>
      </c>
      <c r="B189" s="31" t="s">
        <v>380</v>
      </c>
      <c r="C189" s="53" t="s">
        <v>174</v>
      </c>
      <c r="D189" s="53" t="s">
        <v>193</v>
      </c>
      <c r="E189" s="53" t="s">
        <v>193</v>
      </c>
      <c r="F189" s="53" t="s">
        <v>193</v>
      </c>
      <c r="G189" s="53" t="s">
        <v>193</v>
      </c>
      <c r="H189" s="53" t="s">
        <v>193</v>
      </c>
      <c r="I189" s="53" t="s">
        <v>193</v>
      </c>
      <c r="J189" s="53" t="s">
        <v>193</v>
      </c>
      <c r="K189" s="53" t="s">
        <v>193</v>
      </c>
      <c r="L189" s="53" t="s">
        <v>193</v>
      </c>
      <c r="M189" s="53" t="s">
        <v>193</v>
      </c>
      <c r="N189" s="53" t="s">
        <v>193</v>
      </c>
      <c r="O189" s="53" t="s">
        <v>193</v>
      </c>
      <c r="P189" s="53" t="s">
        <v>193</v>
      </c>
      <c r="Q189" s="53" t="s">
        <v>193</v>
      </c>
      <c r="R189" s="53" t="s">
        <v>193</v>
      </c>
      <c r="S189" s="53" t="s">
        <v>193</v>
      </c>
      <c r="T189" s="53" t="s">
        <v>193</v>
      </c>
      <c r="U189" s="53" t="s">
        <v>193</v>
      </c>
      <c r="V189" s="53" t="s">
        <v>193</v>
      </c>
      <c r="W189" s="53" t="s">
        <v>193</v>
      </c>
      <c r="X189" s="53" t="s">
        <v>193</v>
      </c>
      <c r="Y189" s="53" t="s">
        <v>193</v>
      </c>
      <c r="Z189" s="53" t="s">
        <v>193</v>
      </c>
      <c r="AA189" s="53" t="s">
        <v>193</v>
      </c>
      <c r="AB189" s="53" t="s">
        <v>193</v>
      </c>
      <c r="AC189" s="53" t="s">
        <v>193</v>
      </c>
      <c r="AD189" s="53" t="s">
        <v>193</v>
      </c>
      <c r="AE189" s="53" t="s">
        <v>193</v>
      </c>
      <c r="AF189" s="53" t="s">
        <v>193</v>
      </c>
      <c r="AG189" s="53" t="s">
        <v>193</v>
      </c>
      <c r="AH189" s="53" t="s">
        <v>193</v>
      </c>
    </row>
    <row r="190" spans="1:34" ht="18.75" hidden="1">
      <c r="A190" s="33" t="s">
        <v>379</v>
      </c>
      <c r="B190" s="42" t="s">
        <v>200</v>
      </c>
      <c r="C190" s="54"/>
      <c r="D190" s="54" t="s">
        <v>193</v>
      </c>
      <c r="E190" s="54" t="s">
        <v>193</v>
      </c>
      <c r="F190" s="54" t="s">
        <v>193</v>
      </c>
      <c r="G190" s="54" t="s">
        <v>193</v>
      </c>
      <c r="H190" s="54" t="s">
        <v>193</v>
      </c>
      <c r="I190" s="54" t="s">
        <v>193</v>
      </c>
      <c r="J190" s="54" t="s">
        <v>193</v>
      </c>
      <c r="K190" s="54" t="s">
        <v>193</v>
      </c>
      <c r="L190" s="54" t="s">
        <v>193</v>
      </c>
      <c r="M190" s="54" t="s">
        <v>193</v>
      </c>
      <c r="N190" s="54" t="s">
        <v>193</v>
      </c>
      <c r="O190" s="54" t="s">
        <v>193</v>
      </c>
      <c r="P190" s="54" t="s">
        <v>193</v>
      </c>
      <c r="Q190" s="54" t="s">
        <v>193</v>
      </c>
      <c r="R190" s="54" t="s">
        <v>193</v>
      </c>
      <c r="S190" s="54" t="s">
        <v>193</v>
      </c>
      <c r="T190" s="54" t="s">
        <v>193</v>
      </c>
      <c r="U190" s="54" t="s">
        <v>193</v>
      </c>
      <c r="V190" s="54" t="s">
        <v>193</v>
      </c>
      <c r="W190" s="54" t="s">
        <v>193</v>
      </c>
      <c r="X190" s="54" t="s">
        <v>193</v>
      </c>
      <c r="Y190" s="54" t="s">
        <v>193</v>
      </c>
      <c r="Z190" s="54" t="s">
        <v>193</v>
      </c>
      <c r="AA190" s="54" t="s">
        <v>193</v>
      </c>
      <c r="AB190" s="54" t="s">
        <v>193</v>
      </c>
      <c r="AC190" s="54" t="s">
        <v>193</v>
      </c>
      <c r="AD190" s="54" t="s">
        <v>193</v>
      </c>
      <c r="AE190" s="54" t="s">
        <v>193</v>
      </c>
      <c r="AF190" s="54" t="s">
        <v>193</v>
      </c>
      <c r="AG190" s="54" t="s">
        <v>193</v>
      </c>
      <c r="AH190" s="54" t="s">
        <v>193</v>
      </c>
    </row>
    <row r="191" spans="1:34" ht="18.75" hidden="1">
      <c r="A191" s="33" t="s">
        <v>379</v>
      </c>
      <c r="B191" s="42" t="s">
        <v>200</v>
      </c>
      <c r="C191" s="54"/>
      <c r="D191" s="54" t="s">
        <v>193</v>
      </c>
      <c r="E191" s="54" t="s">
        <v>193</v>
      </c>
      <c r="F191" s="54" t="s">
        <v>193</v>
      </c>
      <c r="G191" s="54" t="s">
        <v>193</v>
      </c>
      <c r="H191" s="54" t="s">
        <v>193</v>
      </c>
      <c r="I191" s="54" t="s">
        <v>193</v>
      </c>
      <c r="J191" s="54" t="s">
        <v>193</v>
      </c>
      <c r="K191" s="54" t="s">
        <v>193</v>
      </c>
      <c r="L191" s="54" t="s">
        <v>193</v>
      </c>
      <c r="M191" s="54" t="s">
        <v>193</v>
      </c>
      <c r="N191" s="54" t="s">
        <v>193</v>
      </c>
      <c r="O191" s="54" t="s">
        <v>193</v>
      </c>
      <c r="P191" s="54" t="s">
        <v>193</v>
      </c>
      <c r="Q191" s="54" t="s">
        <v>193</v>
      </c>
      <c r="R191" s="54" t="s">
        <v>193</v>
      </c>
      <c r="S191" s="54" t="s">
        <v>193</v>
      </c>
      <c r="T191" s="54" t="s">
        <v>193</v>
      </c>
      <c r="U191" s="54" t="s">
        <v>193</v>
      </c>
      <c r="V191" s="54" t="s">
        <v>193</v>
      </c>
      <c r="W191" s="54" t="s">
        <v>193</v>
      </c>
      <c r="X191" s="54" t="s">
        <v>193</v>
      </c>
      <c r="Y191" s="54" t="s">
        <v>193</v>
      </c>
      <c r="Z191" s="54" t="s">
        <v>193</v>
      </c>
      <c r="AA191" s="54" t="s">
        <v>193</v>
      </c>
      <c r="AB191" s="54" t="s">
        <v>193</v>
      </c>
      <c r="AC191" s="54" t="s">
        <v>193</v>
      </c>
      <c r="AD191" s="54" t="s">
        <v>193</v>
      </c>
      <c r="AE191" s="54" t="s">
        <v>193</v>
      </c>
      <c r="AF191" s="54" t="s">
        <v>193</v>
      </c>
      <c r="AG191" s="54" t="s">
        <v>193</v>
      </c>
      <c r="AH191" s="54" t="s">
        <v>193</v>
      </c>
    </row>
    <row r="192" spans="1:34" ht="18.75" hidden="1">
      <c r="A192" s="33" t="s">
        <v>201</v>
      </c>
      <c r="B192" s="49" t="s">
        <v>201</v>
      </c>
      <c r="C192" s="54"/>
      <c r="D192" s="54" t="s">
        <v>193</v>
      </c>
      <c r="E192" s="54" t="s">
        <v>193</v>
      </c>
      <c r="F192" s="54" t="s">
        <v>193</v>
      </c>
      <c r="G192" s="54" t="s">
        <v>193</v>
      </c>
      <c r="H192" s="54" t="s">
        <v>193</v>
      </c>
      <c r="I192" s="54" t="s">
        <v>193</v>
      </c>
      <c r="J192" s="54" t="s">
        <v>193</v>
      </c>
      <c r="K192" s="54" t="s">
        <v>193</v>
      </c>
      <c r="L192" s="54" t="s">
        <v>193</v>
      </c>
      <c r="M192" s="54" t="s">
        <v>193</v>
      </c>
      <c r="N192" s="54" t="s">
        <v>193</v>
      </c>
      <c r="O192" s="54" t="s">
        <v>193</v>
      </c>
      <c r="P192" s="54" t="s">
        <v>193</v>
      </c>
      <c r="Q192" s="54" t="s">
        <v>193</v>
      </c>
      <c r="R192" s="54" t="s">
        <v>193</v>
      </c>
      <c r="S192" s="54" t="s">
        <v>193</v>
      </c>
      <c r="T192" s="54" t="s">
        <v>193</v>
      </c>
      <c r="U192" s="54" t="s">
        <v>193</v>
      </c>
      <c r="V192" s="54" t="s">
        <v>193</v>
      </c>
      <c r="W192" s="54" t="s">
        <v>193</v>
      </c>
      <c r="X192" s="54" t="s">
        <v>193</v>
      </c>
      <c r="Y192" s="54" t="s">
        <v>193</v>
      </c>
      <c r="Z192" s="54" t="s">
        <v>193</v>
      </c>
      <c r="AA192" s="54" t="s">
        <v>193</v>
      </c>
      <c r="AB192" s="54" t="s">
        <v>193</v>
      </c>
      <c r="AC192" s="54" t="s">
        <v>193</v>
      </c>
      <c r="AD192" s="54" t="s">
        <v>193</v>
      </c>
      <c r="AE192" s="54" t="s">
        <v>193</v>
      </c>
      <c r="AF192" s="54" t="s">
        <v>193</v>
      </c>
      <c r="AG192" s="54" t="s">
        <v>193</v>
      </c>
      <c r="AH192" s="54" t="s">
        <v>193</v>
      </c>
    </row>
    <row r="193" spans="1:34" ht="37.5">
      <c r="A193" s="25" t="s">
        <v>381</v>
      </c>
      <c r="B193" s="31" t="s">
        <v>382</v>
      </c>
      <c r="C193" s="53" t="s">
        <v>174</v>
      </c>
      <c r="D193" s="53" t="s">
        <v>193</v>
      </c>
      <c r="E193" s="53" t="s">
        <v>193</v>
      </c>
      <c r="F193" s="53" t="s">
        <v>193</v>
      </c>
      <c r="G193" s="53" t="s">
        <v>193</v>
      </c>
      <c r="H193" s="53" t="s">
        <v>193</v>
      </c>
      <c r="I193" s="53" t="s">
        <v>193</v>
      </c>
      <c r="J193" s="53" t="s">
        <v>193</v>
      </c>
      <c r="K193" s="53" t="s">
        <v>193</v>
      </c>
      <c r="L193" s="53" t="s">
        <v>193</v>
      </c>
      <c r="M193" s="53" t="s">
        <v>193</v>
      </c>
      <c r="N193" s="53" t="s">
        <v>193</v>
      </c>
      <c r="O193" s="53" t="s">
        <v>193</v>
      </c>
      <c r="P193" s="53" t="s">
        <v>193</v>
      </c>
      <c r="Q193" s="53" t="s">
        <v>193</v>
      </c>
      <c r="R193" s="53" t="s">
        <v>193</v>
      </c>
      <c r="S193" s="53" t="s">
        <v>193</v>
      </c>
      <c r="T193" s="53" t="s">
        <v>193</v>
      </c>
      <c r="U193" s="53" t="s">
        <v>193</v>
      </c>
      <c r="V193" s="53" t="s">
        <v>193</v>
      </c>
      <c r="W193" s="53" t="s">
        <v>193</v>
      </c>
      <c r="X193" s="53" t="s">
        <v>193</v>
      </c>
      <c r="Y193" s="53" t="s">
        <v>193</v>
      </c>
      <c r="Z193" s="53" t="s">
        <v>193</v>
      </c>
      <c r="AA193" s="53" t="s">
        <v>193</v>
      </c>
      <c r="AB193" s="53" t="s">
        <v>193</v>
      </c>
      <c r="AC193" s="53" t="s">
        <v>193</v>
      </c>
      <c r="AD193" s="53" t="s">
        <v>193</v>
      </c>
      <c r="AE193" s="53" t="s">
        <v>193</v>
      </c>
      <c r="AF193" s="53" t="s">
        <v>193</v>
      </c>
      <c r="AG193" s="53" t="s">
        <v>193</v>
      </c>
      <c r="AH193" s="53" t="s">
        <v>193</v>
      </c>
    </row>
    <row r="194" spans="1:34" ht="56.25">
      <c r="A194" s="33" t="s">
        <v>381</v>
      </c>
      <c r="B194" s="55" t="s">
        <v>383</v>
      </c>
      <c r="C194" s="35" t="s">
        <v>384</v>
      </c>
      <c r="D194" s="49" t="s">
        <v>193</v>
      </c>
      <c r="E194" s="49" t="s">
        <v>193</v>
      </c>
      <c r="F194" s="49" t="s">
        <v>193</v>
      </c>
      <c r="G194" s="49" t="s">
        <v>193</v>
      </c>
      <c r="H194" s="49" t="s">
        <v>193</v>
      </c>
      <c r="I194" s="49" t="s">
        <v>193</v>
      </c>
      <c r="J194" s="49" t="s">
        <v>193</v>
      </c>
      <c r="K194" s="49" t="s">
        <v>193</v>
      </c>
      <c r="L194" s="49" t="s">
        <v>193</v>
      </c>
      <c r="M194" s="49" t="s">
        <v>193</v>
      </c>
      <c r="N194" s="49" t="s">
        <v>193</v>
      </c>
      <c r="O194" s="49" t="s">
        <v>193</v>
      </c>
      <c r="P194" s="49" t="s">
        <v>193</v>
      </c>
      <c r="Q194" s="49" t="s">
        <v>193</v>
      </c>
      <c r="R194" s="49" t="s">
        <v>193</v>
      </c>
      <c r="S194" s="49" t="s">
        <v>193</v>
      </c>
      <c r="T194" s="49" t="s">
        <v>193</v>
      </c>
      <c r="U194" s="49" t="s">
        <v>193</v>
      </c>
      <c r="V194" s="49" t="s">
        <v>193</v>
      </c>
      <c r="W194" s="49" t="s">
        <v>193</v>
      </c>
      <c r="X194" s="49" t="s">
        <v>193</v>
      </c>
      <c r="Y194" s="49" t="s">
        <v>193</v>
      </c>
      <c r="Z194" s="49" t="s">
        <v>193</v>
      </c>
      <c r="AA194" s="49" t="s">
        <v>193</v>
      </c>
      <c r="AB194" s="49" t="s">
        <v>193</v>
      </c>
      <c r="AC194" s="49" t="s">
        <v>193</v>
      </c>
      <c r="AD194" s="49" t="s">
        <v>193</v>
      </c>
      <c r="AE194" s="49" t="s">
        <v>193</v>
      </c>
      <c r="AF194" s="49" t="s">
        <v>193</v>
      </c>
      <c r="AG194" s="49" t="s">
        <v>193</v>
      </c>
      <c r="AH194" s="49" t="s">
        <v>193</v>
      </c>
    </row>
    <row r="195" spans="1:34" ht="56.25">
      <c r="A195" s="33" t="s">
        <v>381</v>
      </c>
      <c r="B195" s="55" t="s">
        <v>385</v>
      </c>
      <c r="C195" s="35" t="s">
        <v>386</v>
      </c>
      <c r="D195" s="49" t="s">
        <v>193</v>
      </c>
      <c r="E195" s="49" t="s">
        <v>193</v>
      </c>
      <c r="F195" s="49" t="s">
        <v>193</v>
      </c>
      <c r="G195" s="49" t="s">
        <v>193</v>
      </c>
      <c r="H195" s="49" t="s">
        <v>193</v>
      </c>
      <c r="I195" s="49" t="s">
        <v>193</v>
      </c>
      <c r="J195" s="49" t="s">
        <v>193</v>
      </c>
      <c r="K195" s="49" t="s">
        <v>193</v>
      </c>
      <c r="L195" s="49" t="s">
        <v>193</v>
      </c>
      <c r="M195" s="49" t="s">
        <v>193</v>
      </c>
      <c r="N195" s="49" t="s">
        <v>193</v>
      </c>
      <c r="O195" s="49" t="s">
        <v>193</v>
      </c>
      <c r="P195" s="49" t="s">
        <v>193</v>
      </c>
      <c r="Q195" s="49" t="s">
        <v>193</v>
      </c>
      <c r="R195" s="49" t="s">
        <v>193</v>
      </c>
      <c r="S195" s="49" t="s">
        <v>193</v>
      </c>
      <c r="T195" s="49" t="s">
        <v>193</v>
      </c>
      <c r="U195" s="49" t="s">
        <v>193</v>
      </c>
      <c r="V195" s="49" t="s">
        <v>193</v>
      </c>
      <c r="W195" s="49" t="s">
        <v>193</v>
      </c>
      <c r="X195" s="49" t="s">
        <v>193</v>
      </c>
      <c r="Y195" s="49" t="s">
        <v>193</v>
      </c>
      <c r="Z195" s="49" t="s">
        <v>193</v>
      </c>
      <c r="AA195" s="49" t="s">
        <v>193</v>
      </c>
      <c r="AB195" s="49" t="s">
        <v>193</v>
      </c>
      <c r="AC195" s="49" t="s">
        <v>193</v>
      </c>
      <c r="AD195" s="49" t="s">
        <v>193</v>
      </c>
      <c r="AE195" s="49" t="s">
        <v>193</v>
      </c>
      <c r="AF195" s="49" t="s">
        <v>193</v>
      </c>
      <c r="AG195" s="49" t="s">
        <v>193</v>
      </c>
      <c r="AH195" s="49" t="s">
        <v>193</v>
      </c>
    </row>
  </sheetData>
  <autoFilter ref="A18:AH195">
    <filterColumn colId="2">
      <customFilters>
        <customFilter operator="notEqual" val=" "/>
      </customFilters>
    </filterColumn>
  </autoFilter>
  <mergeCells count="39">
    <mergeCell ref="Y13:Z14"/>
    <mergeCell ref="AF14:AF15"/>
    <mergeCell ref="AA14:AB14"/>
    <mergeCell ref="AC14:AD14"/>
    <mergeCell ref="AH13:AH15"/>
    <mergeCell ref="AF13:AG13"/>
    <mergeCell ref="AA13:AD13"/>
    <mergeCell ref="AE13:AE15"/>
    <mergeCell ref="D14:E14"/>
    <mergeCell ref="F14:F15"/>
    <mergeCell ref="H14:H15"/>
    <mergeCell ref="I14:J14"/>
    <mergeCell ref="K14:K15"/>
    <mergeCell ref="X13:X15"/>
    <mergeCell ref="A4:P4"/>
    <mergeCell ref="A6:P6"/>
    <mergeCell ref="A8:P8"/>
    <mergeCell ref="A9:P9"/>
    <mergeCell ref="A10:P10"/>
    <mergeCell ref="A11:P11"/>
    <mergeCell ref="A12:AH12"/>
    <mergeCell ref="A13:A15"/>
    <mergeCell ref="B13:B15"/>
    <mergeCell ref="C13:C15"/>
    <mergeCell ref="D13:F13"/>
    <mergeCell ref="G13:G15"/>
    <mergeCell ref="AG14:AG15"/>
    <mergeCell ref="L14:L15"/>
    <mergeCell ref="M14:M15"/>
    <mergeCell ref="H13:L13"/>
    <mergeCell ref="M13:P13"/>
    <mergeCell ref="Q13:T13"/>
    <mergeCell ref="U13:U15"/>
    <mergeCell ref="V13:W14"/>
    <mergeCell ref="R14:R15"/>
    <mergeCell ref="S14:T14"/>
    <mergeCell ref="N14:N15"/>
    <mergeCell ref="O14:P14"/>
    <mergeCell ref="Q14:Q15"/>
  </mergeCells>
  <pageMargins left="0.70833333333333304" right="0.70833333333333304" top="0.74861111111111101" bottom="0.74791666666666701" header="0.31527777777777799" footer="0.51180555555555496"/>
  <pageSetup paperSize="8" scale="65" firstPageNumber="0" orientation="landscape" horizontalDpi="300" verticalDpi="300"/>
  <headerFooter>
    <oddHeader>&amp;C&amp;P</oddHeader>
  </headerFooter>
  <colBreaks count="1" manualBreakCount="1">
    <brk id="16" max="1048575"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BL162"/>
  <sheetViews>
    <sheetView topLeftCell="A7" zoomScale="65" zoomScaleNormal="65" workbookViewId="0">
      <selection activeCell="E90" sqref="E90"/>
    </sheetView>
  </sheetViews>
  <sheetFormatPr defaultRowHeight="15.75"/>
  <cols>
    <col min="1" max="1" width="11.375" style="237"/>
    <col min="2" max="2" width="39.375" style="217" customWidth="1"/>
    <col min="3" max="3" width="11.875" style="217" customWidth="1"/>
    <col min="4" max="4" width="10.125" style="217" customWidth="1"/>
    <col min="5" max="5" width="10.5" style="217" customWidth="1"/>
    <col min="6" max="6" width="10.625" style="217" customWidth="1"/>
    <col min="7" max="7" width="17.875" style="217" customWidth="1"/>
    <col min="8" max="8" width="15.375" style="217" customWidth="1"/>
    <col min="9" max="9" width="18.625" style="217" customWidth="1"/>
    <col min="10" max="10" width="14.5" style="217" customWidth="1"/>
    <col min="11" max="11" width="17.375" style="217" customWidth="1"/>
    <col min="12" max="12" width="15.125" style="217" customWidth="1"/>
    <col min="13" max="13" width="18.5" style="217" customWidth="1"/>
    <col min="14" max="14" width="17" style="217" customWidth="1"/>
    <col min="15" max="15" width="17.625" style="217" customWidth="1"/>
    <col min="16" max="16" width="9" style="217" customWidth="1"/>
    <col min="17" max="17" width="17.75" style="217" customWidth="1"/>
    <col min="18" max="18" width="18.375" style="217" customWidth="1"/>
    <col min="19" max="19" width="9.125" style="217" customWidth="1"/>
    <col min="20" max="20" width="9" style="217" customWidth="1"/>
    <col min="21" max="21" width="22" style="217" customWidth="1"/>
    <col min="22" max="22" width="22.625" style="217" customWidth="1"/>
    <col min="23" max="23" width="14.875" style="217" customWidth="1"/>
    <col min="24" max="24" width="10.625" style="216" customWidth="1"/>
    <col min="25" max="25" width="9.25" style="216" customWidth="1"/>
    <col min="26" max="26" width="11.125" style="216" customWidth="1"/>
    <col min="27" max="27" width="11.875" style="216" customWidth="1"/>
    <col min="28" max="28" width="15.625" style="216" customWidth="1"/>
    <col min="29" max="30" width="15.875" style="216" customWidth="1"/>
    <col min="31" max="31" width="20.75" style="216" customWidth="1"/>
    <col min="32" max="32" width="18.375" style="216" customWidth="1"/>
    <col min="33" max="33" width="29" style="216" customWidth="1"/>
    <col min="34" max="64" width="9" style="216" customWidth="1"/>
    <col min="65" max="253" width="9" customWidth="1"/>
    <col min="254" max="254" width="3.875" customWidth="1"/>
    <col min="255" max="255" width="16" customWidth="1"/>
    <col min="256" max="256" width="16.625" customWidth="1"/>
    <col min="257" max="257" width="13.5" customWidth="1"/>
    <col min="258" max="259" width="10.875" customWidth="1"/>
    <col min="260" max="260" width="6.25" customWidth="1"/>
    <col min="261" max="261" width="8.875" customWidth="1"/>
    <col min="262" max="262" width="13.875" customWidth="1"/>
    <col min="263" max="263" width="13.25" customWidth="1"/>
    <col min="264" max="264" width="16" customWidth="1"/>
    <col min="265" max="265" width="11.625" customWidth="1"/>
    <col min="266" max="266" width="16.875" customWidth="1"/>
    <col min="267" max="267" width="13.25" customWidth="1"/>
    <col min="268" max="268" width="18.375" customWidth="1"/>
    <col min="269" max="269" width="15" customWidth="1"/>
    <col min="270" max="270" width="14.75" customWidth="1"/>
    <col min="271" max="271" width="14.625" customWidth="1"/>
    <col min="272" max="272" width="13.75" customWidth="1"/>
    <col min="273" max="273" width="14.25" customWidth="1"/>
    <col min="274" max="274" width="15.125" customWidth="1"/>
    <col min="275" max="275" width="20.5" customWidth="1"/>
    <col min="276" max="276" width="27.875" customWidth="1"/>
    <col min="277" max="277" width="6.875" customWidth="1"/>
    <col min="278" max="278" width="5" customWidth="1"/>
    <col min="279" max="279" width="8" customWidth="1"/>
    <col min="280" max="280" width="11.875" customWidth="1"/>
    <col min="281" max="509" width="9" customWidth="1"/>
    <col min="510" max="510" width="3.875" customWidth="1"/>
    <col min="511" max="511" width="16" customWidth="1"/>
    <col min="512" max="512" width="16.625" customWidth="1"/>
    <col min="513" max="513" width="13.5" customWidth="1"/>
    <col min="514" max="515" width="10.875" customWidth="1"/>
    <col min="516" max="516" width="6.25" customWidth="1"/>
    <col min="517" max="517" width="8.875" customWidth="1"/>
    <col min="518" max="518" width="13.875" customWidth="1"/>
    <col min="519" max="519" width="13.25" customWidth="1"/>
    <col min="520" max="520" width="16" customWidth="1"/>
    <col min="521" max="521" width="11.625" customWidth="1"/>
    <col min="522" max="522" width="16.875" customWidth="1"/>
    <col min="523" max="523" width="13.25" customWidth="1"/>
    <col min="524" max="524" width="18.375" customWidth="1"/>
    <col min="525" max="525" width="15" customWidth="1"/>
    <col min="526" max="526" width="14.75" customWidth="1"/>
    <col min="527" max="527" width="14.625" customWidth="1"/>
    <col min="528" max="528" width="13.75" customWidth="1"/>
    <col min="529" max="529" width="14.25" customWidth="1"/>
    <col min="530" max="530" width="15.125" customWidth="1"/>
    <col min="531" max="531" width="20.5" customWidth="1"/>
    <col min="532" max="532" width="27.875" customWidth="1"/>
    <col min="533" max="533" width="6.875" customWidth="1"/>
    <col min="534" max="534" width="5" customWidth="1"/>
    <col min="535" max="535" width="8" customWidth="1"/>
    <col min="536" max="536" width="11.875" customWidth="1"/>
    <col min="537" max="765" width="9" customWidth="1"/>
    <col min="766" max="766" width="3.875" customWidth="1"/>
    <col min="767" max="767" width="16" customWidth="1"/>
    <col min="768" max="768" width="16.625" customWidth="1"/>
    <col min="769" max="769" width="13.5" customWidth="1"/>
    <col min="770" max="771" width="10.875" customWidth="1"/>
    <col min="772" max="772" width="6.25" customWidth="1"/>
    <col min="773" max="773" width="8.875" customWidth="1"/>
    <col min="774" max="774" width="13.875" customWidth="1"/>
    <col min="775" max="775" width="13.25" customWidth="1"/>
    <col min="776" max="776" width="16" customWidth="1"/>
    <col min="777" max="777" width="11.625" customWidth="1"/>
    <col min="778" max="778" width="16.875" customWidth="1"/>
    <col min="779" max="779" width="13.25" customWidth="1"/>
    <col min="780" max="780" width="18.375" customWidth="1"/>
    <col min="781" max="781" width="15" customWidth="1"/>
    <col min="782" max="782" width="14.75" customWidth="1"/>
    <col min="783" max="783" width="14.625" customWidth="1"/>
    <col min="784" max="784" width="13.75" customWidth="1"/>
    <col min="785" max="785" width="14.25" customWidth="1"/>
    <col min="786" max="786" width="15.125" customWidth="1"/>
    <col min="787" max="787" width="20.5" customWidth="1"/>
    <col min="788" max="788" width="27.875" customWidth="1"/>
    <col min="789" max="789" width="6.875" customWidth="1"/>
    <col min="790" max="790" width="5" customWidth="1"/>
    <col min="791" max="791" width="8" customWidth="1"/>
    <col min="792" max="792" width="11.875" customWidth="1"/>
    <col min="793" max="1021" width="9" customWidth="1"/>
    <col min="1022" max="1022" width="3.875" customWidth="1"/>
    <col min="1023" max="1023" width="16" customWidth="1"/>
    <col min="1024" max="1025" width="16.625" customWidth="1"/>
  </cols>
  <sheetData>
    <row r="1" spans="1:52" ht="18.75">
      <c r="P1" s="2"/>
      <c r="AD1" s="2"/>
    </row>
    <row r="2" spans="1:52" ht="18.75">
      <c r="P2" s="75"/>
      <c r="AD2" s="75"/>
    </row>
    <row r="3" spans="1:52" ht="18.75">
      <c r="P3" s="75"/>
      <c r="AD3" s="75"/>
    </row>
    <row r="4" spans="1:52" ht="18.75">
      <c r="A4" s="411"/>
      <c r="B4" s="411"/>
      <c r="C4" s="411"/>
      <c r="D4" s="411"/>
      <c r="E4" s="411"/>
      <c r="F4" s="411"/>
      <c r="G4" s="411"/>
      <c r="H4" s="411"/>
      <c r="I4" s="411"/>
      <c r="J4" s="411"/>
      <c r="K4" s="411"/>
      <c r="L4" s="411"/>
      <c r="M4" s="411"/>
      <c r="N4" s="411"/>
      <c r="O4" s="411"/>
      <c r="P4" s="411"/>
      <c r="AD4" s="75"/>
    </row>
    <row r="5" spans="1:52" ht="16.5">
      <c r="A5" s="411" t="s">
        <v>943</v>
      </c>
      <c r="B5" s="411"/>
      <c r="C5" s="411"/>
      <c r="D5" s="411"/>
      <c r="E5" s="411"/>
      <c r="F5" s="411"/>
      <c r="G5" s="411"/>
      <c r="H5" s="411"/>
      <c r="I5" s="411"/>
      <c r="J5" s="411"/>
      <c r="K5" s="411"/>
      <c r="L5" s="411"/>
      <c r="M5" s="411"/>
      <c r="N5" s="411"/>
      <c r="O5" s="411"/>
      <c r="P5" s="411"/>
      <c r="Q5" s="157"/>
      <c r="R5" s="157"/>
      <c r="S5" s="157"/>
      <c r="T5" s="157"/>
      <c r="U5" s="157"/>
      <c r="V5" s="157"/>
      <c r="W5" s="157"/>
      <c r="X5" s="157"/>
      <c r="Y5" s="157"/>
      <c r="Z5" s="157"/>
      <c r="AA5" s="157"/>
      <c r="AB5" s="157"/>
      <c r="AC5" s="157"/>
      <c r="AD5" s="157"/>
      <c r="AE5" s="157"/>
      <c r="AF5" s="157"/>
      <c r="AG5" s="157"/>
    </row>
    <row r="6" spans="1:52" ht="16.5">
      <c r="A6" s="228"/>
      <c r="B6" s="228"/>
      <c r="C6" s="228"/>
      <c r="D6" s="228"/>
      <c r="E6" s="228"/>
      <c r="F6" s="228"/>
      <c r="G6" s="228"/>
      <c r="H6" s="228"/>
      <c r="I6" s="228"/>
      <c r="J6" s="228"/>
      <c r="K6" s="228"/>
      <c r="L6" s="228"/>
      <c r="M6" s="228"/>
      <c r="N6" s="228"/>
      <c r="O6" s="228"/>
      <c r="P6" s="228"/>
      <c r="Q6" s="157"/>
      <c r="R6" s="157"/>
      <c r="S6" s="157"/>
      <c r="T6" s="157"/>
      <c r="U6" s="157"/>
      <c r="V6" s="157"/>
      <c r="W6" s="157"/>
      <c r="X6" s="157"/>
      <c r="Y6" s="157"/>
      <c r="Z6" s="157"/>
      <c r="AA6" s="157"/>
      <c r="AB6" s="157"/>
      <c r="AC6" s="157"/>
      <c r="AD6" s="157"/>
      <c r="AE6" s="157"/>
      <c r="AF6" s="157"/>
      <c r="AG6" s="157"/>
    </row>
    <row r="7" spans="1:52">
      <c r="A7" s="403" t="s">
        <v>509</v>
      </c>
      <c r="B7" s="403"/>
      <c r="C7" s="403"/>
      <c r="D7" s="403"/>
      <c r="E7" s="403"/>
      <c r="F7" s="403"/>
      <c r="G7" s="403"/>
      <c r="H7" s="403"/>
      <c r="I7" s="403"/>
      <c r="J7" s="403"/>
      <c r="K7" s="403"/>
      <c r="L7" s="403"/>
      <c r="M7" s="403"/>
      <c r="N7" s="403"/>
      <c r="O7" s="403"/>
      <c r="P7" s="403"/>
      <c r="Q7" s="212"/>
      <c r="R7" s="212"/>
      <c r="S7" s="212"/>
      <c r="T7" s="212"/>
      <c r="U7" s="212"/>
      <c r="V7" s="212"/>
      <c r="W7" s="212"/>
      <c r="X7" s="212"/>
      <c r="Y7" s="212"/>
      <c r="Z7" s="212"/>
      <c r="AA7" s="212"/>
      <c r="AB7" s="212"/>
      <c r="AC7" s="212"/>
      <c r="AD7" s="212"/>
      <c r="AE7" s="212"/>
      <c r="AF7" s="212"/>
      <c r="AG7" s="212"/>
    </row>
    <row r="8" spans="1:52">
      <c r="A8" s="415" t="s">
        <v>3</v>
      </c>
      <c r="B8" s="415"/>
      <c r="C8" s="415"/>
      <c r="D8" s="415"/>
      <c r="E8" s="415"/>
      <c r="F8" s="415"/>
      <c r="G8" s="415"/>
      <c r="H8" s="415"/>
      <c r="I8" s="415"/>
      <c r="J8" s="415"/>
      <c r="K8" s="415"/>
      <c r="L8" s="415"/>
      <c r="M8" s="415"/>
      <c r="N8" s="415"/>
      <c r="O8" s="415"/>
      <c r="P8" s="415"/>
      <c r="Q8" s="137"/>
      <c r="R8" s="137"/>
      <c r="S8" s="137"/>
      <c r="T8" s="137"/>
      <c r="U8" s="137"/>
      <c r="V8" s="137"/>
      <c r="W8" s="137"/>
      <c r="X8" s="137"/>
      <c r="Y8" s="137"/>
      <c r="Z8" s="137"/>
      <c r="AA8" s="137"/>
      <c r="AB8" s="137"/>
      <c r="AC8" s="137"/>
      <c r="AD8" s="137"/>
      <c r="AE8" s="137"/>
      <c r="AF8" s="137"/>
      <c r="AG8" s="137"/>
    </row>
    <row r="9" spans="1:52">
      <c r="A9" s="412"/>
      <c r="B9" s="412"/>
      <c r="C9" s="412"/>
      <c r="D9" s="412"/>
      <c r="E9" s="412"/>
      <c r="F9" s="412"/>
      <c r="G9" s="412"/>
      <c r="H9" s="412"/>
      <c r="I9" s="412"/>
      <c r="J9" s="412"/>
      <c r="K9" s="412"/>
      <c r="L9" s="412"/>
      <c r="M9" s="412"/>
      <c r="N9" s="412"/>
      <c r="O9" s="412"/>
      <c r="P9" s="412"/>
      <c r="Q9" s="229"/>
      <c r="R9" s="229"/>
      <c r="S9" s="229"/>
      <c r="T9" s="229"/>
      <c r="U9" s="229"/>
      <c r="V9" s="229"/>
      <c r="W9" s="229"/>
      <c r="X9" s="229"/>
      <c r="Y9" s="229"/>
      <c r="Z9" s="229"/>
      <c r="AA9" s="229"/>
      <c r="AB9" s="229"/>
      <c r="AC9" s="229"/>
      <c r="AD9" s="229"/>
      <c r="AE9" s="229"/>
      <c r="AF9" s="229"/>
      <c r="AG9" s="229"/>
    </row>
    <row r="10" spans="1:52" ht="18" customHeight="1">
      <c r="A10" s="363" t="s">
        <v>4</v>
      </c>
      <c r="B10" s="363"/>
      <c r="C10" s="363"/>
      <c r="D10" s="363"/>
      <c r="E10" s="363"/>
      <c r="F10" s="363"/>
      <c r="G10" s="363"/>
      <c r="H10" s="363"/>
      <c r="I10" s="363"/>
      <c r="J10" s="363"/>
      <c r="K10" s="363"/>
      <c r="L10" s="363"/>
      <c r="M10" s="363"/>
      <c r="N10" s="363"/>
      <c r="O10" s="363"/>
      <c r="P10" s="363"/>
      <c r="Q10" s="230"/>
      <c r="R10" s="230"/>
      <c r="S10" s="230"/>
      <c r="T10" s="230"/>
      <c r="U10" s="230"/>
      <c r="V10" s="230"/>
      <c r="W10" s="230"/>
      <c r="X10" s="230"/>
      <c r="Y10" s="230"/>
      <c r="Z10" s="230"/>
      <c r="AA10" s="230"/>
      <c r="AB10" s="230"/>
      <c r="AC10" s="230"/>
      <c r="AD10" s="230"/>
      <c r="AE10" s="230"/>
      <c r="AF10" s="230"/>
      <c r="AG10" s="230"/>
    </row>
    <row r="11" spans="1:52" ht="18" customHeight="1">
      <c r="A11" s="177"/>
      <c r="B11" s="177"/>
      <c r="C11" s="177"/>
      <c r="D11" s="177"/>
      <c r="E11" s="177"/>
      <c r="F11" s="177"/>
      <c r="G11" s="177"/>
      <c r="H11" s="177"/>
      <c r="I11" s="177"/>
      <c r="J11" s="177"/>
      <c r="K11" s="177"/>
      <c r="L11" s="177"/>
      <c r="M11" s="177"/>
      <c r="N11" s="177"/>
      <c r="O11" s="177"/>
      <c r="P11" s="177"/>
      <c r="Q11" s="230"/>
      <c r="R11" s="230"/>
      <c r="S11" s="230"/>
      <c r="T11" s="230"/>
      <c r="U11" s="230"/>
      <c r="V11" s="230"/>
      <c r="W11" s="230"/>
      <c r="X11" s="230"/>
      <c r="Y11" s="230"/>
      <c r="Z11" s="230"/>
      <c r="AA11" s="230"/>
      <c r="AB11" s="230"/>
      <c r="AC11" s="230"/>
      <c r="AD11" s="230"/>
      <c r="AE11" s="230"/>
      <c r="AF11" s="230"/>
      <c r="AG11" s="230"/>
    </row>
    <row r="12" spans="1:52" ht="18.75">
      <c r="A12" s="363" t="s">
        <v>5</v>
      </c>
      <c r="B12" s="363"/>
      <c r="C12" s="363"/>
      <c r="D12" s="363"/>
      <c r="E12" s="363"/>
      <c r="F12" s="363"/>
      <c r="G12" s="363"/>
      <c r="H12" s="363"/>
      <c r="I12" s="363"/>
      <c r="J12" s="363"/>
      <c r="K12" s="363"/>
      <c r="L12" s="363"/>
      <c r="M12" s="363"/>
      <c r="N12" s="363"/>
      <c r="O12" s="363"/>
      <c r="P12" s="10"/>
      <c r="Q12" s="10"/>
      <c r="R12" s="10"/>
      <c r="S12" s="10"/>
      <c r="T12" s="10"/>
      <c r="U12" s="10"/>
      <c r="V12" s="10"/>
      <c r="W12" s="10"/>
      <c r="X12" s="10"/>
      <c r="Y12" s="10"/>
      <c r="Z12" s="10"/>
      <c r="AA12" s="10"/>
      <c r="AB12" s="10"/>
      <c r="AC12" s="10"/>
      <c r="AD12" s="10"/>
      <c r="AE12" s="10"/>
      <c r="AF12" s="10"/>
      <c r="AG12" s="10"/>
      <c r="AH12" s="10"/>
      <c r="AI12" s="10"/>
      <c r="AJ12" s="10"/>
      <c r="AK12" s="10"/>
      <c r="AL12" s="10"/>
      <c r="AM12" s="10"/>
      <c r="AN12" s="10"/>
      <c r="AO12" s="10"/>
      <c r="AP12" s="10"/>
      <c r="AQ12" s="10"/>
      <c r="AR12" s="10"/>
      <c r="AS12" s="10"/>
      <c r="AT12" s="10"/>
      <c r="AU12" s="10"/>
      <c r="AV12" s="10"/>
      <c r="AW12" s="10"/>
      <c r="AX12" s="10"/>
      <c r="AY12" s="10"/>
      <c r="AZ12" s="10"/>
    </row>
    <row r="13" spans="1:52" ht="16.5" customHeight="1">
      <c r="A13" s="416" t="s">
        <v>944</v>
      </c>
      <c r="B13" s="416"/>
      <c r="C13" s="416"/>
      <c r="D13" s="416"/>
      <c r="E13" s="416"/>
      <c r="F13" s="416"/>
      <c r="G13" s="416"/>
      <c r="H13" s="416"/>
      <c r="I13" s="416"/>
      <c r="J13" s="416"/>
      <c r="K13" s="416"/>
      <c r="L13" s="416"/>
      <c r="M13" s="416"/>
      <c r="N13" s="416"/>
      <c r="O13" s="416"/>
      <c r="P13" s="11"/>
      <c r="Q13" s="11"/>
      <c r="R13" s="11"/>
      <c r="S13" s="11"/>
      <c r="T13" s="11"/>
      <c r="U13" s="11"/>
      <c r="V13" s="11"/>
      <c r="W13" s="11"/>
      <c r="X13" s="11"/>
      <c r="Y13" s="11"/>
      <c r="Z13" s="11"/>
      <c r="AA13" s="11"/>
      <c r="AB13" s="11"/>
      <c r="AC13" s="11"/>
      <c r="AD13" s="11"/>
      <c r="AE13" s="11"/>
      <c r="AF13" s="11"/>
      <c r="AG13" s="11"/>
      <c r="AH13" s="11"/>
      <c r="AI13" s="11"/>
      <c r="AJ13" s="11"/>
      <c r="AK13" s="11"/>
      <c r="AL13" s="11"/>
      <c r="AM13" s="11"/>
      <c r="AN13" s="11"/>
      <c r="AO13" s="11"/>
      <c r="AP13" s="11"/>
      <c r="AQ13" s="11"/>
      <c r="AR13" s="11"/>
      <c r="AS13" s="11"/>
      <c r="AT13" s="11"/>
      <c r="AU13" s="11"/>
      <c r="AV13" s="11"/>
      <c r="AW13" s="11"/>
      <c r="AX13" s="11"/>
      <c r="AY13" s="11"/>
      <c r="AZ13" s="11"/>
    </row>
    <row r="14" spans="1:52">
      <c r="A14" s="413"/>
      <c r="B14" s="413"/>
      <c r="C14" s="413"/>
      <c r="D14" s="413"/>
      <c r="E14" s="413"/>
      <c r="F14" s="413"/>
      <c r="G14" s="413"/>
      <c r="H14" s="413"/>
      <c r="I14" s="413"/>
      <c r="J14" s="413"/>
      <c r="K14" s="413"/>
      <c r="L14" s="413"/>
      <c r="M14" s="413"/>
      <c r="N14" s="413"/>
      <c r="O14" s="413"/>
      <c r="P14" s="413"/>
      <c r="Q14" s="413"/>
      <c r="R14" s="413"/>
      <c r="S14" s="413"/>
      <c r="T14" s="413"/>
      <c r="U14" s="413"/>
      <c r="V14" s="413"/>
      <c r="W14" s="413"/>
      <c r="X14" s="413"/>
      <c r="Y14" s="413"/>
      <c r="Z14" s="413"/>
      <c r="AA14" s="413"/>
      <c r="AB14" s="413"/>
      <c r="AC14" s="413"/>
      <c r="AD14" s="413"/>
      <c r="AE14" s="413"/>
      <c r="AF14" s="413"/>
      <c r="AG14" s="413"/>
    </row>
    <row r="15" spans="1:52" ht="59.25" customHeight="1">
      <c r="A15" s="417" t="s">
        <v>945</v>
      </c>
      <c r="B15" s="364" t="s">
        <v>946</v>
      </c>
      <c r="C15" s="364" t="s">
        <v>947</v>
      </c>
      <c r="D15" s="364" t="s">
        <v>948</v>
      </c>
      <c r="E15" s="364"/>
      <c r="F15" s="364"/>
      <c r="G15" s="364" t="s">
        <v>949</v>
      </c>
      <c r="H15" s="364">
        <v>2019</v>
      </c>
      <c r="I15" s="364"/>
      <c r="J15" s="364">
        <v>2020</v>
      </c>
      <c r="K15" s="364"/>
      <c r="L15" s="364">
        <v>2021</v>
      </c>
      <c r="M15" s="364"/>
      <c r="N15" s="364">
        <v>2022</v>
      </c>
      <c r="O15" s="364"/>
    </row>
    <row r="16" spans="1:52" ht="78.75">
      <c r="A16" s="417"/>
      <c r="B16" s="364"/>
      <c r="C16" s="364"/>
      <c r="D16" s="225">
        <v>2015</v>
      </c>
      <c r="E16" s="225">
        <v>2016</v>
      </c>
      <c r="F16" s="225">
        <v>2017</v>
      </c>
      <c r="G16" s="364"/>
      <c r="H16" s="13" t="s">
        <v>499</v>
      </c>
      <c r="I16" s="13" t="s">
        <v>498</v>
      </c>
      <c r="J16" s="13" t="s">
        <v>499</v>
      </c>
      <c r="K16" s="13" t="s">
        <v>498</v>
      </c>
      <c r="L16" s="13" t="s">
        <v>499</v>
      </c>
      <c r="M16" s="13" t="s">
        <v>500</v>
      </c>
      <c r="N16" s="13" t="s">
        <v>499</v>
      </c>
      <c r="O16" s="13" t="s">
        <v>500</v>
      </c>
    </row>
    <row r="17" spans="1:15">
      <c r="A17" s="238">
        <v>1</v>
      </c>
      <c r="B17" s="13">
        <v>2</v>
      </c>
      <c r="C17" s="13">
        <v>3</v>
      </c>
      <c r="D17" s="13">
        <v>4</v>
      </c>
      <c r="E17" s="13">
        <v>5</v>
      </c>
      <c r="F17" s="13">
        <v>6</v>
      </c>
      <c r="G17" s="13">
        <v>7</v>
      </c>
      <c r="H17" s="13">
        <v>8</v>
      </c>
      <c r="I17" s="13">
        <v>9</v>
      </c>
      <c r="J17" s="13">
        <v>10</v>
      </c>
      <c r="K17" s="13">
        <v>11</v>
      </c>
      <c r="L17" s="13">
        <v>12</v>
      </c>
      <c r="M17" s="13">
        <v>13</v>
      </c>
      <c r="N17" s="13">
        <v>14</v>
      </c>
      <c r="O17" s="13">
        <v>15</v>
      </c>
    </row>
    <row r="18" spans="1:15" ht="38.25" customHeight="1">
      <c r="A18" s="238" t="s">
        <v>187</v>
      </c>
      <c r="B18" s="13" t="s">
        <v>950</v>
      </c>
      <c r="C18" s="239" t="s">
        <v>951</v>
      </c>
      <c r="D18" s="13" t="s">
        <v>952</v>
      </c>
      <c r="E18" s="13" t="s">
        <v>952</v>
      </c>
      <c r="F18" s="13" t="s">
        <v>952</v>
      </c>
      <c r="G18" s="13" t="s">
        <v>952</v>
      </c>
      <c r="H18" s="13" t="s">
        <v>952</v>
      </c>
      <c r="I18" s="13" t="s">
        <v>952</v>
      </c>
      <c r="J18" s="13" t="s">
        <v>952</v>
      </c>
      <c r="K18" s="13" t="s">
        <v>952</v>
      </c>
      <c r="L18" s="13" t="s">
        <v>952</v>
      </c>
      <c r="M18" s="13" t="s">
        <v>952</v>
      </c>
      <c r="N18" s="13" t="s">
        <v>952</v>
      </c>
      <c r="O18" s="13" t="s">
        <v>952</v>
      </c>
    </row>
    <row r="19" spans="1:15" ht="84" customHeight="1">
      <c r="A19" s="238" t="s">
        <v>189</v>
      </c>
      <c r="B19" s="240" t="s">
        <v>953</v>
      </c>
      <c r="C19" s="13" t="s">
        <v>952</v>
      </c>
      <c r="D19" s="13" t="s">
        <v>952</v>
      </c>
      <c r="E19" s="13" t="s">
        <v>952</v>
      </c>
      <c r="F19" s="13" t="s">
        <v>952</v>
      </c>
      <c r="G19" s="13" t="s">
        <v>952</v>
      </c>
      <c r="H19" s="13" t="s">
        <v>952</v>
      </c>
      <c r="I19" s="13" t="s">
        <v>952</v>
      </c>
      <c r="J19" s="13" t="s">
        <v>952</v>
      </c>
      <c r="K19" s="13" t="s">
        <v>952</v>
      </c>
      <c r="L19" s="13" t="s">
        <v>952</v>
      </c>
      <c r="M19" s="13" t="s">
        <v>952</v>
      </c>
      <c r="N19" s="13" t="s">
        <v>952</v>
      </c>
      <c r="O19" s="13" t="s">
        <v>952</v>
      </c>
    </row>
    <row r="20" spans="1:15" ht="48" customHeight="1">
      <c r="A20" s="417" t="s">
        <v>191</v>
      </c>
      <c r="B20" s="418" t="s">
        <v>954</v>
      </c>
      <c r="C20" s="239" t="s">
        <v>955</v>
      </c>
      <c r="D20" s="13" t="s">
        <v>952</v>
      </c>
      <c r="E20" s="13" t="s">
        <v>952</v>
      </c>
      <c r="F20" s="13" t="s">
        <v>952</v>
      </c>
      <c r="G20" s="13" t="s">
        <v>952</v>
      </c>
      <c r="H20" s="13" t="s">
        <v>952</v>
      </c>
      <c r="I20" s="13" t="s">
        <v>952</v>
      </c>
      <c r="J20" s="13" t="s">
        <v>952</v>
      </c>
      <c r="K20" s="13" t="s">
        <v>952</v>
      </c>
      <c r="L20" s="13" t="s">
        <v>952</v>
      </c>
      <c r="M20" s="13" t="s">
        <v>952</v>
      </c>
      <c r="N20" s="13" t="s">
        <v>952</v>
      </c>
      <c r="O20" s="13" t="s">
        <v>952</v>
      </c>
    </row>
    <row r="21" spans="1:15" ht="40.5" customHeight="1">
      <c r="A21" s="417"/>
      <c r="B21" s="418"/>
      <c r="C21" s="239" t="s">
        <v>956</v>
      </c>
      <c r="D21" s="13" t="s">
        <v>952</v>
      </c>
      <c r="E21" s="13" t="s">
        <v>952</v>
      </c>
      <c r="F21" s="13" t="s">
        <v>952</v>
      </c>
      <c r="G21" s="13" t="s">
        <v>952</v>
      </c>
      <c r="H21" s="13" t="s">
        <v>952</v>
      </c>
      <c r="I21" s="13" t="s">
        <v>952</v>
      </c>
      <c r="J21" s="13" t="s">
        <v>952</v>
      </c>
      <c r="K21" s="13" t="s">
        <v>952</v>
      </c>
      <c r="L21" s="13" t="s">
        <v>952</v>
      </c>
      <c r="M21" s="13" t="s">
        <v>952</v>
      </c>
      <c r="N21" s="13" t="s">
        <v>952</v>
      </c>
      <c r="O21" s="13" t="s">
        <v>952</v>
      </c>
    </row>
    <row r="22" spans="1:15" ht="28.5" customHeight="1">
      <c r="A22" s="417" t="s">
        <v>194</v>
      </c>
      <c r="B22" s="418" t="s">
        <v>957</v>
      </c>
      <c r="C22" s="239" t="s">
        <v>955</v>
      </c>
      <c r="D22" s="13" t="s">
        <v>952</v>
      </c>
      <c r="E22" s="13" t="s">
        <v>952</v>
      </c>
      <c r="F22" s="13" t="s">
        <v>952</v>
      </c>
      <c r="G22" s="13" t="s">
        <v>952</v>
      </c>
      <c r="H22" s="13" t="s">
        <v>952</v>
      </c>
      <c r="I22" s="13" t="s">
        <v>952</v>
      </c>
      <c r="J22" s="13" t="s">
        <v>952</v>
      </c>
      <c r="K22" s="13" t="s">
        <v>952</v>
      </c>
      <c r="L22" s="13" t="s">
        <v>952</v>
      </c>
      <c r="M22" s="13" t="s">
        <v>952</v>
      </c>
      <c r="N22" s="13" t="s">
        <v>952</v>
      </c>
      <c r="O22" s="13" t="s">
        <v>952</v>
      </c>
    </row>
    <row r="23" spans="1:15" ht="26.25" customHeight="1">
      <c r="A23" s="417"/>
      <c r="B23" s="418"/>
      <c r="C23" s="239" t="s">
        <v>956</v>
      </c>
      <c r="D23" s="13" t="s">
        <v>952</v>
      </c>
      <c r="E23" s="13" t="s">
        <v>952</v>
      </c>
      <c r="F23" s="13" t="s">
        <v>952</v>
      </c>
      <c r="G23" s="13" t="s">
        <v>952</v>
      </c>
      <c r="H23" s="13" t="s">
        <v>952</v>
      </c>
      <c r="I23" s="13" t="s">
        <v>952</v>
      </c>
      <c r="J23" s="13" t="s">
        <v>952</v>
      </c>
      <c r="K23" s="13" t="s">
        <v>952</v>
      </c>
      <c r="L23" s="13" t="s">
        <v>952</v>
      </c>
      <c r="M23" s="13" t="s">
        <v>952</v>
      </c>
      <c r="N23" s="13" t="s">
        <v>952</v>
      </c>
      <c r="O23" s="13" t="s">
        <v>952</v>
      </c>
    </row>
    <row r="24" spans="1:15" ht="25.5" customHeight="1">
      <c r="A24" s="417" t="s">
        <v>196</v>
      </c>
      <c r="B24" s="418" t="s">
        <v>958</v>
      </c>
      <c r="C24" s="239" t="s">
        <v>955</v>
      </c>
      <c r="D24" s="13" t="s">
        <v>952</v>
      </c>
      <c r="E24" s="13" t="s">
        <v>952</v>
      </c>
      <c r="F24" s="13" t="s">
        <v>952</v>
      </c>
      <c r="G24" s="13" t="s">
        <v>952</v>
      </c>
      <c r="H24" s="13" t="s">
        <v>952</v>
      </c>
      <c r="I24" s="13" t="s">
        <v>952</v>
      </c>
      <c r="J24" s="13" t="s">
        <v>952</v>
      </c>
      <c r="K24" s="13" t="s">
        <v>952</v>
      </c>
      <c r="L24" s="13" t="s">
        <v>952</v>
      </c>
      <c r="M24" s="13" t="s">
        <v>952</v>
      </c>
      <c r="N24" s="13" t="s">
        <v>952</v>
      </c>
      <c r="O24" s="13" t="s">
        <v>952</v>
      </c>
    </row>
    <row r="25" spans="1:15" ht="23.25" customHeight="1">
      <c r="A25" s="417"/>
      <c r="B25" s="418"/>
      <c r="C25" s="239" t="s">
        <v>956</v>
      </c>
      <c r="D25" s="13" t="s">
        <v>952</v>
      </c>
      <c r="E25" s="13" t="s">
        <v>952</v>
      </c>
      <c r="F25" s="13" t="s">
        <v>952</v>
      </c>
      <c r="G25" s="13" t="s">
        <v>952</v>
      </c>
      <c r="H25" s="13" t="s">
        <v>952</v>
      </c>
      <c r="I25" s="13" t="s">
        <v>952</v>
      </c>
      <c r="J25" s="13" t="s">
        <v>952</v>
      </c>
      <c r="K25" s="13" t="s">
        <v>952</v>
      </c>
      <c r="L25" s="13" t="s">
        <v>952</v>
      </c>
      <c r="M25" s="13" t="s">
        <v>952</v>
      </c>
      <c r="N25" s="13" t="s">
        <v>952</v>
      </c>
      <c r="O25" s="13" t="s">
        <v>952</v>
      </c>
    </row>
    <row r="26" spans="1:15" ht="29.25" customHeight="1">
      <c r="A26" s="417" t="s">
        <v>198</v>
      </c>
      <c r="B26" s="418" t="s">
        <v>959</v>
      </c>
      <c r="C26" s="239" t="s">
        <v>955</v>
      </c>
      <c r="D26" s="13" t="s">
        <v>952</v>
      </c>
      <c r="E26" s="13" t="s">
        <v>952</v>
      </c>
      <c r="F26" s="13" t="s">
        <v>952</v>
      </c>
      <c r="G26" s="13" t="s">
        <v>952</v>
      </c>
      <c r="H26" s="13" t="s">
        <v>952</v>
      </c>
      <c r="I26" s="13" t="s">
        <v>952</v>
      </c>
      <c r="J26" s="13" t="s">
        <v>952</v>
      </c>
      <c r="K26" s="13" t="s">
        <v>952</v>
      </c>
      <c r="L26" s="13" t="s">
        <v>952</v>
      </c>
      <c r="M26" s="13" t="s">
        <v>952</v>
      </c>
      <c r="N26" s="13" t="s">
        <v>952</v>
      </c>
      <c r="O26" s="13" t="s">
        <v>952</v>
      </c>
    </row>
    <row r="27" spans="1:15" ht="32.25" customHeight="1">
      <c r="A27" s="417"/>
      <c r="B27" s="418"/>
      <c r="C27" s="239" t="s">
        <v>956</v>
      </c>
      <c r="D27" s="13" t="s">
        <v>952</v>
      </c>
      <c r="E27" s="13" t="s">
        <v>952</v>
      </c>
      <c r="F27" s="13" t="s">
        <v>952</v>
      </c>
      <c r="G27" s="13" t="s">
        <v>952</v>
      </c>
      <c r="H27" s="13" t="s">
        <v>952</v>
      </c>
      <c r="I27" s="13" t="s">
        <v>952</v>
      </c>
      <c r="J27" s="13" t="s">
        <v>952</v>
      </c>
      <c r="K27" s="13" t="s">
        <v>952</v>
      </c>
      <c r="L27" s="13" t="s">
        <v>952</v>
      </c>
      <c r="M27" s="13" t="s">
        <v>952</v>
      </c>
      <c r="N27" s="13" t="s">
        <v>952</v>
      </c>
      <c r="O27" s="13" t="s">
        <v>952</v>
      </c>
    </row>
    <row r="28" spans="1:15" ht="24.75" customHeight="1">
      <c r="A28" s="417" t="s">
        <v>960</v>
      </c>
      <c r="B28" s="418" t="s">
        <v>961</v>
      </c>
      <c r="C28" s="239" t="s">
        <v>955</v>
      </c>
      <c r="D28" s="13" t="s">
        <v>952</v>
      </c>
      <c r="E28" s="13" t="s">
        <v>952</v>
      </c>
      <c r="F28" s="13" t="s">
        <v>952</v>
      </c>
      <c r="G28" s="13" t="s">
        <v>952</v>
      </c>
      <c r="H28" s="13" t="s">
        <v>952</v>
      </c>
      <c r="I28" s="13" t="s">
        <v>952</v>
      </c>
      <c r="J28" s="13" t="s">
        <v>952</v>
      </c>
      <c r="K28" s="13" t="s">
        <v>952</v>
      </c>
      <c r="L28" s="13" t="s">
        <v>952</v>
      </c>
      <c r="M28" s="13" t="s">
        <v>952</v>
      </c>
      <c r="N28" s="13" t="s">
        <v>952</v>
      </c>
      <c r="O28" s="13" t="s">
        <v>952</v>
      </c>
    </row>
    <row r="29" spans="1:15" ht="24.75" customHeight="1">
      <c r="A29" s="417"/>
      <c r="B29" s="418"/>
      <c r="C29" s="239" t="s">
        <v>956</v>
      </c>
      <c r="D29" s="13" t="s">
        <v>952</v>
      </c>
      <c r="E29" s="13" t="s">
        <v>952</v>
      </c>
      <c r="F29" s="13" t="s">
        <v>952</v>
      </c>
      <c r="G29" s="13" t="s">
        <v>952</v>
      </c>
      <c r="H29" s="13" t="s">
        <v>952</v>
      </c>
      <c r="I29" s="13" t="s">
        <v>952</v>
      </c>
      <c r="J29" s="13" t="s">
        <v>952</v>
      </c>
      <c r="K29" s="13" t="s">
        <v>952</v>
      </c>
      <c r="L29" s="13" t="s">
        <v>952</v>
      </c>
      <c r="M29" s="13" t="s">
        <v>952</v>
      </c>
      <c r="N29" s="13" t="s">
        <v>952</v>
      </c>
      <c r="O29" s="13" t="s">
        <v>952</v>
      </c>
    </row>
    <row r="30" spans="1:15" ht="39.75" customHeight="1">
      <c r="A30" s="417" t="s">
        <v>202</v>
      </c>
      <c r="B30" s="418" t="s">
        <v>962</v>
      </c>
      <c r="C30" s="239" t="s">
        <v>955</v>
      </c>
      <c r="D30" s="13" t="s">
        <v>952</v>
      </c>
      <c r="E30" s="13" t="s">
        <v>952</v>
      </c>
      <c r="F30" s="13" t="s">
        <v>952</v>
      </c>
      <c r="G30" s="13" t="s">
        <v>952</v>
      </c>
      <c r="H30" s="13" t="s">
        <v>952</v>
      </c>
      <c r="I30" s="13" t="s">
        <v>952</v>
      </c>
      <c r="J30" s="13" t="s">
        <v>952</v>
      </c>
      <c r="K30" s="13" t="s">
        <v>952</v>
      </c>
      <c r="L30" s="13" t="s">
        <v>952</v>
      </c>
      <c r="M30" s="13" t="s">
        <v>952</v>
      </c>
      <c r="N30" s="13" t="s">
        <v>952</v>
      </c>
      <c r="O30" s="13" t="s">
        <v>952</v>
      </c>
    </row>
    <row r="31" spans="1:15" ht="45" customHeight="1">
      <c r="A31" s="417"/>
      <c r="B31" s="418"/>
      <c r="C31" s="239" t="s">
        <v>956</v>
      </c>
      <c r="D31" s="13" t="s">
        <v>952</v>
      </c>
      <c r="E31" s="13" t="s">
        <v>952</v>
      </c>
      <c r="F31" s="13" t="s">
        <v>952</v>
      </c>
      <c r="G31" s="13" t="s">
        <v>952</v>
      </c>
      <c r="H31" s="13" t="s">
        <v>952</v>
      </c>
      <c r="I31" s="13" t="s">
        <v>952</v>
      </c>
      <c r="J31" s="13" t="s">
        <v>952</v>
      </c>
      <c r="K31" s="13" t="s">
        <v>952</v>
      </c>
      <c r="L31" s="13" t="s">
        <v>952</v>
      </c>
      <c r="M31" s="13" t="s">
        <v>952</v>
      </c>
      <c r="N31" s="13" t="s">
        <v>952</v>
      </c>
      <c r="O31" s="13" t="s">
        <v>952</v>
      </c>
    </row>
    <row r="32" spans="1:15" ht="28.5" customHeight="1">
      <c r="A32" s="417" t="s">
        <v>204</v>
      </c>
      <c r="B32" s="418" t="s">
        <v>957</v>
      </c>
      <c r="C32" s="239" t="s">
        <v>955</v>
      </c>
      <c r="D32" s="13" t="s">
        <v>952</v>
      </c>
      <c r="E32" s="13" t="s">
        <v>952</v>
      </c>
      <c r="F32" s="13" t="s">
        <v>952</v>
      </c>
      <c r="G32" s="13" t="s">
        <v>952</v>
      </c>
      <c r="H32" s="13" t="s">
        <v>952</v>
      </c>
      <c r="I32" s="13" t="s">
        <v>952</v>
      </c>
      <c r="J32" s="13" t="s">
        <v>952</v>
      </c>
      <c r="K32" s="13" t="s">
        <v>952</v>
      </c>
      <c r="L32" s="13" t="s">
        <v>952</v>
      </c>
      <c r="M32" s="13" t="s">
        <v>952</v>
      </c>
      <c r="N32" s="13" t="s">
        <v>952</v>
      </c>
      <c r="O32" s="13" t="s">
        <v>952</v>
      </c>
    </row>
    <row r="33" spans="1:15" ht="26.25" customHeight="1">
      <c r="A33" s="417"/>
      <c r="B33" s="418"/>
      <c r="C33" s="239" t="s">
        <v>956</v>
      </c>
      <c r="D33" s="13" t="s">
        <v>952</v>
      </c>
      <c r="E33" s="13" t="s">
        <v>952</v>
      </c>
      <c r="F33" s="13" t="s">
        <v>952</v>
      </c>
      <c r="G33" s="13" t="s">
        <v>952</v>
      </c>
      <c r="H33" s="13" t="s">
        <v>952</v>
      </c>
      <c r="I33" s="13" t="s">
        <v>952</v>
      </c>
      <c r="J33" s="13" t="s">
        <v>952</v>
      </c>
      <c r="K33" s="13" t="s">
        <v>952</v>
      </c>
      <c r="L33" s="13" t="s">
        <v>952</v>
      </c>
      <c r="M33" s="13" t="s">
        <v>952</v>
      </c>
      <c r="N33" s="13" t="s">
        <v>952</v>
      </c>
      <c r="O33" s="13" t="s">
        <v>952</v>
      </c>
    </row>
    <row r="34" spans="1:15" ht="30.75" customHeight="1">
      <c r="A34" s="417" t="s">
        <v>206</v>
      </c>
      <c r="B34" s="418" t="s">
        <v>958</v>
      </c>
      <c r="C34" s="239" t="s">
        <v>955</v>
      </c>
      <c r="D34" s="13" t="s">
        <v>952</v>
      </c>
      <c r="E34" s="13" t="s">
        <v>952</v>
      </c>
      <c r="F34" s="13" t="s">
        <v>952</v>
      </c>
      <c r="G34" s="13" t="s">
        <v>952</v>
      </c>
      <c r="H34" s="13" t="s">
        <v>952</v>
      </c>
      <c r="I34" s="13" t="s">
        <v>952</v>
      </c>
      <c r="J34" s="13" t="s">
        <v>952</v>
      </c>
      <c r="K34" s="13" t="s">
        <v>952</v>
      </c>
      <c r="L34" s="13" t="s">
        <v>952</v>
      </c>
      <c r="M34" s="13" t="s">
        <v>952</v>
      </c>
      <c r="N34" s="13" t="s">
        <v>952</v>
      </c>
      <c r="O34" s="13" t="s">
        <v>952</v>
      </c>
    </row>
    <row r="35" spans="1:15" ht="30.75" customHeight="1">
      <c r="A35" s="417"/>
      <c r="B35" s="418"/>
      <c r="C35" s="239" t="s">
        <v>956</v>
      </c>
      <c r="D35" s="13" t="s">
        <v>952</v>
      </c>
      <c r="E35" s="13" t="s">
        <v>952</v>
      </c>
      <c r="F35" s="13" t="s">
        <v>952</v>
      </c>
      <c r="G35" s="13" t="s">
        <v>952</v>
      </c>
      <c r="H35" s="13" t="s">
        <v>952</v>
      </c>
      <c r="I35" s="13" t="s">
        <v>952</v>
      </c>
      <c r="J35" s="13" t="s">
        <v>952</v>
      </c>
      <c r="K35" s="13" t="s">
        <v>952</v>
      </c>
      <c r="L35" s="13" t="s">
        <v>952</v>
      </c>
      <c r="M35" s="13" t="s">
        <v>952</v>
      </c>
      <c r="N35" s="13" t="s">
        <v>952</v>
      </c>
      <c r="O35" s="13" t="s">
        <v>952</v>
      </c>
    </row>
    <row r="36" spans="1:15" ht="30.75" customHeight="1">
      <c r="A36" s="417" t="s">
        <v>963</v>
      </c>
      <c r="B36" s="418" t="s">
        <v>959</v>
      </c>
      <c r="C36" s="239" t="s">
        <v>955</v>
      </c>
      <c r="D36" s="13" t="s">
        <v>952</v>
      </c>
      <c r="E36" s="13" t="s">
        <v>952</v>
      </c>
      <c r="F36" s="13" t="s">
        <v>952</v>
      </c>
      <c r="G36" s="13" t="s">
        <v>952</v>
      </c>
      <c r="H36" s="13" t="s">
        <v>952</v>
      </c>
      <c r="I36" s="13" t="s">
        <v>952</v>
      </c>
      <c r="J36" s="13" t="s">
        <v>952</v>
      </c>
      <c r="K36" s="13" t="s">
        <v>952</v>
      </c>
      <c r="L36" s="13" t="s">
        <v>952</v>
      </c>
      <c r="M36" s="13" t="s">
        <v>952</v>
      </c>
      <c r="N36" s="13" t="s">
        <v>952</v>
      </c>
      <c r="O36" s="13" t="s">
        <v>952</v>
      </c>
    </row>
    <row r="37" spans="1:15" ht="27.75" customHeight="1">
      <c r="A37" s="417"/>
      <c r="B37" s="418"/>
      <c r="C37" s="239" t="s">
        <v>956</v>
      </c>
      <c r="D37" s="13" t="s">
        <v>952</v>
      </c>
      <c r="E37" s="13" t="s">
        <v>952</v>
      </c>
      <c r="F37" s="13" t="s">
        <v>952</v>
      </c>
      <c r="G37" s="13" t="s">
        <v>952</v>
      </c>
      <c r="H37" s="13" t="s">
        <v>952</v>
      </c>
      <c r="I37" s="13" t="s">
        <v>952</v>
      </c>
      <c r="J37" s="13" t="s">
        <v>952</v>
      </c>
      <c r="K37" s="13" t="s">
        <v>952</v>
      </c>
      <c r="L37" s="13" t="s">
        <v>952</v>
      </c>
      <c r="M37" s="13" t="s">
        <v>952</v>
      </c>
      <c r="N37" s="13" t="s">
        <v>952</v>
      </c>
      <c r="O37" s="13" t="s">
        <v>952</v>
      </c>
    </row>
    <row r="38" spans="1:15" ht="30.75" customHeight="1">
      <c r="A38" s="417" t="s">
        <v>964</v>
      </c>
      <c r="B38" s="418" t="s">
        <v>961</v>
      </c>
      <c r="C38" s="239" t="s">
        <v>955</v>
      </c>
      <c r="D38" s="13" t="s">
        <v>952</v>
      </c>
      <c r="E38" s="13" t="s">
        <v>952</v>
      </c>
      <c r="F38" s="13" t="s">
        <v>952</v>
      </c>
      <c r="G38" s="13" t="s">
        <v>952</v>
      </c>
      <c r="H38" s="13" t="s">
        <v>952</v>
      </c>
      <c r="I38" s="13" t="s">
        <v>952</v>
      </c>
      <c r="J38" s="13" t="s">
        <v>952</v>
      </c>
      <c r="K38" s="13" t="s">
        <v>952</v>
      </c>
      <c r="L38" s="13" t="s">
        <v>952</v>
      </c>
      <c r="M38" s="13" t="s">
        <v>952</v>
      </c>
      <c r="N38" s="13" t="s">
        <v>952</v>
      </c>
      <c r="O38" s="13" t="s">
        <v>952</v>
      </c>
    </row>
    <row r="39" spans="1:15" ht="32.25" customHeight="1">
      <c r="A39" s="417"/>
      <c r="B39" s="418"/>
      <c r="C39" s="239" t="s">
        <v>956</v>
      </c>
      <c r="D39" s="13" t="s">
        <v>952</v>
      </c>
      <c r="E39" s="13" t="s">
        <v>952</v>
      </c>
      <c r="F39" s="13" t="s">
        <v>952</v>
      </c>
      <c r="G39" s="13" t="s">
        <v>952</v>
      </c>
      <c r="H39" s="13" t="s">
        <v>952</v>
      </c>
      <c r="I39" s="13" t="s">
        <v>952</v>
      </c>
      <c r="J39" s="13" t="s">
        <v>952</v>
      </c>
      <c r="K39" s="13" t="s">
        <v>952</v>
      </c>
      <c r="L39" s="13" t="s">
        <v>952</v>
      </c>
      <c r="M39" s="13" t="s">
        <v>952</v>
      </c>
      <c r="N39" s="13" t="s">
        <v>952</v>
      </c>
      <c r="O39" s="13" t="s">
        <v>952</v>
      </c>
    </row>
    <row r="40" spans="1:15" ht="40.5" customHeight="1">
      <c r="A40" s="417" t="s">
        <v>208</v>
      </c>
      <c r="B40" s="418" t="s">
        <v>965</v>
      </c>
      <c r="C40" s="239" t="s">
        <v>955</v>
      </c>
      <c r="D40" s="13" t="s">
        <v>952</v>
      </c>
      <c r="E40" s="13" t="s">
        <v>952</v>
      </c>
      <c r="F40" s="13" t="s">
        <v>952</v>
      </c>
      <c r="G40" s="13" t="s">
        <v>952</v>
      </c>
      <c r="H40" s="13" t="s">
        <v>952</v>
      </c>
      <c r="I40" s="13" t="s">
        <v>952</v>
      </c>
      <c r="J40" s="13" t="s">
        <v>952</v>
      </c>
      <c r="K40" s="13" t="s">
        <v>952</v>
      </c>
      <c r="L40" s="13" t="s">
        <v>952</v>
      </c>
      <c r="M40" s="13" t="s">
        <v>952</v>
      </c>
      <c r="N40" s="13" t="s">
        <v>952</v>
      </c>
      <c r="O40" s="13" t="s">
        <v>952</v>
      </c>
    </row>
    <row r="41" spans="1:15" ht="33" customHeight="1">
      <c r="A41" s="417"/>
      <c r="B41" s="418"/>
      <c r="C41" s="239" t="s">
        <v>956</v>
      </c>
      <c r="D41" s="13" t="s">
        <v>952</v>
      </c>
      <c r="E41" s="13" t="s">
        <v>952</v>
      </c>
      <c r="F41" s="13" t="s">
        <v>952</v>
      </c>
      <c r="G41" s="13" t="s">
        <v>952</v>
      </c>
      <c r="H41" s="13" t="s">
        <v>952</v>
      </c>
      <c r="I41" s="13" t="s">
        <v>952</v>
      </c>
      <c r="J41" s="13" t="s">
        <v>952</v>
      </c>
      <c r="K41" s="13" t="s">
        <v>952</v>
      </c>
      <c r="L41" s="13" t="s">
        <v>952</v>
      </c>
      <c r="M41" s="13" t="s">
        <v>952</v>
      </c>
      <c r="N41" s="13" t="s">
        <v>952</v>
      </c>
      <c r="O41" s="13" t="s">
        <v>952</v>
      </c>
    </row>
    <row r="42" spans="1:15" ht="27" customHeight="1">
      <c r="A42" s="417" t="s">
        <v>210</v>
      </c>
      <c r="B42" s="418" t="s">
        <v>957</v>
      </c>
      <c r="C42" s="239" t="s">
        <v>955</v>
      </c>
      <c r="D42" s="13" t="s">
        <v>952</v>
      </c>
      <c r="E42" s="13" t="s">
        <v>952</v>
      </c>
      <c r="F42" s="13" t="s">
        <v>952</v>
      </c>
      <c r="G42" s="13" t="s">
        <v>952</v>
      </c>
      <c r="H42" s="13" t="s">
        <v>952</v>
      </c>
      <c r="I42" s="13" t="s">
        <v>952</v>
      </c>
      <c r="J42" s="13" t="s">
        <v>952</v>
      </c>
      <c r="K42" s="13" t="s">
        <v>952</v>
      </c>
      <c r="L42" s="13" t="s">
        <v>952</v>
      </c>
      <c r="M42" s="13" t="s">
        <v>952</v>
      </c>
      <c r="N42" s="13" t="s">
        <v>952</v>
      </c>
      <c r="O42" s="13" t="s">
        <v>952</v>
      </c>
    </row>
    <row r="43" spans="1:15" ht="30.75" customHeight="1">
      <c r="A43" s="417"/>
      <c r="B43" s="418"/>
      <c r="C43" s="239" t="s">
        <v>956</v>
      </c>
      <c r="D43" s="13" t="s">
        <v>952</v>
      </c>
      <c r="E43" s="13" t="s">
        <v>952</v>
      </c>
      <c r="F43" s="13" t="s">
        <v>952</v>
      </c>
      <c r="G43" s="13" t="s">
        <v>952</v>
      </c>
      <c r="H43" s="13" t="s">
        <v>952</v>
      </c>
      <c r="I43" s="13" t="s">
        <v>952</v>
      </c>
      <c r="J43" s="13" t="s">
        <v>952</v>
      </c>
      <c r="K43" s="13" t="s">
        <v>952</v>
      </c>
      <c r="L43" s="13" t="s">
        <v>952</v>
      </c>
      <c r="M43" s="13" t="s">
        <v>952</v>
      </c>
      <c r="N43" s="13" t="s">
        <v>952</v>
      </c>
      <c r="O43" s="13" t="s">
        <v>952</v>
      </c>
    </row>
    <row r="44" spans="1:15" ht="30.75" customHeight="1">
      <c r="A44" s="417" t="s">
        <v>215</v>
      </c>
      <c r="B44" s="418" t="s">
        <v>958</v>
      </c>
      <c r="C44" s="239" t="s">
        <v>955</v>
      </c>
      <c r="D44" s="13" t="s">
        <v>952</v>
      </c>
      <c r="E44" s="13" t="s">
        <v>952</v>
      </c>
      <c r="F44" s="13" t="s">
        <v>952</v>
      </c>
      <c r="G44" s="13" t="s">
        <v>952</v>
      </c>
      <c r="H44" s="13" t="s">
        <v>952</v>
      </c>
      <c r="I44" s="13" t="s">
        <v>952</v>
      </c>
      <c r="J44" s="13" t="s">
        <v>952</v>
      </c>
      <c r="K44" s="13" t="s">
        <v>952</v>
      </c>
      <c r="L44" s="13" t="s">
        <v>952</v>
      </c>
      <c r="M44" s="13" t="s">
        <v>952</v>
      </c>
      <c r="N44" s="13" t="s">
        <v>952</v>
      </c>
      <c r="O44" s="13" t="s">
        <v>952</v>
      </c>
    </row>
    <row r="45" spans="1:15" ht="29.25" customHeight="1">
      <c r="A45" s="417"/>
      <c r="B45" s="418"/>
      <c r="C45" s="239" t="s">
        <v>956</v>
      </c>
      <c r="D45" s="13" t="s">
        <v>952</v>
      </c>
      <c r="E45" s="13" t="s">
        <v>952</v>
      </c>
      <c r="F45" s="13" t="s">
        <v>952</v>
      </c>
      <c r="G45" s="13" t="s">
        <v>952</v>
      </c>
      <c r="H45" s="13" t="s">
        <v>952</v>
      </c>
      <c r="I45" s="13" t="s">
        <v>952</v>
      </c>
      <c r="J45" s="13" t="s">
        <v>952</v>
      </c>
      <c r="K45" s="13" t="s">
        <v>952</v>
      </c>
      <c r="L45" s="13" t="s">
        <v>952</v>
      </c>
      <c r="M45" s="13" t="s">
        <v>952</v>
      </c>
      <c r="N45" s="13" t="s">
        <v>952</v>
      </c>
      <c r="O45" s="13" t="s">
        <v>952</v>
      </c>
    </row>
    <row r="46" spans="1:15" ht="31.5" customHeight="1">
      <c r="A46" s="417" t="s">
        <v>966</v>
      </c>
      <c r="B46" s="418" t="s">
        <v>959</v>
      </c>
      <c r="C46" s="239" t="s">
        <v>955</v>
      </c>
      <c r="D46" s="13" t="s">
        <v>952</v>
      </c>
      <c r="E46" s="13" t="s">
        <v>952</v>
      </c>
      <c r="F46" s="13" t="s">
        <v>952</v>
      </c>
      <c r="G46" s="13" t="s">
        <v>952</v>
      </c>
      <c r="H46" s="13" t="s">
        <v>952</v>
      </c>
      <c r="I46" s="13" t="s">
        <v>952</v>
      </c>
      <c r="J46" s="13" t="s">
        <v>952</v>
      </c>
      <c r="K46" s="13" t="s">
        <v>952</v>
      </c>
      <c r="L46" s="13" t="s">
        <v>952</v>
      </c>
      <c r="M46" s="13" t="s">
        <v>952</v>
      </c>
      <c r="N46" s="13" t="s">
        <v>952</v>
      </c>
      <c r="O46" s="13" t="s">
        <v>952</v>
      </c>
    </row>
    <row r="47" spans="1:15" ht="30.75" customHeight="1">
      <c r="A47" s="417"/>
      <c r="B47" s="418"/>
      <c r="C47" s="239" t="s">
        <v>956</v>
      </c>
      <c r="D47" s="13" t="s">
        <v>952</v>
      </c>
      <c r="E47" s="13" t="s">
        <v>952</v>
      </c>
      <c r="F47" s="13" t="s">
        <v>952</v>
      </c>
      <c r="G47" s="13" t="s">
        <v>952</v>
      </c>
      <c r="H47" s="13" t="s">
        <v>952</v>
      </c>
      <c r="I47" s="13" t="s">
        <v>952</v>
      </c>
      <c r="J47" s="13" t="s">
        <v>952</v>
      </c>
      <c r="K47" s="13" t="s">
        <v>952</v>
      </c>
      <c r="L47" s="13" t="s">
        <v>952</v>
      </c>
      <c r="M47" s="13" t="s">
        <v>952</v>
      </c>
      <c r="N47" s="13" t="s">
        <v>952</v>
      </c>
      <c r="O47" s="13" t="s">
        <v>952</v>
      </c>
    </row>
    <row r="48" spans="1:15" ht="27.75" customHeight="1">
      <c r="A48" s="417" t="s">
        <v>967</v>
      </c>
      <c r="B48" s="418" t="s">
        <v>961</v>
      </c>
      <c r="C48" s="239" t="s">
        <v>955</v>
      </c>
      <c r="D48" s="13" t="s">
        <v>952</v>
      </c>
      <c r="E48" s="13" t="s">
        <v>952</v>
      </c>
      <c r="F48" s="13" t="s">
        <v>952</v>
      </c>
      <c r="G48" s="13" t="s">
        <v>952</v>
      </c>
      <c r="H48" s="13" t="s">
        <v>952</v>
      </c>
      <c r="I48" s="13" t="s">
        <v>952</v>
      </c>
      <c r="J48" s="13" t="s">
        <v>952</v>
      </c>
      <c r="K48" s="13" t="s">
        <v>952</v>
      </c>
      <c r="L48" s="13" t="s">
        <v>952</v>
      </c>
      <c r="M48" s="13" t="s">
        <v>952</v>
      </c>
      <c r="N48" s="13" t="s">
        <v>952</v>
      </c>
      <c r="O48" s="13" t="s">
        <v>952</v>
      </c>
    </row>
    <row r="49" spans="1:15" ht="27.75" customHeight="1">
      <c r="A49" s="417"/>
      <c r="B49" s="418"/>
      <c r="C49" s="239" t="s">
        <v>956</v>
      </c>
      <c r="D49" s="13" t="s">
        <v>952</v>
      </c>
      <c r="E49" s="13" t="s">
        <v>952</v>
      </c>
      <c r="F49" s="13" t="s">
        <v>952</v>
      </c>
      <c r="G49" s="13" t="s">
        <v>952</v>
      </c>
      <c r="H49" s="13" t="s">
        <v>952</v>
      </c>
      <c r="I49" s="13" t="s">
        <v>952</v>
      </c>
      <c r="J49" s="13" t="s">
        <v>952</v>
      </c>
      <c r="K49" s="13" t="s">
        <v>952</v>
      </c>
      <c r="L49" s="13" t="s">
        <v>952</v>
      </c>
      <c r="M49" s="13" t="s">
        <v>952</v>
      </c>
      <c r="N49" s="13" t="s">
        <v>952</v>
      </c>
      <c r="O49" s="13" t="s">
        <v>952</v>
      </c>
    </row>
    <row r="50" spans="1:15" ht="102.75" customHeight="1">
      <c r="A50" s="238" t="s">
        <v>217</v>
      </c>
      <c r="B50" s="241" t="s">
        <v>968</v>
      </c>
      <c r="C50" s="13" t="s">
        <v>969</v>
      </c>
      <c r="D50" s="13" t="s">
        <v>952</v>
      </c>
      <c r="E50" s="13" t="s">
        <v>952</v>
      </c>
      <c r="F50" s="13" t="s">
        <v>952</v>
      </c>
      <c r="G50" s="13" t="s">
        <v>952</v>
      </c>
      <c r="H50" s="13" t="s">
        <v>952</v>
      </c>
      <c r="I50" s="13" t="s">
        <v>952</v>
      </c>
      <c r="J50" s="13" t="s">
        <v>952</v>
      </c>
      <c r="K50" s="13" t="s">
        <v>952</v>
      </c>
      <c r="L50" s="13" t="s">
        <v>952</v>
      </c>
      <c r="M50" s="13" t="s">
        <v>952</v>
      </c>
      <c r="N50" s="13" t="s">
        <v>952</v>
      </c>
      <c r="O50" s="13" t="s">
        <v>952</v>
      </c>
    </row>
    <row r="51" spans="1:15" ht="39.75" customHeight="1">
      <c r="A51" s="238" t="s">
        <v>219</v>
      </c>
      <c r="B51" s="241" t="s">
        <v>970</v>
      </c>
      <c r="C51" s="13" t="s">
        <v>969</v>
      </c>
      <c r="D51" s="13" t="s">
        <v>952</v>
      </c>
      <c r="E51" s="13" t="s">
        <v>952</v>
      </c>
      <c r="F51" s="13" t="s">
        <v>952</v>
      </c>
      <c r="G51" s="13" t="s">
        <v>952</v>
      </c>
      <c r="H51" s="13" t="s">
        <v>952</v>
      </c>
      <c r="I51" s="13" t="s">
        <v>952</v>
      </c>
      <c r="J51" s="13" t="s">
        <v>952</v>
      </c>
      <c r="K51" s="13" t="s">
        <v>952</v>
      </c>
      <c r="L51" s="13" t="s">
        <v>952</v>
      </c>
      <c r="M51" s="13" t="s">
        <v>952</v>
      </c>
      <c r="N51" s="13" t="s">
        <v>952</v>
      </c>
      <c r="O51" s="13" t="s">
        <v>952</v>
      </c>
    </row>
    <row r="52" spans="1:15" ht="47.25">
      <c r="A52" s="238" t="s">
        <v>225</v>
      </c>
      <c r="B52" s="241" t="s">
        <v>971</v>
      </c>
      <c r="C52" s="13" t="s">
        <v>969</v>
      </c>
      <c r="D52" s="13" t="s">
        <v>952</v>
      </c>
      <c r="E52" s="13" t="s">
        <v>952</v>
      </c>
      <c r="F52" s="13" t="s">
        <v>952</v>
      </c>
      <c r="G52" s="13" t="s">
        <v>952</v>
      </c>
      <c r="H52" s="13" t="s">
        <v>952</v>
      </c>
      <c r="I52" s="13" t="s">
        <v>952</v>
      </c>
      <c r="J52" s="13" t="s">
        <v>952</v>
      </c>
      <c r="K52" s="13" t="s">
        <v>952</v>
      </c>
      <c r="L52" s="13" t="s">
        <v>952</v>
      </c>
      <c r="M52" s="13" t="s">
        <v>952</v>
      </c>
      <c r="N52" s="13" t="s">
        <v>952</v>
      </c>
      <c r="O52" s="13" t="s">
        <v>952</v>
      </c>
    </row>
    <row r="53" spans="1:15" ht="54.75" customHeight="1">
      <c r="A53" s="238" t="s">
        <v>972</v>
      </c>
      <c r="B53" s="241" t="s">
        <v>973</v>
      </c>
      <c r="C53" s="13" t="s">
        <v>969</v>
      </c>
      <c r="D53" s="13" t="s">
        <v>952</v>
      </c>
      <c r="E53" s="13" t="s">
        <v>952</v>
      </c>
      <c r="F53" s="13" t="s">
        <v>952</v>
      </c>
      <c r="G53" s="13" t="s">
        <v>952</v>
      </c>
      <c r="H53" s="13" t="s">
        <v>952</v>
      </c>
      <c r="I53" s="13" t="s">
        <v>952</v>
      </c>
      <c r="J53" s="13" t="s">
        <v>952</v>
      </c>
      <c r="K53" s="13" t="s">
        <v>952</v>
      </c>
      <c r="L53" s="13" t="s">
        <v>952</v>
      </c>
      <c r="M53" s="13" t="s">
        <v>952</v>
      </c>
      <c r="N53" s="13" t="s">
        <v>952</v>
      </c>
      <c r="O53" s="13" t="s">
        <v>952</v>
      </c>
    </row>
    <row r="54" spans="1:15" ht="48.75" customHeight="1">
      <c r="A54" s="238" t="s">
        <v>974</v>
      </c>
      <c r="B54" s="241" t="s">
        <v>975</v>
      </c>
      <c r="C54" s="13" t="s">
        <v>969</v>
      </c>
      <c r="D54" s="13" t="s">
        <v>952</v>
      </c>
      <c r="E54" s="13" t="s">
        <v>952</v>
      </c>
      <c r="F54" s="13" t="s">
        <v>952</v>
      </c>
      <c r="G54" s="13" t="s">
        <v>952</v>
      </c>
      <c r="H54" s="13" t="s">
        <v>952</v>
      </c>
      <c r="I54" s="13" t="s">
        <v>952</v>
      </c>
      <c r="J54" s="13" t="s">
        <v>952</v>
      </c>
      <c r="K54" s="13" t="s">
        <v>952</v>
      </c>
      <c r="L54" s="13" t="s">
        <v>952</v>
      </c>
      <c r="M54" s="13" t="s">
        <v>952</v>
      </c>
      <c r="N54" s="13" t="s">
        <v>952</v>
      </c>
      <c r="O54" s="13" t="s">
        <v>952</v>
      </c>
    </row>
    <row r="55" spans="1:15" ht="29.25" customHeight="1">
      <c r="A55" s="417" t="s">
        <v>976</v>
      </c>
      <c r="B55" s="418" t="s">
        <v>977</v>
      </c>
      <c r="C55" s="13" t="s">
        <v>522</v>
      </c>
      <c r="D55" s="13" t="s">
        <v>952</v>
      </c>
      <c r="E55" s="13" t="s">
        <v>952</v>
      </c>
      <c r="F55" s="13" t="s">
        <v>952</v>
      </c>
      <c r="G55" s="13" t="s">
        <v>952</v>
      </c>
      <c r="H55" s="13" t="s">
        <v>952</v>
      </c>
      <c r="I55" s="13" t="s">
        <v>952</v>
      </c>
      <c r="J55" s="13" t="s">
        <v>952</v>
      </c>
      <c r="K55" s="13" t="s">
        <v>952</v>
      </c>
      <c r="L55" s="13" t="s">
        <v>952</v>
      </c>
      <c r="M55" s="13" t="s">
        <v>952</v>
      </c>
      <c r="N55" s="13" t="s">
        <v>952</v>
      </c>
      <c r="O55" s="13" t="s">
        <v>952</v>
      </c>
    </row>
    <row r="56" spans="1:15" ht="27.75" customHeight="1">
      <c r="A56" s="417"/>
      <c r="B56" s="418"/>
      <c r="C56" s="13" t="s">
        <v>978</v>
      </c>
      <c r="D56" s="13" t="s">
        <v>952</v>
      </c>
      <c r="E56" s="13" t="s">
        <v>952</v>
      </c>
      <c r="F56" s="13" t="s">
        <v>952</v>
      </c>
      <c r="G56" s="13" t="s">
        <v>952</v>
      </c>
      <c r="H56" s="13" t="s">
        <v>952</v>
      </c>
      <c r="I56" s="13" t="s">
        <v>952</v>
      </c>
      <c r="J56" s="13" t="s">
        <v>952</v>
      </c>
      <c r="K56" s="13" t="s">
        <v>952</v>
      </c>
      <c r="L56" s="13" t="s">
        <v>952</v>
      </c>
      <c r="M56" s="13" t="s">
        <v>952</v>
      </c>
      <c r="N56" s="13" t="s">
        <v>952</v>
      </c>
      <c r="O56" s="13" t="s">
        <v>952</v>
      </c>
    </row>
    <row r="57" spans="1:15" ht="27.75" customHeight="1">
      <c r="A57" s="417"/>
      <c r="B57" s="418"/>
      <c r="C57" s="13" t="s">
        <v>979</v>
      </c>
      <c r="D57" s="13" t="s">
        <v>952</v>
      </c>
      <c r="E57" s="13" t="s">
        <v>952</v>
      </c>
      <c r="F57" s="13" t="s">
        <v>952</v>
      </c>
      <c r="G57" s="13" t="s">
        <v>952</v>
      </c>
      <c r="H57" s="13" t="s">
        <v>952</v>
      </c>
      <c r="I57" s="13" t="s">
        <v>952</v>
      </c>
      <c r="J57" s="13" t="s">
        <v>952</v>
      </c>
      <c r="K57" s="13" t="s">
        <v>952</v>
      </c>
      <c r="L57" s="13" t="s">
        <v>952</v>
      </c>
      <c r="M57" s="13" t="s">
        <v>952</v>
      </c>
      <c r="N57" s="13" t="s">
        <v>952</v>
      </c>
      <c r="O57" s="13" t="s">
        <v>952</v>
      </c>
    </row>
    <row r="58" spans="1:15" ht="24" customHeight="1">
      <c r="A58" s="417"/>
      <c r="B58" s="418"/>
      <c r="C58" s="239" t="s">
        <v>980</v>
      </c>
      <c r="D58" s="13" t="s">
        <v>952</v>
      </c>
      <c r="E58" s="13" t="s">
        <v>952</v>
      </c>
      <c r="F58" s="13" t="s">
        <v>952</v>
      </c>
      <c r="G58" s="13" t="s">
        <v>952</v>
      </c>
      <c r="H58" s="13" t="s">
        <v>952</v>
      </c>
      <c r="I58" s="13" t="s">
        <v>952</v>
      </c>
      <c r="J58" s="13" t="s">
        <v>952</v>
      </c>
      <c r="K58" s="13" t="s">
        <v>952</v>
      </c>
      <c r="L58" s="13" t="s">
        <v>952</v>
      </c>
      <c r="M58" s="13" t="s">
        <v>952</v>
      </c>
      <c r="N58" s="13" t="s">
        <v>952</v>
      </c>
      <c r="O58" s="13" t="s">
        <v>952</v>
      </c>
    </row>
    <row r="59" spans="1:15" ht="15" customHeight="1">
      <c r="A59" s="417" t="s">
        <v>981</v>
      </c>
      <c r="B59" s="418" t="s">
        <v>958</v>
      </c>
      <c r="C59" s="13" t="s">
        <v>522</v>
      </c>
      <c r="D59" s="13" t="s">
        <v>952</v>
      </c>
      <c r="E59" s="13" t="s">
        <v>952</v>
      </c>
      <c r="F59" s="13" t="s">
        <v>952</v>
      </c>
      <c r="G59" s="13" t="s">
        <v>952</v>
      </c>
      <c r="H59" s="13" t="s">
        <v>952</v>
      </c>
      <c r="I59" s="13" t="s">
        <v>952</v>
      </c>
      <c r="J59" s="13" t="s">
        <v>952</v>
      </c>
      <c r="K59" s="13" t="s">
        <v>952</v>
      </c>
      <c r="L59" s="13" t="s">
        <v>952</v>
      </c>
      <c r="M59" s="13" t="s">
        <v>952</v>
      </c>
      <c r="N59" s="13" t="s">
        <v>952</v>
      </c>
      <c r="O59" s="13" t="s">
        <v>952</v>
      </c>
    </row>
    <row r="60" spans="1:15">
      <c r="A60" s="417"/>
      <c r="B60" s="418"/>
      <c r="C60" s="13" t="s">
        <v>978</v>
      </c>
      <c r="D60" s="13" t="s">
        <v>952</v>
      </c>
      <c r="E60" s="13" t="s">
        <v>952</v>
      </c>
      <c r="F60" s="13" t="s">
        <v>952</v>
      </c>
      <c r="G60" s="13" t="s">
        <v>952</v>
      </c>
      <c r="H60" s="13" t="s">
        <v>952</v>
      </c>
      <c r="I60" s="13" t="s">
        <v>952</v>
      </c>
      <c r="J60" s="13" t="s">
        <v>952</v>
      </c>
      <c r="K60" s="13" t="s">
        <v>952</v>
      </c>
      <c r="L60" s="13" t="s">
        <v>952</v>
      </c>
      <c r="M60" s="13" t="s">
        <v>952</v>
      </c>
      <c r="N60" s="13" t="s">
        <v>952</v>
      </c>
      <c r="O60" s="13" t="s">
        <v>952</v>
      </c>
    </row>
    <row r="61" spans="1:15">
      <c r="A61" s="417"/>
      <c r="B61" s="418"/>
      <c r="C61" s="13" t="s">
        <v>979</v>
      </c>
      <c r="D61" s="13" t="s">
        <v>952</v>
      </c>
      <c r="E61" s="13" t="s">
        <v>952</v>
      </c>
      <c r="F61" s="13" t="s">
        <v>952</v>
      </c>
      <c r="G61" s="13" t="s">
        <v>952</v>
      </c>
      <c r="H61" s="13" t="s">
        <v>952</v>
      </c>
      <c r="I61" s="13" t="s">
        <v>952</v>
      </c>
      <c r="J61" s="13" t="s">
        <v>952</v>
      </c>
      <c r="K61" s="13" t="s">
        <v>952</v>
      </c>
      <c r="L61" s="13" t="s">
        <v>952</v>
      </c>
      <c r="M61" s="13" t="s">
        <v>952</v>
      </c>
      <c r="N61" s="13" t="s">
        <v>952</v>
      </c>
      <c r="O61" s="13" t="s">
        <v>952</v>
      </c>
    </row>
    <row r="62" spans="1:15" ht="18.75">
      <c r="A62" s="417"/>
      <c r="B62" s="418"/>
      <c r="C62" s="239" t="s">
        <v>980</v>
      </c>
      <c r="D62" s="13" t="s">
        <v>952</v>
      </c>
      <c r="E62" s="13" t="s">
        <v>952</v>
      </c>
      <c r="F62" s="13" t="s">
        <v>952</v>
      </c>
      <c r="G62" s="13" t="s">
        <v>952</v>
      </c>
      <c r="H62" s="13" t="s">
        <v>952</v>
      </c>
      <c r="I62" s="13" t="s">
        <v>952</v>
      </c>
      <c r="J62" s="13" t="s">
        <v>952</v>
      </c>
      <c r="K62" s="13" t="s">
        <v>952</v>
      </c>
      <c r="L62" s="13" t="s">
        <v>952</v>
      </c>
      <c r="M62" s="13" t="s">
        <v>952</v>
      </c>
      <c r="N62" s="13" t="s">
        <v>952</v>
      </c>
      <c r="O62" s="13" t="s">
        <v>952</v>
      </c>
    </row>
    <row r="63" spans="1:15" ht="15" customHeight="1">
      <c r="A63" s="417" t="s">
        <v>982</v>
      </c>
      <c r="B63" s="418" t="s">
        <v>959</v>
      </c>
      <c r="C63" s="13" t="s">
        <v>522</v>
      </c>
      <c r="D63" s="13" t="s">
        <v>952</v>
      </c>
      <c r="E63" s="13" t="s">
        <v>952</v>
      </c>
      <c r="F63" s="13" t="s">
        <v>952</v>
      </c>
      <c r="G63" s="13" t="s">
        <v>952</v>
      </c>
      <c r="H63" s="13" t="s">
        <v>952</v>
      </c>
      <c r="I63" s="13" t="s">
        <v>952</v>
      </c>
      <c r="J63" s="13" t="s">
        <v>952</v>
      </c>
      <c r="K63" s="13" t="s">
        <v>952</v>
      </c>
      <c r="L63" s="13" t="s">
        <v>952</v>
      </c>
      <c r="M63" s="13" t="s">
        <v>952</v>
      </c>
      <c r="N63" s="13" t="s">
        <v>952</v>
      </c>
      <c r="O63" s="13" t="s">
        <v>952</v>
      </c>
    </row>
    <row r="64" spans="1:15">
      <c r="A64" s="417"/>
      <c r="B64" s="418"/>
      <c r="C64" s="13" t="s">
        <v>978</v>
      </c>
      <c r="D64" s="13" t="s">
        <v>952</v>
      </c>
      <c r="E64" s="13" t="s">
        <v>952</v>
      </c>
      <c r="F64" s="13" t="s">
        <v>952</v>
      </c>
      <c r="G64" s="13" t="s">
        <v>952</v>
      </c>
      <c r="H64" s="13" t="s">
        <v>952</v>
      </c>
      <c r="I64" s="13" t="s">
        <v>952</v>
      </c>
      <c r="J64" s="13" t="s">
        <v>952</v>
      </c>
      <c r="K64" s="13" t="s">
        <v>952</v>
      </c>
      <c r="L64" s="13" t="s">
        <v>952</v>
      </c>
      <c r="M64" s="13" t="s">
        <v>952</v>
      </c>
      <c r="N64" s="13" t="s">
        <v>952</v>
      </c>
      <c r="O64" s="13" t="s">
        <v>952</v>
      </c>
    </row>
    <row r="65" spans="1:15">
      <c r="A65" s="417"/>
      <c r="B65" s="418"/>
      <c r="C65" s="13" t="s">
        <v>979</v>
      </c>
      <c r="D65" s="13" t="s">
        <v>952</v>
      </c>
      <c r="E65" s="13" t="s">
        <v>952</v>
      </c>
      <c r="F65" s="13" t="s">
        <v>952</v>
      </c>
      <c r="G65" s="13" t="s">
        <v>952</v>
      </c>
      <c r="H65" s="13" t="s">
        <v>952</v>
      </c>
      <c r="I65" s="13" t="s">
        <v>952</v>
      </c>
      <c r="J65" s="13" t="s">
        <v>952</v>
      </c>
      <c r="K65" s="13" t="s">
        <v>952</v>
      </c>
      <c r="L65" s="13" t="s">
        <v>952</v>
      </c>
      <c r="M65" s="13" t="s">
        <v>952</v>
      </c>
      <c r="N65" s="13" t="s">
        <v>952</v>
      </c>
      <c r="O65" s="13" t="s">
        <v>952</v>
      </c>
    </row>
    <row r="66" spans="1:15" ht="18.75">
      <c r="A66" s="417"/>
      <c r="B66" s="418"/>
      <c r="C66" s="239" t="s">
        <v>980</v>
      </c>
      <c r="D66" s="13" t="s">
        <v>952</v>
      </c>
      <c r="E66" s="13" t="s">
        <v>952</v>
      </c>
      <c r="F66" s="13" t="s">
        <v>952</v>
      </c>
      <c r="G66" s="13" t="s">
        <v>952</v>
      </c>
      <c r="H66" s="13" t="s">
        <v>952</v>
      </c>
      <c r="I66" s="13" t="s">
        <v>952</v>
      </c>
      <c r="J66" s="13" t="s">
        <v>952</v>
      </c>
      <c r="K66" s="13" t="s">
        <v>952</v>
      </c>
      <c r="L66" s="13" t="s">
        <v>952</v>
      </c>
      <c r="M66" s="13" t="s">
        <v>952</v>
      </c>
      <c r="N66" s="13" t="s">
        <v>952</v>
      </c>
      <c r="O66" s="13" t="s">
        <v>952</v>
      </c>
    </row>
    <row r="67" spans="1:15" ht="15" customHeight="1">
      <c r="A67" s="417" t="s">
        <v>983</v>
      </c>
      <c r="B67" s="418" t="s">
        <v>961</v>
      </c>
      <c r="C67" s="13" t="s">
        <v>522</v>
      </c>
      <c r="D67" s="13" t="s">
        <v>952</v>
      </c>
      <c r="E67" s="13" t="s">
        <v>952</v>
      </c>
      <c r="F67" s="13" t="s">
        <v>952</v>
      </c>
      <c r="G67" s="13" t="s">
        <v>952</v>
      </c>
      <c r="H67" s="13" t="s">
        <v>952</v>
      </c>
      <c r="I67" s="13" t="s">
        <v>952</v>
      </c>
      <c r="J67" s="13" t="s">
        <v>952</v>
      </c>
      <c r="K67" s="13" t="s">
        <v>952</v>
      </c>
      <c r="L67" s="13" t="s">
        <v>952</v>
      </c>
      <c r="M67" s="13" t="s">
        <v>952</v>
      </c>
      <c r="N67" s="13" t="s">
        <v>952</v>
      </c>
      <c r="O67" s="13" t="s">
        <v>952</v>
      </c>
    </row>
    <row r="68" spans="1:15">
      <c r="A68" s="417"/>
      <c r="B68" s="418"/>
      <c r="C68" s="13" t="s">
        <v>978</v>
      </c>
      <c r="D68" s="13" t="s">
        <v>952</v>
      </c>
      <c r="E68" s="13" t="s">
        <v>952</v>
      </c>
      <c r="F68" s="13" t="s">
        <v>952</v>
      </c>
      <c r="G68" s="13" t="s">
        <v>952</v>
      </c>
      <c r="H68" s="13" t="s">
        <v>952</v>
      </c>
      <c r="I68" s="13" t="s">
        <v>952</v>
      </c>
      <c r="J68" s="13" t="s">
        <v>952</v>
      </c>
      <c r="K68" s="13" t="s">
        <v>952</v>
      </c>
      <c r="L68" s="13" t="s">
        <v>952</v>
      </c>
      <c r="M68" s="13" t="s">
        <v>952</v>
      </c>
      <c r="N68" s="13" t="s">
        <v>952</v>
      </c>
      <c r="O68" s="13" t="s">
        <v>952</v>
      </c>
    </row>
    <row r="69" spans="1:15" ht="29.25" customHeight="1">
      <c r="A69" s="417"/>
      <c r="B69" s="418"/>
      <c r="C69" s="13" t="s">
        <v>979</v>
      </c>
      <c r="D69" s="13" t="s">
        <v>952</v>
      </c>
      <c r="E69" s="13" t="s">
        <v>952</v>
      </c>
      <c r="F69" s="13" t="s">
        <v>952</v>
      </c>
      <c r="G69" s="13" t="s">
        <v>952</v>
      </c>
      <c r="H69" s="13" t="s">
        <v>952</v>
      </c>
      <c r="I69" s="13" t="s">
        <v>952</v>
      </c>
      <c r="J69" s="13" t="s">
        <v>952</v>
      </c>
      <c r="K69" s="13" t="s">
        <v>952</v>
      </c>
      <c r="L69" s="13" t="s">
        <v>952</v>
      </c>
      <c r="M69" s="13" t="s">
        <v>952</v>
      </c>
      <c r="N69" s="13" t="s">
        <v>952</v>
      </c>
      <c r="O69" s="13" t="s">
        <v>952</v>
      </c>
    </row>
    <row r="70" spans="1:15" ht="25.5" customHeight="1">
      <c r="A70" s="417"/>
      <c r="B70" s="418"/>
      <c r="C70" s="239" t="s">
        <v>980</v>
      </c>
      <c r="D70" s="13" t="s">
        <v>952</v>
      </c>
      <c r="E70" s="13" t="s">
        <v>952</v>
      </c>
      <c r="F70" s="13" t="s">
        <v>952</v>
      </c>
      <c r="G70" s="13" t="s">
        <v>952</v>
      </c>
      <c r="H70" s="13" t="s">
        <v>952</v>
      </c>
      <c r="I70" s="13" t="s">
        <v>952</v>
      </c>
      <c r="J70" s="13" t="s">
        <v>952</v>
      </c>
      <c r="K70" s="13" t="s">
        <v>952</v>
      </c>
      <c r="L70" s="13" t="s">
        <v>952</v>
      </c>
      <c r="M70" s="13" t="s">
        <v>952</v>
      </c>
      <c r="N70" s="13" t="s">
        <v>952</v>
      </c>
      <c r="O70" s="13" t="s">
        <v>952</v>
      </c>
    </row>
    <row r="71" spans="1:15" ht="27.75" customHeight="1">
      <c r="A71" s="417" t="s">
        <v>984</v>
      </c>
      <c r="B71" s="418" t="s">
        <v>985</v>
      </c>
      <c r="C71" s="13" t="s">
        <v>522</v>
      </c>
      <c r="D71" s="13" t="s">
        <v>952</v>
      </c>
      <c r="E71" s="13" t="s">
        <v>952</v>
      </c>
      <c r="F71" s="13" t="s">
        <v>952</v>
      </c>
      <c r="G71" s="13" t="s">
        <v>952</v>
      </c>
      <c r="H71" s="13" t="s">
        <v>952</v>
      </c>
      <c r="I71" s="13" t="s">
        <v>952</v>
      </c>
      <c r="J71" s="13" t="s">
        <v>952</v>
      </c>
      <c r="K71" s="13" t="s">
        <v>952</v>
      </c>
      <c r="L71" s="13" t="s">
        <v>952</v>
      </c>
      <c r="M71" s="13" t="s">
        <v>952</v>
      </c>
      <c r="N71" s="13" t="s">
        <v>952</v>
      </c>
      <c r="O71" s="13" t="s">
        <v>952</v>
      </c>
    </row>
    <row r="72" spans="1:15" ht="28.5" customHeight="1">
      <c r="A72" s="417"/>
      <c r="B72" s="418"/>
      <c r="C72" s="13" t="s">
        <v>978</v>
      </c>
      <c r="D72" s="13" t="s">
        <v>952</v>
      </c>
      <c r="E72" s="13" t="s">
        <v>952</v>
      </c>
      <c r="F72" s="13" t="s">
        <v>952</v>
      </c>
      <c r="G72" s="13" t="s">
        <v>952</v>
      </c>
      <c r="H72" s="13" t="s">
        <v>952</v>
      </c>
      <c r="I72" s="13" t="s">
        <v>952</v>
      </c>
      <c r="J72" s="13" t="s">
        <v>952</v>
      </c>
      <c r="K72" s="13" t="s">
        <v>952</v>
      </c>
      <c r="L72" s="13" t="s">
        <v>952</v>
      </c>
      <c r="M72" s="13" t="s">
        <v>952</v>
      </c>
      <c r="N72" s="13" t="s">
        <v>952</v>
      </c>
      <c r="O72" s="13" t="s">
        <v>952</v>
      </c>
    </row>
    <row r="73" spans="1:15" ht="24" customHeight="1">
      <c r="A73" s="417"/>
      <c r="B73" s="418"/>
      <c r="C73" s="13" t="s">
        <v>979</v>
      </c>
      <c r="D73" s="13" t="s">
        <v>952</v>
      </c>
      <c r="E73" s="13" t="s">
        <v>952</v>
      </c>
      <c r="F73" s="13" t="s">
        <v>952</v>
      </c>
      <c r="G73" s="13" t="s">
        <v>952</v>
      </c>
      <c r="H73" s="13" t="s">
        <v>952</v>
      </c>
      <c r="I73" s="13" t="s">
        <v>952</v>
      </c>
      <c r="J73" s="13" t="s">
        <v>952</v>
      </c>
      <c r="K73" s="13" t="s">
        <v>952</v>
      </c>
      <c r="L73" s="13" t="s">
        <v>952</v>
      </c>
      <c r="M73" s="13" t="s">
        <v>952</v>
      </c>
      <c r="N73" s="13" t="s">
        <v>952</v>
      </c>
      <c r="O73" s="13" t="s">
        <v>952</v>
      </c>
    </row>
    <row r="74" spans="1:15" ht="21.75" customHeight="1">
      <c r="A74" s="417"/>
      <c r="B74" s="418"/>
      <c r="C74" s="239" t="s">
        <v>980</v>
      </c>
      <c r="D74" s="13" t="s">
        <v>952</v>
      </c>
      <c r="E74" s="13" t="s">
        <v>952</v>
      </c>
      <c r="F74" s="13" t="s">
        <v>952</v>
      </c>
      <c r="G74" s="13" t="s">
        <v>952</v>
      </c>
      <c r="H74" s="13" t="s">
        <v>952</v>
      </c>
      <c r="I74" s="13" t="s">
        <v>952</v>
      </c>
      <c r="J74" s="13" t="s">
        <v>952</v>
      </c>
      <c r="K74" s="13" t="s">
        <v>952</v>
      </c>
      <c r="L74" s="13" t="s">
        <v>952</v>
      </c>
      <c r="M74" s="13" t="s">
        <v>952</v>
      </c>
      <c r="N74" s="13" t="s">
        <v>952</v>
      </c>
      <c r="O74" s="13" t="s">
        <v>952</v>
      </c>
    </row>
    <row r="75" spans="1:15" ht="15" customHeight="1">
      <c r="A75" s="417" t="s">
        <v>986</v>
      </c>
      <c r="B75" s="418" t="s">
        <v>958</v>
      </c>
      <c r="C75" s="13" t="s">
        <v>522</v>
      </c>
      <c r="D75" s="13" t="s">
        <v>952</v>
      </c>
      <c r="E75" s="13" t="s">
        <v>952</v>
      </c>
      <c r="F75" s="13" t="s">
        <v>952</v>
      </c>
      <c r="G75" s="13" t="s">
        <v>952</v>
      </c>
      <c r="H75" s="13" t="s">
        <v>952</v>
      </c>
      <c r="I75" s="13" t="s">
        <v>952</v>
      </c>
      <c r="J75" s="13" t="s">
        <v>952</v>
      </c>
      <c r="K75" s="13" t="s">
        <v>952</v>
      </c>
      <c r="L75" s="13" t="s">
        <v>952</v>
      </c>
      <c r="M75" s="13" t="s">
        <v>952</v>
      </c>
      <c r="N75" s="13" t="s">
        <v>952</v>
      </c>
      <c r="O75" s="13" t="s">
        <v>952</v>
      </c>
    </row>
    <row r="76" spans="1:15">
      <c r="A76" s="417"/>
      <c r="B76" s="418"/>
      <c r="C76" s="13" t="s">
        <v>978</v>
      </c>
      <c r="D76" s="13" t="s">
        <v>952</v>
      </c>
      <c r="E76" s="13" t="s">
        <v>952</v>
      </c>
      <c r="F76" s="13" t="s">
        <v>952</v>
      </c>
      <c r="G76" s="13" t="s">
        <v>952</v>
      </c>
      <c r="H76" s="13" t="s">
        <v>952</v>
      </c>
      <c r="I76" s="13" t="s">
        <v>952</v>
      </c>
      <c r="J76" s="13" t="s">
        <v>952</v>
      </c>
      <c r="K76" s="13" t="s">
        <v>952</v>
      </c>
      <c r="L76" s="13" t="s">
        <v>952</v>
      </c>
      <c r="M76" s="13" t="s">
        <v>952</v>
      </c>
      <c r="N76" s="13" t="s">
        <v>952</v>
      </c>
      <c r="O76" s="13" t="s">
        <v>952</v>
      </c>
    </row>
    <row r="77" spans="1:15">
      <c r="A77" s="417"/>
      <c r="B77" s="418"/>
      <c r="C77" s="13" t="s">
        <v>979</v>
      </c>
      <c r="D77" s="13" t="s">
        <v>952</v>
      </c>
      <c r="E77" s="13" t="s">
        <v>952</v>
      </c>
      <c r="F77" s="13" t="s">
        <v>952</v>
      </c>
      <c r="G77" s="13" t="s">
        <v>952</v>
      </c>
      <c r="H77" s="13" t="s">
        <v>952</v>
      </c>
      <c r="I77" s="13" t="s">
        <v>952</v>
      </c>
      <c r="J77" s="13" t="s">
        <v>952</v>
      </c>
      <c r="K77" s="13" t="s">
        <v>952</v>
      </c>
      <c r="L77" s="13" t="s">
        <v>952</v>
      </c>
      <c r="M77" s="13" t="s">
        <v>952</v>
      </c>
      <c r="N77" s="13" t="s">
        <v>952</v>
      </c>
      <c r="O77" s="13" t="s">
        <v>952</v>
      </c>
    </row>
    <row r="78" spans="1:15">
      <c r="A78" s="417"/>
      <c r="B78" s="418"/>
      <c r="C78" s="13" t="s">
        <v>523</v>
      </c>
      <c r="D78" s="13" t="s">
        <v>952</v>
      </c>
      <c r="E78" s="13" t="s">
        <v>952</v>
      </c>
      <c r="F78" s="13" t="s">
        <v>952</v>
      </c>
      <c r="G78" s="13" t="s">
        <v>952</v>
      </c>
      <c r="H78" s="13" t="s">
        <v>952</v>
      </c>
      <c r="I78" s="13" t="s">
        <v>952</v>
      </c>
      <c r="J78" s="13" t="s">
        <v>952</v>
      </c>
      <c r="K78" s="13" t="s">
        <v>952</v>
      </c>
      <c r="L78" s="13" t="s">
        <v>952</v>
      </c>
      <c r="M78" s="13" t="s">
        <v>952</v>
      </c>
      <c r="N78" s="13" t="s">
        <v>952</v>
      </c>
      <c r="O78" s="13" t="s">
        <v>952</v>
      </c>
    </row>
    <row r="79" spans="1:15" ht="15" customHeight="1">
      <c r="A79" s="417" t="s">
        <v>987</v>
      </c>
      <c r="B79" s="418" t="s">
        <v>959</v>
      </c>
      <c r="C79" s="13" t="s">
        <v>522</v>
      </c>
      <c r="D79" s="13" t="s">
        <v>952</v>
      </c>
      <c r="E79" s="13" t="s">
        <v>952</v>
      </c>
      <c r="F79" s="13" t="s">
        <v>952</v>
      </c>
      <c r="G79" s="13" t="s">
        <v>952</v>
      </c>
      <c r="H79" s="13" t="s">
        <v>952</v>
      </c>
      <c r="I79" s="13" t="s">
        <v>952</v>
      </c>
      <c r="J79" s="13" t="s">
        <v>952</v>
      </c>
      <c r="K79" s="13" t="s">
        <v>952</v>
      </c>
      <c r="L79" s="13" t="s">
        <v>952</v>
      </c>
      <c r="M79" s="13" t="s">
        <v>952</v>
      </c>
      <c r="N79" s="13" t="s">
        <v>952</v>
      </c>
      <c r="O79" s="13" t="s">
        <v>952</v>
      </c>
    </row>
    <row r="80" spans="1:15">
      <c r="A80" s="417"/>
      <c r="B80" s="418"/>
      <c r="C80" s="13" t="s">
        <v>978</v>
      </c>
      <c r="D80" s="13" t="s">
        <v>952</v>
      </c>
      <c r="E80" s="13" t="s">
        <v>952</v>
      </c>
      <c r="F80" s="13" t="s">
        <v>952</v>
      </c>
      <c r="G80" s="13" t="s">
        <v>952</v>
      </c>
      <c r="H80" s="13" t="s">
        <v>952</v>
      </c>
      <c r="I80" s="13" t="s">
        <v>952</v>
      </c>
      <c r="J80" s="13" t="s">
        <v>952</v>
      </c>
      <c r="K80" s="13" t="s">
        <v>952</v>
      </c>
      <c r="L80" s="13" t="s">
        <v>952</v>
      </c>
      <c r="M80" s="13" t="s">
        <v>952</v>
      </c>
      <c r="N80" s="13" t="s">
        <v>952</v>
      </c>
      <c r="O80" s="13" t="s">
        <v>952</v>
      </c>
    </row>
    <row r="81" spans="1:15">
      <c r="A81" s="417"/>
      <c r="B81" s="418"/>
      <c r="C81" s="13" t="s">
        <v>979</v>
      </c>
      <c r="D81" s="13" t="s">
        <v>952</v>
      </c>
      <c r="E81" s="13" t="s">
        <v>952</v>
      </c>
      <c r="F81" s="13" t="s">
        <v>952</v>
      </c>
      <c r="G81" s="13" t="s">
        <v>952</v>
      </c>
      <c r="H81" s="13" t="s">
        <v>952</v>
      </c>
      <c r="I81" s="13" t="s">
        <v>952</v>
      </c>
      <c r="J81" s="13" t="s">
        <v>952</v>
      </c>
      <c r="K81" s="13" t="s">
        <v>952</v>
      </c>
      <c r="L81" s="13" t="s">
        <v>952</v>
      </c>
      <c r="M81" s="13" t="s">
        <v>952</v>
      </c>
      <c r="N81" s="13" t="s">
        <v>952</v>
      </c>
      <c r="O81" s="13" t="s">
        <v>952</v>
      </c>
    </row>
    <row r="82" spans="1:15" ht="18.75">
      <c r="A82" s="417"/>
      <c r="B82" s="418"/>
      <c r="C82" s="239" t="s">
        <v>980</v>
      </c>
      <c r="D82" s="13" t="s">
        <v>952</v>
      </c>
      <c r="E82" s="13" t="s">
        <v>952</v>
      </c>
      <c r="F82" s="13" t="s">
        <v>952</v>
      </c>
      <c r="G82" s="13" t="s">
        <v>952</v>
      </c>
      <c r="H82" s="13" t="s">
        <v>952</v>
      </c>
      <c r="I82" s="13" t="s">
        <v>952</v>
      </c>
      <c r="J82" s="13" t="s">
        <v>952</v>
      </c>
      <c r="K82" s="13" t="s">
        <v>952</v>
      </c>
      <c r="L82" s="13" t="s">
        <v>952</v>
      </c>
      <c r="M82" s="13" t="s">
        <v>952</v>
      </c>
      <c r="N82" s="13" t="s">
        <v>952</v>
      </c>
      <c r="O82" s="13" t="s">
        <v>952</v>
      </c>
    </row>
    <row r="83" spans="1:15" ht="15" customHeight="1">
      <c r="A83" s="417" t="s">
        <v>988</v>
      </c>
      <c r="B83" s="418" t="s">
        <v>961</v>
      </c>
      <c r="C83" s="13" t="s">
        <v>522</v>
      </c>
      <c r="D83" s="13" t="s">
        <v>952</v>
      </c>
      <c r="E83" s="13" t="s">
        <v>952</v>
      </c>
      <c r="F83" s="13" t="s">
        <v>952</v>
      </c>
      <c r="G83" s="13" t="s">
        <v>952</v>
      </c>
      <c r="H83" s="13" t="s">
        <v>952</v>
      </c>
      <c r="I83" s="13" t="s">
        <v>952</v>
      </c>
      <c r="J83" s="13" t="s">
        <v>952</v>
      </c>
      <c r="K83" s="13" t="s">
        <v>952</v>
      </c>
      <c r="L83" s="13" t="s">
        <v>952</v>
      </c>
      <c r="M83" s="13" t="s">
        <v>952</v>
      </c>
      <c r="N83" s="13" t="s">
        <v>952</v>
      </c>
      <c r="O83" s="13" t="s">
        <v>952</v>
      </c>
    </row>
    <row r="84" spans="1:15">
      <c r="A84" s="417"/>
      <c r="B84" s="418"/>
      <c r="C84" s="13" t="s">
        <v>978</v>
      </c>
      <c r="D84" s="13" t="s">
        <v>952</v>
      </c>
      <c r="E84" s="13" t="s">
        <v>952</v>
      </c>
      <c r="F84" s="13" t="s">
        <v>952</v>
      </c>
      <c r="G84" s="13" t="s">
        <v>952</v>
      </c>
      <c r="H84" s="13" t="s">
        <v>952</v>
      </c>
      <c r="I84" s="13" t="s">
        <v>952</v>
      </c>
      <c r="J84" s="13" t="s">
        <v>952</v>
      </c>
      <c r="K84" s="13" t="s">
        <v>952</v>
      </c>
      <c r="L84" s="13" t="s">
        <v>952</v>
      </c>
      <c r="M84" s="13" t="s">
        <v>952</v>
      </c>
      <c r="N84" s="13" t="s">
        <v>952</v>
      </c>
      <c r="O84" s="13" t="s">
        <v>952</v>
      </c>
    </row>
    <row r="85" spans="1:15">
      <c r="A85" s="417"/>
      <c r="B85" s="418"/>
      <c r="C85" s="13" t="s">
        <v>979</v>
      </c>
      <c r="D85" s="13" t="s">
        <v>952</v>
      </c>
      <c r="E85" s="13" t="s">
        <v>952</v>
      </c>
      <c r="F85" s="13" t="s">
        <v>952</v>
      </c>
      <c r="G85" s="13" t="s">
        <v>952</v>
      </c>
      <c r="H85" s="13" t="s">
        <v>952</v>
      </c>
      <c r="I85" s="13" t="s">
        <v>952</v>
      </c>
      <c r="J85" s="13" t="s">
        <v>952</v>
      </c>
      <c r="K85" s="13" t="s">
        <v>952</v>
      </c>
      <c r="L85" s="13" t="s">
        <v>952</v>
      </c>
      <c r="M85" s="13" t="s">
        <v>952</v>
      </c>
      <c r="N85" s="13" t="s">
        <v>952</v>
      </c>
      <c r="O85" s="13" t="s">
        <v>952</v>
      </c>
    </row>
    <row r="86" spans="1:15" ht="20.25" customHeight="1">
      <c r="A86" s="417"/>
      <c r="B86" s="418"/>
      <c r="C86" s="239" t="s">
        <v>980</v>
      </c>
      <c r="D86" s="13" t="s">
        <v>952</v>
      </c>
      <c r="E86" s="13" t="s">
        <v>952</v>
      </c>
      <c r="F86" s="13" t="s">
        <v>952</v>
      </c>
      <c r="G86" s="13" t="s">
        <v>952</v>
      </c>
      <c r="H86" s="13" t="s">
        <v>952</v>
      </c>
      <c r="I86" s="13" t="s">
        <v>952</v>
      </c>
      <c r="J86" s="13" t="s">
        <v>952</v>
      </c>
      <c r="K86" s="13" t="s">
        <v>952</v>
      </c>
      <c r="L86" s="13" t="s">
        <v>952</v>
      </c>
      <c r="M86" s="13" t="s">
        <v>952</v>
      </c>
      <c r="N86" s="13" t="s">
        <v>952</v>
      </c>
      <c r="O86" s="13" t="s">
        <v>952</v>
      </c>
    </row>
    <row r="87" spans="1:15" ht="89.25" customHeight="1">
      <c r="A87" s="238" t="s">
        <v>231</v>
      </c>
      <c r="B87" s="240" t="s">
        <v>989</v>
      </c>
      <c r="C87" s="13" t="s">
        <v>952</v>
      </c>
      <c r="D87" s="13" t="s">
        <v>952</v>
      </c>
      <c r="E87" s="13" t="s">
        <v>952</v>
      </c>
      <c r="F87" s="13" t="s">
        <v>952</v>
      </c>
      <c r="G87" s="13" t="s">
        <v>952</v>
      </c>
      <c r="H87" s="13" t="s">
        <v>952</v>
      </c>
      <c r="I87" s="13" t="s">
        <v>952</v>
      </c>
      <c r="J87" s="13" t="s">
        <v>952</v>
      </c>
      <c r="K87" s="13" t="s">
        <v>952</v>
      </c>
      <c r="L87" s="13" t="s">
        <v>952</v>
      </c>
      <c r="M87" s="13" t="s">
        <v>952</v>
      </c>
      <c r="N87" s="13" t="s">
        <v>952</v>
      </c>
      <c r="O87" s="13" t="s">
        <v>952</v>
      </c>
    </row>
    <row r="88" spans="1:15" ht="50.25" customHeight="1">
      <c r="A88" s="417" t="s">
        <v>233</v>
      </c>
      <c r="B88" s="418" t="s">
        <v>954</v>
      </c>
      <c r="C88" s="239" t="s">
        <v>955</v>
      </c>
      <c r="D88" s="13" t="s">
        <v>952</v>
      </c>
      <c r="E88" s="13" t="s">
        <v>952</v>
      </c>
      <c r="F88" s="13" t="s">
        <v>952</v>
      </c>
      <c r="G88" s="13" t="s">
        <v>952</v>
      </c>
      <c r="H88" s="13" t="s">
        <v>952</v>
      </c>
      <c r="I88" s="13" t="s">
        <v>952</v>
      </c>
      <c r="J88" s="13" t="s">
        <v>952</v>
      </c>
      <c r="K88" s="13" t="s">
        <v>952</v>
      </c>
      <c r="L88" s="13" t="s">
        <v>952</v>
      </c>
      <c r="M88" s="13" t="s">
        <v>952</v>
      </c>
      <c r="N88" s="13" t="s">
        <v>952</v>
      </c>
      <c r="O88" s="13" t="s">
        <v>952</v>
      </c>
    </row>
    <row r="89" spans="1:15" ht="40.5" customHeight="1">
      <c r="A89" s="417"/>
      <c r="B89" s="418"/>
      <c r="C89" s="239" t="s">
        <v>956</v>
      </c>
      <c r="D89" s="13" t="s">
        <v>952</v>
      </c>
      <c r="E89" s="13" t="s">
        <v>952</v>
      </c>
      <c r="F89" s="13" t="s">
        <v>952</v>
      </c>
      <c r="G89" s="13" t="s">
        <v>952</v>
      </c>
      <c r="H89" s="13" t="s">
        <v>952</v>
      </c>
      <c r="I89" s="13" t="s">
        <v>952</v>
      </c>
      <c r="J89" s="13" t="s">
        <v>952</v>
      </c>
      <c r="K89" s="13" t="s">
        <v>952</v>
      </c>
      <c r="L89" s="13" t="s">
        <v>952</v>
      </c>
      <c r="M89" s="13" t="s">
        <v>952</v>
      </c>
      <c r="N89" s="13" t="s">
        <v>952</v>
      </c>
      <c r="O89" s="13" t="s">
        <v>952</v>
      </c>
    </row>
    <row r="90" spans="1:15" ht="33.75" customHeight="1">
      <c r="A90" s="417" t="s">
        <v>235</v>
      </c>
      <c r="B90" s="418" t="s">
        <v>957</v>
      </c>
      <c r="C90" s="239" t="s">
        <v>955</v>
      </c>
      <c r="D90" s="13" t="s">
        <v>952</v>
      </c>
      <c r="E90" s="13" t="s">
        <v>952</v>
      </c>
      <c r="F90" s="13" t="s">
        <v>952</v>
      </c>
      <c r="G90" s="13" t="s">
        <v>952</v>
      </c>
      <c r="H90" s="13" t="s">
        <v>952</v>
      </c>
      <c r="I90" s="13" t="s">
        <v>952</v>
      </c>
      <c r="J90" s="13" t="s">
        <v>952</v>
      </c>
      <c r="K90" s="13" t="s">
        <v>952</v>
      </c>
      <c r="L90" s="13" t="s">
        <v>952</v>
      </c>
      <c r="M90" s="13" t="s">
        <v>952</v>
      </c>
      <c r="N90" s="13" t="s">
        <v>952</v>
      </c>
      <c r="O90" s="13" t="s">
        <v>952</v>
      </c>
    </row>
    <row r="91" spans="1:15" ht="25.5" customHeight="1">
      <c r="A91" s="417"/>
      <c r="B91" s="418"/>
      <c r="C91" s="239" t="s">
        <v>956</v>
      </c>
      <c r="D91" s="13" t="s">
        <v>952</v>
      </c>
      <c r="E91" s="13" t="s">
        <v>952</v>
      </c>
      <c r="F91" s="13" t="s">
        <v>952</v>
      </c>
      <c r="G91" s="13" t="s">
        <v>952</v>
      </c>
      <c r="H91" s="13" t="s">
        <v>952</v>
      </c>
      <c r="I91" s="13" t="s">
        <v>952</v>
      </c>
      <c r="J91" s="13" t="s">
        <v>952</v>
      </c>
      <c r="K91" s="13" t="s">
        <v>952</v>
      </c>
      <c r="L91" s="13" t="s">
        <v>952</v>
      </c>
      <c r="M91" s="13" t="s">
        <v>952</v>
      </c>
      <c r="N91" s="13" t="s">
        <v>952</v>
      </c>
      <c r="O91" s="13" t="s">
        <v>952</v>
      </c>
    </row>
    <row r="92" spans="1:15" ht="25.5" customHeight="1">
      <c r="A92" s="417" t="s">
        <v>241</v>
      </c>
      <c r="B92" s="418" t="s">
        <v>958</v>
      </c>
      <c r="C92" s="239" t="s">
        <v>955</v>
      </c>
      <c r="D92" s="13" t="s">
        <v>952</v>
      </c>
      <c r="E92" s="13" t="s">
        <v>952</v>
      </c>
      <c r="F92" s="13" t="s">
        <v>952</v>
      </c>
      <c r="G92" s="13" t="s">
        <v>952</v>
      </c>
      <c r="H92" s="13" t="s">
        <v>952</v>
      </c>
      <c r="I92" s="13" t="s">
        <v>952</v>
      </c>
      <c r="J92" s="13" t="s">
        <v>952</v>
      </c>
      <c r="K92" s="13" t="s">
        <v>952</v>
      </c>
      <c r="L92" s="13" t="s">
        <v>952</v>
      </c>
      <c r="M92" s="13" t="s">
        <v>952</v>
      </c>
      <c r="N92" s="13" t="s">
        <v>952</v>
      </c>
      <c r="O92" s="13" t="s">
        <v>952</v>
      </c>
    </row>
    <row r="93" spans="1:15" ht="24" customHeight="1">
      <c r="A93" s="417"/>
      <c r="B93" s="418"/>
      <c r="C93" s="239" t="s">
        <v>956</v>
      </c>
      <c r="D93" s="13" t="s">
        <v>952</v>
      </c>
      <c r="E93" s="13" t="s">
        <v>952</v>
      </c>
      <c r="F93" s="13" t="s">
        <v>952</v>
      </c>
      <c r="G93" s="13" t="s">
        <v>952</v>
      </c>
      <c r="H93" s="13" t="s">
        <v>952</v>
      </c>
      <c r="I93" s="13" t="s">
        <v>952</v>
      </c>
      <c r="J93" s="13" t="s">
        <v>952</v>
      </c>
      <c r="K93" s="13" t="s">
        <v>952</v>
      </c>
      <c r="L93" s="13" t="s">
        <v>952</v>
      </c>
      <c r="M93" s="13" t="s">
        <v>952</v>
      </c>
      <c r="N93" s="13" t="s">
        <v>952</v>
      </c>
      <c r="O93" s="13" t="s">
        <v>952</v>
      </c>
    </row>
    <row r="94" spans="1:15" ht="25.5" customHeight="1">
      <c r="A94" s="417" t="s">
        <v>990</v>
      </c>
      <c r="B94" s="418" t="s">
        <v>959</v>
      </c>
      <c r="C94" s="239" t="s">
        <v>955</v>
      </c>
      <c r="D94" s="13" t="s">
        <v>952</v>
      </c>
      <c r="E94" s="13" t="s">
        <v>952</v>
      </c>
      <c r="F94" s="13" t="s">
        <v>952</v>
      </c>
      <c r="G94" s="13" t="s">
        <v>952</v>
      </c>
      <c r="H94" s="13" t="s">
        <v>952</v>
      </c>
      <c r="I94" s="13" t="s">
        <v>952</v>
      </c>
      <c r="J94" s="13" t="s">
        <v>952</v>
      </c>
      <c r="K94" s="13" t="s">
        <v>952</v>
      </c>
      <c r="L94" s="13" t="s">
        <v>952</v>
      </c>
      <c r="M94" s="13" t="s">
        <v>952</v>
      </c>
      <c r="N94" s="13" t="s">
        <v>952</v>
      </c>
      <c r="O94" s="13" t="s">
        <v>952</v>
      </c>
    </row>
    <row r="95" spans="1:15" ht="27.75" customHeight="1">
      <c r="A95" s="417"/>
      <c r="B95" s="418"/>
      <c r="C95" s="239" t="s">
        <v>956</v>
      </c>
      <c r="D95" s="13" t="s">
        <v>952</v>
      </c>
      <c r="E95" s="13" t="s">
        <v>952</v>
      </c>
      <c r="F95" s="13" t="s">
        <v>952</v>
      </c>
      <c r="G95" s="13" t="s">
        <v>952</v>
      </c>
      <c r="H95" s="13" t="s">
        <v>952</v>
      </c>
      <c r="I95" s="13" t="s">
        <v>952</v>
      </c>
      <c r="J95" s="13" t="s">
        <v>952</v>
      </c>
      <c r="K95" s="13" t="s">
        <v>952</v>
      </c>
      <c r="L95" s="13" t="s">
        <v>952</v>
      </c>
      <c r="M95" s="13" t="s">
        <v>952</v>
      </c>
      <c r="N95" s="13" t="s">
        <v>952</v>
      </c>
      <c r="O95" s="13" t="s">
        <v>952</v>
      </c>
    </row>
    <row r="96" spans="1:15" ht="28.5" customHeight="1">
      <c r="A96" s="417" t="s">
        <v>991</v>
      </c>
      <c r="B96" s="418" t="s">
        <v>961</v>
      </c>
      <c r="C96" s="239" t="s">
        <v>955</v>
      </c>
      <c r="D96" s="13" t="s">
        <v>952</v>
      </c>
      <c r="E96" s="13" t="s">
        <v>952</v>
      </c>
      <c r="F96" s="13" t="s">
        <v>952</v>
      </c>
      <c r="G96" s="13" t="s">
        <v>952</v>
      </c>
      <c r="H96" s="13" t="s">
        <v>952</v>
      </c>
      <c r="I96" s="13" t="s">
        <v>952</v>
      </c>
      <c r="J96" s="13" t="s">
        <v>952</v>
      </c>
      <c r="K96" s="13" t="s">
        <v>952</v>
      </c>
      <c r="L96" s="13" t="s">
        <v>952</v>
      </c>
      <c r="M96" s="13" t="s">
        <v>952</v>
      </c>
      <c r="N96" s="13" t="s">
        <v>952</v>
      </c>
      <c r="O96" s="13" t="s">
        <v>952</v>
      </c>
    </row>
    <row r="97" spans="1:15" ht="28.5" customHeight="1">
      <c r="A97" s="417"/>
      <c r="B97" s="418"/>
      <c r="C97" s="239" t="s">
        <v>956</v>
      </c>
      <c r="D97" s="13" t="s">
        <v>952</v>
      </c>
      <c r="E97" s="13" t="s">
        <v>952</v>
      </c>
      <c r="F97" s="13" t="s">
        <v>952</v>
      </c>
      <c r="G97" s="13" t="s">
        <v>952</v>
      </c>
      <c r="H97" s="13" t="s">
        <v>952</v>
      </c>
      <c r="I97" s="13" t="s">
        <v>952</v>
      </c>
      <c r="J97" s="13" t="s">
        <v>952</v>
      </c>
      <c r="K97" s="13" t="s">
        <v>952</v>
      </c>
      <c r="L97" s="13" t="s">
        <v>952</v>
      </c>
      <c r="M97" s="13" t="s">
        <v>952</v>
      </c>
      <c r="N97" s="13" t="s">
        <v>952</v>
      </c>
      <c r="O97" s="13" t="s">
        <v>952</v>
      </c>
    </row>
    <row r="98" spans="1:15" ht="47.25" customHeight="1">
      <c r="A98" s="417" t="s">
        <v>243</v>
      </c>
      <c r="B98" s="418" t="s">
        <v>962</v>
      </c>
      <c r="C98" s="239" t="s">
        <v>955</v>
      </c>
      <c r="D98" s="13" t="s">
        <v>952</v>
      </c>
      <c r="E98" s="13" t="s">
        <v>952</v>
      </c>
      <c r="F98" s="13" t="s">
        <v>952</v>
      </c>
      <c r="G98" s="13" t="s">
        <v>952</v>
      </c>
      <c r="H98" s="13" t="s">
        <v>952</v>
      </c>
      <c r="I98" s="13" t="s">
        <v>952</v>
      </c>
      <c r="J98" s="13" t="s">
        <v>952</v>
      </c>
      <c r="K98" s="13" t="s">
        <v>952</v>
      </c>
      <c r="L98" s="13" t="s">
        <v>952</v>
      </c>
      <c r="M98" s="13" t="s">
        <v>952</v>
      </c>
      <c r="N98" s="13" t="s">
        <v>952</v>
      </c>
      <c r="O98" s="13" t="s">
        <v>952</v>
      </c>
    </row>
    <row r="99" spans="1:15" ht="44.25" customHeight="1">
      <c r="A99" s="417"/>
      <c r="B99" s="418"/>
      <c r="C99" s="239" t="s">
        <v>956</v>
      </c>
      <c r="D99" s="13" t="s">
        <v>952</v>
      </c>
      <c r="E99" s="13" t="s">
        <v>952</v>
      </c>
      <c r="F99" s="13" t="s">
        <v>952</v>
      </c>
      <c r="G99" s="13" t="s">
        <v>952</v>
      </c>
      <c r="H99" s="13" t="s">
        <v>952</v>
      </c>
      <c r="I99" s="13" t="s">
        <v>952</v>
      </c>
      <c r="J99" s="13" t="s">
        <v>952</v>
      </c>
      <c r="K99" s="13" t="s">
        <v>952</v>
      </c>
      <c r="L99" s="13" t="s">
        <v>952</v>
      </c>
      <c r="M99" s="13" t="s">
        <v>952</v>
      </c>
      <c r="N99" s="13" t="s">
        <v>952</v>
      </c>
      <c r="O99" s="13" t="s">
        <v>952</v>
      </c>
    </row>
    <row r="100" spans="1:15" ht="25.5" customHeight="1">
      <c r="A100" s="417" t="s">
        <v>245</v>
      </c>
      <c r="B100" s="418" t="s">
        <v>957</v>
      </c>
      <c r="C100" s="239" t="s">
        <v>955</v>
      </c>
      <c r="D100" s="13" t="s">
        <v>952</v>
      </c>
      <c r="E100" s="13" t="s">
        <v>952</v>
      </c>
      <c r="F100" s="13" t="s">
        <v>952</v>
      </c>
      <c r="G100" s="13" t="s">
        <v>952</v>
      </c>
      <c r="H100" s="13" t="s">
        <v>952</v>
      </c>
      <c r="I100" s="13" t="s">
        <v>952</v>
      </c>
      <c r="J100" s="13" t="s">
        <v>952</v>
      </c>
      <c r="K100" s="13" t="s">
        <v>952</v>
      </c>
      <c r="L100" s="13" t="s">
        <v>952</v>
      </c>
      <c r="M100" s="13" t="s">
        <v>952</v>
      </c>
      <c r="N100" s="13" t="s">
        <v>952</v>
      </c>
      <c r="O100" s="13" t="s">
        <v>952</v>
      </c>
    </row>
    <row r="101" spans="1:15" ht="24.75" customHeight="1">
      <c r="A101" s="417"/>
      <c r="B101" s="418"/>
      <c r="C101" s="239" t="s">
        <v>956</v>
      </c>
      <c r="D101" s="13" t="s">
        <v>952</v>
      </c>
      <c r="E101" s="13" t="s">
        <v>952</v>
      </c>
      <c r="F101" s="13" t="s">
        <v>952</v>
      </c>
      <c r="G101" s="13" t="s">
        <v>952</v>
      </c>
      <c r="H101" s="13" t="s">
        <v>952</v>
      </c>
      <c r="I101" s="13" t="s">
        <v>952</v>
      </c>
      <c r="J101" s="13" t="s">
        <v>952</v>
      </c>
      <c r="K101" s="13" t="s">
        <v>952</v>
      </c>
      <c r="L101" s="13" t="s">
        <v>952</v>
      </c>
      <c r="M101" s="13" t="s">
        <v>952</v>
      </c>
      <c r="N101" s="13" t="s">
        <v>952</v>
      </c>
      <c r="O101" s="13" t="s">
        <v>952</v>
      </c>
    </row>
    <row r="102" spans="1:15" ht="24" customHeight="1">
      <c r="A102" s="417" t="s">
        <v>247</v>
      </c>
      <c r="B102" s="418" t="s">
        <v>958</v>
      </c>
      <c r="C102" s="239" t="s">
        <v>955</v>
      </c>
      <c r="D102" s="13" t="s">
        <v>952</v>
      </c>
      <c r="E102" s="13" t="s">
        <v>952</v>
      </c>
      <c r="F102" s="13" t="s">
        <v>952</v>
      </c>
      <c r="G102" s="13" t="s">
        <v>952</v>
      </c>
      <c r="H102" s="13" t="s">
        <v>952</v>
      </c>
      <c r="I102" s="13" t="s">
        <v>952</v>
      </c>
      <c r="J102" s="13" t="s">
        <v>952</v>
      </c>
      <c r="K102" s="13" t="s">
        <v>952</v>
      </c>
      <c r="L102" s="13" t="s">
        <v>952</v>
      </c>
      <c r="M102" s="13" t="s">
        <v>952</v>
      </c>
      <c r="N102" s="13" t="s">
        <v>952</v>
      </c>
      <c r="O102" s="13" t="s">
        <v>952</v>
      </c>
    </row>
    <row r="103" spans="1:15" ht="24" customHeight="1">
      <c r="A103" s="417"/>
      <c r="B103" s="418"/>
      <c r="C103" s="239" t="s">
        <v>956</v>
      </c>
      <c r="D103" s="13" t="s">
        <v>952</v>
      </c>
      <c r="E103" s="13" t="s">
        <v>952</v>
      </c>
      <c r="F103" s="13" t="s">
        <v>952</v>
      </c>
      <c r="G103" s="13" t="s">
        <v>952</v>
      </c>
      <c r="H103" s="13" t="s">
        <v>952</v>
      </c>
      <c r="I103" s="13" t="s">
        <v>952</v>
      </c>
      <c r="J103" s="13" t="s">
        <v>952</v>
      </c>
      <c r="K103" s="13" t="s">
        <v>952</v>
      </c>
      <c r="L103" s="13" t="s">
        <v>952</v>
      </c>
      <c r="M103" s="13" t="s">
        <v>952</v>
      </c>
      <c r="N103" s="13" t="s">
        <v>952</v>
      </c>
      <c r="O103" s="13" t="s">
        <v>952</v>
      </c>
    </row>
    <row r="104" spans="1:15" ht="30" customHeight="1">
      <c r="A104" s="417" t="s">
        <v>992</v>
      </c>
      <c r="B104" s="418" t="s">
        <v>959</v>
      </c>
      <c r="C104" s="239" t="s">
        <v>955</v>
      </c>
      <c r="D104" s="13" t="s">
        <v>952</v>
      </c>
      <c r="E104" s="13" t="s">
        <v>952</v>
      </c>
      <c r="F104" s="13" t="s">
        <v>952</v>
      </c>
      <c r="G104" s="13" t="s">
        <v>952</v>
      </c>
      <c r="H104" s="13" t="s">
        <v>952</v>
      </c>
      <c r="I104" s="13" t="s">
        <v>952</v>
      </c>
      <c r="J104" s="13" t="s">
        <v>952</v>
      </c>
      <c r="K104" s="13" t="s">
        <v>952</v>
      </c>
      <c r="L104" s="13" t="s">
        <v>952</v>
      </c>
      <c r="M104" s="13" t="s">
        <v>952</v>
      </c>
      <c r="N104" s="13" t="s">
        <v>952</v>
      </c>
      <c r="O104" s="13" t="s">
        <v>952</v>
      </c>
    </row>
    <row r="105" spans="1:15" ht="30" customHeight="1">
      <c r="A105" s="417"/>
      <c r="B105" s="418"/>
      <c r="C105" s="239" t="s">
        <v>956</v>
      </c>
      <c r="D105" s="13" t="s">
        <v>952</v>
      </c>
      <c r="E105" s="13" t="s">
        <v>952</v>
      </c>
      <c r="F105" s="13" t="s">
        <v>952</v>
      </c>
      <c r="G105" s="13" t="s">
        <v>952</v>
      </c>
      <c r="H105" s="13" t="s">
        <v>952</v>
      </c>
      <c r="I105" s="13" t="s">
        <v>952</v>
      </c>
      <c r="J105" s="13" t="s">
        <v>952</v>
      </c>
      <c r="K105" s="13" t="s">
        <v>952</v>
      </c>
      <c r="L105" s="13" t="s">
        <v>952</v>
      </c>
      <c r="M105" s="13" t="s">
        <v>952</v>
      </c>
      <c r="N105" s="13" t="s">
        <v>952</v>
      </c>
      <c r="O105" s="13" t="s">
        <v>952</v>
      </c>
    </row>
    <row r="106" spans="1:15" ht="42.75" customHeight="1">
      <c r="A106" s="417" t="s">
        <v>993</v>
      </c>
      <c r="B106" s="418" t="s">
        <v>961</v>
      </c>
      <c r="C106" s="239" t="s">
        <v>955</v>
      </c>
      <c r="D106" s="13" t="s">
        <v>952</v>
      </c>
      <c r="E106" s="13" t="s">
        <v>952</v>
      </c>
      <c r="F106" s="13" t="s">
        <v>952</v>
      </c>
      <c r="G106" s="13" t="s">
        <v>952</v>
      </c>
      <c r="H106" s="13" t="s">
        <v>952</v>
      </c>
      <c r="I106" s="13" t="s">
        <v>952</v>
      </c>
      <c r="J106" s="13" t="s">
        <v>952</v>
      </c>
      <c r="K106" s="13" t="s">
        <v>952</v>
      </c>
      <c r="L106" s="13" t="s">
        <v>952</v>
      </c>
      <c r="M106" s="13" t="s">
        <v>952</v>
      </c>
      <c r="N106" s="13" t="s">
        <v>952</v>
      </c>
      <c r="O106" s="13" t="s">
        <v>952</v>
      </c>
    </row>
    <row r="107" spans="1:15" ht="31.5" customHeight="1">
      <c r="A107" s="417"/>
      <c r="B107" s="418"/>
      <c r="C107" s="239" t="s">
        <v>956</v>
      </c>
      <c r="D107" s="13" t="s">
        <v>952</v>
      </c>
      <c r="E107" s="13" t="s">
        <v>952</v>
      </c>
      <c r="F107" s="13" t="s">
        <v>952</v>
      </c>
      <c r="G107" s="13" t="s">
        <v>952</v>
      </c>
      <c r="H107" s="13" t="s">
        <v>952</v>
      </c>
      <c r="I107" s="13" t="s">
        <v>952</v>
      </c>
      <c r="J107" s="13" t="s">
        <v>952</v>
      </c>
      <c r="K107" s="13" t="s">
        <v>952</v>
      </c>
      <c r="L107" s="13" t="s">
        <v>952</v>
      </c>
      <c r="M107" s="13" t="s">
        <v>952</v>
      </c>
      <c r="N107" s="13" t="s">
        <v>952</v>
      </c>
      <c r="O107" s="13" t="s">
        <v>952</v>
      </c>
    </row>
    <row r="108" spans="1:15" ht="36" customHeight="1">
      <c r="A108" s="417" t="s">
        <v>249</v>
      </c>
      <c r="B108" s="418" t="s">
        <v>965</v>
      </c>
      <c r="C108" s="239" t="s">
        <v>955</v>
      </c>
      <c r="D108" s="13" t="s">
        <v>952</v>
      </c>
      <c r="E108" s="13" t="s">
        <v>952</v>
      </c>
      <c r="F108" s="13" t="s">
        <v>952</v>
      </c>
      <c r="G108" s="13" t="s">
        <v>952</v>
      </c>
      <c r="H108" s="13" t="s">
        <v>952</v>
      </c>
      <c r="I108" s="13" t="s">
        <v>952</v>
      </c>
      <c r="J108" s="13" t="s">
        <v>952</v>
      </c>
      <c r="K108" s="13" t="s">
        <v>952</v>
      </c>
      <c r="L108" s="13" t="s">
        <v>952</v>
      </c>
      <c r="M108" s="13" t="s">
        <v>952</v>
      </c>
      <c r="N108" s="13" t="s">
        <v>952</v>
      </c>
      <c r="O108" s="13" t="s">
        <v>952</v>
      </c>
    </row>
    <row r="109" spans="1:15" ht="35.25" customHeight="1">
      <c r="A109" s="417"/>
      <c r="B109" s="418"/>
      <c r="C109" s="239" t="s">
        <v>956</v>
      </c>
      <c r="D109" s="13" t="s">
        <v>952</v>
      </c>
      <c r="E109" s="13" t="s">
        <v>952</v>
      </c>
      <c r="F109" s="13" t="s">
        <v>952</v>
      </c>
      <c r="G109" s="13" t="s">
        <v>952</v>
      </c>
      <c r="H109" s="13" t="s">
        <v>952</v>
      </c>
      <c r="I109" s="13" t="s">
        <v>952</v>
      </c>
      <c r="J109" s="13" t="s">
        <v>952</v>
      </c>
      <c r="K109" s="13" t="s">
        <v>952</v>
      </c>
      <c r="L109" s="13" t="s">
        <v>952</v>
      </c>
      <c r="M109" s="13" t="s">
        <v>952</v>
      </c>
      <c r="N109" s="13" t="s">
        <v>952</v>
      </c>
      <c r="O109" s="13" t="s">
        <v>952</v>
      </c>
    </row>
    <row r="110" spans="1:15" ht="24" customHeight="1">
      <c r="A110" s="417" t="s">
        <v>251</v>
      </c>
      <c r="B110" s="418" t="s">
        <v>957</v>
      </c>
      <c r="C110" s="239" t="s">
        <v>955</v>
      </c>
      <c r="D110" s="13" t="s">
        <v>952</v>
      </c>
      <c r="E110" s="13" t="s">
        <v>952</v>
      </c>
      <c r="F110" s="13" t="s">
        <v>952</v>
      </c>
      <c r="G110" s="13" t="s">
        <v>952</v>
      </c>
      <c r="H110" s="13" t="s">
        <v>952</v>
      </c>
      <c r="I110" s="13" t="s">
        <v>952</v>
      </c>
      <c r="J110" s="13" t="s">
        <v>952</v>
      </c>
      <c r="K110" s="13" t="s">
        <v>952</v>
      </c>
      <c r="L110" s="13" t="s">
        <v>952</v>
      </c>
      <c r="M110" s="13" t="s">
        <v>952</v>
      </c>
      <c r="N110" s="13" t="s">
        <v>952</v>
      </c>
      <c r="O110" s="13" t="s">
        <v>952</v>
      </c>
    </row>
    <row r="111" spans="1:15" ht="24.75" customHeight="1">
      <c r="A111" s="417"/>
      <c r="B111" s="418"/>
      <c r="C111" s="239" t="s">
        <v>956</v>
      </c>
      <c r="D111" s="13" t="s">
        <v>952</v>
      </c>
      <c r="E111" s="13" t="s">
        <v>952</v>
      </c>
      <c r="F111" s="13" t="s">
        <v>952</v>
      </c>
      <c r="G111" s="13" t="s">
        <v>952</v>
      </c>
      <c r="H111" s="13" t="s">
        <v>952</v>
      </c>
      <c r="I111" s="13" t="s">
        <v>952</v>
      </c>
      <c r="J111" s="13" t="s">
        <v>952</v>
      </c>
      <c r="K111" s="13" t="s">
        <v>952</v>
      </c>
      <c r="L111" s="13" t="s">
        <v>952</v>
      </c>
      <c r="M111" s="13" t="s">
        <v>952</v>
      </c>
      <c r="N111" s="13" t="s">
        <v>952</v>
      </c>
      <c r="O111" s="13" t="s">
        <v>952</v>
      </c>
    </row>
    <row r="112" spans="1:15" ht="25.5" customHeight="1">
      <c r="A112" s="417" t="s">
        <v>253</v>
      </c>
      <c r="B112" s="418" t="s">
        <v>958</v>
      </c>
      <c r="C112" s="239" t="s">
        <v>955</v>
      </c>
      <c r="D112" s="13" t="s">
        <v>952</v>
      </c>
      <c r="E112" s="13" t="s">
        <v>952</v>
      </c>
      <c r="F112" s="13" t="s">
        <v>952</v>
      </c>
      <c r="G112" s="13" t="s">
        <v>952</v>
      </c>
      <c r="H112" s="13" t="s">
        <v>952</v>
      </c>
      <c r="I112" s="13" t="s">
        <v>952</v>
      </c>
      <c r="J112" s="13" t="s">
        <v>952</v>
      </c>
      <c r="K112" s="13" t="s">
        <v>952</v>
      </c>
      <c r="L112" s="13" t="s">
        <v>952</v>
      </c>
      <c r="M112" s="13" t="s">
        <v>952</v>
      </c>
      <c r="N112" s="13" t="s">
        <v>952</v>
      </c>
      <c r="O112" s="13" t="s">
        <v>952</v>
      </c>
    </row>
    <row r="113" spans="1:15" ht="24.75" customHeight="1">
      <c r="A113" s="417"/>
      <c r="B113" s="418"/>
      <c r="C113" s="239" t="s">
        <v>956</v>
      </c>
      <c r="D113" s="13" t="s">
        <v>952</v>
      </c>
      <c r="E113" s="13" t="s">
        <v>952</v>
      </c>
      <c r="F113" s="13" t="s">
        <v>952</v>
      </c>
      <c r="G113" s="13" t="s">
        <v>952</v>
      </c>
      <c r="H113" s="13" t="s">
        <v>952</v>
      </c>
      <c r="I113" s="13" t="s">
        <v>952</v>
      </c>
      <c r="J113" s="13" t="s">
        <v>952</v>
      </c>
      <c r="K113" s="13" t="s">
        <v>952</v>
      </c>
      <c r="L113" s="13" t="s">
        <v>952</v>
      </c>
      <c r="M113" s="13" t="s">
        <v>952</v>
      </c>
      <c r="N113" s="13" t="s">
        <v>952</v>
      </c>
      <c r="O113" s="13" t="s">
        <v>952</v>
      </c>
    </row>
    <row r="114" spans="1:15" ht="28.5" customHeight="1">
      <c r="A114" s="417" t="s">
        <v>255</v>
      </c>
      <c r="B114" s="418" t="s">
        <v>959</v>
      </c>
      <c r="C114" s="239" t="s">
        <v>955</v>
      </c>
      <c r="D114" s="13" t="s">
        <v>952</v>
      </c>
      <c r="E114" s="13" t="s">
        <v>952</v>
      </c>
      <c r="F114" s="13" t="s">
        <v>952</v>
      </c>
      <c r="G114" s="13" t="s">
        <v>952</v>
      </c>
      <c r="H114" s="13" t="s">
        <v>952</v>
      </c>
      <c r="I114" s="13" t="s">
        <v>952</v>
      </c>
      <c r="J114" s="13" t="s">
        <v>952</v>
      </c>
      <c r="K114" s="13" t="s">
        <v>952</v>
      </c>
      <c r="L114" s="13" t="s">
        <v>952</v>
      </c>
      <c r="M114" s="13" t="s">
        <v>952</v>
      </c>
      <c r="N114" s="13" t="s">
        <v>952</v>
      </c>
      <c r="O114" s="13" t="s">
        <v>952</v>
      </c>
    </row>
    <row r="115" spans="1:15" ht="31.5" customHeight="1">
      <c r="A115" s="417"/>
      <c r="B115" s="418"/>
      <c r="C115" s="239" t="s">
        <v>956</v>
      </c>
      <c r="D115" s="13" t="s">
        <v>952</v>
      </c>
      <c r="E115" s="13" t="s">
        <v>952</v>
      </c>
      <c r="F115" s="13" t="s">
        <v>952</v>
      </c>
      <c r="G115" s="13" t="s">
        <v>952</v>
      </c>
      <c r="H115" s="13" t="s">
        <v>952</v>
      </c>
      <c r="I115" s="13" t="s">
        <v>952</v>
      </c>
      <c r="J115" s="13" t="s">
        <v>952</v>
      </c>
      <c r="K115" s="13" t="s">
        <v>952</v>
      </c>
      <c r="L115" s="13" t="s">
        <v>952</v>
      </c>
      <c r="M115" s="13" t="s">
        <v>952</v>
      </c>
      <c r="N115" s="13" t="s">
        <v>952</v>
      </c>
      <c r="O115" s="13" t="s">
        <v>952</v>
      </c>
    </row>
    <row r="116" spans="1:15" ht="15" customHeight="1">
      <c r="A116" s="417" t="s">
        <v>257</v>
      </c>
      <c r="B116" s="418" t="s">
        <v>961</v>
      </c>
      <c r="C116" s="239" t="s">
        <v>955</v>
      </c>
      <c r="D116" s="13" t="s">
        <v>952</v>
      </c>
      <c r="E116" s="13" t="s">
        <v>952</v>
      </c>
      <c r="F116" s="13" t="s">
        <v>952</v>
      </c>
      <c r="G116" s="13" t="s">
        <v>952</v>
      </c>
      <c r="H116" s="13" t="s">
        <v>952</v>
      </c>
      <c r="I116" s="13" t="s">
        <v>952</v>
      </c>
      <c r="J116" s="13" t="s">
        <v>952</v>
      </c>
      <c r="K116" s="13" t="s">
        <v>952</v>
      </c>
      <c r="L116" s="13" t="s">
        <v>952</v>
      </c>
      <c r="M116" s="13" t="s">
        <v>952</v>
      </c>
      <c r="N116" s="13" t="s">
        <v>952</v>
      </c>
      <c r="O116" s="13" t="s">
        <v>952</v>
      </c>
    </row>
    <row r="117" spans="1:15" ht="38.25" customHeight="1">
      <c r="A117" s="417"/>
      <c r="B117" s="418"/>
      <c r="C117" s="239" t="s">
        <v>956</v>
      </c>
      <c r="D117" s="13" t="s">
        <v>952</v>
      </c>
      <c r="E117" s="13" t="s">
        <v>952</v>
      </c>
      <c r="F117" s="13" t="s">
        <v>952</v>
      </c>
      <c r="G117" s="13" t="s">
        <v>952</v>
      </c>
      <c r="H117" s="13" t="s">
        <v>952</v>
      </c>
      <c r="I117" s="13" t="s">
        <v>952</v>
      </c>
      <c r="J117" s="13" t="s">
        <v>952</v>
      </c>
      <c r="K117" s="13" t="s">
        <v>952</v>
      </c>
      <c r="L117" s="13" t="s">
        <v>952</v>
      </c>
      <c r="M117" s="13" t="s">
        <v>952</v>
      </c>
      <c r="N117" s="13" t="s">
        <v>952</v>
      </c>
      <c r="O117" s="13" t="s">
        <v>952</v>
      </c>
    </row>
    <row r="118" spans="1:15" ht="90" customHeight="1">
      <c r="A118" s="238" t="s">
        <v>267</v>
      </c>
      <c r="B118" s="241" t="s">
        <v>968</v>
      </c>
      <c r="C118" s="13" t="s">
        <v>969</v>
      </c>
      <c r="D118" s="13" t="s">
        <v>952</v>
      </c>
      <c r="E118" s="13" t="s">
        <v>952</v>
      </c>
      <c r="F118" s="13" t="s">
        <v>952</v>
      </c>
      <c r="G118" s="13" t="s">
        <v>952</v>
      </c>
      <c r="H118" s="13" t="s">
        <v>952</v>
      </c>
      <c r="I118" s="13" t="s">
        <v>952</v>
      </c>
      <c r="J118" s="13" t="s">
        <v>952</v>
      </c>
      <c r="K118" s="13" t="s">
        <v>952</v>
      </c>
      <c r="L118" s="13" t="s">
        <v>952</v>
      </c>
      <c r="M118" s="13" t="s">
        <v>952</v>
      </c>
      <c r="N118" s="13" t="s">
        <v>952</v>
      </c>
      <c r="O118" s="13" t="s">
        <v>952</v>
      </c>
    </row>
    <row r="119" spans="1:15" ht="38.25" customHeight="1">
      <c r="A119" s="238" t="s">
        <v>269</v>
      </c>
      <c r="B119" s="241" t="s">
        <v>970</v>
      </c>
      <c r="C119" s="13" t="s">
        <v>969</v>
      </c>
      <c r="D119" s="13" t="s">
        <v>952</v>
      </c>
      <c r="E119" s="13" t="s">
        <v>952</v>
      </c>
      <c r="F119" s="13" t="s">
        <v>952</v>
      </c>
      <c r="G119" s="13" t="s">
        <v>952</v>
      </c>
      <c r="H119" s="13" t="s">
        <v>952</v>
      </c>
      <c r="I119" s="13" t="s">
        <v>952</v>
      </c>
      <c r="J119" s="13" t="s">
        <v>952</v>
      </c>
      <c r="K119" s="13" t="s">
        <v>952</v>
      </c>
      <c r="L119" s="13" t="s">
        <v>952</v>
      </c>
      <c r="M119" s="13" t="s">
        <v>952</v>
      </c>
      <c r="N119" s="13" t="s">
        <v>952</v>
      </c>
      <c r="O119" s="13" t="s">
        <v>952</v>
      </c>
    </row>
    <row r="120" spans="1:15" ht="60.75" customHeight="1">
      <c r="A120" s="238" t="s">
        <v>285</v>
      </c>
      <c r="B120" s="241" t="s">
        <v>971</v>
      </c>
      <c r="C120" s="13" t="s">
        <v>969</v>
      </c>
      <c r="D120" s="13" t="s">
        <v>952</v>
      </c>
      <c r="E120" s="13" t="s">
        <v>952</v>
      </c>
      <c r="F120" s="13" t="s">
        <v>952</v>
      </c>
      <c r="G120" s="13" t="s">
        <v>952</v>
      </c>
      <c r="H120" s="13" t="s">
        <v>952</v>
      </c>
      <c r="I120" s="13" t="s">
        <v>952</v>
      </c>
      <c r="J120" s="13" t="s">
        <v>952</v>
      </c>
      <c r="K120" s="13" t="s">
        <v>952</v>
      </c>
      <c r="L120" s="13" t="s">
        <v>952</v>
      </c>
      <c r="M120" s="13" t="s">
        <v>952</v>
      </c>
      <c r="N120" s="13" t="s">
        <v>952</v>
      </c>
      <c r="O120" s="13" t="s">
        <v>952</v>
      </c>
    </row>
    <row r="121" spans="1:15" ht="55.5" customHeight="1">
      <c r="A121" s="238" t="s">
        <v>994</v>
      </c>
      <c r="B121" s="241" t="s">
        <v>973</v>
      </c>
      <c r="C121" s="13" t="s">
        <v>969</v>
      </c>
      <c r="D121" s="13" t="s">
        <v>952</v>
      </c>
      <c r="E121" s="13" t="s">
        <v>952</v>
      </c>
      <c r="F121" s="13" t="s">
        <v>952</v>
      </c>
      <c r="G121" s="13" t="s">
        <v>952</v>
      </c>
      <c r="H121" s="13" t="s">
        <v>952</v>
      </c>
      <c r="I121" s="13" t="s">
        <v>952</v>
      </c>
      <c r="J121" s="13" t="s">
        <v>952</v>
      </c>
      <c r="K121" s="13" t="s">
        <v>952</v>
      </c>
      <c r="L121" s="13" t="s">
        <v>952</v>
      </c>
      <c r="M121" s="13" t="s">
        <v>952</v>
      </c>
      <c r="N121" s="13" t="s">
        <v>952</v>
      </c>
      <c r="O121" s="13" t="s">
        <v>952</v>
      </c>
    </row>
    <row r="122" spans="1:15" ht="42" customHeight="1">
      <c r="A122" s="238" t="s">
        <v>995</v>
      </c>
      <c r="B122" s="241" t="s">
        <v>975</v>
      </c>
      <c r="C122" s="13" t="s">
        <v>969</v>
      </c>
      <c r="D122" s="13" t="s">
        <v>952</v>
      </c>
      <c r="E122" s="13" t="s">
        <v>952</v>
      </c>
      <c r="F122" s="13" t="s">
        <v>952</v>
      </c>
      <c r="G122" s="13" t="s">
        <v>952</v>
      </c>
      <c r="H122" s="13" t="s">
        <v>952</v>
      </c>
      <c r="I122" s="13" t="s">
        <v>952</v>
      </c>
      <c r="J122" s="13" t="s">
        <v>952</v>
      </c>
      <c r="K122" s="13" t="s">
        <v>952</v>
      </c>
      <c r="L122" s="13" t="s">
        <v>952</v>
      </c>
      <c r="M122" s="13" t="s">
        <v>952</v>
      </c>
      <c r="N122" s="13" t="s">
        <v>952</v>
      </c>
      <c r="O122" s="13" t="s">
        <v>952</v>
      </c>
    </row>
    <row r="123" spans="1:15" ht="24" customHeight="1">
      <c r="A123" s="417" t="s">
        <v>996</v>
      </c>
      <c r="B123" s="418" t="s">
        <v>977</v>
      </c>
      <c r="C123" s="13" t="s">
        <v>522</v>
      </c>
      <c r="D123" s="13" t="s">
        <v>952</v>
      </c>
      <c r="E123" s="13" t="s">
        <v>952</v>
      </c>
      <c r="F123" s="13" t="s">
        <v>952</v>
      </c>
      <c r="G123" s="13" t="s">
        <v>952</v>
      </c>
      <c r="H123" s="13" t="s">
        <v>952</v>
      </c>
      <c r="I123" s="13" t="s">
        <v>952</v>
      </c>
      <c r="J123" s="13" t="s">
        <v>952</v>
      </c>
      <c r="K123" s="13" t="s">
        <v>952</v>
      </c>
      <c r="L123" s="13" t="s">
        <v>952</v>
      </c>
      <c r="M123" s="13" t="s">
        <v>952</v>
      </c>
      <c r="N123" s="13" t="s">
        <v>952</v>
      </c>
      <c r="O123" s="13" t="s">
        <v>952</v>
      </c>
    </row>
    <row r="124" spans="1:15" ht="28.5" customHeight="1">
      <c r="A124" s="417"/>
      <c r="B124" s="418"/>
      <c r="C124" s="13" t="s">
        <v>978</v>
      </c>
      <c r="D124" s="13" t="s">
        <v>952</v>
      </c>
      <c r="E124" s="13" t="s">
        <v>952</v>
      </c>
      <c r="F124" s="13" t="s">
        <v>952</v>
      </c>
      <c r="G124" s="13" t="s">
        <v>952</v>
      </c>
      <c r="H124" s="13" t="s">
        <v>952</v>
      </c>
      <c r="I124" s="13" t="s">
        <v>952</v>
      </c>
      <c r="J124" s="13" t="s">
        <v>952</v>
      </c>
      <c r="K124" s="13" t="s">
        <v>952</v>
      </c>
      <c r="L124" s="13" t="s">
        <v>952</v>
      </c>
      <c r="M124" s="13" t="s">
        <v>952</v>
      </c>
      <c r="N124" s="13" t="s">
        <v>952</v>
      </c>
      <c r="O124" s="13" t="s">
        <v>952</v>
      </c>
    </row>
    <row r="125" spans="1:15" ht="26.25" customHeight="1">
      <c r="A125" s="417"/>
      <c r="B125" s="418"/>
      <c r="C125" s="13" t="s">
        <v>979</v>
      </c>
      <c r="D125" s="13" t="s">
        <v>952</v>
      </c>
      <c r="E125" s="13" t="s">
        <v>952</v>
      </c>
      <c r="F125" s="13" t="s">
        <v>952</v>
      </c>
      <c r="G125" s="13" t="s">
        <v>952</v>
      </c>
      <c r="H125" s="13" t="s">
        <v>952</v>
      </c>
      <c r="I125" s="13" t="s">
        <v>952</v>
      </c>
      <c r="J125" s="13" t="s">
        <v>952</v>
      </c>
      <c r="K125" s="13" t="s">
        <v>952</v>
      </c>
      <c r="L125" s="13" t="s">
        <v>952</v>
      </c>
      <c r="M125" s="13" t="s">
        <v>952</v>
      </c>
      <c r="N125" s="13" t="s">
        <v>952</v>
      </c>
      <c r="O125" s="13" t="s">
        <v>952</v>
      </c>
    </row>
    <row r="126" spans="1:15" ht="28.5" customHeight="1">
      <c r="A126" s="417"/>
      <c r="B126" s="418"/>
      <c r="C126" s="239" t="s">
        <v>980</v>
      </c>
      <c r="D126" s="13" t="s">
        <v>952</v>
      </c>
      <c r="E126" s="13" t="s">
        <v>952</v>
      </c>
      <c r="F126" s="13" t="s">
        <v>952</v>
      </c>
      <c r="G126" s="13" t="s">
        <v>952</v>
      </c>
      <c r="H126" s="13" t="s">
        <v>952</v>
      </c>
      <c r="I126" s="13" t="s">
        <v>952</v>
      </c>
      <c r="J126" s="13" t="s">
        <v>952</v>
      </c>
      <c r="K126" s="13" t="s">
        <v>952</v>
      </c>
      <c r="L126" s="13" t="s">
        <v>952</v>
      </c>
      <c r="M126" s="13" t="s">
        <v>952</v>
      </c>
      <c r="N126" s="13" t="s">
        <v>952</v>
      </c>
      <c r="O126" s="13" t="s">
        <v>952</v>
      </c>
    </row>
    <row r="127" spans="1:15" ht="15" customHeight="1">
      <c r="A127" s="417" t="s">
        <v>997</v>
      </c>
      <c r="B127" s="418" t="s">
        <v>958</v>
      </c>
      <c r="C127" s="13" t="s">
        <v>522</v>
      </c>
      <c r="D127" s="13" t="s">
        <v>952</v>
      </c>
      <c r="E127" s="13" t="s">
        <v>952</v>
      </c>
      <c r="F127" s="13" t="s">
        <v>952</v>
      </c>
      <c r="G127" s="13" t="s">
        <v>952</v>
      </c>
      <c r="H127" s="13" t="s">
        <v>952</v>
      </c>
      <c r="I127" s="13" t="s">
        <v>952</v>
      </c>
      <c r="J127" s="13" t="s">
        <v>952</v>
      </c>
      <c r="K127" s="13" t="s">
        <v>952</v>
      </c>
      <c r="L127" s="13" t="s">
        <v>952</v>
      </c>
      <c r="M127" s="13" t="s">
        <v>952</v>
      </c>
      <c r="N127" s="13" t="s">
        <v>952</v>
      </c>
      <c r="O127" s="13" t="s">
        <v>952</v>
      </c>
    </row>
    <row r="128" spans="1:15">
      <c r="A128" s="417"/>
      <c r="B128" s="418"/>
      <c r="C128" s="13" t="s">
        <v>978</v>
      </c>
      <c r="D128" s="13" t="s">
        <v>952</v>
      </c>
      <c r="E128" s="13" t="s">
        <v>952</v>
      </c>
      <c r="F128" s="13" t="s">
        <v>952</v>
      </c>
      <c r="G128" s="13" t="s">
        <v>952</v>
      </c>
      <c r="H128" s="13" t="s">
        <v>952</v>
      </c>
      <c r="I128" s="13" t="s">
        <v>952</v>
      </c>
      <c r="J128" s="13" t="s">
        <v>952</v>
      </c>
      <c r="K128" s="13" t="s">
        <v>952</v>
      </c>
      <c r="L128" s="13" t="s">
        <v>952</v>
      </c>
      <c r="M128" s="13" t="s">
        <v>952</v>
      </c>
      <c r="N128" s="13" t="s">
        <v>952</v>
      </c>
      <c r="O128" s="13" t="s">
        <v>952</v>
      </c>
    </row>
    <row r="129" spans="1:15">
      <c r="A129" s="417"/>
      <c r="B129" s="418"/>
      <c r="C129" s="13" t="s">
        <v>979</v>
      </c>
      <c r="D129" s="13" t="s">
        <v>952</v>
      </c>
      <c r="E129" s="13" t="s">
        <v>952</v>
      </c>
      <c r="F129" s="13" t="s">
        <v>952</v>
      </c>
      <c r="G129" s="13" t="s">
        <v>952</v>
      </c>
      <c r="H129" s="13" t="s">
        <v>952</v>
      </c>
      <c r="I129" s="13" t="s">
        <v>952</v>
      </c>
      <c r="J129" s="13" t="s">
        <v>952</v>
      </c>
      <c r="K129" s="13" t="s">
        <v>952</v>
      </c>
      <c r="L129" s="13" t="s">
        <v>952</v>
      </c>
      <c r="M129" s="13" t="s">
        <v>952</v>
      </c>
      <c r="N129" s="13" t="s">
        <v>952</v>
      </c>
      <c r="O129" s="13" t="s">
        <v>952</v>
      </c>
    </row>
    <row r="130" spans="1:15" ht="18.75">
      <c r="A130" s="417"/>
      <c r="B130" s="418"/>
      <c r="C130" s="239" t="s">
        <v>980</v>
      </c>
      <c r="D130" s="13" t="s">
        <v>952</v>
      </c>
      <c r="E130" s="13" t="s">
        <v>952</v>
      </c>
      <c r="F130" s="13" t="s">
        <v>952</v>
      </c>
      <c r="G130" s="13" t="s">
        <v>952</v>
      </c>
      <c r="H130" s="13" t="s">
        <v>952</v>
      </c>
      <c r="I130" s="13" t="s">
        <v>952</v>
      </c>
      <c r="J130" s="13" t="s">
        <v>952</v>
      </c>
      <c r="K130" s="13" t="s">
        <v>952</v>
      </c>
      <c r="L130" s="13" t="s">
        <v>952</v>
      </c>
      <c r="M130" s="13" t="s">
        <v>952</v>
      </c>
      <c r="N130" s="13" t="s">
        <v>952</v>
      </c>
      <c r="O130" s="13" t="s">
        <v>952</v>
      </c>
    </row>
    <row r="131" spans="1:15" ht="15" customHeight="1">
      <c r="A131" s="417" t="s">
        <v>998</v>
      </c>
      <c r="B131" s="418" t="s">
        <v>959</v>
      </c>
      <c r="C131" s="13" t="s">
        <v>522</v>
      </c>
      <c r="D131" s="13" t="s">
        <v>952</v>
      </c>
      <c r="E131" s="13" t="s">
        <v>952</v>
      </c>
      <c r="F131" s="13" t="s">
        <v>952</v>
      </c>
      <c r="G131" s="13" t="s">
        <v>952</v>
      </c>
      <c r="H131" s="13" t="s">
        <v>952</v>
      </c>
      <c r="I131" s="13" t="s">
        <v>952</v>
      </c>
      <c r="J131" s="13" t="s">
        <v>952</v>
      </c>
      <c r="K131" s="13" t="s">
        <v>952</v>
      </c>
      <c r="L131" s="13" t="s">
        <v>952</v>
      </c>
      <c r="M131" s="13" t="s">
        <v>952</v>
      </c>
      <c r="N131" s="13" t="s">
        <v>952</v>
      </c>
      <c r="O131" s="13" t="s">
        <v>952</v>
      </c>
    </row>
    <row r="132" spans="1:15">
      <c r="A132" s="417"/>
      <c r="B132" s="418"/>
      <c r="C132" s="13" t="s">
        <v>978</v>
      </c>
      <c r="D132" s="13" t="s">
        <v>952</v>
      </c>
      <c r="E132" s="13" t="s">
        <v>952</v>
      </c>
      <c r="F132" s="13" t="s">
        <v>952</v>
      </c>
      <c r="G132" s="13" t="s">
        <v>952</v>
      </c>
      <c r="H132" s="13" t="s">
        <v>952</v>
      </c>
      <c r="I132" s="13" t="s">
        <v>952</v>
      </c>
      <c r="J132" s="13" t="s">
        <v>952</v>
      </c>
      <c r="K132" s="13" t="s">
        <v>952</v>
      </c>
      <c r="L132" s="13" t="s">
        <v>952</v>
      </c>
      <c r="M132" s="13" t="s">
        <v>952</v>
      </c>
      <c r="N132" s="13" t="s">
        <v>952</v>
      </c>
      <c r="O132" s="13" t="s">
        <v>952</v>
      </c>
    </row>
    <row r="133" spans="1:15" ht="15.75" customHeight="1">
      <c r="A133" s="417"/>
      <c r="B133" s="418"/>
      <c r="C133" s="13" t="s">
        <v>979</v>
      </c>
      <c r="D133" s="13" t="s">
        <v>952</v>
      </c>
      <c r="E133" s="13" t="s">
        <v>952</v>
      </c>
      <c r="F133" s="13" t="s">
        <v>952</v>
      </c>
      <c r="G133" s="13" t="s">
        <v>952</v>
      </c>
      <c r="H133" s="13" t="s">
        <v>952</v>
      </c>
      <c r="I133" s="13" t="s">
        <v>952</v>
      </c>
      <c r="J133" s="13" t="s">
        <v>952</v>
      </c>
      <c r="K133" s="13" t="s">
        <v>952</v>
      </c>
      <c r="L133" s="13" t="s">
        <v>952</v>
      </c>
      <c r="M133" s="13" t="s">
        <v>952</v>
      </c>
      <c r="N133" s="13" t="s">
        <v>952</v>
      </c>
      <c r="O133" s="13" t="s">
        <v>952</v>
      </c>
    </row>
    <row r="134" spans="1:15" ht="18.75">
      <c r="A134" s="417"/>
      <c r="B134" s="418"/>
      <c r="C134" s="239" t="s">
        <v>980</v>
      </c>
      <c r="D134" s="13" t="s">
        <v>952</v>
      </c>
      <c r="E134" s="13" t="s">
        <v>952</v>
      </c>
      <c r="F134" s="13" t="s">
        <v>952</v>
      </c>
      <c r="G134" s="13" t="s">
        <v>952</v>
      </c>
      <c r="H134" s="13" t="s">
        <v>952</v>
      </c>
      <c r="I134" s="13" t="s">
        <v>952</v>
      </c>
      <c r="J134" s="13" t="s">
        <v>952</v>
      </c>
      <c r="K134" s="13" t="s">
        <v>952</v>
      </c>
      <c r="L134" s="13" t="s">
        <v>952</v>
      </c>
      <c r="M134" s="13" t="s">
        <v>952</v>
      </c>
      <c r="N134" s="13" t="s">
        <v>952</v>
      </c>
      <c r="O134" s="13" t="s">
        <v>952</v>
      </c>
    </row>
    <row r="135" spans="1:15" ht="15" customHeight="1">
      <c r="A135" s="417" t="s">
        <v>999</v>
      </c>
      <c r="B135" s="418" t="s">
        <v>961</v>
      </c>
      <c r="C135" s="13" t="s">
        <v>522</v>
      </c>
      <c r="D135" s="13" t="s">
        <v>952</v>
      </c>
      <c r="E135" s="13" t="s">
        <v>952</v>
      </c>
      <c r="F135" s="13" t="s">
        <v>952</v>
      </c>
      <c r="G135" s="13" t="s">
        <v>952</v>
      </c>
      <c r="H135" s="13" t="s">
        <v>952</v>
      </c>
      <c r="I135" s="13" t="s">
        <v>952</v>
      </c>
      <c r="J135" s="13" t="s">
        <v>952</v>
      </c>
      <c r="K135" s="13" t="s">
        <v>952</v>
      </c>
      <c r="L135" s="13" t="s">
        <v>952</v>
      </c>
      <c r="M135" s="13" t="s">
        <v>952</v>
      </c>
      <c r="N135" s="13" t="s">
        <v>952</v>
      </c>
      <c r="O135" s="13" t="s">
        <v>952</v>
      </c>
    </row>
    <row r="136" spans="1:15">
      <c r="A136" s="417"/>
      <c r="B136" s="418"/>
      <c r="C136" s="13" t="s">
        <v>978</v>
      </c>
      <c r="D136" s="13" t="s">
        <v>952</v>
      </c>
      <c r="E136" s="13" t="s">
        <v>952</v>
      </c>
      <c r="F136" s="13" t="s">
        <v>952</v>
      </c>
      <c r="G136" s="13" t="s">
        <v>952</v>
      </c>
      <c r="H136" s="13" t="s">
        <v>952</v>
      </c>
      <c r="I136" s="13" t="s">
        <v>952</v>
      </c>
      <c r="J136" s="13" t="s">
        <v>952</v>
      </c>
      <c r="K136" s="13" t="s">
        <v>952</v>
      </c>
      <c r="L136" s="13" t="s">
        <v>952</v>
      </c>
      <c r="M136" s="13" t="s">
        <v>952</v>
      </c>
      <c r="N136" s="13" t="s">
        <v>952</v>
      </c>
      <c r="O136" s="13" t="s">
        <v>952</v>
      </c>
    </row>
    <row r="137" spans="1:15" ht="28.5" customHeight="1">
      <c r="A137" s="417"/>
      <c r="B137" s="418"/>
      <c r="C137" s="13" t="s">
        <v>979</v>
      </c>
      <c r="D137" s="13" t="s">
        <v>952</v>
      </c>
      <c r="E137" s="13" t="s">
        <v>952</v>
      </c>
      <c r="F137" s="13" t="s">
        <v>952</v>
      </c>
      <c r="G137" s="13" t="s">
        <v>952</v>
      </c>
      <c r="H137" s="13" t="s">
        <v>952</v>
      </c>
      <c r="I137" s="13" t="s">
        <v>952</v>
      </c>
      <c r="J137" s="13" t="s">
        <v>952</v>
      </c>
      <c r="K137" s="13" t="s">
        <v>952</v>
      </c>
      <c r="L137" s="13" t="s">
        <v>952</v>
      </c>
      <c r="M137" s="13" t="s">
        <v>952</v>
      </c>
      <c r="N137" s="13" t="s">
        <v>952</v>
      </c>
      <c r="O137" s="13" t="s">
        <v>952</v>
      </c>
    </row>
    <row r="138" spans="1:15" ht="25.5" customHeight="1">
      <c r="A138" s="417"/>
      <c r="B138" s="418"/>
      <c r="C138" s="239" t="s">
        <v>980</v>
      </c>
      <c r="D138" s="13" t="s">
        <v>952</v>
      </c>
      <c r="E138" s="13" t="s">
        <v>952</v>
      </c>
      <c r="F138" s="13" t="s">
        <v>952</v>
      </c>
      <c r="G138" s="13" t="s">
        <v>952</v>
      </c>
      <c r="H138" s="13" t="s">
        <v>952</v>
      </c>
      <c r="I138" s="13" t="s">
        <v>952</v>
      </c>
      <c r="J138" s="13" t="s">
        <v>952</v>
      </c>
      <c r="K138" s="13" t="s">
        <v>952</v>
      </c>
      <c r="L138" s="13" t="s">
        <v>952</v>
      </c>
      <c r="M138" s="13" t="s">
        <v>952</v>
      </c>
      <c r="N138" s="13" t="s">
        <v>952</v>
      </c>
      <c r="O138" s="13" t="s">
        <v>952</v>
      </c>
    </row>
    <row r="139" spans="1:15" ht="29.25" customHeight="1">
      <c r="A139" s="417" t="s">
        <v>1000</v>
      </c>
      <c r="B139" s="418" t="s">
        <v>985</v>
      </c>
      <c r="C139" s="13" t="s">
        <v>522</v>
      </c>
      <c r="D139" s="13" t="s">
        <v>952</v>
      </c>
      <c r="E139" s="13" t="s">
        <v>952</v>
      </c>
      <c r="F139" s="13" t="s">
        <v>952</v>
      </c>
      <c r="G139" s="13" t="s">
        <v>952</v>
      </c>
      <c r="H139" s="13" t="s">
        <v>952</v>
      </c>
      <c r="I139" s="13" t="s">
        <v>952</v>
      </c>
      <c r="J139" s="13" t="s">
        <v>952</v>
      </c>
      <c r="K139" s="13" t="s">
        <v>952</v>
      </c>
      <c r="L139" s="13" t="s">
        <v>952</v>
      </c>
      <c r="M139" s="13" t="s">
        <v>952</v>
      </c>
      <c r="N139" s="13" t="s">
        <v>952</v>
      </c>
      <c r="O139" s="13" t="s">
        <v>952</v>
      </c>
    </row>
    <row r="140" spans="1:15" ht="28.5" customHeight="1">
      <c r="A140" s="417"/>
      <c r="B140" s="418"/>
      <c r="C140" s="13" t="s">
        <v>978</v>
      </c>
      <c r="D140" s="13" t="s">
        <v>952</v>
      </c>
      <c r="E140" s="13" t="s">
        <v>952</v>
      </c>
      <c r="F140" s="13" t="s">
        <v>952</v>
      </c>
      <c r="G140" s="13" t="s">
        <v>952</v>
      </c>
      <c r="H140" s="13" t="s">
        <v>952</v>
      </c>
      <c r="I140" s="13" t="s">
        <v>952</v>
      </c>
      <c r="J140" s="13" t="s">
        <v>952</v>
      </c>
      <c r="K140" s="13" t="s">
        <v>952</v>
      </c>
      <c r="L140" s="13" t="s">
        <v>952</v>
      </c>
      <c r="M140" s="13" t="s">
        <v>952</v>
      </c>
      <c r="N140" s="13" t="s">
        <v>952</v>
      </c>
      <c r="O140" s="13" t="s">
        <v>952</v>
      </c>
    </row>
    <row r="141" spans="1:15" ht="24" customHeight="1">
      <c r="A141" s="417"/>
      <c r="B141" s="418"/>
      <c r="C141" s="13" t="s">
        <v>979</v>
      </c>
      <c r="D141" s="13" t="s">
        <v>952</v>
      </c>
      <c r="E141" s="13" t="s">
        <v>952</v>
      </c>
      <c r="F141" s="13" t="s">
        <v>952</v>
      </c>
      <c r="G141" s="13" t="s">
        <v>952</v>
      </c>
      <c r="H141" s="13" t="s">
        <v>952</v>
      </c>
      <c r="I141" s="13" t="s">
        <v>952</v>
      </c>
      <c r="J141" s="13" t="s">
        <v>952</v>
      </c>
      <c r="K141" s="13" t="s">
        <v>952</v>
      </c>
      <c r="L141" s="13" t="s">
        <v>952</v>
      </c>
      <c r="M141" s="13" t="s">
        <v>952</v>
      </c>
      <c r="N141" s="13" t="s">
        <v>952</v>
      </c>
      <c r="O141" s="13" t="s">
        <v>952</v>
      </c>
    </row>
    <row r="142" spans="1:15" ht="24" customHeight="1">
      <c r="A142" s="417"/>
      <c r="B142" s="418"/>
      <c r="C142" s="239" t="s">
        <v>980</v>
      </c>
      <c r="D142" s="13" t="s">
        <v>952</v>
      </c>
      <c r="E142" s="13" t="s">
        <v>952</v>
      </c>
      <c r="F142" s="13" t="s">
        <v>952</v>
      </c>
      <c r="G142" s="13" t="s">
        <v>952</v>
      </c>
      <c r="H142" s="13" t="s">
        <v>952</v>
      </c>
      <c r="I142" s="13" t="s">
        <v>952</v>
      </c>
      <c r="J142" s="13" t="s">
        <v>952</v>
      </c>
      <c r="K142" s="13" t="s">
        <v>952</v>
      </c>
      <c r="L142" s="13" t="s">
        <v>952</v>
      </c>
      <c r="M142" s="13" t="s">
        <v>952</v>
      </c>
      <c r="N142" s="13" t="s">
        <v>952</v>
      </c>
      <c r="O142" s="13" t="s">
        <v>952</v>
      </c>
    </row>
    <row r="143" spans="1:15" ht="15" customHeight="1">
      <c r="A143" s="417" t="s">
        <v>1001</v>
      </c>
      <c r="B143" s="418" t="s">
        <v>958</v>
      </c>
      <c r="C143" s="13" t="s">
        <v>522</v>
      </c>
      <c r="D143" s="13" t="s">
        <v>952</v>
      </c>
      <c r="E143" s="13" t="s">
        <v>952</v>
      </c>
      <c r="F143" s="13" t="s">
        <v>952</v>
      </c>
      <c r="G143" s="13" t="s">
        <v>952</v>
      </c>
      <c r="H143" s="13" t="s">
        <v>952</v>
      </c>
      <c r="I143" s="13" t="s">
        <v>952</v>
      </c>
      <c r="J143" s="13" t="s">
        <v>952</v>
      </c>
      <c r="K143" s="13" t="s">
        <v>952</v>
      </c>
      <c r="L143" s="13" t="s">
        <v>952</v>
      </c>
      <c r="M143" s="13" t="s">
        <v>952</v>
      </c>
      <c r="N143" s="13" t="s">
        <v>952</v>
      </c>
      <c r="O143" s="13" t="s">
        <v>952</v>
      </c>
    </row>
    <row r="144" spans="1:15">
      <c r="A144" s="417"/>
      <c r="B144" s="418"/>
      <c r="C144" s="13" t="s">
        <v>978</v>
      </c>
      <c r="D144" s="13" t="s">
        <v>952</v>
      </c>
      <c r="E144" s="13" t="s">
        <v>952</v>
      </c>
      <c r="F144" s="13" t="s">
        <v>952</v>
      </c>
      <c r="G144" s="13" t="s">
        <v>952</v>
      </c>
      <c r="H144" s="13" t="s">
        <v>952</v>
      </c>
      <c r="I144" s="13" t="s">
        <v>952</v>
      </c>
      <c r="J144" s="13" t="s">
        <v>952</v>
      </c>
      <c r="K144" s="13" t="s">
        <v>952</v>
      </c>
      <c r="L144" s="13" t="s">
        <v>952</v>
      </c>
      <c r="M144" s="13" t="s">
        <v>952</v>
      </c>
      <c r="N144" s="13" t="s">
        <v>952</v>
      </c>
      <c r="O144" s="13" t="s">
        <v>952</v>
      </c>
    </row>
    <row r="145" spans="1:15">
      <c r="A145" s="417"/>
      <c r="B145" s="418"/>
      <c r="C145" s="13" t="s">
        <v>979</v>
      </c>
      <c r="D145" s="13" t="s">
        <v>952</v>
      </c>
      <c r="E145" s="13" t="s">
        <v>952</v>
      </c>
      <c r="F145" s="13" t="s">
        <v>952</v>
      </c>
      <c r="G145" s="13" t="s">
        <v>952</v>
      </c>
      <c r="H145" s="13" t="s">
        <v>952</v>
      </c>
      <c r="I145" s="13" t="s">
        <v>952</v>
      </c>
      <c r="J145" s="13" t="s">
        <v>952</v>
      </c>
      <c r="K145" s="13" t="s">
        <v>952</v>
      </c>
      <c r="L145" s="13" t="s">
        <v>952</v>
      </c>
      <c r="M145" s="13" t="s">
        <v>952</v>
      </c>
      <c r="N145" s="13" t="s">
        <v>952</v>
      </c>
      <c r="O145" s="13" t="s">
        <v>952</v>
      </c>
    </row>
    <row r="146" spans="1:15" ht="18.75">
      <c r="A146" s="417"/>
      <c r="B146" s="418"/>
      <c r="C146" s="239" t="s">
        <v>980</v>
      </c>
      <c r="D146" s="13" t="s">
        <v>952</v>
      </c>
      <c r="E146" s="13" t="s">
        <v>952</v>
      </c>
      <c r="F146" s="13" t="s">
        <v>952</v>
      </c>
      <c r="G146" s="13" t="s">
        <v>952</v>
      </c>
      <c r="H146" s="13" t="s">
        <v>952</v>
      </c>
      <c r="I146" s="13" t="s">
        <v>952</v>
      </c>
      <c r="J146" s="13" t="s">
        <v>952</v>
      </c>
      <c r="K146" s="13" t="s">
        <v>952</v>
      </c>
      <c r="L146" s="13" t="s">
        <v>952</v>
      </c>
      <c r="M146" s="13" t="s">
        <v>952</v>
      </c>
      <c r="N146" s="13" t="s">
        <v>952</v>
      </c>
      <c r="O146" s="13" t="s">
        <v>952</v>
      </c>
    </row>
    <row r="147" spans="1:15" ht="15" customHeight="1">
      <c r="A147" s="417" t="s">
        <v>1002</v>
      </c>
      <c r="B147" s="418" t="s">
        <v>959</v>
      </c>
      <c r="C147" s="13" t="s">
        <v>522</v>
      </c>
      <c r="D147" s="13" t="s">
        <v>952</v>
      </c>
      <c r="E147" s="13" t="s">
        <v>952</v>
      </c>
      <c r="F147" s="13" t="s">
        <v>952</v>
      </c>
      <c r="G147" s="13" t="s">
        <v>952</v>
      </c>
      <c r="H147" s="13" t="s">
        <v>952</v>
      </c>
      <c r="I147" s="13" t="s">
        <v>952</v>
      </c>
      <c r="J147" s="13" t="s">
        <v>952</v>
      </c>
      <c r="K147" s="13" t="s">
        <v>952</v>
      </c>
      <c r="L147" s="13" t="s">
        <v>952</v>
      </c>
      <c r="M147" s="13" t="s">
        <v>952</v>
      </c>
      <c r="N147" s="13" t="s">
        <v>952</v>
      </c>
      <c r="O147" s="13" t="s">
        <v>952</v>
      </c>
    </row>
    <row r="148" spans="1:15">
      <c r="A148" s="417"/>
      <c r="B148" s="418"/>
      <c r="C148" s="13" t="s">
        <v>978</v>
      </c>
      <c r="D148" s="13" t="s">
        <v>952</v>
      </c>
      <c r="E148" s="13" t="s">
        <v>952</v>
      </c>
      <c r="F148" s="13" t="s">
        <v>952</v>
      </c>
      <c r="G148" s="13" t="s">
        <v>952</v>
      </c>
      <c r="H148" s="13" t="s">
        <v>952</v>
      </c>
      <c r="I148" s="13" t="s">
        <v>952</v>
      </c>
      <c r="J148" s="13" t="s">
        <v>952</v>
      </c>
      <c r="K148" s="13" t="s">
        <v>952</v>
      </c>
      <c r="L148" s="13" t="s">
        <v>952</v>
      </c>
      <c r="M148" s="13" t="s">
        <v>952</v>
      </c>
      <c r="N148" s="13" t="s">
        <v>952</v>
      </c>
      <c r="O148" s="13" t="s">
        <v>952</v>
      </c>
    </row>
    <row r="149" spans="1:15">
      <c r="A149" s="417"/>
      <c r="B149" s="418"/>
      <c r="C149" s="13" t="s">
        <v>979</v>
      </c>
      <c r="D149" s="13" t="s">
        <v>952</v>
      </c>
      <c r="E149" s="13" t="s">
        <v>952</v>
      </c>
      <c r="F149" s="13" t="s">
        <v>952</v>
      </c>
      <c r="G149" s="13" t="s">
        <v>952</v>
      </c>
      <c r="H149" s="13" t="s">
        <v>952</v>
      </c>
      <c r="I149" s="13" t="s">
        <v>952</v>
      </c>
      <c r="J149" s="13" t="s">
        <v>952</v>
      </c>
      <c r="K149" s="13" t="s">
        <v>952</v>
      </c>
      <c r="L149" s="13" t="s">
        <v>952</v>
      </c>
      <c r="M149" s="13" t="s">
        <v>952</v>
      </c>
      <c r="N149" s="13" t="s">
        <v>952</v>
      </c>
      <c r="O149" s="13" t="s">
        <v>952</v>
      </c>
    </row>
    <row r="150" spans="1:15" ht="18.75">
      <c r="A150" s="417"/>
      <c r="B150" s="418"/>
      <c r="C150" s="239" t="s">
        <v>980</v>
      </c>
      <c r="D150" s="13" t="s">
        <v>952</v>
      </c>
      <c r="E150" s="13" t="s">
        <v>952</v>
      </c>
      <c r="F150" s="13" t="s">
        <v>952</v>
      </c>
      <c r="G150" s="13" t="s">
        <v>952</v>
      </c>
      <c r="H150" s="13" t="s">
        <v>952</v>
      </c>
      <c r="I150" s="13" t="s">
        <v>952</v>
      </c>
      <c r="J150" s="13" t="s">
        <v>952</v>
      </c>
      <c r="K150" s="13" t="s">
        <v>952</v>
      </c>
      <c r="L150" s="13" t="s">
        <v>952</v>
      </c>
      <c r="M150" s="13" t="s">
        <v>952</v>
      </c>
      <c r="N150" s="13" t="s">
        <v>952</v>
      </c>
      <c r="O150" s="13" t="s">
        <v>952</v>
      </c>
    </row>
    <row r="151" spans="1:15" ht="15" customHeight="1">
      <c r="A151" s="417" t="s">
        <v>1003</v>
      </c>
      <c r="B151" s="418" t="s">
        <v>961</v>
      </c>
      <c r="C151" s="13" t="s">
        <v>522</v>
      </c>
      <c r="D151" s="13" t="s">
        <v>952</v>
      </c>
      <c r="E151" s="13" t="s">
        <v>952</v>
      </c>
      <c r="F151" s="13" t="s">
        <v>952</v>
      </c>
      <c r="G151" s="13" t="s">
        <v>952</v>
      </c>
      <c r="H151" s="13" t="s">
        <v>952</v>
      </c>
      <c r="I151" s="13" t="s">
        <v>952</v>
      </c>
      <c r="J151" s="13" t="s">
        <v>952</v>
      </c>
      <c r="K151" s="13" t="s">
        <v>952</v>
      </c>
      <c r="L151" s="13" t="s">
        <v>952</v>
      </c>
      <c r="M151" s="13" t="s">
        <v>952</v>
      </c>
      <c r="N151" s="13" t="s">
        <v>952</v>
      </c>
      <c r="O151" s="13" t="s">
        <v>952</v>
      </c>
    </row>
    <row r="152" spans="1:15" ht="16.5" customHeight="1">
      <c r="A152" s="417"/>
      <c r="B152" s="418"/>
      <c r="C152" s="13" t="s">
        <v>978</v>
      </c>
      <c r="D152" s="13" t="s">
        <v>952</v>
      </c>
      <c r="E152" s="13" t="s">
        <v>952</v>
      </c>
      <c r="F152" s="13" t="s">
        <v>952</v>
      </c>
      <c r="G152" s="13" t="s">
        <v>952</v>
      </c>
      <c r="H152" s="13" t="s">
        <v>952</v>
      </c>
      <c r="I152" s="13" t="s">
        <v>952</v>
      </c>
      <c r="J152" s="13" t="s">
        <v>952</v>
      </c>
      <c r="K152" s="13" t="s">
        <v>952</v>
      </c>
      <c r="L152" s="13" t="s">
        <v>952</v>
      </c>
      <c r="M152" s="13" t="s">
        <v>952</v>
      </c>
      <c r="N152" s="13" t="s">
        <v>952</v>
      </c>
      <c r="O152" s="13" t="s">
        <v>952</v>
      </c>
    </row>
    <row r="153" spans="1:15" ht="16.5" customHeight="1">
      <c r="A153" s="417"/>
      <c r="B153" s="418"/>
      <c r="C153" s="13" t="s">
        <v>979</v>
      </c>
      <c r="D153" s="13" t="s">
        <v>952</v>
      </c>
      <c r="E153" s="13" t="s">
        <v>952</v>
      </c>
      <c r="F153" s="13" t="s">
        <v>952</v>
      </c>
      <c r="G153" s="13" t="s">
        <v>952</v>
      </c>
      <c r="H153" s="13" t="s">
        <v>952</v>
      </c>
      <c r="I153" s="13" t="s">
        <v>952</v>
      </c>
      <c r="J153" s="13" t="s">
        <v>952</v>
      </c>
      <c r="K153" s="13" t="s">
        <v>952</v>
      </c>
      <c r="L153" s="13" t="s">
        <v>952</v>
      </c>
      <c r="M153" s="13" t="s">
        <v>952</v>
      </c>
      <c r="N153" s="13" t="s">
        <v>952</v>
      </c>
      <c r="O153" s="13" t="s">
        <v>952</v>
      </c>
    </row>
    <row r="154" spans="1:15" ht="21.75" customHeight="1">
      <c r="A154" s="417"/>
      <c r="B154" s="418"/>
      <c r="C154" s="239" t="s">
        <v>980</v>
      </c>
      <c r="D154" s="13" t="s">
        <v>952</v>
      </c>
      <c r="E154" s="13" t="s">
        <v>952</v>
      </c>
      <c r="F154" s="13" t="s">
        <v>952</v>
      </c>
      <c r="G154" s="13" t="s">
        <v>952</v>
      </c>
      <c r="H154" s="13" t="s">
        <v>952</v>
      </c>
      <c r="I154" s="13" t="s">
        <v>952</v>
      </c>
      <c r="J154" s="13" t="s">
        <v>952</v>
      </c>
      <c r="K154" s="13" t="s">
        <v>952</v>
      </c>
      <c r="L154" s="13" t="s">
        <v>952</v>
      </c>
      <c r="M154" s="13" t="s">
        <v>952</v>
      </c>
      <c r="N154" s="13" t="s">
        <v>952</v>
      </c>
      <c r="O154" s="13" t="s">
        <v>952</v>
      </c>
    </row>
    <row r="155" spans="1:15" ht="34.5" customHeight="1">
      <c r="A155" s="238" t="s">
        <v>1004</v>
      </c>
      <c r="B155" s="13" t="s">
        <v>950</v>
      </c>
      <c r="C155" s="13" t="s">
        <v>952</v>
      </c>
      <c r="D155" s="13" t="s">
        <v>952</v>
      </c>
      <c r="E155" s="13" t="s">
        <v>952</v>
      </c>
      <c r="F155" s="13" t="s">
        <v>952</v>
      </c>
      <c r="G155" s="13" t="s">
        <v>952</v>
      </c>
      <c r="H155" s="13" t="s">
        <v>952</v>
      </c>
      <c r="I155" s="13" t="s">
        <v>952</v>
      </c>
      <c r="J155" s="13" t="s">
        <v>952</v>
      </c>
      <c r="K155" s="13" t="s">
        <v>952</v>
      </c>
      <c r="L155" s="13" t="s">
        <v>952</v>
      </c>
      <c r="M155" s="13" t="s">
        <v>952</v>
      </c>
      <c r="N155" s="13" t="s">
        <v>952</v>
      </c>
      <c r="O155" s="13" t="s">
        <v>952</v>
      </c>
    </row>
    <row r="156" spans="1:15" ht="18.75">
      <c r="A156" s="242" t="s">
        <v>1005</v>
      </c>
      <c r="B156" s="239" t="s">
        <v>1005</v>
      </c>
      <c r="C156" s="13"/>
      <c r="D156" s="13"/>
      <c r="E156" s="13"/>
      <c r="F156" s="13"/>
      <c r="G156" s="13"/>
      <c r="H156" s="13"/>
      <c r="I156" s="13"/>
      <c r="J156" s="241"/>
      <c r="K156" s="241"/>
      <c r="L156" s="241"/>
      <c r="M156" s="241"/>
      <c r="N156" s="241"/>
      <c r="O156" s="241"/>
    </row>
    <row r="158" spans="1:15" ht="18">
      <c r="B158" s="243" t="s">
        <v>1006</v>
      </c>
    </row>
    <row r="159" spans="1:15" ht="18">
      <c r="B159" s="243" t="s">
        <v>1007</v>
      </c>
    </row>
    <row r="160" spans="1:15" ht="18">
      <c r="B160" s="243" t="s">
        <v>1008</v>
      </c>
    </row>
    <row r="161" spans="2:2" ht="18">
      <c r="B161" s="243" t="s">
        <v>1009</v>
      </c>
    </row>
    <row r="162" spans="2:2" ht="18">
      <c r="B162" s="243" t="s">
        <v>1010</v>
      </c>
    </row>
  </sheetData>
  <mergeCells count="110">
    <mergeCell ref="A151:A154"/>
    <mergeCell ref="B151:B154"/>
    <mergeCell ref="A131:A134"/>
    <mergeCell ref="B131:B134"/>
    <mergeCell ref="A135:A138"/>
    <mergeCell ref="B135:B138"/>
    <mergeCell ref="A139:A142"/>
    <mergeCell ref="B139:B142"/>
    <mergeCell ref="A143:A146"/>
    <mergeCell ref="B143:B146"/>
    <mergeCell ref="A147:A150"/>
    <mergeCell ref="B147:B150"/>
    <mergeCell ref="A112:A113"/>
    <mergeCell ref="B112:B113"/>
    <mergeCell ref="A114:A115"/>
    <mergeCell ref="B114:B115"/>
    <mergeCell ref="A116:A117"/>
    <mergeCell ref="B116:B117"/>
    <mergeCell ref="A123:A126"/>
    <mergeCell ref="B123:B126"/>
    <mergeCell ref="A127:A130"/>
    <mergeCell ref="B127:B130"/>
    <mergeCell ref="A102:A103"/>
    <mergeCell ref="B102:B103"/>
    <mergeCell ref="A104:A105"/>
    <mergeCell ref="B104:B105"/>
    <mergeCell ref="A106:A107"/>
    <mergeCell ref="B106:B107"/>
    <mergeCell ref="A108:A109"/>
    <mergeCell ref="B108:B109"/>
    <mergeCell ref="A110:A111"/>
    <mergeCell ref="B110:B111"/>
    <mergeCell ref="A92:A93"/>
    <mergeCell ref="B92:B93"/>
    <mergeCell ref="A94:A95"/>
    <mergeCell ref="B94:B95"/>
    <mergeCell ref="A96:A97"/>
    <mergeCell ref="B96:B97"/>
    <mergeCell ref="A98:A99"/>
    <mergeCell ref="B98:B99"/>
    <mergeCell ref="A100:A101"/>
    <mergeCell ref="B100:B101"/>
    <mergeCell ref="A75:A78"/>
    <mergeCell ref="B75:B78"/>
    <mergeCell ref="A79:A82"/>
    <mergeCell ref="B79:B82"/>
    <mergeCell ref="A83:A86"/>
    <mergeCell ref="B83:B86"/>
    <mergeCell ref="A88:A89"/>
    <mergeCell ref="B88:B89"/>
    <mergeCell ref="A90:A91"/>
    <mergeCell ref="B90:B91"/>
    <mergeCell ref="A55:A58"/>
    <mergeCell ref="B55:B58"/>
    <mergeCell ref="A59:A62"/>
    <mergeCell ref="B59:B62"/>
    <mergeCell ref="A63:A66"/>
    <mergeCell ref="B63:B66"/>
    <mergeCell ref="A67:A70"/>
    <mergeCell ref="B67:B70"/>
    <mergeCell ref="A71:A74"/>
    <mergeCell ref="B71:B74"/>
    <mergeCell ref="A40:A41"/>
    <mergeCell ref="B40:B41"/>
    <mergeCell ref="A42:A43"/>
    <mergeCell ref="B42:B43"/>
    <mergeCell ref="A44:A45"/>
    <mergeCell ref="B44:B45"/>
    <mergeCell ref="A46:A47"/>
    <mergeCell ref="B46:B47"/>
    <mergeCell ref="A48:A49"/>
    <mergeCell ref="B48:B49"/>
    <mergeCell ref="A30:A31"/>
    <mergeCell ref="B30:B31"/>
    <mergeCell ref="A32:A33"/>
    <mergeCell ref="B32:B33"/>
    <mergeCell ref="A34:A35"/>
    <mergeCell ref="B34:B35"/>
    <mergeCell ref="A36:A37"/>
    <mergeCell ref="B36:B37"/>
    <mergeCell ref="A38:A39"/>
    <mergeCell ref="B38:B39"/>
    <mergeCell ref="A20:A21"/>
    <mergeCell ref="B20:B21"/>
    <mergeCell ref="A22:A23"/>
    <mergeCell ref="B22:B23"/>
    <mergeCell ref="A24:A25"/>
    <mergeCell ref="B24:B25"/>
    <mergeCell ref="A26:A27"/>
    <mergeCell ref="B26:B27"/>
    <mergeCell ref="A28:A29"/>
    <mergeCell ref="B28:B29"/>
    <mergeCell ref="A15:A16"/>
    <mergeCell ref="B15:B16"/>
    <mergeCell ref="C15:C16"/>
    <mergeCell ref="D15:F15"/>
    <mergeCell ref="G15:G16"/>
    <mergeCell ref="H15:I15"/>
    <mergeCell ref="J15:K15"/>
    <mergeCell ref="L15:M15"/>
    <mergeCell ref="N15:O15"/>
    <mergeCell ref="A4:P4"/>
    <mergeCell ref="A5:P5"/>
    <mergeCell ref="A7:P7"/>
    <mergeCell ref="A8:P8"/>
    <mergeCell ref="A9:P9"/>
    <mergeCell ref="A10:P10"/>
    <mergeCell ref="A12:O12"/>
    <mergeCell ref="A13:O13"/>
    <mergeCell ref="A14:AG14"/>
  </mergeCells>
  <printOptions horizontalCentered="1"/>
  <pageMargins left="0.70833333333333304" right="0.70833333333333304" top="0.74861111111111101" bottom="0.74791666666666701" header="0.31527777777777799" footer="0.51180555555555496"/>
  <pageSetup paperSize="8" scale="61" firstPageNumber="3" orientation="landscape" useFirstPageNumber="1" horizontalDpi="300" verticalDpi="300"/>
  <headerFooter>
    <oddHeader>&amp;C&amp;P</oddHeader>
  </headerFooter>
  <rowBreaks count="2" manualBreakCount="2">
    <brk id="39" max="16383" man="1"/>
    <brk id="86" max="16383" man="1"/>
  </rowBreaks>
  <colBreaks count="1" manualBreakCount="1">
    <brk id="15" max="1048575"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BL37"/>
  <sheetViews>
    <sheetView zoomScale="65" zoomScaleNormal="65" workbookViewId="0">
      <selection activeCell="E90" sqref="E90"/>
    </sheetView>
  </sheetViews>
  <sheetFormatPr defaultRowHeight="15.75"/>
  <cols>
    <col min="1" max="1" width="12.5" style="237" customWidth="1"/>
    <col min="2" max="2" width="25.5" style="217" customWidth="1"/>
    <col min="3" max="3" width="20.625" style="217" customWidth="1"/>
    <col min="4" max="4" width="20.375" style="217" customWidth="1"/>
    <col min="5" max="5" width="19.75" style="217" customWidth="1"/>
    <col min="6" max="6" width="22.875" style="217" customWidth="1"/>
    <col min="7" max="7" width="19.625" style="217" customWidth="1"/>
    <col min="8" max="8" width="17.375" style="217" customWidth="1"/>
    <col min="9" max="9" width="23.375" style="217" customWidth="1"/>
    <col min="10" max="10" width="12.75" style="217" customWidth="1"/>
    <col min="11" max="12" width="17.375" style="217" customWidth="1"/>
    <col min="13" max="13" width="18.5" style="217" customWidth="1"/>
    <col min="14" max="14" width="21.5" style="217" customWidth="1"/>
    <col min="15" max="15" width="7.75" style="217" customWidth="1"/>
    <col min="16" max="16" width="9" style="217" customWidth="1"/>
    <col min="17" max="17" width="17.75" style="217" customWidth="1"/>
    <col min="18" max="18" width="18.375" style="217" customWidth="1"/>
    <col min="19" max="19" width="9.125" style="217" customWidth="1"/>
    <col min="20" max="20" width="9" style="217" customWidth="1"/>
    <col min="21" max="21" width="22" style="217" customWidth="1"/>
    <col min="22" max="22" width="22.625" style="217" customWidth="1"/>
    <col min="23" max="23" width="14.875" style="217" customWidth="1"/>
    <col min="24" max="24" width="10.625" style="216" customWidth="1"/>
    <col min="25" max="25" width="9.25" style="216" customWidth="1"/>
    <col min="26" max="26" width="11.125" style="216" customWidth="1"/>
    <col min="27" max="27" width="11.875" style="216" customWidth="1"/>
    <col min="28" max="28" width="15.625" style="216" customWidth="1"/>
    <col min="29" max="30" width="15.875" style="216" customWidth="1"/>
    <col min="31" max="31" width="20.75" style="216" customWidth="1"/>
    <col min="32" max="32" width="18.375" style="216" customWidth="1"/>
    <col min="33" max="33" width="29" style="216" customWidth="1"/>
    <col min="34" max="64" width="9" style="216" customWidth="1"/>
    <col min="65" max="253" width="9" customWidth="1"/>
    <col min="254" max="254" width="3.875" customWidth="1"/>
    <col min="255" max="255" width="16" customWidth="1"/>
    <col min="256" max="256" width="16.625" customWidth="1"/>
    <col min="257" max="257" width="13.5" customWidth="1"/>
    <col min="258" max="259" width="10.875" customWidth="1"/>
    <col min="260" max="260" width="6.25" customWidth="1"/>
    <col min="261" max="261" width="8.875" customWidth="1"/>
    <col min="262" max="262" width="13.875" customWidth="1"/>
    <col min="263" max="263" width="13.25" customWidth="1"/>
    <col min="264" max="264" width="16" customWidth="1"/>
    <col min="265" max="265" width="11.625" customWidth="1"/>
    <col min="266" max="266" width="16.875" customWidth="1"/>
    <col min="267" max="267" width="13.25" customWidth="1"/>
    <col min="268" max="268" width="18.375" customWidth="1"/>
    <col min="269" max="269" width="15" customWidth="1"/>
    <col min="270" max="270" width="14.75" customWidth="1"/>
    <col min="271" max="271" width="14.625" customWidth="1"/>
    <col min="272" max="272" width="13.75" customWidth="1"/>
    <col min="273" max="273" width="14.25" customWidth="1"/>
    <col min="274" max="274" width="15.125" customWidth="1"/>
    <col min="275" max="275" width="20.5" customWidth="1"/>
    <col min="276" max="276" width="27.875" customWidth="1"/>
    <col min="277" max="277" width="6.875" customWidth="1"/>
    <col min="278" max="278" width="5" customWidth="1"/>
    <col min="279" max="279" width="8" customWidth="1"/>
    <col min="280" max="280" width="11.875" customWidth="1"/>
    <col min="281" max="509" width="9" customWidth="1"/>
    <col min="510" max="510" width="3.875" customWidth="1"/>
    <col min="511" max="511" width="16" customWidth="1"/>
    <col min="512" max="512" width="16.625" customWidth="1"/>
    <col min="513" max="513" width="13.5" customWidth="1"/>
    <col min="514" max="515" width="10.875" customWidth="1"/>
    <col min="516" max="516" width="6.25" customWidth="1"/>
    <col min="517" max="517" width="8.875" customWidth="1"/>
    <col min="518" max="518" width="13.875" customWidth="1"/>
    <col min="519" max="519" width="13.25" customWidth="1"/>
    <col min="520" max="520" width="16" customWidth="1"/>
    <col min="521" max="521" width="11.625" customWidth="1"/>
    <col min="522" max="522" width="16.875" customWidth="1"/>
    <col min="523" max="523" width="13.25" customWidth="1"/>
    <col min="524" max="524" width="18.375" customWidth="1"/>
    <col min="525" max="525" width="15" customWidth="1"/>
    <col min="526" max="526" width="14.75" customWidth="1"/>
    <col min="527" max="527" width="14.625" customWidth="1"/>
    <col min="528" max="528" width="13.75" customWidth="1"/>
    <col min="529" max="529" width="14.25" customWidth="1"/>
    <col min="530" max="530" width="15.125" customWidth="1"/>
    <col min="531" max="531" width="20.5" customWidth="1"/>
    <col min="532" max="532" width="27.875" customWidth="1"/>
    <col min="533" max="533" width="6.875" customWidth="1"/>
    <col min="534" max="534" width="5" customWidth="1"/>
    <col min="535" max="535" width="8" customWidth="1"/>
    <col min="536" max="536" width="11.875" customWidth="1"/>
    <col min="537" max="765" width="9" customWidth="1"/>
    <col min="766" max="766" width="3.875" customWidth="1"/>
    <col min="767" max="767" width="16" customWidth="1"/>
    <col min="768" max="768" width="16.625" customWidth="1"/>
    <col min="769" max="769" width="13.5" customWidth="1"/>
    <col min="770" max="771" width="10.875" customWidth="1"/>
    <col min="772" max="772" width="6.25" customWidth="1"/>
    <col min="773" max="773" width="8.875" customWidth="1"/>
    <col min="774" max="774" width="13.875" customWidth="1"/>
    <col min="775" max="775" width="13.25" customWidth="1"/>
    <col min="776" max="776" width="16" customWidth="1"/>
    <col min="777" max="777" width="11.625" customWidth="1"/>
    <col min="778" max="778" width="16.875" customWidth="1"/>
    <col min="779" max="779" width="13.25" customWidth="1"/>
    <col min="780" max="780" width="18.375" customWidth="1"/>
    <col min="781" max="781" width="15" customWidth="1"/>
    <col min="782" max="782" width="14.75" customWidth="1"/>
    <col min="783" max="783" width="14.625" customWidth="1"/>
    <col min="784" max="784" width="13.75" customWidth="1"/>
    <col min="785" max="785" width="14.25" customWidth="1"/>
    <col min="786" max="786" width="15.125" customWidth="1"/>
    <col min="787" max="787" width="20.5" customWidth="1"/>
    <col min="788" max="788" width="27.875" customWidth="1"/>
    <col min="789" max="789" width="6.875" customWidth="1"/>
    <col min="790" max="790" width="5" customWidth="1"/>
    <col min="791" max="791" width="8" customWidth="1"/>
    <col min="792" max="792" width="11.875" customWidth="1"/>
    <col min="793" max="1021" width="9" customWidth="1"/>
    <col min="1022" max="1022" width="3.875" customWidth="1"/>
    <col min="1023" max="1023" width="16" customWidth="1"/>
    <col min="1024" max="1025" width="16.625" customWidth="1"/>
  </cols>
  <sheetData>
    <row r="1" spans="1:33" ht="18.75">
      <c r="P1" s="2"/>
      <c r="AD1" s="2"/>
    </row>
    <row r="2" spans="1:33" ht="18.75">
      <c r="P2" s="75"/>
      <c r="AD2" s="75"/>
    </row>
    <row r="3" spans="1:33" ht="18.75">
      <c r="P3" s="75"/>
      <c r="AD3" s="75"/>
    </row>
    <row r="4" spans="1:33" ht="18.75">
      <c r="A4" s="411"/>
      <c r="B4" s="411"/>
      <c r="C4" s="411"/>
      <c r="D4" s="411"/>
      <c r="E4" s="411"/>
      <c r="F4" s="411"/>
      <c r="G4" s="411"/>
      <c r="H4" s="411"/>
      <c r="I4" s="411"/>
      <c r="J4" s="230"/>
      <c r="K4" s="230"/>
      <c r="L4" s="230"/>
      <c r="M4" s="230"/>
      <c r="N4" s="230"/>
      <c r="O4" s="230"/>
      <c r="P4" s="230"/>
      <c r="AD4" s="75"/>
    </row>
    <row r="5" spans="1:33" ht="39" customHeight="1">
      <c r="A5" s="419" t="s">
        <v>1011</v>
      </c>
      <c r="B5" s="419"/>
      <c r="C5" s="419"/>
      <c r="D5" s="419"/>
      <c r="E5" s="419"/>
      <c r="F5" s="419"/>
      <c r="G5" s="419"/>
      <c r="H5" s="419"/>
      <c r="I5" s="419"/>
      <c r="J5" s="229"/>
      <c r="K5" s="229"/>
      <c r="L5" s="229"/>
      <c r="M5" s="229"/>
      <c r="N5" s="229"/>
      <c r="O5" s="229"/>
      <c r="P5" s="229"/>
      <c r="Q5" s="157"/>
      <c r="R5" s="157"/>
      <c r="S5" s="157"/>
      <c r="T5" s="157"/>
      <c r="U5" s="157"/>
      <c r="V5" s="157"/>
      <c r="W5" s="157"/>
      <c r="X5" s="157"/>
      <c r="Y5" s="157"/>
      <c r="Z5" s="157"/>
      <c r="AA5" s="157"/>
      <c r="AB5" s="157"/>
      <c r="AC5" s="157"/>
      <c r="AD5" s="157"/>
      <c r="AE5" s="157"/>
      <c r="AF5" s="157"/>
      <c r="AG5" s="157"/>
    </row>
    <row r="6" spans="1:33" ht="22.5" customHeight="1">
      <c r="A6" s="244"/>
      <c r="B6" s="244"/>
      <c r="C6" s="244"/>
      <c r="D6" s="244"/>
      <c r="E6" s="244"/>
      <c r="F6" s="244"/>
      <c r="G6" s="244"/>
      <c r="H6" s="244"/>
      <c r="I6" s="244"/>
      <c r="J6" s="229"/>
      <c r="K6" s="229"/>
      <c r="L6" s="229"/>
      <c r="M6" s="229"/>
      <c r="N6" s="229"/>
      <c r="O6" s="229"/>
      <c r="P6" s="229"/>
      <c r="Q6" s="157"/>
      <c r="R6" s="157"/>
      <c r="S6" s="157"/>
      <c r="T6" s="157"/>
      <c r="U6" s="157"/>
      <c r="V6" s="157"/>
      <c r="W6" s="157"/>
      <c r="X6" s="157"/>
      <c r="Y6" s="157"/>
      <c r="Z6" s="157"/>
      <c r="AA6" s="157"/>
      <c r="AB6" s="157"/>
      <c r="AC6" s="157"/>
      <c r="AD6" s="157"/>
      <c r="AE6" s="157"/>
      <c r="AF6" s="157"/>
      <c r="AG6" s="157"/>
    </row>
    <row r="7" spans="1:33">
      <c r="A7" s="420" t="s">
        <v>1012</v>
      </c>
      <c r="B7" s="420"/>
      <c r="C7" s="420"/>
      <c r="D7" s="420"/>
      <c r="E7" s="420"/>
      <c r="F7" s="420"/>
      <c r="G7" s="420"/>
      <c r="H7" s="420"/>
      <c r="I7" s="420"/>
      <c r="J7" s="245"/>
      <c r="K7" s="245"/>
      <c r="L7" s="245"/>
      <c r="M7" s="245"/>
      <c r="N7" s="245"/>
      <c r="O7" s="245"/>
      <c r="P7" s="245"/>
      <c r="Q7" s="212"/>
      <c r="R7" s="212"/>
      <c r="S7" s="212"/>
      <c r="T7" s="212"/>
      <c r="U7" s="212"/>
      <c r="V7" s="212"/>
      <c r="W7" s="212"/>
      <c r="X7" s="212"/>
      <c r="Y7" s="212"/>
      <c r="Z7" s="212"/>
      <c r="AA7" s="212"/>
      <c r="AB7" s="212"/>
      <c r="AC7" s="212"/>
      <c r="AD7" s="212"/>
      <c r="AE7" s="212"/>
      <c r="AF7" s="212"/>
      <c r="AG7" s="212"/>
    </row>
    <row r="8" spans="1:33">
      <c r="A8" s="415" t="s">
        <v>3</v>
      </c>
      <c r="B8" s="415"/>
      <c r="C8" s="415"/>
      <c r="D8" s="415"/>
      <c r="E8" s="415"/>
      <c r="F8" s="415"/>
      <c r="G8" s="415"/>
      <c r="H8" s="415"/>
      <c r="I8" s="415"/>
      <c r="J8" s="137"/>
      <c r="K8" s="137"/>
      <c r="L8" s="137"/>
      <c r="M8" s="137"/>
      <c r="N8" s="137"/>
      <c r="O8" s="137"/>
      <c r="P8" s="137"/>
      <c r="Q8" s="137"/>
      <c r="R8" s="137"/>
      <c r="S8" s="137"/>
      <c r="T8" s="137"/>
      <c r="U8" s="137"/>
      <c r="V8" s="137"/>
      <c r="W8" s="137"/>
      <c r="X8" s="137"/>
      <c r="Y8" s="137"/>
      <c r="Z8" s="137"/>
      <c r="AA8" s="137"/>
      <c r="AB8" s="137"/>
      <c r="AC8" s="137"/>
      <c r="AD8" s="137"/>
      <c r="AE8" s="137"/>
      <c r="AF8" s="137"/>
      <c r="AG8" s="137"/>
    </row>
    <row r="9" spans="1:33">
      <c r="A9" s="412"/>
      <c r="B9" s="412"/>
      <c r="C9" s="412"/>
      <c r="D9" s="412"/>
      <c r="E9" s="412"/>
      <c r="F9" s="412"/>
      <c r="G9" s="412"/>
      <c r="H9" s="412"/>
      <c r="I9" s="412"/>
      <c r="J9" s="229"/>
      <c r="K9" s="229"/>
      <c r="L9" s="229"/>
      <c r="M9" s="229"/>
      <c r="N9" s="229"/>
      <c r="O9" s="229"/>
      <c r="P9" s="229"/>
      <c r="Q9" s="229"/>
      <c r="R9" s="229"/>
      <c r="S9" s="229"/>
      <c r="T9" s="229"/>
      <c r="U9" s="229"/>
      <c r="V9" s="229"/>
      <c r="W9" s="229"/>
      <c r="X9" s="229"/>
      <c r="Y9" s="229"/>
      <c r="Z9" s="229"/>
      <c r="AA9" s="229"/>
      <c r="AB9" s="229"/>
      <c r="AC9" s="229"/>
      <c r="AD9" s="229"/>
      <c r="AE9" s="229"/>
      <c r="AF9" s="229"/>
      <c r="AG9" s="229"/>
    </row>
    <row r="10" spans="1:33" ht="18" customHeight="1">
      <c r="A10" s="363" t="s">
        <v>716</v>
      </c>
      <c r="B10" s="363"/>
      <c r="C10" s="363"/>
      <c r="D10" s="363"/>
      <c r="E10" s="363"/>
      <c r="F10" s="363"/>
      <c r="G10" s="363"/>
      <c r="H10" s="363"/>
      <c r="I10" s="363"/>
      <c r="J10" s="11"/>
      <c r="K10" s="11"/>
      <c r="L10" s="11"/>
      <c r="M10" s="11"/>
      <c r="N10" s="11"/>
      <c r="O10" s="11"/>
      <c r="P10" s="11"/>
      <c r="Q10" s="230"/>
      <c r="R10" s="230"/>
      <c r="S10" s="230"/>
      <c r="T10" s="230"/>
      <c r="U10" s="230"/>
      <c r="V10" s="230"/>
      <c r="W10" s="230"/>
      <c r="X10" s="230"/>
      <c r="Y10" s="230"/>
      <c r="Z10" s="230"/>
      <c r="AA10" s="230"/>
      <c r="AB10" s="230"/>
      <c r="AC10" s="230"/>
      <c r="AD10" s="230"/>
      <c r="AE10" s="230"/>
      <c r="AF10" s="230"/>
      <c r="AG10" s="230"/>
    </row>
    <row r="11" spans="1:33">
      <c r="A11" s="246"/>
      <c r="B11" s="246"/>
      <c r="C11" s="246"/>
      <c r="D11" s="246"/>
      <c r="E11" s="246"/>
      <c r="F11" s="246"/>
      <c r="G11" s="246"/>
      <c r="H11" s="246"/>
      <c r="I11" s="246"/>
      <c r="J11" s="246"/>
      <c r="K11" s="246"/>
      <c r="L11" s="246"/>
      <c r="M11" s="246"/>
      <c r="N11" s="246"/>
      <c r="O11" s="246"/>
      <c r="P11" s="246"/>
      <c r="Q11" s="246"/>
      <c r="R11" s="246"/>
      <c r="S11" s="246"/>
      <c r="T11" s="246"/>
      <c r="U11" s="246"/>
      <c r="V11" s="246"/>
      <c r="W11" s="246"/>
      <c r="X11" s="246"/>
      <c r="Y11" s="246"/>
      <c r="Z11" s="246"/>
      <c r="AA11" s="246"/>
      <c r="AB11" s="246"/>
      <c r="AC11" s="246"/>
      <c r="AD11" s="246"/>
      <c r="AE11" s="246"/>
      <c r="AF11" s="246"/>
      <c r="AG11" s="246"/>
    </row>
    <row r="12" spans="1:33" ht="33" customHeight="1">
      <c r="A12" s="417" t="s">
        <v>945</v>
      </c>
      <c r="B12" s="364" t="s">
        <v>946</v>
      </c>
      <c r="C12" s="364" t="s">
        <v>1013</v>
      </c>
      <c r="D12" s="364"/>
      <c r="E12" s="364"/>
      <c r="F12" s="422" t="s">
        <v>1014</v>
      </c>
      <c r="G12" s="364" t="s">
        <v>1015</v>
      </c>
      <c r="H12" s="364" t="s">
        <v>1016</v>
      </c>
      <c r="I12" s="422" t="s">
        <v>1017</v>
      </c>
    </row>
    <row r="13" spans="1:33" ht="47.25" customHeight="1">
      <c r="A13" s="417"/>
      <c r="B13" s="364"/>
      <c r="C13" s="13" t="s">
        <v>1018</v>
      </c>
      <c r="D13" s="13" t="s">
        <v>1019</v>
      </c>
      <c r="E13" s="13" t="s">
        <v>1020</v>
      </c>
      <c r="F13" s="422"/>
      <c r="G13" s="422"/>
      <c r="H13" s="422"/>
      <c r="I13" s="422"/>
    </row>
    <row r="14" spans="1:33">
      <c r="A14" s="238">
        <v>1</v>
      </c>
      <c r="B14" s="13">
        <v>2</v>
      </c>
      <c r="C14" s="13">
        <v>3</v>
      </c>
      <c r="D14" s="13">
        <v>4</v>
      </c>
      <c r="E14" s="13">
        <v>5</v>
      </c>
      <c r="F14" s="13">
        <v>6</v>
      </c>
      <c r="G14" s="13">
        <v>7</v>
      </c>
      <c r="H14" s="13">
        <v>8</v>
      </c>
      <c r="I14" s="13">
        <v>9</v>
      </c>
    </row>
    <row r="15" spans="1:33" ht="31.5">
      <c r="A15" s="238" t="s">
        <v>187</v>
      </c>
      <c r="B15" s="13" t="s">
        <v>950</v>
      </c>
      <c r="C15" s="239" t="s">
        <v>951</v>
      </c>
      <c r="D15" s="13" t="s">
        <v>952</v>
      </c>
      <c r="E15" s="13" t="s">
        <v>952</v>
      </c>
      <c r="F15" s="13" t="s">
        <v>952</v>
      </c>
      <c r="G15" s="13" t="s">
        <v>952</v>
      </c>
      <c r="H15" s="13" t="s">
        <v>952</v>
      </c>
      <c r="I15" s="13" t="s">
        <v>952</v>
      </c>
    </row>
    <row r="16" spans="1:33" ht="158.25" customHeight="1">
      <c r="A16" s="238" t="s">
        <v>189</v>
      </c>
      <c r="B16" s="239" t="s">
        <v>1021</v>
      </c>
      <c r="C16" s="13" t="s">
        <v>193</v>
      </c>
      <c r="D16" s="13" t="s">
        <v>193</v>
      </c>
      <c r="E16" s="13" t="s">
        <v>193</v>
      </c>
      <c r="F16" s="13" t="s">
        <v>1022</v>
      </c>
      <c r="G16" s="13" t="s">
        <v>952</v>
      </c>
      <c r="H16" s="13" t="s">
        <v>952</v>
      </c>
      <c r="I16" s="13"/>
    </row>
    <row r="17" spans="1:9" ht="47.25">
      <c r="A17" s="238" t="s">
        <v>191</v>
      </c>
      <c r="B17" s="13" t="s">
        <v>1023</v>
      </c>
      <c r="C17" s="13" t="s">
        <v>193</v>
      </c>
      <c r="D17" s="13" t="s">
        <v>193</v>
      </c>
      <c r="E17" s="13" t="s">
        <v>193</v>
      </c>
      <c r="F17" s="13" t="s">
        <v>1022</v>
      </c>
      <c r="G17" s="13" t="s">
        <v>1024</v>
      </c>
      <c r="H17" s="13" t="s">
        <v>952</v>
      </c>
      <c r="I17" s="13" t="s">
        <v>1025</v>
      </c>
    </row>
    <row r="18" spans="1:9" ht="47.25">
      <c r="A18" s="238" t="s">
        <v>202</v>
      </c>
      <c r="B18" s="13" t="s">
        <v>1026</v>
      </c>
      <c r="C18" s="13" t="s">
        <v>193</v>
      </c>
      <c r="D18" s="13" t="s">
        <v>193</v>
      </c>
      <c r="E18" s="13" t="s">
        <v>193</v>
      </c>
      <c r="F18" s="13" t="s">
        <v>1022</v>
      </c>
      <c r="G18" s="13" t="s">
        <v>1027</v>
      </c>
      <c r="H18" s="13" t="s">
        <v>952</v>
      </c>
      <c r="I18" s="13" t="s">
        <v>1025</v>
      </c>
    </row>
    <row r="19" spans="1:9" ht="63">
      <c r="A19" s="238" t="s">
        <v>208</v>
      </c>
      <c r="B19" s="13" t="s">
        <v>1028</v>
      </c>
      <c r="C19" s="13" t="s">
        <v>193</v>
      </c>
      <c r="D19" s="13" t="s">
        <v>193</v>
      </c>
      <c r="E19" s="13" t="s">
        <v>193</v>
      </c>
      <c r="F19" s="13" t="s">
        <v>1022</v>
      </c>
      <c r="G19" s="13" t="s">
        <v>1029</v>
      </c>
      <c r="H19" s="13" t="s">
        <v>952</v>
      </c>
      <c r="I19" s="13" t="s">
        <v>1025</v>
      </c>
    </row>
    <row r="20" spans="1:9" ht="157.5">
      <c r="A20" s="238" t="s">
        <v>217</v>
      </c>
      <c r="B20" s="13" t="s">
        <v>1030</v>
      </c>
      <c r="C20" s="13" t="s">
        <v>193</v>
      </c>
      <c r="D20" s="13" t="s">
        <v>193</v>
      </c>
      <c r="E20" s="13" t="s">
        <v>193</v>
      </c>
      <c r="F20" s="13" t="s">
        <v>1022</v>
      </c>
      <c r="G20" s="13" t="s">
        <v>1029</v>
      </c>
      <c r="H20" s="13" t="s">
        <v>952</v>
      </c>
      <c r="I20" s="13" t="s">
        <v>1025</v>
      </c>
    </row>
    <row r="21" spans="1:9" ht="94.5">
      <c r="A21" s="238" t="s">
        <v>976</v>
      </c>
      <c r="B21" s="13" t="s">
        <v>1031</v>
      </c>
      <c r="C21" s="13" t="s">
        <v>193</v>
      </c>
      <c r="D21" s="13" t="s">
        <v>193</v>
      </c>
      <c r="E21" s="13" t="s">
        <v>193</v>
      </c>
      <c r="F21" s="13" t="s">
        <v>1022</v>
      </c>
      <c r="G21" s="13" t="s">
        <v>1029</v>
      </c>
      <c r="H21" s="13" t="s">
        <v>952</v>
      </c>
      <c r="I21" s="13" t="s">
        <v>1025</v>
      </c>
    </row>
    <row r="22" spans="1:9" ht="160.5">
      <c r="A22" s="238" t="s">
        <v>231</v>
      </c>
      <c r="B22" s="239" t="s">
        <v>1032</v>
      </c>
      <c r="C22" s="13" t="s">
        <v>193</v>
      </c>
      <c r="D22" s="13" t="s">
        <v>193</v>
      </c>
      <c r="E22" s="13" t="s">
        <v>193</v>
      </c>
      <c r="F22" s="13" t="s">
        <v>1022</v>
      </c>
      <c r="G22" s="13" t="s">
        <v>952</v>
      </c>
      <c r="H22" s="13" t="s">
        <v>952</v>
      </c>
      <c r="I22" s="13"/>
    </row>
    <row r="23" spans="1:9" ht="47.25">
      <c r="A23" s="238" t="s">
        <v>233</v>
      </c>
      <c r="B23" s="13" t="s">
        <v>1023</v>
      </c>
      <c r="C23" s="13" t="s">
        <v>193</v>
      </c>
      <c r="D23" s="13" t="s">
        <v>193</v>
      </c>
      <c r="E23" s="13" t="s">
        <v>193</v>
      </c>
      <c r="F23" s="13" t="s">
        <v>1022</v>
      </c>
      <c r="G23" s="13" t="s">
        <v>1024</v>
      </c>
      <c r="H23" s="13" t="s">
        <v>952</v>
      </c>
      <c r="I23" s="13" t="s">
        <v>1025</v>
      </c>
    </row>
    <row r="24" spans="1:9" ht="47.25">
      <c r="A24" s="238" t="s">
        <v>243</v>
      </c>
      <c r="B24" s="13" t="s">
        <v>1026</v>
      </c>
      <c r="C24" s="13" t="s">
        <v>193</v>
      </c>
      <c r="D24" s="13" t="s">
        <v>193</v>
      </c>
      <c r="E24" s="13" t="s">
        <v>193</v>
      </c>
      <c r="F24" s="13" t="s">
        <v>1022</v>
      </c>
      <c r="G24" s="13" t="s">
        <v>1027</v>
      </c>
      <c r="H24" s="13" t="s">
        <v>952</v>
      </c>
      <c r="I24" s="13" t="s">
        <v>1025</v>
      </c>
    </row>
    <row r="25" spans="1:9" ht="78.75">
      <c r="A25" s="238" t="s">
        <v>249</v>
      </c>
      <c r="B25" s="13" t="s">
        <v>1028</v>
      </c>
      <c r="C25" s="13" t="s">
        <v>193</v>
      </c>
      <c r="D25" s="13" t="s">
        <v>193</v>
      </c>
      <c r="E25" s="13" t="s">
        <v>193</v>
      </c>
      <c r="F25" s="13" t="s">
        <v>1022</v>
      </c>
      <c r="G25" s="13" t="s">
        <v>1029</v>
      </c>
      <c r="H25" s="13" t="s">
        <v>952</v>
      </c>
      <c r="I25" s="13" t="s">
        <v>1025</v>
      </c>
    </row>
    <row r="26" spans="1:9" ht="173.25">
      <c r="A26" s="238" t="s">
        <v>267</v>
      </c>
      <c r="B26" s="13" t="s">
        <v>1030</v>
      </c>
      <c r="C26" s="13" t="s">
        <v>193</v>
      </c>
      <c r="D26" s="13" t="s">
        <v>193</v>
      </c>
      <c r="E26" s="13" t="s">
        <v>193</v>
      </c>
      <c r="F26" s="13" t="s">
        <v>1022</v>
      </c>
      <c r="G26" s="13" t="s">
        <v>1029</v>
      </c>
      <c r="H26" s="13" t="s">
        <v>952</v>
      </c>
      <c r="I26" s="13" t="s">
        <v>1025</v>
      </c>
    </row>
    <row r="27" spans="1:9" ht="94.5">
      <c r="A27" s="238" t="s">
        <v>996</v>
      </c>
      <c r="B27" s="13" t="s">
        <v>1031</v>
      </c>
      <c r="C27" s="13" t="s">
        <v>193</v>
      </c>
      <c r="D27" s="13" t="s">
        <v>193</v>
      </c>
      <c r="E27" s="13" t="s">
        <v>193</v>
      </c>
      <c r="F27" s="13" t="s">
        <v>1022</v>
      </c>
      <c r="G27" s="13" t="s">
        <v>1029</v>
      </c>
      <c r="H27" s="13" t="s">
        <v>952</v>
      </c>
      <c r="I27" s="13" t="s">
        <v>1025</v>
      </c>
    </row>
    <row r="28" spans="1:9" ht="31.5">
      <c r="A28" s="238" t="s">
        <v>1004</v>
      </c>
      <c r="B28" s="13" t="s">
        <v>950</v>
      </c>
      <c r="C28" s="227" t="s">
        <v>952</v>
      </c>
      <c r="D28" s="227" t="s">
        <v>952</v>
      </c>
      <c r="E28" s="227" t="s">
        <v>952</v>
      </c>
      <c r="F28" s="227" t="s">
        <v>952</v>
      </c>
      <c r="G28" s="227" t="s">
        <v>952</v>
      </c>
      <c r="H28" s="227" t="s">
        <v>952</v>
      </c>
      <c r="I28" s="227" t="s">
        <v>952</v>
      </c>
    </row>
    <row r="29" spans="1:9" ht="18">
      <c r="A29" s="247" t="s">
        <v>1033</v>
      </c>
      <c r="B29" s="248" t="s">
        <v>1033</v>
      </c>
      <c r="C29" s="233"/>
      <c r="D29" s="233"/>
      <c r="E29" s="233"/>
      <c r="F29" s="233"/>
      <c r="G29" s="233"/>
      <c r="H29" s="233"/>
      <c r="I29" s="233"/>
    </row>
    <row r="31" spans="1:9" ht="18">
      <c r="B31" s="243" t="s">
        <v>1034</v>
      </c>
    </row>
    <row r="32" spans="1:9" ht="51.75" customHeight="1">
      <c r="B32" s="421" t="s">
        <v>1035</v>
      </c>
      <c r="C32" s="421"/>
      <c r="D32" s="421"/>
      <c r="E32" s="421"/>
      <c r="F32" s="421"/>
      <c r="G32" s="421"/>
      <c r="H32" s="421"/>
      <c r="I32" s="421"/>
    </row>
    <row r="33" spans="2:9" ht="18">
      <c r="B33" s="243" t="s">
        <v>1008</v>
      </c>
    </row>
    <row r="34" spans="2:9" ht="18">
      <c r="B34" s="243" t="s">
        <v>1036</v>
      </c>
    </row>
    <row r="35" spans="2:9" ht="18">
      <c r="B35" s="243" t="s">
        <v>1037</v>
      </c>
    </row>
    <row r="36" spans="2:9" ht="52.5" customHeight="1">
      <c r="B36" s="421" t="s">
        <v>1038</v>
      </c>
      <c r="C36" s="421"/>
      <c r="D36" s="421"/>
      <c r="E36" s="421"/>
      <c r="F36" s="421"/>
      <c r="G36" s="421"/>
      <c r="H36" s="421"/>
      <c r="I36" s="421"/>
    </row>
    <row r="37" spans="2:9" ht="18">
      <c r="B37" s="243" t="s">
        <v>1039</v>
      </c>
    </row>
  </sheetData>
  <mergeCells count="15">
    <mergeCell ref="B32:I32"/>
    <mergeCell ref="B36:I36"/>
    <mergeCell ref="A10:I10"/>
    <mergeCell ref="A12:A13"/>
    <mergeCell ref="B12:B13"/>
    <mergeCell ref="C12:E12"/>
    <mergeCell ref="F12:F13"/>
    <mergeCell ref="G12:G13"/>
    <mergeCell ref="H12:H13"/>
    <mergeCell ref="I12:I13"/>
    <mergeCell ref="A4:I4"/>
    <mergeCell ref="A5:I5"/>
    <mergeCell ref="A7:I7"/>
    <mergeCell ref="A8:I8"/>
    <mergeCell ref="A9:I9"/>
  </mergeCells>
  <printOptions horizontalCentered="1"/>
  <pageMargins left="0.70833333333333304" right="0.70833333333333304" top="0.74861111111111101" bottom="0.74791666666666701" header="0.31527777777777799" footer="0.51180555555555496"/>
  <pageSetup paperSize="8" scale="65" firstPageNumber="7" orientation="landscape" useFirstPageNumber="1" horizontalDpi="300" verticalDpi="300"/>
  <headerFooter>
    <oddHeader>&amp;C&amp;P</oddHeader>
  </headerFooter>
  <colBreaks count="1" manualBreakCount="1">
    <brk id="16" max="1048575"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FFFF00"/>
    <pageSetUpPr fitToPage="1"/>
  </sheetPr>
  <dimension ref="A1:BL126"/>
  <sheetViews>
    <sheetView topLeftCell="A10" zoomScale="55" zoomScaleNormal="55" workbookViewId="0">
      <pane xSplit="2" ySplit="5" topLeftCell="C15" activePane="bottomRight" state="frozen"/>
      <selection activeCell="E90" sqref="E90"/>
      <selection pane="topRight" activeCell="E90" sqref="E90"/>
      <selection pane="bottomLeft" activeCell="E90" sqref="E90"/>
      <selection pane="bottomRight" activeCell="E90" sqref="E90"/>
    </sheetView>
  </sheetViews>
  <sheetFormatPr defaultRowHeight="15.75"/>
  <cols>
    <col min="1" max="1" width="10" style="249" customWidth="1"/>
    <col min="2" max="2" width="54" style="249" customWidth="1"/>
    <col min="3" max="3" width="19.375" style="249" customWidth="1"/>
    <col min="4" max="4" width="20.5" style="249" customWidth="1"/>
    <col min="5" max="5" width="41.5" style="249" customWidth="1"/>
    <col min="6" max="7" width="16.125" style="249" customWidth="1"/>
    <col min="8" max="8" width="28.875" style="249" customWidth="1"/>
    <col min="9" max="9" width="24" style="249" customWidth="1"/>
    <col min="10" max="13" width="19.875" style="249" customWidth="1"/>
    <col min="14" max="14" width="24.5" style="249" customWidth="1"/>
    <col min="15" max="16" width="19.875" style="249" customWidth="1"/>
    <col min="17" max="19" width="20.5" style="217" customWidth="1"/>
    <col min="20" max="20" width="19.75" style="216" customWidth="1"/>
    <col min="21" max="21" width="10" style="216" customWidth="1"/>
    <col min="22" max="22" width="9" style="216" customWidth="1"/>
    <col min="23" max="23" width="17" style="216" customWidth="1"/>
    <col min="24" max="24" width="17.75" style="216" customWidth="1"/>
    <col min="25" max="25" width="8.75" style="249" customWidth="1"/>
    <col min="26" max="26" width="8.375" style="249" customWidth="1"/>
    <col min="27" max="27" width="9" style="249" customWidth="1"/>
    <col min="28" max="28" width="14.625" style="249" customWidth="1"/>
    <col min="29" max="29" width="26.875" style="249" customWidth="1"/>
    <col min="30" max="30" width="15.5" style="249" customWidth="1"/>
    <col min="31" max="31" width="14.25" style="249" customWidth="1"/>
    <col min="32" max="64" width="9" style="249" customWidth="1"/>
    <col min="65" max="1025" width="9" customWidth="1"/>
  </cols>
  <sheetData>
    <row r="1" spans="1:64" ht="18.75" customHeight="1">
      <c r="A1" s="250"/>
      <c r="B1" s="251"/>
      <c r="C1" s="251"/>
      <c r="D1" s="251"/>
      <c r="E1" s="251"/>
      <c r="F1" s="251"/>
      <c r="G1" s="251"/>
      <c r="H1" s="251"/>
      <c r="I1" s="251"/>
      <c r="J1" s="251"/>
      <c r="K1" s="251"/>
      <c r="L1" s="251"/>
      <c r="M1" s="251"/>
      <c r="N1" s="2" t="s">
        <v>1040</v>
      </c>
      <c r="O1" s="251"/>
      <c r="P1" s="251"/>
      <c r="X1" s="251"/>
      <c r="Y1" s="251"/>
      <c r="Z1" s="251"/>
      <c r="AA1" s="251"/>
      <c r="AB1" s="251"/>
      <c r="AC1" s="251"/>
      <c r="AD1" s="251"/>
      <c r="AE1" s="251"/>
      <c r="AF1" s="251"/>
      <c r="AG1" s="251"/>
      <c r="AH1" s="251"/>
      <c r="AI1" s="251"/>
      <c r="AJ1" s="251"/>
      <c r="AK1" s="251"/>
      <c r="AL1" s="251"/>
      <c r="AM1" s="251"/>
      <c r="AN1" s="251"/>
      <c r="AO1" s="251"/>
      <c r="AP1" s="251"/>
      <c r="AQ1" s="251"/>
      <c r="AR1" s="251"/>
      <c r="AS1" s="251"/>
      <c r="AT1" s="251"/>
      <c r="AU1" s="251"/>
      <c r="AV1" s="251"/>
      <c r="AW1" s="251"/>
      <c r="AX1" s="251"/>
      <c r="AY1" s="251"/>
      <c r="AZ1" s="251"/>
      <c r="BA1" s="251"/>
      <c r="BB1" s="251"/>
      <c r="BC1" s="251"/>
      <c r="BD1" s="251"/>
      <c r="BE1" s="251"/>
      <c r="BF1" s="251"/>
      <c r="BG1" s="251"/>
      <c r="BH1" s="251"/>
      <c r="BI1" s="251"/>
      <c r="BJ1" s="251"/>
      <c r="BK1" s="251"/>
      <c r="BL1" s="251"/>
    </row>
    <row r="2" spans="1:64" ht="18.75" customHeight="1">
      <c r="A2" s="250"/>
      <c r="B2" s="251"/>
      <c r="C2" s="251"/>
      <c r="D2" s="251"/>
      <c r="E2" s="251"/>
      <c r="F2" s="251"/>
      <c r="G2" s="251"/>
      <c r="H2" s="251"/>
      <c r="I2" s="251"/>
      <c r="J2" s="251"/>
      <c r="K2" s="251"/>
      <c r="L2" s="251"/>
      <c r="M2" s="251"/>
      <c r="N2" s="75" t="s">
        <v>1</v>
      </c>
      <c r="O2" s="251"/>
      <c r="P2" s="251"/>
      <c r="X2" s="251"/>
      <c r="Y2" s="251"/>
      <c r="Z2" s="251"/>
      <c r="AA2" s="251"/>
      <c r="AB2" s="251"/>
      <c r="AC2" s="251"/>
      <c r="AD2" s="251"/>
      <c r="AE2" s="251"/>
      <c r="AF2" s="251"/>
      <c r="AG2" s="251"/>
      <c r="AH2" s="251"/>
      <c r="AI2" s="251"/>
      <c r="AJ2" s="251"/>
      <c r="AK2" s="251"/>
      <c r="AL2" s="251"/>
      <c r="AM2" s="251"/>
      <c r="AN2" s="251"/>
      <c r="AO2" s="251"/>
      <c r="AP2" s="251"/>
      <c r="AQ2" s="251"/>
      <c r="AR2" s="251"/>
      <c r="AS2" s="251"/>
      <c r="AT2" s="251"/>
      <c r="AU2" s="251"/>
      <c r="AV2" s="251"/>
      <c r="AW2" s="251"/>
      <c r="AX2" s="251"/>
      <c r="AY2" s="251"/>
      <c r="AZ2" s="251"/>
      <c r="BA2" s="251"/>
      <c r="BB2" s="251"/>
      <c r="BC2" s="251"/>
      <c r="BD2" s="251"/>
      <c r="BE2" s="251"/>
      <c r="BF2" s="251"/>
      <c r="BG2" s="251"/>
      <c r="BH2" s="251"/>
      <c r="BI2" s="251"/>
      <c r="BJ2" s="251"/>
      <c r="BK2" s="251"/>
      <c r="BL2" s="251"/>
    </row>
    <row r="3" spans="1:64" ht="18.75">
      <c r="A3" s="252"/>
      <c r="B3" s="251"/>
      <c r="C3" s="251"/>
      <c r="D3" s="251"/>
      <c r="E3" s="251"/>
      <c r="F3" s="251"/>
      <c r="G3" s="251"/>
      <c r="H3" s="251"/>
      <c r="I3" s="251"/>
      <c r="J3" s="251"/>
      <c r="K3" s="251"/>
      <c r="L3" s="251"/>
      <c r="M3" s="251"/>
      <c r="N3" s="75" t="s">
        <v>898</v>
      </c>
      <c r="O3" s="251"/>
      <c r="P3" s="251"/>
      <c r="X3" s="251"/>
      <c r="Y3" s="251"/>
      <c r="Z3" s="251"/>
      <c r="AA3" s="251"/>
      <c r="AB3" s="251"/>
      <c r="AC3" s="251"/>
      <c r="AD3" s="251"/>
      <c r="AE3" s="251"/>
      <c r="AF3" s="251"/>
      <c r="AG3" s="251"/>
      <c r="AH3" s="251"/>
      <c r="AI3" s="251"/>
      <c r="AJ3" s="251"/>
      <c r="AK3" s="251"/>
      <c r="AL3" s="251"/>
      <c r="AM3" s="251"/>
      <c r="AN3" s="251"/>
      <c r="AO3" s="251"/>
      <c r="AP3" s="251"/>
      <c r="AQ3" s="251"/>
      <c r="AR3" s="251"/>
      <c r="AS3" s="251"/>
      <c r="AT3" s="251"/>
      <c r="AU3" s="251"/>
      <c r="AV3" s="251"/>
      <c r="AW3" s="251"/>
      <c r="AX3" s="251"/>
      <c r="AY3" s="251"/>
      <c r="AZ3" s="251"/>
      <c r="BA3" s="251"/>
      <c r="BB3" s="251"/>
      <c r="BC3" s="251"/>
      <c r="BD3" s="251"/>
      <c r="BE3" s="251"/>
      <c r="BF3" s="251"/>
      <c r="BG3" s="251"/>
      <c r="BH3" s="251"/>
      <c r="BI3" s="251"/>
      <c r="BJ3" s="251"/>
      <c r="BK3" s="251"/>
      <c r="BL3" s="251"/>
    </row>
    <row r="4" spans="1:64" ht="16.5">
      <c r="A4" s="411" t="s">
        <v>1041</v>
      </c>
      <c r="B4" s="411"/>
      <c r="C4" s="411"/>
      <c r="D4" s="411"/>
      <c r="E4" s="411"/>
      <c r="F4" s="411"/>
      <c r="G4" s="411"/>
      <c r="H4" s="411"/>
      <c r="I4" s="411"/>
      <c r="J4" s="411"/>
      <c r="K4" s="411"/>
      <c r="L4" s="411"/>
      <c r="M4" s="411"/>
      <c r="N4" s="411"/>
      <c r="O4" s="251"/>
      <c r="P4" s="251"/>
      <c r="X4" s="251"/>
      <c r="Y4" s="251"/>
      <c r="Z4" s="251"/>
      <c r="AA4" s="251"/>
      <c r="AB4" s="251"/>
      <c r="AC4" s="251"/>
      <c r="AD4" s="251"/>
      <c r="AE4" s="251"/>
      <c r="AF4" s="251"/>
      <c r="AG4" s="251"/>
      <c r="AH4" s="251"/>
      <c r="AI4" s="251"/>
      <c r="AJ4" s="251"/>
      <c r="AK4" s="251"/>
      <c r="AL4" s="251"/>
      <c r="AM4" s="251"/>
      <c r="AN4" s="251"/>
      <c r="AO4" s="251"/>
      <c r="AP4" s="251"/>
      <c r="AQ4" s="251"/>
      <c r="AR4" s="251"/>
      <c r="AS4" s="251"/>
      <c r="AT4" s="251"/>
      <c r="AU4" s="251"/>
      <c r="AV4" s="251"/>
      <c r="AW4" s="251"/>
      <c r="AX4" s="251"/>
      <c r="AY4" s="251"/>
      <c r="AZ4" s="251"/>
      <c r="BA4" s="251"/>
      <c r="BB4" s="251"/>
      <c r="BC4" s="251"/>
      <c r="BD4" s="251"/>
      <c r="BE4" s="251"/>
      <c r="BF4" s="251"/>
      <c r="BG4" s="251"/>
      <c r="BH4" s="251"/>
      <c r="BI4" s="251"/>
      <c r="BJ4" s="251"/>
      <c r="BK4" s="251"/>
      <c r="BL4" s="251"/>
    </row>
    <row r="5" spans="1:64">
      <c r="A5" s="423"/>
      <c r="B5" s="423"/>
      <c r="C5" s="423"/>
      <c r="D5" s="423"/>
      <c r="E5" s="423"/>
      <c r="F5" s="423"/>
      <c r="G5" s="423"/>
      <c r="H5" s="423"/>
      <c r="I5" s="423"/>
      <c r="J5" s="423"/>
      <c r="K5" s="423"/>
      <c r="L5" s="423"/>
      <c r="M5" s="423"/>
      <c r="N5" s="423"/>
      <c r="O5" s="253"/>
      <c r="P5" s="253"/>
      <c r="Q5" s="253"/>
      <c r="R5" s="253"/>
      <c r="S5" s="253"/>
      <c r="T5" s="253"/>
      <c r="U5" s="253"/>
      <c r="V5" s="253"/>
      <c r="W5" s="253"/>
      <c r="X5" s="253"/>
      <c r="Y5" s="253"/>
      <c r="Z5" s="253"/>
      <c r="AA5" s="253"/>
      <c r="AB5" s="253"/>
      <c r="AC5" s="253"/>
      <c r="AD5" s="251"/>
      <c r="AE5" s="251"/>
      <c r="AF5" s="251"/>
      <c r="AG5" s="251"/>
      <c r="AH5" s="251"/>
      <c r="AI5" s="251"/>
      <c r="AJ5" s="251"/>
      <c r="AK5" s="251"/>
      <c r="AL5" s="251"/>
      <c r="AM5" s="251"/>
      <c r="AN5" s="251"/>
      <c r="AO5" s="251"/>
      <c r="AP5" s="251"/>
      <c r="AQ5" s="251"/>
      <c r="AR5" s="251"/>
      <c r="AS5" s="251"/>
      <c r="AT5" s="251"/>
      <c r="AU5" s="251"/>
      <c r="AV5" s="251"/>
      <c r="AW5" s="251"/>
      <c r="AX5" s="251"/>
      <c r="AY5" s="251"/>
      <c r="AZ5" s="251"/>
      <c r="BA5" s="251"/>
      <c r="BB5" s="251"/>
      <c r="BC5" s="251"/>
      <c r="BD5" s="251"/>
      <c r="BE5" s="251"/>
      <c r="BF5" s="251"/>
      <c r="BG5" s="251"/>
      <c r="BH5" s="251"/>
      <c r="BI5" s="251"/>
      <c r="BJ5" s="251"/>
      <c r="BK5" s="251"/>
      <c r="BL5" s="251"/>
    </row>
    <row r="6" spans="1:64">
      <c r="A6" s="420" t="s">
        <v>1042</v>
      </c>
      <c r="B6" s="420"/>
      <c r="C6" s="420"/>
      <c r="D6" s="420"/>
      <c r="E6" s="420"/>
      <c r="F6" s="420"/>
      <c r="G6" s="420"/>
      <c r="H6" s="420"/>
      <c r="I6" s="420"/>
      <c r="J6" s="420"/>
      <c r="K6" s="420"/>
      <c r="L6" s="420"/>
      <c r="M6" s="420"/>
      <c r="N6" s="420"/>
      <c r="O6" s="212"/>
      <c r="P6" s="212"/>
      <c r="Q6" s="212"/>
      <c r="R6" s="212"/>
      <c r="S6" s="212"/>
      <c r="T6" s="212"/>
      <c r="U6" s="212"/>
      <c r="V6" s="212"/>
      <c r="W6" s="212"/>
      <c r="X6" s="212"/>
      <c r="Y6" s="212"/>
      <c r="Z6" s="212"/>
      <c r="AA6" s="212"/>
      <c r="AB6" s="212"/>
      <c r="AC6" s="212"/>
      <c r="AD6" s="212"/>
      <c r="AE6" s="212"/>
      <c r="AF6" s="212"/>
      <c r="AG6" s="212"/>
      <c r="AH6" s="212"/>
      <c r="AI6" s="251"/>
      <c r="AJ6" s="251"/>
      <c r="AK6" s="251"/>
      <c r="AL6" s="251"/>
      <c r="AM6" s="251"/>
      <c r="AN6" s="251"/>
      <c r="AO6" s="251"/>
      <c r="AP6" s="251"/>
      <c r="AQ6" s="251"/>
      <c r="AR6" s="251"/>
      <c r="AS6" s="251"/>
      <c r="AT6" s="251"/>
      <c r="AU6" s="251"/>
      <c r="AV6" s="251"/>
      <c r="AW6" s="251"/>
      <c r="AX6" s="251"/>
      <c r="AY6" s="251"/>
      <c r="AZ6" s="251"/>
      <c r="BA6" s="251"/>
      <c r="BB6" s="251"/>
      <c r="BC6" s="251"/>
      <c r="BD6" s="251"/>
      <c r="BE6" s="251"/>
      <c r="BF6" s="251"/>
      <c r="BG6" s="251"/>
      <c r="BH6" s="251"/>
      <c r="BI6" s="251"/>
      <c r="BJ6" s="251"/>
      <c r="BK6" s="251"/>
      <c r="BL6" s="251"/>
    </row>
    <row r="7" spans="1:64">
      <c r="A7" s="361" t="s">
        <v>3</v>
      </c>
      <c r="B7" s="361"/>
      <c r="C7" s="361"/>
      <c r="D7" s="361"/>
      <c r="E7" s="361"/>
      <c r="F7" s="361"/>
      <c r="G7" s="361"/>
      <c r="H7" s="361"/>
      <c r="I7" s="361"/>
      <c r="J7" s="361"/>
      <c r="K7" s="361"/>
      <c r="L7" s="361"/>
      <c r="M7" s="361"/>
      <c r="N7" s="361"/>
      <c r="O7" s="137"/>
      <c r="P7" s="137"/>
      <c r="Q7" s="137"/>
      <c r="R7" s="137"/>
      <c r="S7" s="137"/>
      <c r="T7" s="137"/>
      <c r="U7" s="137"/>
      <c r="V7" s="137"/>
      <c r="W7" s="137"/>
      <c r="X7" s="137"/>
      <c r="Y7" s="137"/>
      <c r="Z7" s="137"/>
      <c r="AA7" s="137"/>
      <c r="AB7" s="137"/>
      <c r="AC7" s="137"/>
      <c r="AD7" s="137"/>
      <c r="AE7" s="137"/>
      <c r="AF7" s="137"/>
      <c r="AG7" s="137"/>
      <c r="AH7" s="137"/>
      <c r="AI7" s="251"/>
      <c r="AJ7" s="251"/>
      <c r="AK7" s="251"/>
      <c r="AL7" s="251"/>
      <c r="AM7" s="251"/>
      <c r="AN7" s="251"/>
      <c r="AO7" s="251"/>
      <c r="AP7" s="251"/>
      <c r="AQ7" s="251"/>
      <c r="AR7" s="251"/>
      <c r="AS7" s="251"/>
      <c r="AT7" s="251"/>
      <c r="AU7" s="251"/>
      <c r="AV7" s="251"/>
      <c r="AW7" s="251"/>
      <c r="AX7" s="251"/>
      <c r="AY7" s="251"/>
      <c r="AZ7" s="251"/>
      <c r="BA7" s="251"/>
      <c r="BB7" s="251"/>
      <c r="BC7" s="251"/>
      <c r="BD7" s="251"/>
      <c r="BE7" s="251"/>
      <c r="BF7" s="251"/>
      <c r="BG7" s="251"/>
      <c r="BH7" s="251"/>
      <c r="BI7" s="251"/>
      <c r="BJ7" s="251"/>
      <c r="BK7" s="251"/>
      <c r="BL7" s="251"/>
    </row>
    <row r="8" spans="1:64">
      <c r="A8" s="424"/>
      <c r="B8" s="424"/>
      <c r="C8" s="424"/>
      <c r="D8" s="424"/>
      <c r="E8" s="424"/>
      <c r="F8" s="424"/>
      <c r="G8" s="424"/>
      <c r="H8" s="424"/>
      <c r="I8" s="424"/>
      <c r="J8" s="424"/>
      <c r="K8" s="424"/>
      <c r="L8" s="424"/>
      <c r="M8" s="424"/>
      <c r="N8" s="424"/>
      <c r="O8" s="252"/>
      <c r="P8" s="252"/>
      <c r="Q8" s="252"/>
      <c r="R8" s="252"/>
      <c r="S8" s="252"/>
      <c r="T8" s="252"/>
      <c r="U8" s="252"/>
      <c r="V8" s="252"/>
      <c r="W8" s="252"/>
      <c r="X8" s="252"/>
      <c r="Y8" s="252"/>
      <c r="Z8" s="252"/>
      <c r="AA8" s="252"/>
      <c r="AB8" s="252"/>
      <c r="AC8" s="252"/>
      <c r="AD8" s="251"/>
      <c r="AE8" s="251"/>
      <c r="AF8" s="251"/>
      <c r="AG8" s="251"/>
      <c r="AH8" s="251"/>
      <c r="AI8" s="251"/>
      <c r="AJ8" s="251"/>
      <c r="AK8" s="251"/>
      <c r="AL8" s="251"/>
      <c r="AM8" s="251"/>
      <c r="AN8" s="251"/>
      <c r="AO8" s="251"/>
      <c r="AP8" s="251"/>
      <c r="AQ8" s="251"/>
      <c r="AR8" s="251"/>
      <c r="AS8" s="251"/>
      <c r="AT8" s="251"/>
      <c r="AU8" s="251"/>
      <c r="AV8" s="251"/>
      <c r="AW8" s="251"/>
      <c r="AX8" s="251"/>
      <c r="AY8" s="251"/>
      <c r="AZ8" s="251"/>
      <c r="BA8" s="251"/>
      <c r="BB8" s="251"/>
      <c r="BC8" s="251"/>
      <c r="BD8" s="251"/>
      <c r="BE8" s="251"/>
      <c r="BF8" s="251"/>
      <c r="BG8" s="251"/>
      <c r="BH8" s="251"/>
      <c r="BI8" s="251"/>
      <c r="BJ8" s="251"/>
      <c r="BK8" s="251"/>
      <c r="BL8" s="251"/>
    </row>
    <row r="9" spans="1:64" s="254" customFormat="1" ht="15.75" customHeight="1">
      <c r="A9" s="397" t="s">
        <v>4</v>
      </c>
      <c r="B9" s="397"/>
      <c r="C9" s="397"/>
      <c r="D9" s="397"/>
      <c r="E9" s="397"/>
      <c r="F9" s="397"/>
      <c r="G9" s="397"/>
      <c r="H9" s="397"/>
      <c r="I9" s="397"/>
      <c r="J9" s="397"/>
      <c r="K9" s="397"/>
      <c r="L9" s="397"/>
      <c r="M9" s="397"/>
      <c r="N9" s="397"/>
      <c r="O9" s="230"/>
      <c r="P9" s="230"/>
      <c r="Q9" s="230"/>
      <c r="R9" s="230"/>
      <c r="S9" s="230"/>
      <c r="T9" s="230"/>
      <c r="U9" s="230"/>
      <c r="V9" s="230"/>
      <c r="W9" s="230"/>
      <c r="X9" s="230"/>
      <c r="Y9" s="230"/>
      <c r="Z9" s="230"/>
      <c r="AA9" s="230"/>
      <c r="AB9" s="230"/>
      <c r="AC9" s="230"/>
      <c r="AD9" s="230"/>
      <c r="AE9" s="230"/>
      <c r="AF9" s="230"/>
      <c r="AG9" s="230"/>
      <c r="AH9" s="230"/>
    </row>
    <row r="10" spans="1:64" ht="18.75">
      <c r="A10" s="425"/>
      <c r="B10" s="425"/>
      <c r="C10" s="425"/>
      <c r="D10" s="425"/>
      <c r="E10" s="425"/>
      <c r="F10" s="425"/>
      <c r="G10" s="425"/>
      <c r="H10" s="425"/>
      <c r="I10" s="425"/>
      <c r="J10" s="425"/>
      <c r="K10" s="425"/>
      <c r="L10" s="425"/>
      <c r="M10" s="425"/>
      <c r="N10" s="425"/>
      <c r="O10" s="425"/>
      <c r="P10" s="425"/>
      <c r="Q10" s="425"/>
      <c r="R10" s="425"/>
      <c r="S10" s="425"/>
      <c r="T10" s="425"/>
      <c r="U10" s="425"/>
      <c r="V10" s="425"/>
      <c r="W10" s="425"/>
      <c r="X10" s="425"/>
      <c r="Y10" s="425"/>
      <c r="Z10" s="425"/>
      <c r="AA10" s="425"/>
      <c r="AB10" s="425"/>
      <c r="AC10" s="425"/>
      <c r="AD10" s="251"/>
      <c r="AE10" s="251"/>
      <c r="AF10" s="251"/>
      <c r="AG10" s="251"/>
      <c r="AH10" s="251"/>
      <c r="AI10" s="251"/>
      <c r="AJ10" s="251"/>
      <c r="AK10" s="251"/>
      <c r="AL10" s="251"/>
      <c r="AM10" s="251"/>
      <c r="AN10" s="251"/>
      <c r="AO10" s="251"/>
      <c r="AP10" s="251"/>
      <c r="AQ10" s="251"/>
      <c r="AR10" s="251"/>
      <c r="AS10" s="251"/>
      <c r="AT10" s="251"/>
      <c r="AU10" s="251"/>
      <c r="AV10" s="251"/>
      <c r="AW10" s="251"/>
      <c r="AX10" s="251"/>
      <c r="AY10" s="251"/>
      <c r="AZ10" s="251"/>
      <c r="BA10" s="251"/>
      <c r="BB10" s="251"/>
      <c r="BC10" s="251"/>
      <c r="BD10" s="251"/>
      <c r="BE10" s="251"/>
      <c r="BF10" s="251"/>
      <c r="BG10" s="251"/>
      <c r="BH10" s="251"/>
      <c r="BI10" s="251"/>
      <c r="BJ10" s="251"/>
      <c r="BK10" s="251"/>
      <c r="BL10" s="251"/>
    </row>
    <row r="11" spans="1:64" ht="69.75" customHeight="1">
      <c r="A11" s="364" t="s">
        <v>6</v>
      </c>
      <c r="B11" s="364" t="s">
        <v>7</v>
      </c>
      <c r="C11" s="364" t="s">
        <v>1043</v>
      </c>
      <c r="D11" s="389" t="s">
        <v>1044</v>
      </c>
      <c r="E11" s="364" t="s">
        <v>1045</v>
      </c>
      <c r="F11" s="364" t="s">
        <v>1046</v>
      </c>
      <c r="G11" s="364" t="s">
        <v>1047</v>
      </c>
      <c r="H11" s="364" t="s">
        <v>1048</v>
      </c>
      <c r="I11" s="364"/>
      <c r="J11" s="364"/>
      <c r="K11" s="364"/>
      <c r="L11" s="364" t="s">
        <v>1049</v>
      </c>
      <c r="M11" s="364"/>
      <c r="N11" s="409" t="s">
        <v>1050</v>
      </c>
      <c r="O11" s="409" t="s">
        <v>1051</v>
      </c>
      <c r="P11" s="409" t="s">
        <v>1052</v>
      </c>
      <c r="Q11" s="389" t="s">
        <v>1053</v>
      </c>
      <c r="R11" s="389"/>
      <c r="S11" s="389" t="s">
        <v>908</v>
      </c>
      <c r="T11" s="389" t="s">
        <v>1054</v>
      </c>
      <c r="U11" s="410" t="s">
        <v>1055</v>
      </c>
      <c r="V11" s="410"/>
      <c r="W11" s="410"/>
      <c r="X11" s="410"/>
      <c r="Y11" s="410"/>
      <c r="Z11" s="410"/>
      <c r="AA11" s="409" t="s">
        <v>1056</v>
      </c>
      <c r="AB11" s="409"/>
      <c r="AC11" s="364" t="s">
        <v>1057</v>
      </c>
      <c r="AD11" s="364" t="s">
        <v>1058</v>
      </c>
      <c r="AE11" s="364"/>
      <c r="AF11" s="251"/>
      <c r="AG11" s="251"/>
      <c r="AH11" s="251"/>
      <c r="AI11" s="251"/>
      <c r="AJ11" s="251"/>
      <c r="AK11" s="251"/>
      <c r="AL11" s="251"/>
      <c r="AM11" s="251"/>
      <c r="AN11" s="251"/>
      <c r="AO11" s="251"/>
      <c r="AP11" s="251"/>
      <c r="AQ11" s="251"/>
      <c r="AR11" s="251"/>
      <c r="AS11" s="251"/>
      <c r="AT11" s="251"/>
      <c r="AU11" s="251"/>
      <c r="AV11" s="251"/>
      <c r="AW11" s="251"/>
      <c r="AX11" s="251"/>
      <c r="AY11" s="251"/>
      <c r="AZ11" s="251"/>
      <c r="BA11" s="251"/>
      <c r="BB11" s="251"/>
      <c r="BC11" s="251"/>
      <c r="BD11" s="251"/>
      <c r="BE11" s="251"/>
      <c r="BF11" s="251"/>
      <c r="BG11" s="251"/>
      <c r="BH11" s="251"/>
      <c r="BI11" s="251"/>
      <c r="BJ11" s="251"/>
      <c r="BK11" s="251"/>
      <c r="BL11" s="251"/>
    </row>
    <row r="12" spans="1:64" s="17" customFormat="1" ht="56.25" customHeight="1">
      <c r="A12" s="364"/>
      <c r="B12" s="364"/>
      <c r="C12" s="364"/>
      <c r="D12" s="389"/>
      <c r="E12" s="364"/>
      <c r="F12" s="364"/>
      <c r="G12" s="364"/>
      <c r="H12" s="364" t="s">
        <v>1059</v>
      </c>
      <c r="I12" s="364" t="s">
        <v>1060</v>
      </c>
      <c r="J12" s="364" t="s">
        <v>1061</v>
      </c>
      <c r="K12" s="364" t="s">
        <v>1062</v>
      </c>
      <c r="L12" s="364"/>
      <c r="M12" s="364"/>
      <c r="N12" s="409"/>
      <c r="O12" s="409"/>
      <c r="P12" s="409"/>
      <c r="Q12" s="389"/>
      <c r="R12" s="389"/>
      <c r="S12" s="389"/>
      <c r="T12" s="389"/>
      <c r="U12" s="414" t="s">
        <v>1063</v>
      </c>
      <c r="V12" s="414"/>
      <c r="W12" s="409" t="s">
        <v>1064</v>
      </c>
      <c r="X12" s="409"/>
      <c r="Y12" s="409" t="s">
        <v>1065</v>
      </c>
      <c r="Z12" s="409"/>
      <c r="AA12" s="409"/>
      <c r="AB12" s="409"/>
      <c r="AC12" s="364"/>
      <c r="AD12" s="364"/>
      <c r="AE12" s="364"/>
    </row>
    <row r="13" spans="1:64" s="17" customFormat="1" ht="156.75" customHeight="1">
      <c r="A13" s="364"/>
      <c r="B13" s="364"/>
      <c r="C13" s="364"/>
      <c r="D13" s="389"/>
      <c r="E13" s="364"/>
      <c r="F13" s="364"/>
      <c r="G13" s="364"/>
      <c r="H13" s="364"/>
      <c r="I13" s="364"/>
      <c r="J13" s="364"/>
      <c r="K13" s="364"/>
      <c r="L13" s="13" t="s">
        <v>1066</v>
      </c>
      <c r="M13" s="13" t="s">
        <v>1067</v>
      </c>
      <c r="N13" s="409"/>
      <c r="O13" s="409"/>
      <c r="P13" s="409"/>
      <c r="Q13" s="139" t="s">
        <v>522</v>
      </c>
      <c r="R13" s="139" t="s">
        <v>936</v>
      </c>
      <c r="S13" s="389"/>
      <c r="T13" s="389"/>
      <c r="U13" s="255" t="s">
        <v>937</v>
      </c>
      <c r="V13" s="255" t="s">
        <v>938</v>
      </c>
      <c r="W13" s="255" t="s">
        <v>937</v>
      </c>
      <c r="X13" s="255" t="s">
        <v>938</v>
      </c>
      <c r="Y13" s="13" t="s">
        <v>937</v>
      </c>
      <c r="Z13" s="18" t="s">
        <v>938</v>
      </c>
      <c r="AA13" s="13" t="s">
        <v>937</v>
      </c>
      <c r="AB13" s="18" t="s">
        <v>938</v>
      </c>
      <c r="AC13" s="364"/>
      <c r="AD13" s="139" t="s">
        <v>1068</v>
      </c>
      <c r="AE13" s="13" t="s">
        <v>1069</v>
      </c>
    </row>
    <row r="14" spans="1:64" s="256" customFormat="1">
      <c r="A14" s="19">
        <v>1</v>
      </c>
      <c r="B14" s="19">
        <v>2</v>
      </c>
      <c r="C14" s="19">
        <v>3</v>
      </c>
      <c r="D14" s="19">
        <v>4</v>
      </c>
      <c r="E14" s="19">
        <v>5</v>
      </c>
      <c r="F14" s="19">
        <v>6</v>
      </c>
      <c r="G14" s="19">
        <v>7</v>
      </c>
      <c r="H14" s="19">
        <v>8</v>
      </c>
      <c r="I14" s="19">
        <v>9</v>
      </c>
      <c r="J14" s="19">
        <v>10</v>
      </c>
      <c r="K14" s="19">
        <v>11</v>
      </c>
      <c r="L14" s="19">
        <v>12</v>
      </c>
      <c r="M14" s="19">
        <v>13</v>
      </c>
      <c r="N14" s="19">
        <v>14</v>
      </c>
      <c r="O14" s="19">
        <v>15</v>
      </c>
      <c r="P14" s="19">
        <v>16</v>
      </c>
      <c r="Q14" s="19">
        <v>17</v>
      </c>
      <c r="R14" s="19">
        <v>18</v>
      </c>
      <c r="S14" s="19">
        <v>19</v>
      </c>
      <c r="T14" s="19">
        <v>20</v>
      </c>
      <c r="U14" s="19">
        <v>21</v>
      </c>
      <c r="V14" s="19">
        <v>22</v>
      </c>
      <c r="W14" s="19">
        <v>23</v>
      </c>
      <c r="X14" s="19">
        <v>24</v>
      </c>
      <c r="Y14" s="19">
        <v>25</v>
      </c>
      <c r="Z14" s="19">
        <v>26</v>
      </c>
      <c r="AA14" s="19">
        <v>27</v>
      </c>
      <c r="AB14" s="19">
        <v>28</v>
      </c>
      <c r="AC14" s="19">
        <v>29</v>
      </c>
      <c r="AD14" s="19">
        <v>30</v>
      </c>
      <c r="AE14" s="19">
        <v>31</v>
      </c>
    </row>
    <row r="15" spans="1:64" ht="18.75">
      <c r="A15" s="36" t="s">
        <v>187</v>
      </c>
      <c r="B15" s="37" t="s">
        <v>188</v>
      </c>
      <c r="C15" s="38" t="s">
        <v>174</v>
      </c>
      <c r="D15" s="257"/>
      <c r="E15" s="257"/>
      <c r="F15" s="257"/>
      <c r="G15" s="257"/>
      <c r="H15" s="257"/>
      <c r="I15" s="257"/>
      <c r="J15" s="257"/>
      <c r="K15" s="257"/>
      <c r="L15" s="257"/>
      <c r="M15" s="257"/>
      <c r="N15" s="257"/>
      <c r="O15" s="257"/>
      <c r="P15" s="257"/>
      <c r="Q15" s="233"/>
      <c r="R15" s="233"/>
      <c r="S15" s="233"/>
      <c r="T15" s="233"/>
      <c r="U15" s="233"/>
      <c r="V15" s="233"/>
      <c r="W15" s="233"/>
      <c r="X15" s="233"/>
      <c r="Y15" s="257"/>
      <c r="Z15" s="257"/>
      <c r="AA15" s="233"/>
      <c r="AB15" s="233"/>
      <c r="AC15" s="257"/>
      <c r="AD15" s="257"/>
      <c r="AE15" s="257"/>
    </row>
    <row r="16" spans="1:64" ht="37.5">
      <c r="A16" s="25" t="s">
        <v>189</v>
      </c>
      <c r="B16" s="26" t="s">
        <v>190</v>
      </c>
      <c r="C16" s="27" t="s">
        <v>174</v>
      </c>
      <c r="D16" s="27" t="s">
        <v>193</v>
      </c>
      <c r="E16" s="27" t="s">
        <v>193</v>
      </c>
      <c r="F16" s="27" t="s">
        <v>193</v>
      </c>
      <c r="G16" s="27" t="s">
        <v>193</v>
      </c>
      <c r="H16" s="27" t="s">
        <v>193</v>
      </c>
      <c r="I16" s="27" t="s">
        <v>193</v>
      </c>
      <c r="J16" s="27" t="s">
        <v>193</v>
      </c>
      <c r="K16" s="27" t="s">
        <v>193</v>
      </c>
      <c r="L16" s="27" t="s">
        <v>193</v>
      </c>
      <c r="M16" s="27" t="s">
        <v>193</v>
      </c>
      <c r="N16" s="27" t="s">
        <v>193</v>
      </c>
      <c r="O16" s="27" t="s">
        <v>193</v>
      </c>
      <c r="P16" s="27" t="s">
        <v>193</v>
      </c>
      <c r="Q16" s="27" t="s">
        <v>193</v>
      </c>
      <c r="R16" s="27" t="s">
        <v>193</v>
      </c>
      <c r="S16" s="27" t="s">
        <v>193</v>
      </c>
      <c r="T16" s="27" t="s">
        <v>193</v>
      </c>
      <c r="U16" s="27" t="s">
        <v>193</v>
      </c>
      <c r="V16" s="27" t="s">
        <v>193</v>
      </c>
      <c r="W16" s="27" t="s">
        <v>193</v>
      </c>
      <c r="X16" s="27" t="s">
        <v>193</v>
      </c>
      <c r="Y16" s="27" t="s">
        <v>193</v>
      </c>
      <c r="Z16" s="27" t="s">
        <v>193</v>
      </c>
      <c r="AA16" s="27" t="s">
        <v>193</v>
      </c>
      <c r="AB16" s="27" t="s">
        <v>193</v>
      </c>
      <c r="AC16" s="27" t="s">
        <v>193</v>
      </c>
      <c r="AD16" s="27" t="s">
        <v>193</v>
      </c>
      <c r="AE16" s="27" t="s">
        <v>193</v>
      </c>
    </row>
    <row r="17" spans="1:31" ht="56.25">
      <c r="A17" s="39" t="s">
        <v>191</v>
      </c>
      <c r="B17" s="40" t="s">
        <v>192</v>
      </c>
      <c r="C17" s="41" t="s">
        <v>174</v>
      </c>
      <c r="D17" s="41" t="s">
        <v>193</v>
      </c>
      <c r="E17" s="41" t="s">
        <v>193</v>
      </c>
      <c r="F17" s="41" t="s">
        <v>193</v>
      </c>
      <c r="G17" s="41" t="s">
        <v>193</v>
      </c>
      <c r="H17" s="41" t="s">
        <v>193</v>
      </c>
      <c r="I17" s="41" t="s">
        <v>193</v>
      </c>
      <c r="J17" s="41" t="s">
        <v>193</v>
      </c>
      <c r="K17" s="41" t="s">
        <v>193</v>
      </c>
      <c r="L17" s="41" t="s">
        <v>193</v>
      </c>
      <c r="M17" s="41" t="s">
        <v>193</v>
      </c>
      <c r="N17" s="41" t="s">
        <v>193</v>
      </c>
      <c r="O17" s="41" t="s">
        <v>193</v>
      </c>
      <c r="P17" s="41" t="s">
        <v>193</v>
      </c>
      <c r="Q17" s="41" t="s">
        <v>193</v>
      </c>
      <c r="R17" s="41" t="s">
        <v>193</v>
      </c>
      <c r="S17" s="41" t="s">
        <v>193</v>
      </c>
      <c r="T17" s="41" t="s">
        <v>193</v>
      </c>
      <c r="U17" s="41" t="s">
        <v>193</v>
      </c>
      <c r="V17" s="41" t="s">
        <v>193</v>
      </c>
      <c r="W17" s="41" t="s">
        <v>193</v>
      </c>
      <c r="X17" s="41" t="s">
        <v>193</v>
      </c>
      <c r="Y17" s="41" t="s">
        <v>193</v>
      </c>
      <c r="Z17" s="41" t="s">
        <v>193</v>
      </c>
      <c r="AA17" s="41" t="s">
        <v>193</v>
      </c>
      <c r="AB17" s="41" t="s">
        <v>193</v>
      </c>
      <c r="AC17" s="41" t="s">
        <v>193</v>
      </c>
      <c r="AD17" s="41" t="s">
        <v>193</v>
      </c>
      <c r="AE17" s="41" t="s">
        <v>193</v>
      </c>
    </row>
    <row r="18" spans="1:31" ht="75">
      <c r="A18" s="33" t="s">
        <v>194</v>
      </c>
      <c r="B18" s="34" t="s">
        <v>195</v>
      </c>
      <c r="C18" s="35" t="s">
        <v>174</v>
      </c>
      <c r="D18" s="35" t="s">
        <v>193</v>
      </c>
      <c r="E18" s="35" t="s">
        <v>193</v>
      </c>
      <c r="F18" s="35" t="s">
        <v>193</v>
      </c>
      <c r="G18" s="35" t="s">
        <v>193</v>
      </c>
      <c r="H18" s="35" t="s">
        <v>193</v>
      </c>
      <c r="I18" s="35" t="s">
        <v>193</v>
      </c>
      <c r="J18" s="35" t="s">
        <v>193</v>
      </c>
      <c r="K18" s="35" t="s">
        <v>193</v>
      </c>
      <c r="L18" s="35" t="s">
        <v>193</v>
      </c>
      <c r="M18" s="35" t="s">
        <v>193</v>
      </c>
      <c r="N18" s="35" t="s">
        <v>193</v>
      </c>
      <c r="O18" s="35" t="s">
        <v>193</v>
      </c>
      <c r="P18" s="35" t="s">
        <v>193</v>
      </c>
      <c r="Q18" s="35" t="s">
        <v>193</v>
      </c>
      <c r="R18" s="35" t="s">
        <v>193</v>
      </c>
      <c r="S18" s="35" t="s">
        <v>193</v>
      </c>
      <c r="T18" s="35" t="s">
        <v>193</v>
      </c>
      <c r="U18" s="35" t="s">
        <v>193</v>
      </c>
      <c r="V18" s="35" t="s">
        <v>193</v>
      </c>
      <c r="W18" s="35" t="s">
        <v>193</v>
      </c>
      <c r="X18" s="35" t="s">
        <v>193</v>
      </c>
      <c r="Y18" s="35" t="s">
        <v>193</v>
      </c>
      <c r="Z18" s="35" t="s">
        <v>193</v>
      </c>
      <c r="AA18" s="35" t="s">
        <v>193</v>
      </c>
      <c r="AB18" s="35" t="s">
        <v>193</v>
      </c>
      <c r="AC18" s="35" t="s">
        <v>193</v>
      </c>
      <c r="AD18" s="35" t="s">
        <v>193</v>
      </c>
      <c r="AE18" s="35" t="s">
        <v>193</v>
      </c>
    </row>
    <row r="19" spans="1:31" ht="75">
      <c r="A19" s="33" t="s">
        <v>196</v>
      </c>
      <c r="B19" s="34" t="s">
        <v>197</v>
      </c>
      <c r="C19" s="35" t="s">
        <v>174</v>
      </c>
      <c r="D19" s="35" t="s">
        <v>193</v>
      </c>
      <c r="E19" s="35" t="s">
        <v>193</v>
      </c>
      <c r="F19" s="35" t="s">
        <v>193</v>
      </c>
      <c r="G19" s="35" t="s">
        <v>193</v>
      </c>
      <c r="H19" s="35" t="s">
        <v>193</v>
      </c>
      <c r="I19" s="35" t="s">
        <v>193</v>
      </c>
      <c r="J19" s="35" t="s">
        <v>193</v>
      </c>
      <c r="K19" s="35" t="s">
        <v>193</v>
      </c>
      <c r="L19" s="35" t="s">
        <v>193</v>
      </c>
      <c r="M19" s="35" t="s">
        <v>193</v>
      </c>
      <c r="N19" s="35" t="s">
        <v>193</v>
      </c>
      <c r="O19" s="35" t="s">
        <v>193</v>
      </c>
      <c r="P19" s="35" t="s">
        <v>193</v>
      </c>
      <c r="Q19" s="35" t="s">
        <v>193</v>
      </c>
      <c r="R19" s="35" t="s">
        <v>193</v>
      </c>
      <c r="S19" s="35" t="s">
        <v>193</v>
      </c>
      <c r="T19" s="35" t="s">
        <v>193</v>
      </c>
      <c r="U19" s="35" t="s">
        <v>193</v>
      </c>
      <c r="V19" s="35" t="s">
        <v>193</v>
      </c>
      <c r="W19" s="35" t="s">
        <v>193</v>
      </c>
      <c r="X19" s="35" t="s">
        <v>193</v>
      </c>
      <c r="Y19" s="35" t="s">
        <v>193</v>
      </c>
      <c r="Z19" s="35" t="s">
        <v>193</v>
      </c>
      <c r="AA19" s="35" t="s">
        <v>193</v>
      </c>
      <c r="AB19" s="35" t="s">
        <v>193</v>
      </c>
      <c r="AC19" s="35" t="s">
        <v>193</v>
      </c>
      <c r="AD19" s="35" t="s">
        <v>193</v>
      </c>
      <c r="AE19" s="35" t="s">
        <v>193</v>
      </c>
    </row>
    <row r="20" spans="1:31" ht="56.25">
      <c r="A20" s="33" t="s">
        <v>198</v>
      </c>
      <c r="B20" s="34" t="s">
        <v>199</v>
      </c>
      <c r="C20" s="35" t="s">
        <v>174</v>
      </c>
      <c r="D20" s="35" t="s">
        <v>193</v>
      </c>
      <c r="E20" s="35" t="s">
        <v>193</v>
      </c>
      <c r="F20" s="35" t="s">
        <v>193</v>
      </c>
      <c r="G20" s="35" t="s">
        <v>193</v>
      </c>
      <c r="H20" s="35" t="s">
        <v>193</v>
      </c>
      <c r="I20" s="35" t="s">
        <v>193</v>
      </c>
      <c r="J20" s="35" t="s">
        <v>193</v>
      </c>
      <c r="K20" s="35" t="s">
        <v>193</v>
      </c>
      <c r="L20" s="35" t="s">
        <v>193</v>
      </c>
      <c r="M20" s="35" t="s">
        <v>193</v>
      </c>
      <c r="N20" s="35" t="s">
        <v>193</v>
      </c>
      <c r="O20" s="35" t="s">
        <v>193</v>
      </c>
      <c r="P20" s="35" t="s">
        <v>193</v>
      </c>
      <c r="Q20" s="35" t="s">
        <v>193</v>
      </c>
      <c r="R20" s="35" t="s">
        <v>193</v>
      </c>
      <c r="S20" s="35" t="s">
        <v>193</v>
      </c>
      <c r="T20" s="35" t="s">
        <v>193</v>
      </c>
      <c r="U20" s="35" t="s">
        <v>193</v>
      </c>
      <c r="V20" s="35" t="s">
        <v>193</v>
      </c>
      <c r="W20" s="35" t="s">
        <v>193</v>
      </c>
      <c r="X20" s="35" t="s">
        <v>193</v>
      </c>
      <c r="Y20" s="35" t="s">
        <v>193</v>
      </c>
      <c r="Z20" s="35" t="s">
        <v>193</v>
      </c>
      <c r="AA20" s="35" t="s">
        <v>193</v>
      </c>
      <c r="AB20" s="35" t="s">
        <v>193</v>
      </c>
      <c r="AC20" s="35" t="s">
        <v>193</v>
      </c>
      <c r="AD20" s="35" t="s">
        <v>193</v>
      </c>
      <c r="AE20" s="35" t="s">
        <v>193</v>
      </c>
    </row>
    <row r="21" spans="1:31" ht="37.5">
      <c r="A21" s="39" t="s">
        <v>202</v>
      </c>
      <c r="B21" s="40" t="s">
        <v>203</v>
      </c>
      <c r="C21" s="41" t="s">
        <v>174</v>
      </c>
      <c r="D21" s="41" t="s">
        <v>193</v>
      </c>
      <c r="E21" s="41" t="s">
        <v>193</v>
      </c>
      <c r="F21" s="41" t="s">
        <v>193</v>
      </c>
      <c r="G21" s="41" t="s">
        <v>193</v>
      </c>
      <c r="H21" s="41" t="s">
        <v>193</v>
      </c>
      <c r="I21" s="41" t="s">
        <v>193</v>
      </c>
      <c r="J21" s="41" t="s">
        <v>193</v>
      </c>
      <c r="K21" s="41" t="s">
        <v>193</v>
      </c>
      <c r="L21" s="41" t="s">
        <v>193</v>
      </c>
      <c r="M21" s="41" t="s">
        <v>193</v>
      </c>
      <c r="N21" s="41" t="s">
        <v>193</v>
      </c>
      <c r="O21" s="41" t="s">
        <v>193</v>
      </c>
      <c r="P21" s="41" t="s">
        <v>193</v>
      </c>
      <c r="Q21" s="41" t="s">
        <v>193</v>
      </c>
      <c r="R21" s="41" t="s">
        <v>193</v>
      </c>
      <c r="S21" s="41" t="s">
        <v>193</v>
      </c>
      <c r="T21" s="41" t="s">
        <v>193</v>
      </c>
      <c r="U21" s="41" t="s">
        <v>193</v>
      </c>
      <c r="V21" s="41" t="s">
        <v>193</v>
      </c>
      <c r="W21" s="41" t="s">
        <v>193</v>
      </c>
      <c r="X21" s="41" t="s">
        <v>193</v>
      </c>
      <c r="Y21" s="41" t="s">
        <v>193</v>
      </c>
      <c r="Z21" s="41" t="s">
        <v>193</v>
      </c>
      <c r="AA21" s="41" t="s">
        <v>193</v>
      </c>
      <c r="AB21" s="41" t="s">
        <v>193</v>
      </c>
      <c r="AC21" s="41" t="s">
        <v>193</v>
      </c>
      <c r="AD21" s="41" t="s">
        <v>193</v>
      </c>
      <c r="AE21" s="41" t="s">
        <v>193</v>
      </c>
    </row>
    <row r="22" spans="1:31" ht="75">
      <c r="A22" s="33" t="s">
        <v>204</v>
      </c>
      <c r="B22" s="34" t="s">
        <v>205</v>
      </c>
      <c r="C22" s="35" t="s">
        <v>174</v>
      </c>
      <c r="D22" s="35" t="s">
        <v>193</v>
      </c>
      <c r="E22" s="35" t="s">
        <v>193</v>
      </c>
      <c r="F22" s="35" t="s">
        <v>193</v>
      </c>
      <c r="G22" s="35" t="s">
        <v>193</v>
      </c>
      <c r="H22" s="35" t="s">
        <v>193</v>
      </c>
      <c r="I22" s="35" t="s">
        <v>193</v>
      </c>
      <c r="J22" s="35" t="s">
        <v>193</v>
      </c>
      <c r="K22" s="35" t="s">
        <v>193</v>
      </c>
      <c r="L22" s="35" t="s">
        <v>193</v>
      </c>
      <c r="M22" s="35" t="s">
        <v>193</v>
      </c>
      <c r="N22" s="35" t="s">
        <v>193</v>
      </c>
      <c r="O22" s="35" t="s">
        <v>193</v>
      </c>
      <c r="P22" s="35" t="s">
        <v>193</v>
      </c>
      <c r="Q22" s="35" t="s">
        <v>193</v>
      </c>
      <c r="R22" s="35" t="s">
        <v>193</v>
      </c>
      <c r="S22" s="35" t="s">
        <v>193</v>
      </c>
      <c r="T22" s="35" t="s">
        <v>193</v>
      </c>
      <c r="U22" s="35" t="s">
        <v>193</v>
      </c>
      <c r="V22" s="35" t="s">
        <v>193</v>
      </c>
      <c r="W22" s="35" t="s">
        <v>193</v>
      </c>
      <c r="X22" s="35" t="s">
        <v>193</v>
      </c>
      <c r="Y22" s="35" t="s">
        <v>193</v>
      </c>
      <c r="Z22" s="35" t="s">
        <v>193</v>
      </c>
      <c r="AA22" s="35" t="s">
        <v>193</v>
      </c>
      <c r="AB22" s="35" t="s">
        <v>193</v>
      </c>
      <c r="AC22" s="35" t="s">
        <v>193</v>
      </c>
      <c r="AD22" s="35" t="s">
        <v>193</v>
      </c>
      <c r="AE22" s="35" t="s">
        <v>193</v>
      </c>
    </row>
    <row r="23" spans="1:31" ht="56.25">
      <c r="A23" s="33" t="s">
        <v>206</v>
      </c>
      <c r="B23" s="34" t="s">
        <v>207</v>
      </c>
      <c r="C23" s="35" t="s">
        <v>174</v>
      </c>
      <c r="D23" s="35" t="s">
        <v>193</v>
      </c>
      <c r="E23" s="35" t="s">
        <v>193</v>
      </c>
      <c r="F23" s="35" t="s">
        <v>193</v>
      </c>
      <c r="G23" s="35" t="s">
        <v>193</v>
      </c>
      <c r="H23" s="35" t="s">
        <v>193</v>
      </c>
      <c r="I23" s="35" t="s">
        <v>193</v>
      </c>
      <c r="J23" s="35" t="s">
        <v>193</v>
      </c>
      <c r="K23" s="35" t="s">
        <v>193</v>
      </c>
      <c r="L23" s="35" t="s">
        <v>193</v>
      </c>
      <c r="M23" s="35" t="s">
        <v>193</v>
      </c>
      <c r="N23" s="35" t="s">
        <v>193</v>
      </c>
      <c r="O23" s="35" t="s">
        <v>193</v>
      </c>
      <c r="P23" s="35" t="s">
        <v>193</v>
      </c>
      <c r="Q23" s="35" t="s">
        <v>193</v>
      </c>
      <c r="R23" s="35" t="s">
        <v>193</v>
      </c>
      <c r="S23" s="35" t="s">
        <v>193</v>
      </c>
      <c r="T23" s="35" t="s">
        <v>193</v>
      </c>
      <c r="U23" s="35" t="s">
        <v>193</v>
      </c>
      <c r="V23" s="35" t="s">
        <v>193</v>
      </c>
      <c r="W23" s="35" t="s">
        <v>193</v>
      </c>
      <c r="X23" s="35" t="s">
        <v>193</v>
      </c>
      <c r="Y23" s="35" t="s">
        <v>193</v>
      </c>
      <c r="Z23" s="35" t="s">
        <v>193</v>
      </c>
      <c r="AA23" s="35" t="s">
        <v>193</v>
      </c>
      <c r="AB23" s="35" t="s">
        <v>193</v>
      </c>
      <c r="AC23" s="35" t="s">
        <v>193</v>
      </c>
      <c r="AD23" s="35" t="s">
        <v>193</v>
      </c>
      <c r="AE23" s="35" t="s">
        <v>193</v>
      </c>
    </row>
    <row r="24" spans="1:31" ht="56.25">
      <c r="A24" s="39" t="s">
        <v>208</v>
      </c>
      <c r="B24" s="40" t="s">
        <v>209</v>
      </c>
      <c r="C24" s="41" t="s">
        <v>174</v>
      </c>
      <c r="D24" s="41" t="s">
        <v>193</v>
      </c>
      <c r="E24" s="41" t="s">
        <v>193</v>
      </c>
      <c r="F24" s="41" t="s">
        <v>193</v>
      </c>
      <c r="G24" s="41" t="s">
        <v>193</v>
      </c>
      <c r="H24" s="41" t="s">
        <v>193</v>
      </c>
      <c r="I24" s="41" t="s">
        <v>193</v>
      </c>
      <c r="J24" s="41" t="s">
        <v>193</v>
      </c>
      <c r="K24" s="41" t="s">
        <v>193</v>
      </c>
      <c r="L24" s="41" t="s">
        <v>193</v>
      </c>
      <c r="M24" s="41" t="s">
        <v>193</v>
      </c>
      <c r="N24" s="41" t="s">
        <v>193</v>
      </c>
      <c r="O24" s="41" t="s">
        <v>193</v>
      </c>
      <c r="P24" s="41" t="s">
        <v>193</v>
      </c>
      <c r="Q24" s="41" t="s">
        <v>193</v>
      </c>
      <c r="R24" s="41" t="s">
        <v>193</v>
      </c>
      <c r="S24" s="41" t="s">
        <v>193</v>
      </c>
      <c r="T24" s="41" t="s">
        <v>193</v>
      </c>
      <c r="U24" s="41" t="s">
        <v>193</v>
      </c>
      <c r="V24" s="41" t="s">
        <v>193</v>
      </c>
      <c r="W24" s="41" t="s">
        <v>193</v>
      </c>
      <c r="X24" s="41" t="s">
        <v>193</v>
      </c>
      <c r="Y24" s="41" t="s">
        <v>193</v>
      </c>
      <c r="Z24" s="41" t="s">
        <v>193</v>
      </c>
      <c r="AA24" s="41" t="s">
        <v>193</v>
      </c>
      <c r="AB24" s="41" t="s">
        <v>193</v>
      </c>
      <c r="AC24" s="41" t="s">
        <v>193</v>
      </c>
      <c r="AD24" s="41" t="s">
        <v>193</v>
      </c>
      <c r="AE24" s="41" t="s">
        <v>193</v>
      </c>
    </row>
    <row r="25" spans="1:31" ht="37.5">
      <c r="A25" s="33" t="s">
        <v>210</v>
      </c>
      <c r="B25" s="34" t="s">
        <v>211</v>
      </c>
      <c r="C25" s="35" t="s">
        <v>174</v>
      </c>
      <c r="D25" s="35" t="s">
        <v>193</v>
      </c>
      <c r="E25" s="35" t="s">
        <v>193</v>
      </c>
      <c r="F25" s="35" t="s">
        <v>193</v>
      </c>
      <c r="G25" s="35" t="s">
        <v>193</v>
      </c>
      <c r="H25" s="35" t="s">
        <v>193</v>
      </c>
      <c r="I25" s="35" t="s">
        <v>193</v>
      </c>
      <c r="J25" s="35" t="s">
        <v>193</v>
      </c>
      <c r="K25" s="35" t="s">
        <v>193</v>
      </c>
      <c r="L25" s="35" t="s">
        <v>193</v>
      </c>
      <c r="M25" s="35" t="s">
        <v>193</v>
      </c>
      <c r="N25" s="35" t="s">
        <v>193</v>
      </c>
      <c r="O25" s="35" t="s">
        <v>193</v>
      </c>
      <c r="P25" s="35" t="s">
        <v>193</v>
      </c>
      <c r="Q25" s="35" t="s">
        <v>193</v>
      </c>
      <c r="R25" s="35" t="s">
        <v>193</v>
      </c>
      <c r="S25" s="35" t="s">
        <v>193</v>
      </c>
      <c r="T25" s="35" t="s">
        <v>193</v>
      </c>
      <c r="U25" s="35" t="s">
        <v>193</v>
      </c>
      <c r="V25" s="35" t="s">
        <v>193</v>
      </c>
      <c r="W25" s="35" t="s">
        <v>193</v>
      </c>
      <c r="X25" s="35" t="s">
        <v>193</v>
      </c>
      <c r="Y25" s="35" t="s">
        <v>193</v>
      </c>
      <c r="Z25" s="35" t="s">
        <v>193</v>
      </c>
      <c r="AA25" s="35" t="s">
        <v>193</v>
      </c>
      <c r="AB25" s="35" t="s">
        <v>193</v>
      </c>
      <c r="AC25" s="35" t="s">
        <v>193</v>
      </c>
      <c r="AD25" s="35" t="s">
        <v>193</v>
      </c>
      <c r="AE25" s="35" t="s">
        <v>193</v>
      </c>
    </row>
    <row r="26" spans="1:31" ht="112.5">
      <c r="A26" s="33" t="s">
        <v>210</v>
      </c>
      <c r="B26" s="34" t="s">
        <v>212</v>
      </c>
      <c r="C26" s="35" t="s">
        <v>174</v>
      </c>
      <c r="D26" s="35" t="s">
        <v>193</v>
      </c>
      <c r="E26" s="35" t="s">
        <v>193</v>
      </c>
      <c r="F26" s="35" t="s">
        <v>193</v>
      </c>
      <c r="G26" s="35" t="s">
        <v>193</v>
      </c>
      <c r="H26" s="35" t="s">
        <v>193</v>
      </c>
      <c r="I26" s="35" t="s">
        <v>193</v>
      </c>
      <c r="J26" s="35" t="s">
        <v>193</v>
      </c>
      <c r="K26" s="35" t="s">
        <v>193</v>
      </c>
      <c r="L26" s="35" t="s">
        <v>193</v>
      </c>
      <c r="M26" s="35" t="s">
        <v>193</v>
      </c>
      <c r="N26" s="35" t="s">
        <v>193</v>
      </c>
      <c r="O26" s="35" t="s">
        <v>193</v>
      </c>
      <c r="P26" s="35" t="s">
        <v>193</v>
      </c>
      <c r="Q26" s="35" t="s">
        <v>193</v>
      </c>
      <c r="R26" s="35" t="s">
        <v>193</v>
      </c>
      <c r="S26" s="35" t="s">
        <v>193</v>
      </c>
      <c r="T26" s="35" t="s">
        <v>193</v>
      </c>
      <c r="U26" s="35" t="s">
        <v>193</v>
      </c>
      <c r="V26" s="35" t="s">
        <v>193</v>
      </c>
      <c r="W26" s="35" t="s">
        <v>193</v>
      </c>
      <c r="X26" s="35" t="s">
        <v>193</v>
      </c>
      <c r="Y26" s="35" t="s">
        <v>193</v>
      </c>
      <c r="Z26" s="35" t="s">
        <v>193</v>
      </c>
      <c r="AA26" s="35" t="s">
        <v>193</v>
      </c>
      <c r="AB26" s="35" t="s">
        <v>193</v>
      </c>
      <c r="AC26" s="35" t="s">
        <v>193</v>
      </c>
      <c r="AD26" s="35" t="s">
        <v>193</v>
      </c>
      <c r="AE26" s="35" t="s">
        <v>193</v>
      </c>
    </row>
    <row r="27" spans="1:31" ht="93.75">
      <c r="A27" s="33" t="s">
        <v>210</v>
      </c>
      <c r="B27" s="34" t="s">
        <v>213</v>
      </c>
      <c r="C27" s="35" t="s">
        <v>174</v>
      </c>
      <c r="D27" s="35" t="s">
        <v>193</v>
      </c>
      <c r="E27" s="35" t="s">
        <v>193</v>
      </c>
      <c r="F27" s="35" t="s">
        <v>193</v>
      </c>
      <c r="G27" s="35" t="s">
        <v>193</v>
      </c>
      <c r="H27" s="35" t="s">
        <v>193</v>
      </c>
      <c r="I27" s="35" t="s">
        <v>193</v>
      </c>
      <c r="J27" s="35" t="s">
        <v>193</v>
      </c>
      <c r="K27" s="35" t="s">
        <v>193</v>
      </c>
      <c r="L27" s="35" t="s">
        <v>193</v>
      </c>
      <c r="M27" s="35" t="s">
        <v>193</v>
      </c>
      <c r="N27" s="35" t="s">
        <v>193</v>
      </c>
      <c r="O27" s="35" t="s">
        <v>193</v>
      </c>
      <c r="P27" s="35" t="s">
        <v>193</v>
      </c>
      <c r="Q27" s="35" t="s">
        <v>193</v>
      </c>
      <c r="R27" s="35" t="s">
        <v>193</v>
      </c>
      <c r="S27" s="35" t="s">
        <v>193</v>
      </c>
      <c r="T27" s="35" t="s">
        <v>193</v>
      </c>
      <c r="U27" s="35" t="s">
        <v>193</v>
      </c>
      <c r="V27" s="35" t="s">
        <v>193</v>
      </c>
      <c r="W27" s="35" t="s">
        <v>193</v>
      </c>
      <c r="X27" s="35" t="s">
        <v>193</v>
      </c>
      <c r="Y27" s="35" t="s">
        <v>193</v>
      </c>
      <c r="Z27" s="35" t="s">
        <v>193</v>
      </c>
      <c r="AA27" s="35" t="s">
        <v>193</v>
      </c>
      <c r="AB27" s="35" t="s">
        <v>193</v>
      </c>
      <c r="AC27" s="35" t="s">
        <v>193</v>
      </c>
      <c r="AD27" s="35" t="s">
        <v>193</v>
      </c>
      <c r="AE27" s="35" t="s">
        <v>193</v>
      </c>
    </row>
    <row r="28" spans="1:31" ht="112.5">
      <c r="A28" s="33" t="s">
        <v>210</v>
      </c>
      <c r="B28" s="34" t="s">
        <v>214</v>
      </c>
      <c r="C28" s="35" t="s">
        <v>174</v>
      </c>
      <c r="D28" s="35" t="s">
        <v>193</v>
      </c>
      <c r="E28" s="35" t="s">
        <v>193</v>
      </c>
      <c r="F28" s="35" t="s">
        <v>193</v>
      </c>
      <c r="G28" s="35" t="s">
        <v>193</v>
      </c>
      <c r="H28" s="35" t="s">
        <v>193</v>
      </c>
      <c r="I28" s="35" t="s">
        <v>193</v>
      </c>
      <c r="J28" s="35" t="s">
        <v>193</v>
      </c>
      <c r="K28" s="35" t="s">
        <v>193</v>
      </c>
      <c r="L28" s="35" t="s">
        <v>193</v>
      </c>
      <c r="M28" s="35" t="s">
        <v>193</v>
      </c>
      <c r="N28" s="35" t="s">
        <v>193</v>
      </c>
      <c r="O28" s="35" t="s">
        <v>193</v>
      </c>
      <c r="P28" s="35" t="s">
        <v>193</v>
      </c>
      <c r="Q28" s="35" t="s">
        <v>193</v>
      </c>
      <c r="R28" s="35" t="s">
        <v>193</v>
      </c>
      <c r="S28" s="35" t="s">
        <v>193</v>
      </c>
      <c r="T28" s="35" t="s">
        <v>193</v>
      </c>
      <c r="U28" s="35" t="s">
        <v>193</v>
      </c>
      <c r="V28" s="35" t="s">
        <v>193</v>
      </c>
      <c r="W28" s="35" t="s">
        <v>193</v>
      </c>
      <c r="X28" s="35" t="s">
        <v>193</v>
      </c>
      <c r="Y28" s="35" t="s">
        <v>193</v>
      </c>
      <c r="Z28" s="35" t="s">
        <v>193</v>
      </c>
      <c r="AA28" s="35" t="s">
        <v>193</v>
      </c>
      <c r="AB28" s="35" t="s">
        <v>193</v>
      </c>
      <c r="AC28" s="35" t="s">
        <v>193</v>
      </c>
      <c r="AD28" s="35" t="s">
        <v>193</v>
      </c>
      <c r="AE28" s="35" t="s">
        <v>193</v>
      </c>
    </row>
    <row r="29" spans="1:31" ht="37.5">
      <c r="A29" s="33" t="s">
        <v>215</v>
      </c>
      <c r="B29" s="34" t="s">
        <v>211</v>
      </c>
      <c r="C29" s="35" t="s">
        <v>174</v>
      </c>
      <c r="D29" s="35" t="s">
        <v>193</v>
      </c>
      <c r="E29" s="35" t="s">
        <v>193</v>
      </c>
      <c r="F29" s="35" t="s">
        <v>193</v>
      </c>
      <c r="G29" s="35" t="s">
        <v>193</v>
      </c>
      <c r="H29" s="35" t="s">
        <v>193</v>
      </c>
      <c r="I29" s="35" t="s">
        <v>193</v>
      </c>
      <c r="J29" s="35" t="s">
        <v>193</v>
      </c>
      <c r="K29" s="35" t="s">
        <v>193</v>
      </c>
      <c r="L29" s="35" t="s">
        <v>193</v>
      </c>
      <c r="M29" s="35" t="s">
        <v>193</v>
      </c>
      <c r="N29" s="35" t="s">
        <v>193</v>
      </c>
      <c r="O29" s="35" t="s">
        <v>193</v>
      </c>
      <c r="P29" s="35" t="s">
        <v>193</v>
      </c>
      <c r="Q29" s="35" t="s">
        <v>193</v>
      </c>
      <c r="R29" s="35" t="s">
        <v>193</v>
      </c>
      <c r="S29" s="35" t="s">
        <v>193</v>
      </c>
      <c r="T29" s="35" t="s">
        <v>193</v>
      </c>
      <c r="U29" s="35" t="s">
        <v>193</v>
      </c>
      <c r="V29" s="35" t="s">
        <v>193</v>
      </c>
      <c r="W29" s="35" t="s">
        <v>193</v>
      </c>
      <c r="X29" s="35" t="s">
        <v>193</v>
      </c>
      <c r="Y29" s="35" t="s">
        <v>193</v>
      </c>
      <c r="Z29" s="35" t="s">
        <v>193</v>
      </c>
      <c r="AA29" s="35" t="s">
        <v>193</v>
      </c>
      <c r="AB29" s="35" t="s">
        <v>193</v>
      </c>
      <c r="AC29" s="35" t="s">
        <v>193</v>
      </c>
      <c r="AD29" s="35" t="s">
        <v>193</v>
      </c>
      <c r="AE29" s="35" t="s">
        <v>193</v>
      </c>
    </row>
    <row r="30" spans="1:31" ht="112.5">
      <c r="A30" s="33" t="s">
        <v>215</v>
      </c>
      <c r="B30" s="34" t="s">
        <v>212</v>
      </c>
      <c r="C30" s="35" t="s">
        <v>174</v>
      </c>
      <c r="D30" s="35" t="s">
        <v>193</v>
      </c>
      <c r="E30" s="35" t="s">
        <v>193</v>
      </c>
      <c r="F30" s="35" t="s">
        <v>193</v>
      </c>
      <c r="G30" s="35" t="s">
        <v>193</v>
      </c>
      <c r="H30" s="35" t="s">
        <v>193</v>
      </c>
      <c r="I30" s="35" t="s">
        <v>193</v>
      </c>
      <c r="J30" s="35" t="s">
        <v>193</v>
      </c>
      <c r="K30" s="35" t="s">
        <v>193</v>
      </c>
      <c r="L30" s="35" t="s">
        <v>193</v>
      </c>
      <c r="M30" s="35" t="s">
        <v>193</v>
      </c>
      <c r="N30" s="35" t="s">
        <v>193</v>
      </c>
      <c r="O30" s="35" t="s">
        <v>193</v>
      </c>
      <c r="P30" s="35" t="s">
        <v>193</v>
      </c>
      <c r="Q30" s="35" t="s">
        <v>193</v>
      </c>
      <c r="R30" s="35" t="s">
        <v>193</v>
      </c>
      <c r="S30" s="35" t="s">
        <v>193</v>
      </c>
      <c r="T30" s="35" t="s">
        <v>193</v>
      </c>
      <c r="U30" s="35" t="s">
        <v>193</v>
      </c>
      <c r="V30" s="35" t="s">
        <v>193</v>
      </c>
      <c r="W30" s="35" t="s">
        <v>193</v>
      </c>
      <c r="X30" s="35" t="s">
        <v>193</v>
      </c>
      <c r="Y30" s="35" t="s">
        <v>193</v>
      </c>
      <c r="Z30" s="35" t="s">
        <v>193</v>
      </c>
      <c r="AA30" s="35" t="s">
        <v>193</v>
      </c>
      <c r="AB30" s="35" t="s">
        <v>193</v>
      </c>
      <c r="AC30" s="35" t="s">
        <v>193</v>
      </c>
      <c r="AD30" s="35" t="s">
        <v>193</v>
      </c>
      <c r="AE30" s="35" t="s">
        <v>193</v>
      </c>
    </row>
    <row r="31" spans="1:31" ht="93.75">
      <c r="A31" s="33" t="s">
        <v>215</v>
      </c>
      <c r="B31" s="34" t="s">
        <v>213</v>
      </c>
      <c r="C31" s="35" t="s">
        <v>174</v>
      </c>
      <c r="D31" s="35" t="s">
        <v>193</v>
      </c>
      <c r="E31" s="35" t="s">
        <v>193</v>
      </c>
      <c r="F31" s="35" t="s">
        <v>193</v>
      </c>
      <c r="G31" s="35" t="s">
        <v>193</v>
      </c>
      <c r="H31" s="35" t="s">
        <v>193</v>
      </c>
      <c r="I31" s="35" t="s">
        <v>193</v>
      </c>
      <c r="J31" s="35" t="s">
        <v>193</v>
      </c>
      <c r="K31" s="35" t="s">
        <v>193</v>
      </c>
      <c r="L31" s="35" t="s">
        <v>193</v>
      </c>
      <c r="M31" s="35" t="s">
        <v>193</v>
      </c>
      <c r="N31" s="35" t="s">
        <v>193</v>
      </c>
      <c r="O31" s="35" t="s">
        <v>193</v>
      </c>
      <c r="P31" s="35" t="s">
        <v>193</v>
      </c>
      <c r="Q31" s="35" t="s">
        <v>193</v>
      </c>
      <c r="R31" s="35" t="s">
        <v>193</v>
      </c>
      <c r="S31" s="35" t="s">
        <v>193</v>
      </c>
      <c r="T31" s="35" t="s">
        <v>193</v>
      </c>
      <c r="U31" s="35" t="s">
        <v>193</v>
      </c>
      <c r="V31" s="35" t="s">
        <v>193</v>
      </c>
      <c r="W31" s="35" t="s">
        <v>193</v>
      </c>
      <c r="X31" s="35" t="s">
        <v>193</v>
      </c>
      <c r="Y31" s="35" t="s">
        <v>193</v>
      </c>
      <c r="Z31" s="35" t="s">
        <v>193</v>
      </c>
      <c r="AA31" s="35" t="s">
        <v>193</v>
      </c>
      <c r="AB31" s="35" t="s">
        <v>193</v>
      </c>
      <c r="AC31" s="35" t="s">
        <v>193</v>
      </c>
      <c r="AD31" s="35" t="s">
        <v>193</v>
      </c>
      <c r="AE31" s="35" t="s">
        <v>193</v>
      </c>
    </row>
    <row r="32" spans="1:31" ht="112.5">
      <c r="A32" s="33" t="s">
        <v>215</v>
      </c>
      <c r="B32" s="34" t="s">
        <v>216</v>
      </c>
      <c r="C32" s="35" t="s">
        <v>174</v>
      </c>
      <c r="D32" s="35" t="s">
        <v>193</v>
      </c>
      <c r="E32" s="35" t="s">
        <v>193</v>
      </c>
      <c r="F32" s="35" t="s">
        <v>193</v>
      </c>
      <c r="G32" s="35" t="s">
        <v>193</v>
      </c>
      <c r="H32" s="35" t="s">
        <v>193</v>
      </c>
      <c r="I32" s="35" t="s">
        <v>193</v>
      </c>
      <c r="J32" s="35" t="s">
        <v>193</v>
      </c>
      <c r="K32" s="35" t="s">
        <v>193</v>
      </c>
      <c r="L32" s="35" t="s">
        <v>193</v>
      </c>
      <c r="M32" s="35" t="s">
        <v>193</v>
      </c>
      <c r="N32" s="35" t="s">
        <v>193</v>
      </c>
      <c r="O32" s="35" t="s">
        <v>193</v>
      </c>
      <c r="P32" s="35" t="s">
        <v>193</v>
      </c>
      <c r="Q32" s="35" t="s">
        <v>193</v>
      </c>
      <c r="R32" s="35" t="s">
        <v>193</v>
      </c>
      <c r="S32" s="35" t="s">
        <v>193</v>
      </c>
      <c r="T32" s="35" t="s">
        <v>193</v>
      </c>
      <c r="U32" s="35" t="s">
        <v>193</v>
      </c>
      <c r="V32" s="35" t="s">
        <v>193</v>
      </c>
      <c r="W32" s="35" t="s">
        <v>193</v>
      </c>
      <c r="X32" s="35" t="s">
        <v>193</v>
      </c>
      <c r="Y32" s="35" t="s">
        <v>193</v>
      </c>
      <c r="Z32" s="35" t="s">
        <v>193</v>
      </c>
      <c r="AA32" s="35" t="s">
        <v>193</v>
      </c>
      <c r="AB32" s="35" t="s">
        <v>193</v>
      </c>
      <c r="AC32" s="35" t="s">
        <v>193</v>
      </c>
      <c r="AD32" s="35" t="s">
        <v>193</v>
      </c>
      <c r="AE32" s="35" t="s">
        <v>193</v>
      </c>
    </row>
    <row r="33" spans="1:31" ht="93.75">
      <c r="A33" s="39" t="s">
        <v>217</v>
      </c>
      <c r="B33" s="40" t="s">
        <v>218</v>
      </c>
      <c r="C33" s="41" t="s">
        <v>174</v>
      </c>
      <c r="D33" s="41" t="s">
        <v>193</v>
      </c>
      <c r="E33" s="41" t="s">
        <v>193</v>
      </c>
      <c r="F33" s="41" t="s">
        <v>193</v>
      </c>
      <c r="G33" s="41" t="s">
        <v>193</v>
      </c>
      <c r="H33" s="41" t="s">
        <v>193</v>
      </c>
      <c r="I33" s="41" t="s">
        <v>193</v>
      </c>
      <c r="J33" s="41" t="s">
        <v>193</v>
      </c>
      <c r="K33" s="41" t="s">
        <v>193</v>
      </c>
      <c r="L33" s="41" t="s">
        <v>193</v>
      </c>
      <c r="M33" s="41" t="s">
        <v>193</v>
      </c>
      <c r="N33" s="41" t="s">
        <v>193</v>
      </c>
      <c r="O33" s="41" t="s">
        <v>193</v>
      </c>
      <c r="P33" s="41" t="s">
        <v>193</v>
      </c>
      <c r="Q33" s="41" t="s">
        <v>193</v>
      </c>
      <c r="R33" s="41" t="s">
        <v>193</v>
      </c>
      <c r="S33" s="41" t="s">
        <v>193</v>
      </c>
      <c r="T33" s="41" t="s">
        <v>193</v>
      </c>
      <c r="U33" s="41" t="s">
        <v>193</v>
      </c>
      <c r="V33" s="41" t="s">
        <v>193</v>
      </c>
      <c r="W33" s="41" t="s">
        <v>193</v>
      </c>
      <c r="X33" s="41" t="s">
        <v>193</v>
      </c>
      <c r="Y33" s="41" t="s">
        <v>193</v>
      </c>
      <c r="Z33" s="41" t="s">
        <v>193</v>
      </c>
      <c r="AA33" s="41" t="s">
        <v>193</v>
      </c>
      <c r="AB33" s="41" t="s">
        <v>193</v>
      </c>
      <c r="AC33" s="41" t="s">
        <v>193</v>
      </c>
      <c r="AD33" s="41" t="s">
        <v>193</v>
      </c>
      <c r="AE33" s="41" t="s">
        <v>193</v>
      </c>
    </row>
    <row r="34" spans="1:31" ht="75">
      <c r="A34" s="33" t="s">
        <v>219</v>
      </c>
      <c r="B34" s="34" t="s">
        <v>220</v>
      </c>
      <c r="C34" s="35" t="s">
        <v>174</v>
      </c>
      <c r="D34" s="35" t="s">
        <v>193</v>
      </c>
      <c r="E34" s="35" t="s">
        <v>193</v>
      </c>
      <c r="F34" s="35" t="s">
        <v>193</v>
      </c>
      <c r="G34" s="35" t="s">
        <v>193</v>
      </c>
      <c r="H34" s="35" t="s">
        <v>193</v>
      </c>
      <c r="I34" s="35" t="s">
        <v>193</v>
      </c>
      <c r="J34" s="35" t="s">
        <v>193</v>
      </c>
      <c r="K34" s="35" t="s">
        <v>193</v>
      </c>
      <c r="L34" s="35" t="s">
        <v>193</v>
      </c>
      <c r="M34" s="35" t="s">
        <v>193</v>
      </c>
      <c r="N34" s="35" t="s">
        <v>193</v>
      </c>
      <c r="O34" s="35" t="s">
        <v>193</v>
      </c>
      <c r="P34" s="35" t="s">
        <v>193</v>
      </c>
      <c r="Q34" s="35" t="s">
        <v>193</v>
      </c>
      <c r="R34" s="35" t="s">
        <v>193</v>
      </c>
      <c r="S34" s="35" t="s">
        <v>193</v>
      </c>
      <c r="T34" s="35" t="s">
        <v>193</v>
      </c>
      <c r="U34" s="35" t="s">
        <v>193</v>
      </c>
      <c r="V34" s="35" t="s">
        <v>193</v>
      </c>
      <c r="W34" s="35" t="s">
        <v>193</v>
      </c>
      <c r="X34" s="35" t="s">
        <v>193</v>
      </c>
      <c r="Y34" s="35" t="s">
        <v>193</v>
      </c>
      <c r="Z34" s="35" t="s">
        <v>193</v>
      </c>
      <c r="AA34" s="35" t="s">
        <v>193</v>
      </c>
      <c r="AB34" s="35" t="s">
        <v>193</v>
      </c>
      <c r="AC34" s="35" t="s">
        <v>193</v>
      </c>
      <c r="AD34" s="35" t="s">
        <v>193</v>
      </c>
      <c r="AE34" s="35" t="s">
        <v>193</v>
      </c>
    </row>
    <row r="35" spans="1:31" ht="66.400000000000006" customHeight="1">
      <c r="A35" s="33" t="s">
        <v>219</v>
      </c>
      <c r="B35" s="34" t="s">
        <v>221</v>
      </c>
      <c r="C35" s="43" t="s">
        <v>222</v>
      </c>
      <c r="D35" s="35" t="s">
        <v>193</v>
      </c>
      <c r="E35" s="35" t="s">
        <v>193</v>
      </c>
      <c r="F35" s="35" t="s">
        <v>193</v>
      </c>
      <c r="G35" s="35" t="s">
        <v>193</v>
      </c>
      <c r="H35" s="35" t="s">
        <v>869</v>
      </c>
      <c r="I35" s="35" t="s">
        <v>869</v>
      </c>
      <c r="J35" s="35" t="s">
        <v>869</v>
      </c>
      <c r="K35" s="35" t="s">
        <v>869</v>
      </c>
      <c r="L35" s="35" t="s">
        <v>884</v>
      </c>
      <c r="M35" s="35" t="s">
        <v>869</v>
      </c>
      <c r="N35" s="35" t="s">
        <v>869</v>
      </c>
      <c r="O35" s="35" t="s">
        <v>869</v>
      </c>
      <c r="P35" s="35" t="s">
        <v>1070</v>
      </c>
      <c r="Q35" s="35" t="s">
        <v>193</v>
      </c>
      <c r="R35" s="35" t="s">
        <v>193</v>
      </c>
      <c r="S35" s="35" t="s">
        <v>193</v>
      </c>
      <c r="T35" s="35">
        <v>1.675</v>
      </c>
      <c r="U35" s="35">
        <v>0</v>
      </c>
      <c r="V35" s="35">
        <v>0</v>
      </c>
      <c r="W35" s="35">
        <v>0</v>
      </c>
      <c r="X35" s="35">
        <v>0</v>
      </c>
      <c r="Y35" s="35">
        <v>0</v>
      </c>
      <c r="Z35" s="35">
        <v>0</v>
      </c>
      <c r="AA35" s="35">
        <v>0</v>
      </c>
      <c r="AB35" s="35">
        <v>10</v>
      </c>
      <c r="AC35" s="35" t="s">
        <v>1071</v>
      </c>
      <c r="AD35" s="35" t="s">
        <v>869</v>
      </c>
      <c r="AE35" s="35" t="s">
        <v>869</v>
      </c>
    </row>
    <row r="36" spans="1:31" ht="50.65" customHeight="1">
      <c r="A36" s="33" t="s">
        <v>219</v>
      </c>
      <c r="B36" s="34" t="s">
        <v>223</v>
      </c>
      <c r="C36" s="43" t="s">
        <v>224</v>
      </c>
      <c r="D36" s="35" t="s">
        <v>193</v>
      </c>
      <c r="E36" s="35" t="s">
        <v>193</v>
      </c>
      <c r="F36" s="35" t="s">
        <v>193</v>
      </c>
      <c r="G36" s="35" t="s">
        <v>193</v>
      </c>
      <c r="H36" s="35" t="s">
        <v>869</v>
      </c>
      <c r="I36" s="35" t="s">
        <v>869</v>
      </c>
      <c r="J36" s="35" t="s">
        <v>869</v>
      </c>
      <c r="K36" s="35" t="s">
        <v>869</v>
      </c>
      <c r="L36" s="35" t="s">
        <v>884</v>
      </c>
      <c r="M36" s="35" t="s">
        <v>869</v>
      </c>
      <c r="N36" s="35" t="s">
        <v>869</v>
      </c>
      <c r="O36" s="35" t="s">
        <v>869</v>
      </c>
      <c r="P36" s="35" t="s">
        <v>869</v>
      </c>
      <c r="Q36" s="35" t="s">
        <v>193</v>
      </c>
      <c r="R36" s="35" t="s">
        <v>193</v>
      </c>
      <c r="S36" s="35" t="s">
        <v>193</v>
      </c>
      <c r="T36" s="35">
        <f>T35</f>
        <v>1.675</v>
      </c>
      <c r="U36" s="35">
        <v>0</v>
      </c>
      <c r="V36" s="35">
        <v>0</v>
      </c>
      <c r="W36" s="35">
        <v>0</v>
      </c>
      <c r="X36" s="35">
        <v>0</v>
      </c>
      <c r="Y36" s="35">
        <v>0</v>
      </c>
      <c r="Z36" s="35">
        <v>0</v>
      </c>
      <c r="AA36" s="35">
        <v>0</v>
      </c>
      <c r="AB36" s="35">
        <v>10</v>
      </c>
      <c r="AC36" s="35" t="s">
        <v>1071</v>
      </c>
      <c r="AD36" s="35" t="s">
        <v>869</v>
      </c>
      <c r="AE36" s="35" t="s">
        <v>869</v>
      </c>
    </row>
    <row r="37" spans="1:31" ht="93.75">
      <c r="A37" s="33" t="s">
        <v>225</v>
      </c>
      <c r="B37" s="34" t="s">
        <v>226</v>
      </c>
      <c r="C37" s="35" t="s">
        <v>174</v>
      </c>
      <c r="D37" s="35" t="s">
        <v>193</v>
      </c>
      <c r="E37" s="35" t="s">
        <v>193</v>
      </c>
      <c r="F37" s="35" t="s">
        <v>193</v>
      </c>
      <c r="G37" s="35" t="s">
        <v>193</v>
      </c>
      <c r="H37" s="35" t="s">
        <v>193</v>
      </c>
      <c r="I37" s="35" t="s">
        <v>193</v>
      </c>
      <c r="J37" s="35" t="s">
        <v>193</v>
      </c>
      <c r="K37" s="35" t="s">
        <v>193</v>
      </c>
      <c r="L37" s="35" t="s">
        <v>193</v>
      </c>
      <c r="M37" s="35" t="s">
        <v>193</v>
      </c>
      <c r="N37" s="35" t="s">
        <v>193</v>
      </c>
      <c r="O37" s="35" t="s">
        <v>193</v>
      </c>
      <c r="P37" s="35" t="s">
        <v>193</v>
      </c>
      <c r="Q37" s="35" t="s">
        <v>193</v>
      </c>
      <c r="R37" s="35" t="s">
        <v>193</v>
      </c>
      <c r="S37" s="35" t="s">
        <v>193</v>
      </c>
      <c r="T37" s="35" t="s">
        <v>193</v>
      </c>
      <c r="U37" s="35" t="s">
        <v>193</v>
      </c>
      <c r="V37" s="35" t="s">
        <v>193</v>
      </c>
      <c r="W37" s="35" t="s">
        <v>193</v>
      </c>
      <c r="X37" s="35" t="s">
        <v>193</v>
      </c>
      <c r="Y37" s="35" t="s">
        <v>193</v>
      </c>
      <c r="Z37" s="35" t="s">
        <v>193</v>
      </c>
      <c r="AA37" s="35" t="s">
        <v>193</v>
      </c>
      <c r="AB37" s="35" t="s">
        <v>193</v>
      </c>
      <c r="AC37" s="35" t="s">
        <v>193</v>
      </c>
      <c r="AD37" s="35" t="s">
        <v>193</v>
      </c>
      <c r="AE37" s="35" t="s">
        <v>193</v>
      </c>
    </row>
    <row r="38" spans="1:31" ht="121.5" customHeight="1">
      <c r="A38" s="33" t="s">
        <v>225</v>
      </c>
      <c r="B38" s="44" t="s">
        <v>227</v>
      </c>
      <c r="C38" s="43" t="s">
        <v>228</v>
      </c>
      <c r="D38" s="35">
        <v>1987</v>
      </c>
      <c r="E38" s="35" t="s">
        <v>1072</v>
      </c>
      <c r="F38" s="35" t="s">
        <v>193</v>
      </c>
      <c r="G38" s="35">
        <v>2016</v>
      </c>
      <c r="H38" s="35" t="s">
        <v>869</v>
      </c>
      <c r="I38" s="35" t="s">
        <v>869</v>
      </c>
      <c r="J38" s="35" t="s">
        <v>869</v>
      </c>
      <c r="K38" s="35" t="s">
        <v>869</v>
      </c>
      <c r="L38" s="35" t="s">
        <v>884</v>
      </c>
      <c r="M38" s="35" t="s">
        <v>869</v>
      </c>
      <c r="N38" s="35" t="s">
        <v>869</v>
      </c>
      <c r="O38" s="35" t="s">
        <v>869</v>
      </c>
      <c r="P38" s="35" t="s">
        <v>942</v>
      </c>
      <c r="Q38" s="35">
        <v>14.35</v>
      </c>
      <c r="R38" s="235">
        <v>43635</v>
      </c>
      <c r="S38" s="35">
        <v>112.1</v>
      </c>
      <c r="T38" s="35">
        <v>1.675</v>
      </c>
      <c r="U38" s="35">
        <v>32</v>
      </c>
      <c r="V38" s="35">
        <v>50</v>
      </c>
      <c r="W38" s="35">
        <v>16</v>
      </c>
      <c r="X38" s="35">
        <v>25</v>
      </c>
      <c r="Y38" s="35" t="s">
        <v>193</v>
      </c>
      <c r="Z38" s="35" t="s">
        <v>193</v>
      </c>
      <c r="AA38" s="35">
        <v>110</v>
      </c>
      <c r="AB38" s="35">
        <v>110</v>
      </c>
      <c r="AC38" s="35" t="s">
        <v>1073</v>
      </c>
      <c r="AD38" s="35" t="s">
        <v>884</v>
      </c>
      <c r="AE38" s="35" t="s">
        <v>869</v>
      </c>
    </row>
    <row r="39" spans="1:31" ht="134.25" customHeight="1">
      <c r="A39" s="33" t="s">
        <v>225</v>
      </c>
      <c r="B39" s="44" t="s">
        <v>229</v>
      </c>
      <c r="C39" s="43" t="s">
        <v>230</v>
      </c>
      <c r="D39" s="35">
        <v>1967</v>
      </c>
      <c r="E39" s="35" t="s">
        <v>1074</v>
      </c>
      <c r="F39" s="35" t="s">
        <v>193</v>
      </c>
      <c r="G39" s="35">
        <v>2017</v>
      </c>
      <c r="H39" s="35" t="s">
        <v>869</v>
      </c>
      <c r="I39" s="35" t="s">
        <v>869</v>
      </c>
      <c r="J39" s="35" t="s">
        <v>869</v>
      </c>
      <c r="K39" s="35" t="s">
        <v>869</v>
      </c>
      <c r="L39" s="35" t="s">
        <v>884</v>
      </c>
      <c r="M39" s="35" t="s">
        <v>869</v>
      </c>
      <c r="N39" s="35" t="s">
        <v>869</v>
      </c>
      <c r="O39" s="35" t="s">
        <v>869</v>
      </c>
      <c r="P39" s="139" t="s">
        <v>1075</v>
      </c>
      <c r="Q39" s="35">
        <v>5.28</v>
      </c>
      <c r="R39" s="258">
        <v>43817.791666666701</v>
      </c>
      <c r="S39" s="35">
        <v>127.9</v>
      </c>
      <c r="T39" s="259">
        <v>9.1679967999999992</v>
      </c>
      <c r="U39" s="35">
        <v>20</v>
      </c>
      <c r="V39" s="260">
        <v>32</v>
      </c>
      <c r="W39" s="260">
        <v>10</v>
      </c>
      <c r="X39" s="260">
        <v>16</v>
      </c>
      <c r="Y39" s="35" t="s">
        <v>869</v>
      </c>
      <c r="Z39" s="35" t="s">
        <v>869</v>
      </c>
      <c r="AA39" s="35">
        <v>110</v>
      </c>
      <c r="AB39" s="35">
        <v>110</v>
      </c>
      <c r="AC39" s="35" t="s">
        <v>1076</v>
      </c>
      <c r="AD39" s="35" t="s">
        <v>869</v>
      </c>
      <c r="AE39" s="35" t="s">
        <v>869</v>
      </c>
    </row>
    <row r="40" spans="1:31" ht="92.25" hidden="1" customHeight="1">
      <c r="A40" s="33" t="s">
        <v>225</v>
      </c>
      <c r="B40" s="45">
        <v>0</v>
      </c>
      <c r="C40" s="43">
        <v>0</v>
      </c>
      <c r="D40" s="35">
        <v>0</v>
      </c>
      <c r="E40" s="35">
        <v>0</v>
      </c>
      <c r="F40" s="35" t="s">
        <v>193</v>
      </c>
      <c r="G40" s="35">
        <v>0</v>
      </c>
      <c r="H40" s="35" t="s">
        <v>869</v>
      </c>
      <c r="I40" s="35" t="s">
        <v>869</v>
      </c>
      <c r="J40" s="35" t="s">
        <v>869</v>
      </c>
      <c r="K40" s="35" t="s">
        <v>869</v>
      </c>
      <c r="L40" s="35">
        <v>0</v>
      </c>
      <c r="M40" s="35" t="s">
        <v>869</v>
      </c>
      <c r="N40" s="35" t="s">
        <v>869</v>
      </c>
      <c r="O40" s="35" t="s">
        <v>869</v>
      </c>
      <c r="P40" s="35">
        <v>0</v>
      </c>
      <c r="Q40" s="35">
        <v>0</v>
      </c>
      <c r="R40" s="235"/>
      <c r="S40" s="35">
        <v>139</v>
      </c>
      <c r="T40" s="35"/>
      <c r="U40" s="35">
        <v>0</v>
      </c>
      <c r="V40" s="35">
        <v>0</v>
      </c>
      <c r="W40" s="35">
        <v>0</v>
      </c>
      <c r="X40" s="35">
        <v>0</v>
      </c>
      <c r="Y40" s="35" t="s">
        <v>193</v>
      </c>
      <c r="Z40" s="35" t="s">
        <v>193</v>
      </c>
      <c r="AA40" s="35">
        <v>0</v>
      </c>
      <c r="AB40" s="35">
        <v>0</v>
      </c>
      <c r="AC40" s="35">
        <v>0</v>
      </c>
      <c r="AD40" s="35">
        <v>0</v>
      </c>
      <c r="AE40" s="35">
        <v>0</v>
      </c>
    </row>
    <row r="41" spans="1:31" ht="94.5" hidden="1" customHeight="1">
      <c r="A41" s="33" t="s">
        <v>225</v>
      </c>
      <c r="B41" s="45">
        <v>0</v>
      </c>
      <c r="C41" s="43">
        <v>0</v>
      </c>
      <c r="D41" s="35">
        <v>0</v>
      </c>
      <c r="E41" s="35">
        <v>0</v>
      </c>
      <c r="F41" s="35" t="s">
        <v>193</v>
      </c>
      <c r="G41" s="35">
        <v>0</v>
      </c>
      <c r="H41" s="35" t="s">
        <v>869</v>
      </c>
      <c r="I41" s="35" t="s">
        <v>869</v>
      </c>
      <c r="J41" s="35" t="s">
        <v>869</v>
      </c>
      <c r="K41" s="35" t="s">
        <v>869</v>
      </c>
      <c r="L41" s="35">
        <v>0</v>
      </c>
      <c r="M41" s="35" t="s">
        <v>869</v>
      </c>
      <c r="N41" s="35" t="s">
        <v>869</v>
      </c>
      <c r="O41" s="35" t="s">
        <v>869</v>
      </c>
      <c r="P41" s="35">
        <v>0</v>
      </c>
      <c r="Q41" s="35">
        <v>0</v>
      </c>
      <c r="R41" s="235"/>
      <c r="S41" s="35" t="s">
        <v>193</v>
      </c>
      <c r="T41" s="35">
        <v>0</v>
      </c>
      <c r="U41" s="35">
        <v>0</v>
      </c>
      <c r="V41" s="35">
        <v>0</v>
      </c>
      <c r="W41" s="35">
        <v>0</v>
      </c>
      <c r="X41" s="35">
        <v>0</v>
      </c>
      <c r="Y41" s="35">
        <v>0</v>
      </c>
      <c r="Z41" s="35">
        <v>0</v>
      </c>
      <c r="AA41" s="35">
        <v>0</v>
      </c>
      <c r="AB41" s="35">
        <v>0</v>
      </c>
      <c r="AC41" s="35">
        <v>0</v>
      </c>
      <c r="AD41" s="35">
        <v>0</v>
      </c>
      <c r="AE41" s="35">
        <v>0</v>
      </c>
    </row>
    <row r="42" spans="1:31" ht="37.5">
      <c r="A42" s="25" t="s">
        <v>231</v>
      </c>
      <c r="B42" s="26" t="s">
        <v>232</v>
      </c>
      <c r="C42" s="27" t="s">
        <v>174</v>
      </c>
      <c r="D42" s="27" t="s">
        <v>193</v>
      </c>
      <c r="E42" s="27" t="s">
        <v>193</v>
      </c>
      <c r="F42" s="27" t="s">
        <v>193</v>
      </c>
      <c r="G42" s="27" t="s">
        <v>193</v>
      </c>
      <c r="H42" s="27" t="s">
        <v>193</v>
      </c>
      <c r="I42" s="27" t="s">
        <v>193</v>
      </c>
      <c r="J42" s="27" t="s">
        <v>193</v>
      </c>
      <c r="K42" s="27" t="s">
        <v>193</v>
      </c>
      <c r="L42" s="27" t="s">
        <v>193</v>
      </c>
      <c r="M42" s="27" t="s">
        <v>193</v>
      </c>
      <c r="N42" s="27" t="s">
        <v>193</v>
      </c>
      <c r="O42" s="27" t="s">
        <v>193</v>
      </c>
      <c r="P42" s="27" t="s">
        <v>193</v>
      </c>
      <c r="Q42" s="27" t="s">
        <v>193</v>
      </c>
      <c r="R42" s="27" t="s">
        <v>193</v>
      </c>
      <c r="S42" s="27" t="s">
        <v>193</v>
      </c>
      <c r="T42" s="27" t="s">
        <v>193</v>
      </c>
      <c r="U42" s="27" t="s">
        <v>193</v>
      </c>
      <c r="V42" s="27" t="s">
        <v>193</v>
      </c>
      <c r="W42" s="27" t="s">
        <v>193</v>
      </c>
      <c r="X42" s="27" t="s">
        <v>193</v>
      </c>
      <c r="Y42" s="27" t="s">
        <v>193</v>
      </c>
      <c r="Z42" s="27" t="s">
        <v>193</v>
      </c>
      <c r="AA42" s="27" t="s">
        <v>193</v>
      </c>
      <c r="AB42" s="27" t="s">
        <v>193</v>
      </c>
      <c r="AC42" s="27" t="s">
        <v>193</v>
      </c>
      <c r="AD42" s="27" t="s">
        <v>193</v>
      </c>
      <c r="AE42" s="27" t="s">
        <v>193</v>
      </c>
    </row>
    <row r="43" spans="1:31" ht="75">
      <c r="A43" s="39" t="s">
        <v>233</v>
      </c>
      <c r="B43" s="40" t="s">
        <v>234</v>
      </c>
      <c r="C43" s="41" t="s">
        <v>174</v>
      </c>
      <c r="D43" s="41" t="s">
        <v>193</v>
      </c>
      <c r="E43" s="41" t="s">
        <v>193</v>
      </c>
      <c r="F43" s="41" t="s">
        <v>193</v>
      </c>
      <c r="G43" s="41" t="s">
        <v>193</v>
      </c>
      <c r="H43" s="41" t="s">
        <v>193</v>
      </c>
      <c r="I43" s="41" t="s">
        <v>193</v>
      </c>
      <c r="J43" s="41" t="s">
        <v>193</v>
      </c>
      <c r="K43" s="41" t="s">
        <v>193</v>
      </c>
      <c r="L43" s="41" t="s">
        <v>193</v>
      </c>
      <c r="M43" s="41" t="s">
        <v>193</v>
      </c>
      <c r="N43" s="41" t="s">
        <v>193</v>
      </c>
      <c r="O43" s="41" t="s">
        <v>193</v>
      </c>
      <c r="P43" s="41" t="s">
        <v>193</v>
      </c>
      <c r="Q43" s="41" t="s">
        <v>193</v>
      </c>
      <c r="R43" s="41" t="s">
        <v>193</v>
      </c>
      <c r="S43" s="41" t="s">
        <v>193</v>
      </c>
      <c r="T43" s="41" t="s">
        <v>193</v>
      </c>
      <c r="U43" s="41" t="s">
        <v>193</v>
      </c>
      <c r="V43" s="41" t="s">
        <v>193</v>
      </c>
      <c r="W43" s="41" t="s">
        <v>193</v>
      </c>
      <c r="X43" s="41" t="s">
        <v>193</v>
      </c>
      <c r="Y43" s="41" t="s">
        <v>193</v>
      </c>
      <c r="Z43" s="41" t="s">
        <v>193</v>
      </c>
      <c r="AA43" s="41" t="s">
        <v>193</v>
      </c>
      <c r="AB43" s="41" t="s">
        <v>193</v>
      </c>
      <c r="AC43" s="41" t="s">
        <v>193</v>
      </c>
      <c r="AD43" s="41" t="s">
        <v>193</v>
      </c>
      <c r="AE43" s="41" t="s">
        <v>193</v>
      </c>
    </row>
    <row r="44" spans="1:31" ht="37.5">
      <c r="A44" s="33" t="s">
        <v>235</v>
      </c>
      <c r="B44" s="34" t="s">
        <v>236</v>
      </c>
      <c r="C44" s="35" t="s">
        <v>174</v>
      </c>
      <c r="D44" s="35" t="s">
        <v>193</v>
      </c>
      <c r="E44" s="35" t="s">
        <v>193</v>
      </c>
      <c r="F44" s="35" t="s">
        <v>193</v>
      </c>
      <c r="G44" s="35" t="s">
        <v>193</v>
      </c>
      <c r="H44" s="35" t="s">
        <v>193</v>
      </c>
      <c r="I44" s="35" t="s">
        <v>193</v>
      </c>
      <c r="J44" s="35" t="s">
        <v>193</v>
      </c>
      <c r="K44" s="35" t="s">
        <v>193</v>
      </c>
      <c r="L44" s="35" t="s">
        <v>193</v>
      </c>
      <c r="M44" s="35" t="s">
        <v>193</v>
      </c>
      <c r="N44" s="35" t="s">
        <v>193</v>
      </c>
      <c r="O44" s="35" t="s">
        <v>193</v>
      </c>
      <c r="P44" s="35" t="s">
        <v>193</v>
      </c>
      <c r="Q44" s="35" t="s">
        <v>193</v>
      </c>
      <c r="R44" s="35" t="s">
        <v>193</v>
      </c>
      <c r="S44" s="35" t="s">
        <v>193</v>
      </c>
      <c r="T44" s="35" t="s">
        <v>193</v>
      </c>
      <c r="U44" s="35" t="s">
        <v>193</v>
      </c>
      <c r="V44" s="35" t="s">
        <v>193</v>
      </c>
      <c r="W44" s="35" t="s">
        <v>193</v>
      </c>
      <c r="X44" s="35" t="s">
        <v>193</v>
      </c>
      <c r="Y44" s="35" t="s">
        <v>193</v>
      </c>
      <c r="Z44" s="35" t="s">
        <v>193</v>
      </c>
      <c r="AA44" s="35" t="s">
        <v>193</v>
      </c>
      <c r="AB44" s="35" t="s">
        <v>193</v>
      </c>
      <c r="AC44" s="35" t="s">
        <v>193</v>
      </c>
      <c r="AD44" s="35" t="s">
        <v>193</v>
      </c>
      <c r="AE44" s="35" t="s">
        <v>193</v>
      </c>
    </row>
    <row r="45" spans="1:31" ht="56.25">
      <c r="A45" s="33" t="s">
        <v>241</v>
      </c>
      <c r="B45" s="34" t="s">
        <v>242</v>
      </c>
      <c r="C45" s="35" t="s">
        <v>174</v>
      </c>
      <c r="D45" s="35" t="s">
        <v>193</v>
      </c>
      <c r="E45" s="35" t="s">
        <v>193</v>
      </c>
      <c r="F45" s="35" t="s">
        <v>193</v>
      </c>
      <c r="G45" s="35" t="s">
        <v>193</v>
      </c>
      <c r="H45" s="35" t="s">
        <v>193</v>
      </c>
      <c r="I45" s="35" t="s">
        <v>193</v>
      </c>
      <c r="J45" s="35" t="s">
        <v>193</v>
      </c>
      <c r="K45" s="35" t="s">
        <v>193</v>
      </c>
      <c r="L45" s="35" t="s">
        <v>193</v>
      </c>
      <c r="M45" s="35" t="s">
        <v>193</v>
      </c>
      <c r="N45" s="35" t="s">
        <v>193</v>
      </c>
      <c r="O45" s="35" t="s">
        <v>193</v>
      </c>
      <c r="P45" s="35" t="s">
        <v>193</v>
      </c>
      <c r="Q45" s="35" t="s">
        <v>193</v>
      </c>
      <c r="R45" s="35" t="s">
        <v>193</v>
      </c>
      <c r="S45" s="35" t="s">
        <v>193</v>
      </c>
      <c r="T45" s="35" t="s">
        <v>193</v>
      </c>
      <c r="U45" s="35" t="s">
        <v>193</v>
      </c>
      <c r="V45" s="35" t="s">
        <v>193</v>
      </c>
      <c r="W45" s="35" t="s">
        <v>193</v>
      </c>
      <c r="X45" s="35" t="s">
        <v>193</v>
      </c>
      <c r="Y45" s="35" t="s">
        <v>193</v>
      </c>
      <c r="Z45" s="35" t="s">
        <v>193</v>
      </c>
      <c r="AA45" s="35" t="s">
        <v>193</v>
      </c>
      <c r="AB45" s="35" t="s">
        <v>193</v>
      </c>
      <c r="AC45" s="35" t="s">
        <v>193</v>
      </c>
      <c r="AD45" s="35" t="s">
        <v>193</v>
      </c>
      <c r="AE45" s="35" t="s">
        <v>193</v>
      </c>
    </row>
    <row r="46" spans="1:31" ht="56.25">
      <c r="A46" s="39" t="s">
        <v>243</v>
      </c>
      <c r="B46" s="40" t="s">
        <v>244</v>
      </c>
      <c r="C46" s="41" t="s">
        <v>174</v>
      </c>
      <c r="D46" s="41" t="s">
        <v>193</v>
      </c>
      <c r="E46" s="41" t="s">
        <v>193</v>
      </c>
      <c r="F46" s="41" t="s">
        <v>193</v>
      </c>
      <c r="G46" s="41" t="s">
        <v>193</v>
      </c>
      <c r="H46" s="41" t="s">
        <v>193</v>
      </c>
      <c r="I46" s="41" t="s">
        <v>193</v>
      </c>
      <c r="J46" s="41" t="s">
        <v>193</v>
      </c>
      <c r="K46" s="41" t="s">
        <v>193</v>
      </c>
      <c r="L46" s="41" t="s">
        <v>193</v>
      </c>
      <c r="M46" s="41" t="s">
        <v>193</v>
      </c>
      <c r="N46" s="41" t="s">
        <v>193</v>
      </c>
      <c r="O46" s="41" t="s">
        <v>193</v>
      </c>
      <c r="P46" s="41" t="s">
        <v>193</v>
      </c>
      <c r="Q46" s="41" t="s">
        <v>193</v>
      </c>
      <c r="R46" s="41" t="s">
        <v>193</v>
      </c>
      <c r="S46" s="41" t="s">
        <v>193</v>
      </c>
      <c r="T46" s="41" t="s">
        <v>193</v>
      </c>
      <c r="U46" s="41" t="s">
        <v>193</v>
      </c>
      <c r="V46" s="41" t="s">
        <v>193</v>
      </c>
      <c r="W46" s="41" t="s">
        <v>193</v>
      </c>
      <c r="X46" s="41" t="s">
        <v>193</v>
      </c>
      <c r="Y46" s="41" t="s">
        <v>193</v>
      </c>
      <c r="Z46" s="41" t="s">
        <v>193</v>
      </c>
      <c r="AA46" s="41" t="s">
        <v>193</v>
      </c>
      <c r="AB46" s="41" t="s">
        <v>193</v>
      </c>
      <c r="AC46" s="41" t="s">
        <v>193</v>
      </c>
      <c r="AD46" s="41" t="s">
        <v>193</v>
      </c>
      <c r="AE46" s="41" t="s">
        <v>193</v>
      </c>
    </row>
    <row r="47" spans="1:31" ht="37.5">
      <c r="A47" s="33" t="s">
        <v>245</v>
      </c>
      <c r="B47" s="34" t="s">
        <v>246</v>
      </c>
      <c r="C47" s="35" t="s">
        <v>174</v>
      </c>
      <c r="D47" s="35" t="s">
        <v>193</v>
      </c>
      <c r="E47" s="35" t="s">
        <v>193</v>
      </c>
      <c r="F47" s="35" t="s">
        <v>193</v>
      </c>
      <c r="G47" s="35" t="s">
        <v>193</v>
      </c>
      <c r="H47" s="35" t="s">
        <v>193</v>
      </c>
      <c r="I47" s="35" t="s">
        <v>193</v>
      </c>
      <c r="J47" s="35" t="s">
        <v>193</v>
      </c>
      <c r="K47" s="35" t="s">
        <v>193</v>
      </c>
      <c r="L47" s="35" t="s">
        <v>193</v>
      </c>
      <c r="M47" s="35" t="s">
        <v>193</v>
      </c>
      <c r="N47" s="35" t="s">
        <v>193</v>
      </c>
      <c r="O47" s="35" t="s">
        <v>193</v>
      </c>
      <c r="P47" s="35" t="s">
        <v>193</v>
      </c>
      <c r="Q47" s="35" t="s">
        <v>193</v>
      </c>
      <c r="R47" s="35" t="s">
        <v>193</v>
      </c>
      <c r="S47" s="35" t="s">
        <v>193</v>
      </c>
      <c r="T47" s="35" t="s">
        <v>193</v>
      </c>
      <c r="U47" s="35" t="s">
        <v>193</v>
      </c>
      <c r="V47" s="35" t="s">
        <v>193</v>
      </c>
      <c r="W47" s="35" t="s">
        <v>193</v>
      </c>
      <c r="X47" s="35" t="s">
        <v>193</v>
      </c>
      <c r="Y47" s="35" t="s">
        <v>193</v>
      </c>
      <c r="Z47" s="35" t="s">
        <v>193</v>
      </c>
      <c r="AA47" s="35" t="s">
        <v>193</v>
      </c>
      <c r="AB47" s="35" t="s">
        <v>193</v>
      </c>
      <c r="AC47" s="35" t="s">
        <v>193</v>
      </c>
      <c r="AD47" s="35" t="s">
        <v>193</v>
      </c>
      <c r="AE47" s="35" t="s">
        <v>193</v>
      </c>
    </row>
    <row r="48" spans="1:31" ht="99.6" customHeight="1">
      <c r="A48" s="33" t="s">
        <v>235</v>
      </c>
      <c r="B48" s="34" t="s">
        <v>237</v>
      </c>
      <c r="C48" s="35" t="s">
        <v>238</v>
      </c>
      <c r="D48" s="35" t="s">
        <v>193</v>
      </c>
      <c r="E48" s="35" t="s">
        <v>193</v>
      </c>
      <c r="F48" s="35" t="s">
        <v>193</v>
      </c>
      <c r="G48" s="35" t="s">
        <v>193</v>
      </c>
      <c r="H48" s="35" t="s">
        <v>193</v>
      </c>
      <c r="I48" s="35" t="s">
        <v>193</v>
      </c>
      <c r="J48" s="35" t="s">
        <v>193</v>
      </c>
      <c r="K48" s="35" t="s">
        <v>1077</v>
      </c>
      <c r="L48" s="35" t="s">
        <v>884</v>
      </c>
      <c r="M48" s="35" t="s">
        <v>869</v>
      </c>
      <c r="N48" s="35" t="s">
        <v>869</v>
      </c>
      <c r="O48" s="35" t="s">
        <v>869</v>
      </c>
      <c r="P48" s="35" t="s">
        <v>1078</v>
      </c>
      <c r="Q48" s="35" t="s">
        <v>193</v>
      </c>
      <c r="R48" s="35" t="s">
        <v>193</v>
      </c>
      <c r="S48" s="35" t="s">
        <v>193</v>
      </c>
      <c r="T48" s="35" t="s">
        <v>193</v>
      </c>
      <c r="U48" s="35" t="s">
        <v>193</v>
      </c>
      <c r="V48" s="35" t="s">
        <v>193</v>
      </c>
      <c r="W48" s="35" t="s">
        <v>193</v>
      </c>
      <c r="X48" s="35" t="s">
        <v>193</v>
      </c>
      <c r="Y48" s="35" t="s">
        <v>193</v>
      </c>
      <c r="Z48" s="35" t="s">
        <v>193</v>
      </c>
      <c r="AA48" s="35" t="s">
        <v>193</v>
      </c>
      <c r="AB48" s="35" t="s">
        <v>193</v>
      </c>
      <c r="AC48" s="35" t="s">
        <v>1079</v>
      </c>
      <c r="AD48" s="35" t="s">
        <v>869</v>
      </c>
      <c r="AE48" s="35" t="s">
        <v>869</v>
      </c>
    </row>
    <row r="49" spans="1:31" ht="165.75" customHeight="1">
      <c r="A49" s="33" t="s">
        <v>235</v>
      </c>
      <c r="B49" s="34" t="s">
        <v>239</v>
      </c>
      <c r="C49" s="46" t="s">
        <v>240</v>
      </c>
      <c r="D49" s="35" t="s">
        <v>193</v>
      </c>
      <c r="E49" s="35" t="s">
        <v>193</v>
      </c>
      <c r="F49" s="35" t="s">
        <v>193</v>
      </c>
      <c r="G49" s="35" t="s">
        <v>193</v>
      </c>
      <c r="H49" s="35" t="s">
        <v>193</v>
      </c>
      <c r="I49" s="35" t="s">
        <v>193</v>
      </c>
      <c r="J49" s="35" t="s">
        <v>193</v>
      </c>
      <c r="K49" s="35" t="s">
        <v>193</v>
      </c>
      <c r="L49" s="35" t="s">
        <v>884</v>
      </c>
      <c r="M49" s="35" t="s">
        <v>869</v>
      </c>
      <c r="N49" s="35" t="s">
        <v>869</v>
      </c>
      <c r="O49" s="35" t="s">
        <v>869</v>
      </c>
      <c r="P49" s="35" t="s">
        <v>1080</v>
      </c>
      <c r="Q49" s="35" t="s">
        <v>193</v>
      </c>
      <c r="R49" s="35" t="s">
        <v>193</v>
      </c>
      <c r="S49" s="35" t="s">
        <v>193</v>
      </c>
      <c r="T49" s="35" t="s">
        <v>193</v>
      </c>
      <c r="U49" s="35" t="s">
        <v>193</v>
      </c>
      <c r="V49" s="35" t="s">
        <v>193</v>
      </c>
      <c r="W49" s="35" t="s">
        <v>193</v>
      </c>
      <c r="X49" s="35" t="s">
        <v>193</v>
      </c>
      <c r="Y49" s="35" t="s">
        <v>193</v>
      </c>
      <c r="Z49" s="35" t="s">
        <v>193</v>
      </c>
      <c r="AA49" s="35" t="s">
        <v>193</v>
      </c>
      <c r="AB49" s="35" t="s">
        <v>193</v>
      </c>
      <c r="AC49" s="35" t="s">
        <v>1081</v>
      </c>
      <c r="AD49" s="35" t="s">
        <v>869</v>
      </c>
      <c r="AE49" s="35" t="s">
        <v>884</v>
      </c>
    </row>
    <row r="50" spans="1:31" ht="188.25" customHeight="1">
      <c r="A50" s="356" t="s">
        <v>235</v>
      </c>
      <c r="B50" s="34" t="s">
        <v>1306</v>
      </c>
      <c r="C50" s="350" t="s">
        <v>1307</v>
      </c>
      <c r="D50" s="350" t="s">
        <v>193</v>
      </c>
      <c r="E50" s="350" t="s">
        <v>193</v>
      </c>
      <c r="F50" s="350" t="s">
        <v>193</v>
      </c>
      <c r="G50" s="350" t="s">
        <v>193</v>
      </c>
      <c r="H50" s="350" t="s">
        <v>193</v>
      </c>
      <c r="I50" s="350" t="s">
        <v>193</v>
      </c>
      <c r="J50" s="350" t="s">
        <v>193</v>
      </c>
      <c r="K50" s="350" t="s">
        <v>193</v>
      </c>
      <c r="L50" s="350" t="s">
        <v>884</v>
      </c>
      <c r="M50" s="350" t="s">
        <v>869</v>
      </c>
      <c r="N50" s="350" t="s">
        <v>869</v>
      </c>
      <c r="O50" s="350" t="s">
        <v>869</v>
      </c>
      <c r="P50" s="350" t="s">
        <v>1309</v>
      </c>
      <c r="Q50" s="350" t="s">
        <v>193</v>
      </c>
      <c r="R50" s="350" t="s">
        <v>193</v>
      </c>
      <c r="S50" s="350" t="s">
        <v>193</v>
      </c>
      <c r="T50" s="350" t="s">
        <v>193</v>
      </c>
      <c r="U50" s="350" t="s">
        <v>193</v>
      </c>
      <c r="V50" s="350" t="s">
        <v>193</v>
      </c>
      <c r="W50" s="350" t="s">
        <v>193</v>
      </c>
      <c r="X50" s="350" t="s">
        <v>193</v>
      </c>
      <c r="Y50" s="350" t="s">
        <v>193</v>
      </c>
      <c r="Z50" s="350" t="s">
        <v>193</v>
      </c>
      <c r="AA50" s="350" t="s">
        <v>193</v>
      </c>
      <c r="AB50" s="350" t="s">
        <v>193</v>
      </c>
      <c r="AC50" s="350" t="s">
        <v>1081</v>
      </c>
      <c r="AD50" s="350" t="s">
        <v>869</v>
      </c>
      <c r="AE50" s="350" t="s">
        <v>884</v>
      </c>
    </row>
    <row r="51" spans="1:31" ht="88.5" customHeight="1">
      <c r="A51" s="336" t="s">
        <v>235</v>
      </c>
      <c r="B51" s="341" t="s">
        <v>1296</v>
      </c>
      <c r="C51" s="334" t="s">
        <v>1297</v>
      </c>
      <c r="D51" s="334">
        <v>1953</v>
      </c>
      <c r="E51" s="334" t="s">
        <v>1299</v>
      </c>
      <c r="F51" s="334" t="s">
        <v>193</v>
      </c>
      <c r="G51" s="334">
        <v>2017</v>
      </c>
      <c r="H51" s="334" t="s">
        <v>193</v>
      </c>
      <c r="I51" s="334" t="s">
        <v>193</v>
      </c>
      <c r="J51" s="334" t="s">
        <v>193</v>
      </c>
      <c r="K51" s="334" t="s">
        <v>193</v>
      </c>
      <c r="L51" s="334" t="s">
        <v>884</v>
      </c>
      <c r="M51" s="334" t="s">
        <v>869</v>
      </c>
      <c r="N51" s="334" t="s">
        <v>869</v>
      </c>
      <c r="O51" s="334" t="s">
        <v>884</v>
      </c>
      <c r="P51" s="334" t="s">
        <v>1300</v>
      </c>
      <c r="Q51" s="334">
        <v>32.869999999999997</v>
      </c>
      <c r="R51" s="342">
        <v>44001</v>
      </c>
      <c r="S51" s="337">
        <v>1.39</v>
      </c>
      <c r="T51" s="334" t="s">
        <v>193</v>
      </c>
      <c r="U51" s="334">
        <v>50</v>
      </c>
      <c r="V51" s="334">
        <v>80</v>
      </c>
      <c r="W51" s="334">
        <v>25</v>
      </c>
      <c r="X51" s="334">
        <v>40</v>
      </c>
      <c r="Y51" s="334" t="s">
        <v>193</v>
      </c>
      <c r="Z51" s="334" t="s">
        <v>193</v>
      </c>
      <c r="AA51" s="334">
        <v>110</v>
      </c>
      <c r="AB51" s="334">
        <v>110</v>
      </c>
      <c r="AC51" s="334" t="s">
        <v>1301</v>
      </c>
      <c r="AD51" s="334" t="s">
        <v>869</v>
      </c>
      <c r="AE51" s="334" t="s">
        <v>884</v>
      </c>
    </row>
    <row r="52" spans="1:31" ht="37.5">
      <c r="A52" s="33" t="s">
        <v>247</v>
      </c>
      <c r="B52" s="34" t="s">
        <v>248</v>
      </c>
      <c r="C52" s="35" t="s">
        <v>174</v>
      </c>
      <c r="D52" s="35" t="s">
        <v>193</v>
      </c>
      <c r="E52" s="35" t="s">
        <v>193</v>
      </c>
      <c r="F52" s="35" t="s">
        <v>193</v>
      </c>
      <c r="G52" s="35" t="s">
        <v>193</v>
      </c>
      <c r="H52" s="35" t="s">
        <v>193</v>
      </c>
      <c r="I52" s="35" t="s">
        <v>193</v>
      </c>
      <c r="J52" s="35" t="s">
        <v>193</v>
      </c>
      <c r="K52" s="35" t="s">
        <v>193</v>
      </c>
      <c r="L52" s="35" t="s">
        <v>193</v>
      </c>
      <c r="M52" s="35" t="s">
        <v>193</v>
      </c>
      <c r="N52" s="35" t="s">
        <v>193</v>
      </c>
      <c r="O52" s="35" t="s">
        <v>193</v>
      </c>
      <c r="P52" s="35" t="s">
        <v>193</v>
      </c>
      <c r="Q52" s="35" t="s">
        <v>193</v>
      </c>
      <c r="R52" s="35" t="s">
        <v>193</v>
      </c>
      <c r="S52" s="35" t="s">
        <v>193</v>
      </c>
      <c r="T52" s="35" t="s">
        <v>193</v>
      </c>
      <c r="U52" s="35" t="s">
        <v>193</v>
      </c>
      <c r="V52" s="35" t="s">
        <v>193</v>
      </c>
      <c r="W52" s="35" t="s">
        <v>193</v>
      </c>
      <c r="X52" s="35" t="s">
        <v>193</v>
      </c>
      <c r="Y52" s="35" t="s">
        <v>193</v>
      </c>
      <c r="Z52" s="35" t="s">
        <v>193</v>
      </c>
      <c r="AA52" s="35" t="s">
        <v>193</v>
      </c>
      <c r="AB52" s="35" t="s">
        <v>193</v>
      </c>
      <c r="AC52" s="35" t="s">
        <v>193</v>
      </c>
      <c r="AD52" s="35" t="s">
        <v>193</v>
      </c>
      <c r="AE52" s="35" t="s">
        <v>193</v>
      </c>
    </row>
    <row r="53" spans="1:31" ht="37.5">
      <c r="A53" s="39" t="s">
        <v>249</v>
      </c>
      <c r="B53" s="40" t="s">
        <v>250</v>
      </c>
      <c r="C53" s="41" t="s">
        <v>174</v>
      </c>
      <c r="D53" s="41" t="s">
        <v>193</v>
      </c>
      <c r="E53" s="41" t="s">
        <v>193</v>
      </c>
      <c r="F53" s="41" t="s">
        <v>193</v>
      </c>
      <c r="G53" s="41" t="s">
        <v>193</v>
      </c>
      <c r="H53" s="41" t="s">
        <v>193</v>
      </c>
      <c r="I53" s="41" t="s">
        <v>193</v>
      </c>
      <c r="J53" s="41" t="s">
        <v>193</v>
      </c>
      <c r="K53" s="41" t="s">
        <v>193</v>
      </c>
      <c r="L53" s="41" t="s">
        <v>193</v>
      </c>
      <c r="M53" s="41" t="s">
        <v>193</v>
      </c>
      <c r="N53" s="41" t="s">
        <v>193</v>
      </c>
      <c r="O53" s="41" t="s">
        <v>193</v>
      </c>
      <c r="P53" s="41" t="s">
        <v>193</v>
      </c>
      <c r="Q53" s="41" t="s">
        <v>193</v>
      </c>
      <c r="R53" s="41" t="s">
        <v>193</v>
      </c>
      <c r="S53" s="41" t="s">
        <v>193</v>
      </c>
      <c r="T53" s="41" t="s">
        <v>193</v>
      </c>
      <c r="U53" s="41" t="s">
        <v>193</v>
      </c>
      <c r="V53" s="41" t="s">
        <v>193</v>
      </c>
      <c r="W53" s="41" t="s">
        <v>193</v>
      </c>
      <c r="X53" s="41" t="s">
        <v>193</v>
      </c>
      <c r="Y53" s="41" t="s">
        <v>193</v>
      </c>
      <c r="Z53" s="41" t="s">
        <v>193</v>
      </c>
      <c r="AA53" s="41" t="s">
        <v>193</v>
      </c>
      <c r="AB53" s="41" t="s">
        <v>193</v>
      </c>
      <c r="AC53" s="41" t="s">
        <v>193</v>
      </c>
      <c r="AD53" s="41" t="s">
        <v>193</v>
      </c>
      <c r="AE53" s="41" t="s">
        <v>193</v>
      </c>
    </row>
    <row r="54" spans="1:31" ht="37.5">
      <c r="A54" s="33" t="s">
        <v>251</v>
      </c>
      <c r="B54" s="34" t="s">
        <v>252</v>
      </c>
      <c r="C54" s="35" t="s">
        <v>174</v>
      </c>
      <c r="D54" s="35" t="s">
        <v>193</v>
      </c>
      <c r="E54" s="35" t="s">
        <v>193</v>
      </c>
      <c r="F54" s="35" t="s">
        <v>193</v>
      </c>
      <c r="G54" s="35" t="s">
        <v>193</v>
      </c>
      <c r="H54" s="35" t="s">
        <v>193</v>
      </c>
      <c r="I54" s="35" t="s">
        <v>193</v>
      </c>
      <c r="J54" s="35" t="s">
        <v>193</v>
      </c>
      <c r="K54" s="35" t="s">
        <v>193</v>
      </c>
      <c r="L54" s="35" t="s">
        <v>193</v>
      </c>
      <c r="M54" s="35" t="s">
        <v>193</v>
      </c>
      <c r="N54" s="35" t="s">
        <v>193</v>
      </c>
      <c r="O54" s="35" t="s">
        <v>193</v>
      </c>
      <c r="P54" s="35" t="s">
        <v>193</v>
      </c>
      <c r="Q54" s="35" t="s">
        <v>193</v>
      </c>
      <c r="R54" s="35" t="s">
        <v>193</v>
      </c>
      <c r="S54" s="35" t="s">
        <v>193</v>
      </c>
      <c r="T54" s="35" t="s">
        <v>193</v>
      </c>
      <c r="U54" s="35" t="s">
        <v>193</v>
      </c>
      <c r="V54" s="35" t="s">
        <v>193</v>
      </c>
      <c r="W54" s="35" t="s">
        <v>193</v>
      </c>
      <c r="X54" s="35" t="s">
        <v>193</v>
      </c>
      <c r="Y54" s="35" t="s">
        <v>193</v>
      </c>
      <c r="Z54" s="35" t="s">
        <v>193</v>
      </c>
      <c r="AA54" s="35" t="s">
        <v>193</v>
      </c>
      <c r="AB54" s="35" t="s">
        <v>193</v>
      </c>
      <c r="AC54" s="35" t="s">
        <v>193</v>
      </c>
      <c r="AD54" s="35" t="s">
        <v>193</v>
      </c>
      <c r="AE54" s="35" t="s">
        <v>193</v>
      </c>
    </row>
    <row r="55" spans="1:31" ht="37.5">
      <c r="A55" s="33" t="s">
        <v>253</v>
      </c>
      <c r="B55" s="34" t="s">
        <v>254</v>
      </c>
      <c r="C55" s="35" t="s">
        <v>174</v>
      </c>
      <c r="D55" s="35" t="s">
        <v>193</v>
      </c>
      <c r="E55" s="35" t="s">
        <v>193</v>
      </c>
      <c r="F55" s="35" t="s">
        <v>193</v>
      </c>
      <c r="G55" s="35" t="s">
        <v>193</v>
      </c>
      <c r="H55" s="35" t="s">
        <v>193</v>
      </c>
      <c r="I55" s="35" t="s">
        <v>193</v>
      </c>
      <c r="J55" s="35" t="s">
        <v>193</v>
      </c>
      <c r="K55" s="35" t="s">
        <v>193</v>
      </c>
      <c r="L55" s="35" t="s">
        <v>193</v>
      </c>
      <c r="M55" s="35" t="s">
        <v>193</v>
      </c>
      <c r="N55" s="35" t="s">
        <v>193</v>
      </c>
      <c r="O55" s="35" t="s">
        <v>193</v>
      </c>
      <c r="P55" s="35" t="s">
        <v>193</v>
      </c>
      <c r="Q55" s="35" t="s">
        <v>193</v>
      </c>
      <c r="R55" s="35" t="s">
        <v>193</v>
      </c>
      <c r="S55" s="35" t="s">
        <v>193</v>
      </c>
      <c r="T55" s="35" t="s">
        <v>193</v>
      </c>
      <c r="U55" s="35" t="s">
        <v>193</v>
      </c>
      <c r="V55" s="35" t="s">
        <v>193</v>
      </c>
      <c r="W55" s="35" t="s">
        <v>193</v>
      </c>
      <c r="X55" s="35" t="s">
        <v>193</v>
      </c>
      <c r="Y55" s="35" t="s">
        <v>193</v>
      </c>
      <c r="Z55" s="35" t="s">
        <v>193</v>
      </c>
      <c r="AA55" s="35" t="s">
        <v>193</v>
      </c>
      <c r="AB55" s="35" t="s">
        <v>193</v>
      </c>
      <c r="AC55" s="35" t="s">
        <v>193</v>
      </c>
      <c r="AD55" s="35" t="s">
        <v>193</v>
      </c>
      <c r="AE55" s="35" t="s">
        <v>193</v>
      </c>
    </row>
    <row r="56" spans="1:31" ht="37.5">
      <c r="A56" s="33" t="s">
        <v>255</v>
      </c>
      <c r="B56" s="34" t="s">
        <v>256</v>
      </c>
      <c r="C56" s="35" t="s">
        <v>174</v>
      </c>
      <c r="D56" s="35" t="s">
        <v>193</v>
      </c>
      <c r="E56" s="35" t="s">
        <v>193</v>
      </c>
      <c r="F56" s="35" t="s">
        <v>193</v>
      </c>
      <c r="G56" s="35" t="s">
        <v>193</v>
      </c>
      <c r="H56" s="35" t="s">
        <v>193</v>
      </c>
      <c r="I56" s="35" t="s">
        <v>193</v>
      </c>
      <c r="J56" s="35" t="s">
        <v>193</v>
      </c>
      <c r="K56" s="35" t="s">
        <v>193</v>
      </c>
      <c r="L56" s="35" t="s">
        <v>193</v>
      </c>
      <c r="M56" s="35" t="s">
        <v>193</v>
      </c>
      <c r="N56" s="35" t="s">
        <v>193</v>
      </c>
      <c r="O56" s="35" t="s">
        <v>193</v>
      </c>
      <c r="P56" s="35" t="s">
        <v>193</v>
      </c>
      <c r="Q56" s="35" t="s">
        <v>193</v>
      </c>
      <c r="R56" s="35" t="s">
        <v>193</v>
      </c>
      <c r="S56" s="35" t="s">
        <v>193</v>
      </c>
      <c r="T56" s="35" t="s">
        <v>193</v>
      </c>
      <c r="U56" s="35" t="s">
        <v>193</v>
      </c>
      <c r="V56" s="35" t="s">
        <v>193</v>
      </c>
      <c r="W56" s="35" t="s">
        <v>193</v>
      </c>
      <c r="X56" s="35" t="s">
        <v>193</v>
      </c>
      <c r="Y56" s="35" t="s">
        <v>193</v>
      </c>
      <c r="Z56" s="35" t="s">
        <v>193</v>
      </c>
      <c r="AA56" s="35" t="s">
        <v>193</v>
      </c>
      <c r="AB56" s="35" t="s">
        <v>193</v>
      </c>
      <c r="AC56" s="35" t="s">
        <v>193</v>
      </c>
      <c r="AD56" s="35" t="s">
        <v>193</v>
      </c>
      <c r="AE56" s="35" t="s">
        <v>193</v>
      </c>
    </row>
    <row r="57" spans="1:31" ht="37.5">
      <c r="A57" s="33" t="s">
        <v>257</v>
      </c>
      <c r="B57" s="34" t="s">
        <v>258</v>
      </c>
      <c r="C57" s="35" t="s">
        <v>174</v>
      </c>
      <c r="D57" s="35" t="s">
        <v>193</v>
      </c>
      <c r="E57" s="35" t="s">
        <v>193</v>
      </c>
      <c r="F57" s="35" t="s">
        <v>193</v>
      </c>
      <c r="G57" s="35" t="s">
        <v>193</v>
      </c>
      <c r="H57" s="35" t="s">
        <v>193</v>
      </c>
      <c r="I57" s="35" t="s">
        <v>193</v>
      </c>
      <c r="J57" s="35" t="s">
        <v>193</v>
      </c>
      <c r="K57" s="35" t="s">
        <v>193</v>
      </c>
      <c r="L57" s="35" t="s">
        <v>193</v>
      </c>
      <c r="M57" s="35" t="s">
        <v>193</v>
      </c>
      <c r="N57" s="35" t="s">
        <v>193</v>
      </c>
      <c r="O57" s="35" t="s">
        <v>193</v>
      </c>
      <c r="P57" s="35" t="s">
        <v>193</v>
      </c>
      <c r="Q57" s="35" t="s">
        <v>193</v>
      </c>
      <c r="R57" s="35" t="s">
        <v>193</v>
      </c>
      <c r="S57" s="35" t="s">
        <v>193</v>
      </c>
      <c r="T57" s="35" t="s">
        <v>193</v>
      </c>
      <c r="U57" s="35" t="s">
        <v>193</v>
      </c>
      <c r="V57" s="35" t="s">
        <v>193</v>
      </c>
      <c r="W57" s="35" t="s">
        <v>193</v>
      </c>
      <c r="X57" s="35" t="s">
        <v>193</v>
      </c>
      <c r="Y57" s="35" t="s">
        <v>193</v>
      </c>
      <c r="Z57" s="35" t="s">
        <v>193</v>
      </c>
      <c r="AA57" s="35" t="s">
        <v>193</v>
      </c>
      <c r="AB57" s="35" t="s">
        <v>193</v>
      </c>
      <c r="AC57" s="35" t="s">
        <v>193</v>
      </c>
      <c r="AD57" s="35" t="s">
        <v>193</v>
      </c>
      <c r="AE57" s="35" t="s">
        <v>193</v>
      </c>
    </row>
    <row r="58" spans="1:31" ht="56.25">
      <c r="A58" s="33" t="s">
        <v>259</v>
      </c>
      <c r="B58" s="34" t="s">
        <v>260</v>
      </c>
      <c r="C58" s="35" t="s">
        <v>174</v>
      </c>
      <c r="D58" s="35" t="s">
        <v>193</v>
      </c>
      <c r="E58" s="35" t="s">
        <v>193</v>
      </c>
      <c r="F58" s="35" t="s">
        <v>193</v>
      </c>
      <c r="G58" s="35" t="s">
        <v>193</v>
      </c>
      <c r="H58" s="35" t="s">
        <v>193</v>
      </c>
      <c r="I58" s="35" t="s">
        <v>193</v>
      </c>
      <c r="J58" s="35" t="s">
        <v>193</v>
      </c>
      <c r="K58" s="35" t="s">
        <v>193</v>
      </c>
      <c r="L58" s="35" t="s">
        <v>193</v>
      </c>
      <c r="M58" s="35" t="s">
        <v>193</v>
      </c>
      <c r="N58" s="35" t="s">
        <v>193</v>
      </c>
      <c r="O58" s="35" t="s">
        <v>193</v>
      </c>
      <c r="P58" s="35" t="s">
        <v>193</v>
      </c>
      <c r="Q58" s="35" t="s">
        <v>193</v>
      </c>
      <c r="R58" s="35" t="s">
        <v>193</v>
      </c>
      <c r="S58" s="35" t="s">
        <v>193</v>
      </c>
      <c r="T58" s="35" t="s">
        <v>193</v>
      </c>
      <c r="U58" s="35" t="s">
        <v>193</v>
      </c>
      <c r="V58" s="35" t="s">
        <v>193</v>
      </c>
      <c r="W58" s="35" t="s">
        <v>193</v>
      </c>
      <c r="X58" s="35" t="s">
        <v>193</v>
      </c>
      <c r="Y58" s="35" t="s">
        <v>193</v>
      </c>
      <c r="Z58" s="35" t="s">
        <v>193</v>
      </c>
      <c r="AA58" s="35" t="s">
        <v>193</v>
      </c>
      <c r="AB58" s="35" t="s">
        <v>193</v>
      </c>
      <c r="AC58" s="35" t="s">
        <v>193</v>
      </c>
      <c r="AD58" s="35" t="s">
        <v>193</v>
      </c>
      <c r="AE58" s="35" t="s">
        <v>193</v>
      </c>
    </row>
    <row r="59" spans="1:31" ht="56.25">
      <c r="A59" s="33" t="s">
        <v>261</v>
      </c>
      <c r="B59" s="34" t="s">
        <v>262</v>
      </c>
      <c r="C59" s="35" t="s">
        <v>174</v>
      </c>
      <c r="D59" s="35" t="s">
        <v>193</v>
      </c>
      <c r="E59" s="35" t="s">
        <v>193</v>
      </c>
      <c r="F59" s="35" t="s">
        <v>193</v>
      </c>
      <c r="G59" s="35" t="s">
        <v>193</v>
      </c>
      <c r="H59" s="35" t="s">
        <v>193</v>
      </c>
      <c r="I59" s="35" t="s">
        <v>193</v>
      </c>
      <c r="J59" s="35" t="s">
        <v>193</v>
      </c>
      <c r="K59" s="35" t="s">
        <v>193</v>
      </c>
      <c r="L59" s="35" t="s">
        <v>193</v>
      </c>
      <c r="M59" s="35" t="s">
        <v>193</v>
      </c>
      <c r="N59" s="35" t="s">
        <v>193</v>
      </c>
      <c r="O59" s="35" t="s">
        <v>193</v>
      </c>
      <c r="P59" s="35" t="s">
        <v>193</v>
      </c>
      <c r="Q59" s="35" t="s">
        <v>193</v>
      </c>
      <c r="R59" s="35" t="s">
        <v>193</v>
      </c>
      <c r="S59" s="35" t="s">
        <v>193</v>
      </c>
      <c r="T59" s="35" t="s">
        <v>193</v>
      </c>
      <c r="U59" s="35" t="s">
        <v>193</v>
      </c>
      <c r="V59" s="35" t="s">
        <v>193</v>
      </c>
      <c r="W59" s="35" t="s">
        <v>193</v>
      </c>
      <c r="X59" s="35" t="s">
        <v>193</v>
      </c>
      <c r="Y59" s="35" t="s">
        <v>193</v>
      </c>
      <c r="Z59" s="35" t="s">
        <v>193</v>
      </c>
      <c r="AA59" s="35" t="s">
        <v>193</v>
      </c>
      <c r="AB59" s="35" t="s">
        <v>193</v>
      </c>
      <c r="AC59" s="35" t="s">
        <v>193</v>
      </c>
      <c r="AD59" s="35" t="s">
        <v>193</v>
      </c>
      <c r="AE59" s="35" t="s">
        <v>193</v>
      </c>
    </row>
    <row r="60" spans="1:31" ht="56.25">
      <c r="A60" s="33" t="s">
        <v>263</v>
      </c>
      <c r="B60" s="34" t="s">
        <v>264</v>
      </c>
      <c r="C60" s="35" t="s">
        <v>174</v>
      </c>
      <c r="D60" s="35" t="s">
        <v>193</v>
      </c>
      <c r="E60" s="35" t="s">
        <v>193</v>
      </c>
      <c r="F60" s="35" t="s">
        <v>193</v>
      </c>
      <c r="G60" s="35" t="s">
        <v>193</v>
      </c>
      <c r="H60" s="35" t="s">
        <v>193</v>
      </c>
      <c r="I60" s="35" t="s">
        <v>193</v>
      </c>
      <c r="J60" s="35" t="s">
        <v>193</v>
      </c>
      <c r="K60" s="35" t="s">
        <v>193</v>
      </c>
      <c r="L60" s="35" t="s">
        <v>193</v>
      </c>
      <c r="M60" s="35" t="s">
        <v>193</v>
      </c>
      <c r="N60" s="35" t="s">
        <v>193</v>
      </c>
      <c r="O60" s="35" t="s">
        <v>193</v>
      </c>
      <c r="P60" s="35" t="s">
        <v>193</v>
      </c>
      <c r="Q60" s="35" t="s">
        <v>193</v>
      </c>
      <c r="R60" s="35" t="s">
        <v>193</v>
      </c>
      <c r="S60" s="35" t="s">
        <v>193</v>
      </c>
      <c r="T60" s="35" t="s">
        <v>193</v>
      </c>
      <c r="U60" s="35" t="s">
        <v>193</v>
      </c>
      <c r="V60" s="35" t="s">
        <v>193</v>
      </c>
      <c r="W60" s="35" t="s">
        <v>193</v>
      </c>
      <c r="X60" s="35" t="s">
        <v>193</v>
      </c>
      <c r="Y60" s="35" t="s">
        <v>193</v>
      </c>
      <c r="Z60" s="35" t="s">
        <v>193</v>
      </c>
      <c r="AA60" s="35" t="s">
        <v>193</v>
      </c>
      <c r="AB60" s="35" t="s">
        <v>193</v>
      </c>
      <c r="AC60" s="35" t="s">
        <v>193</v>
      </c>
      <c r="AD60" s="35" t="s">
        <v>193</v>
      </c>
      <c r="AE60" s="35" t="s">
        <v>193</v>
      </c>
    </row>
    <row r="61" spans="1:31" ht="56.25">
      <c r="A61" s="33" t="s">
        <v>265</v>
      </c>
      <c r="B61" s="34" t="s">
        <v>266</v>
      </c>
      <c r="C61" s="35" t="s">
        <v>174</v>
      </c>
      <c r="D61" s="35" t="s">
        <v>193</v>
      </c>
      <c r="E61" s="35" t="s">
        <v>193</v>
      </c>
      <c r="F61" s="35" t="s">
        <v>193</v>
      </c>
      <c r="G61" s="35" t="s">
        <v>193</v>
      </c>
      <c r="H61" s="35" t="s">
        <v>193</v>
      </c>
      <c r="I61" s="35" t="s">
        <v>193</v>
      </c>
      <c r="J61" s="35" t="s">
        <v>193</v>
      </c>
      <c r="K61" s="35" t="s">
        <v>193</v>
      </c>
      <c r="L61" s="35" t="s">
        <v>193</v>
      </c>
      <c r="M61" s="35" t="s">
        <v>193</v>
      </c>
      <c r="N61" s="35" t="s">
        <v>193</v>
      </c>
      <c r="O61" s="35" t="s">
        <v>193</v>
      </c>
      <c r="P61" s="35" t="s">
        <v>193</v>
      </c>
      <c r="Q61" s="35" t="s">
        <v>193</v>
      </c>
      <c r="R61" s="35" t="s">
        <v>193</v>
      </c>
      <c r="S61" s="35" t="s">
        <v>193</v>
      </c>
      <c r="T61" s="35" t="s">
        <v>193</v>
      </c>
      <c r="U61" s="35" t="s">
        <v>193</v>
      </c>
      <c r="V61" s="35" t="s">
        <v>193</v>
      </c>
      <c r="W61" s="35" t="s">
        <v>193</v>
      </c>
      <c r="X61" s="35" t="s">
        <v>193</v>
      </c>
      <c r="Y61" s="35" t="s">
        <v>193</v>
      </c>
      <c r="Z61" s="35" t="s">
        <v>193</v>
      </c>
      <c r="AA61" s="35" t="s">
        <v>193</v>
      </c>
      <c r="AB61" s="35" t="s">
        <v>193</v>
      </c>
      <c r="AC61" s="35" t="s">
        <v>193</v>
      </c>
      <c r="AD61" s="35" t="s">
        <v>193</v>
      </c>
      <c r="AE61" s="35" t="s">
        <v>193</v>
      </c>
    </row>
    <row r="62" spans="1:31" ht="56.25">
      <c r="A62" s="39" t="s">
        <v>267</v>
      </c>
      <c r="B62" s="40" t="s">
        <v>268</v>
      </c>
      <c r="C62" s="41" t="s">
        <v>174</v>
      </c>
      <c r="D62" s="41">
        <f>D63</f>
        <v>0</v>
      </c>
      <c r="E62" s="41" t="s">
        <v>193</v>
      </c>
      <c r="F62" s="41" t="s">
        <v>193</v>
      </c>
      <c r="G62" s="41" t="s">
        <v>193</v>
      </c>
      <c r="H62" s="41" t="s">
        <v>193</v>
      </c>
      <c r="I62" s="41" t="s">
        <v>193</v>
      </c>
      <c r="J62" s="41" t="s">
        <v>193</v>
      </c>
      <c r="K62" s="41" t="s">
        <v>193</v>
      </c>
      <c r="L62" s="41" t="s">
        <v>193</v>
      </c>
      <c r="M62" s="41" t="s">
        <v>193</v>
      </c>
      <c r="N62" s="41" t="s">
        <v>193</v>
      </c>
      <c r="O62" s="41" t="s">
        <v>193</v>
      </c>
      <c r="P62" s="41" t="s">
        <v>193</v>
      </c>
      <c r="Q62" s="41" t="s">
        <v>193</v>
      </c>
      <c r="R62" s="41" t="s">
        <v>193</v>
      </c>
      <c r="S62" s="41" t="s">
        <v>193</v>
      </c>
      <c r="T62" s="41" t="s">
        <v>193</v>
      </c>
      <c r="U62" s="41" t="s">
        <v>193</v>
      </c>
      <c r="V62" s="41" t="s">
        <v>193</v>
      </c>
      <c r="W62" s="41" t="s">
        <v>193</v>
      </c>
      <c r="X62" s="41" t="s">
        <v>193</v>
      </c>
      <c r="Y62" s="41" t="s">
        <v>193</v>
      </c>
      <c r="Z62" s="41" t="s">
        <v>193</v>
      </c>
      <c r="AA62" s="41" t="s">
        <v>193</v>
      </c>
      <c r="AB62" s="41" t="s">
        <v>193</v>
      </c>
      <c r="AC62" s="41" t="s">
        <v>193</v>
      </c>
      <c r="AD62" s="41" t="s">
        <v>193</v>
      </c>
      <c r="AE62" s="41" t="s">
        <v>193</v>
      </c>
    </row>
    <row r="63" spans="1:31" ht="37.5">
      <c r="A63" s="33" t="s">
        <v>269</v>
      </c>
      <c r="B63" s="34" t="s">
        <v>270</v>
      </c>
      <c r="C63" s="35" t="s">
        <v>174</v>
      </c>
      <c r="D63" s="35">
        <f>MIN(D64:D69)</f>
        <v>0</v>
      </c>
      <c r="E63" s="35" t="s">
        <v>193</v>
      </c>
      <c r="F63" s="35" t="s">
        <v>193</v>
      </c>
      <c r="G63" s="35" t="s">
        <v>193</v>
      </c>
      <c r="H63" s="35" t="s">
        <v>869</v>
      </c>
      <c r="I63" s="35" t="s">
        <v>869</v>
      </c>
      <c r="J63" s="35" t="s">
        <v>869</v>
      </c>
      <c r="K63" s="35" t="s">
        <v>193</v>
      </c>
      <c r="L63" s="35" t="s">
        <v>193</v>
      </c>
      <c r="M63" s="35" t="s">
        <v>193</v>
      </c>
      <c r="N63" s="35" t="s">
        <v>193</v>
      </c>
      <c r="O63" s="35" t="s">
        <v>193</v>
      </c>
      <c r="P63" s="35" t="s">
        <v>193</v>
      </c>
      <c r="Q63" s="35" t="s">
        <v>193</v>
      </c>
      <c r="R63" s="35" t="s">
        <v>193</v>
      </c>
      <c r="S63" s="35" t="s">
        <v>193</v>
      </c>
      <c r="T63" s="35" t="s">
        <v>193</v>
      </c>
      <c r="U63" s="35" t="s">
        <v>193</v>
      </c>
      <c r="V63" s="35" t="s">
        <v>193</v>
      </c>
      <c r="W63" s="35" t="s">
        <v>193</v>
      </c>
      <c r="X63" s="35" t="s">
        <v>193</v>
      </c>
      <c r="Y63" s="35" t="s">
        <v>193</v>
      </c>
      <c r="Z63" s="35" t="s">
        <v>193</v>
      </c>
      <c r="AA63" s="35" t="s">
        <v>193</v>
      </c>
      <c r="AB63" s="35" t="s">
        <v>193</v>
      </c>
      <c r="AC63" s="35" t="s">
        <v>193</v>
      </c>
      <c r="AD63" s="35" t="s">
        <v>193</v>
      </c>
      <c r="AE63" s="35" t="s">
        <v>193</v>
      </c>
    </row>
    <row r="64" spans="1:31" ht="300">
      <c r="A64" s="33" t="s">
        <v>269</v>
      </c>
      <c r="B64" s="34" t="s">
        <v>271</v>
      </c>
      <c r="C64" s="47" t="s">
        <v>272</v>
      </c>
      <c r="D64" s="35"/>
      <c r="E64" s="35" t="s">
        <v>193</v>
      </c>
      <c r="F64" s="35" t="s">
        <v>193</v>
      </c>
      <c r="G64" s="35" t="s">
        <v>193</v>
      </c>
      <c r="H64" s="35" t="s">
        <v>869</v>
      </c>
      <c r="I64" s="35" t="s">
        <v>869</v>
      </c>
      <c r="J64" s="35" t="s">
        <v>869</v>
      </c>
      <c r="K64" s="35" t="s">
        <v>1082</v>
      </c>
      <c r="L64" s="35" t="s">
        <v>884</v>
      </c>
      <c r="M64" s="35" t="s">
        <v>869</v>
      </c>
      <c r="N64" s="35" t="s">
        <v>869</v>
      </c>
      <c r="O64" s="35" t="s">
        <v>869</v>
      </c>
      <c r="P64" s="35" t="s">
        <v>1083</v>
      </c>
      <c r="Q64" s="35" t="s">
        <v>869</v>
      </c>
      <c r="R64" s="35" t="s">
        <v>869</v>
      </c>
      <c r="S64" s="35" t="s">
        <v>869</v>
      </c>
      <c r="T64" s="35" t="s">
        <v>869</v>
      </c>
      <c r="U64" s="35" t="s">
        <v>869</v>
      </c>
      <c r="V64" s="35" t="s">
        <v>869</v>
      </c>
      <c r="W64" s="35" t="s">
        <v>869</v>
      </c>
      <c r="X64" s="35" t="s">
        <v>869</v>
      </c>
      <c r="Y64" s="35" t="s">
        <v>869</v>
      </c>
      <c r="Z64" s="35" t="s">
        <v>869</v>
      </c>
      <c r="AA64" s="35" t="s">
        <v>869</v>
      </c>
      <c r="AB64" s="35" t="s">
        <v>869</v>
      </c>
      <c r="AC64" s="35" t="s">
        <v>1084</v>
      </c>
      <c r="AD64" s="35" t="s">
        <v>869</v>
      </c>
      <c r="AE64" s="35" t="s">
        <v>869</v>
      </c>
    </row>
    <row r="65" spans="1:31" ht="300">
      <c r="A65" s="33" t="s">
        <v>269</v>
      </c>
      <c r="B65" s="34" t="s">
        <v>273</v>
      </c>
      <c r="C65" s="47" t="s">
        <v>274</v>
      </c>
      <c r="D65" s="35"/>
      <c r="E65" s="35" t="s">
        <v>193</v>
      </c>
      <c r="F65" s="35" t="s">
        <v>193</v>
      </c>
      <c r="G65" s="35" t="s">
        <v>193</v>
      </c>
      <c r="H65" s="35" t="s">
        <v>869</v>
      </c>
      <c r="I65" s="35" t="s">
        <v>869</v>
      </c>
      <c r="J65" s="35" t="s">
        <v>869</v>
      </c>
      <c r="K65" s="35" t="s">
        <v>1082</v>
      </c>
      <c r="L65" s="35" t="s">
        <v>884</v>
      </c>
      <c r="M65" s="35" t="s">
        <v>869</v>
      </c>
      <c r="N65" s="35" t="s">
        <v>869</v>
      </c>
      <c r="O65" s="35" t="s">
        <v>869</v>
      </c>
      <c r="P65" s="35" t="s">
        <v>869</v>
      </c>
      <c r="Q65" s="35" t="s">
        <v>869</v>
      </c>
      <c r="R65" s="35" t="s">
        <v>869</v>
      </c>
      <c r="S65" s="35" t="s">
        <v>869</v>
      </c>
      <c r="T65" s="35" t="s">
        <v>869</v>
      </c>
      <c r="U65" s="35" t="s">
        <v>869</v>
      </c>
      <c r="V65" s="35" t="s">
        <v>869</v>
      </c>
      <c r="W65" s="35" t="s">
        <v>869</v>
      </c>
      <c r="X65" s="35" t="s">
        <v>869</v>
      </c>
      <c r="Y65" s="35" t="s">
        <v>869</v>
      </c>
      <c r="Z65" s="35" t="s">
        <v>869</v>
      </c>
      <c r="AA65" s="35" t="s">
        <v>869</v>
      </c>
      <c r="AB65" s="35" t="s">
        <v>869</v>
      </c>
      <c r="AC65" s="35" t="s">
        <v>1084</v>
      </c>
      <c r="AD65" s="35" t="s">
        <v>869</v>
      </c>
      <c r="AE65" s="35" t="s">
        <v>869</v>
      </c>
    </row>
    <row r="66" spans="1:31" ht="300">
      <c r="A66" s="33" t="s">
        <v>269</v>
      </c>
      <c r="B66" s="34" t="s">
        <v>275</v>
      </c>
      <c r="C66" s="47" t="s">
        <v>276</v>
      </c>
      <c r="D66" s="35"/>
      <c r="E66" s="35" t="s">
        <v>193</v>
      </c>
      <c r="F66" s="35" t="s">
        <v>193</v>
      </c>
      <c r="G66" s="35" t="s">
        <v>193</v>
      </c>
      <c r="H66" s="35" t="s">
        <v>869</v>
      </c>
      <c r="I66" s="35" t="s">
        <v>869</v>
      </c>
      <c r="J66" s="35" t="s">
        <v>869</v>
      </c>
      <c r="K66" s="35" t="s">
        <v>1082</v>
      </c>
      <c r="L66" s="35" t="s">
        <v>884</v>
      </c>
      <c r="M66" s="35" t="s">
        <v>869</v>
      </c>
      <c r="N66" s="35" t="s">
        <v>869</v>
      </c>
      <c r="O66" s="35" t="s">
        <v>869</v>
      </c>
      <c r="P66" s="35" t="s">
        <v>869</v>
      </c>
      <c r="Q66" s="35" t="s">
        <v>869</v>
      </c>
      <c r="R66" s="35" t="s">
        <v>869</v>
      </c>
      <c r="S66" s="35" t="s">
        <v>869</v>
      </c>
      <c r="T66" s="35" t="s">
        <v>869</v>
      </c>
      <c r="U66" s="35" t="s">
        <v>869</v>
      </c>
      <c r="V66" s="35" t="s">
        <v>869</v>
      </c>
      <c r="W66" s="35" t="s">
        <v>869</v>
      </c>
      <c r="X66" s="35" t="s">
        <v>869</v>
      </c>
      <c r="Y66" s="35" t="s">
        <v>869</v>
      </c>
      <c r="Z66" s="35" t="s">
        <v>869</v>
      </c>
      <c r="AA66" s="35" t="s">
        <v>869</v>
      </c>
      <c r="AB66" s="35" t="s">
        <v>869</v>
      </c>
      <c r="AC66" s="35" t="s">
        <v>1084</v>
      </c>
      <c r="AD66" s="35" t="s">
        <v>869</v>
      </c>
      <c r="AE66" s="35" t="s">
        <v>869</v>
      </c>
    </row>
    <row r="67" spans="1:31" ht="300">
      <c r="A67" s="33" t="s">
        <v>269</v>
      </c>
      <c r="B67" s="34" t="s">
        <v>277</v>
      </c>
      <c r="C67" s="47" t="s">
        <v>278</v>
      </c>
      <c r="D67" s="35"/>
      <c r="E67" s="35" t="s">
        <v>193</v>
      </c>
      <c r="F67" s="35" t="s">
        <v>193</v>
      </c>
      <c r="G67" s="35" t="s">
        <v>193</v>
      </c>
      <c r="H67" s="35" t="s">
        <v>869</v>
      </c>
      <c r="I67" s="35" t="s">
        <v>869</v>
      </c>
      <c r="J67" s="35" t="s">
        <v>869</v>
      </c>
      <c r="K67" s="35" t="s">
        <v>1082</v>
      </c>
      <c r="L67" s="35" t="s">
        <v>884</v>
      </c>
      <c r="M67" s="35" t="s">
        <v>869</v>
      </c>
      <c r="N67" s="35" t="s">
        <v>869</v>
      </c>
      <c r="O67" s="35" t="s">
        <v>869</v>
      </c>
      <c r="P67" s="35" t="s">
        <v>869</v>
      </c>
      <c r="Q67" s="35" t="s">
        <v>869</v>
      </c>
      <c r="R67" s="35" t="s">
        <v>869</v>
      </c>
      <c r="S67" s="35" t="s">
        <v>869</v>
      </c>
      <c r="T67" s="35" t="s">
        <v>869</v>
      </c>
      <c r="U67" s="35" t="s">
        <v>869</v>
      </c>
      <c r="V67" s="35" t="s">
        <v>869</v>
      </c>
      <c r="W67" s="35" t="s">
        <v>869</v>
      </c>
      <c r="X67" s="35" t="s">
        <v>869</v>
      </c>
      <c r="Y67" s="35" t="s">
        <v>869</v>
      </c>
      <c r="Z67" s="35" t="s">
        <v>869</v>
      </c>
      <c r="AA67" s="35" t="s">
        <v>869</v>
      </c>
      <c r="AB67" s="35" t="s">
        <v>869</v>
      </c>
      <c r="AC67" s="35" t="s">
        <v>1084</v>
      </c>
      <c r="AD67" s="35" t="s">
        <v>869</v>
      </c>
      <c r="AE67" s="35" t="s">
        <v>869</v>
      </c>
    </row>
    <row r="68" spans="1:31" ht="300">
      <c r="A68" s="33" t="s">
        <v>269</v>
      </c>
      <c r="B68" s="34" t="s">
        <v>279</v>
      </c>
      <c r="C68" s="47" t="s">
        <v>280</v>
      </c>
      <c r="D68" s="35"/>
      <c r="E68" s="35" t="s">
        <v>193</v>
      </c>
      <c r="F68" s="35" t="s">
        <v>193</v>
      </c>
      <c r="G68" s="35" t="s">
        <v>193</v>
      </c>
      <c r="H68" s="35" t="s">
        <v>869</v>
      </c>
      <c r="I68" s="35" t="s">
        <v>869</v>
      </c>
      <c r="J68" s="35" t="s">
        <v>869</v>
      </c>
      <c r="K68" s="35" t="s">
        <v>1082</v>
      </c>
      <c r="L68" s="35" t="s">
        <v>884</v>
      </c>
      <c r="M68" s="35" t="s">
        <v>869</v>
      </c>
      <c r="N68" s="35" t="s">
        <v>869</v>
      </c>
      <c r="O68" s="35" t="s">
        <v>869</v>
      </c>
      <c r="P68" s="35" t="s">
        <v>869</v>
      </c>
      <c r="Q68" s="35" t="s">
        <v>869</v>
      </c>
      <c r="R68" s="35" t="s">
        <v>869</v>
      </c>
      <c r="S68" s="35" t="s">
        <v>869</v>
      </c>
      <c r="T68" s="35" t="s">
        <v>869</v>
      </c>
      <c r="U68" s="35" t="s">
        <v>869</v>
      </c>
      <c r="V68" s="35" t="s">
        <v>869</v>
      </c>
      <c r="W68" s="35" t="s">
        <v>869</v>
      </c>
      <c r="X68" s="35" t="s">
        <v>869</v>
      </c>
      <c r="Y68" s="35" t="s">
        <v>869</v>
      </c>
      <c r="Z68" s="35" t="s">
        <v>869</v>
      </c>
      <c r="AA68" s="35" t="s">
        <v>869</v>
      </c>
      <c r="AB68" s="35" t="s">
        <v>869</v>
      </c>
      <c r="AC68" s="35" t="s">
        <v>1084</v>
      </c>
      <c r="AD68" s="35" t="s">
        <v>869</v>
      </c>
      <c r="AE68" s="35" t="s">
        <v>869</v>
      </c>
    </row>
    <row r="69" spans="1:31" ht="75.95" customHeight="1">
      <c r="A69" s="33" t="s">
        <v>269</v>
      </c>
      <c r="B69" s="34" t="s">
        <v>281</v>
      </c>
      <c r="C69" s="47" t="s">
        <v>282</v>
      </c>
      <c r="D69" s="35"/>
      <c r="E69" s="35" t="s">
        <v>193</v>
      </c>
      <c r="F69" s="35" t="s">
        <v>193</v>
      </c>
      <c r="G69" s="35" t="s">
        <v>193</v>
      </c>
      <c r="H69" s="35" t="s">
        <v>869</v>
      </c>
      <c r="I69" s="35" t="s">
        <v>869</v>
      </c>
      <c r="J69" s="35" t="s">
        <v>869</v>
      </c>
      <c r="K69" s="35" t="s">
        <v>1082</v>
      </c>
      <c r="L69" s="35" t="s">
        <v>884</v>
      </c>
      <c r="M69" s="35" t="s">
        <v>869</v>
      </c>
      <c r="N69" s="35" t="s">
        <v>869</v>
      </c>
      <c r="O69" s="35" t="s">
        <v>869</v>
      </c>
      <c r="P69" s="35" t="s">
        <v>869</v>
      </c>
      <c r="Q69" s="35" t="s">
        <v>869</v>
      </c>
      <c r="R69" s="35" t="s">
        <v>869</v>
      </c>
      <c r="S69" s="35" t="s">
        <v>869</v>
      </c>
      <c r="T69" s="35" t="s">
        <v>869</v>
      </c>
      <c r="U69" s="35" t="s">
        <v>869</v>
      </c>
      <c r="V69" s="35" t="s">
        <v>869</v>
      </c>
      <c r="W69" s="35" t="s">
        <v>869</v>
      </c>
      <c r="X69" s="35" t="s">
        <v>869</v>
      </c>
      <c r="Y69" s="35" t="s">
        <v>869</v>
      </c>
      <c r="Z69" s="35" t="s">
        <v>869</v>
      </c>
      <c r="AA69" s="35" t="s">
        <v>869</v>
      </c>
      <c r="AB69" s="35" t="s">
        <v>869</v>
      </c>
      <c r="AC69" s="35" t="s">
        <v>1084</v>
      </c>
      <c r="AD69" s="35" t="s">
        <v>869</v>
      </c>
      <c r="AE69" s="35" t="s">
        <v>869</v>
      </c>
    </row>
    <row r="70" spans="1:31" ht="75.95" customHeight="1">
      <c r="A70" s="33" t="s">
        <v>269</v>
      </c>
      <c r="B70" s="34" t="s">
        <v>283</v>
      </c>
      <c r="C70" s="48" t="s">
        <v>284</v>
      </c>
      <c r="D70" s="35"/>
      <c r="E70" s="35" t="s">
        <v>193</v>
      </c>
      <c r="F70" s="35" t="s">
        <v>193</v>
      </c>
      <c r="G70" s="35" t="s">
        <v>193</v>
      </c>
      <c r="H70" s="35" t="s">
        <v>869</v>
      </c>
      <c r="I70" s="35" t="s">
        <v>869</v>
      </c>
      <c r="J70" s="35" t="s">
        <v>869</v>
      </c>
      <c r="K70" s="35" t="s">
        <v>869</v>
      </c>
      <c r="L70" s="35" t="s">
        <v>884</v>
      </c>
      <c r="M70" s="35" t="s">
        <v>869</v>
      </c>
      <c r="N70" s="35" t="s">
        <v>869</v>
      </c>
      <c r="O70" s="35" t="s">
        <v>869</v>
      </c>
      <c r="P70" s="35" t="s">
        <v>869</v>
      </c>
      <c r="Q70" s="35" t="s">
        <v>869</v>
      </c>
      <c r="R70" s="35" t="s">
        <v>869</v>
      </c>
      <c r="S70" s="35" t="s">
        <v>869</v>
      </c>
      <c r="T70" s="35" t="s">
        <v>869</v>
      </c>
      <c r="U70" s="35" t="s">
        <v>869</v>
      </c>
      <c r="V70" s="35" t="s">
        <v>869</v>
      </c>
      <c r="W70" s="35" t="s">
        <v>869</v>
      </c>
      <c r="X70" s="35" t="s">
        <v>869</v>
      </c>
      <c r="Y70" s="35" t="s">
        <v>869</v>
      </c>
      <c r="Z70" s="35" t="s">
        <v>869</v>
      </c>
      <c r="AA70" s="35" t="s">
        <v>869</v>
      </c>
      <c r="AB70" s="35" t="s">
        <v>869</v>
      </c>
      <c r="AC70" s="35" t="s">
        <v>1085</v>
      </c>
      <c r="AD70" s="35" t="s">
        <v>869</v>
      </c>
      <c r="AE70" s="35" t="s">
        <v>869</v>
      </c>
    </row>
    <row r="71" spans="1:31" ht="56.25">
      <c r="A71" s="33" t="s">
        <v>285</v>
      </c>
      <c r="B71" s="34" t="s">
        <v>286</v>
      </c>
      <c r="C71" s="35" t="s">
        <v>174</v>
      </c>
      <c r="D71" s="35" t="s">
        <v>193</v>
      </c>
      <c r="E71" s="35" t="s">
        <v>193</v>
      </c>
      <c r="F71" s="35" t="s">
        <v>193</v>
      </c>
      <c r="G71" s="35" t="s">
        <v>193</v>
      </c>
      <c r="H71" s="35" t="s">
        <v>193</v>
      </c>
      <c r="I71" s="35" t="s">
        <v>193</v>
      </c>
      <c r="J71" s="35" t="s">
        <v>193</v>
      </c>
      <c r="K71" s="35" t="s">
        <v>193</v>
      </c>
      <c r="L71" s="35" t="s">
        <v>193</v>
      </c>
      <c r="M71" s="35" t="s">
        <v>193</v>
      </c>
      <c r="N71" s="35" t="s">
        <v>193</v>
      </c>
      <c r="O71" s="35" t="s">
        <v>193</v>
      </c>
      <c r="P71" s="35" t="s">
        <v>193</v>
      </c>
      <c r="Q71" s="35" t="s">
        <v>193</v>
      </c>
      <c r="R71" s="35" t="s">
        <v>193</v>
      </c>
      <c r="S71" s="35" t="s">
        <v>193</v>
      </c>
      <c r="T71" s="35" t="s">
        <v>193</v>
      </c>
      <c r="U71" s="35" t="s">
        <v>193</v>
      </c>
      <c r="V71" s="35" t="s">
        <v>193</v>
      </c>
      <c r="W71" s="35" t="s">
        <v>193</v>
      </c>
      <c r="X71" s="35" t="s">
        <v>193</v>
      </c>
      <c r="Y71" s="35" t="s">
        <v>193</v>
      </c>
      <c r="Z71" s="35" t="s">
        <v>193</v>
      </c>
      <c r="AA71" s="35" t="s">
        <v>193</v>
      </c>
      <c r="AB71" s="35" t="s">
        <v>193</v>
      </c>
      <c r="AC71" s="35" t="s">
        <v>193</v>
      </c>
      <c r="AD71" s="35" t="s">
        <v>193</v>
      </c>
      <c r="AE71" s="35" t="s">
        <v>193</v>
      </c>
    </row>
    <row r="72" spans="1:31" ht="75">
      <c r="A72" s="25" t="s">
        <v>287</v>
      </c>
      <c r="B72" s="26" t="s">
        <v>288</v>
      </c>
      <c r="C72" s="27" t="s">
        <v>174</v>
      </c>
      <c r="D72" s="27"/>
      <c r="E72" s="27"/>
      <c r="F72" s="27"/>
      <c r="G72" s="27"/>
      <c r="H72" s="27"/>
      <c r="I72" s="27"/>
      <c r="J72" s="27"/>
      <c r="K72" s="27"/>
      <c r="L72" s="27"/>
      <c r="M72" s="27"/>
      <c r="N72" s="27"/>
      <c r="O72" s="27"/>
      <c r="P72" s="27"/>
      <c r="Q72" s="27"/>
      <c r="R72" s="27"/>
      <c r="S72" s="27"/>
      <c r="T72" s="27"/>
      <c r="U72" s="27"/>
      <c r="V72" s="27"/>
      <c r="W72" s="27"/>
      <c r="X72" s="27"/>
      <c r="Y72" s="27"/>
      <c r="Z72" s="27"/>
      <c r="AA72" s="27"/>
      <c r="AB72" s="27"/>
      <c r="AC72" s="27"/>
      <c r="AD72" s="27"/>
      <c r="AE72" s="27"/>
    </row>
    <row r="73" spans="1:31" ht="75">
      <c r="A73" s="39" t="s">
        <v>289</v>
      </c>
      <c r="B73" s="40" t="s">
        <v>290</v>
      </c>
      <c r="C73" s="41" t="s">
        <v>174</v>
      </c>
      <c r="D73" s="41"/>
      <c r="E73" s="41"/>
      <c r="F73" s="41"/>
      <c r="G73" s="41"/>
      <c r="H73" s="41"/>
      <c r="I73" s="41"/>
      <c r="J73" s="41"/>
      <c r="K73" s="41"/>
      <c r="L73" s="41"/>
      <c r="M73" s="41"/>
      <c r="N73" s="41"/>
      <c r="O73" s="41"/>
      <c r="P73" s="41"/>
      <c r="Q73" s="41"/>
      <c r="R73" s="41"/>
      <c r="S73" s="41"/>
      <c r="T73" s="41"/>
      <c r="U73" s="41"/>
      <c r="V73" s="41"/>
      <c r="W73" s="41"/>
      <c r="X73" s="41"/>
      <c r="Y73" s="41"/>
      <c r="Z73" s="41"/>
      <c r="AA73" s="41"/>
      <c r="AB73" s="41"/>
      <c r="AC73" s="41"/>
      <c r="AD73" s="41"/>
      <c r="AE73" s="41"/>
    </row>
    <row r="74" spans="1:31" ht="56.25">
      <c r="A74" s="39" t="s">
        <v>291</v>
      </c>
      <c r="B74" s="40" t="s">
        <v>292</v>
      </c>
      <c r="C74" s="41" t="s">
        <v>174</v>
      </c>
      <c r="D74" s="41"/>
      <c r="E74" s="41"/>
      <c r="F74" s="41"/>
      <c r="G74" s="41"/>
      <c r="H74" s="41"/>
      <c r="I74" s="41"/>
      <c r="J74" s="41"/>
      <c r="K74" s="41"/>
      <c r="L74" s="41"/>
      <c r="M74" s="41"/>
      <c r="N74" s="41"/>
      <c r="O74" s="41"/>
      <c r="P74" s="41"/>
      <c r="Q74" s="41"/>
      <c r="R74" s="41"/>
      <c r="S74" s="41"/>
      <c r="T74" s="41"/>
      <c r="U74" s="41"/>
      <c r="V74" s="41"/>
      <c r="W74" s="41"/>
      <c r="X74" s="41"/>
      <c r="Y74" s="41"/>
      <c r="Z74" s="41"/>
      <c r="AA74" s="41"/>
      <c r="AB74" s="41"/>
      <c r="AC74" s="41"/>
      <c r="AD74" s="41"/>
      <c r="AE74" s="41"/>
    </row>
    <row r="75" spans="1:31" ht="124.35" customHeight="1">
      <c r="A75" s="33" t="s">
        <v>291</v>
      </c>
      <c r="B75" s="42" t="s">
        <v>293</v>
      </c>
      <c r="C75" s="35" t="s">
        <v>294</v>
      </c>
      <c r="D75" s="35" t="s">
        <v>193</v>
      </c>
      <c r="E75" s="35" t="s">
        <v>193</v>
      </c>
      <c r="F75" s="35" t="s">
        <v>193</v>
      </c>
      <c r="G75" s="35" t="s">
        <v>193</v>
      </c>
      <c r="H75" s="35" t="s">
        <v>869</v>
      </c>
      <c r="I75" s="35" t="s">
        <v>869</v>
      </c>
      <c r="J75" s="35" t="s">
        <v>869</v>
      </c>
      <c r="K75" s="35" t="s">
        <v>193</v>
      </c>
      <c r="L75" s="35" t="s">
        <v>884</v>
      </c>
      <c r="M75" s="35" t="s">
        <v>869</v>
      </c>
      <c r="N75" s="35" t="s">
        <v>869</v>
      </c>
      <c r="O75" s="35" t="s">
        <v>869</v>
      </c>
      <c r="P75" s="35" t="s">
        <v>193</v>
      </c>
      <c r="Q75" s="35" t="s">
        <v>193</v>
      </c>
      <c r="R75" s="35" t="s">
        <v>193</v>
      </c>
      <c r="S75" s="35" t="s">
        <v>193</v>
      </c>
      <c r="T75" s="35" t="s">
        <v>193</v>
      </c>
      <c r="U75" s="35" t="s">
        <v>193</v>
      </c>
      <c r="V75" s="35" t="s">
        <v>193</v>
      </c>
      <c r="W75" s="35" t="s">
        <v>193</v>
      </c>
      <c r="X75" s="35" t="s">
        <v>193</v>
      </c>
      <c r="Y75" s="35" t="s">
        <v>193</v>
      </c>
      <c r="Z75" s="35" t="s">
        <v>193</v>
      </c>
      <c r="AA75" s="35" t="s">
        <v>193</v>
      </c>
      <c r="AB75" s="35" t="s">
        <v>193</v>
      </c>
      <c r="AC75" s="35" t="s">
        <v>1086</v>
      </c>
      <c r="AD75" s="35" t="s">
        <v>193</v>
      </c>
      <c r="AE75" s="35" t="s">
        <v>193</v>
      </c>
    </row>
    <row r="76" spans="1:31" ht="99.75" customHeight="1">
      <c r="A76" s="426" t="s">
        <v>291</v>
      </c>
      <c r="B76" s="427" t="s">
        <v>1087</v>
      </c>
      <c r="C76" s="376" t="s">
        <v>1088</v>
      </c>
      <c r="D76" s="376" t="s">
        <v>1089</v>
      </c>
      <c r="E76" s="376" t="s">
        <v>193</v>
      </c>
      <c r="F76" s="376" t="s">
        <v>193</v>
      </c>
      <c r="G76" s="376" t="s">
        <v>193</v>
      </c>
      <c r="H76" s="376" t="s">
        <v>869</v>
      </c>
      <c r="I76" s="376" t="s">
        <v>869</v>
      </c>
      <c r="J76" s="376" t="s">
        <v>869</v>
      </c>
      <c r="K76" s="376" t="s">
        <v>193</v>
      </c>
      <c r="L76" s="376" t="s">
        <v>884</v>
      </c>
      <c r="M76" s="376" t="s">
        <v>869</v>
      </c>
      <c r="N76" s="376" t="s">
        <v>869</v>
      </c>
      <c r="O76" s="376" t="s">
        <v>869</v>
      </c>
      <c r="P76" s="35"/>
      <c r="Q76" s="35"/>
      <c r="R76" s="258"/>
      <c r="S76" s="428">
        <v>2</v>
      </c>
      <c r="T76" s="35"/>
      <c r="U76" s="35"/>
      <c r="V76" s="35"/>
      <c r="W76" s="35"/>
      <c r="X76" s="35"/>
      <c r="Y76" s="35"/>
      <c r="Z76" s="35"/>
      <c r="AA76" s="35"/>
      <c r="AB76" s="35"/>
      <c r="AC76" s="376" t="s">
        <v>1090</v>
      </c>
      <c r="AD76" s="376" t="s">
        <v>884</v>
      </c>
      <c r="AE76" s="376" t="s">
        <v>869</v>
      </c>
    </row>
    <row r="77" spans="1:31" ht="31.15" hidden="1" customHeight="1">
      <c r="A77" s="426"/>
      <c r="B77" s="427"/>
      <c r="C77" s="376"/>
      <c r="D77" s="376"/>
      <c r="E77" s="376"/>
      <c r="F77" s="376"/>
      <c r="G77" s="376"/>
      <c r="H77" s="376"/>
      <c r="I77" s="376"/>
      <c r="J77" s="376"/>
      <c r="K77" s="376"/>
      <c r="L77" s="376"/>
      <c r="M77" s="376"/>
      <c r="N77" s="376"/>
      <c r="O77" s="376"/>
      <c r="P77" s="139" t="s">
        <v>1091</v>
      </c>
      <c r="Q77" s="35">
        <v>260</v>
      </c>
      <c r="R77" s="258">
        <v>43817.791666666701</v>
      </c>
      <c r="S77" s="428"/>
      <c r="T77" s="35"/>
      <c r="U77" s="35">
        <v>450</v>
      </c>
      <c r="V77" s="35">
        <v>450</v>
      </c>
      <c r="W77" s="35">
        <v>250</v>
      </c>
      <c r="X77" s="35">
        <v>250</v>
      </c>
      <c r="Y77" s="35"/>
      <c r="Z77" s="35"/>
      <c r="AA77" s="35">
        <v>330</v>
      </c>
      <c r="AB77" s="35">
        <v>330</v>
      </c>
      <c r="AC77" s="376"/>
      <c r="AD77" s="376"/>
      <c r="AE77" s="376"/>
    </row>
    <row r="78" spans="1:31" ht="18.75" hidden="1">
      <c r="A78" s="426"/>
      <c r="B78" s="427"/>
      <c r="C78" s="376"/>
      <c r="D78" s="376"/>
      <c r="E78" s="376"/>
      <c r="F78" s="376"/>
      <c r="G78" s="376"/>
      <c r="H78" s="376"/>
      <c r="I78" s="376"/>
      <c r="J78" s="376"/>
      <c r="K78" s="376"/>
      <c r="L78" s="376"/>
      <c r="M78" s="376"/>
      <c r="N78" s="376"/>
      <c r="O78" s="376"/>
      <c r="P78" s="139" t="s">
        <v>1092</v>
      </c>
      <c r="Q78" s="35">
        <v>10.6</v>
      </c>
      <c r="R78" s="258">
        <v>43635.583333333299</v>
      </c>
      <c r="S78" s="428"/>
      <c r="T78" s="259">
        <v>8.0386127999999992</v>
      </c>
      <c r="U78" s="35">
        <v>32</v>
      </c>
      <c r="V78" s="35">
        <v>50</v>
      </c>
      <c r="W78" s="35">
        <v>16</v>
      </c>
      <c r="X78" s="35">
        <v>25</v>
      </c>
      <c r="Y78" s="35" t="s">
        <v>869</v>
      </c>
      <c r="Z78" s="35" t="s">
        <v>869</v>
      </c>
      <c r="AA78" s="35">
        <v>110</v>
      </c>
      <c r="AB78" s="35">
        <v>110</v>
      </c>
      <c r="AC78" s="376"/>
      <c r="AD78" s="376"/>
      <c r="AE78" s="376"/>
    </row>
    <row r="79" spans="1:31" ht="18.75" hidden="1">
      <c r="A79" s="426"/>
      <c r="B79" s="427"/>
      <c r="C79" s="376"/>
      <c r="D79" s="376"/>
      <c r="E79" s="376"/>
      <c r="F79" s="376"/>
      <c r="G79" s="376"/>
      <c r="H79" s="376"/>
      <c r="I79" s="376"/>
      <c r="J79" s="376"/>
      <c r="K79" s="376"/>
      <c r="L79" s="376"/>
      <c r="M79" s="376"/>
      <c r="N79" s="376"/>
      <c r="O79" s="376"/>
      <c r="P79" s="139" t="s">
        <v>1093</v>
      </c>
      <c r="Q79" s="35">
        <v>7.69</v>
      </c>
      <c r="R79" s="258">
        <v>43635.583333333299</v>
      </c>
      <c r="S79" s="428"/>
      <c r="T79" s="259">
        <v>1.4477616</v>
      </c>
      <c r="U79" s="35">
        <v>32</v>
      </c>
      <c r="V79" s="35">
        <v>50</v>
      </c>
      <c r="W79" s="35">
        <v>16</v>
      </c>
      <c r="X79" s="35">
        <v>25</v>
      </c>
      <c r="Y79" s="35" t="s">
        <v>869</v>
      </c>
      <c r="Z79" s="35" t="s">
        <v>869</v>
      </c>
      <c r="AA79" s="35">
        <v>110</v>
      </c>
      <c r="AB79" s="35">
        <v>110</v>
      </c>
      <c r="AC79" s="376"/>
      <c r="AD79" s="376"/>
      <c r="AE79" s="376"/>
    </row>
    <row r="80" spans="1:31" ht="18.75" hidden="1">
      <c r="A80" s="426"/>
      <c r="B80" s="427"/>
      <c r="C80" s="376"/>
      <c r="D80" s="376"/>
      <c r="E80" s="376"/>
      <c r="F80" s="376"/>
      <c r="G80" s="376"/>
      <c r="H80" s="376"/>
      <c r="I80" s="376"/>
      <c r="J80" s="376"/>
      <c r="K80" s="376"/>
      <c r="L80" s="376"/>
      <c r="M80" s="376"/>
      <c r="N80" s="376"/>
      <c r="O80" s="376"/>
      <c r="P80" s="139" t="s">
        <v>1094</v>
      </c>
      <c r="Q80" s="35">
        <v>11.8</v>
      </c>
      <c r="R80" s="258">
        <v>43635.583333333299</v>
      </c>
      <c r="S80" s="428"/>
      <c r="T80" s="259">
        <v>4.807728</v>
      </c>
      <c r="U80" s="35">
        <v>32</v>
      </c>
      <c r="V80" s="35">
        <v>50</v>
      </c>
      <c r="W80" s="35">
        <v>16</v>
      </c>
      <c r="X80" s="35">
        <v>25</v>
      </c>
      <c r="Y80" s="35">
        <v>10</v>
      </c>
      <c r="Z80" s="35">
        <v>10</v>
      </c>
      <c r="AA80" s="35">
        <v>110</v>
      </c>
      <c r="AB80" s="35">
        <v>110</v>
      </c>
      <c r="AC80" s="376"/>
      <c r="AD80" s="376"/>
      <c r="AE80" s="376"/>
    </row>
    <row r="81" spans="1:31" ht="18.75" hidden="1">
      <c r="A81" s="426"/>
      <c r="B81" s="427"/>
      <c r="C81" s="376"/>
      <c r="D81" s="376"/>
      <c r="E81" s="376"/>
      <c r="F81" s="376"/>
      <c r="G81" s="376"/>
      <c r="H81" s="376"/>
      <c r="I81" s="376"/>
      <c r="J81" s="376"/>
      <c r="K81" s="376"/>
      <c r="L81" s="376"/>
      <c r="M81" s="376"/>
      <c r="N81" s="376"/>
      <c r="O81" s="376"/>
      <c r="P81" s="139" t="s">
        <v>1095</v>
      </c>
      <c r="Q81" s="35">
        <v>24</v>
      </c>
      <c r="R81" s="258">
        <v>43635.583333333299</v>
      </c>
      <c r="S81" s="428"/>
      <c r="T81" s="259">
        <v>6.9877728000000001</v>
      </c>
      <c r="U81" s="35">
        <v>50</v>
      </c>
      <c r="V81" s="35">
        <v>80</v>
      </c>
      <c r="W81" s="35">
        <v>25</v>
      </c>
      <c r="X81" s="35">
        <v>40</v>
      </c>
      <c r="Y81" s="35">
        <v>20</v>
      </c>
      <c r="Z81" s="35">
        <v>20</v>
      </c>
      <c r="AA81" s="35">
        <v>110</v>
      </c>
      <c r="AB81" s="35">
        <v>110</v>
      </c>
      <c r="AC81" s="376"/>
      <c r="AD81" s="376"/>
      <c r="AE81" s="376"/>
    </row>
    <row r="82" spans="1:31" ht="18.75" hidden="1">
      <c r="A82" s="426"/>
      <c r="B82" s="427"/>
      <c r="C82" s="376"/>
      <c r="D82" s="376"/>
      <c r="E82" s="376"/>
      <c r="F82" s="376"/>
      <c r="G82" s="376"/>
      <c r="H82" s="376"/>
      <c r="I82" s="376"/>
      <c r="J82" s="376"/>
      <c r="K82" s="376"/>
      <c r="L82" s="376"/>
      <c r="M82" s="376"/>
      <c r="N82" s="376"/>
      <c r="O82" s="376"/>
      <c r="P82" s="139" t="s">
        <v>1096</v>
      </c>
      <c r="Q82" s="35">
        <v>14.35</v>
      </c>
      <c r="R82" s="258">
        <v>43635.583333333299</v>
      </c>
      <c r="S82" s="428"/>
      <c r="T82" s="259">
        <v>4.6324655999999997</v>
      </c>
      <c r="U82" s="35">
        <v>32</v>
      </c>
      <c r="V82" s="35">
        <v>32</v>
      </c>
      <c r="W82" s="35">
        <v>16</v>
      </c>
      <c r="X82" s="35">
        <v>16</v>
      </c>
      <c r="Y82" s="35">
        <v>20</v>
      </c>
      <c r="Z82" s="35">
        <v>20</v>
      </c>
      <c r="AA82" s="35">
        <v>110</v>
      </c>
      <c r="AB82" s="35">
        <v>110</v>
      </c>
      <c r="AC82" s="376"/>
      <c r="AD82" s="376"/>
      <c r="AE82" s="376"/>
    </row>
    <row r="83" spans="1:31" ht="31.5" hidden="1">
      <c r="A83" s="426"/>
      <c r="B83" s="427"/>
      <c r="C83" s="376"/>
      <c r="D83" s="376"/>
      <c r="E83" s="376"/>
      <c r="F83" s="376"/>
      <c r="G83" s="376"/>
      <c r="H83" s="376"/>
      <c r="I83" s="376"/>
      <c r="J83" s="376"/>
      <c r="K83" s="376"/>
      <c r="L83" s="376"/>
      <c r="M83" s="376"/>
      <c r="N83" s="376"/>
      <c r="O83" s="376"/>
      <c r="P83" s="139" t="s">
        <v>1097</v>
      </c>
      <c r="Q83" s="35">
        <v>14.62</v>
      </c>
      <c r="R83" s="258">
        <v>43817.833333333299</v>
      </c>
      <c r="S83" s="428"/>
      <c r="T83" s="259">
        <v>4.8172752000000001</v>
      </c>
      <c r="U83" s="35">
        <v>26</v>
      </c>
      <c r="V83" s="262">
        <v>32</v>
      </c>
      <c r="W83" s="35">
        <v>10</v>
      </c>
      <c r="X83" s="262">
        <v>16</v>
      </c>
      <c r="Y83" s="35" t="s">
        <v>869</v>
      </c>
      <c r="Z83" s="35" t="s">
        <v>869</v>
      </c>
      <c r="AA83" s="35">
        <v>110</v>
      </c>
      <c r="AB83" s="35">
        <v>110</v>
      </c>
      <c r="AC83" s="376"/>
      <c r="AD83" s="376"/>
      <c r="AE83" s="376"/>
    </row>
    <row r="84" spans="1:31" ht="18.75" hidden="1">
      <c r="A84" s="426"/>
      <c r="B84" s="427"/>
      <c r="C84" s="376"/>
      <c r="D84" s="376"/>
      <c r="E84" s="376"/>
      <c r="F84" s="376"/>
      <c r="G84" s="376"/>
      <c r="H84" s="376"/>
      <c r="I84" s="376"/>
      <c r="J84" s="376"/>
      <c r="K84" s="376"/>
      <c r="L84" s="376"/>
      <c r="M84" s="376"/>
      <c r="N84" s="376"/>
      <c r="O84" s="376"/>
      <c r="P84" s="139" t="s">
        <v>1098</v>
      </c>
      <c r="Q84" s="35">
        <v>6.55</v>
      </c>
      <c r="R84" s="258">
        <v>43817.833333333299</v>
      </c>
      <c r="S84" s="428"/>
      <c r="T84" s="259">
        <v>1.1438063999999999</v>
      </c>
      <c r="U84" s="35">
        <v>20</v>
      </c>
      <c r="V84" s="35">
        <v>20</v>
      </c>
      <c r="W84" s="35">
        <v>10</v>
      </c>
      <c r="X84" s="35">
        <v>10</v>
      </c>
      <c r="Y84" s="35" t="s">
        <v>869</v>
      </c>
      <c r="Z84" s="35" t="s">
        <v>869</v>
      </c>
      <c r="AA84" s="35">
        <v>110</v>
      </c>
      <c r="AB84" s="35">
        <v>110</v>
      </c>
      <c r="AC84" s="376"/>
      <c r="AD84" s="376"/>
      <c r="AE84" s="376"/>
    </row>
    <row r="85" spans="1:31" ht="18.75" hidden="1">
      <c r="A85" s="426"/>
      <c r="B85" s="427"/>
      <c r="C85" s="376"/>
      <c r="D85" s="376"/>
      <c r="E85" s="376"/>
      <c r="F85" s="376"/>
      <c r="G85" s="376"/>
      <c r="H85" s="376"/>
      <c r="I85" s="376"/>
      <c r="J85" s="376"/>
      <c r="K85" s="376"/>
      <c r="L85" s="376"/>
      <c r="M85" s="376"/>
      <c r="N85" s="376"/>
      <c r="O85" s="376"/>
      <c r="P85" s="139" t="s">
        <v>1075</v>
      </c>
      <c r="Q85" s="35">
        <v>5.28</v>
      </c>
      <c r="R85" s="258">
        <v>43817.833333333299</v>
      </c>
      <c r="S85" s="428"/>
      <c r="T85" s="259">
        <v>9.1679967999999992</v>
      </c>
      <c r="U85" s="35">
        <v>20</v>
      </c>
      <c r="V85" s="262">
        <v>32</v>
      </c>
      <c r="W85" s="35">
        <v>10</v>
      </c>
      <c r="X85" s="262">
        <v>16</v>
      </c>
      <c r="Y85" s="35" t="s">
        <v>869</v>
      </c>
      <c r="Z85" s="35" t="s">
        <v>869</v>
      </c>
      <c r="AA85" s="35">
        <v>110</v>
      </c>
      <c r="AB85" s="35">
        <v>110</v>
      </c>
      <c r="AC85" s="376"/>
      <c r="AD85" s="376"/>
      <c r="AE85" s="376"/>
    </row>
    <row r="86" spans="1:31" ht="18.75" hidden="1">
      <c r="A86" s="426"/>
      <c r="B86" s="427"/>
      <c r="C86" s="376"/>
      <c r="D86" s="376"/>
      <c r="E86" s="376"/>
      <c r="F86" s="376"/>
      <c r="G86" s="376"/>
      <c r="H86" s="376"/>
      <c r="I86" s="376"/>
      <c r="J86" s="376"/>
      <c r="K86" s="376"/>
      <c r="L86" s="376"/>
      <c r="M86" s="376"/>
      <c r="N86" s="376"/>
      <c r="O86" s="376"/>
      <c r="P86" s="139" t="s">
        <v>1099</v>
      </c>
      <c r="Q86" s="35">
        <v>9.6199999999999992</v>
      </c>
      <c r="R86" s="258">
        <v>43635.583333333299</v>
      </c>
      <c r="S86" s="428"/>
      <c r="T86" s="259">
        <v>3.8520143999999998</v>
      </c>
      <c r="U86" s="35">
        <v>20</v>
      </c>
      <c r="V86" s="35">
        <v>20</v>
      </c>
      <c r="W86" s="35">
        <v>10</v>
      </c>
      <c r="X86" s="35">
        <v>10</v>
      </c>
      <c r="Y86" s="35" t="s">
        <v>869</v>
      </c>
      <c r="Z86" s="35" t="s">
        <v>869</v>
      </c>
      <c r="AA86" s="35">
        <v>110</v>
      </c>
      <c r="AB86" s="35">
        <v>110</v>
      </c>
      <c r="AC86" s="376"/>
      <c r="AD86" s="376"/>
      <c r="AE86" s="376"/>
    </row>
    <row r="87" spans="1:31" ht="18.75" hidden="1">
      <c r="A87" s="426"/>
      <c r="B87" s="427"/>
      <c r="C87" s="376"/>
      <c r="D87" s="376"/>
      <c r="E87" s="376"/>
      <c r="F87" s="376"/>
      <c r="G87" s="376"/>
      <c r="H87" s="376"/>
      <c r="I87" s="376"/>
      <c r="J87" s="376"/>
      <c r="K87" s="376"/>
      <c r="L87" s="376"/>
      <c r="M87" s="376"/>
      <c r="N87" s="376"/>
      <c r="O87" s="376"/>
      <c r="P87" s="139" t="s">
        <v>1100</v>
      </c>
      <c r="Q87" s="35">
        <v>21.55</v>
      </c>
      <c r="R87" s="258">
        <v>43635.583333333299</v>
      </c>
      <c r="S87" s="428"/>
      <c r="T87" s="259">
        <v>9.4312719999999999</v>
      </c>
      <c r="U87" s="35">
        <v>50</v>
      </c>
      <c r="V87" s="35">
        <v>50</v>
      </c>
      <c r="W87" s="35">
        <v>25</v>
      </c>
      <c r="X87" s="35">
        <v>25</v>
      </c>
      <c r="Y87" s="35">
        <v>10</v>
      </c>
      <c r="Z87" s="35">
        <v>10</v>
      </c>
      <c r="AA87" s="35">
        <v>110</v>
      </c>
      <c r="AB87" s="35">
        <v>110</v>
      </c>
      <c r="AC87" s="376"/>
      <c r="AD87" s="376"/>
      <c r="AE87" s="376"/>
    </row>
    <row r="88" spans="1:31" ht="18.75" hidden="1">
      <c r="A88" s="426"/>
      <c r="B88" s="427"/>
      <c r="C88" s="376"/>
      <c r="D88" s="376"/>
      <c r="E88" s="376"/>
      <c r="F88" s="376"/>
      <c r="G88" s="376"/>
      <c r="H88" s="376"/>
      <c r="I88" s="376"/>
      <c r="J88" s="376"/>
      <c r="K88" s="376"/>
      <c r="L88" s="376"/>
      <c r="M88" s="376"/>
      <c r="N88" s="376"/>
      <c r="O88" s="376"/>
      <c r="P88" s="139" t="s">
        <v>1101</v>
      </c>
      <c r="Q88" s="35">
        <v>3.86</v>
      </c>
      <c r="R88" s="258">
        <v>43635.583333333299</v>
      </c>
      <c r="S88" s="428"/>
      <c r="T88" s="259">
        <v>5.9309488000000004</v>
      </c>
      <c r="U88" s="35">
        <v>16.3</v>
      </c>
      <c r="V88" s="35">
        <v>16.3</v>
      </c>
      <c r="W88" s="35">
        <v>6.3</v>
      </c>
      <c r="X88" s="35">
        <v>6.3</v>
      </c>
      <c r="Y88" s="35">
        <v>0</v>
      </c>
      <c r="Z88" s="35">
        <v>0</v>
      </c>
      <c r="AA88" s="35">
        <v>110</v>
      </c>
      <c r="AB88" s="35">
        <v>110</v>
      </c>
      <c r="AC88" s="376"/>
      <c r="AD88" s="376"/>
      <c r="AE88" s="376"/>
    </row>
    <row r="89" spans="1:31" ht="75">
      <c r="A89" s="33" t="s">
        <v>291</v>
      </c>
      <c r="B89" s="42" t="s">
        <v>343</v>
      </c>
      <c r="C89" s="35" t="s">
        <v>344</v>
      </c>
      <c r="D89" s="35">
        <v>1966</v>
      </c>
      <c r="E89" s="35" t="s">
        <v>193</v>
      </c>
      <c r="F89" s="35" t="s">
        <v>193</v>
      </c>
      <c r="G89" s="35" t="s">
        <v>193</v>
      </c>
      <c r="H89" s="35" t="s">
        <v>869</v>
      </c>
      <c r="I89" s="35" t="s">
        <v>869</v>
      </c>
      <c r="J89" s="35" t="s">
        <v>869</v>
      </c>
      <c r="K89" s="35" t="s">
        <v>193</v>
      </c>
      <c r="L89" s="35" t="s">
        <v>884</v>
      </c>
      <c r="M89" s="35" t="s">
        <v>869</v>
      </c>
      <c r="N89" s="35" t="s">
        <v>869</v>
      </c>
      <c r="O89" s="35" t="s">
        <v>869</v>
      </c>
      <c r="P89" s="263" t="s">
        <v>1102</v>
      </c>
      <c r="Q89" s="260"/>
      <c r="R89" s="260"/>
      <c r="S89" s="261">
        <v>2</v>
      </c>
      <c r="T89" s="35"/>
      <c r="U89" s="35">
        <v>156.30000000000001</v>
      </c>
      <c r="V89" s="35">
        <v>156.30000000000001</v>
      </c>
      <c r="W89" s="35">
        <v>31.3</v>
      </c>
      <c r="X89" s="35">
        <v>31.3</v>
      </c>
      <c r="Y89" s="35">
        <v>0</v>
      </c>
      <c r="Z89" s="35">
        <f>Y89+25</f>
        <v>25</v>
      </c>
      <c r="AA89" s="35">
        <v>220</v>
      </c>
      <c r="AB89" s="35">
        <v>220</v>
      </c>
      <c r="AC89" s="35" t="s">
        <v>1103</v>
      </c>
      <c r="AD89" s="35" t="s">
        <v>884</v>
      </c>
      <c r="AE89" s="35" t="s">
        <v>869</v>
      </c>
    </row>
    <row r="90" spans="1:31" ht="78" customHeight="1">
      <c r="A90" s="426" t="s">
        <v>291</v>
      </c>
      <c r="B90" s="427" t="s">
        <v>345</v>
      </c>
      <c r="C90" s="376" t="s">
        <v>346</v>
      </c>
      <c r="D90" s="376" t="s">
        <v>193</v>
      </c>
      <c r="E90" s="376" t="s">
        <v>193</v>
      </c>
      <c r="F90" s="376" t="s">
        <v>193</v>
      </c>
      <c r="G90" s="376" t="s">
        <v>193</v>
      </c>
      <c r="H90" s="376" t="s">
        <v>869</v>
      </c>
      <c r="I90" s="376" t="s">
        <v>869</v>
      </c>
      <c r="J90" s="376" t="s">
        <v>869</v>
      </c>
      <c r="K90" s="376" t="s">
        <v>869</v>
      </c>
      <c r="L90" s="376" t="s">
        <v>884</v>
      </c>
      <c r="M90" s="376" t="s">
        <v>869</v>
      </c>
      <c r="N90" s="376" t="s">
        <v>869</v>
      </c>
      <c r="O90" s="376" t="s">
        <v>869</v>
      </c>
      <c r="P90" s="263" t="s">
        <v>1104</v>
      </c>
      <c r="Q90" s="35" t="s">
        <v>193</v>
      </c>
      <c r="R90" s="35" t="s">
        <v>193</v>
      </c>
      <c r="S90" s="35" t="s">
        <v>193</v>
      </c>
      <c r="T90" s="35" t="s">
        <v>193</v>
      </c>
      <c r="U90" s="35" t="s">
        <v>193</v>
      </c>
      <c r="V90" s="35" t="s">
        <v>193</v>
      </c>
      <c r="W90" s="35" t="s">
        <v>193</v>
      </c>
      <c r="X90" s="35" t="s">
        <v>193</v>
      </c>
      <c r="Y90" s="35" t="s">
        <v>193</v>
      </c>
      <c r="Z90" s="35" t="s">
        <v>193</v>
      </c>
      <c r="AA90" s="35">
        <v>220</v>
      </c>
      <c r="AB90" s="35">
        <v>220</v>
      </c>
      <c r="AC90" s="376" t="s">
        <v>1105</v>
      </c>
      <c r="AD90" s="376" t="s">
        <v>884</v>
      </c>
      <c r="AE90" s="376" t="s">
        <v>869</v>
      </c>
    </row>
    <row r="91" spans="1:31" ht="18.75" hidden="1">
      <c r="A91" s="426"/>
      <c r="B91" s="427"/>
      <c r="C91" s="376"/>
      <c r="D91" s="376"/>
      <c r="E91" s="376"/>
      <c r="F91" s="376"/>
      <c r="G91" s="376"/>
      <c r="H91" s="376"/>
      <c r="I91" s="376"/>
      <c r="J91" s="376"/>
      <c r="K91" s="376"/>
      <c r="L91" s="376"/>
      <c r="M91" s="376"/>
      <c r="N91" s="376"/>
      <c r="O91" s="376"/>
      <c r="P91" s="263" t="s">
        <v>1106</v>
      </c>
      <c r="Q91" s="35"/>
      <c r="R91" s="35"/>
      <c r="S91" s="261">
        <v>2</v>
      </c>
      <c r="T91" s="35"/>
      <c r="U91" s="35">
        <v>840</v>
      </c>
      <c r="V91" s="35">
        <v>840</v>
      </c>
      <c r="W91" s="35">
        <v>600</v>
      </c>
      <c r="X91" s="35">
        <v>600</v>
      </c>
      <c r="Y91" s="35">
        <v>45</v>
      </c>
      <c r="Z91" s="35">
        <v>45</v>
      </c>
      <c r="AA91" s="35">
        <v>330</v>
      </c>
      <c r="AB91" s="35">
        <v>330</v>
      </c>
      <c r="AC91" s="376"/>
      <c r="AD91" s="376"/>
      <c r="AE91" s="376"/>
    </row>
    <row r="92" spans="1:31" ht="27" hidden="1" customHeight="1">
      <c r="A92" s="426"/>
      <c r="B92" s="427"/>
      <c r="C92" s="376"/>
      <c r="D92" s="376"/>
      <c r="E92" s="376"/>
      <c r="F92" s="376"/>
      <c r="G92" s="376"/>
      <c r="H92" s="376"/>
      <c r="I92" s="376"/>
      <c r="J92" s="376"/>
      <c r="K92" s="376"/>
      <c r="L92" s="376"/>
      <c r="M92" s="376"/>
      <c r="N92" s="376"/>
      <c r="O92" s="376"/>
      <c r="P92" s="263" t="s">
        <v>1107</v>
      </c>
      <c r="Q92" s="35" t="s">
        <v>193</v>
      </c>
      <c r="R92" s="35" t="s">
        <v>193</v>
      </c>
      <c r="S92" s="35" t="s">
        <v>193</v>
      </c>
      <c r="T92" s="35" t="s">
        <v>193</v>
      </c>
      <c r="U92" s="35">
        <v>160</v>
      </c>
      <c r="V92" s="35">
        <v>160</v>
      </c>
      <c r="W92" s="35">
        <v>120</v>
      </c>
      <c r="X92" s="35">
        <v>120</v>
      </c>
      <c r="Y92" s="35" t="s">
        <v>193</v>
      </c>
      <c r="Z92" s="35" t="s">
        <v>193</v>
      </c>
      <c r="AA92" s="35">
        <v>220</v>
      </c>
      <c r="AB92" s="35">
        <v>220</v>
      </c>
      <c r="AC92" s="376"/>
      <c r="AD92" s="376"/>
      <c r="AE92" s="376"/>
    </row>
    <row r="93" spans="1:31" ht="75" customHeight="1">
      <c r="A93" s="426" t="s">
        <v>291</v>
      </c>
      <c r="B93" s="427" t="s">
        <v>347</v>
      </c>
      <c r="C93" s="376" t="s">
        <v>348</v>
      </c>
      <c r="D93" s="376" t="s">
        <v>193</v>
      </c>
      <c r="E93" s="376" t="s">
        <v>193</v>
      </c>
      <c r="F93" s="376" t="s">
        <v>193</v>
      </c>
      <c r="G93" s="376" t="s">
        <v>193</v>
      </c>
      <c r="H93" s="376" t="s">
        <v>869</v>
      </c>
      <c r="I93" s="376" t="s">
        <v>869</v>
      </c>
      <c r="J93" s="376" t="s">
        <v>869</v>
      </c>
      <c r="K93" s="376" t="s">
        <v>869</v>
      </c>
      <c r="L93" s="376" t="s">
        <v>884</v>
      </c>
      <c r="M93" s="376" t="s">
        <v>869</v>
      </c>
      <c r="N93" s="376" t="s">
        <v>869</v>
      </c>
      <c r="O93" s="376" t="s">
        <v>869</v>
      </c>
      <c r="P93" s="263" t="s">
        <v>1106</v>
      </c>
      <c r="Q93" s="257" t="s">
        <v>193</v>
      </c>
      <c r="R93" s="257" t="s">
        <v>193</v>
      </c>
      <c r="S93" s="428">
        <v>2</v>
      </c>
      <c r="T93" s="260" t="s">
        <v>193</v>
      </c>
      <c r="U93" s="35">
        <v>840</v>
      </c>
      <c r="V93" s="35">
        <v>840</v>
      </c>
      <c r="W93" s="35">
        <v>600</v>
      </c>
      <c r="X93" s="35">
        <v>600</v>
      </c>
      <c r="Y93" s="35">
        <v>45</v>
      </c>
      <c r="Z93" s="35">
        <v>45</v>
      </c>
      <c r="AA93" s="35">
        <v>330</v>
      </c>
      <c r="AB93" s="35">
        <v>330</v>
      </c>
      <c r="AC93" s="376" t="s">
        <v>1108</v>
      </c>
      <c r="AD93" s="376" t="s">
        <v>884</v>
      </c>
      <c r="AE93" s="376" t="s">
        <v>869</v>
      </c>
    </row>
    <row r="94" spans="1:31" ht="18.75" hidden="1">
      <c r="A94" s="426"/>
      <c r="B94" s="427"/>
      <c r="C94" s="376"/>
      <c r="D94" s="376"/>
      <c r="E94" s="376"/>
      <c r="F94" s="376"/>
      <c r="G94" s="376"/>
      <c r="H94" s="376"/>
      <c r="I94" s="376"/>
      <c r="J94" s="376"/>
      <c r="K94" s="376"/>
      <c r="L94" s="376"/>
      <c r="M94" s="376"/>
      <c r="N94" s="376"/>
      <c r="O94" s="376"/>
      <c r="P94" s="263" t="s">
        <v>1109</v>
      </c>
      <c r="Q94" s="257" t="s">
        <v>193</v>
      </c>
      <c r="R94" s="257" t="s">
        <v>193</v>
      </c>
      <c r="S94" s="428"/>
      <c r="T94" s="260" t="s">
        <v>193</v>
      </c>
      <c r="U94" s="35">
        <v>250</v>
      </c>
      <c r="V94" s="35">
        <v>250</v>
      </c>
      <c r="W94" s="35">
        <v>125</v>
      </c>
      <c r="X94" s="35">
        <v>125</v>
      </c>
      <c r="Y94" s="35">
        <v>55.2</v>
      </c>
      <c r="Z94" s="35">
        <v>55.2</v>
      </c>
      <c r="AA94" s="35">
        <v>330</v>
      </c>
      <c r="AB94" s="35">
        <v>330</v>
      </c>
      <c r="AC94" s="376"/>
      <c r="AD94" s="376"/>
      <c r="AE94" s="376"/>
    </row>
    <row r="95" spans="1:31" ht="18.75" hidden="1">
      <c r="A95" s="426"/>
      <c r="B95" s="427"/>
      <c r="C95" s="376"/>
      <c r="D95" s="376"/>
      <c r="E95" s="376"/>
      <c r="F95" s="376"/>
      <c r="G95" s="376"/>
      <c r="H95" s="376"/>
      <c r="I95" s="376"/>
      <c r="J95" s="376"/>
      <c r="K95" s="376"/>
      <c r="L95" s="376"/>
      <c r="M95" s="376"/>
      <c r="N95" s="376"/>
      <c r="O95" s="376"/>
      <c r="P95" s="263" t="s">
        <v>1091</v>
      </c>
      <c r="Q95" s="257" t="s">
        <v>193</v>
      </c>
      <c r="R95" s="257" t="s">
        <v>193</v>
      </c>
      <c r="S95" s="428"/>
      <c r="T95" s="260" t="s">
        <v>193</v>
      </c>
      <c r="U95" s="35">
        <v>450</v>
      </c>
      <c r="V95" s="35">
        <v>450</v>
      </c>
      <c r="W95" s="35">
        <v>250</v>
      </c>
      <c r="X95" s="35">
        <v>250</v>
      </c>
      <c r="Y95" s="35"/>
      <c r="Z95" s="35"/>
      <c r="AA95" s="35">
        <v>330</v>
      </c>
      <c r="AB95" s="35">
        <v>330</v>
      </c>
      <c r="AC95" s="376"/>
      <c r="AD95" s="376"/>
      <c r="AE95" s="376"/>
    </row>
    <row r="96" spans="1:31" ht="27.2" hidden="1" customHeight="1">
      <c r="A96" s="426"/>
      <c r="B96" s="427"/>
      <c r="C96" s="376"/>
      <c r="D96" s="376"/>
      <c r="E96" s="376"/>
      <c r="F96" s="376"/>
      <c r="G96" s="376"/>
      <c r="H96" s="376"/>
      <c r="I96" s="376"/>
      <c r="J96" s="376"/>
      <c r="K96" s="376"/>
      <c r="L96" s="376"/>
      <c r="M96" s="376"/>
      <c r="N96" s="376"/>
      <c r="O96" s="376"/>
      <c r="P96" s="263" t="s">
        <v>1110</v>
      </c>
      <c r="Q96" s="257" t="s">
        <v>193</v>
      </c>
      <c r="R96" s="257" t="s">
        <v>193</v>
      </c>
      <c r="S96" s="428"/>
      <c r="T96" s="260" t="s">
        <v>193</v>
      </c>
      <c r="U96" s="35">
        <v>125</v>
      </c>
      <c r="V96" s="35">
        <v>125</v>
      </c>
      <c r="W96" s="35">
        <v>0</v>
      </c>
      <c r="X96" s="35">
        <v>0</v>
      </c>
      <c r="Y96" s="35" t="s">
        <v>869</v>
      </c>
      <c r="Z96" s="35" t="s">
        <v>869</v>
      </c>
      <c r="AA96" s="35">
        <v>330</v>
      </c>
      <c r="AB96" s="35">
        <v>330</v>
      </c>
      <c r="AC96" s="376"/>
      <c r="AD96" s="376"/>
      <c r="AE96" s="376"/>
    </row>
    <row r="97" spans="1:31" ht="24.4" hidden="1" customHeight="1">
      <c r="A97" s="426"/>
      <c r="B97" s="427"/>
      <c r="C97" s="376"/>
      <c r="D97" s="376"/>
      <c r="E97" s="376"/>
      <c r="F97" s="376"/>
      <c r="G97" s="376"/>
      <c r="H97" s="376"/>
      <c r="I97" s="376"/>
      <c r="J97" s="376"/>
      <c r="K97" s="376"/>
      <c r="L97" s="376"/>
      <c r="M97" s="376"/>
      <c r="N97" s="376"/>
      <c r="O97" s="376"/>
      <c r="P97" s="263" t="s">
        <v>1111</v>
      </c>
      <c r="Q97" s="257" t="s">
        <v>193</v>
      </c>
      <c r="R97" s="257" t="s">
        <v>193</v>
      </c>
      <c r="S97" s="428"/>
      <c r="T97" s="260" t="s">
        <v>193</v>
      </c>
      <c r="U97" s="35">
        <v>80</v>
      </c>
      <c r="V97" s="35">
        <v>80</v>
      </c>
      <c r="W97" s="35">
        <v>40</v>
      </c>
      <c r="X97" s="35">
        <v>40</v>
      </c>
      <c r="Y97" s="35" t="s">
        <v>869</v>
      </c>
      <c r="Z97" s="35" t="s">
        <v>869</v>
      </c>
      <c r="AA97" s="35">
        <v>220</v>
      </c>
      <c r="AB97" s="35">
        <v>220</v>
      </c>
      <c r="AC97" s="376"/>
      <c r="AD97" s="376"/>
      <c r="AE97" s="376"/>
    </row>
    <row r="98" spans="1:31" ht="18.75" hidden="1">
      <c r="A98" s="426"/>
      <c r="B98" s="427"/>
      <c r="C98" s="376"/>
      <c r="D98" s="376"/>
      <c r="E98" s="376"/>
      <c r="F98" s="376"/>
      <c r="G98" s="376"/>
      <c r="H98" s="376"/>
      <c r="I98" s="376"/>
      <c r="J98" s="376"/>
      <c r="K98" s="376"/>
      <c r="L98" s="376"/>
      <c r="M98" s="376"/>
      <c r="N98" s="376"/>
      <c r="O98" s="376"/>
      <c r="P98" s="263" t="s">
        <v>1083</v>
      </c>
      <c r="Q98" s="257" t="s">
        <v>193</v>
      </c>
      <c r="R98" s="257" t="s">
        <v>193</v>
      </c>
      <c r="S98" s="428"/>
      <c r="T98" s="260" t="s">
        <v>193</v>
      </c>
      <c r="U98" s="35">
        <v>119</v>
      </c>
      <c r="V98" s="35">
        <v>119</v>
      </c>
      <c r="W98" s="35">
        <v>56</v>
      </c>
      <c r="X98" s="35">
        <v>56</v>
      </c>
      <c r="Y98" s="35">
        <v>15</v>
      </c>
      <c r="Z98" s="35">
        <v>15</v>
      </c>
      <c r="AA98" s="35">
        <v>220</v>
      </c>
      <c r="AB98" s="35">
        <v>220</v>
      </c>
      <c r="AC98" s="376"/>
      <c r="AD98" s="376"/>
      <c r="AE98" s="376"/>
    </row>
    <row r="99" spans="1:31" ht="18.75" hidden="1">
      <c r="A99" s="426"/>
      <c r="B99" s="427"/>
      <c r="C99" s="376"/>
      <c r="D99" s="376"/>
      <c r="E99" s="376"/>
      <c r="F99" s="376"/>
      <c r="G99" s="376"/>
      <c r="H99" s="376"/>
      <c r="I99" s="376"/>
      <c r="J99" s="376"/>
      <c r="K99" s="376"/>
      <c r="L99" s="376"/>
      <c r="M99" s="376"/>
      <c r="N99" s="376"/>
      <c r="O99" s="376"/>
      <c r="P99" s="263" t="s">
        <v>1102</v>
      </c>
      <c r="Q99" s="257" t="s">
        <v>193</v>
      </c>
      <c r="R99" s="257" t="s">
        <v>193</v>
      </c>
      <c r="S99" s="428"/>
      <c r="T99" s="260" t="s">
        <v>193</v>
      </c>
      <c r="U99" s="35">
        <v>156.30000000000001</v>
      </c>
      <c r="V99" s="35">
        <v>156.30000000000001</v>
      </c>
      <c r="W99" s="35">
        <v>31.3</v>
      </c>
      <c r="X99" s="35">
        <v>31.3</v>
      </c>
      <c r="Y99" s="35" t="s">
        <v>869</v>
      </c>
      <c r="Z99" s="35" t="s">
        <v>869</v>
      </c>
      <c r="AA99" s="35">
        <v>220</v>
      </c>
      <c r="AB99" s="35">
        <v>220</v>
      </c>
      <c r="AC99" s="376"/>
      <c r="AD99" s="376"/>
      <c r="AE99" s="376"/>
    </row>
    <row r="100" spans="1:31" ht="30" hidden="1">
      <c r="A100" s="426"/>
      <c r="B100" s="427"/>
      <c r="C100" s="376"/>
      <c r="D100" s="376"/>
      <c r="E100" s="376"/>
      <c r="F100" s="376"/>
      <c r="G100" s="376"/>
      <c r="H100" s="376"/>
      <c r="I100" s="376"/>
      <c r="J100" s="376"/>
      <c r="K100" s="376"/>
      <c r="L100" s="376"/>
      <c r="M100" s="376"/>
      <c r="N100" s="376"/>
      <c r="O100" s="376"/>
      <c r="P100" s="263" t="s">
        <v>1112</v>
      </c>
      <c r="Q100" s="257" t="s">
        <v>193</v>
      </c>
      <c r="R100" s="257" t="s">
        <v>193</v>
      </c>
      <c r="S100" s="428"/>
      <c r="T100" s="260" t="s">
        <v>193</v>
      </c>
      <c r="U100" s="35">
        <v>245</v>
      </c>
      <c r="V100" s="35">
        <v>245</v>
      </c>
      <c r="W100" s="35">
        <v>120</v>
      </c>
      <c r="X100" s="35">
        <v>120</v>
      </c>
      <c r="Y100" s="35" t="s">
        <v>869</v>
      </c>
      <c r="Z100" s="35" t="s">
        <v>869</v>
      </c>
      <c r="AA100" s="35">
        <v>220</v>
      </c>
      <c r="AB100" s="35">
        <v>220</v>
      </c>
      <c r="AC100" s="376"/>
      <c r="AD100" s="376"/>
      <c r="AE100" s="376"/>
    </row>
    <row r="101" spans="1:31" ht="18.75" hidden="1">
      <c r="A101" s="426"/>
      <c r="B101" s="427"/>
      <c r="C101" s="376"/>
      <c r="D101" s="376"/>
      <c r="E101" s="376"/>
      <c r="F101" s="376"/>
      <c r="G101" s="376"/>
      <c r="H101" s="376"/>
      <c r="I101" s="376"/>
      <c r="J101" s="376"/>
      <c r="K101" s="376"/>
      <c r="L101" s="376"/>
      <c r="M101" s="376"/>
      <c r="N101" s="376"/>
      <c r="O101" s="376"/>
      <c r="P101" s="263" t="s">
        <v>1113</v>
      </c>
      <c r="Q101" s="257" t="s">
        <v>193</v>
      </c>
      <c r="R101" s="257" t="s">
        <v>193</v>
      </c>
      <c r="S101" s="428"/>
      <c r="T101" s="260" t="s">
        <v>193</v>
      </c>
      <c r="U101" s="35">
        <v>114.5</v>
      </c>
      <c r="V101" s="35">
        <v>114.5</v>
      </c>
      <c r="W101" s="35">
        <v>51.5</v>
      </c>
      <c r="X101" s="35">
        <v>51.5</v>
      </c>
      <c r="Y101" s="35">
        <v>17.8</v>
      </c>
      <c r="Z101" s="35">
        <v>17.8</v>
      </c>
      <c r="AA101" s="35">
        <v>220</v>
      </c>
      <c r="AB101" s="35">
        <v>220</v>
      </c>
      <c r="AC101" s="376"/>
      <c r="AD101" s="376"/>
      <c r="AE101" s="376"/>
    </row>
    <row r="102" spans="1:31" ht="18.75" hidden="1">
      <c r="A102" s="426"/>
      <c r="B102" s="427"/>
      <c r="C102" s="376"/>
      <c r="D102" s="376"/>
      <c r="E102" s="376"/>
      <c r="F102" s="376"/>
      <c r="G102" s="376"/>
      <c r="H102" s="376"/>
      <c r="I102" s="376"/>
      <c r="J102" s="376"/>
      <c r="K102" s="376"/>
      <c r="L102" s="376"/>
      <c r="M102" s="376"/>
      <c r="N102" s="376"/>
      <c r="O102" s="376"/>
      <c r="P102" s="263" t="s">
        <v>1114</v>
      </c>
      <c r="Q102" s="257" t="s">
        <v>193</v>
      </c>
      <c r="R102" s="257" t="s">
        <v>193</v>
      </c>
      <c r="S102" s="428"/>
      <c r="T102" s="260" t="s">
        <v>193</v>
      </c>
      <c r="U102" s="35">
        <v>45</v>
      </c>
      <c r="V102" s="35">
        <v>45</v>
      </c>
      <c r="W102" s="35">
        <v>20</v>
      </c>
      <c r="X102" s="35">
        <v>20</v>
      </c>
      <c r="Y102" s="35" t="s">
        <v>869</v>
      </c>
      <c r="Z102" s="35" t="s">
        <v>869</v>
      </c>
      <c r="AA102" s="35">
        <v>220</v>
      </c>
      <c r="AB102" s="35">
        <v>220</v>
      </c>
      <c r="AC102" s="376"/>
      <c r="AD102" s="376"/>
      <c r="AE102" s="376"/>
    </row>
    <row r="103" spans="1:31" ht="31.15" hidden="1" customHeight="1">
      <c r="A103" s="426"/>
      <c r="B103" s="427"/>
      <c r="C103" s="376"/>
      <c r="D103" s="376"/>
      <c r="E103" s="376"/>
      <c r="F103" s="376"/>
      <c r="G103" s="376"/>
      <c r="H103" s="376"/>
      <c r="I103" s="376"/>
      <c r="J103" s="376"/>
      <c r="K103" s="376"/>
      <c r="L103" s="376"/>
      <c r="M103" s="376"/>
      <c r="N103" s="376"/>
      <c r="O103" s="376"/>
      <c r="P103" s="263" t="s">
        <v>1115</v>
      </c>
      <c r="Q103" s="257" t="s">
        <v>193</v>
      </c>
      <c r="R103" s="257" t="s">
        <v>193</v>
      </c>
      <c r="S103" s="428"/>
      <c r="T103" s="260" t="s">
        <v>193</v>
      </c>
      <c r="U103" s="35">
        <v>250</v>
      </c>
      <c r="V103" s="35">
        <v>250</v>
      </c>
      <c r="W103" s="35">
        <v>125</v>
      </c>
      <c r="X103" s="35">
        <v>125</v>
      </c>
      <c r="Y103" s="35" t="s">
        <v>869</v>
      </c>
      <c r="Z103" s="35" t="s">
        <v>869</v>
      </c>
      <c r="AA103" s="35">
        <v>220</v>
      </c>
      <c r="AB103" s="35">
        <v>220</v>
      </c>
      <c r="AC103" s="376"/>
      <c r="AD103" s="376"/>
      <c r="AE103" s="376"/>
    </row>
    <row r="104" spans="1:31" ht="18.75" hidden="1">
      <c r="A104" s="426"/>
      <c r="B104" s="427"/>
      <c r="C104" s="376"/>
      <c r="D104" s="376"/>
      <c r="E104" s="376"/>
      <c r="F104" s="376"/>
      <c r="G104" s="376"/>
      <c r="H104" s="376"/>
      <c r="I104" s="376"/>
      <c r="J104" s="376"/>
      <c r="K104" s="376"/>
      <c r="L104" s="376"/>
      <c r="M104" s="376"/>
      <c r="N104" s="376"/>
      <c r="O104" s="376"/>
      <c r="P104" s="263" t="s">
        <v>1095</v>
      </c>
      <c r="Q104" s="257" t="s">
        <v>193</v>
      </c>
      <c r="R104" s="257" t="s">
        <v>193</v>
      </c>
      <c r="S104" s="428"/>
      <c r="T104" s="259">
        <v>6.9877728000000001</v>
      </c>
      <c r="U104" s="35">
        <v>50</v>
      </c>
      <c r="V104" s="35">
        <v>50</v>
      </c>
      <c r="W104" s="35">
        <v>25</v>
      </c>
      <c r="X104" s="35">
        <v>25</v>
      </c>
      <c r="Y104" s="35">
        <v>20</v>
      </c>
      <c r="Z104" s="35">
        <v>20</v>
      </c>
      <c r="AA104" s="35">
        <v>110</v>
      </c>
      <c r="AB104" s="35">
        <v>110</v>
      </c>
      <c r="AC104" s="376"/>
      <c r="AD104" s="376"/>
      <c r="AE104" s="376"/>
    </row>
    <row r="105" spans="1:31" ht="18.75" hidden="1">
      <c r="A105" s="426"/>
      <c r="B105" s="427"/>
      <c r="C105" s="376"/>
      <c r="D105" s="376"/>
      <c r="E105" s="376"/>
      <c r="F105" s="376"/>
      <c r="G105" s="376"/>
      <c r="H105" s="376"/>
      <c r="I105" s="376"/>
      <c r="J105" s="376"/>
      <c r="K105" s="376"/>
      <c r="L105" s="376"/>
      <c r="M105" s="376"/>
      <c r="N105" s="376"/>
      <c r="O105" s="376"/>
      <c r="P105" s="263" t="s">
        <v>1100</v>
      </c>
      <c r="Q105" s="257" t="s">
        <v>193</v>
      </c>
      <c r="R105" s="257" t="s">
        <v>193</v>
      </c>
      <c r="S105" s="428"/>
      <c r="T105" s="259">
        <v>9.4312719999999999</v>
      </c>
      <c r="U105" s="35">
        <v>50</v>
      </c>
      <c r="V105" s="35">
        <v>50</v>
      </c>
      <c r="W105" s="35">
        <v>25</v>
      </c>
      <c r="X105" s="35">
        <v>25</v>
      </c>
      <c r="Y105" s="35">
        <v>10</v>
      </c>
      <c r="Z105" s="35">
        <v>10</v>
      </c>
      <c r="AA105" s="35">
        <v>110</v>
      </c>
      <c r="AB105" s="35">
        <v>110</v>
      </c>
      <c r="AC105" s="376"/>
      <c r="AD105" s="376"/>
      <c r="AE105" s="376"/>
    </row>
    <row r="106" spans="1:31" ht="18.75" hidden="1">
      <c r="A106" s="426"/>
      <c r="B106" s="427"/>
      <c r="C106" s="376"/>
      <c r="D106" s="376"/>
      <c r="E106" s="376"/>
      <c r="F106" s="376"/>
      <c r="G106" s="376"/>
      <c r="H106" s="376"/>
      <c r="I106" s="376"/>
      <c r="J106" s="376"/>
      <c r="K106" s="376"/>
      <c r="L106" s="376"/>
      <c r="M106" s="376"/>
      <c r="N106" s="376"/>
      <c r="O106" s="376"/>
      <c r="P106" s="263" t="s">
        <v>1116</v>
      </c>
      <c r="Q106" s="257" t="s">
        <v>193</v>
      </c>
      <c r="R106" s="257" t="s">
        <v>193</v>
      </c>
      <c r="S106" s="428"/>
      <c r="T106" s="259">
        <v>13.929211199999999</v>
      </c>
      <c r="U106" s="35">
        <v>50</v>
      </c>
      <c r="V106" s="35">
        <v>50</v>
      </c>
      <c r="W106" s="35">
        <v>25</v>
      </c>
      <c r="X106" s="35">
        <v>25</v>
      </c>
      <c r="Y106" s="35" t="s">
        <v>869</v>
      </c>
      <c r="Z106" s="35" t="s">
        <v>869</v>
      </c>
      <c r="AA106" s="35">
        <v>110</v>
      </c>
      <c r="AB106" s="35">
        <v>110</v>
      </c>
      <c r="AC106" s="376"/>
      <c r="AD106" s="376"/>
      <c r="AE106" s="376"/>
    </row>
    <row r="107" spans="1:31" ht="18.75" hidden="1">
      <c r="A107" s="426"/>
      <c r="B107" s="427"/>
      <c r="C107" s="376"/>
      <c r="D107" s="376"/>
      <c r="E107" s="376"/>
      <c r="F107" s="376"/>
      <c r="G107" s="376"/>
      <c r="H107" s="376"/>
      <c r="I107" s="376"/>
      <c r="J107" s="376"/>
      <c r="K107" s="376"/>
      <c r="L107" s="376"/>
      <c r="M107" s="376"/>
      <c r="N107" s="376"/>
      <c r="O107" s="376"/>
      <c r="P107" s="263" t="s">
        <v>1117</v>
      </c>
      <c r="Q107" s="257" t="s">
        <v>193</v>
      </c>
      <c r="R107" s="257" t="s">
        <v>193</v>
      </c>
      <c r="S107" s="428"/>
      <c r="T107" s="259">
        <v>15.5151936</v>
      </c>
      <c r="U107" s="35">
        <v>81</v>
      </c>
      <c r="V107" s="35">
        <v>81</v>
      </c>
      <c r="W107" s="35">
        <v>40.5</v>
      </c>
      <c r="X107" s="35">
        <v>40.5</v>
      </c>
      <c r="Y107" s="35" t="s">
        <v>869</v>
      </c>
      <c r="Z107" s="35" t="s">
        <v>869</v>
      </c>
      <c r="AA107" s="35">
        <v>110</v>
      </c>
      <c r="AB107" s="35">
        <v>110</v>
      </c>
      <c r="AC107" s="376"/>
      <c r="AD107" s="376"/>
      <c r="AE107" s="376"/>
    </row>
    <row r="108" spans="1:31" ht="75">
      <c r="A108" s="33" t="s">
        <v>291</v>
      </c>
      <c r="B108" s="42" t="s">
        <v>349</v>
      </c>
      <c r="C108" s="35" t="s">
        <v>350</v>
      </c>
      <c r="D108" s="35" t="s">
        <v>193</v>
      </c>
      <c r="E108" s="35" t="s">
        <v>193</v>
      </c>
      <c r="F108" s="35" t="s">
        <v>193</v>
      </c>
      <c r="G108" s="35" t="s">
        <v>193</v>
      </c>
      <c r="H108" s="35" t="s">
        <v>869</v>
      </c>
      <c r="I108" s="35" t="s">
        <v>869</v>
      </c>
      <c r="J108" s="35" t="s">
        <v>869</v>
      </c>
      <c r="K108" s="35" t="s">
        <v>869</v>
      </c>
      <c r="L108" s="35" t="s">
        <v>884</v>
      </c>
      <c r="M108" s="35" t="s">
        <v>869</v>
      </c>
      <c r="N108" s="35" t="s">
        <v>869</v>
      </c>
      <c r="O108" s="35" t="s">
        <v>869</v>
      </c>
      <c r="P108" s="263" t="s">
        <v>1096</v>
      </c>
      <c r="Q108" s="35">
        <v>14.35</v>
      </c>
      <c r="R108" s="258">
        <v>43635.583333333299</v>
      </c>
      <c r="S108" s="261">
        <v>2</v>
      </c>
      <c r="T108" s="259">
        <v>4.6324655999999997</v>
      </c>
      <c r="U108" s="35">
        <v>32</v>
      </c>
      <c r="V108" s="35">
        <v>32</v>
      </c>
      <c r="W108" s="35">
        <v>16</v>
      </c>
      <c r="X108" s="35">
        <v>16</v>
      </c>
      <c r="Y108" s="35">
        <v>20</v>
      </c>
      <c r="Z108" s="35">
        <v>45</v>
      </c>
      <c r="AA108" s="35">
        <v>110</v>
      </c>
      <c r="AB108" s="35">
        <v>110</v>
      </c>
      <c r="AC108" s="35" t="s">
        <v>1118</v>
      </c>
      <c r="AD108" s="35" t="s">
        <v>869</v>
      </c>
      <c r="AE108" s="35" t="s">
        <v>869</v>
      </c>
    </row>
    <row r="109" spans="1:31" ht="75">
      <c r="A109" s="33" t="s">
        <v>291</v>
      </c>
      <c r="B109" s="42" t="s">
        <v>351</v>
      </c>
      <c r="C109" s="35" t="s">
        <v>352</v>
      </c>
      <c r="D109" s="35"/>
      <c r="E109" s="35" t="s">
        <v>193</v>
      </c>
      <c r="F109" s="35" t="s">
        <v>193</v>
      </c>
      <c r="G109" s="35" t="s">
        <v>193</v>
      </c>
      <c r="H109" s="35" t="s">
        <v>869</v>
      </c>
      <c r="I109" s="35" t="s">
        <v>869</v>
      </c>
      <c r="J109" s="35" t="s">
        <v>869</v>
      </c>
      <c r="K109" s="35" t="s">
        <v>869</v>
      </c>
      <c r="L109" s="35" t="s">
        <v>884</v>
      </c>
      <c r="M109" s="35" t="s">
        <v>869</v>
      </c>
      <c r="N109" s="35" t="s">
        <v>869</v>
      </c>
      <c r="O109" s="35" t="s">
        <v>869</v>
      </c>
      <c r="P109" s="263" t="s">
        <v>1101</v>
      </c>
      <c r="Q109" s="35">
        <v>3.86</v>
      </c>
      <c r="R109" s="258">
        <v>43635.583333333299</v>
      </c>
      <c r="S109" s="261">
        <v>2</v>
      </c>
      <c r="T109" s="259">
        <v>5.9309488000000004</v>
      </c>
      <c r="U109" s="35">
        <v>16.3</v>
      </c>
      <c r="V109" s="35">
        <v>16.3</v>
      </c>
      <c r="W109" s="35">
        <v>6.3</v>
      </c>
      <c r="X109" s="35">
        <v>6.3</v>
      </c>
      <c r="Y109" s="35">
        <v>0</v>
      </c>
      <c r="Z109" s="35">
        <v>25</v>
      </c>
      <c r="AA109" s="35">
        <v>110</v>
      </c>
      <c r="AB109" s="35">
        <v>110</v>
      </c>
      <c r="AC109" s="35" t="s">
        <v>1118</v>
      </c>
      <c r="AD109" s="35" t="s">
        <v>869</v>
      </c>
      <c r="AE109" s="35" t="s">
        <v>869</v>
      </c>
    </row>
    <row r="110" spans="1:31" ht="93.75">
      <c r="A110" s="50" t="s">
        <v>291</v>
      </c>
      <c r="B110" s="42" t="s">
        <v>353</v>
      </c>
      <c r="C110" s="46" t="s">
        <v>354</v>
      </c>
      <c r="D110" s="35">
        <v>1970</v>
      </c>
      <c r="E110" s="35" t="s">
        <v>193</v>
      </c>
      <c r="F110" s="35" t="s">
        <v>193</v>
      </c>
      <c r="G110" s="35" t="s">
        <v>193</v>
      </c>
      <c r="H110" s="35" t="s">
        <v>869</v>
      </c>
      <c r="I110" s="35" t="s">
        <v>869</v>
      </c>
      <c r="J110" s="35" t="s">
        <v>869</v>
      </c>
      <c r="K110" s="35" t="s">
        <v>869</v>
      </c>
      <c r="L110" s="35" t="s">
        <v>884</v>
      </c>
      <c r="M110" s="35" t="s">
        <v>869</v>
      </c>
      <c r="N110" s="35" t="s">
        <v>869</v>
      </c>
      <c r="O110" s="35" t="s">
        <v>869</v>
      </c>
      <c r="P110" s="263" t="s">
        <v>1119</v>
      </c>
      <c r="Q110" s="35">
        <v>4.42</v>
      </c>
      <c r="R110" s="258"/>
      <c r="S110" s="261">
        <v>2</v>
      </c>
      <c r="T110" s="259">
        <v>7</v>
      </c>
      <c r="U110" s="35">
        <v>12.6</v>
      </c>
      <c r="V110" s="35">
        <f>'7'!E116</f>
        <v>32</v>
      </c>
      <c r="W110" s="35">
        <v>6.3</v>
      </c>
      <c r="X110" s="35">
        <v>16</v>
      </c>
      <c r="Y110" s="35" t="s">
        <v>869</v>
      </c>
      <c r="Z110" s="35" t="s">
        <v>869</v>
      </c>
      <c r="AA110" s="35">
        <v>35</v>
      </c>
      <c r="AB110" s="35">
        <v>110</v>
      </c>
      <c r="AC110" s="35" t="s">
        <v>1120</v>
      </c>
      <c r="AD110" s="35"/>
      <c r="AE110" s="35"/>
    </row>
    <row r="111" spans="1:31" ht="168.75">
      <c r="A111" s="50" t="s">
        <v>291</v>
      </c>
      <c r="B111" s="42" t="s">
        <v>355</v>
      </c>
      <c r="C111" s="46" t="s">
        <v>356</v>
      </c>
      <c r="D111" s="35">
        <v>1968</v>
      </c>
      <c r="E111" s="35" t="s">
        <v>1121</v>
      </c>
      <c r="F111" s="35" t="s">
        <v>193</v>
      </c>
      <c r="G111" s="35">
        <v>2017</v>
      </c>
      <c r="H111" s="35" t="s">
        <v>869</v>
      </c>
      <c r="I111" s="35" t="s">
        <v>869</v>
      </c>
      <c r="J111" s="35" t="s">
        <v>869</v>
      </c>
      <c r="K111" s="35" t="s">
        <v>869</v>
      </c>
      <c r="L111" s="35" t="s">
        <v>884</v>
      </c>
      <c r="M111" s="35" t="s">
        <v>869</v>
      </c>
      <c r="N111" s="35" t="s">
        <v>869</v>
      </c>
      <c r="O111" s="35" t="s">
        <v>869</v>
      </c>
      <c r="P111" s="263" t="s">
        <v>1122</v>
      </c>
      <c r="Q111" s="35">
        <v>13.08</v>
      </c>
      <c r="R111" s="258"/>
      <c r="S111" s="261">
        <v>2</v>
      </c>
      <c r="T111" s="259">
        <v>16.7</v>
      </c>
      <c r="U111" s="35">
        <v>31</v>
      </c>
      <c r="V111" s="35">
        <f>'7'!E117</f>
        <v>126</v>
      </c>
      <c r="W111" s="35">
        <v>15</v>
      </c>
      <c r="X111" s="35">
        <v>63</v>
      </c>
      <c r="Y111" s="35" t="s">
        <v>869</v>
      </c>
      <c r="Z111" s="35" t="s">
        <v>869</v>
      </c>
      <c r="AA111" s="35">
        <v>110</v>
      </c>
      <c r="AB111" s="35">
        <v>110</v>
      </c>
      <c r="AC111" s="35" t="s">
        <v>1123</v>
      </c>
      <c r="AD111" s="35"/>
      <c r="AE111" s="35"/>
    </row>
    <row r="112" spans="1:31" ht="168.75">
      <c r="A112" s="50" t="s">
        <v>291</v>
      </c>
      <c r="B112" s="42" t="s">
        <v>357</v>
      </c>
      <c r="C112" s="46" t="s">
        <v>358</v>
      </c>
      <c r="D112" s="35">
        <v>1964</v>
      </c>
      <c r="E112" s="35" t="s">
        <v>1121</v>
      </c>
      <c r="F112" s="35" t="s">
        <v>193</v>
      </c>
      <c r="G112" s="35">
        <v>2016</v>
      </c>
      <c r="H112" s="35" t="s">
        <v>869</v>
      </c>
      <c r="I112" s="35" t="s">
        <v>869</v>
      </c>
      <c r="J112" s="35" t="s">
        <v>869</v>
      </c>
      <c r="K112" s="35" t="s">
        <v>869</v>
      </c>
      <c r="L112" s="35" t="s">
        <v>884</v>
      </c>
      <c r="M112" s="35" t="s">
        <v>869</v>
      </c>
      <c r="N112" s="35" t="s">
        <v>869</v>
      </c>
      <c r="O112" s="35" t="s">
        <v>869</v>
      </c>
      <c r="P112" s="263" t="s">
        <v>1124</v>
      </c>
      <c r="Q112" s="35">
        <v>25.83</v>
      </c>
      <c r="R112" s="258"/>
      <c r="S112" s="261">
        <v>2</v>
      </c>
      <c r="T112" s="259">
        <v>17.899999999999999</v>
      </c>
      <c r="U112" s="35">
        <v>32</v>
      </c>
      <c r="V112" s="35">
        <f>'7'!E118</f>
        <v>50</v>
      </c>
      <c r="W112" s="35">
        <v>16</v>
      </c>
      <c r="X112" s="35">
        <v>25</v>
      </c>
      <c r="Y112" s="35" t="s">
        <v>869</v>
      </c>
      <c r="Z112" s="35" t="s">
        <v>869</v>
      </c>
      <c r="AA112" s="35">
        <v>110</v>
      </c>
      <c r="AB112" s="35">
        <v>110</v>
      </c>
      <c r="AC112" s="35" t="s">
        <v>1120</v>
      </c>
      <c r="AD112" s="35"/>
      <c r="AE112" s="35"/>
    </row>
    <row r="113" spans="1:31" ht="168.75">
      <c r="A113" s="50" t="s">
        <v>291</v>
      </c>
      <c r="B113" s="42" t="s">
        <v>359</v>
      </c>
      <c r="C113" s="46" t="s">
        <v>360</v>
      </c>
      <c r="D113" s="35">
        <v>1960</v>
      </c>
      <c r="E113" s="35" t="s">
        <v>1121</v>
      </c>
      <c r="F113" s="35" t="s">
        <v>193</v>
      </c>
      <c r="G113" s="35">
        <v>2017</v>
      </c>
      <c r="H113" s="35" t="s">
        <v>869</v>
      </c>
      <c r="I113" s="35" t="s">
        <v>869</v>
      </c>
      <c r="J113" s="35" t="s">
        <v>869</v>
      </c>
      <c r="K113" s="35" t="s">
        <v>869</v>
      </c>
      <c r="L113" s="35" t="s">
        <v>884</v>
      </c>
      <c r="M113" s="35" t="s">
        <v>869</v>
      </c>
      <c r="N113" s="35" t="s">
        <v>869</v>
      </c>
      <c r="O113" s="35" t="s">
        <v>869</v>
      </c>
      <c r="P113" s="263" t="s">
        <v>1125</v>
      </c>
      <c r="Q113" s="35">
        <v>22.7</v>
      </c>
      <c r="R113" s="258">
        <v>42725</v>
      </c>
      <c r="S113" s="261">
        <v>2</v>
      </c>
      <c r="T113" s="259">
        <v>17.899999999999999</v>
      </c>
      <c r="U113" s="35">
        <v>32</v>
      </c>
      <c r="V113" s="35">
        <f>'7'!E119</f>
        <v>80</v>
      </c>
      <c r="W113" s="35">
        <v>16</v>
      </c>
      <c r="X113" s="35">
        <v>40</v>
      </c>
      <c r="Y113" s="35" t="s">
        <v>869</v>
      </c>
      <c r="Z113" s="35" t="s">
        <v>869</v>
      </c>
      <c r="AA113" s="35">
        <v>110</v>
      </c>
      <c r="AB113" s="35">
        <v>110</v>
      </c>
      <c r="AC113" s="35" t="s">
        <v>1126</v>
      </c>
      <c r="AD113" s="35"/>
      <c r="AE113" s="35"/>
    </row>
    <row r="114" spans="1:31" ht="18.75">
      <c r="A114" s="50" t="s">
        <v>291</v>
      </c>
      <c r="B114" s="42" t="s">
        <v>361</v>
      </c>
      <c r="C114" s="46" t="s">
        <v>362</v>
      </c>
      <c r="D114" s="35" t="s">
        <v>193</v>
      </c>
      <c r="E114" s="35" t="s">
        <v>193</v>
      </c>
      <c r="F114" s="35" t="s">
        <v>193</v>
      </c>
      <c r="G114" s="35" t="s">
        <v>869</v>
      </c>
      <c r="H114" s="35" t="s">
        <v>869</v>
      </c>
      <c r="I114" s="35" t="s">
        <v>869</v>
      </c>
      <c r="J114" s="35" t="s">
        <v>869</v>
      </c>
      <c r="K114" s="35" t="s">
        <v>869</v>
      </c>
      <c r="L114" s="35" t="s">
        <v>884</v>
      </c>
      <c r="M114" s="35" t="s">
        <v>869</v>
      </c>
      <c r="N114" s="35" t="s">
        <v>869</v>
      </c>
      <c r="O114" s="35" t="s">
        <v>869</v>
      </c>
      <c r="P114" s="263" t="s">
        <v>1127</v>
      </c>
      <c r="Q114" s="35" t="s">
        <v>193</v>
      </c>
      <c r="R114" s="258" t="s">
        <v>193</v>
      </c>
      <c r="S114" s="261" t="s">
        <v>193</v>
      </c>
      <c r="T114" s="259" t="s">
        <v>193</v>
      </c>
      <c r="U114" s="35" t="s">
        <v>193</v>
      </c>
      <c r="V114" s="35">
        <f>'7'!E120</f>
        <v>64</v>
      </c>
      <c r="W114" s="35" t="s">
        <v>193</v>
      </c>
      <c r="X114" s="35">
        <v>32</v>
      </c>
      <c r="Y114" s="35" t="s">
        <v>193</v>
      </c>
      <c r="Z114" s="35" t="s">
        <v>193</v>
      </c>
      <c r="AA114" s="35" t="s">
        <v>193</v>
      </c>
      <c r="AB114" s="35">
        <v>110</v>
      </c>
      <c r="AC114" s="35"/>
      <c r="AD114" s="35"/>
      <c r="AE114" s="35"/>
    </row>
    <row r="115" spans="1:31" ht="168.75">
      <c r="A115" s="50" t="s">
        <v>291</v>
      </c>
      <c r="B115" s="42" t="s">
        <v>363</v>
      </c>
      <c r="C115" s="46" t="s">
        <v>364</v>
      </c>
      <c r="D115" s="35">
        <v>1969</v>
      </c>
      <c r="E115" s="35" t="s">
        <v>1121</v>
      </c>
      <c r="F115" s="35" t="s">
        <v>193</v>
      </c>
      <c r="G115" s="35">
        <v>2016</v>
      </c>
      <c r="H115" s="35" t="s">
        <v>869</v>
      </c>
      <c r="I115" s="35" t="s">
        <v>869</v>
      </c>
      <c r="J115" s="35" t="s">
        <v>869</v>
      </c>
      <c r="K115" s="35" t="s">
        <v>869</v>
      </c>
      <c r="L115" s="35" t="s">
        <v>884</v>
      </c>
      <c r="M115" s="35" t="s">
        <v>869</v>
      </c>
      <c r="N115" s="35" t="s">
        <v>869</v>
      </c>
      <c r="O115" s="35" t="s">
        <v>869</v>
      </c>
      <c r="P115" s="263" t="s">
        <v>1128</v>
      </c>
      <c r="Q115" s="35">
        <v>30.63</v>
      </c>
      <c r="R115" s="258"/>
      <c r="S115" s="261">
        <v>2</v>
      </c>
      <c r="T115" s="259">
        <v>16.7</v>
      </c>
      <c r="U115" s="35">
        <v>50</v>
      </c>
      <c r="V115" s="35">
        <f>'7'!E121</f>
        <v>80</v>
      </c>
      <c r="W115" s="35">
        <v>15</v>
      </c>
      <c r="X115" s="35">
        <v>40</v>
      </c>
      <c r="Y115" s="35" t="s">
        <v>869</v>
      </c>
      <c r="Z115" s="35" t="s">
        <v>869</v>
      </c>
      <c r="AA115" s="35">
        <v>110</v>
      </c>
      <c r="AB115" s="35">
        <v>110</v>
      </c>
      <c r="AC115" s="35" t="s">
        <v>1129</v>
      </c>
      <c r="AD115" s="35"/>
      <c r="AE115" s="35"/>
    </row>
    <row r="116" spans="1:31" ht="168.75">
      <c r="A116" s="50" t="s">
        <v>291</v>
      </c>
      <c r="B116" s="42" t="s">
        <v>365</v>
      </c>
      <c r="C116" s="46" t="s">
        <v>366</v>
      </c>
      <c r="D116" s="35">
        <v>1971</v>
      </c>
      <c r="E116" s="35" t="s">
        <v>1121</v>
      </c>
      <c r="F116" s="35" t="s">
        <v>193</v>
      </c>
      <c r="G116" s="35">
        <v>2018</v>
      </c>
      <c r="H116" s="35" t="s">
        <v>869</v>
      </c>
      <c r="I116" s="35" t="s">
        <v>869</v>
      </c>
      <c r="J116" s="35" t="s">
        <v>869</v>
      </c>
      <c r="K116" s="35" t="s">
        <v>869</v>
      </c>
      <c r="L116" s="35" t="s">
        <v>884</v>
      </c>
      <c r="M116" s="35" t="s">
        <v>869</v>
      </c>
      <c r="N116" s="35" t="s">
        <v>869</v>
      </c>
      <c r="O116" s="35" t="s">
        <v>869</v>
      </c>
      <c r="P116" s="263" t="s">
        <v>1130</v>
      </c>
      <c r="Q116" s="35">
        <v>19.329999999999998</v>
      </c>
      <c r="R116" s="258"/>
      <c r="S116" s="261">
        <v>2</v>
      </c>
      <c r="T116" s="259">
        <v>11.2</v>
      </c>
      <c r="U116" s="35">
        <v>26</v>
      </c>
      <c r="V116" s="35">
        <f>'7'!E122</f>
        <v>50</v>
      </c>
      <c r="W116" s="35">
        <v>10</v>
      </c>
      <c r="X116" s="35">
        <v>25</v>
      </c>
      <c r="Y116" s="35" t="s">
        <v>869</v>
      </c>
      <c r="Z116" s="35" t="s">
        <v>869</v>
      </c>
      <c r="AA116" s="35">
        <v>110</v>
      </c>
      <c r="AB116" s="35">
        <v>110</v>
      </c>
      <c r="AC116" s="35" t="s">
        <v>1131</v>
      </c>
      <c r="AD116" s="35"/>
      <c r="AE116" s="35"/>
    </row>
    <row r="117" spans="1:31" ht="168.75">
      <c r="A117" s="50" t="s">
        <v>291</v>
      </c>
      <c r="B117" s="42" t="s">
        <v>367</v>
      </c>
      <c r="C117" s="46" t="s">
        <v>368</v>
      </c>
      <c r="D117" s="35">
        <v>1988</v>
      </c>
      <c r="E117" s="35" t="s">
        <v>1121</v>
      </c>
      <c r="F117" s="35" t="s">
        <v>193</v>
      </c>
      <c r="G117" s="35">
        <v>2017</v>
      </c>
      <c r="H117" s="35" t="s">
        <v>869</v>
      </c>
      <c r="I117" s="35" t="s">
        <v>869</v>
      </c>
      <c r="J117" s="35" t="s">
        <v>869</v>
      </c>
      <c r="K117" s="35" t="s">
        <v>869</v>
      </c>
      <c r="L117" s="35" t="s">
        <v>884</v>
      </c>
      <c r="M117" s="35" t="s">
        <v>869</v>
      </c>
      <c r="N117" s="35" t="s">
        <v>869</v>
      </c>
      <c r="O117" s="35" t="s">
        <v>869</v>
      </c>
      <c r="P117" s="263" t="s">
        <v>1132</v>
      </c>
      <c r="Q117" s="35">
        <v>7.28</v>
      </c>
      <c r="R117" s="258">
        <v>43795</v>
      </c>
      <c r="S117" s="261">
        <v>2</v>
      </c>
      <c r="T117" s="259">
        <v>7</v>
      </c>
      <c r="U117" s="35">
        <v>12.6</v>
      </c>
      <c r="V117" s="35">
        <f>'7'!E123</f>
        <v>32</v>
      </c>
      <c r="W117" s="35">
        <v>6.3</v>
      </c>
      <c r="X117" s="35">
        <v>16</v>
      </c>
      <c r="Y117" s="35" t="s">
        <v>869</v>
      </c>
      <c r="Z117" s="35" t="s">
        <v>869</v>
      </c>
      <c r="AA117" s="35">
        <v>110</v>
      </c>
      <c r="AB117" s="35">
        <v>110</v>
      </c>
      <c r="AC117" s="35" t="s">
        <v>1120</v>
      </c>
      <c r="AD117" s="35"/>
      <c r="AE117" s="35"/>
    </row>
    <row r="118" spans="1:31" ht="18.75">
      <c r="A118" s="50" t="s">
        <v>291</v>
      </c>
      <c r="B118" s="42" t="s">
        <v>369</v>
      </c>
      <c r="C118" s="46" t="s">
        <v>370</v>
      </c>
      <c r="D118" s="35" t="s">
        <v>193</v>
      </c>
      <c r="E118" s="35" t="s">
        <v>193</v>
      </c>
      <c r="F118" s="35" t="s">
        <v>193</v>
      </c>
      <c r="G118" s="35" t="s">
        <v>869</v>
      </c>
      <c r="H118" s="35" t="s">
        <v>869</v>
      </c>
      <c r="I118" s="35" t="s">
        <v>869</v>
      </c>
      <c r="J118" s="35" t="s">
        <v>869</v>
      </c>
      <c r="K118" s="35" t="s">
        <v>869</v>
      </c>
      <c r="L118" s="35" t="s">
        <v>884</v>
      </c>
      <c r="M118" s="35" t="s">
        <v>869</v>
      </c>
      <c r="N118" s="35" t="s">
        <v>869</v>
      </c>
      <c r="O118" s="35" t="s">
        <v>869</v>
      </c>
      <c r="P118" s="263" t="s">
        <v>1133</v>
      </c>
      <c r="Q118" s="35" t="s">
        <v>193</v>
      </c>
      <c r="R118" s="258" t="s">
        <v>193</v>
      </c>
      <c r="S118" s="261" t="s">
        <v>193</v>
      </c>
      <c r="T118" s="259" t="s">
        <v>193</v>
      </c>
      <c r="U118" s="35" t="s">
        <v>193</v>
      </c>
      <c r="V118" s="35">
        <f>'7'!E124</f>
        <v>32</v>
      </c>
      <c r="W118" s="35" t="s">
        <v>193</v>
      </c>
      <c r="X118" s="35">
        <v>16</v>
      </c>
      <c r="Y118" s="35" t="s">
        <v>193</v>
      </c>
      <c r="Z118" s="35" t="s">
        <v>193</v>
      </c>
      <c r="AA118" s="35" t="s">
        <v>193</v>
      </c>
      <c r="AB118" s="35">
        <v>110</v>
      </c>
      <c r="AC118" s="35"/>
      <c r="AD118" s="35"/>
      <c r="AE118" s="35"/>
    </row>
    <row r="119" spans="1:31" ht="206.25">
      <c r="A119" s="50" t="s">
        <v>291</v>
      </c>
      <c r="B119" s="42" t="s">
        <v>371</v>
      </c>
      <c r="C119" s="46" t="s">
        <v>372</v>
      </c>
      <c r="D119" s="35">
        <v>1983</v>
      </c>
      <c r="E119" s="35" t="s">
        <v>1121</v>
      </c>
      <c r="F119" s="35" t="s">
        <v>193</v>
      </c>
      <c r="G119" s="35">
        <v>2016</v>
      </c>
      <c r="H119" s="35" t="s">
        <v>869</v>
      </c>
      <c r="I119" s="35" t="s">
        <v>869</v>
      </c>
      <c r="J119" s="35" t="s">
        <v>869</v>
      </c>
      <c r="K119" s="35" t="s">
        <v>869</v>
      </c>
      <c r="L119" s="35" t="s">
        <v>884</v>
      </c>
      <c r="M119" s="35" t="s">
        <v>869</v>
      </c>
      <c r="N119" s="35" t="s">
        <v>869</v>
      </c>
      <c r="O119" s="35" t="s">
        <v>869</v>
      </c>
      <c r="P119" s="263" t="s">
        <v>1134</v>
      </c>
      <c r="Q119" s="35">
        <v>17.84</v>
      </c>
      <c r="R119" s="258"/>
      <c r="S119" s="261">
        <v>2</v>
      </c>
      <c r="T119" s="259">
        <v>17.899999999999999</v>
      </c>
      <c r="U119" s="35">
        <v>41</v>
      </c>
      <c r="V119" s="35">
        <f>'7'!E125</f>
        <v>126</v>
      </c>
      <c r="W119" s="35">
        <v>16</v>
      </c>
      <c r="X119" s="35">
        <v>63</v>
      </c>
      <c r="Y119" s="35" t="s">
        <v>869</v>
      </c>
      <c r="Z119" s="35" t="s">
        <v>869</v>
      </c>
      <c r="AA119" s="35">
        <v>110</v>
      </c>
      <c r="AB119" s="35">
        <v>110</v>
      </c>
      <c r="AC119" s="35" t="s">
        <v>1135</v>
      </c>
      <c r="AD119" s="35"/>
      <c r="AE119" s="35"/>
    </row>
    <row r="120" spans="1:31" ht="168.75">
      <c r="A120" s="50" t="s">
        <v>291</v>
      </c>
      <c r="B120" s="42" t="s">
        <v>373</v>
      </c>
      <c r="C120" s="46" t="s">
        <v>374</v>
      </c>
      <c r="D120" s="35">
        <v>1964</v>
      </c>
      <c r="E120" s="35" t="s">
        <v>1121</v>
      </c>
      <c r="F120" s="35" t="s">
        <v>193</v>
      </c>
      <c r="G120" s="35">
        <v>2016</v>
      </c>
      <c r="H120" s="35" t="s">
        <v>869</v>
      </c>
      <c r="I120" s="35" t="s">
        <v>869</v>
      </c>
      <c r="J120" s="35" t="s">
        <v>869</v>
      </c>
      <c r="K120" s="35" t="s">
        <v>869</v>
      </c>
      <c r="L120" s="35" t="s">
        <v>884</v>
      </c>
      <c r="M120" s="35" t="s">
        <v>869</v>
      </c>
      <c r="N120" s="35" t="s">
        <v>869</v>
      </c>
      <c r="O120" s="35" t="s">
        <v>869</v>
      </c>
      <c r="P120" s="263" t="s">
        <v>1136</v>
      </c>
      <c r="Q120" s="35">
        <v>10.15</v>
      </c>
      <c r="R120" s="258"/>
      <c r="S120" s="261">
        <v>2</v>
      </c>
      <c r="T120" s="259">
        <v>17.899999999999999</v>
      </c>
      <c r="U120" s="35">
        <v>41</v>
      </c>
      <c r="V120" s="35">
        <f>'7'!E126</f>
        <v>64</v>
      </c>
      <c r="W120" s="35">
        <v>16</v>
      </c>
      <c r="X120" s="35">
        <v>32</v>
      </c>
      <c r="Y120" s="35" t="s">
        <v>869</v>
      </c>
      <c r="Z120" s="35" t="s">
        <v>869</v>
      </c>
      <c r="AA120" s="35">
        <v>110</v>
      </c>
      <c r="AB120" s="35">
        <v>110</v>
      </c>
      <c r="AC120" s="35" t="s">
        <v>1137</v>
      </c>
      <c r="AD120" s="35"/>
      <c r="AE120" s="35"/>
    </row>
    <row r="121" spans="1:31" ht="85.15" customHeight="1">
      <c r="A121" s="50" t="s">
        <v>291</v>
      </c>
      <c r="B121" s="42" t="s">
        <v>375</v>
      </c>
      <c r="C121" s="46" t="s">
        <v>376</v>
      </c>
      <c r="D121" s="35"/>
      <c r="E121" s="35"/>
      <c r="F121" s="35"/>
      <c r="G121" s="35"/>
      <c r="H121" s="35"/>
      <c r="I121" s="35"/>
      <c r="J121" s="35"/>
      <c r="K121" s="35"/>
      <c r="L121" s="35"/>
      <c r="M121" s="35"/>
      <c r="N121" s="35"/>
      <c r="O121" s="35"/>
      <c r="P121" s="263"/>
      <c r="Q121" s="35"/>
      <c r="R121" s="258"/>
      <c r="S121" s="261"/>
      <c r="T121" s="259"/>
      <c r="U121" s="35"/>
      <c r="V121" s="35">
        <v>0</v>
      </c>
      <c r="W121" s="35"/>
      <c r="X121" s="35"/>
      <c r="Y121" s="35"/>
      <c r="Z121" s="35"/>
      <c r="AA121" s="35"/>
      <c r="AB121" s="35"/>
      <c r="AC121" s="35"/>
      <c r="AD121" s="35"/>
      <c r="AE121" s="35"/>
    </row>
    <row r="122" spans="1:31" ht="37.5">
      <c r="A122" s="25" t="s">
        <v>377</v>
      </c>
      <c r="B122" s="26" t="s">
        <v>378</v>
      </c>
      <c r="C122" s="53" t="s">
        <v>174</v>
      </c>
      <c r="D122" s="53" t="s">
        <v>193</v>
      </c>
      <c r="E122" s="53" t="s">
        <v>193</v>
      </c>
      <c r="F122" s="53" t="s">
        <v>193</v>
      </c>
      <c r="G122" s="53" t="s">
        <v>193</v>
      </c>
      <c r="H122" s="53" t="s">
        <v>193</v>
      </c>
      <c r="I122" s="53" t="s">
        <v>193</v>
      </c>
      <c r="J122" s="53" t="s">
        <v>193</v>
      </c>
      <c r="K122" s="53" t="s">
        <v>193</v>
      </c>
      <c r="L122" s="53" t="s">
        <v>193</v>
      </c>
      <c r="M122" s="53" t="s">
        <v>193</v>
      </c>
      <c r="N122" s="53" t="s">
        <v>193</v>
      </c>
      <c r="O122" s="53" t="s">
        <v>193</v>
      </c>
      <c r="P122" s="53" t="s">
        <v>193</v>
      </c>
      <c r="Q122" s="53" t="s">
        <v>193</v>
      </c>
      <c r="R122" s="53" t="s">
        <v>193</v>
      </c>
      <c r="S122" s="53" t="s">
        <v>193</v>
      </c>
      <c r="T122" s="53" t="s">
        <v>193</v>
      </c>
      <c r="U122" s="53" t="s">
        <v>193</v>
      </c>
      <c r="V122" s="53" t="s">
        <v>193</v>
      </c>
      <c r="W122" s="53" t="s">
        <v>193</v>
      </c>
      <c r="X122" s="53" t="s">
        <v>193</v>
      </c>
      <c r="Y122" s="53" t="s">
        <v>193</v>
      </c>
      <c r="Z122" s="53" t="s">
        <v>193</v>
      </c>
      <c r="AA122" s="53" t="s">
        <v>193</v>
      </c>
      <c r="AB122" s="53" t="s">
        <v>193</v>
      </c>
      <c r="AC122" s="53" t="s">
        <v>193</v>
      </c>
      <c r="AD122" s="53" t="s">
        <v>193</v>
      </c>
      <c r="AE122" s="53" t="s">
        <v>193</v>
      </c>
    </row>
    <row r="123" spans="1:31" ht="56.25">
      <c r="A123" s="25" t="s">
        <v>379</v>
      </c>
      <c r="B123" s="31" t="s">
        <v>380</v>
      </c>
      <c r="C123" s="53" t="s">
        <v>174</v>
      </c>
      <c r="D123" s="53" t="s">
        <v>193</v>
      </c>
      <c r="E123" s="53" t="s">
        <v>193</v>
      </c>
      <c r="F123" s="53" t="s">
        <v>193</v>
      </c>
      <c r="G123" s="53" t="s">
        <v>193</v>
      </c>
      <c r="H123" s="53" t="s">
        <v>193</v>
      </c>
      <c r="I123" s="53" t="s">
        <v>193</v>
      </c>
      <c r="J123" s="53" t="s">
        <v>193</v>
      </c>
      <c r="K123" s="53" t="s">
        <v>193</v>
      </c>
      <c r="L123" s="53" t="s">
        <v>193</v>
      </c>
      <c r="M123" s="53" t="s">
        <v>193</v>
      </c>
      <c r="N123" s="53" t="s">
        <v>193</v>
      </c>
      <c r="O123" s="53" t="s">
        <v>193</v>
      </c>
      <c r="P123" s="53" t="s">
        <v>193</v>
      </c>
      <c r="Q123" s="53" t="s">
        <v>193</v>
      </c>
      <c r="R123" s="53" t="s">
        <v>193</v>
      </c>
      <c r="S123" s="53" t="s">
        <v>193</v>
      </c>
      <c r="T123" s="53" t="s">
        <v>193</v>
      </c>
      <c r="U123" s="53" t="s">
        <v>193</v>
      </c>
      <c r="V123" s="53" t="s">
        <v>193</v>
      </c>
      <c r="W123" s="53" t="s">
        <v>193</v>
      </c>
      <c r="X123" s="53" t="s">
        <v>193</v>
      </c>
      <c r="Y123" s="53" t="s">
        <v>193</v>
      </c>
      <c r="Z123" s="53" t="s">
        <v>193</v>
      </c>
      <c r="AA123" s="53" t="s">
        <v>193</v>
      </c>
      <c r="AB123" s="53" t="s">
        <v>193</v>
      </c>
      <c r="AC123" s="53" t="s">
        <v>193</v>
      </c>
      <c r="AD123" s="53" t="s">
        <v>193</v>
      </c>
      <c r="AE123" s="53" t="s">
        <v>193</v>
      </c>
    </row>
    <row r="124" spans="1:31" ht="37.5">
      <c r="A124" s="25" t="s">
        <v>381</v>
      </c>
      <c r="B124" s="31" t="s">
        <v>382</v>
      </c>
      <c r="C124" s="53" t="s">
        <v>174</v>
      </c>
      <c r="D124" s="53"/>
      <c r="E124" s="53"/>
      <c r="F124" s="53"/>
      <c r="G124" s="53"/>
      <c r="H124" s="53"/>
      <c r="I124" s="53"/>
      <c r="J124" s="53"/>
      <c r="K124" s="53"/>
      <c r="L124" s="53"/>
      <c r="M124" s="53"/>
      <c r="N124" s="53"/>
      <c r="O124" s="53"/>
      <c r="P124" s="53"/>
      <c r="Q124" s="53"/>
      <c r="R124" s="53"/>
      <c r="S124" s="53"/>
      <c r="T124" s="53"/>
      <c r="U124" s="53"/>
      <c r="V124" s="53"/>
      <c r="W124" s="53"/>
      <c r="X124" s="53"/>
      <c r="Y124" s="53"/>
      <c r="Z124" s="53"/>
      <c r="AA124" s="53"/>
      <c r="AB124" s="53"/>
      <c r="AC124" s="53"/>
      <c r="AD124" s="53"/>
      <c r="AE124" s="53"/>
    </row>
    <row r="125" spans="1:31" ht="75">
      <c r="A125" s="33" t="s">
        <v>381</v>
      </c>
      <c r="B125" s="55" t="s">
        <v>383</v>
      </c>
      <c r="C125" s="35" t="s">
        <v>384</v>
      </c>
      <c r="D125" s="35" t="s">
        <v>193</v>
      </c>
      <c r="E125" s="35" t="s">
        <v>193</v>
      </c>
      <c r="F125" s="35" t="s">
        <v>193</v>
      </c>
      <c r="G125" s="35" t="s">
        <v>193</v>
      </c>
      <c r="H125" s="35" t="s">
        <v>193</v>
      </c>
      <c r="I125" s="35" t="s">
        <v>193</v>
      </c>
      <c r="J125" s="35" t="s">
        <v>193</v>
      </c>
      <c r="K125" s="35" t="s">
        <v>193</v>
      </c>
      <c r="L125" s="35" t="s">
        <v>884</v>
      </c>
      <c r="M125" s="35" t="s">
        <v>869</v>
      </c>
      <c r="N125" s="35" t="s">
        <v>869</v>
      </c>
      <c r="O125" s="35" t="s">
        <v>869</v>
      </c>
      <c r="P125" s="35" t="s">
        <v>193</v>
      </c>
      <c r="Q125" s="35" t="s">
        <v>193</v>
      </c>
      <c r="R125" s="258" t="s">
        <v>193</v>
      </c>
      <c r="S125" s="261" t="s">
        <v>193</v>
      </c>
      <c r="T125" s="259" t="s">
        <v>193</v>
      </c>
      <c r="U125" s="35" t="s">
        <v>193</v>
      </c>
      <c r="V125" s="35" t="s">
        <v>193</v>
      </c>
      <c r="W125" s="35" t="s">
        <v>193</v>
      </c>
      <c r="X125" s="35" t="s">
        <v>193</v>
      </c>
      <c r="Y125" s="35" t="s">
        <v>193</v>
      </c>
      <c r="Z125" s="35" t="s">
        <v>193</v>
      </c>
      <c r="AA125" s="35" t="s">
        <v>193</v>
      </c>
      <c r="AB125" s="35" t="s">
        <v>193</v>
      </c>
      <c r="AC125" s="35" t="s">
        <v>1138</v>
      </c>
      <c r="AD125" s="35" t="s">
        <v>193</v>
      </c>
      <c r="AE125" s="35" t="s">
        <v>193</v>
      </c>
    </row>
    <row r="126" spans="1:31" ht="51.6" customHeight="1">
      <c r="A126" s="33" t="s">
        <v>381</v>
      </c>
      <c r="B126" s="55" t="s">
        <v>385</v>
      </c>
      <c r="C126" s="35" t="s">
        <v>386</v>
      </c>
      <c r="D126" s="35" t="s">
        <v>193</v>
      </c>
      <c r="E126" s="35" t="s">
        <v>193</v>
      </c>
      <c r="F126" s="35" t="s">
        <v>193</v>
      </c>
      <c r="G126" s="35" t="s">
        <v>193</v>
      </c>
      <c r="H126" s="35" t="s">
        <v>193</v>
      </c>
      <c r="I126" s="35" t="s">
        <v>193</v>
      </c>
      <c r="J126" s="35" t="s">
        <v>193</v>
      </c>
      <c r="K126" s="35" t="s">
        <v>193</v>
      </c>
      <c r="L126" s="35" t="s">
        <v>884</v>
      </c>
      <c r="M126" s="35" t="s">
        <v>869</v>
      </c>
      <c r="N126" s="35" t="s">
        <v>869</v>
      </c>
      <c r="O126" s="35" t="s">
        <v>869</v>
      </c>
      <c r="P126" s="35" t="s">
        <v>193</v>
      </c>
      <c r="Q126" s="35" t="s">
        <v>193</v>
      </c>
      <c r="R126" s="35" t="s">
        <v>193</v>
      </c>
      <c r="S126" s="35" t="s">
        <v>193</v>
      </c>
      <c r="T126" s="35" t="s">
        <v>193</v>
      </c>
      <c r="U126" s="35" t="s">
        <v>193</v>
      </c>
      <c r="V126" s="35" t="s">
        <v>193</v>
      </c>
      <c r="W126" s="35" t="s">
        <v>193</v>
      </c>
      <c r="X126" s="35" t="s">
        <v>193</v>
      </c>
      <c r="Y126" s="35" t="s">
        <v>193</v>
      </c>
      <c r="Z126" s="35" t="s">
        <v>193</v>
      </c>
      <c r="AA126" s="35" t="s">
        <v>193</v>
      </c>
      <c r="AB126" s="35" t="s">
        <v>193</v>
      </c>
      <c r="AC126" s="35" t="s">
        <v>1139</v>
      </c>
      <c r="AD126" s="35" t="s">
        <v>193</v>
      </c>
      <c r="AE126" s="35" t="s">
        <v>193</v>
      </c>
    </row>
  </sheetData>
  <autoFilter ref="A15:AE126">
    <filterColumn colId="2">
      <filters>
        <filter val="J1101004"/>
        <filter val="J1101007"/>
        <filter val="J1101008"/>
        <filter val="J1102003"/>
        <filter val="J1104006"/>
        <filter val="J1202002"/>
        <filter val="J1202005"/>
        <filter val="K_1101003"/>
        <filter val="K_1101004"/>
        <filter val="K_1104015"/>
        <filter val="K_1110007"/>
        <filter val="K_1110008"/>
        <filter val="K_1110009"/>
        <filter val="K_1110010"/>
        <filter val="K_1110011"/>
        <filter val="K_1110012"/>
        <filter val="K_1201002"/>
        <filter val="K_1202001"/>
        <filter val="K_1308013"/>
        <filter val="K_1308014"/>
        <filter val="L_1101001"/>
        <filter val="L_1101002"/>
        <filter val="L_1101003"/>
        <filter val="L_1101004"/>
        <filter val="L_1101006"/>
        <filter val="L_1101007"/>
        <filter val="L_1101008"/>
        <filter val="L_1101009"/>
        <filter val="L_1101010"/>
        <filter val="L_1101014"/>
        <filter val="L_1102011"/>
        <filter val="L_1103013"/>
        <filter val="L_1104012"/>
        <filter val="L_1104015"/>
        <filter val="M_1102001"/>
        <filter val="Г"/>
        <filter val="М_1201002"/>
      </filters>
    </filterColumn>
  </autoFilter>
  <mergeCells count="89">
    <mergeCell ref="S93:S107"/>
    <mergeCell ref="AC93:AC107"/>
    <mergeCell ref="AD93:AD107"/>
    <mergeCell ref="AE93:AE107"/>
    <mergeCell ref="AE90:AE92"/>
    <mergeCell ref="A93:A107"/>
    <mergeCell ref="B93:B107"/>
    <mergeCell ref="C93:C107"/>
    <mergeCell ref="D93:D107"/>
    <mergeCell ref="E93:E107"/>
    <mergeCell ref="F93:F107"/>
    <mergeCell ref="G93:G107"/>
    <mergeCell ref="H93:H107"/>
    <mergeCell ref="I93:I107"/>
    <mergeCell ref="J93:J107"/>
    <mergeCell ref="K93:K107"/>
    <mergeCell ref="L93:L107"/>
    <mergeCell ref="M93:M107"/>
    <mergeCell ref="N93:N107"/>
    <mergeCell ref="O93:O107"/>
    <mergeCell ref="M90:M92"/>
    <mergeCell ref="N90:N92"/>
    <mergeCell ref="O90:O92"/>
    <mergeCell ref="AC90:AC92"/>
    <mergeCell ref="AD90:AD92"/>
    <mergeCell ref="S76:S88"/>
    <mergeCell ref="AC76:AC88"/>
    <mergeCell ref="AD76:AD88"/>
    <mergeCell ref="AE76:AE88"/>
    <mergeCell ref="A90:A92"/>
    <mergeCell ref="B90:B92"/>
    <mergeCell ref="C90:C92"/>
    <mergeCell ref="D90:D92"/>
    <mergeCell ref="E90:E92"/>
    <mergeCell ref="F90:F92"/>
    <mergeCell ref="G90:G92"/>
    <mergeCell ref="H90:H92"/>
    <mergeCell ref="I90:I92"/>
    <mergeCell ref="J90:J92"/>
    <mergeCell ref="K90:K92"/>
    <mergeCell ref="L90:L92"/>
    <mergeCell ref="K76:K88"/>
    <mergeCell ref="L76:L88"/>
    <mergeCell ref="M76:M88"/>
    <mergeCell ref="N76:N88"/>
    <mergeCell ref="O76:O88"/>
    <mergeCell ref="F76:F88"/>
    <mergeCell ref="G76:G88"/>
    <mergeCell ref="H76:H88"/>
    <mergeCell ref="I76:I88"/>
    <mergeCell ref="J76:J88"/>
    <mergeCell ref="A76:A88"/>
    <mergeCell ref="B76:B88"/>
    <mergeCell ref="C76:C88"/>
    <mergeCell ref="D76:D88"/>
    <mergeCell ref="E76:E88"/>
    <mergeCell ref="H12:H13"/>
    <mergeCell ref="I12:I13"/>
    <mergeCell ref="J12:J13"/>
    <mergeCell ref="K12:K13"/>
    <mergeCell ref="U12:V12"/>
    <mergeCell ref="T11:T13"/>
    <mergeCell ref="U11:Z11"/>
    <mergeCell ref="AA11:AB12"/>
    <mergeCell ref="AC11:AC13"/>
    <mergeCell ref="AD11:AE12"/>
    <mergeCell ref="W12:X12"/>
    <mergeCell ref="Y12:Z12"/>
    <mergeCell ref="A9:N9"/>
    <mergeCell ref="A10:AC10"/>
    <mergeCell ref="A11:A13"/>
    <mergeCell ref="B11:B13"/>
    <mergeCell ref="C11:C13"/>
    <mergeCell ref="D11:D13"/>
    <mergeCell ref="E11:E13"/>
    <mergeCell ref="F11:F13"/>
    <mergeCell ref="G11:G13"/>
    <mergeCell ref="H11:K11"/>
    <mergeCell ref="L11:M12"/>
    <mergeCell ref="N11:N13"/>
    <mergeCell ref="O11:O13"/>
    <mergeCell ref="P11:P13"/>
    <mergeCell ref="Q11:R12"/>
    <mergeCell ref="S11:S13"/>
    <mergeCell ref="A4:N4"/>
    <mergeCell ref="A5:N5"/>
    <mergeCell ref="A6:N6"/>
    <mergeCell ref="A7:N7"/>
    <mergeCell ref="A8:N8"/>
  </mergeCells>
  <conditionalFormatting sqref="T86">
    <cfRule type="cellIs" dxfId="16" priority="2" operator="lessThanOrEqual">
      <formula>0</formula>
    </cfRule>
  </conditionalFormatting>
  <conditionalFormatting sqref="T78">
    <cfRule type="cellIs" dxfId="15" priority="3" operator="lessThanOrEqual">
      <formula>0</formula>
    </cfRule>
  </conditionalFormatting>
  <conditionalFormatting sqref="T79">
    <cfRule type="cellIs" dxfId="14" priority="4" operator="lessThanOrEqual">
      <formula>0</formula>
    </cfRule>
  </conditionalFormatting>
  <conditionalFormatting sqref="T80">
    <cfRule type="cellIs" dxfId="13" priority="5" operator="lessThanOrEqual">
      <formula>0</formula>
    </cfRule>
  </conditionalFormatting>
  <conditionalFormatting sqref="T81">
    <cfRule type="cellIs" dxfId="12" priority="6" operator="lessThanOrEqual">
      <formula>0</formula>
    </cfRule>
  </conditionalFormatting>
  <conditionalFormatting sqref="T82">
    <cfRule type="cellIs" dxfId="11" priority="7" operator="lessThanOrEqual">
      <formula>0</formula>
    </cfRule>
  </conditionalFormatting>
  <conditionalFormatting sqref="T84">
    <cfRule type="cellIs" dxfId="10" priority="8" operator="lessThanOrEqual">
      <formula>0</formula>
    </cfRule>
  </conditionalFormatting>
  <conditionalFormatting sqref="T85 T39">
    <cfRule type="cellIs" dxfId="9" priority="9" operator="lessThanOrEqual">
      <formula>0</formula>
    </cfRule>
  </conditionalFormatting>
  <conditionalFormatting sqref="T87">
    <cfRule type="cellIs" dxfId="8" priority="10" operator="lessThanOrEqual">
      <formula>0</formula>
    </cfRule>
  </conditionalFormatting>
  <conditionalFormatting sqref="T88">
    <cfRule type="cellIs" dxfId="7" priority="11" operator="lessThanOrEqual">
      <formula>0</formula>
    </cfRule>
  </conditionalFormatting>
  <conditionalFormatting sqref="T83">
    <cfRule type="cellIs" dxfId="6" priority="12" operator="lessThanOrEqual">
      <formula>0</formula>
    </cfRule>
  </conditionalFormatting>
  <conditionalFormatting sqref="T105">
    <cfRule type="cellIs" dxfId="5" priority="13" operator="lessThanOrEqual">
      <formula>0</formula>
    </cfRule>
  </conditionalFormatting>
  <conditionalFormatting sqref="T104">
    <cfRule type="cellIs" dxfId="4" priority="14" operator="lessThanOrEqual">
      <formula>0</formula>
    </cfRule>
  </conditionalFormatting>
  <conditionalFormatting sqref="T106">
    <cfRule type="cellIs" dxfId="3" priority="15" operator="lessThanOrEqual">
      <formula>0</formula>
    </cfRule>
  </conditionalFormatting>
  <conditionalFormatting sqref="T107">
    <cfRule type="cellIs" dxfId="2" priority="16" operator="lessThanOrEqual">
      <formula>0</formula>
    </cfRule>
  </conditionalFormatting>
  <conditionalFormatting sqref="T108">
    <cfRule type="cellIs" dxfId="1" priority="17" operator="lessThanOrEqual">
      <formula>0</formula>
    </cfRule>
  </conditionalFormatting>
  <conditionalFormatting sqref="T109:T121 T125">
    <cfRule type="cellIs" dxfId="0" priority="18" operator="lessThanOrEqual">
      <formula>0</formula>
    </cfRule>
  </conditionalFormatting>
  <pageMargins left="0.70833333333333304" right="0.70833333333333304" top="0.74861111111111101" bottom="0.74791666666666701" header="0.31527777777777799" footer="0.51180555555555496"/>
  <pageSetup paperSize="9" firstPageNumber="0" fitToWidth="2" orientation="landscape" horizontalDpi="300" verticalDpi="300"/>
  <headerFooter>
    <oddHeader>&amp;C&amp;P</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FF950E"/>
    <pageSetUpPr fitToPage="1"/>
  </sheetPr>
  <dimension ref="A1:BL121"/>
  <sheetViews>
    <sheetView topLeftCell="B4" zoomScale="65" zoomScaleNormal="65" workbookViewId="0">
      <pane xSplit="3" ySplit="10" topLeftCell="E14" activePane="bottomRight" state="frozen"/>
      <selection activeCell="E90" sqref="E90"/>
      <selection pane="topRight" activeCell="E90" sqref="E90"/>
      <selection pane="bottomLeft" activeCell="E90" sqref="E90"/>
      <selection pane="bottomRight" activeCell="E90" sqref="E90"/>
    </sheetView>
  </sheetViews>
  <sheetFormatPr defaultRowHeight="15.75"/>
  <cols>
    <col min="1" max="1" width="4.5" style="216" hidden="1" customWidth="1"/>
    <col min="2" max="2" width="9.875" style="216" customWidth="1"/>
    <col min="3" max="3" width="31.75" style="217" customWidth="1"/>
    <col min="4" max="4" width="14" style="217" customWidth="1"/>
    <col min="5" max="5" width="20.125" style="217" customWidth="1"/>
    <col min="6" max="6" width="17.875" style="217" customWidth="1"/>
    <col min="7" max="7" width="31.125" style="217" customWidth="1"/>
    <col min="8" max="8" width="29.125" style="217" customWidth="1"/>
    <col min="9" max="9" width="32" style="217" customWidth="1"/>
    <col min="10" max="10" width="32.375" style="217" customWidth="1"/>
    <col min="11" max="11" width="21.125" style="219" customWidth="1"/>
    <col min="12" max="12" width="23.875" style="219" customWidth="1"/>
    <col min="13" max="13" width="6.625" style="217" customWidth="1"/>
    <col min="14" max="14" width="8.125" style="217" customWidth="1"/>
    <col min="15" max="15" width="12.125" style="217" customWidth="1"/>
    <col min="16" max="64" width="9" style="216" customWidth="1"/>
    <col min="65" max="244" width="9" customWidth="1"/>
    <col min="245" max="245" width="3.875" customWidth="1"/>
    <col min="246" max="246" width="16" customWidth="1"/>
    <col min="247" max="247" width="16.625" customWidth="1"/>
    <col min="248" max="248" width="13.5" customWidth="1"/>
    <col min="249" max="250" width="10.875" customWidth="1"/>
    <col min="251" max="251" width="6.25" customWidth="1"/>
    <col min="252" max="252" width="8.875" customWidth="1"/>
    <col min="253" max="253" width="13.875" customWidth="1"/>
    <col min="254" max="254" width="13.25" customWidth="1"/>
    <col min="255" max="255" width="16" customWidth="1"/>
    <col min="256" max="256" width="11.625" customWidth="1"/>
    <col min="257" max="257" width="16.875" customWidth="1"/>
    <col min="258" max="258" width="13.25" customWidth="1"/>
    <col min="259" max="259" width="18.375" customWidth="1"/>
    <col min="260" max="260" width="15" customWidth="1"/>
    <col min="261" max="261" width="14.75" customWidth="1"/>
    <col min="262" max="262" width="14.625" customWidth="1"/>
    <col min="263" max="263" width="13.75" customWidth="1"/>
    <col min="264" max="264" width="14.25" customWidth="1"/>
    <col min="265" max="265" width="15.125" customWidth="1"/>
    <col min="266" max="266" width="20.5" customWidth="1"/>
    <col min="267" max="267" width="27.875" customWidth="1"/>
    <col min="268" max="268" width="6.875" customWidth="1"/>
    <col min="269" max="269" width="5" customWidth="1"/>
    <col min="270" max="270" width="8" customWidth="1"/>
    <col min="271" max="271" width="11.875" customWidth="1"/>
    <col min="272" max="500" width="9" customWidth="1"/>
    <col min="501" max="501" width="3.875" customWidth="1"/>
    <col min="502" max="502" width="16" customWidth="1"/>
    <col min="503" max="503" width="16.625" customWidth="1"/>
    <col min="504" max="504" width="13.5" customWidth="1"/>
    <col min="505" max="506" width="10.875" customWidth="1"/>
    <col min="507" max="507" width="6.25" customWidth="1"/>
    <col min="508" max="508" width="8.875" customWidth="1"/>
    <col min="509" max="509" width="13.875" customWidth="1"/>
    <col min="510" max="510" width="13.25" customWidth="1"/>
    <col min="511" max="511" width="16" customWidth="1"/>
    <col min="512" max="512" width="11.625" customWidth="1"/>
    <col min="513" max="513" width="16.875" customWidth="1"/>
    <col min="514" max="514" width="13.25" customWidth="1"/>
    <col min="515" max="515" width="18.375" customWidth="1"/>
    <col min="516" max="516" width="15" customWidth="1"/>
    <col min="517" max="517" width="14.75" customWidth="1"/>
    <col min="518" max="518" width="14.625" customWidth="1"/>
    <col min="519" max="519" width="13.75" customWidth="1"/>
    <col min="520" max="520" width="14.25" customWidth="1"/>
    <col min="521" max="521" width="15.125" customWidth="1"/>
    <col min="522" max="522" width="20.5" customWidth="1"/>
    <col min="523" max="523" width="27.875" customWidth="1"/>
    <col min="524" max="524" width="6.875" customWidth="1"/>
    <col min="525" max="525" width="5" customWidth="1"/>
    <col min="526" max="526" width="8" customWidth="1"/>
    <col min="527" max="527" width="11.875" customWidth="1"/>
    <col min="528" max="756" width="9" customWidth="1"/>
    <col min="757" max="757" width="3.875" customWidth="1"/>
    <col min="758" max="758" width="16" customWidth="1"/>
    <col min="759" max="759" width="16.625" customWidth="1"/>
    <col min="760" max="760" width="13.5" customWidth="1"/>
    <col min="761" max="762" width="10.875" customWidth="1"/>
    <col min="763" max="763" width="6.25" customWidth="1"/>
    <col min="764" max="764" width="8.875" customWidth="1"/>
    <col min="765" max="765" width="13.875" customWidth="1"/>
    <col min="766" max="766" width="13.25" customWidth="1"/>
    <col min="767" max="767" width="16" customWidth="1"/>
    <col min="768" max="768" width="11.625" customWidth="1"/>
    <col min="769" max="769" width="16.875" customWidth="1"/>
    <col min="770" max="770" width="13.25" customWidth="1"/>
    <col min="771" max="771" width="18.375" customWidth="1"/>
    <col min="772" max="772" width="15" customWidth="1"/>
    <col min="773" max="773" width="14.75" customWidth="1"/>
    <col min="774" max="774" width="14.625" customWidth="1"/>
    <col min="775" max="775" width="13.75" customWidth="1"/>
    <col min="776" max="776" width="14.25" customWidth="1"/>
    <col min="777" max="777" width="15.125" customWidth="1"/>
    <col min="778" max="778" width="20.5" customWidth="1"/>
    <col min="779" max="779" width="27.875" customWidth="1"/>
    <col min="780" max="780" width="6.875" customWidth="1"/>
    <col min="781" max="781" width="5" customWidth="1"/>
    <col min="782" max="782" width="8" customWidth="1"/>
    <col min="783" max="783" width="11.875" customWidth="1"/>
    <col min="784" max="1012" width="9" customWidth="1"/>
    <col min="1013" max="1013" width="3.875" customWidth="1"/>
    <col min="1014" max="1014" width="16" customWidth="1"/>
    <col min="1015" max="1015" width="16.625" customWidth="1"/>
    <col min="1016" max="1016" width="13.5" customWidth="1"/>
    <col min="1017" max="1018" width="10.875" customWidth="1"/>
    <col min="1019" max="1019" width="6.25" customWidth="1"/>
    <col min="1020" max="1020" width="8.875" customWidth="1"/>
    <col min="1021" max="1021" width="13.875" customWidth="1"/>
    <col min="1022" max="1022" width="13.25" customWidth="1"/>
    <col min="1023" max="1023" width="16" customWidth="1"/>
    <col min="1024" max="1025" width="11.625" customWidth="1"/>
  </cols>
  <sheetData>
    <row r="1" spans="1:64" ht="18.75">
      <c r="L1" s="2" t="s">
        <v>1140</v>
      </c>
    </row>
    <row r="2" spans="1:64">
      <c r="L2" s="4" t="s">
        <v>1</v>
      </c>
    </row>
    <row r="3" spans="1:64">
      <c r="L3" s="4" t="s">
        <v>2</v>
      </c>
    </row>
    <row r="4" spans="1:64" ht="16.5">
      <c r="B4" s="411" t="s">
        <v>1141</v>
      </c>
      <c r="C4" s="411"/>
      <c r="D4" s="411"/>
      <c r="E4" s="411"/>
      <c r="F4" s="411"/>
      <c r="G4" s="411"/>
      <c r="H4" s="411"/>
      <c r="I4" s="411"/>
      <c r="J4" s="411"/>
      <c r="K4" s="411"/>
      <c r="L4" s="411"/>
    </row>
    <row r="5" spans="1:64">
      <c r="C5" s="216"/>
      <c r="D5" s="216"/>
      <c r="E5" s="216"/>
      <c r="F5" s="216"/>
      <c r="G5" s="216"/>
      <c r="H5" s="216"/>
      <c r="I5" s="216"/>
      <c r="J5" s="216"/>
      <c r="K5" s="216"/>
      <c r="L5" s="216"/>
      <c r="M5" s="264"/>
      <c r="N5" s="264"/>
    </row>
    <row r="6" spans="1:64">
      <c r="B6" s="403" t="s">
        <v>509</v>
      </c>
      <c r="C6" s="403"/>
      <c r="D6" s="403"/>
      <c r="E6" s="403"/>
      <c r="F6" s="403"/>
      <c r="G6" s="403"/>
      <c r="H6" s="403"/>
      <c r="I6" s="403"/>
      <c r="J6" s="403"/>
      <c r="K6" s="403"/>
      <c r="L6" s="403"/>
      <c r="M6" s="212"/>
      <c r="N6" s="212"/>
      <c r="O6" s="212"/>
      <c r="P6" s="212"/>
      <c r="Q6" s="212"/>
      <c r="R6" s="212"/>
      <c r="S6" s="212"/>
      <c r="T6" s="212"/>
      <c r="U6" s="212"/>
      <c r="V6" s="212"/>
      <c r="W6" s="212"/>
      <c r="X6" s="212"/>
      <c r="Y6" s="212"/>
      <c r="Z6" s="212"/>
      <c r="AA6" s="212"/>
      <c r="AB6" s="212"/>
      <c r="AC6" s="212"/>
      <c r="AD6" s="212"/>
      <c r="AE6" s="212"/>
      <c r="AF6" s="212"/>
    </row>
    <row r="7" spans="1:64">
      <c r="B7" s="361" t="s">
        <v>1142</v>
      </c>
      <c r="C7" s="361"/>
      <c r="D7" s="361"/>
      <c r="E7" s="361"/>
      <c r="F7" s="361"/>
      <c r="G7" s="361"/>
      <c r="H7" s="361"/>
      <c r="I7" s="361"/>
      <c r="J7" s="361"/>
      <c r="K7" s="361"/>
      <c r="L7" s="361"/>
      <c r="M7" s="137"/>
      <c r="N7" s="137"/>
      <c r="O7" s="137"/>
      <c r="P7" s="137"/>
      <c r="Q7" s="137"/>
      <c r="R7" s="137"/>
      <c r="S7" s="137"/>
      <c r="T7" s="137"/>
      <c r="U7" s="137"/>
      <c r="V7" s="137"/>
      <c r="W7" s="137"/>
      <c r="X7" s="137"/>
      <c r="Y7" s="137"/>
      <c r="Z7" s="137"/>
      <c r="AA7" s="137"/>
      <c r="AB7" s="137"/>
      <c r="AC7" s="137"/>
      <c r="AD7" s="137"/>
      <c r="AE7" s="137"/>
      <c r="AF7" s="137"/>
    </row>
    <row r="8" spans="1:64" ht="16.5">
      <c r="C8" s="216"/>
      <c r="D8" s="216"/>
      <c r="E8" s="216"/>
      <c r="F8" s="216"/>
      <c r="G8" s="216"/>
      <c r="H8" s="216"/>
      <c r="I8" s="216"/>
      <c r="J8" s="216"/>
      <c r="K8" s="216"/>
      <c r="L8" s="216"/>
      <c r="M8" s="230"/>
      <c r="N8" s="230"/>
      <c r="O8" s="230"/>
      <c r="P8" s="230"/>
      <c r="Q8" s="230"/>
      <c r="R8" s="230"/>
      <c r="S8" s="230"/>
      <c r="T8" s="230"/>
      <c r="U8" s="230"/>
      <c r="V8" s="230"/>
      <c r="W8" s="230"/>
      <c r="X8" s="230"/>
      <c r="Y8" s="230"/>
      <c r="Z8" s="230"/>
      <c r="AA8" s="230"/>
      <c r="AB8" s="230"/>
      <c r="AC8" s="230"/>
      <c r="AD8" s="230"/>
      <c r="AE8" s="230"/>
      <c r="AF8" s="230"/>
    </row>
    <row r="9" spans="1:64">
      <c r="B9" s="363" t="s">
        <v>716</v>
      </c>
      <c r="C9" s="363"/>
      <c r="D9" s="363"/>
      <c r="E9" s="363"/>
      <c r="F9" s="363"/>
      <c r="G9" s="363"/>
      <c r="H9" s="363"/>
      <c r="I9" s="363"/>
      <c r="J9" s="363"/>
      <c r="K9" s="363"/>
      <c r="L9" s="363"/>
      <c r="M9" s="264"/>
      <c r="N9" s="264"/>
    </row>
    <row r="10" spans="1:64">
      <c r="M10" s="264"/>
      <c r="N10" s="264"/>
    </row>
    <row r="11" spans="1:64" ht="81.75" customHeight="1">
      <c r="A11" s="219"/>
      <c r="B11" s="364" t="s">
        <v>6</v>
      </c>
      <c r="C11" s="364" t="s">
        <v>7</v>
      </c>
      <c r="D11" s="364" t="s">
        <v>8</v>
      </c>
      <c r="E11" s="364" t="s">
        <v>1143</v>
      </c>
      <c r="F11" s="364" t="s">
        <v>1144</v>
      </c>
      <c r="G11" s="392" t="s">
        <v>1145</v>
      </c>
      <c r="H11" s="389" t="s">
        <v>1146</v>
      </c>
      <c r="I11" s="389"/>
      <c r="J11" s="364" t="s">
        <v>1147</v>
      </c>
      <c r="K11" s="364" t="s">
        <v>1048</v>
      </c>
      <c r="L11" s="364"/>
      <c r="Z11" s="219"/>
      <c r="AA11" s="219"/>
      <c r="AB11" s="219"/>
      <c r="AC11" s="219"/>
      <c r="AD11" s="219"/>
      <c r="AE11" s="219"/>
      <c r="AF11" s="219"/>
      <c r="AG11" s="219"/>
      <c r="AH11" s="219"/>
      <c r="AI11" s="219"/>
      <c r="AJ11" s="219"/>
      <c r="AK11" s="219"/>
      <c r="AL11" s="219"/>
      <c r="AM11" s="219"/>
      <c r="AN11" s="219"/>
      <c r="AO11" s="219"/>
      <c r="AP11" s="219"/>
      <c r="AQ11" s="219"/>
      <c r="AR11" s="219"/>
      <c r="AS11" s="219"/>
      <c r="AT11" s="219"/>
      <c r="AU11" s="219"/>
      <c r="AV11" s="219"/>
      <c r="AW11" s="219"/>
      <c r="AX11" s="219"/>
      <c r="AY11" s="219"/>
      <c r="AZ11" s="219"/>
      <c r="BA11" s="219"/>
      <c r="BB11" s="219"/>
      <c r="BC11" s="219"/>
      <c r="BD11" s="219"/>
      <c r="BE11" s="219"/>
      <c r="BF11" s="219"/>
      <c r="BG11" s="219"/>
      <c r="BH11" s="219"/>
      <c r="BI11" s="219"/>
      <c r="BJ11" s="219"/>
      <c r="BK11" s="219"/>
      <c r="BL11" s="219"/>
    </row>
    <row r="12" spans="1:64" ht="192.6" customHeight="1">
      <c r="A12" s="219"/>
      <c r="B12" s="364"/>
      <c r="C12" s="364"/>
      <c r="D12" s="364"/>
      <c r="E12" s="364"/>
      <c r="F12" s="364"/>
      <c r="G12" s="392"/>
      <c r="H12" s="139" t="s">
        <v>1148</v>
      </c>
      <c r="I12" s="139" t="s">
        <v>1149</v>
      </c>
      <c r="J12" s="364"/>
      <c r="K12" s="225" t="s">
        <v>1059</v>
      </c>
      <c r="L12" s="225" t="s">
        <v>1060</v>
      </c>
      <c r="Q12" s="219"/>
      <c r="Z12" s="219"/>
      <c r="AA12" s="219"/>
      <c r="AB12" s="219"/>
      <c r="AC12" s="219"/>
      <c r="AD12" s="219"/>
      <c r="AE12" s="219"/>
      <c r="AF12" s="219"/>
      <c r="AG12" s="219"/>
      <c r="AH12" s="219"/>
      <c r="AI12" s="219"/>
      <c r="AJ12" s="219"/>
      <c r="AK12" s="219"/>
      <c r="AL12" s="219"/>
      <c r="AM12" s="219"/>
      <c r="AN12" s="219"/>
      <c r="AO12" s="219"/>
      <c r="AP12" s="219"/>
      <c r="AQ12" s="219"/>
      <c r="AR12" s="219"/>
      <c r="AS12" s="219"/>
      <c r="AT12" s="219"/>
      <c r="AU12" s="219"/>
      <c r="AV12" s="219"/>
      <c r="AW12" s="219"/>
      <c r="AX12" s="219"/>
      <c r="AY12" s="219"/>
      <c r="AZ12" s="219"/>
      <c r="BA12" s="219"/>
      <c r="BB12" s="219"/>
      <c r="BC12" s="219"/>
      <c r="BD12" s="219"/>
      <c r="BE12" s="219"/>
      <c r="BF12" s="219"/>
      <c r="BG12" s="219"/>
      <c r="BH12" s="219"/>
      <c r="BI12" s="219"/>
      <c r="BJ12" s="219"/>
      <c r="BK12" s="219"/>
      <c r="BL12" s="219"/>
    </row>
    <row r="13" spans="1:64" ht="15" customHeight="1">
      <c r="A13" s="219"/>
      <c r="B13" s="227">
        <v>1</v>
      </c>
      <c r="C13" s="227">
        <v>2</v>
      </c>
      <c r="D13" s="227">
        <v>3</v>
      </c>
      <c r="E13" s="227">
        <v>4</v>
      </c>
      <c r="F13" s="227">
        <v>5</v>
      </c>
      <c r="G13" s="227">
        <v>6</v>
      </c>
      <c r="H13" s="227">
        <v>7</v>
      </c>
      <c r="I13" s="227">
        <v>8</v>
      </c>
      <c r="J13" s="227">
        <v>9</v>
      </c>
      <c r="K13" s="227">
        <v>10</v>
      </c>
      <c r="L13" s="227">
        <v>11</v>
      </c>
      <c r="M13" s="219"/>
      <c r="N13" s="219"/>
      <c r="O13" s="219"/>
      <c r="P13" s="219"/>
      <c r="Q13" s="219"/>
      <c r="R13" s="219"/>
      <c r="S13" s="219"/>
      <c r="T13" s="219"/>
      <c r="U13" s="219"/>
      <c r="V13" s="219"/>
      <c r="W13" s="219"/>
      <c r="X13" s="219"/>
      <c r="Y13" s="219"/>
      <c r="Z13" s="219"/>
      <c r="AA13" s="219"/>
      <c r="AB13" s="219"/>
      <c r="AC13" s="219"/>
      <c r="AD13" s="219"/>
      <c r="AE13" s="219"/>
      <c r="AF13" s="219"/>
      <c r="AG13" s="219"/>
      <c r="AH13" s="219"/>
      <c r="AI13" s="219"/>
      <c r="AJ13" s="219"/>
      <c r="AK13" s="219"/>
      <c r="AL13" s="219"/>
      <c r="AM13" s="219"/>
      <c r="AN13" s="219"/>
      <c r="AO13" s="219"/>
      <c r="AP13" s="219"/>
      <c r="AQ13" s="219"/>
      <c r="AR13" s="219"/>
      <c r="AS13" s="219"/>
      <c r="AT13" s="219"/>
      <c r="AU13" s="219"/>
      <c r="AV13" s="219"/>
      <c r="AW13" s="219"/>
      <c r="AX13" s="219"/>
      <c r="AY13" s="219"/>
      <c r="AZ13" s="219"/>
      <c r="BA13" s="219"/>
      <c r="BB13" s="219"/>
      <c r="BC13" s="219"/>
      <c r="BD13" s="219"/>
      <c r="BE13" s="219"/>
      <c r="BF13" s="219"/>
      <c r="BG13" s="219"/>
      <c r="BH13" s="219"/>
      <c r="BI13" s="219"/>
      <c r="BJ13" s="219"/>
      <c r="BK13" s="219"/>
      <c r="BL13" s="219"/>
    </row>
    <row r="14" spans="1:64" ht="18.75">
      <c r="A14" s="181"/>
      <c r="B14" s="33"/>
      <c r="C14" s="34"/>
      <c r="D14" s="35"/>
      <c r="E14" s="219"/>
      <c r="F14" s="219"/>
      <c r="G14" s="219"/>
      <c r="H14" s="219"/>
      <c r="I14" s="219"/>
      <c r="J14" s="219"/>
      <c r="M14" s="219"/>
      <c r="N14" s="219"/>
      <c r="O14" s="219"/>
      <c r="P14" s="219"/>
      <c r="Q14" s="219"/>
      <c r="R14" s="219"/>
      <c r="S14" s="219"/>
      <c r="T14" s="219"/>
      <c r="U14" s="219"/>
      <c r="V14" s="219"/>
      <c r="W14" s="219"/>
      <c r="X14" s="219"/>
      <c r="Y14" s="219"/>
      <c r="Z14" s="219"/>
      <c r="AA14" s="219"/>
      <c r="AB14" s="219"/>
      <c r="AC14" s="219"/>
      <c r="AD14" s="219"/>
      <c r="AE14" s="219"/>
      <c r="AF14" s="219"/>
      <c r="AG14" s="219"/>
      <c r="AH14" s="219"/>
      <c r="AI14" s="219"/>
      <c r="AJ14" s="219"/>
      <c r="AK14" s="219"/>
      <c r="AL14" s="219"/>
      <c r="AM14" s="219"/>
      <c r="AN14" s="219"/>
      <c r="AO14" s="219"/>
      <c r="AP14" s="219"/>
      <c r="AQ14" s="219"/>
      <c r="AR14" s="219"/>
      <c r="AS14" s="219"/>
      <c r="AT14" s="219"/>
      <c r="AU14" s="219"/>
      <c r="AV14" s="219"/>
      <c r="AW14" s="219"/>
      <c r="AX14" s="219"/>
      <c r="AY14" s="219"/>
      <c r="AZ14" s="219"/>
      <c r="BA14" s="219"/>
      <c r="BB14" s="219"/>
      <c r="BC14" s="219"/>
      <c r="BD14" s="219"/>
      <c r="BE14" s="219"/>
      <c r="BF14" s="219"/>
      <c r="BG14" s="219"/>
      <c r="BH14" s="219"/>
      <c r="BI14" s="219"/>
      <c r="BJ14" s="219"/>
      <c r="BK14" s="219"/>
      <c r="BL14" s="219"/>
    </row>
    <row r="15" spans="1:64" ht="18.75">
      <c r="A15" s="181"/>
      <c r="B15" s="36" t="s">
        <v>187</v>
      </c>
      <c r="C15" s="37" t="s">
        <v>188</v>
      </c>
      <c r="D15" s="38" t="s">
        <v>174</v>
      </c>
      <c r="E15" s="38"/>
      <c r="F15" s="38"/>
      <c r="G15" s="38"/>
      <c r="H15" s="38"/>
      <c r="I15" s="38"/>
      <c r="J15" s="38"/>
      <c r="K15" s="38"/>
      <c r="L15" s="38"/>
      <c r="M15" s="219"/>
      <c r="N15" s="219"/>
      <c r="O15" s="219"/>
      <c r="P15" s="219"/>
      <c r="Q15" s="219"/>
      <c r="R15" s="219"/>
      <c r="S15" s="219"/>
      <c r="T15" s="219"/>
      <c r="U15" s="219"/>
      <c r="V15" s="219"/>
      <c r="W15" s="219"/>
      <c r="X15" s="219"/>
      <c r="Y15" s="219"/>
      <c r="Z15" s="219"/>
      <c r="AA15" s="219"/>
      <c r="AB15" s="219"/>
      <c r="AC15" s="219"/>
      <c r="AD15" s="219"/>
      <c r="AE15" s="219"/>
      <c r="AF15" s="219"/>
      <c r="AG15" s="219"/>
      <c r="AH15" s="219"/>
      <c r="AI15" s="219"/>
      <c r="AJ15" s="219"/>
      <c r="AK15" s="219"/>
      <c r="AL15" s="219"/>
      <c r="AM15" s="219"/>
      <c r="AN15" s="219"/>
      <c r="AO15" s="219"/>
      <c r="AP15" s="219"/>
      <c r="AQ15" s="219"/>
      <c r="AR15" s="219"/>
      <c r="AS15" s="219"/>
      <c r="AT15" s="219"/>
      <c r="AU15" s="219"/>
      <c r="AV15" s="219"/>
      <c r="AW15" s="219"/>
      <c r="AX15" s="219"/>
      <c r="AY15" s="219"/>
      <c r="AZ15" s="219"/>
      <c r="BA15" s="219"/>
      <c r="BB15" s="219"/>
      <c r="BC15" s="219"/>
      <c r="BD15" s="219"/>
      <c r="BE15" s="219"/>
      <c r="BF15" s="219"/>
      <c r="BG15" s="219"/>
      <c r="BH15" s="219"/>
      <c r="BI15" s="219"/>
      <c r="BJ15" s="219"/>
      <c r="BK15" s="219"/>
      <c r="BL15" s="219"/>
    </row>
    <row r="16" spans="1:64" ht="56.25">
      <c r="A16" s="181"/>
      <c r="B16" s="25" t="s">
        <v>189</v>
      </c>
      <c r="C16" s="26" t="s">
        <v>190</v>
      </c>
      <c r="D16" s="27" t="s">
        <v>174</v>
      </c>
      <c r="E16" s="27" t="s">
        <v>193</v>
      </c>
      <c r="F16" s="27" t="s">
        <v>193</v>
      </c>
      <c r="G16" s="27" t="s">
        <v>193</v>
      </c>
      <c r="H16" s="27" t="s">
        <v>193</v>
      </c>
      <c r="I16" s="27" t="s">
        <v>193</v>
      </c>
      <c r="J16" s="27" t="s">
        <v>193</v>
      </c>
      <c r="K16" s="27" t="s">
        <v>193</v>
      </c>
      <c r="L16" s="27" t="s">
        <v>193</v>
      </c>
      <c r="M16" s="219"/>
      <c r="N16" s="219"/>
      <c r="O16" s="219"/>
      <c r="P16" s="219"/>
      <c r="Q16" s="219"/>
      <c r="R16" s="219"/>
      <c r="S16" s="219"/>
      <c r="T16" s="219"/>
      <c r="U16" s="219"/>
      <c r="V16" s="219"/>
      <c r="W16" s="219"/>
      <c r="X16" s="219"/>
      <c r="Y16" s="219"/>
      <c r="Z16" s="219"/>
      <c r="AA16" s="219"/>
      <c r="AB16" s="219"/>
      <c r="AC16" s="219"/>
      <c r="AD16" s="219"/>
      <c r="AE16" s="219"/>
      <c r="AF16" s="219"/>
      <c r="AG16" s="219"/>
      <c r="AH16" s="219"/>
      <c r="AI16" s="219"/>
      <c r="AJ16" s="219"/>
      <c r="AK16" s="219"/>
      <c r="AL16" s="219"/>
      <c r="AM16" s="219"/>
      <c r="AN16" s="219"/>
      <c r="AO16" s="219"/>
      <c r="AP16" s="219"/>
      <c r="AQ16" s="219"/>
      <c r="AR16" s="219"/>
      <c r="AS16" s="219"/>
      <c r="AT16" s="219"/>
      <c r="AU16" s="219"/>
      <c r="AV16" s="219"/>
      <c r="AW16" s="219"/>
      <c r="AX16" s="219"/>
      <c r="AY16" s="219"/>
      <c r="AZ16" s="219"/>
      <c r="BA16" s="219"/>
      <c r="BB16" s="219"/>
      <c r="BC16" s="219"/>
      <c r="BD16" s="219"/>
      <c r="BE16" s="219"/>
      <c r="BF16" s="219"/>
      <c r="BG16" s="219"/>
      <c r="BH16" s="219"/>
      <c r="BI16" s="219"/>
      <c r="BJ16" s="219"/>
      <c r="BK16" s="219"/>
      <c r="BL16" s="219"/>
    </row>
    <row r="17" spans="1:64" ht="93.75">
      <c r="A17" s="181"/>
      <c r="B17" s="39" t="s">
        <v>191</v>
      </c>
      <c r="C17" s="40" t="s">
        <v>192</v>
      </c>
      <c r="D17" s="41" t="s">
        <v>174</v>
      </c>
      <c r="E17" s="41" t="s">
        <v>193</v>
      </c>
      <c r="F17" s="41" t="s">
        <v>193</v>
      </c>
      <c r="G17" s="41" t="s">
        <v>193</v>
      </c>
      <c r="H17" s="41" t="s">
        <v>193</v>
      </c>
      <c r="I17" s="41" t="s">
        <v>193</v>
      </c>
      <c r="J17" s="41" t="s">
        <v>193</v>
      </c>
      <c r="K17" s="41" t="s">
        <v>193</v>
      </c>
      <c r="L17" s="41" t="s">
        <v>193</v>
      </c>
      <c r="M17" s="219"/>
      <c r="N17" s="219"/>
      <c r="O17" s="219"/>
      <c r="P17" s="219"/>
      <c r="Q17" s="219"/>
      <c r="R17" s="219"/>
      <c r="S17" s="219"/>
      <c r="T17" s="219"/>
      <c r="U17" s="219"/>
      <c r="V17" s="219"/>
      <c r="W17" s="219"/>
      <c r="X17" s="219"/>
      <c r="Y17" s="219"/>
      <c r="Z17" s="219"/>
      <c r="AA17" s="219"/>
      <c r="AB17" s="219"/>
      <c r="AC17" s="219"/>
      <c r="AD17" s="219"/>
      <c r="AE17" s="219"/>
      <c r="AF17" s="219"/>
      <c r="AG17" s="219"/>
      <c r="AH17" s="219"/>
      <c r="AI17" s="219"/>
      <c r="AJ17" s="219"/>
      <c r="AK17" s="219"/>
      <c r="AL17" s="219"/>
      <c r="AM17" s="219"/>
      <c r="AN17" s="219"/>
      <c r="AO17" s="219"/>
      <c r="AP17" s="219"/>
      <c r="AQ17" s="219"/>
      <c r="AR17" s="219"/>
      <c r="AS17" s="219"/>
      <c r="AT17" s="219"/>
      <c r="AU17" s="219"/>
      <c r="AV17" s="219"/>
      <c r="AW17" s="219"/>
      <c r="AX17" s="219"/>
      <c r="AY17" s="219"/>
      <c r="AZ17" s="219"/>
      <c r="BA17" s="219"/>
      <c r="BB17" s="219"/>
      <c r="BC17" s="219"/>
      <c r="BD17" s="219"/>
      <c r="BE17" s="219"/>
      <c r="BF17" s="219"/>
      <c r="BG17" s="219"/>
      <c r="BH17" s="219"/>
      <c r="BI17" s="219"/>
      <c r="BJ17" s="219"/>
      <c r="BK17" s="219"/>
      <c r="BL17" s="219"/>
    </row>
    <row r="18" spans="1:64" ht="131.25">
      <c r="A18" s="181"/>
      <c r="B18" s="33" t="s">
        <v>194</v>
      </c>
      <c r="C18" s="34" t="s">
        <v>195</v>
      </c>
      <c r="D18" s="35" t="s">
        <v>174</v>
      </c>
      <c r="E18" s="35" t="s">
        <v>193</v>
      </c>
      <c r="F18" s="35" t="s">
        <v>193</v>
      </c>
      <c r="G18" s="35" t="s">
        <v>193</v>
      </c>
      <c r="H18" s="35" t="s">
        <v>193</v>
      </c>
      <c r="I18" s="35" t="s">
        <v>193</v>
      </c>
      <c r="J18" s="35" t="s">
        <v>193</v>
      </c>
      <c r="K18" s="35" t="s">
        <v>193</v>
      </c>
      <c r="L18" s="35" t="s">
        <v>193</v>
      </c>
      <c r="M18" s="219"/>
      <c r="N18" s="219"/>
      <c r="O18" s="219"/>
      <c r="P18" s="219"/>
      <c r="Q18" s="219"/>
      <c r="R18" s="219"/>
      <c r="S18" s="219"/>
      <c r="T18" s="219"/>
      <c r="U18" s="219"/>
      <c r="V18" s="219"/>
      <c r="W18" s="219"/>
      <c r="X18" s="219"/>
      <c r="Y18" s="219"/>
      <c r="Z18" s="219"/>
      <c r="AA18" s="219"/>
      <c r="AB18" s="219"/>
      <c r="AC18" s="219"/>
      <c r="AD18" s="219"/>
      <c r="AE18" s="219"/>
      <c r="AF18" s="219"/>
      <c r="AG18" s="219"/>
      <c r="AH18" s="219"/>
      <c r="AI18" s="219"/>
      <c r="AJ18" s="219"/>
      <c r="AK18" s="219"/>
      <c r="AL18" s="219"/>
      <c r="AM18" s="219"/>
      <c r="AN18" s="219"/>
      <c r="AO18" s="219"/>
      <c r="AP18" s="219"/>
      <c r="AQ18" s="219"/>
      <c r="AR18" s="219"/>
      <c r="AS18" s="219"/>
      <c r="AT18" s="219"/>
      <c r="AU18" s="219"/>
      <c r="AV18" s="219"/>
      <c r="AW18" s="219"/>
      <c r="AX18" s="219"/>
      <c r="AY18" s="219"/>
      <c r="AZ18" s="219"/>
      <c r="BA18" s="219"/>
      <c r="BB18" s="219"/>
      <c r="BC18" s="219"/>
      <c r="BD18" s="219"/>
      <c r="BE18" s="219"/>
      <c r="BF18" s="219"/>
      <c r="BG18" s="219"/>
      <c r="BH18" s="219"/>
      <c r="BI18" s="219"/>
      <c r="BJ18" s="219"/>
      <c r="BK18" s="219"/>
      <c r="BL18" s="219"/>
    </row>
    <row r="19" spans="1:64" ht="131.25">
      <c r="A19" s="181"/>
      <c r="B19" s="33" t="s">
        <v>196</v>
      </c>
      <c r="C19" s="34" t="s">
        <v>197</v>
      </c>
      <c r="D19" s="35" t="s">
        <v>174</v>
      </c>
      <c r="E19" s="35" t="s">
        <v>193</v>
      </c>
      <c r="F19" s="35" t="s">
        <v>193</v>
      </c>
      <c r="G19" s="35" t="s">
        <v>193</v>
      </c>
      <c r="H19" s="35" t="s">
        <v>193</v>
      </c>
      <c r="I19" s="35" t="s">
        <v>193</v>
      </c>
      <c r="J19" s="35" t="s">
        <v>193</v>
      </c>
      <c r="K19" s="35" t="s">
        <v>193</v>
      </c>
      <c r="L19" s="35" t="s">
        <v>193</v>
      </c>
      <c r="M19" s="219"/>
      <c r="N19" s="219"/>
      <c r="O19" s="219"/>
      <c r="P19" s="219"/>
      <c r="Q19" s="219"/>
      <c r="R19" s="219"/>
      <c r="S19" s="219"/>
      <c r="T19" s="219"/>
      <c r="U19" s="219"/>
      <c r="V19" s="219"/>
      <c r="W19" s="219"/>
      <c r="X19" s="219"/>
      <c r="Y19" s="219"/>
      <c r="Z19" s="219"/>
      <c r="AA19" s="219"/>
      <c r="AB19" s="219"/>
      <c r="AC19" s="219"/>
      <c r="AD19" s="219"/>
      <c r="AE19" s="219"/>
      <c r="AF19" s="219"/>
      <c r="AG19" s="219"/>
      <c r="AH19" s="219"/>
      <c r="AI19" s="219"/>
      <c r="AJ19" s="219"/>
      <c r="AK19" s="219"/>
      <c r="AL19" s="219"/>
      <c r="AM19" s="219"/>
      <c r="AN19" s="219"/>
      <c r="AO19" s="219"/>
      <c r="AP19" s="219"/>
      <c r="AQ19" s="219"/>
      <c r="AR19" s="219"/>
      <c r="AS19" s="219"/>
      <c r="AT19" s="219"/>
      <c r="AU19" s="219"/>
      <c r="AV19" s="219"/>
      <c r="AW19" s="219"/>
      <c r="AX19" s="219"/>
      <c r="AY19" s="219"/>
      <c r="AZ19" s="219"/>
      <c r="BA19" s="219"/>
      <c r="BB19" s="219"/>
      <c r="BC19" s="219"/>
      <c r="BD19" s="219"/>
      <c r="BE19" s="219"/>
      <c r="BF19" s="219"/>
      <c r="BG19" s="219"/>
      <c r="BH19" s="219"/>
      <c r="BI19" s="219"/>
      <c r="BJ19" s="219"/>
      <c r="BK19" s="219"/>
      <c r="BL19" s="219"/>
    </row>
    <row r="20" spans="1:64" ht="112.5">
      <c r="A20" s="181"/>
      <c r="B20" s="33" t="s">
        <v>198</v>
      </c>
      <c r="C20" s="34" t="s">
        <v>199</v>
      </c>
      <c r="D20" s="35" t="s">
        <v>174</v>
      </c>
      <c r="E20" s="35" t="s">
        <v>193</v>
      </c>
      <c r="F20" s="35" t="s">
        <v>193</v>
      </c>
      <c r="G20" s="35" t="s">
        <v>193</v>
      </c>
      <c r="H20" s="35" t="s">
        <v>193</v>
      </c>
      <c r="I20" s="35" t="s">
        <v>193</v>
      </c>
      <c r="J20" s="35" t="s">
        <v>193</v>
      </c>
      <c r="K20" s="35" t="s">
        <v>193</v>
      </c>
      <c r="L20" s="35" t="s">
        <v>193</v>
      </c>
      <c r="M20" s="219"/>
      <c r="N20" s="219"/>
      <c r="O20" s="219"/>
      <c r="P20" s="219"/>
      <c r="Q20" s="219"/>
      <c r="R20" s="219"/>
      <c r="S20" s="219"/>
      <c r="T20" s="219"/>
      <c r="U20" s="219"/>
      <c r="V20" s="219"/>
      <c r="W20" s="219"/>
      <c r="X20" s="219"/>
      <c r="Y20" s="219"/>
      <c r="Z20" s="219"/>
      <c r="AA20" s="219"/>
      <c r="AB20" s="219"/>
      <c r="AC20" s="219"/>
      <c r="AD20" s="219"/>
      <c r="AE20" s="219"/>
      <c r="AF20" s="219"/>
      <c r="AG20" s="219"/>
      <c r="AH20" s="219"/>
      <c r="AI20" s="219"/>
      <c r="AJ20" s="219"/>
      <c r="AK20" s="219"/>
      <c r="AL20" s="219"/>
      <c r="AM20" s="219"/>
      <c r="AN20" s="219"/>
      <c r="AO20" s="219"/>
      <c r="AP20" s="219"/>
      <c r="AQ20" s="219"/>
      <c r="AR20" s="219"/>
      <c r="AS20" s="219"/>
      <c r="AT20" s="219"/>
      <c r="AU20" s="219"/>
      <c r="AV20" s="219"/>
      <c r="AW20" s="219"/>
      <c r="AX20" s="219"/>
      <c r="AY20" s="219"/>
      <c r="AZ20" s="219"/>
      <c r="BA20" s="219"/>
      <c r="BB20" s="219"/>
      <c r="BC20" s="219"/>
      <c r="BD20" s="219"/>
      <c r="BE20" s="219"/>
      <c r="BF20" s="219"/>
      <c r="BG20" s="219"/>
      <c r="BH20" s="219"/>
      <c r="BI20" s="219"/>
      <c r="BJ20" s="219"/>
      <c r="BK20" s="219"/>
      <c r="BL20" s="219"/>
    </row>
    <row r="21" spans="1:64" ht="75">
      <c r="A21" s="181"/>
      <c r="B21" s="39" t="s">
        <v>202</v>
      </c>
      <c r="C21" s="40" t="s">
        <v>203</v>
      </c>
      <c r="D21" s="41" t="s">
        <v>174</v>
      </c>
      <c r="E21" s="41" t="s">
        <v>193</v>
      </c>
      <c r="F21" s="41" t="s">
        <v>193</v>
      </c>
      <c r="G21" s="41" t="s">
        <v>193</v>
      </c>
      <c r="H21" s="41" t="s">
        <v>193</v>
      </c>
      <c r="I21" s="41" t="s">
        <v>193</v>
      </c>
      <c r="J21" s="41" t="s">
        <v>193</v>
      </c>
      <c r="K21" s="41" t="s">
        <v>193</v>
      </c>
      <c r="L21" s="41" t="s">
        <v>193</v>
      </c>
      <c r="M21" s="219"/>
      <c r="N21" s="219"/>
      <c r="O21" s="219"/>
      <c r="P21" s="219"/>
      <c r="Q21" s="219"/>
      <c r="R21" s="219"/>
      <c r="S21" s="219"/>
      <c r="T21" s="219"/>
      <c r="U21" s="219"/>
      <c r="V21" s="219"/>
      <c r="W21" s="219"/>
      <c r="X21" s="219"/>
      <c r="Y21" s="219"/>
      <c r="Z21" s="219"/>
      <c r="AA21" s="219"/>
      <c r="AB21" s="219"/>
      <c r="AC21" s="219"/>
      <c r="AD21" s="219"/>
      <c r="AE21" s="219"/>
      <c r="AF21" s="219"/>
      <c r="AG21" s="219"/>
      <c r="AH21" s="219"/>
      <c r="AI21" s="219"/>
      <c r="AJ21" s="219"/>
      <c r="AK21" s="219"/>
      <c r="AL21" s="219"/>
      <c r="AM21" s="219"/>
      <c r="AN21" s="219"/>
      <c r="AO21" s="219"/>
      <c r="AP21" s="219"/>
      <c r="AQ21" s="219"/>
      <c r="AR21" s="219"/>
      <c r="AS21" s="219"/>
      <c r="AT21" s="219"/>
      <c r="AU21" s="219"/>
      <c r="AV21" s="219"/>
      <c r="AW21" s="219"/>
      <c r="AX21" s="219"/>
      <c r="AY21" s="219"/>
      <c r="AZ21" s="219"/>
      <c r="BA21" s="219"/>
      <c r="BB21" s="219"/>
      <c r="BC21" s="219"/>
      <c r="BD21" s="219"/>
      <c r="BE21" s="219"/>
      <c r="BF21" s="219"/>
      <c r="BG21" s="219"/>
      <c r="BH21" s="219"/>
      <c r="BI21" s="219"/>
      <c r="BJ21" s="219"/>
      <c r="BK21" s="219"/>
      <c r="BL21" s="219"/>
    </row>
    <row r="22" spans="1:64" ht="131.25">
      <c r="A22" s="181"/>
      <c r="B22" s="33" t="s">
        <v>204</v>
      </c>
      <c r="C22" s="34" t="s">
        <v>205</v>
      </c>
      <c r="D22" s="35" t="s">
        <v>174</v>
      </c>
      <c r="E22" s="35" t="s">
        <v>193</v>
      </c>
      <c r="F22" s="35" t="s">
        <v>193</v>
      </c>
      <c r="G22" s="35" t="s">
        <v>193</v>
      </c>
      <c r="H22" s="35" t="s">
        <v>193</v>
      </c>
      <c r="I22" s="35" t="s">
        <v>193</v>
      </c>
      <c r="J22" s="35" t="s">
        <v>193</v>
      </c>
      <c r="K22" s="35" t="s">
        <v>193</v>
      </c>
      <c r="L22" s="35" t="s">
        <v>193</v>
      </c>
      <c r="M22" s="219"/>
      <c r="N22" s="219"/>
      <c r="O22" s="219"/>
      <c r="P22" s="219"/>
      <c r="Q22" s="219"/>
      <c r="R22" s="219"/>
      <c r="S22" s="219"/>
      <c r="T22" s="219"/>
      <c r="U22" s="219"/>
      <c r="V22" s="219"/>
      <c r="W22" s="219"/>
      <c r="X22" s="219"/>
      <c r="Y22" s="219"/>
      <c r="Z22" s="219"/>
      <c r="AA22" s="219"/>
      <c r="AB22" s="219"/>
      <c r="AC22" s="219"/>
      <c r="AD22" s="219"/>
      <c r="AE22" s="219"/>
      <c r="AF22" s="219"/>
      <c r="AG22" s="219"/>
      <c r="AH22" s="219"/>
      <c r="AI22" s="219"/>
      <c r="AJ22" s="219"/>
      <c r="AK22" s="219"/>
      <c r="AL22" s="219"/>
      <c r="AM22" s="219"/>
      <c r="AN22" s="219"/>
      <c r="AO22" s="219"/>
      <c r="AP22" s="219"/>
      <c r="AQ22" s="219"/>
      <c r="AR22" s="219"/>
      <c r="AS22" s="219"/>
      <c r="AT22" s="219"/>
      <c r="AU22" s="219"/>
      <c r="AV22" s="219"/>
      <c r="AW22" s="219"/>
      <c r="AX22" s="219"/>
      <c r="AY22" s="219"/>
      <c r="AZ22" s="219"/>
      <c r="BA22" s="219"/>
      <c r="BB22" s="219"/>
      <c r="BC22" s="219"/>
      <c r="BD22" s="219"/>
      <c r="BE22" s="219"/>
      <c r="BF22" s="219"/>
      <c r="BG22" s="219"/>
      <c r="BH22" s="219"/>
      <c r="BI22" s="219"/>
      <c r="BJ22" s="219"/>
      <c r="BK22" s="219"/>
      <c r="BL22" s="219"/>
    </row>
    <row r="23" spans="1:64" ht="93.75">
      <c r="A23" s="181"/>
      <c r="B23" s="33" t="s">
        <v>206</v>
      </c>
      <c r="C23" s="34" t="s">
        <v>207</v>
      </c>
      <c r="D23" s="35" t="s">
        <v>174</v>
      </c>
      <c r="E23" s="35" t="s">
        <v>193</v>
      </c>
      <c r="F23" s="35" t="s">
        <v>193</v>
      </c>
      <c r="G23" s="35" t="s">
        <v>193</v>
      </c>
      <c r="H23" s="35" t="s">
        <v>193</v>
      </c>
      <c r="I23" s="35" t="s">
        <v>193</v>
      </c>
      <c r="J23" s="35" t="s">
        <v>193</v>
      </c>
      <c r="K23" s="35" t="s">
        <v>193</v>
      </c>
      <c r="L23" s="35" t="s">
        <v>193</v>
      </c>
      <c r="M23" s="219"/>
      <c r="N23" s="219"/>
      <c r="O23" s="219"/>
      <c r="P23" s="219"/>
      <c r="Q23" s="219"/>
      <c r="R23" s="219"/>
      <c r="S23" s="219"/>
      <c r="T23" s="219"/>
      <c r="U23" s="219"/>
      <c r="V23" s="219"/>
      <c r="W23" s="219"/>
      <c r="X23" s="219"/>
      <c r="Y23" s="219"/>
      <c r="Z23" s="219"/>
      <c r="AA23" s="219"/>
      <c r="AB23" s="219"/>
      <c r="AC23" s="219"/>
      <c r="AD23" s="219"/>
      <c r="AE23" s="219"/>
      <c r="AF23" s="219"/>
      <c r="AG23" s="219"/>
      <c r="AH23" s="219"/>
      <c r="AI23" s="219"/>
      <c r="AJ23" s="219"/>
      <c r="AK23" s="219"/>
      <c r="AL23" s="219"/>
      <c r="AM23" s="219"/>
      <c r="AN23" s="219"/>
      <c r="AO23" s="219"/>
      <c r="AP23" s="219"/>
      <c r="AQ23" s="219"/>
      <c r="AR23" s="219"/>
      <c r="AS23" s="219"/>
      <c r="AT23" s="219"/>
      <c r="AU23" s="219"/>
      <c r="AV23" s="219"/>
      <c r="AW23" s="219"/>
      <c r="AX23" s="219"/>
      <c r="AY23" s="219"/>
      <c r="AZ23" s="219"/>
      <c r="BA23" s="219"/>
      <c r="BB23" s="219"/>
      <c r="BC23" s="219"/>
      <c r="BD23" s="219"/>
      <c r="BE23" s="219"/>
      <c r="BF23" s="219"/>
      <c r="BG23" s="219"/>
      <c r="BH23" s="219"/>
      <c r="BI23" s="219"/>
      <c r="BJ23" s="219"/>
      <c r="BK23" s="219"/>
      <c r="BL23" s="219"/>
    </row>
    <row r="24" spans="1:64" ht="75">
      <c r="A24" s="181"/>
      <c r="B24" s="39" t="s">
        <v>208</v>
      </c>
      <c r="C24" s="40" t="s">
        <v>209</v>
      </c>
      <c r="D24" s="41" t="s">
        <v>174</v>
      </c>
      <c r="E24" s="41" t="s">
        <v>193</v>
      </c>
      <c r="F24" s="41" t="s">
        <v>193</v>
      </c>
      <c r="G24" s="41" t="s">
        <v>193</v>
      </c>
      <c r="H24" s="41" t="s">
        <v>193</v>
      </c>
      <c r="I24" s="41" t="s">
        <v>193</v>
      </c>
      <c r="J24" s="41" t="s">
        <v>193</v>
      </c>
      <c r="K24" s="41" t="s">
        <v>193</v>
      </c>
      <c r="L24" s="41" t="s">
        <v>193</v>
      </c>
      <c r="M24" s="219"/>
      <c r="N24" s="219"/>
      <c r="O24" s="219"/>
      <c r="P24" s="219"/>
      <c r="Q24" s="219"/>
      <c r="R24" s="219"/>
      <c r="S24" s="219"/>
      <c r="T24" s="219"/>
      <c r="U24" s="219"/>
      <c r="V24" s="219"/>
      <c r="W24" s="219"/>
      <c r="X24" s="219"/>
      <c r="Y24" s="219"/>
      <c r="Z24" s="219"/>
      <c r="AA24" s="219"/>
      <c r="AB24" s="219"/>
      <c r="AC24" s="219"/>
      <c r="AD24" s="219"/>
      <c r="AE24" s="219"/>
      <c r="AF24" s="219"/>
      <c r="AG24" s="219"/>
      <c r="AH24" s="219"/>
      <c r="AI24" s="219"/>
      <c r="AJ24" s="219"/>
      <c r="AK24" s="219"/>
      <c r="AL24" s="219"/>
      <c r="AM24" s="219"/>
      <c r="AN24" s="219"/>
      <c r="AO24" s="219"/>
      <c r="AP24" s="219"/>
      <c r="AQ24" s="219"/>
      <c r="AR24" s="219"/>
      <c r="AS24" s="219"/>
      <c r="AT24" s="219"/>
      <c r="AU24" s="219"/>
      <c r="AV24" s="219"/>
      <c r="AW24" s="219"/>
      <c r="AX24" s="219"/>
      <c r="AY24" s="219"/>
      <c r="AZ24" s="219"/>
      <c r="BA24" s="219"/>
      <c r="BB24" s="219"/>
      <c r="BC24" s="219"/>
      <c r="BD24" s="219"/>
      <c r="BE24" s="219"/>
      <c r="BF24" s="219"/>
      <c r="BG24" s="219"/>
      <c r="BH24" s="219"/>
      <c r="BI24" s="219"/>
      <c r="BJ24" s="219"/>
      <c r="BK24" s="219"/>
      <c r="BL24" s="219"/>
    </row>
    <row r="25" spans="1:64" ht="56.25">
      <c r="A25" s="181"/>
      <c r="B25" s="33" t="s">
        <v>210</v>
      </c>
      <c r="C25" s="34" t="s">
        <v>211</v>
      </c>
      <c r="D25" s="35" t="s">
        <v>174</v>
      </c>
      <c r="E25" s="35" t="s">
        <v>193</v>
      </c>
      <c r="F25" s="35" t="s">
        <v>193</v>
      </c>
      <c r="G25" s="35" t="s">
        <v>193</v>
      </c>
      <c r="H25" s="35" t="s">
        <v>193</v>
      </c>
      <c r="I25" s="35" t="s">
        <v>193</v>
      </c>
      <c r="J25" s="35" t="s">
        <v>193</v>
      </c>
      <c r="K25" s="35" t="s">
        <v>193</v>
      </c>
      <c r="L25" s="35" t="s">
        <v>193</v>
      </c>
      <c r="M25" s="219"/>
      <c r="N25" s="219"/>
      <c r="O25" s="219"/>
      <c r="P25" s="219"/>
      <c r="Q25" s="219"/>
      <c r="R25" s="219"/>
      <c r="S25" s="219"/>
      <c r="T25" s="219"/>
      <c r="U25" s="219"/>
      <c r="V25" s="219"/>
      <c r="W25" s="219"/>
      <c r="X25" s="219"/>
      <c r="Y25" s="219"/>
      <c r="Z25" s="219"/>
      <c r="AA25" s="219"/>
      <c r="AB25" s="219"/>
      <c r="AC25" s="219"/>
      <c r="AD25" s="219"/>
      <c r="AE25" s="219"/>
      <c r="AF25" s="219"/>
      <c r="AG25" s="219"/>
      <c r="AH25" s="219"/>
      <c r="AI25" s="219"/>
      <c r="AJ25" s="219"/>
      <c r="AK25" s="219"/>
      <c r="AL25" s="219"/>
      <c r="AM25" s="219"/>
      <c r="AN25" s="219"/>
      <c r="AO25" s="219"/>
      <c r="AP25" s="219"/>
      <c r="AQ25" s="219"/>
      <c r="AR25" s="219"/>
      <c r="AS25" s="219"/>
      <c r="AT25" s="219"/>
      <c r="AU25" s="219"/>
      <c r="AV25" s="219"/>
      <c r="AW25" s="219"/>
      <c r="AX25" s="219"/>
      <c r="AY25" s="219"/>
      <c r="AZ25" s="219"/>
      <c r="BA25" s="219"/>
      <c r="BB25" s="219"/>
      <c r="BC25" s="219"/>
      <c r="BD25" s="219"/>
      <c r="BE25" s="219"/>
      <c r="BF25" s="219"/>
      <c r="BG25" s="219"/>
      <c r="BH25" s="219"/>
      <c r="BI25" s="219"/>
      <c r="BJ25" s="219"/>
      <c r="BK25" s="219"/>
      <c r="BL25" s="219"/>
    </row>
    <row r="26" spans="1:64" ht="187.5">
      <c r="A26" s="181"/>
      <c r="B26" s="33" t="s">
        <v>210</v>
      </c>
      <c r="C26" s="34" t="s">
        <v>212</v>
      </c>
      <c r="D26" s="35" t="s">
        <v>174</v>
      </c>
      <c r="E26" s="35" t="s">
        <v>193</v>
      </c>
      <c r="F26" s="35" t="s">
        <v>193</v>
      </c>
      <c r="G26" s="35" t="s">
        <v>193</v>
      </c>
      <c r="H26" s="35" t="s">
        <v>193</v>
      </c>
      <c r="I26" s="35" t="s">
        <v>193</v>
      </c>
      <c r="J26" s="35" t="s">
        <v>193</v>
      </c>
      <c r="K26" s="35" t="s">
        <v>193</v>
      </c>
      <c r="L26" s="35" t="s">
        <v>193</v>
      </c>
      <c r="M26" s="219"/>
      <c r="N26" s="219"/>
      <c r="O26" s="219"/>
      <c r="P26" s="219"/>
      <c r="Q26" s="219"/>
      <c r="R26" s="219"/>
      <c r="S26" s="219"/>
      <c r="T26" s="219"/>
      <c r="U26" s="219"/>
      <c r="V26" s="219"/>
      <c r="W26" s="219"/>
      <c r="X26" s="219"/>
      <c r="Y26" s="219"/>
      <c r="Z26" s="219"/>
      <c r="AA26" s="219"/>
      <c r="AB26" s="219"/>
      <c r="AC26" s="219"/>
      <c r="AD26" s="219"/>
      <c r="AE26" s="219"/>
      <c r="AF26" s="219"/>
      <c r="AG26" s="219"/>
      <c r="AH26" s="219"/>
      <c r="AI26" s="219"/>
      <c r="AJ26" s="219"/>
      <c r="AK26" s="219"/>
      <c r="AL26" s="219"/>
      <c r="AM26" s="219"/>
      <c r="AN26" s="219"/>
      <c r="AO26" s="219"/>
      <c r="AP26" s="219"/>
      <c r="AQ26" s="219"/>
      <c r="AR26" s="219"/>
      <c r="AS26" s="219"/>
      <c r="AT26" s="219"/>
      <c r="AU26" s="219"/>
      <c r="AV26" s="219"/>
      <c r="AW26" s="219"/>
      <c r="AX26" s="219"/>
      <c r="AY26" s="219"/>
      <c r="AZ26" s="219"/>
      <c r="BA26" s="219"/>
      <c r="BB26" s="219"/>
      <c r="BC26" s="219"/>
      <c r="BD26" s="219"/>
      <c r="BE26" s="219"/>
      <c r="BF26" s="219"/>
      <c r="BG26" s="219"/>
      <c r="BH26" s="219"/>
      <c r="BI26" s="219"/>
      <c r="BJ26" s="219"/>
      <c r="BK26" s="219"/>
      <c r="BL26" s="219"/>
    </row>
    <row r="27" spans="1:64" ht="168.75">
      <c r="A27" s="181"/>
      <c r="B27" s="33" t="s">
        <v>210</v>
      </c>
      <c r="C27" s="34" t="s">
        <v>213</v>
      </c>
      <c r="D27" s="35" t="s">
        <v>174</v>
      </c>
      <c r="E27" s="35" t="s">
        <v>193</v>
      </c>
      <c r="F27" s="35" t="s">
        <v>193</v>
      </c>
      <c r="G27" s="35" t="s">
        <v>193</v>
      </c>
      <c r="H27" s="35" t="s">
        <v>193</v>
      </c>
      <c r="I27" s="35" t="s">
        <v>193</v>
      </c>
      <c r="J27" s="35" t="s">
        <v>193</v>
      </c>
      <c r="K27" s="35" t="s">
        <v>193</v>
      </c>
      <c r="L27" s="35" t="s">
        <v>193</v>
      </c>
      <c r="M27" s="219"/>
      <c r="N27" s="219"/>
      <c r="O27" s="219"/>
      <c r="P27" s="219"/>
      <c r="Q27" s="219"/>
      <c r="R27" s="219"/>
      <c r="S27" s="219"/>
      <c r="T27" s="219"/>
      <c r="U27" s="219"/>
      <c r="V27" s="219"/>
      <c r="W27" s="219"/>
      <c r="X27" s="219"/>
      <c r="Y27" s="219"/>
      <c r="Z27" s="219"/>
      <c r="AA27" s="219"/>
      <c r="AB27" s="219"/>
      <c r="AC27" s="219"/>
      <c r="AD27" s="219"/>
      <c r="AE27" s="219"/>
      <c r="AF27" s="219"/>
      <c r="AG27" s="219"/>
      <c r="AH27" s="219"/>
      <c r="AI27" s="219"/>
      <c r="AJ27" s="219"/>
      <c r="AK27" s="219"/>
      <c r="AL27" s="219"/>
      <c r="AM27" s="219"/>
      <c r="AN27" s="219"/>
      <c r="AO27" s="219"/>
      <c r="AP27" s="219"/>
      <c r="AQ27" s="219"/>
      <c r="AR27" s="219"/>
      <c r="AS27" s="219"/>
      <c r="AT27" s="219"/>
      <c r="AU27" s="219"/>
      <c r="AV27" s="219"/>
      <c r="AW27" s="219"/>
      <c r="AX27" s="219"/>
      <c r="AY27" s="219"/>
      <c r="AZ27" s="219"/>
      <c r="BA27" s="219"/>
      <c r="BB27" s="219"/>
      <c r="BC27" s="219"/>
      <c r="BD27" s="219"/>
      <c r="BE27" s="219"/>
      <c r="BF27" s="219"/>
      <c r="BG27" s="219"/>
      <c r="BH27" s="219"/>
      <c r="BI27" s="219"/>
      <c r="BJ27" s="219"/>
      <c r="BK27" s="219"/>
      <c r="BL27" s="219"/>
    </row>
    <row r="28" spans="1:64" ht="168.75">
      <c r="A28" s="181"/>
      <c r="B28" s="33" t="s">
        <v>210</v>
      </c>
      <c r="C28" s="34" t="s">
        <v>214</v>
      </c>
      <c r="D28" s="35" t="s">
        <v>174</v>
      </c>
      <c r="E28" s="35" t="s">
        <v>193</v>
      </c>
      <c r="F28" s="35" t="s">
        <v>193</v>
      </c>
      <c r="G28" s="35" t="s">
        <v>193</v>
      </c>
      <c r="H28" s="35" t="s">
        <v>193</v>
      </c>
      <c r="I28" s="35" t="s">
        <v>193</v>
      </c>
      <c r="J28" s="35" t="s">
        <v>193</v>
      </c>
      <c r="K28" s="35" t="s">
        <v>193</v>
      </c>
      <c r="L28" s="35" t="s">
        <v>193</v>
      </c>
      <c r="M28" s="219"/>
      <c r="N28" s="219"/>
      <c r="O28" s="219"/>
      <c r="P28" s="219"/>
      <c r="Q28" s="219"/>
      <c r="R28" s="219"/>
      <c r="S28" s="219"/>
      <c r="T28" s="219"/>
      <c r="U28" s="219"/>
      <c r="V28" s="219"/>
      <c r="W28" s="219"/>
      <c r="X28" s="219"/>
      <c r="Y28" s="219"/>
      <c r="Z28" s="219"/>
      <c r="AA28" s="219"/>
      <c r="AB28" s="219"/>
      <c r="AC28" s="219"/>
      <c r="AD28" s="219"/>
      <c r="AE28" s="219"/>
      <c r="AF28" s="219"/>
      <c r="AG28" s="219"/>
      <c r="AH28" s="219"/>
      <c r="AI28" s="219"/>
      <c r="AJ28" s="219"/>
      <c r="AK28" s="219"/>
      <c r="AL28" s="219"/>
      <c r="AM28" s="219"/>
      <c r="AN28" s="219"/>
      <c r="AO28" s="219"/>
      <c r="AP28" s="219"/>
      <c r="AQ28" s="219"/>
      <c r="AR28" s="219"/>
      <c r="AS28" s="219"/>
      <c r="AT28" s="219"/>
      <c r="AU28" s="219"/>
      <c r="AV28" s="219"/>
      <c r="AW28" s="219"/>
      <c r="AX28" s="219"/>
      <c r="AY28" s="219"/>
      <c r="AZ28" s="219"/>
      <c r="BA28" s="219"/>
      <c r="BB28" s="219"/>
      <c r="BC28" s="219"/>
      <c r="BD28" s="219"/>
      <c r="BE28" s="219"/>
      <c r="BF28" s="219"/>
      <c r="BG28" s="219"/>
      <c r="BH28" s="219"/>
      <c r="BI28" s="219"/>
      <c r="BJ28" s="219"/>
      <c r="BK28" s="219"/>
      <c r="BL28" s="219"/>
    </row>
    <row r="29" spans="1:64" ht="56.25">
      <c r="A29" s="181"/>
      <c r="B29" s="33" t="s">
        <v>215</v>
      </c>
      <c r="C29" s="34" t="s">
        <v>211</v>
      </c>
      <c r="D29" s="35" t="s">
        <v>174</v>
      </c>
      <c r="E29" s="35" t="s">
        <v>193</v>
      </c>
      <c r="F29" s="35" t="s">
        <v>193</v>
      </c>
      <c r="G29" s="35" t="s">
        <v>193</v>
      </c>
      <c r="H29" s="35" t="s">
        <v>193</v>
      </c>
      <c r="I29" s="35" t="s">
        <v>193</v>
      </c>
      <c r="J29" s="35" t="s">
        <v>193</v>
      </c>
      <c r="K29" s="35" t="s">
        <v>193</v>
      </c>
      <c r="L29" s="35" t="s">
        <v>193</v>
      </c>
      <c r="M29" s="219"/>
      <c r="N29" s="219"/>
      <c r="O29" s="219"/>
      <c r="P29" s="219"/>
      <c r="Q29" s="219"/>
      <c r="R29" s="219"/>
      <c r="S29" s="219"/>
      <c r="T29" s="219"/>
      <c r="U29" s="219"/>
      <c r="V29" s="219"/>
      <c r="W29" s="219"/>
      <c r="X29" s="219"/>
      <c r="Y29" s="219"/>
      <c r="Z29" s="219"/>
      <c r="AA29" s="219"/>
      <c r="AB29" s="219"/>
      <c r="AC29" s="219"/>
      <c r="AD29" s="219"/>
      <c r="AE29" s="219"/>
      <c r="AF29" s="219"/>
      <c r="AG29" s="219"/>
      <c r="AH29" s="219"/>
      <c r="AI29" s="219"/>
      <c r="AJ29" s="219"/>
      <c r="AK29" s="219"/>
      <c r="AL29" s="219"/>
      <c r="AM29" s="219"/>
      <c r="AN29" s="219"/>
      <c r="AO29" s="219"/>
      <c r="AP29" s="219"/>
      <c r="AQ29" s="219"/>
      <c r="AR29" s="219"/>
      <c r="AS29" s="219"/>
      <c r="AT29" s="219"/>
      <c r="AU29" s="219"/>
      <c r="AV29" s="219"/>
      <c r="AW29" s="219"/>
      <c r="AX29" s="219"/>
      <c r="AY29" s="219"/>
      <c r="AZ29" s="219"/>
      <c r="BA29" s="219"/>
      <c r="BB29" s="219"/>
      <c r="BC29" s="219"/>
      <c r="BD29" s="219"/>
      <c r="BE29" s="219"/>
      <c r="BF29" s="219"/>
      <c r="BG29" s="219"/>
      <c r="BH29" s="219"/>
      <c r="BI29" s="219"/>
      <c r="BJ29" s="219"/>
      <c r="BK29" s="219"/>
      <c r="BL29" s="219"/>
    </row>
    <row r="30" spans="1:64" ht="187.5">
      <c r="A30" s="181"/>
      <c r="B30" s="33" t="s">
        <v>215</v>
      </c>
      <c r="C30" s="34" t="s">
        <v>212</v>
      </c>
      <c r="D30" s="35" t="s">
        <v>174</v>
      </c>
      <c r="E30" s="35" t="s">
        <v>193</v>
      </c>
      <c r="F30" s="35" t="s">
        <v>193</v>
      </c>
      <c r="G30" s="35" t="s">
        <v>193</v>
      </c>
      <c r="H30" s="35" t="s">
        <v>193</v>
      </c>
      <c r="I30" s="35" t="s">
        <v>193</v>
      </c>
      <c r="J30" s="35" t="s">
        <v>193</v>
      </c>
      <c r="K30" s="35" t="s">
        <v>193</v>
      </c>
      <c r="L30" s="35" t="s">
        <v>193</v>
      </c>
      <c r="M30" s="219"/>
      <c r="N30" s="219"/>
      <c r="O30" s="219"/>
      <c r="P30" s="219"/>
      <c r="Q30" s="219"/>
      <c r="R30" s="219"/>
      <c r="S30" s="219"/>
      <c r="T30" s="219"/>
      <c r="U30" s="219"/>
      <c r="V30" s="219"/>
      <c r="W30" s="219"/>
      <c r="X30" s="219"/>
      <c r="Y30" s="219"/>
      <c r="Z30" s="219"/>
      <c r="AA30" s="219"/>
      <c r="AB30" s="219"/>
      <c r="AC30" s="219"/>
      <c r="AD30" s="219"/>
      <c r="AE30" s="219"/>
      <c r="AF30" s="219"/>
      <c r="AG30" s="219"/>
      <c r="AH30" s="219"/>
      <c r="AI30" s="219"/>
      <c r="AJ30" s="219"/>
      <c r="AK30" s="219"/>
      <c r="AL30" s="219"/>
      <c r="AM30" s="219"/>
      <c r="AN30" s="219"/>
      <c r="AO30" s="219"/>
      <c r="AP30" s="219"/>
      <c r="AQ30" s="219"/>
      <c r="AR30" s="219"/>
      <c r="AS30" s="219"/>
      <c r="AT30" s="219"/>
      <c r="AU30" s="219"/>
      <c r="AV30" s="219"/>
      <c r="AW30" s="219"/>
      <c r="AX30" s="219"/>
      <c r="AY30" s="219"/>
      <c r="AZ30" s="219"/>
      <c r="BA30" s="219"/>
      <c r="BB30" s="219"/>
      <c r="BC30" s="219"/>
      <c r="BD30" s="219"/>
      <c r="BE30" s="219"/>
      <c r="BF30" s="219"/>
      <c r="BG30" s="219"/>
      <c r="BH30" s="219"/>
      <c r="BI30" s="219"/>
      <c r="BJ30" s="219"/>
      <c r="BK30" s="219"/>
      <c r="BL30" s="219"/>
    </row>
    <row r="31" spans="1:64" ht="168.75">
      <c r="A31" s="181"/>
      <c r="B31" s="33" t="s">
        <v>215</v>
      </c>
      <c r="C31" s="34" t="s">
        <v>213</v>
      </c>
      <c r="D31" s="35" t="s">
        <v>174</v>
      </c>
      <c r="E31" s="35" t="s">
        <v>193</v>
      </c>
      <c r="F31" s="35" t="s">
        <v>193</v>
      </c>
      <c r="G31" s="35" t="s">
        <v>193</v>
      </c>
      <c r="H31" s="35" t="s">
        <v>193</v>
      </c>
      <c r="I31" s="35" t="s">
        <v>193</v>
      </c>
      <c r="J31" s="35" t="s">
        <v>193</v>
      </c>
      <c r="K31" s="35" t="s">
        <v>193</v>
      </c>
      <c r="L31" s="35" t="s">
        <v>193</v>
      </c>
      <c r="M31" s="219"/>
      <c r="N31" s="219"/>
      <c r="O31" s="219"/>
      <c r="P31" s="219"/>
      <c r="Q31" s="219"/>
      <c r="R31" s="219"/>
      <c r="S31" s="219"/>
      <c r="T31" s="219"/>
      <c r="U31" s="219"/>
      <c r="V31" s="219"/>
      <c r="W31" s="219"/>
      <c r="X31" s="219"/>
      <c r="Y31" s="219"/>
      <c r="Z31" s="219"/>
      <c r="AA31" s="219"/>
      <c r="AB31" s="219"/>
      <c r="AC31" s="219"/>
      <c r="AD31" s="219"/>
      <c r="AE31" s="219"/>
      <c r="AF31" s="219"/>
      <c r="AG31" s="219"/>
      <c r="AH31" s="219"/>
      <c r="AI31" s="219"/>
      <c r="AJ31" s="219"/>
      <c r="AK31" s="219"/>
      <c r="AL31" s="219"/>
      <c r="AM31" s="219"/>
      <c r="AN31" s="219"/>
      <c r="AO31" s="219"/>
      <c r="AP31" s="219"/>
      <c r="AQ31" s="219"/>
      <c r="AR31" s="219"/>
      <c r="AS31" s="219"/>
      <c r="AT31" s="219"/>
      <c r="AU31" s="219"/>
      <c r="AV31" s="219"/>
      <c r="AW31" s="219"/>
      <c r="AX31" s="219"/>
      <c r="AY31" s="219"/>
      <c r="AZ31" s="219"/>
      <c r="BA31" s="219"/>
      <c r="BB31" s="219"/>
      <c r="BC31" s="219"/>
      <c r="BD31" s="219"/>
      <c r="BE31" s="219"/>
      <c r="BF31" s="219"/>
      <c r="BG31" s="219"/>
      <c r="BH31" s="219"/>
      <c r="BI31" s="219"/>
      <c r="BJ31" s="219"/>
      <c r="BK31" s="219"/>
      <c r="BL31" s="219"/>
    </row>
    <row r="32" spans="1:64" ht="168.75">
      <c r="A32" s="181"/>
      <c r="B32" s="33" t="s">
        <v>215</v>
      </c>
      <c r="C32" s="34" t="s">
        <v>216</v>
      </c>
      <c r="D32" s="35" t="s">
        <v>174</v>
      </c>
      <c r="E32" s="35" t="s">
        <v>193</v>
      </c>
      <c r="F32" s="35" t="s">
        <v>193</v>
      </c>
      <c r="G32" s="35" t="s">
        <v>193</v>
      </c>
      <c r="H32" s="35" t="s">
        <v>193</v>
      </c>
      <c r="I32" s="35" t="s">
        <v>193</v>
      </c>
      <c r="J32" s="35" t="s">
        <v>193</v>
      </c>
      <c r="K32" s="35" t="s">
        <v>193</v>
      </c>
      <c r="L32" s="35" t="s">
        <v>193</v>
      </c>
      <c r="M32" s="219"/>
      <c r="N32" s="219"/>
      <c r="O32" s="219"/>
      <c r="P32" s="219"/>
      <c r="Q32" s="219"/>
      <c r="R32" s="219"/>
      <c r="S32" s="219"/>
      <c r="T32" s="219"/>
      <c r="U32" s="219"/>
      <c r="V32" s="219"/>
      <c r="W32" s="219"/>
      <c r="X32" s="219"/>
      <c r="Y32" s="219"/>
      <c r="Z32" s="219"/>
      <c r="AA32" s="219"/>
      <c r="AB32" s="219"/>
      <c r="AC32" s="219"/>
      <c r="AD32" s="219"/>
      <c r="AE32" s="219"/>
      <c r="AF32" s="219"/>
      <c r="AG32" s="219"/>
      <c r="AH32" s="219"/>
      <c r="AI32" s="219"/>
      <c r="AJ32" s="219"/>
      <c r="AK32" s="219"/>
      <c r="AL32" s="219"/>
      <c r="AM32" s="219"/>
      <c r="AN32" s="219"/>
      <c r="AO32" s="219"/>
      <c r="AP32" s="219"/>
      <c r="AQ32" s="219"/>
      <c r="AR32" s="219"/>
      <c r="AS32" s="219"/>
      <c r="AT32" s="219"/>
      <c r="AU32" s="219"/>
      <c r="AV32" s="219"/>
      <c r="AW32" s="219"/>
      <c r="AX32" s="219"/>
      <c r="AY32" s="219"/>
      <c r="AZ32" s="219"/>
      <c r="BA32" s="219"/>
      <c r="BB32" s="219"/>
      <c r="BC32" s="219"/>
      <c r="BD32" s="219"/>
      <c r="BE32" s="219"/>
      <c r="BF32" s="219"/>
      <c r="BG32" s="219"/>
      <c r="BH32" s="219"/>
      <c r="BI32" s="219"/>
      <c r="BJ32" s="219"/>
      <c r="BK32" s="219"/>
      <c r="BL32" s="219"/>
    </row>
    <row r="33" spans="1:64" ht="168.75">
      <c r="A33" s="181"/>
      <c r="B33" s="39" t="s">
        <v>217</v>
      </c>
      <c r="C33" s="40" t="s">
        <v>218</v>
      </c>
      <c r="D33" s="41" t="s">
        <v>174</v>
      </c>
      <c r="E33" s="41" t="s">
        <v>193</v>
      </c>
      <c r="F33" s="41" t="s">
        <v>193</v>
      </c>
      <c r="G33" s="41" t="s">
        <v>193</v>
      </c>
      <c r="H33" s="41" t="s">
        <v>193</v>
      </c>
      <c r="I33" s="41" t="s">
        <v>193</v>
      </c>
      <c r="J33" s="41" t="s">
        <v>193</v>
      </c>
      <c r="K33" s="41" t="s">
        <v>193</v>
      </c>
      <c r="L33" s="41" t="s">
        <v>193</v>
      </c>
      <c r="M33" s="219"/>
      <c r="N33" s="219"/>
      <c r="O33" s="219"/>
      <c r="P33" s="219"/>
      <c r="Q33" s="219"/>
      <c r="R33" s="219"/>
      <c r="S33" s="219"/>
      <c r="T33" s="219"/>
      <c r="U33" s="219"/>
      <c r="V33" s="219"/>
      <c r="W33" s="219"/>
      <c r="X33" s="219"/>
      <c r="Y33" s="219"/>
      <c r="Z33" s="219"/>
      <c r="AA33" s="219"/>
      <c r="AB33" s="219"/>
      <c r="AC33" s="219"/>
      <c r="AD33" s="219"/>
      <c r="AE33" s="219"/>
      <c r="AF33" s="219"/>
      <c r="AG33" s="219"/>
      <c r="AH33" s="219"/>
      <c r="AI33" s="219"/>
      <c r="AJ33" s="219"/>
      <c r="AK33" s="219"/>
      <c r="AL33" s="219"/>
      <c r="AM33" s="219"/>
      <c r="AN33" s="219"/>
      <c r="AO33" s="219"/>
      <c r="AP33" s="219"/>
      <c r="AQ33" s="219"/>
      <c r="AR33" s="219"/>
      <c r="AS33" s="219"/>
      <c r="AT33" s="219"/>
      <c r="AU33" s="219"/>
      <c r="AV33" s="219"/>
      <c r="AW33" s="219"/>
      <c r="AX33" s="219"/>
      <c r="AY33" s="219"/>
      <c r="AZ33" s="219"/>
      <c r="BA33" s="219"/>
      <c r="BB33" s="219"/>
      <c r="BC33" s="219"/>
      <c r="BD33" s="219"/>
      <c r="BE33" s="219"/>
      <c r="BF33" s="219"/>
      <c r="BG33" s="219"/>
      <c r="BH33" s="219"/>
      <c r="BI33" s="219"/>
      <c r="BJ33" s="219"/>
      <c r="BK33" s="219"/>
      <c r="BL33" s="219"/>
    </row>
    <row r="34" spans="1:64" ht="150">
      <c r="A34" s="181"/>
      <c r="B34" s="33" t="s">
        <v>219</v>
      </c>
      <c r="C34" s="34" t="s">
        <v>220</v>
      </c>
      <c r="D34" s="35" t="s">
        <v>174</v>
      </c>
      <c r="E34" s="35" t="s">
        <v>193</v>
      </c>
      <c r="F34" s="35" t="s">
        <v>193</v>
      </c>
      <c r="G34" s="35" t="s">
        <v>193</v>
      </c>
      <c r="H34" s="35" t="s">
        <v>193</v>
      </c>
      <c r="I34" s="35" t="s">
        <v>193</v>
      </c>
      <c r="J34" s="35" t="s">
        <v>193</v>
      </c>
      <c r="K34" s="35" t="s">
        <v>193</v>
      </c>
      <c r="L34" s="35" t="s">
        <v>193</v>
      </c>
      <c r="M34" s="219"/>
      <c r="N34" s="219"/>
      <c r="O34" s="219"/>
      <c r="P34" s="219"/>
      <c r="Q34" s="219"/>
      <c r="R34" s="219"/>
      <c r="S34" s="219"/>
      <c r="T34" s="219"/>
      <c r="U34" s="219"/>
      <c r="V34" s="219"/>
      <c r="W34" s="219"/>
      <c r="X34" s="219"/>
      <c r="Y34" s="219"/>
      <c r="Z34" s="219"/>
      <c r="AA34" s="219"/>
      <c r="AB34" s="219"/>
      <c r="AC34" s="219"/>
      <c r="AD34" s="219"/>
      <c r="AE34" s="219"/>
      <c r="AF34" s="219"/>
      <c r="AG34" s="219"/>
      <c r="AH34" s="219"/>
      <c r="AI34" s="219"/>
      <c r="AJ34" s="219"/>
      <c r="AK34" s="219"/>
      <c r="AL34" s="219"/>
      <c r="AM34" s="219"/>
      <c r="AN34" s="219"/>
      <c r="AO34" s="219"/>
      <c r="AP34" s="219"/>
      <c r="AQ34" s="219"/>
      <c r="AR34" s="219"/>
      <c r="AS34" s="219"/>
      <c r="AT34" s="219"/>
      <c r="AU34" s="219"/>
      <c r="AV34" s="219"/>
      <c r="AW34" s="219"/>
      <c r="AX34" s="219"/>
      <c r="AY34" s="219"/>
      <c r="AZ34" s="219"/>
      <c r="BA34" s="219"/>
      <c r="BB34" s="219"/>
      <c r="BC34" s="219"/>
      <c r="BD34" s="219"/>
      <c r="BE34" s="219"/>
      <c r="BF34" s="219"/>
      <c r="BG34" s="219"/>
      <c r="BH34" s="219"/>
      <c r="BI34" s="219"/>
      <c r="BJ34" s="219"/>
      <c r="BK34" s="219"/>
      <c r="BL34" s="219"/>
    </row>
    <row r="35" spans="1:64" ht="75">
      <c r="A35" s="181"/>
      <c r="B35" s="33" t="s">
        <v>219</v>
      </c>
      <c r="C35" s="34" t="s">
        <v>221</v>
      </c>
      <c r="D35" s="43" t="s">
        <v>222</v>
      </c>
      <c r="E35" s="35">
        <f>'6'!BJ48</f>
        <v>2021</v>
      </c>
      <c r="F35" s="35">
        <f>'4'!CN47</f>
        <v>2021</v>
      </c>
      <c r="G35" s="201" t="s">
        <v>193</v>
      </c>
      <c r="H35" s="35" t="s">
        <v>1150</v>
      </c>
      <c r="I35" s="35" t="s">
        <v>1151</v>
      </c>
      <c r="J35" s="35" t="s">
        <v>869</v>
      </c>
      <c r="K35" s="35" t="s">
        <v>869</v>
      </c>
      <c r="L35" s="35" t="s">
        <v>869</v>
      </c>
      <c r="M35" s="219"/>
      <c r="N35" s="219"/>
      <c r="O35" s="219"/>
      <c r="P35" s="219"/>
      <c r="Q35" s="219"/>
      <c r="R35" s="219"/>
      <c r="S35" s="219"/>
      <c r="T35" s="219"/>
      <c r="U35" s="219"/>
      <c r="V35" s="219"/>
      <c r="W35" s="219"/>
      <c r="X35" s="219"/>
      <c r="Y35" s="219"/>
      <c r="Z35" s="219"/>
      <c r="AA35" s="219"/>
      <c r="AB35" s="219"/>
      <c r="AC35" s="219"/>
      <c r="AD35" s="219"/>
      <c r="AE35" s="219"/>
      <c r="AF35" s="219"/>
      <c r="AG35" s="219"/>
      <c r="AH35" s="219"/>
      <c r="AI35" s="219"/>
      <c r="AJ35" s="219"/>
      <c r="AK35" s="219"/>
      <c r="AL35" s="219"/>
      <c r="AM35" s="219"/>
      <c r="AN35" s="219"/>
      <c r="AO35" s="219"/>
      <c r="AP35" s="219"/>
      <c r="AQ35" s="219"/>
      <c r="AR35" s="219"/>
      <c r="AS35" s="219"/>
      <c r="AT35" s="219"/>
      <c r="AU35" s="219"/>
      <c r="AV35" s="219"/>
      <c r="AW35" s="219"/>
      <c r="AX35" s="219"/>
      <c r="AY35" s="219"/>
      <c r="AZ35" s="219"/>
      <c r="BA35" s="219"/>
      <c r="BB35" s="219"/>
      <c r="BC35" s="219"/>
      <c r="BD35" s="219"/>
      <c r="BE35" s="219"/>
      <c r="BF35" s="219"/>
      <c r="BG35" s="219"/>
      <c r="BH35" s="219"/>
      <c r="BI35" s="219"/>
      <c r="BJ35" s="219"/>
      <c r="BK35" s="219"/>
      <c r="BL35" s="219"/>
    </row>
    <row r="36" spans="1:64" ht="37.5">
      <c r="A36" s="181"/>
      <c r="B36" s="33" t="s">
        <v>219</v>
      </c>
      <c r="C36" s="34" t="s">
        <v>223</v>
      </c>
      <c r="D36" s="43" t="s">
        <v>224</v>
      </c>
      <c r="E36" s="35">
        <f>'6'!BJ49</f>
        <v>2021</v>
      </c>
      <c r="F36" s="35">
        <f>'4'!CN48</f>
        <v>2021</v>
      </c>
      <c r="G36" s="201" t="s">
        <v>193</v>
      </c>
      <c r="H36" s="35" t="s">
        <v>1150</v>
      </c>
      <c r="I36" s="35" t="s">
        <v>1151</v>
      </c>
      <c r="J36" s="35" t="s">
        <v>869</v>
      </c>
      <c r="K36" s="35" t="s">
        <v>869</v>
      </c>
      <c r="L36" s="35" t="s">
        <v>869</v>
      </c>
      <c r="M36" s="219"/>
      <c r="N36" s="219"/>
      <c r="O36" s="219"/>
      <c r="P36" s="219"/>
      <c r="Q36" s="219"/>
      <c r="R36" s="219"/>
      <c r="S36" s="219"/>
      <c r="T36" s="219"/>
      <c r="U36" s="219"/>
      <c r="V36" s="219"/>
      <c r="W36" s="219"/>
      <c r="X36" s="219"/>
      <c r="Y36" s="219"/>
      <c r="Z36" s="219"/>
      <c r="AA36" s="219"/>
      <c r="AB36" s="219"/>
      <c r="AC36" s="219"/>
      <c r="AD36" s="219"/>
      <c r="AE36" s="219"/>
      <c r="AF36" s="219"/>
      <c r="AG36" s="219"/>
      <c r="AH36" s="219"/>
      <c r="AI36" s="219"/>
      <c r="AJ36" s="219"/>
      <c r="AK36" s="219"/>
      <c r="AL36" s="219"/>
      <c r="AM36" s="219"/>
      <c r="AN36" s="219"/>
      <c r="AO36" s="219"/>
      <c r="AP36" s="219"/>
      <c r="AQ36" s="219"/>
      <c r="AR36" s="219"/>
      <c r="AS36" s="219"/>
      <c r="AT36" s="219"/>
      <c r="AU36" s="219"/>
      <c r="AV36" s="219"/>
      <c r="AW36" s="219"/>
      <c r="AX36" s="219"/>
      <c r="AY36" s="219"/>
      <c r="AZ36" s="219"/>
      <c r="BA36" s="219"/>
      <c r="BB36" s="219"/>
      <c r="BC36" s="219"/>
      <c r="BD36" s="219"/>
      <c r="BE36" s="219"/>
      <c r="BF36" s="219"/>
      <c r="BG36" s="219"/>
      <c r="BH36" s="219"/>
      <c r="BI36" s="219"/>
      <c r="BJ36" s="219"/>
      <c r="BK36" s="219"/>
      <c r="BL36" s="219"/>
    </row>
    <row r="37" spans="1:64" ht="150">
      <c r="A37" s="181"/>
      <c r="B37" s="33" t="s">
        <v>225</v>
      </c>
      <c r="C37" s="34" t="s">
        <v>226</v>
      </c>
      <c r="D37" s="35" t="s">
        <v>174</v>
      </c>
      <c r="E37" s="35" t="s">
        <v>193</v>
      </c>
      <c r="F37" s="35" t="s">
        <v>193</v>
      </c>
      <c r="G37" s="35" t="s">
        <v>193</v>
      </c>
      <c r="H37" s="35" t="s">
        <v>193</v>
      </c>
      <c r="I37" s="35" t="s">
        <v>193</v>
      </c>
      <c r="J37" s="35" t="s">
        <v>193</v>
      </c>
      <c r="K37" s="35" t="s">
        <v>193</v>
      </c>
      <c r="L37" s="35" t="s">
        <v>193</v>
      </c>
      <c r="M37" s="219"/>
      <c r="N37" s="219"/>
      <c r="O37" s="219"/>
      <c r="P37" s="219"/>
      <c r="Q37" s="219"/>
      <c r="R37" s="219"/>
      <c r="S37" s="219"/>
      <c r="T37" s="219"/>
      <c r="U37" s="219"/>
      <c r="V37" s="219"/>
      <c r="W37" s="219"/>
      <c r="X37" s="219"/>
      <c r="Y37" s="219"/>
      <c r="Z37" s="219"/>
      <c r="AA37" s="219"/>
      <c r="AB37" s="219"/>
      <c r="AC37" s="219"/>
      <c r="AD37" s="219"/>
      <c r="AE37" s="219"/>
      <c r="AF37" s="219"/>
      <c r="AG37" s="219"/>
      <c r="AH37" s="219"/>
      <c r="AI37" s="219"/>
      <c r="AJ37" s="219"/>
      <c r="AK37" s="219"/>
      <c r="AL37" s="219"/>
      <c r="AM37" s="219"/>
      <c r="AN37" s="219"/>
      <c r="AO37" s="219"/>
      <c r="AP37" s="219"/>
      <c r="AQ37" s="219"/>
      <c r="AR37" s="219"/>
      <c r="AS37" s="219"/>
      <c r="AT37" s="219"/>
      <c r="AU37" s="219"/>
      <c r="AV37" s="219"/>
      <c r="AW37" s="219"/>
      <c r="AX37" s="219"/>
      <c r="AY37" s="219"/>
      <c r="AZ37" s="219"/>
      <c r="BA37" s="219"/>
      <c r="BB37" s="219"/>
      <c r="BC37" s="219"/>
      <c r="BD37" s="219"/>
      <c r="BE37" s="219"/>
      <c r="BF37" s="219"/>
      <c r="BG37" s="219"/>
      <c r="BH37" s="219"/>
      <c r="BI37" s="219"/>
      <c r="BJ37" s="219"/>
      <c r="BK37" s="219"/>
      <c r="BL37" s="219"/>
    </row>
    <row r="38" spans="1:64" ht="84.2" customHeight="1">
      <c r="A38" s="181"/>
      <c r="B38" s="33" t="s">
        <v>225</v>
      </c>
      <c r="C38" s="44" t="s">
        <v>227</v>
      </c>
      <c r="D38" s="43" t="s">
        <v>228</v>
      </c>
      <c r="E38" s="35">
        <f>'6'!BJ51</f>
        <v>2022</v>
      </c>
      <c r="F38" s="35">
        <f>'4'!CN50</f>
        <v>2022</v>
      </c>
      <c r="G38" s="201" t="s">
        <v>193</v>
      </c>
      <c r="H38" s="35">
        <v>2021</v>
      </c>
      <c r="I38" s="35" t="s">
        <v>1151</v>
      </c>
      <c r="J38" s="35" t="s">
        <v>869</v>
      </c>
      <c r="K38" s="35" t="s">
        <v>869</v>
      </c>
      <c r="L38" s="35" t="s">
        <v>869</v>
      </c>
      <c r="M38" s="219"/>
      <c r="N38" s="219"/>
      <c r="O38" s="219"/>
      <c r="P38" s="219"/>
      <c r="Q38" s="219"/>
      <c r="R38" s="219"/>
      <c r="S38" s="219"/>
      <c r="T38" s="219"/>
      <c r="U38" s="219"/>
      <c r="V38" s="219"/>
      <c r="W38" s="219"/>
      <c r="X38" s="219"/>
      <c r="Y38" s="219"/>
      <c r="Z38" s="219"/>
      <c r="AA38" s="219"/>
      <c r="AB38" s="219"/>
      <c r="AC38" s="219"/>
      <c r="AD38" s="219"/>
      <c r="AE38" s="219"/>
      <c r="AF38" s="219"/>
      <c r="AG38" s="219"/>
      <c r="AH38" s="219"/>
      <c r="AI38" s="219"/>
      <c r="AJ38" s="219"/>
      <c r="AK38" s="219"/>
      <c r="AL38" s="219"/>
      <c r="AM38" s="219"/>
      <c r="AN38" s="219"/>
      <c r="AO38" s="219"/>
      <c r="AP38" s="219"/>
      <c r="AQ38" s="219"/>
      <c r="AR38" s="219"/>
      <c r="AS38" s="219"/>
      <c r="AT38" s="219"/>
      <c r="AU38" s="219"/>
      <c r="AV38" s="219"/>
      <c r="AW38" s="219"/>
      <c r="AX38" s="219"/>
      <c r="AY38" s="219"/>
      <c r="AZ38" s="219"/>
      <c r="BA38" s="219"/>
      <c r="BB38" s="219"/>
      <c r="BC38" s="219"/>
      <c r="BD38" s="219"/>
      <c r="BE38" s="219"/>
      <c r="BF38" s="219"/>
      <c r="BG38" s="219"/>
      <c r="BH38" s="219"/>
      <c r="BI38" s="219"/>
      <c r="BJ38" s="219"/>
      <c r="BK38" s="219"/>
      <c r="BL38" s="219"/>
    </row>
    <row r="39" spans="1:64" ht="66.400000000000006" customHeight="1">
      <c r="A39" s="181"/>
      <c r="B39" s="33" t="s">
        <v>225</v>
      </c>
      <c r="C39" s="44" t="s">
        <v>229</v>
      </c>
      <c r="D39" s="43" t="s">
        <v>230</v>
      </c>
      <c r="E39" s="35">
        <f>'6'!BJ52</f>
        <v>2022</v>
      </c>
      <c r="F39" s="35">
        <f>'4'!CN51</f>
        <v>2022</v>
      </c>
      <c r="G39" s="201" t="s">
        <v>193</v>
      </c>
      <c r="H39" s="35">
        <v>2021</v>
      </c>
      <c r="I39" s="35" t="s">
        <v>1151</v>
      </c>
      <c r="J39" s="35" t="s">
        <v>869</v>
      </c>
      <c r="K39" s="35" t="s">
        <v>869</v>
      </c>
      <c r="L39" s="35" t="s">
        <v>869</v>
      </c>
      <c r="M39" s="219"/>
      <c r="N39" s="219"/>
      <c r="O39" s="219"/>
      <c r="P39" s="219"/>
      <c r="Q39" s="219"/>
      <c r="R39" s="219"/>
      <c r="S39" s="219"/>
      <c r="T39" s="219"/>
      <c r="U39" s="219"/>
      <c r="V39" s="219"/>
      <c r="W39" s="219"/>
      <c r="X39" s="219"/>
      <c r="Y39" s="219"/>
      <c r="Z39" s="219"/>
      <c r="AA39" s="219"/>
      <c r="AB39" s="219"/>
      <c r="AC39" s="219"/>
      <c r="AD39" s="219"/>
      <c r="AE39" s="219"/>
      <c r="AF39" s="219"/>
      <c r="AG39" s="219"/>
      <c r="AH39" s="219"/>
      <c r="AI39" s="219"/>
      <c r="AJ39" s="219"/>
      <c r="AK39" s="219"/>
      <c r="AL39" s="219"/>
      <c r="AM39" s="219"/>
      <c r="AN39" s="219"/>
      <c r="AO39" s="219"/>
      <c r="AP39" s="219"/>
      <c r="AQ39" s="219"/>
      <c r="AR39" s="219"/>
      <c r="AS39" s="219"/>
      <c r="AT39" s="219"/>
      <c r="AU39" s="219"/>
      <c r="AV39" s="219"/>
      <c r="AW39" s="219"/>
      <c r="AX39" s="219"/>
      <c r="AY39" s="219"/>
      <c r="AZ39" s="219"/>
      <c r="BA39" s="219"/>
      <c r="BB39" s="219"/>
      <c r="BC39" s="219"/>
      <c r="BD39" s="219"/>
      <c r="BE39" s="219"/>
      <c r="BF39" s="219"/>
      <c r="BG39" s="219"/>
      <c r="BH39" s="219"/>
      <c r="BI39" s="219"/>
      <c r="BJ39" s="219"/>
      <c r="BK39" s="219"/>
      <c r="BL39" s="219"/>
    </row>
    <row r="40" spans="1:64" ht="36.6" hidden="1" customHeight="1">
      <c r="A40" s="181"/>
      <c r="B40" s="33" t="s">
        <v>225</v>
      </c>
      <c r="C40" s="45">
        <v>0</v>
      </c>
      <c r="D40" s="43">
        <v>0</v>
      </c>
      <c r="E40" s="35">
        <v>0</v>
      </c>
      <c r="F40" s="35">
        <v>0</v>
      </c>
      <c r="G40" s="201" t="s">
        <v>193</v>
      </c>
      <c r="H40" s="35">
        <v>0</v>
      </c>
      <c r="I40" s="35">
        <v>0</v>
      </c>
      <c r="J40" s="35">
        <v>0</v>
      </c>
      <c r="K40" s="35">
        <v>0</v>
      </c>
      <c r="L40" s="35">
        <v>0</v>
      </c>
      <c r="M40" s="219"/>
      <c r="N40" s="219"/>
      <c r="O40" s="219"/>
      <c r="P40" s="219"/>
      <c r="Q40" s="219"/>
      <c r="R40" s="219"/>
      <c r="S40" s="219"/>
      <c r="T40" s="219"/>
      <c r="U40" s="219"/>
      <c r="V40" s="219"/>
      <c r="W40" s="219"/>
      <c r="X40" s="219"/>
      <c r="Y40" s="219"/>
      <c r="Z40" s="219"/>
      <c r="AA40" s="219"/>
      <c r="AB40" s="219"/>
      <c r="AC40" s="219"/>
      <c r="AD40" s="219"/>
      <c r="AE40" s="219"/>
      <c r="AF40" s="219"/>
      <c r="AG40" s="219"/>
      <c r="AH40" s="219"/>
      <c r="AI40" s="219"/>
      <c r="AJ40" s="219"/>
      <c r="AK40" s="219"/>
      <c r="AL40" s="219"/>
      <c r="AM40" s="219"/>
      <c r="AN40" s="219"/>
      <c r="AO40" s="219"/>
      <c r="AP40" s="219"/>
      <c r="AQ40" s="219"/>
      <c r="AR40" s="219"/>
      <c r="AS40" s="219"/>
      <c r="AT40" s="219"/>
      <c r="AU40" s="219"/>
      <c r="AV40" s="219"/>
      <c r="AW40" s="219"/>
      <c r="AX40" s="219"/>
      <c r="AY40" s="219"/>
      <c r="AZ40" s="219"/>
      <c r="BA40" s="219"/>
      <c r="BB40" s="219"/>
      <c r="BC40" s="219"/>
      <c r="BD40" s="219"/>
      <c r="BE40" s="219"/>
      <c r="BF40" s="219"/>
      <c r="BG40" s="219"/>
      <c r="BH40" s="219"/>
      <c r="BI40" s="219"/>
      <c r="BJ40" s="219"/>
      <c r="BK40" s="219"/>
      <c r="BL40" s="219"/>
    </row>
    <row r="41" spans="1:64" ht="198.2" hidden="1" customHeight="1">
      <c r="A41" s="181"/>
      <c r="B41" s="33" t="s">
        <v>225</v>
      </c>
      <c r="C41" s="45">
        <v>0</v>
      </c>
      <c r="D41" s="43">
        <v>0</v>
      </c>
      <c r="E41" s="35">
        <v>0</v>
      </c>
      <c r="F41" s="35">
        <v>0</v>
      </c>
      <c r="G41" s="201" t="s">
        <v>193</v>
      </c>
      <c r="H41" s="35">
        <v>0</v>
      </c>
      <c r="I41" s="35">
        <v>0</v>
      </c>
      <c r="J41" s="35">
        <v>0</v>
      </c>
      <c r="K41" s="35">
        <v>0</v>
      </c>
      <c r="L41" s="35">
        <v>0</v>
      </c>
      <c r="M41" s="219"/>
      <c r="N41" s="219"/>
      <c r="O41" s="219"/>
      <c r="P41" s="219"/>
      <c r="Q41" s="219"/>
      <c r="R41" s="219"/>
      <c r="S41" s="219"/>
      <c r="T41" s="219"/>
      <c r="U41" s="219"/>
      <c r="V41" s="219"/>
      <c r="W41" s="219"/>
      <c r="X41" s="219"/>
      <c r="Y41" s="219"/>
      <c r="Z41" s="219"/>
      <c r="AA41" s="219"/>
      <c r="AB41" s="219"/>
      <c r="AC41" s="219"/>
      <c r="AD41" s="219"/>
      <c r="AE41" s="219"/>
      <c r="AF41" s="219"/>
      <c r="AG41" s="219"/>
      <c r="AH41" s="219"/>
      <c r="AI41" s="219"/>
      <c r="AJ41" s="219"/>
      <c r="AK41" s="219"/>
      <c r="AL41" s="219"/>
      <c r="AM41" s="219"/>
      <c r="AN41" s="219"/>
      <c r="AO41" s="219"/>
      <c r="AP41" s="219"/>
      <c r="AQ41" s="219"/>
      <c r="AR41" s="219"/>
      <c r="AS41" s="219"/>
      <c r="AT41" s="219"/>
      <c r="AU41" s="219"/>
      <c r="AV41" s="219"/>
      <c r="AW41" s="219"/>
      <c r="AX41" s="219"/>
      <c r="AY41" s="219"/>
      <c r="AZ41" s="219"/>
      <c r="BA41" s="219"/>
      <c r="BB41" s="219"/>
      <c r="BC41" s="219"/>
      <c r="BD41" s="219"/>
      <c r="BE41" s="219"/>
      <c r="BF41" s="219"/>
      <c r="BG41" s="219"/>
      <c r="BH41" s="219"/>
      <c r="BI41" s="219"/>
      <c r="BJ41" s="219"/>
      <c r="BK41" s="219"/>
      <c r="BL41" s="219"/>
    </row>
    <row r="42" spans="1:64" ht="75">
      <c r="A42" s="181"/>
      <c r="B42" s="25" t="s">
        <v>231</v>
      </c>
      <c r="C42" s="26" t="s">
        <v>232</v>
      </c>
      <c r="D42" s="27" t="s">
        <v>174</v>
      </c>
      <c r="E42" s="27" t="s">
        <v>193</v>
      </c>
      <c r="F42" s="27" t="s">
        <v>193</v>
      </c>
      <c r="G42" s="27" t="s">
        <v>193</v>
      </c>
      <c r="H42" s="27" t="s">
        <v>193</v>
      </c>
      <c r="I42" s="27" t="s">
        <v>193</v>
      </c>
      <c r="J42" s="27" t="s">
        <v>193</v>
      </c>
      <c r="K42" s="27" t="s">
        <v>193</v>
      </c>
      <c r="L42" s="27" t="s">
        <v>193</v>
      </c>
      <c r="M42" s="219"/>
      <c r="N42" s="219"/>
      <c r="O42" s="219"/>
      <c r="P42" s="219"/>
      <c r="Q42" s="219"/>
      <c r="R42" s="219"/>
      <c r="S42" s="219"/>
      <c r="T42" s="219"/>
      <c r="U42" s="219"/>
      <c r="V42" s="219"/>
      <c r="W42" s="219"/>
      <c r="X42" s="219"/>
      <c r="Y42" s="219"/>
      <c r="Z42" s="219"/>
      <c r="AA42" s="219"/>
      <c r="AB42" s="219"/>
      <c r="AC42" s="219"/>
      <c r="AD42" s="219"/>
      <c r="AE42" s="219"/>
      <c r="AF42" s="219"/>
      <c r="AG42" s="219"/>
      <c r="AH42" s="219"/>
      <c r="AI42" s="219"/>
      <c r="AJ42" s="219"/>
      <c r="AK42" s="219"/>
      <c r="AL42" s="219"/>
      <c r="AM42" s="219"/>
      <c r="AN42" s="219"/>
      <c r="AO42" s="219"/>
      <c r="AP42" s="219"/>
      <c r="AQ42" s="219"/>
      <c r="AR42" s="219"/>
      <c r="AS42" s="219"/>
      <c r="AT42" s="219"/>
      <c r="AU42" s="219"/>
      <c r="AV42" s="219"/>
      <c r="AW42" s="219"/>
      <c r="AX42" s="219"/>
      <c r="AY42" s="219"/>
      <c r="AZ42" s="219"/>
      <c r="BA42" s="219"/>
      <c r="BB42" s="219"/>
      <c r="BC42" s="219"/>
      <c r="BD42" s="219"/>
      <c r="BE42" s="219"/>
      <c r="BF42" s="219"/>
      <c r="BG42" s="219"/>
      <c r="BH42" s="219"/>
      <c r="BI42" s="219"/>
      <c r="BJ42" s="219"/>
      <c r="BK42" s="219"/>
      <c r="BL42" s="219"/>
    </row>
    <row r="43" spans="1:64" ht="131.25">
      <c r="A43" s="181"/>
      <c r="B43" s="39" t="s">
        <v>233</v>
      </c>
      <c r="C43" s="40" t="s">
        <v>234</v>
      </c>
      <c r="D43" s="41" t="s">
        <v>174</v>
      </c>
      <c r="E43" s="41" t="s">
        <v>193</v>
      </c>
      <c r="F43" s="41" t="s">
        <v>193</v>
      </c>
      <c r="G43" s="41" t="s">
        <v>193</v>
      </c>
      <c r="H43" s="41" t="s">
        <v>193</v>
      </c>
      <c r="I43" s="41" t="s">
        <v>193</v>
      </c>
      <c r="J43" s="41" t="s">
        <v>193</v>
      </c>
      <c r="K43" s="41" t="s">
        <v>193</v>
      </c>
      <c r="L43" s="41" t="s">
        <v>193</v>
      </c>
      <c r="M43" s="219"/>
      <c r="N43" s="219"/>
      <c r="O43" s="219"/>
      <c r="P43" s="219"/>
      <c r="Q43" s="219"/>
      <c r="R43" s="219"/>
      <c r="S43" s="219"/>
      <c r="T43" s="219"/>
      <c r="U43" s="219"/>
      <c r="V43" s="219"/>
      <c r="W43" s="219"/>
      <c r="X43" s="219"/>
      <c r="Y43" s="219"/>
      <c r="Z43" s="219"/>
      <c r="AA43" s="219"/>
      <c r="AB43" s="219"/>
      <c r="AC43" s="219"/>
      <c r="AD43" s="219"/>
      <c r="AE43" s="219"/>
      <c r="AF43" s="219"/>
      <c r="AG43" s="219"/>
      <c r="AH43" s="219"/>
      <c r="AI43" s="219"/>
      <c r="AJ43" s="219"/>
      <c r="AK43" s="219"/>
      <c r="AL43" s="219"/>
      <c r="AM43" s="219"/>
      <c r="AN43" s="219"/>
      <c r="AO43" s="219"/>
      <c r="AP43" s="219"/>
      <c r="AQ43" s="219"/>
      <c r="AR43" s="219"/>
      <c r="AS43" s="219"/>
      <c r="AT43" s="219"/>
      <c r="AU43" s="219"/>
      <c r="AV43" s="219"/>
      <c r="AW43" s="219"/>
      <c r="AX43" s="219"/>
      <c r="AY43" s="219"/>
      <c r="AZ43" s="219"/>
      <c r="BA43" s="219"/>
      <c r="BB43" s="219"/>
      <c r="BC43" s="219"/>
      <c r="BD43" s="219"/>
      <c r="BE43" s="219"/>
      <c r="BF43" s="219"/>
      <c r="BG43" s="219"/>
      <c r="BH43" s="219"/>
      <c r="BI43" s="219"/>
      <c r="BJ43" s="219"/>
      <c r="BK43" s="219"/>
      <c r="BL43" s="219"/>
    </row>
    <row r="44" spans="1:64" ht="75">
      <c r="A44" s="181"/>
      <c r="B44" s="33" t="s">
        <v>235</v>
      </c>
      <c r="C44" s="34" t="s">
        <v>236</v>
      </c>
      <c r="D44" s="35" t="s">
        <v>174</v>
      </c>
      <c r="E44" s="35" t="s">
        <v>193</v>
      </c>
      <c r="F44" s="35" t="s">
        <v>193</v>
      </c>
      <c r="G44" s="35" t="s">
        <v>193</v>
      </c>
      <c r="H44" s="35" t="s">
        <v>193</v>
      </c>
      <c r="I44" s="35" t="s">
        <v>193</v>
      </c>
      <c r="J44" s="35" t="s">
        <v>193</v>
      </c>
      <c r="K44" s="35" t="s">
        <v>193</v>
      </c>
      <c r="L44" s="35" t="s">
        <v>193</v>
      </c>
      <c r="M44" s="219"/>
      <c r="N44" s="219"/>
      <c r="O44" s="219"/>
      <c r="P44" s="219"/>
      <c r="Q44" s="219"/>
      <c r="R44" s="219"/>
      <c r="S44" s="219"/>
      <c r="T44" s="219"/>
      <c r="U44" s="219"/>
      <c r="V44" s="219"/>
      <c r="W44" s="219"/>
      <c r="X44" s="219"/>
      <c r="Y44" s="219"/>
      <c r="Z44" s="219"/>
      <c r="AA44" s="219"/>
      <c r="AB44" s="219"/>
      <c r="AC44" s="219"/>
      <c r="AD44" s="219"/>
      <c r="AE44" s="219"/>
      <c r="AF44" s="219"/>
      <c r="AG44" s="219"/>
      <c r="AH44" s="219"/>
      <c r="AI44" s="219"/>
      <c r="AJ44" s="219"/>
      <c r="AK44" s="219"/>
      <c r="AL44" s="219"/>
      <c r="AM44" s="219"/>
      <c r="AN44" s="219"/>
      <c r="AO44" s="219"/>
      <c r="AP44" s="219"/>
      <c r="AQ44" s="219"/>
      <c r="AR44" s="219"/>
      <c r="AS44" s="219"/>
      <c r="AT44" s="219"/>
      <c r="AU44" s="219"/>
      <c r="AV44" s="219"/>
      <c r="AW44" s="219"/>
      <c r="AX44" s="219"/>
      <c r="AY44" s="219"/>
      <c r="AZ44" s="219"/>
      <c r="BA44" s="219"/>
      <c r="BB44" s="219"/>
      <c r="BC44" s="219"/>
      <c r="BD44" s="219"/>
      <c r="BE44" s="219"/>
      <c r="BF44" s="219"/>
      <c r="BG44" s="219"/>
      <c r="BH44" s="219"/>
      <c r="BI44" s="219"/>
      <c r="BJ44" s="219"/>
      <c r="BK44" s="219"/>
      <c r="BL44" s="219"/>
    </row>
    <row r="45" spans="1:64" ht="77.25" customHeight="1">
      <c r="A45" s="181"/>
      <c r="B45" s="33" t="s">
        <v>235</v>
      </c>
      <c r="C45" s="34" t="s">
        <v>237</v>
      </c>
      <c r="D45" s="35" t="s">
        <v>238</v>
      </c>
      <c r="E45" s="35">
        <v>2022</v>
      </c>
      <c r="F45" s="35">
        <f>'4'!CN57</f>
        <v>2022</v>
      </c>
      <c r="G45" s="35" t="s">
        <v>193</v>
      </c>
      <c r="H45" s="35" t="s">
        <v>193</v>
      </c>
      <c r="I45" s="35" t="s">
        <v>193</v>
      </c>
      <c r="J45" s="35" t="s">
        <v>884</v>
      </c>
      <c r="K45" s="35" t="s">
        <v>869</v>
      </c>
      <c r="L45" s="35" t="s">
        <v>869</v>
      </c>
      <c r="M45" s="219"/>
      <c r="N45" s="219"/>
      <c r="O45" s="219"/>
      <c r="P45" s="219"/>
      <c r="Q45" s="219"/>
      <c r="R45" s="219"/>
      <c r="S45" s="219"/>
      <c r="T45" s="219"/>
      <c r="U45" s="219"/>
      <c r="V45" s="219"/>
      <c r="W45" s="219"/>
      <c r="X45" s="219"/>
      <c r="Y45" s="219"/>
      <c r="Z45" s="219"/>
      <c r="AA45" s="219"/>
      <c r="AB45" s="219"/>
      <c r="AC45" s="219"/>
      <c r="AD45" s="219"/>
      <c r="AE45" s="219"/>
      <c r="AF45" s="219"/>
      <c r="AG45" s="219"/>
      <c r="AH45" s="219"/>
      <c r="AI45" s="219"/>
      <c r="AJ45" s="219"/>
      <c r="AK45" s="219"/>
      <c r="AL45" s="219"/>
      <c r="AM45" s="219"/>
      <c r="AN45" s="219"/>
      <c r="AO45" s="219"/>
      <c r="AP45" s="219"/>
      <c r="AQ45" s="219"/>
      <c r="AR45" s="219"/>
      <c r="AS45" s="219"/>
      <c r="AT45" s="219"/>
      <c r="AU45" s="219"/>
      <c r="AV45" s="219"/>
      <c r="AW45" s="219"/>
      <c r="AX45" s="219"/>
      <c r="AY45" s="219"/>
      <c r="AZ45" s="219"/>
      <c r="BA45" s="219"/>
      <c r="BB45" s="219"/>
      <c r="BC45" s="219"/>
      <c r="BD45" s="219"/>
      <c r="BE45" s="219"/>
      <c r="BF45" s="219"/>
      <c r="BG45" s="219"/>
      <c r="BH45" s="219"/>
      <c r="BI45" s="219"/>
      <c r="BJ45" s="219"/>
      <c r="BK45" s="219"/>
      <c r="BL45" s="219"/>
    </row>
    <row r="46" spans="1:64" ht="88.15" customHeight="1">
      <c r="A46" s="181"/>
      <c r="B46" s="33" t="s">
        <v>235</v>
      </c>
      <c r="C46" s="34" t="s">
        <v>239</v>
      </c>
      <c r="D46" s="46" t="s">
        <v>240</v>
      </c>
      <c r="E46" s="35">
        <f>'6'!BJ59</f>
        <v>2022</v>
      </c>
      <c r="F46" s="35">
        <f>'4'!CN58</f>
        <v>2022</v>
      </c>
      <c r="G46" s="35" t="s">
        <v>193</v>
      </c>
      <c r="H46" s="334" t="s">
        <v>193</v>
      </c>
      <c r="I46" s="35" t="s">
        <v>193</v>
      </c>
      <c r="J46" s="35" t="s">
        <v>869</v>
      </c>
      <c r="K46" s="35" t="s">
        <v>869</v>
      </c>
      <c r="L46" s="35" t="s">
        <v>869</v>
      </c>
      <c r="M46" s="219"/>
      <c r="N46" s="219"/>
      <c r="O46" s="219"/>
      <c r="P46" s="219"/>
      <c r="Q46" s="219"/>
      <c r="R46" s="219"/>
      <c r="S46" s="219"/>
      <c r="T46" s="219"/>
      <c r="U46" s="219"/>
      <c r="V46" s="219"/>
      <c r="W46" s="219"/>
      <c r="X46" s="219"/>
      <c r="Y46" s="219"/>
      <c r="Z46" s="219"/>
      <c r="AA46" s="219"/>
      <c r="AB46" s="219"/>
      <c r="AC46" s="219"/>
      <c r="AD46" s="219"/>
      <c r="AE46" s="219"/>
      <c r="AF46" s="219"/>
      <c r="AG46" s="219"/>
      <c r="AH46" s="219"/>
      <c r="AI46" s="219"/>
      <c r="AJ46" s="219"/>
      <c r="AK46" s="219"/>
      <c r="AL46" s="219"/>
      <c r="AM46" s="219"/>
      <c r="AN46" s="219"/>
      <c r="AO46" s="219"/>
      <c r="AP46" s="219"/>
      <c r="AQ46" s="219"/>
      <c r="AR46" s="219"/>
      <c r="AS46" s="219"/>
      <c r="AT46" s="219"/>
      <c r="AU46" s="219"/>
      <c r="AV46" s="219"/>
      <c r="AW46" s="219"/>
      <c r="AX46" s="219"/>
      <c r="AY46" s="219"/>
      <c r="AZ46" s="219"/>
      <c r="BA46" s="219"/>
      <c r="BB46" s="219"/>
      <c r="BC46" s="219"/>
      <c r="BD46" s="219"/>
      <c r="BE46" s="219"/>
      <c r="BF46" s="219"/>
      <c r="BG46" s="219"/>
      <c r="BH46" s="219"/>
      <c r="BI46" s="219"/>
      <c r="BJ46" s="219"/>
      <c r="BK46" s="219"/>
      <c r="BL46" s="219"/>
    </row>
    <row r="47" spans="1:64" ht="88.15" customHeight="1">
      <c r="A47" s="181"/>
      <c r="B47" s="356" t="s">
        <v>235</v>
      </c>
      <c r="C47" s="34" t="s">
        <v>1306</v>
      </c>
      <c r="D47" s="350" t="s">
        <v>1307</v>
      </c>
      <c r="E47" s="350">
        <f>'6'!BJ60</f>
        <v>2023</v>
      </c>
      <c r="F47" s="350">
        <f>'4'!CN59</f>
        <v>2023</v>
      </c>
      <c r="G47" s="350" t="s">
        <v>193</v>
      </c>
      <c r="H47" s="350" t="s">
        <v>193</v>
      </c>
      <c r="I47" s="350" t="s">
        <v>193</v>
      </c>
      <c r="J47" s="350" t="s">
        <v>869</v>
      </c>
      <c r="K47" s="350" t="s">
        <v>869</v>
      </c>
      <c r="L47" s="350" t="s">
        <v>869</v>
      </c>
      <c r="M47" s="219"/>
      <c r="N47" s="219"/>
      <c r="O47" s="219"/>
      <c r="P47" s="219"/>
      <c r="Q47" s="219"/>
      <c r="R47" s="219"/>
      <c r="S47" s="219"/>
      <c r="T47" s="219"/>
      <c r="U47" s="219"/>
      <c r="V47" s="219"/>
      <c r="W47" s="219"/>
      <c r="X47" s="219"/>
      <c r="Y47" s="219"/>
      <c r="Z47" s="219"/>
      <c r="AA47" s="219"/>
      <c r="AB47" s="219"/>
      <c r="AC47" s="219"/>
      <c r="AD47" s="219"/>
      <c r="AE47" s="219"/>
      <c r="AF47" s="219"/>
      <c r="AG47" s="219"/>
      <c r="AH47" s="219"/>
      <c r="AI47" s="219"/>
      <c r="AJ47" s="219"/>
      <c r="AK47" s="219"/>
      <c r="AL47" s="219"/>
      <c r="AM47" s="219"/>
      <c r="AN47" s="219"/>
      <c r="AO47" s="219"/>
      <c r="AP47" s="219"/>
      <c r="AQ47" s="219"/>
      <c r="AR47" s="219"/>
      <c r="AS47" s="219"/>
      <c r="AT47" s="219"/>
      <c r="AU47" s="219"/>
      <c r="AV47" s="219"/>
      <c r="AW47" s="219"/>
      <c r="AX47" s="219"/>
      <c r="AY47" s="219"/>
      <c r="AZ47" s="219"/>
      <c r="BA47" s="219"/>
      <c r="BB47" s="219"/>
      <c r="BC47" s="219"/>
      <c r="BD47" s="219"/>
      <c r="BE47" s="219"/>
      <c r="BF47" s="219"/>
      <c r="BG47" s="219"/>
      <c r="BH47" s="219"/>
      <c r="BI47" s="219"/>
      <c r="BJ47" s="219"/>
      <c r="BK47" s="219"/>
      <c r="BL47" s="219"/>
    </row>
    <row r="48" spans="1:64" ht="88.15" customHeight="1">
      <c r="A48" s="181"/>
      <c r="B48" s="336" t="s">
        <v>235</v>
      </c>
      <c r="C48" s="341" t="s">
        <v>1296</v>
      </c>
      <c r="D48" s="334" t="s">
        <v>1297</v>
      </c>
      <c r="E48" s="334">
        <f>'6'!BJ61</f>
        <v>2022</v>
      </c>
      <c r="F48" s="334">
        <f>'4'!CN60</f>
        <v>2022</v>
      </c>
      <c r="G48" s="334" t="s">
        <v>193</v>
      </c>
      <c r="H48" s="334">
        <v>2021</v>
      </c>
      <c r="I48" s="334" t="s">
        <v>1151</v>
      </c>
      <c r="J48" s="334" t="s">
        <v>869</v>
      </c>
      <c r="K48" s="334" t="s">
        <v>869</v>
      </c>
      <c r="L48" s="334" t="s">
        <v>869</v>
      </c>
      <c r="M48" s="219"/>
      <c r="N48" s="219"/>
      <c r="O48" s="219"/>
      <c r="P48" s="219"/>
      <c r="Q48" s="219"/>
      <c r="R48" s="219"/>
      <c r="S48" s="219"/>
      <c r="T48" s="219"/>
      <c r="U48" s="219"/>
      <c r="V48" s="219"/>
      <c r="W48" s="219"/>
      <c r="X48" s="219"/>
      <c r="Y48" s="219"/>
      <c r="Z48" s="219"/>
      <c r="AA48" s="219"/>
      <c r="AB48" s="219"/>
      <c r="AC48" s="219"/>
      <c r="AD48" s="219"/>
      <c r="AE48" s="219"/>
      <c r="AF48" s="219"/>
      <c r="AG48" s="219"/>
      <c r="AH48" s="219"/>
      <c r="AI48" s="219"/>
      <c r="AJ48" s="219"/>
      <c r="AK48" s="219"/>
      <c r="AL48" s="219"/>
      <c r="AM48" s="219"/>
      <c r="AN48" s="219"/>
      <c r="AO48" s="219"/>
      <c r="AP48" s="219"/>
      <c r="AQ48" s="219"/>
      <c r="AR48" s="219"/>
      <c r="AS48" s="219"/>
      <c r="AT48" s="219"/>
      <c r="AU48" s="219"/>
      <c r="AV48" s="219"/>
      <c r="AW48" s="219"/>
      <c r="AX48" s="219"/>
      <c r="AY48" s="219"/>
      <c r="AZ48" s="219"/>
      <c r="BA48" s="219"/>
      <c r="BB48" s="219"/>
      <c r="BC48" s="219"/>
      <c r="BD48" s="219"/>
      <c r="BE48" s="219"/>
      <c r="BF48" s="219"/>
      <c r="BG48" s="219"/>
      <c r="BH48" s="219"/>
      <c r="BI48" s="219"/>
      <c r="BJ48" s="219"/>
      <c r="BK48" s="219"/>
      <c r="BL48" s="219"/>
    </row>
    <row r="49" spans="1:64" ht="112.5">
      <c r="A49" s="181"/>
      <c r="B49" s="33" t="s">
        <v>241</v>
      </c>
      <c r="C49" s="34" t="s">
        <v>242</v>
      </c>
      <c r="D49" s="35" t="s">
        <v>174</v>
      </c>
      <c r="E49" s="35" t="s">
        <v>193</v>
      </c>
      <c r="F49" s="35" t="s">
        <v>193</v>
      </c>
      <c r="G49" s="35" t="s">
        <v>193</v>
      </c>
      <c r="H49" s="35" t="s">
        <v>193</v>
      </c>
      <c r="I49" s="35" t="s">
        <v>193</v>
      </c>
      <c r="J49" s="35" t="s">
        <v>193</v>
      </c>
      <c r="K49" s="35" t="s">
        <v>193</v>
      </c>
      <c r="L49" s="35" t="s">
        <v>193</v>
      </c>
      <c r="M49" s="219"/>
      <c r="N49" s="219"/>
      <c r="O49" s="219"/>
      <c r="P49" s="219"/>
      <c r="Q49" s="219"/>
      <c r="R49" s="219"/>
      <c r="S49" s="219"/>
      <c r="T49" s="219"/>
      <c r="U49" s="219"/>
      <c r="V49" s="219"/>
      <c r="W49" s="219"/>
      <c r="X49" s="219"/>
      <c r="Y49" s="219"/>
      <c r="Z49" s="219"/>
      <c r="AA49" s="219"/>
      <c r="AB49" s="219"/>
      <c r="AC49" s="219"/>
      <c r="AD49" s="219"/>
      <c r="AE49" s="219"/>
      <c r="AF49" s="219"/>
      <c r="AG49" s="219"/>
      <c r="AH49" s="219"/>
      <c r="AI49" s="219"/>
      <c r="AJ49" s="219"/>
      <c r="AK49" s="219"/>
      <c r="AL49" s="219"/>
      <c r="AM49" s="219"/>
      <c r="AN49" s="219"/>
      <c r="AO49" s="219"/>
      <c r="AP49" s="219"/>
      <c r="AQ49" s="219"/>
      <c r="AR49" s="219"/>
      <c r="AS49" s="219"/>
      <c r="AT49" s="219"/>
      <c r="AU49" s="219"/>
      <c r="AV49" s="219"/>
      <c r="AW49" s="219"/>
      <c r="AX49" s="219"/>
      <c r="AY49" s="219"/>
      <c r="AZ49" s="219"/>
      <c r="BA49" s="219"/>
      <c r="BB49" s="219"/>
      <c r="BC49" s="219"/>
      <c r="BD49" s="219"/>
      <c r="BE49" s="219"/>
      <c r="BF49" s="219"/>
      <c r="BG49" s="219"/>
      <c r="BH49" s="219"/>
      <c r="BI49" s="219"/>
      <c r="BJ49" s="219"/>
      <c r="BK49" s="219"/>
      <c r="BL49" s="219"/>
    </row>
    <row r="50" spans="1:64" ht="93.75">
      <c r="A50" s="181"/>
      <c r="B50" s="39" t="s">
        <v>243</v>
      </c>
      <c r="C50" s="40" t="s">
        <v>244</v>
      </c>
      <c r="D50" s="41" t="s">
        <v>174</v>
      </c>
      <c r="E50" s="41" t="s">
        <v>193</v>
      </c>
      <c r="F50" s="41" t="s">
        <v>193</v>
      </c>
      <c r="G50" s="41" t="s">
        <v>193</v>
      </c>
      <c r="H50" s="41" t="s">
        <v>193</v>
      </c>
      <c r="I50" s="41" t="s">
        <v>193</v>
      </c>
      <c r="J50" s="41" t="s">
        <v>193</v>
      </c>
      <c r="K50" s="41" t="s">
        <v>193</v>
      </c>
      <c r="L50" s="41" t="s">
        <v>193</v>
      </c>
      <c r="M50" s="219"/>
      <c r="N50" s="219"/>
      <c r="O50" s="219"/>
      <c r="P50" s="219"/>
      <c r="Q50" s="219"/>
      <c r="R50" s="219"/>
      <c r="S50" s="219"/>
      <c r="T50" s="219"/>
      <c r="U50" s="219"/>
      <c r="V50" s="219"/>
      <c r="W50" s="219"/>
      <c r="X50" s="219"/>
      <c r="Y50" s="219"/>
      <c r="Z50" s="219"/>
      <c r="AA50" s="219"/>
      <c r="AB50" s="219"/>
      <c r="AC50" s="219"/>
      <c r="AD50" s="219"/>
      <c r="AE50" s="219"/>
      <c r="AF50" s="219"/>
      <c r="AG50" s="219"/>
      <c r="AH50" s="219"/>
      <c r="AI50" s="219"/>
      <c r="AJ50" s="219"/>
      <c r="AK50" s="219"/>
      <c r="AL50" s="219"/>
      <c r="AM50" s="219"/>
      <c r="AN50" s="219"/>
      <c r="AO50" s="219"/>
      <c r="AP50" s="219"/>
      <c r="AQ50" s="219"/>
      <c r="AR50" s="219"/>
      <c r="AS50" s="219"/>
      <c r="AT50" s="219"/>
      <c r="AU50" s="219"/>
      <c r="AV50" s="219"/>
      <c r="AW50" s="219"/>
      <c r="AX50" s="219"/>
      <c r="AY50" s="219"/>
      <c r="AZ50" s="219"/>
      <c r="BA50" s="219"/>
      <c r="BB50" s="219"/>
      <c r="BC50" s="219"/>
      <c r="BD50" s="219"/>
      <c r="BE50" s="219"/>
      <c r="BF50" s="219"/>
      <c r="BG50" s="219"/>
      <c r="BH50" s="219"/>
      <c r="BI50" s="219"/>
      <c r="BJ50" s="219"/>
      <c r="BK50" s="219"/>
      <c r="BL50" s="219"/>
    </row>
    <row r="51" spans="1:64" ht="56.25">
      <c r="A51" s="181"/>
      <c r="B51" s="33" t="s">
        <v>245</v>
      </c>
      <c r="C51" s="34" t="s">
        <v>246</v>
      </c>
      <c r="D51" s="35" t="s">
        <v>174</v>
      </c>
      <c r="E51" s="35" t="s">
        <v>193</v>
      </c>
      <c r="F51" s="35" t="s">
        <v>193</v>
      </c>
      <c r="G51" s="35" t="s">
        <v>193</v>
      </c>
      <c r="H51" s="35" t="s">
        <v>193</v>
      </c>
      <c r="I51" s="35" t="s">
        <v>193</v>
      </c>
      <c r="J51" s="35" t="s">
        <v>193</v>
      </c>
      <c r="K51" s="35" t="s">
        <v>193</v>
      </c>
      <c r="L51" s="35" t="s">
        <v>193</v>
      </c>
      <c r="M51" s="219"/>
      <c r="N51" s="219"/>
      <c r="O51" s="219"/>
      <c r="P51" s="219"/>
      <c r="Q51" s="219"/>
      <c r="R51" s="219"/>
      <c r="S51" s="219"/>
      <c r="T51" s="219"/>
      <c r="U51" s="219"/>
      <c r="V51" s="219"/>
      <c r="W51" s="219"/>
      <c r="X51" s="219"/>
      <c r="Y51" s="219"/>
      <c r="Z51" s="219"/>
      <c r="AA51" s="219"/>
      <c r="AB51" s="219"/>
      <c r="AC51" s="219"/>
      <c r="AD51" s="219"/>
      <c r="AE51" s="219"/>
      <c r="AF51" s="219"/>
      <c r="AG51" s="219"/>
      <c r="AH51" s="219"/>
      <c r="AI51" s="219"/>
      <c r="AJ51" s="219"/>
      <c r="AK51" s="219"/>
      <c r="AL51" s="219"/>
      <c r="AM51" s="219"/>
      <c r="AN51" s="219"/>
      <c r="AO51" s="219"/>
      <c r="AP51" s="219"/>
      <c r="AQ51" s="219"/>
      <c r="AR51" s="219"/>
      <c r="AS51" s="219"/>
      <c r="AT51" s="219"/>
      <c r="AU51" s="219"/>
      <c r="AV51" s="219"/>
      <c r="AW51" s="219"/>
      <c r="AX51" s="219"/>
      <c r="AY51" s="219"/>
      <c r="AZ51" s="219"/>
      <c r="BA51" s="219"/>
      <c r="BB51" s="219"/>
      <c r="BC51" s="219"/>
      <c r="BD51" s="219"/>
      <c r="BE51" s="219"/>
      <c r="BF51" s="219"/>
      <c r="BG51" s="219"/>
      <c r="BH51" s="219"/>
      <c r="BI51" s="219"/>
      <c r="BJ51" s="219"/>
      <c r="BK51" s="219"/>
      <c r="BL51" s="219"/>
    </row>
    <row r="52" spans="1:64" ht="75">
      <c r="A52" s="181"/>
      <c r="B52" s="33" t="s">
        <v>247</v>
      </c>
      <c r="C52" s="34" t="s">
        <v>248</v>
      </c>
      <c r="D52" s="35" t="s">
        <v>174</v>
      </c>
      <c r="E52" s="35" t="s">
        <v>193</v>
      </c>
      <c r="F52" s="35" t="s">
        <v>193</v>
      </c>
      <c r="G52" s="35" t="s">
        <v>193</v>
      </c>
      <c r="H52" s="35" t="s">
        <v>193</v>
      </c>
      <c r="I52" s="35" t="s">
        <v>193</v>
      </c>
      <c r="J52" s="35" t="s">
        <v>193</v>
      </c>
      <c r="K52" s="35" t="s">
        <v>193</v>
      </c>
      <c r="L52" s="35" t="s">
        <v>193</v>
      </c>
      <c r="M52" s="219"/>
      <c r="N52" s="219"/>
      <c r="O52" s="219"/>
      <c r="P52" s="219"/>
      <c r="Q52" s="219"/>
      <c r="R52" s="219"/>
      <c r="S52" s="219"/>
      <c r="T52" s="219"/>
      <c r="U52" s="219"/>
      <c r="V52" s="219"/>
      <c r="W52" s="219"/>
      <c r="X52" s="219"/>
      <c r="Y52" s="219"/>
      <c r="Z52" s="219"/>
      <c r="AA52" s="219"/>
      <c r="AB52" s="219"/>
      <c r="AC52" s="219"/>
      <c r="AD52" s="219"/>
      <c r="AE52" s="219"/>
      <c r="AF52" s="219"/>
      <c r="AG52" s="219"/>
      <c r="AH52" s="219"/>
      <c r="AI52" s="219"/>
      <c r="AJ52" s="219"/>
      <c r="AK52" s="219"/>
      <c r="AL52" s="219"/>
      <c r="AM52" s="219"/>
      <c r="AN52" s="219"/>
      <c r="AO52" s="219"/>
      <c r="AP52" s="219"/>
      <c r="AQ52" s="219"/>
      <c r="AR52" s="219"/>
      <c r="AS52" s="219"/>
      <c r="AT52" s="219"/>
      <c r="AU52" s="219"/>
      <c r="AV52" s="219"/>
      <c r="AW52" s="219"/>
      <c r="AX52" s="219"/>
      <c r="AY52" s="219"/>
      <c r="AZ52" s="219"/>
      <c r="BA52" s="219"/>
      <c r="BB52" s="219"/>
      <c r="BC52" s="219"/>
      <c r="BD52" s="219"/>
      <c r="BE52" s="219"/>
      <c r="BF52" s="219"/>
      <c r="BG52" s="219"/>
      <c r="BH52" s="219"/>
      <c r="BI52" s="219"/>
      <c r="BJ52" s="219"/>
      <c r="BK52" s="219"/>
      <c r="BL52" s="219"/>
    </row>
    <row r="53" spans="1:64" ht="75">
      <c r="A53" s="181"/>
      <c r="B53" s="39" t="s">
        <v>249</v>
      </c>
      <c r="C53" s="40" t="s">
        <v>250</v>
      </c>
      <c r="D53" s="41" t="s">
        <v>174</v>
      </c>
      <c r="E53" s="41" t="s">
        <v>193</v>
      </c>
      <c r="F53" s="41" t="s">
        <v>193</v>
      </c>
      <c r="G53" s="41" t="s">
        <v>193</v>
      </c>
      <c r="H53" s="41" t="s">
        <v>193</v>
      </c>
      <c r="I53" s="41" t="s">
        <v>193</v>
      </c>
      <c r="J53" s="41" t="s">
        <v>193</v>
      </c>
      <c r="K53" s="41" t="s">
        <v>193</v>
      </c>
      <c r="L53" s="41" t="s">
        <v>193</v>
      </c>
      <c r="M53" s="219"/>
      <c r="N53" s="219"/>
      <c r="O53" s="219"/>
      <c r="P53" s="219"/>
      <c r="Q53" s="219"/>
      <c r="R53" s="219"/>
      <c r="S53" s="219"/>
      <c r="T53" s="219"/>
      <c r="U53" s="219"/>
      <c r="V53" s="219"/>
      <c r="W53" s="219"/>
      <c r="X53" s="219"/>
      <c r="Y53" s="219"/>
      <c r="Z53" s="219"/>
      <c r="AA53" s="219"/>
      <c r="AB53" s="219"/>
      <c r="AC53" s="219"/>
      <c r="AD53" s="219"/>
      <c r="AE53" s="219"/>
      <c r="AF53" s="219"/>
      <c r="AG53" s="219"/>
      <c r="AH53" s="219"/>
      <c r="AI53" s="219"/>
      <c r="AJ53" s="219"/>
      <c r="AK53" s="219"/>
      <c r="AL53" s="219"/>
      <c r="AM53" s="219"/>
      <c r="AN53" s="219"/>
      <c r="AO53" s="219"/>
      <c r="AP53" s="219"/>
      <c r="AQ53" s="219"/>
      <c r="AR53" s="219"/>
      <c r="AS53" s="219"/>
      <c r="AT53" s="219"/>
      <c r="AU53" s="219"/>
      <c r="AV53" s="219"/>
      <c r="AW53" s="219"/>
      <c r="AX53" s="219"/>
      <c r="AY53" s="219"/>
      <c r="AZ53" s="219"/>
      <c r="BA53" s="219"/>
      <c r="BB53" s="219"/>
      <c r="BC53" s="219"/>
      <c r="BD53" s="219"/>
      <c r="BE53" s="219"/>
      <c r="BF53" s="219"/>
      <c r="BG53" s="219"/>
      <c r="BH53" s="219"/>
      <c r="BI53" s="219"/>
      <c r="BJ53" s="219"/>
      <c r="BK53" s="219"/>
      <c r="BL53" s="219"/>
    </row>
    <row r="54" spans="1:64" ht="56.25">
      <c r="A54" s="181"/>
      <c r="B54" s="33" t="s">
        <v>251</v>
      </c>
      <c r="C54" s="34" t="s">
        <v>252</v>
      </c>
      <c r="D54" s="35" t="s">
        <v>174</v>
      </c>
      <c r="E54" s="35" t="s">
        <v>193</v>
      </c>
      <c r="F54" s="35" t="s">
        <v>193</v>
      </c>
      <c r="G54" s="35" t="s">
        <v>193</v>
      </c>
      <c r="H54" s="35" t="s">
        <v>193</v>
      </c>
      <c r="I54" s="35" t="s">
        <v>193</v>
      </c>
      <c r="J54" s="35" t="s">
        <v>193</v>
      </c>
      <c r="K54" s="35" t="s">
        <v>193</v>
      </c>
      <c r="L54" s="35" t="s">
        <v>193</v>
      </c>
      <c r="M54" s="219"/>
      <c r="N54" s="219"/>
      <c r="O54" s="219"/>
      <c r="P54" s="219"/>
      <c r="Q54" s="219"/>
      <c r="R54" s="219"/>
      <c r="S54" s="219"/>
      <c r="T54" s="219"/>
      <c r="U54" s="219"/>
      <c r="V54" s="219"/>
      <c r="W54" s="219"/>
      <c r="X54" s="219"/>
      <c r="Y54" s="219"/>
      <c r="Z54" s="219"/>
      <c r="AA54" s="219"/>
      <c r="AB54" s="219"/>
      <c r="AC54" s="219"/>
      <c r="AD54" s="219"/>
      <c r="AE54" s="219"/>
      <c r="AF54" s="219"/>
      <c r="AG54" s="219"/>
      <c r="AH54" s="219"/>
      <c r="AI54" s="219"/>
      <c r="AJ54" s="219"/>
      <c r="AK54" s="219"/>
      <c r="AL54" s="219"/>
      <c r="AM54" s="219"/>
      <c r="AN54" s="219"/>
      <c r="AO54" s="219"/>
      <c r="AP54" s="219"/>
      <c r="AQ54" s="219"/>
      <c r="AR54" s="219"/>
      <c r="AS54" s="219"/>
      <c r="AT54" s="219"/>
      <c r="AU54" s="219"/>
      <c r="AV54" s="219"/>
      <c r="AW54" s="219"/>
      <c r="AX54" s="219"/>
      <c r="AY54" s="219"/>
      <c r="AZ54" s="219"/>
      <c r="BA54" s="219"/>
      <c r="BB54" s="219"/>
      <c r="BC54" s="219"/>
      <c r="BD54" s="219"/>
      <c r="BE54" s="219"/>
      <c r="BF54" s="219"/>
      <c r="BG54" s="219"/>
      <c r="BH54" s="219"/>
      <c r="BI54" s="219"/>
      <c r="BJ54" s="219"/>
      <c r="BK54" s="219"/>
      <c r="BL54" s="219"/>
    </row>
    <row r="55" spans="1:64" ht="56.25">
      <c r="A55" s="181"/>
      <c r="B55" s="33" t="s">
        <v>253</v>
      </c>
      <c r="C55" s="34" t="s">
        <v>254</v>
      </c>
      <c r="D55" s="35" t="s">
        <v>174</v>
      </c>
      <c r="E55" s="35" t="s">
        <v>193</v>
      </c>
      <c r="F55" s="35" t="s">
        <v>193</v>
      </c>
      <c r="G55" s="35" t="s">
        <v>193</v>
      </c>
      <c r="H55" s="35" t="s">
        <v>193</v>
      </c>
      <c r="I55" s="35" t="s">
        <v>193</v>
      </c>
      <c r="J55" s="35" t="s">
        <v>193</v>
      </c>
      <c r="K55" s="35" t="s">
        <v>193</v>
      </c>
      <c r="L55" s="35" t="s">
        <v>193</v>
      </c>
      <c r="M55" s="219"/>
      <c r="N55" s="219"/>
      <c r="O55" s="219"/>
      <c r="P55" s="219"/>
      <c r="Q55" s="219"/>
      <c r="R55" s="219"/>
      <c r="S55" s="219"/>
      <c r="T55" s="219"/>
      <c r="U55" s="219"/>
      <c r="V55" s="219"/>
      <c r="W55" s="219"/>
      <c r="X55" s="219"/>
      <c r="Y55" s="219"/>
      <c r="Z55" s="219"/>
      <c r="AA55" s="219"/>
      <c r="AB55" s="219"/>
      <c r="AC55" s="219"/>
      <c r="AD55" s="219"/>
      <c r="AE55" s="219"/>
      <c r="AF55" s="219"/>
      <c r="AG55" s="219"/>
      <c r="AH55" s="219"/>
      <c r="AI55" s="219"/>
      <c r="AJ55" s="219"/>
      <c r="AK55" s="219"/>
      <c r="AL55" s="219"/>
      <c r="AM55" s="219"/>
      <c r="AN55" s="219"/>
      <c r="AO55" s="219"/>
      <c r="AP55" s="219"/>
      <c r="AQ55" s="219"/>
      <c r="AR55" s="219"/>
      <c r="AS55" s="219"/>
      <c r="AT55" s="219"/>
      <c r="AU55" s="219"/>
      <c r="AV55" s="219"/>
      <c r="AW55" s="219"/>
      <c r="AX55" s="219"/>
      <c r="AY55" s="219"/>
      <c r="AZ55" s="219"/>
      <c r="BA55" s="219"/>
      <c r="BB55" s="219"/>
      <c r="BC55" s="219"/>
      <c r="BD55" s="219"/>
      <c r="BE55" s="219"/>
      <c r="BF55" s="219"/>
      <c r="BG55" s="219"/>
      <c r="BH55" s="219"/>
      <c r="BI55" s="219"/>
      <c r="BJ55" s="219"/>
      <c r="BK55" s="219"/>
      <c r="BL55" s="219"/>
    </row>
    <row r="56" spans="1:64" ht="56.25">
      <c r="A56" s="181"/>
      <c r="B56" s="33" t="s">
        <v>255</v>
      </c>
      <c r="C56" s="34" t="s">
        <v>256</v>
      </c>
      <c r="D56" s="35" t="s">
        <v>174</v>
      </c>
      <c r="E56" s="35" t="s">
        <v>193</v>
      </c>
      <c r="F56" s="35" t="s">
        <v>193</v>
      </c>
      <c r="G56" s="35" t="s">
        <v>193</v>
      </c>
      <c r="H56" s="35" t="s">
        <v>193</v>
      </c>
      <c r="I56" s="35" t="s">
        <v>193</v>
      </c>
      <c r="J56" s="35" t="s">
        <v>193</v>
      </c>
      <c r="K56" s="35" t="s">
        <v>193</v>
      </c>
      <c r="L56" s="35" t="s">
        <v>193</v>
      </c>
      <c r="M56" s="219"/>
      <c r="N56" s="219"/>
      <c r="O56" s="219"/>
      <c r="P56" s="219"/>
      <c r="Q56" s="219"/>
      <c r="R56" s="219"/>
      <c r="S56" s="219"/>
      <c r="T56" s="219"/>
      <c r="U56" s="219"/>
      <c r="V56" s="219"/>
      <c r="W56" s="219"/>
      <c r="X56" s="219"/>
      <c r="Y56" s="219"/>
      <c r="Z56" s="219"/>
      <c r="AA56" s="219"/>
      <c r="AB56" s="219"/>
      <c r="AC56" s="219"/>
      <c r="AD56" s="219"/>
      <c r="AE56" s="219"/>
      <c r="AF56" s="219"/>
      <c r="AG56" s="219"/>
      <c r="AH56" s="219"/>
      <c r="AI56" s="219"/>
      <c r="AJ56" s="219"/>
      <c r="AK56" s="219"/>
      <c r="AL56" s="219"/>
      <c r="AM56" s="219"/>
      <c r="AN56" s="219"/>
      <c r="AO56" s="219"/>
      <c r="AP56" s="219"/>
      <c r="AQ56" s="219"/>
      <c r="AR56" s="219"/>
      <c r="AS56" s="219"/>
      <c r="AT56" s="219"/>
      <c r="AU56" s="219"/>
      <c r="AV56" s="219"/>
      <c r="AW56" s="219"/>
      <c r="AX56" s="219"/>
      <c r="AY56" s="219"/>
      <c r="AZ56" s="219"/>
      <c r="BA56" s="219"/>
      <c r="BB56" s="219"/>
      <c r="BC56" s="219"/>
      <c r="BD56" s="219"/>
      <c r="BE56" s="219"/>
      <c r="BF56" s="219"/>
      <c r="BG56" s="219"/>
      <c r="BH56" s="219"/>
      <c r="BI56" s="219"/>
      <c r="BJ56" s="219"/>
      <c r="BK56" s="219"/>
      <c r="BL56" s="219"/>
    </row>
    <row r="57" spans="1:64" ht="56.25">
      <c r="A57" s="181"/>
      <c r="B57" s="33" t="s">
        <v>257</v>
      </c>
      <c r="C57" s="34" t="s">
        <v>258</v>
      </c>
      <c r="D57" s="35" t="s">
        <v>174</v>
      </c>
      <c r="E57" s="35" t="s">
        <v>193</v>
      </c>
      <c r="F57" s="35" t="s">
        <v>193</v>
      </c>
      <c r="G57" s="35" t="s">
        <v>193</v>
      </c>
      <c r="H57" s="35" t="s">
        <v>193</v>
      </c>
      <c r="I57" s="35" t="s">
        <v>193</v>
      </c>
      <c r="J57" s="35" t="s">
        <v>193</v>
      </c>
      <c r="K57" s="35" t="s">
        <v>193</v>
      </c>
      <c r="L57" s="35" t="s">
        <v>193</v>
      </c>
      <c r="M57" s="219"/>
      <c r="N57" s="219"/>
      <c r="O57" s="219"/>
      <c r="P57" s="219"/>
      <c r="Q57" s="219"/>
      <c r="R57" s="219"/>
      <c r="S57" s="219"/>
      <c r="T57" s="219"/>
      <c r="U57" s="219"/>
      <c r="V57" s="219"/>
      <c r="W57" s="219"/>
      <c r="X57" s="219"/>
      <c r="Y57" s="219"/>
      <c r="Z57" s="219"/>
      <c r="AA57" s="219"/>
      <c r="AB57" s="219"/>
      <c r="AC57" s="219"/>
      <c r="AD57" s="219"/>
      <c r="AE57" s="219"/>
      <c r="AF57" s="219"/>
      <c r="AG57" s="219"/>
      <c r="AH57" s="219"/>
      <c r="AI57" s="219"/>
      <c r="AJ57" s="219"/>
      <c r="AK57" s="219"/>
      <c r="AL57" s="219"/>
      <c r="AM57" s="219"/>
      <c r="AN57" s="219"/>
      <c r="AO57" s="219"/>
      <c r="AP57" s="219"/>
      <c r="AQ57" s="219"/>
      <c r="AR57" s="219"/>
      <c r="AS57" s="219"/>
      <c r="AT57" s="219"/>
      <c r="AU57" s="219"/>
      <c r="AV57" s="219"/>
      <c r="AW57" s="219"/>
      <c r="AX57" s="219"/>
      <c r="AY57" s="219"/>
      <c r="AZ57" s="219"/>
      <c r="BA57" s="219"/>
      <c r="BB57" s="219"/>
      <c r="BC57" s="219"/>
      <c r="BD57" s="219"/>
      <c r="BE57" s="219"/>
      <c r="BF57" s="219"/>
      <c r="BG57" s="219"/>
      <c r="BH57" s="219"/>
      <c r="BI57" s="219"/>
      <c r="BJ57" s="219"/>
      <c r="BK57" s="219"/>
      <c r="BL57" s="219"/>
    </row>
    <row r="58" spans="1:64" ht="93.75">
      <c r="A58" s="181"/>
      <c r="B58" s="33" t="s">
        <v>259</v>
      </c>
      <c r="C58" s="34" t="s">
        <v>260</v>
      </c>
      <c r="D58" s="35" t="s">
        <v>174</v>
      </c>
      <c r="E58" s="35" t="s">
        <v>193</v>
      </c>
      <c r="F58" s="35" t="s">
        <v>193</v>
      </c>
      <c r="G58" s="35" t="s">
        <v>193</v>
      </c>
      <c r="H58" s="35" t="s">
        <v>193</v>
      </c>
      <c r="I58" s="35" t="s">
        <v>193</v>
      </c>
      <c r="J58" s="35" t="s">
        <v>193</v>
      </c>
      <c r="K58" s="35" t="s">
        <v>193</v>
      </c>
      <c r="L58" s="35" t="s">
        <v>193</v>
      </c>
      <c r="M58" s="219"/>
      <c r="N58" s="219"/>
      <c r="O58" s="219"/>
      <c r="P58" s="219"/>
      <c r="Q58" s="219"/>
      <c r="R58" s="219"/>
      <c r="S58" s="219"/>
      <c r="T58" s="219"/>
      <c r="U58" s="219"/>
      <c r="V58" s="219"/>
      <c r="W58" s="219"/>
      <c r="X58" s="219"/>
      <c r="Y58" s="219"/>
      <c r="Z58" s="219"/>
      <c r="AA58" s="219"/>
      <c r="AB58" s="219"/>
      <c r="AC58" s="219"/>
      <c r="AD58" s="219"/>
      <c r="AE58" s="219"/>
      <c r="AF58" s="219"/>
      <c r="AG58" s="219"/>
      <c r="AH58" s="219"/>
      <c r="AI58" s="219"/>
      <c r="AJ58" s="219"/>
      <c r="AK58" s="219"/>
      <c r="AL58" s="219"/>
      <c r="AM58" s="219"/>
      <c r="AN58" s="219"/>
      <c r="AO58" s="219"/>
      <c r="AP58" s="219"/>
      <c r="AQ58" s="219"/>
      <c r="AR58" s="219"/>
      <c r="AS58" s="219"/>
      <c r="AT58" s="219"/>
      <c r="AU58" s="219"/>
      <c r="AV58" s="219"/>
      <c r="AW58" s="219"/>
      <c r="AX58" s="219"/>
      <c r="AY58" s="219"/>
      <c r="AZ58" s="219"/>
      <c r="BA58" s="219"/>
      <c r="BB58" s="219"/>
      <c r="BC58" s="219"/>
      <c r="BD58" s="219"/>
      <c r="BE58" s="219"/>
      <c r="BF58" s="219"/>
      <c r="BG58" s="219"/>
      <c r="BH58" s="219"/>
      <c r="BI58" s="219"/>
      <c r="BJ58" s="219"/>
      <c r="BK58" s="219"/>
      <c r="BL58" s="219"/>
    </row>
    <row r="59" spans="1:64" ht="75">
      <c r="A59" s="181"/>
      <c r="B59" s="33" t="s">
        <v>261</v>
      </c>
      <c r="C59" s="34" t="s">
        <v>262</v>
      </c>
      <c r="D59" s="35" t="s">
        <v>174</v>
      </c>
      <c r="E59" s="35" t="s">
        <v>193</v>
      </c>
      <c r="F59" s="35" t="s">
        <v>193</v>
      </c>
      <c r="G59" s="35" t="s">
        <v>193</v>
      </c>
      <c r="H59" s="35" t="s">
        <v>193</v>
      </c>
      <c r="I59" s="35" t="s">
        <v>193</v>
      </c>
      <c r="J59" s="35" t="s">
        <v>193</v>
      </c>
      <c r="K59" s="35" t="s">
        <v>193</v>
      </c>
      <c r="L59" s="35" t="s">
        <v>193</v>
      </c>
      <c r="M59" s="219"/>
      <c r="N59" s="219"/>
      <c r="O59" s="219"/>
      <c r="P59" s="219"/>
      <c r="Q59" s="219"/>
      <c r="R59" s="219"/>
      <c r="S59" s="219"/>
      <c r="T59" s="219"/>
      <c r="U59" s="219"/>
      <c r="V59" s="219"/>
      <c r="W59" s="219"/>
      <c r="X59" s="219"/>
      <c r="Y59" s="219"/>
      <c r="Z59" s="219"/>
      <c r="AA59" s="219"/>
      <c r="AB59" s="219"/>
      <c r="AC59" s="219"/>
      <c r="AD59" s="219"/>
      <c r="AE59" s="219"/>
      <c r="AF59" s="219"/>
      <c r="AG59" s="219"/>
      <c r="AH59" s="219"/>
      <c r="AI59" s="219"/>
      <c r="AJ59" s="219"/>
      <c r="AK59" s="219"/>
      <c r="AL59" s="219"/>
      <c r="AM59" s="219"/>
      <c r="AN59" s="219"/>
      <c r="AO59" s="219"/>
      <c r="AP59" s="219"/>
      <c r="AQ59" s="219"/>
      <c r="AR59" s="219"/>
      <c r="AS59" s="219"/>
      <c r="AT59" s="219"/>
      <c r="AU59" s="219"/>
      <c r="AV59" s="219"/>
      <c r="AW59" s="219"/>
      <c r="AX59" s="219"/>
      <c r="AY59" s="219"/>
      <c r="AZ59" s="219"/>
      <c r="BA59" s="219"/>
      <c r="BB59" s="219"/>
      <c r="BC59" s="219"/>
      <c r="BD59" s="219"/>
      <c r="BE59" s="219"/>
      <c r="BF59" s="219"/>
      <c r="BG59" s="219"/>
      <c r="BH59" s="219"/>
      <c r="BI59" s="219"/>
      <c r="BJ59" s="219"/>
      <c r="BK59" s="219"/>
      <c r="BL59" s="219"/>
    </row>
    <row r="60" spans="1:64" ht="75">
      <c r="A60" s="181"/>
      <c r="B60" s="33" t="s">
        <v>263</v>
      </c>
      <c r="C60" s="34" t="s">
        <v>264</v>
      </c>
      <c r="D60" s="35" t="s">
        <v>174</v>
      </c>
      <c r="E60" s="35" t="s">
        <v>193</v>
      </c>
      <c r="F60" s="35" t="s">
        <v>193</v>
      </c>
      <c r="G60" s="35" t="s">
        <v>193</v>
      </c>
      <c r="H60" s="35" t="s">
        <v>193</v>
      </c>
      <c r="I60" s="35" t="s">
        <v>193</v>
      </c>
      <c r="J60" s="35" t="s">
        <v>193</v>
      </c>
      <c r="K60" s="35" t="s">
        <v>193</v>
      </c>
      <c r="L60" s="35" t="s">
        <v>193</v>
      </c>
      <c r="M60" s="219"/>
      <c r="N60" s="219"/>
      <c r="O60" s="219"/>
      <c r="P60" s="219"/>
      <c r="Q60" s="219"/>
      <c r="R60" s="219"/>
      <c r="S60" s="219"/>
      <c r="T60" s="219"/>
      <c r="U60" s="219"/>
      <c r="V60" s="219"/>
      <c r="W60" s="219"/>
      <c r="X60" s="219"/>
      <c r="Y60" s="219"/>
      <c r="Z60" s="219"/>
      <c r="AA60" s="219"/>
      <c r="AB60" s="219"/>
      <c r="AC60" s="219"/>
      <c r="AD60" s="219"/>
      <c r="AE60" s="219"/>
      <c r="AF60" s="219"/>
      <c r="AG60" s="219"/>
      <c r="AH60" s="219"/>
      <c r="AI60" s="219"/>
      <c r="AJ60" s="219"/>
      <c r="AK60" s="219"/>
      <c r="AL60" s="219"/>
      <c r="AM60" s="219"/>
      <c r="AN60" s="219"/>
      <c r="AO60" s="219"/>
      <c r="AP60" s="219"/>
      <c r="AQ60" s="219"/>
      <c r="AR60" s="219"/>
      <c r="AS60" s="219"/>
      <c r="AT60" s="219"/>
      <c r="AU60" s="219"/>
      <c r="AV60" s="219"/>
      <c r="AW60" s="219"/>
      <c r="AX60" s="219"/>
      <c r="AY60" s="219"/>
      <c r="AZ60" s="219"/>
      <c r="BA60" s="219"/>
      <c r="BB60" s="219"/>
      <c r="BC60" s="219"/>
      <c r="BD60" s="219"/>
      <c r="BE60" s="219"/>
      <c r="BF60" s="219"/>
      <c r="BG60" s="219"/>
      <c r="BH60" s="219"/>
      <c r="BI60" s="219"/>
      <c r="BJ60" s="219"/>
      <c r="BK60" s="219"/>
      <c r="BL60" s="219"/>
    </row>
    <row r="61" spans="1:64" ht="93.75">
      <c r="A61" s="181"/>
      <c r="B61" s="33" t="s">
        <v>265</v>
      </c>
      <c r="C61" s="34" t="s">
        <v>266</v>
      </c>
      <c r="D61" s="35" t="s">
        <v>174</v>
      </c>
      <c r="E61" s="35" t="s">
        <v>193</v>
      </c>
      <c r="F61" s="35" t="s">
        <v>193</v>
      </c>
      <c r="G61" s="35" t="s">
        <v>193</v>
      </c>
      <c r="H61" s="35" t="s">
        <v>193</v>
      </c>
      <c r="I61" s="35" t="s">
        <v>193</v>
      </c>
      <c r="J61" s="35" t="s">
        <v>193</v>
      </c>
      <c r="K61" s="35" t="s">
        <v>193</v>
      </c>
      <c r="L61" s="35" t="s">
        <v>193</v>
      </c>
      <c r="M61" s="219"/>
      <c r="N61" s="219"/>
      <c r="O61" s="219"/>
      <c r="P61" s="219"/>
      <c r="Q61" s="219"/>
      <c r="R61" s="219"/>
      <c r="S61" s="219"/>
      <c r="T61" s="219"/>
      <c r="U61" s="219"/>
      <c r="V61" s="219"/>
      <c r="W61" s="219"/>
      <c r="X61" s="219"/>
      <c r="Y61" s="219"/>
      <c r="Z61" s="219"/>
      <c r="AA61" s="219"/>
      <c r="AB61" s="219"/>
      <c r="AC61" s="219"/>
      <c r="AD61" s="219"/>
      <c r="AE61" s="219"/>
      <c r="AF61" s="219"/>
      <c r="AG61" s="219"/>
      <c r="AH61" s="219"/>
      <c r="AI61" s="219"/>
      <c r="AJ61" s="219"/>
      <c r="AK61" s="219"/>
      <c r="AL61" s="219"/>
      <c r="AM61" s="219"/>
      <c r="AN61" s="219"/>
      <c r="AO61" s="219"/>
      <c r="AP61" s="219"/>
      <c r="AQ61" s="219"/>
      <c r="AR61" s="219"/>
      <c r="AS61" s="219"/>
      <c r="AT61" s="219"/>
      <c r="AU61" s="219"/>
      <c r="AV61" s="219"/>
      <c r="AW61" s="219"/>
      <c r="AX61" s="219"/>
      <c r="AY61" s="219"/>
      <c r="AZ61" s="219"/>
      <c r="BA61" s="219"/>
      <c r="BB61" s="219"/>
      <c r="BC61" s="219"/>
      <c r="BD61" s="219"/>
      <c r="BE61" s="219"/>
      <c r="BF61" s="219"/>
      <c r="BG61" s="219"/>
      <c r="BH61" s="219"/>
      <c r="BI61" s="219"/>
      <c r="BJ61" s="219"/>
      <c r="BK61" s="219"/>
      <c r="BL61" s="219"/>
    </row>
    <row r="62" spans="1:64" ht="93.75">
      <c r="A62" s="181"/>
      <c r="B62" s="39" t="s">
        <v>267</v>
      </c>
      <c r="C62" s="40" t="s">
        <v>268</v>
      </c>
      <c r="D62" s="41" t="s">
        <v>174</v>
      </c>
      <c r="E62" s="41" t="s">
        <v>193</v>
      </c>
      <c r="F62" s="41" t="s">
        <v>193</v>
      </c>
      <c r="G62" s="41" t="s">
        <v>193</v>
      </c>
      <c r="H62" s="41" t="s">
        <v>193</v>
      </c>
      <c r="I62" s="41" t="s">
        <v>193</v>
      </c>
      <c r="J62" s="41" t="s">
        <v>193</v>
      </c>
      <c r="K62" s="41" t="s">
        <v>193</v>
      </c>
      <c r="L62" s="41" t="s">
        <v>193</v>
      </c>
      <c r="M62" s="219"/>
      <c r="N62" s="219"/>
      <c r="O62" s="219"/>
      <c r="P62" s="219"/>
      <c r="Q62" s="219"/>
      <c r="R62" s="219"/>
      <c r="S62" s="219"/>
      <c r="T62" s="219"/>
      <c r="U62" s="219"/>
      <c r="V62" s="219"/>
      <c r="W62" s="219"/>
      <c r="X62" s="219"/>
      <c r="Y62" s="219"/>
      <c r="Z62" s="219"/>
      <c r="AA62" s="219"/>
      <c r="AB62" s="219"/>
      <c r="AC62" s="219"/>
      <c r="AD62" s="219"/>
      <c r="AE62" s="219"/>
      <c r="AF62" s="219"/>
      <c r="AG62" s="219"/>
      <c r="AH62" s="219"/>
      <c r="AI62" s="219"/>
      <c r="AJ62" s="219"/>
      <c r="AK62" s="219"/>
      <c r="AL62" s="219"/>
      <c r="AM62" s="219"/>
      <c r="AN62" s="219"/>
      <c r="AO62" s="219"/>
      <c r="AP62" s="219"/>
      <c r="AQ62" s="219"/>
      <c r="AR62" s="219"/>
      <c r="AS62" s="219"/>
      <c r="AT62" s="219"/>
      <c r="AU62" s="219"/>
      <c r="AV62" s="219"/>
      <c r="AW62" s="219"/>
      <c r="AX62" s="219"/>
      <c r="AY62" s="219"/>
      <c r="AZ62" s="219"/>
      <c r="BA62" s="219"/>
      <c r="BB62" s="219"/>
      <c r="BC62" s="219"/>
      <c r="BD62" s="219"/>
      <c r="BE62" s="219"/>
      <c r="BF62" s="219"/>
      <c r="BG62" s="219"/>
      <c r="BH62" s="219"/>
      <c r="BI62" s="219"/>
      <c r="BJ62" s="219"/>
      <c r="BK62" s="219"/>
      <c r="BL62" s="219"/>
    </row>
    <row r="63" spans="1:64" ht="56.25">
      <c r="A63" s="181"/>
      <c r="B63" s="33" t="s">
        <v>269</v>
      </c>
      <c r="C63" s="34" t="s">
        <v>270</v>
      </c>
      <c r="D63" s="35" t="s">
        <v>174</v>
      </c>
      <c r="E63" s="35" t="s">
        <v>193</v>
      </c>
      <c r="F63" s="35" t="s">
        <v>193</v>
      </c>
      <c r="G63" s="35" t="s">
        <v>193</v>
      </c>
      <c r="H63" s="35" t="s">
        <v>193</v>
      </c>
      <c r="I63" s="35" t="s">
        <v>193</v>
      </c>
      <c r="J63" s="35" t="s">
        <v>193</v>
      </c>
      <c r="K63" s="35" t="s">
        <v>193</v>
      </c>
      <c r="L63" s="35" t="s">
        <v>193</v>
      </c>
      <c r="M63" s="219"/>
      <c r="N63" s="219"/>
      <c r="O63" s="219"/>
      <c r="P63" s="219"/>
      <c r="Q63" s="219"/>
      <c r="R63" s="219"/>
      <c r="S63" s="219"/>
      <c r="T63" s="219"/>
      <c r="U63" s="219"/>
      <c r="V63" s="219"/>
      <c r="W63" s="219"/>
      <c r="X63" s="219"/>
      <c r="Y63" s="219"/>
      <c r="Z63" s="219"/>
      <c r="AA63" s="219"/>
      <c r="AB63" s="219"/>
      <c r="AC63" s="219"/>
      <c r="AD63" s="219"/>
      <c r="AE63" s="219"/>
      <c r="AF63" s="219"/>
      <c r="AG63" s="219"/>
      <c r="AH63" s="219"/>
      <c r="AI63" s="219"/>
      <c r="AJ63" s="219"/>
      <c r="AK63" s="219"/>
      <c r="AL63" s="219"/>
      <c r="AM63" s="219"/>
      <c r="AN63" s="219"/>
      <c r="AO63" s="219"/>
      <c r="AP63" s="219"/>
      <c r="AQ63" s="219"/>
      <c r="AR63" s="219"/>
      <c r="AS63" s="219"/>
      <c r="AT63" s="219"/>
      <c r="AU63" s="219"/>
      <c r="AV63" s="219"/>
      <c r="AW63" s="219"/>
      <c r="AX63" s="219"/>
      <c r="AY63" s="219"/>
      <c r="AZ63" s="219"/>
      <c r="BA63" s="219"/>
      <c r="BB63" s="219"/>
      <c r="BC63" s="219"/>
      <c r="BD63" s="219"/>
      <c r="BE63" s="219"/>
      <c r="BF63" s="219"/>
      <c r="BG63" s="219"/>
      <c r="BH63" s="219"/>
      <c r="BI63" s="219"/>
      <c r="BJ63" s="219"/>
      <c r="BK63" s="219"/>
      <c r="BL63" s="219"/>
    </row>
    <row r="64" spans="1:64" ht="112.5">
      <c r="A64" s="181"/>
      <c r="B64" s="33" t="s">
        <v>269</v>
      </c>
      <c r="C64" s="34" t="s">
        <v>271</v>
      </c>
      <c r="D64" s="43" t="s">
        <v>272</v>
      </c>
      <c r="E64" s="35">
        <f>'6'!BJ77</f>
        <v>2022</v>
      </c>
      <c r="F64" s="35">
        <f>'4'!CN76</f>
        <v>2022</v>
      </c>
      <c r="G64" s="201" t="s">
        <v>193</v>
      </c>
      <c r="H64" s="35" t="s">
        <v>193</v>
      </c>
      <c r="I64" s="35" t="s">
        <v>193</v>
      </c>
      <c r="J64" s="35" t="s">
        <v>869</v>
      </c>
      <c r="K64" s="35" t="s">
        <v>869</v>
      </c>
      <c r="L64" s="35" t="s">
        <v>869</v>
      </c>
      <c r="M64" s="219"/>
      <c r="N64" s="219"/>
      <c r="O64" s="219"/>
      <c r="P64" s="219"/>
      <c r="Q64" s="219"/>
      <c r="R64" s="219"/>
      <c r="S64" s="219"/>
      <c r="T64" s="219"/>
      <c r="U64" s="219"/>
      <c r="V64" s="219"/>
      <c r="W64" s="219"/>
      <c r="X64" s="219"/>
      <c r="Y64" s="219"/>
      <c r="Z64" s="219"/>
      <c r="AA64" s="219"/>
      <c r="AB64" s="219"/>
      <c r="AC64" s="219"/>
      <c r="AD64" s="219"/>
      <c r="AE64" s="219"/>
      <c r="AF64" s="219"/>
      <c r="AG64" s="219"/>
      <c r="AH64" s="219"/>
      <c r="AI64" s="219"/>
      <c r="AJ64" s="219"/>
      <c r="AK64" s="219"/>
      <c r="AL64" s="219"/>
      <c r="AM64" s="219"/>
      <c r="AN64" s="219"/>
      <c r="AO64" s="219"/>
      <c r="AP64" s="219"/>
      <c r="AQ64" s="219"/>
      <c r="AR64" s="219"/>
      <c r="AS64" s="219"/>
      <c r="AT64" s="219"/>
      <c r="AU64" s="219"/>
      <c r="AV64" s="219"/>
      <c r="AW64" s="219"/>
      <c r="AX64" s="219"/>
      <c r="AY64" s="219"/>
      <c r="AZ64" s="219"/>
      <c r="BA64" s="219"/>
      <c r="BB64" s="219"/>
      <c r="BC64" s="219"/>
      <c r="BD64" s="219"/>
      <c r="BE64" s="219"/>
      <c r="BF64" s="219"/>
      <c r="BG64" s="219"/>
      <c r="BH64" s="219"/>
      <c r="BI64" s="219"/>
      <c r="BJ64" s="219"/>
      <c r="BK64" s="219"/>
      <c r="BL64" s="219"/>
    </row>
    <row r="65" spans="1:64" ht="112.5">
      <c r="A65" s="181"/>
      <c r="B65" s="33" t="s">
        <v>269</v>
      </c>
      <c r="C65" s="34" t="s">
        <v>273</v>
      </c>
      <c r="D65" s="43" t="s">
        <v>274</v>
      </c>
      <c r="E65" s="35">
        <f>'6'!BJ78</f>
        <v>2021</v>
      </c>
      <c r="F65" s="35">
        <f>'4'!CN77</f>
        <v>2021</v>
      </c>
      <c r="G65" s="201" t="s">
        <v>193</v>
      </c>
      <c r="H65" s="35" t="s">
        <v>193</v>
      </c>
      <c r="I65" s="35" t="s">
        <v>193</v>
      </c>
      <c r="J65" s="35" t="s">
        <v>869</v>
      </c>
      <c r="K65" s="35" t="s">
        <v>869</v>
      </c>
      <c r="L65" s="35" t="s">
        <v>869</v>
      </c>
      <c r="M65" s="219"/>
      <c r="N65" s="219"/>
      <c r="O65" s="219"/>
      <c r="P65" s="219"/>
      <c r="Q65" s="219"/>
      <c r="R65" s="219"/>
      <c r="S65" s="219"/>
      <c r="T65" s="219"/>
      <c r="U65" s="219"/>
      <c r="V65" s="219"/>
      <c r="W65" s="219"/>
      <c r="X65" s="219"/>
      <c r="Y65" s="219"/>
      <c r="Z65" s="219"/>
      <c r="AA65" s="219"/>
      <c r="AB65" s="219"/>
      <c r="AC65" s="219"/>
      <c r="AD65" s="219"/>
      <c r="AE65" s="219"/>
      <c r="AF65" s="219"/>
      <c r="AG65" s="219"/>
      <c r="AH65" s="219"/>
      <c r="AI65" s="219"/>
      <c r="AJ65" s="219"/>
      <c r="AK65" s="219"/>
      <c r="AL65" s="219"/>
      <c r="AM65" s="219"/>
      <c r="AN65" s="219"/>
      <c r="AO65" s="219"/>
      <c r="AP65" s="219"/>
      <c r="AQ65" s="219"/>
      <c r="AR65" s="219"/>
      <c r="AS65" s="219"/>
      <c r="AT65" s="219"/>
      <c r="AU65" s="219"/>
      <c r="AV65" s="219"/>
      <c r="AW65" s="219"/>
      <c r="AX65" s="219"/>
      <c r="AY65" s="219"/>
      <c r="AZ65" s="219"/>
      <c r="BA65" s="219"/>
      <c r="BB65" s="219"/>
      <c r="BC65" s="219"/>
      <c r="BD65" s="219"/>
      <c r="BE65" s="219"/>
      <c r="BF65" s="219"/>
      <c r="BG65" s="219"/>
      <c r="BH65" s="219"/>
      <c r="BI65" s="219"/>
      <c r="BJ65" s="219"/>
      <c r="BK65" s="219"/>
      <c r="BL65" s="219"/>
    </row>
    <row r="66" spans="1:64" ht="112.5">
      <c r="A66" s="181"/>
      <c r="B66" s="33" t="s">
        <v>269</v>
      </c>
      <c r="C66" s="34" t="s">
        <v>275</v>
      </c>
      <c r="D66" s="211" t="s">
        <v>276</v>
      </c>
      <c r="E66" s="35">
        <f>'6'!BJ79</f>
        <v>2021</v>
      </c>
      <c r="F66" s="35">
        <f>'4'!CN78</f>
        <v>2021</v>
      </c>
      <c r="G66" s="201" t="s">
        <v>193</v>
      </c>
      <c r="H66" s="35" t="s">
        <v>193</v>
      </c>
      <c r="I66" s="35" t="s">
        <v>193</v>
      </c>
      <c r="J66" s="35" t="s">
        <v>869</v>
      </c>
      <c r="K66" s="35" t="s">
        <v>869</v>
      </c>
      <c r="L66" s="35" t="s">
        <v>869</v>
      </c>
      <c r="M66" s="219"/>
      <c r="N66" s="219"/>
      <c r="O66" s="219"/>
      <c r="P66" s="219"/>
      <c r="Q66" s="219"/>
      <c r="R66" s="219"/>
      <c r="S66" s="219"/>
      <c r="T66" s="219"/>
      <c r="U66" s="219"/>
      <c r="V66" s="219"/>
      <c r="W66" s="219"/>
      <c r="X66" s="219"/>
      <c r="Y66" s="219"/>
      <c r="Z66" s="219"/>
      <c r="AA66" s="219"/>
      <c r="AB66" s="219"/>
      <c r="AC66" s="219"/>
      <c r="AD66" s="219"/>
      <c r="AE66" s="219"/>
      <c r="AF66" s="219"/>
      <c r="AG66" s="219"/>
      <c r="AH66" s="219"/>
      <c r="AI66" s="219"/>
      <c r="AJ66" s="219"/>
      <c r="AK66" s="219"/>
      <c r="AL66" s="219"/>
      <c r="AM66" s="219"/>
      <c r="AN66" s="219"/>
      <c r="AO66" s="219"/>
      <c r="AP66" s="219"/>
      <c r="AQ66" s="219"/>
      <c r="AR66" s="219"/>
      <c r="AS66" s="219"/>
      <c r="AT66" s="219"/>
      <c r="AU66" s="219"/>
      <c r="AV66" s="219"/>
      <c r="AW66" s="219"/>
      <c r="AX66" s="219"/>
      <c r="AY66" s="219"/>
      <c r="AZ66" s="219"/>
      <c r="BA66" s="219"/>
      <c r="BB66" s="219"/>
      <c r="BC66" s="219"/>
      <c r="BD66" s="219"/>
      <c r="BE66" s="219"/>
      <c r="BF66" s="219"/>
      <c r="BG66" s="219"/>
      <c r="BH66" s="219"/>
      <c r="BI66" s="219"/>
      <c r="BJ66" s="219"/>
      <c r="BK66" s="219"/>
      <c r="BL66" s="219"/>
    </row>
    <row r="67" spans="1:64" ht="93.75">
      <c r="A67" s="181"/>
      <c r="B67" s="33" t="s">
        <v>269</v>
      </c>
      <c r="C67" s="34" t="s">
        <v>277</v>
      </c>
      <c r="D67" s="211" t="s">
        <v>278</v>
      </c>
      <c r="E67" s="35">
        <f>'6'!BJ80</f>
        <v>2021</v>
      </c>
      <c r="F67" s="35">
        <f>'4'!CN79</f>
        <v>2021</v>
      </c>
      <c r="G67" s="201" t="s">
        <v>193</v>
      </c>
      <c r="H67" s="35" t="s">
        <v>193</v>
      </c>
      <c r="I67" s="35" t="s">
        <v>193</v>
      </c>
      <c r="J67" s="35" t="s">
        <v>869</v>
      </c>
      <c r="K67" s="35" t="s">
        <v>869</v>
      </c>
      <c r="L67" s="35" t="s">
        <v>869</v>
      </c>
      <c r="M67" s="219"/>
      <c r="N67" s="219"/>
      <c r="O67" s="219"/>
      <c r="P67" s="219"/>
      <c r="Q67" s="219"/>
      <c r="R67" s="219"/>
      <c r="S67" s="219"/>
      <c r="T67" s="219"/>
      <c r="U67" s="219"/>
      <c r="V67" s="219"/>
      <c r="W67" s="219"/>
      <c r="X67" s="219"/>
      <c r="Y67" s="219"/>
      <c r="Z67" s="219"/>
      <c r="AA67" s="219"/>
      <c r="AB67" s="219"/>
      <c r="AC67" s="219"/>
      <c r="AD67" s="219"/>
      <c r="AE67" s="219"/>
      <c r="AF67" s="219"/>
      <c r="AG67" s="219"/>
      <c r="AH67" s="219"/>
      <c r="AI67" s="219"/>
      <c r="AJ67" s="219"/>
      <c r="AK67" s="219"/>
      <c r="AL67" s="219"/>
      <c r="AM67" s="219"/>
      <c r="AN67" s="219"/>
      <c r="AO67" s="219"/>
      <c r="AP67" s="219"/>
      <c r="AQ67" s="219"/>
      <c r="AR67" s="219"/>
      <c r="AS67" s="219"/>
      <c r="AT67" s="219"/>
      <c r="AU67" s="219"/>
      <c r="AV67" s="219"/>
      <c r="AW67" s="219"/>
      <c r="AX67" s="219"/>
      <c r="AY67" s="219"/>
      <c r="AZ67" s="219"/>
      <c r="BA67" s="219"/>
      <c r="BB67" s="219"/>
      <c r="BC67" s="219"/>
      <c r="BD67" s="219"/>
      <c r="BE67" s="219"/>
      <c r="BF67" s="219"/>
      <c r="BG67" s="219"/>
      <c r="BH67" s="219"/>
      <c r="BI67" s="219"/>
      <c r="BJ67" s="219"/>
      <c r="BK67" s="219"/>
      <c r="BL67" s="219"/>
    </row>
    <row r="68" spans="1:64" ht="112.5">
      <c r="A68" s="181"/>
      <c r="B68" s="33" t="s">
        <v>269</v>
      </c>
      <c r="C68" s="34" t="s">
        <v>279</v>
      </c>
      <c r="D68" s="211" t="s">
        <v>280</v>
      </c>
      <c r="E68" s="35">
        <f>'6'!BJ81</f>
        <v>2022</v>
      </c>
      <c r="F68" s="35">
        <f>'4'!CN80</f>
        <v>2022</v>
      </c>
      <c r="G68" s="201" t="s">
        <v>193</v>
      </c>
      <c r="H68" s="35" t="s">
        <v>193</v>
      </c>
      <c r="I68" s="35" t="s">
        <v>193</v>
      </c>
      <c r="J68" s="35" t="s">
        <v>869</v>
      </c>
      <c r="K68" s="35" t="s">
        <v>869</v>
      </c>
      <c r="L68" s="35" t="s">
        <v>869</v>
      </c>
      <c r="M68" s="219"/>
      <c r="N68" s="219"/>
      <c r="O68" s="219"/>
      <c r="P68" s="219"/>
      <c r="Q68" s="219"/>
      <c r="R68" s="219"/>
      <c r="S68" s="219"/>
      <c r="T68" s="219"/>
      <c r="U68" s="219"/>
      <c r="V68" s="219"/>
      <c r="W68" s="219"/>
      <c r="X68" s="219"/>
      <c r="Y68" s="219"/>
      <c r="Z68" s="219"/>
      <c r="AA68" s="219"/>
      <c r="AB68" s="219"/>
      <c r="AC68" s="219"/>
      <c r="AD68" s="219"/>
      <c r="AE68" s="219"/>
      <c r="AF68" s="219"/>
      <c r="AG68" s="219"/>
      <c r="AH68" s="219"/>
      <c r="AI68" s="219"/>
      <c r="AJ68" s="219"/>
      <c r="AK68" s="219"/>
      <c r="AL68" s="219"/>
      <c r="AM68" s="219"/>
      <c r="AN68" s="219"/>
      <c r="AO68" s="219"/>
      <c r="AP68" s="219"/>
      <c r="AQ68" s="219"/>
      <c r="AR68" s="219"/>
      <c r="AS68" s="219"/>
      <c r="AT68" s="219"/>
      <c r="AU68" s="219"/>
      <c r="AV68" s="219"/>
      <c r="AW68" s="219"/>
      <c r="AX68" s="219"/>
      <c r="AY68" s="219"/>
      <c r="AZ68" s="219"/>
      <c r="BA68" s="219"/>
      <c r="BB68" s="219"/>
      <c r="BC68" s="219"/>
      <c r="BD68" s="219"/>
      <c r="BE68" s="219"/>
      <c r="BF68" s="219"/>
      <c r="BG68" s="219"/>
      <c r="BH68" s="219"/>
      <c r="BI68" s="219"/>
      <c r="BJ68" s="219"/>
      <c r="BK68" s="219"/>
      <c r="BL68" s="219"/>
    </row>
    <row r="69" spans="1:64" ht="112.5">
      <c r="A69" s="181"/>
      <c r="B69" s="33" t="s">
        <v>269</v>
      </c>
      <c r="C69" s="34" t="s">
        <v>281</v>
      </c>
      <c r="D69" s="211" t="s">
        <v>282</v>
      </c>
      <c r="E69" s="35">
        <f>'6'!BJ82</f>
        <v>2022</v>
      </c>
      <c r="F69" s="35">
        <f>'4'!CN81</f>
        <v>2022</v>
      </c>
      <c r="G69" s="201" t="s">
        <v>193</v>
      </c>
      <c r="H69" s="35" t="s">
        <v>193</v>
      </c>
      <c r="I69" s="35" t="s">
        <v>193</v>
      </c>
      <c r="J69" s="35" t="s">
        <v>869</v>
      </c>
      <c r="K69" s="35" t="s">
        <v>869</v>
      </c>
      <c r="L69" s="35" t="s">
        <v>869</v>
      </c>
      <c r="M69" s="219"/>
      <c r="N69" s="219"/>
      <c r="O69" s="219"/>
      <c r="P69" s="219"/>
      <c r="Q69" s="219"/>
      <c r="R69" s="219"/>
      <c r="S69" s="219"/>
      <c r="T69" s="219"/>
      <c r="U69" s="219"/>
      <c r="V69" s="219"/>
      <c r="W69" s="219"/>
      <c r="X69" s="219"/>
      <c r="Y69" s="219"/>
      <c r="Z69" s="219"/>
      <c r="AA69" s="219"/>
      <c r="AB69" s="219"/>
      <c r="AC69" s="219"/>
      <c r="AD69" s="219"/>
      <c r="AE69" s="219"/>
      <c r="AF69" s="219"/>
      <c r="AG69" s="219"/>
      <c r="AH69" s="219"/>
      <c r="AI69" s="219"/>
      <c r="AJ69" s="219"/>
      <c r="AK69" s="219"/>
      <c r="AL69" s="219"/>
      <c r="AM69" s="219"/>
      <c r="AN69" s="219"/>
      <c r="AO69" s="219"/>
      <c r="AP69" s="219"/>
      <c r="AQ69" s="219"/>
      <c r="AR69" s="219"/>
      <c r="AS69" s="219"/>
      <c r="AT69" s="219"/>
      <c r="AU69" s="219"/>
      <c r="AV69" s="219"/>
      <c r="AW69" s="219"/>
      <c r="AX69" s="219"/>
      <c r="AY69" s="219"/>
      <c r="AZ69" s="219"/>
      <c r="BA69" s="219"/>
      <c r="BB69" s="219"/>
      <c r="BC69" s="219"/>
      <c r="BD69" s="219"/>
      <c r="BE69" s="219"/>
      <c r="BF69" s="219"/>
      <c r="BG69" s="219"/>
      <c r="BH69" s="219"/>
      <c r="BI69" s="219"/>
      <c r="BJ69" s="219"/>
      <c r="BK69" s="219"/>
      <c r="BL69" s="219"/>
    </row>
    <row r="70" spans="1:64" ht="93.75">
      <c r="A70" s="181"/>
      <c r="B70" s="33" t="s">
        <v>269</v>
      </c>
      <c r="C70" s="34" t="s">
        <v>283</v>
      </c>
      <c r="D70" s="48" t="s">
        <v>284</v>
      </c>
      <c r="E70" s="35">
        <f>'6'!BJ83</f>
        <v>2021</v>
      </c>
      <c r="F70" s="35">
        <f>'4'!CN82</f>
        <v>2021</v>
      </c>
      <c r="G70" s="201" t="s">
        <v>193</v>
      </c>
      <c r="H70" s="35" t="s">
        <v>193</v>
      </c>
      <c r="I70" s="35" t="s">
        <v>193</v>
      </c>
      <c r="J70" s="35" t="s">
        <v>869</v>
      </c>
      <c r="K70" s="35" t="s">
        <v>869</v>
      </c>
      <c r="L70" s="35" t="s">
        <v>869</v>
      </c>
      <c r="M70" s="219"/>
      <c r="N70" s="219"/>
      <c r="O70" s="219"/>
      <c r="P70" s="219"/>
      <c r="Q70" s="219"/>
      <c r="R70" s="219"/>
      <c r="S70" s="219"/>
      <c r="T70" s="219"/>
      <c r="U70" s="219"/>
      <c r="V70" s="219"/>
      <c r="W70" s="219"/>
      <c r="X70" s="219"/>
      <c r="Y70" s="219"/>
      <c r="Z70" s="219"/>
      <c r="AA70" s="219"/>
      <c r="AB70" s="219"/>
      <c r="AC70" s="219"/>
      <c r="AD70" s="219"/>
      <c r="AE70" s="219"/>
      <c r="AF70" s="219"/>
      <c r="AG70" s="219"/>
      <c r="AH70" s="219"/>
      <c r="AI70" s="219"/>
      <c r="AJ70" s="219"/>
      <c r="AK70" s="219"/>
      <c r="AL70" s="219"/>
      <c r="AM70" s="219"/>
      <c r="AN70" s="219"/>
      <c r="AO70" s="219"/>
      <c r="AP70" s="219"/>
      <c r="AQ70" s="219"/>
      <c r="AR70" s="219"/>
      <c r="AS70" s="219"/>
      <c r="AT70" s="219"/>
      <c r="AU70" s="219"/>
      <c r="AV70" s="219"/>
      <c r="AW70" s="219"/>
      <c r="AX70" s="219"/>
      <c r="AY70" s="219"/>
      <c r="AZ70" s="219"/>
      <c r="BA70" s="219"/>
      <c r="BB70" s="219"/>
      <c r="BC70" s="219"/>
      <c r="BD70" s="219"/>
      <c r="BE70" s="219"/>
      <c r="BF70" s="219"/>
      <c r="BG70" s="219"/>
      <c r="BH70" s="219"/>
      <c r="BI70" s="219"/>
      <c r="BJ70" s="219"/>
      <c r="BK70" s="219"/>
      <c r="BL70" s="219"/>
    </row>
    <row r="71" spans="1:64" ht="75">
      <c r="A71" s="181"/>
      <c r="B71" s="33" t="s">
        <v>285</v>
      </c>
      <c r="C71" s="34" t="s">
        <v>286</v>
      </c>
      <c r="D71" s="35" t="s">
        <v>174</v>
      </c>
      <c r="E71" s="35" t="s">
        <v>193</v>
      </c>
      <c r="F71" s="35" t="s">
        <v>193</v>
      </c>
      <c r="G71" s="35" t="s">
        <v>193</v>
      </c>
      <c r="H71" s="35" t="s">
        <v>193</v>
      </c>
      <c r="I71" s="35" t="s">
        <v>193</v>
      </c>
      <c r="J71" s="35" t="s">
        <v>193</v>
      </c>
      <c r="K71" s="35" t="s">
        <v>193</v>
      </c>
      <c r="L71" s="35" t="s">
        <v>193</v>
      </c>
      <c r="M71" s="219"/>
      <c r="N71" s="219"/>
      <c r="O71" s="219"/>
      <c r="P71" s="219"/>
      <c r="Q71" s="219"/>
      <c r="R71" s="219"/>
      <c r="S71" s="219"/>
      <c r="T71" s="219"/>
      <c r="U71" s="219"/>
      <c r="V71" s="219"/>
      <c r="W71" s="219"/>
      <c r="X71" s="219"/>
      <c r="Y71" s="219"/>
      <c r="Z71" s="219"/>
      <c r="AA71" s="219"/>
      <c r="AB71" s="219"/>
      <c r="AC71" s="219"/>
      <c r="AD71" s="219"/>
      <c r="AE71" s="219"/>
      <c r="AF71" s="219"/>
      <c r="AG71" s="219"/>
      <c r="AH71" s="219"/>
      <c r="AI71" s="219"/>
      <c r="AJ71" s="219"/>
      <c r="AK71" s="219"/>
      <c r="AL71" s="219"/>
      <c r="AM71" s="219"/>
      <c r="AN71" s="219"/>
      <c r="AO71" s="219"/>
      <c r="AP71" s="219"/>
      <c r="AQ71" s="219"/>
      <c r="AR71" s="219"/>
      <c r="AS71" s="219"/>
      <c r="AT71" s="219"/>
      <c r="AU71" s="219"/>
      <c r="AV71" s="219"/>
      <c r="AW71" s="219"/>
      <c r="AX71" s="219"/>
      <c r="AY71" s="219"/>
      <c r="AZ71" s="219"/>
      <c r="BA71" s="219"/>
      <c r="BB71" s="219"/>
      <c r="BC71" s="219"/>
      <c r="BD71" s="219"/>
      <c r="BE71" s="219"/>
      <c r="BF71" s="219"/>
      <c r="BG71" s="219"/>
      <c r="BH71" s="219"/>
      <c r="BI71" s="219"/>
      <c r="BJ71" s="219"/>
      <c r="BK71" s="219"/>
      <c r="BL71" s="219"/>
    </row>
    <row r="72" spans="1:64" ht="131.25">
      <c r="A72" s="181"/>
      <c r="B72" s="25" t="s">
        <v>287</v>
      </c>
      <c r="C72" s="26" t="s">
        <v>288</v>
      </c>
      <c r="D72" s="27" t="s">
        <v>174</v>
      </c>
      <c r="E72" s="27" t="s">
        <v>193</v>
      </c>
      <c r="F72" s="27" t="s">
        <v>193</v>
      </c>
      <c r="G72" s="27" t="s">
        <v>193</v>
      </c>
      <c r="H72" s="27" t="s">
        <v>193</v>
      </c>
      <c r="I72" s="27" t="s">
        <v>193</v>
      </c>
      <c r="J72" s="27" t="s">
        <v>193</v>
      </c>
      <c r="K72" s="27" t="s">
        <v>193</v>
      </c>
      <c r="L72" s="27" t="s">
        <v>193</v>
      </c>
      <c r="M72" s="219"/>
      <c r="N72" s="219"/>
      <c r="O72" s="219"/>
      <c r="P72" s="219"/>
      <c r="Q72" s="219"/>
      <c r="R72" s="219"/>
      <c r="S72" s="219"/>
      <c r="T72" s="219"/>
      <c r="U72" s="219"/>
      <c r="V72" s="219"/>
      <c r="W72" s="219"/>
      <c r="X72" s="219"/>
      <c r="Y72" s="219"/>
      <c r="Z72" s="219"/>
      <c r="AA72" s="219"/>
      <c r="AB72" s="219"/>
      <c r="AC72" s="219"/>
      <c r="AD72" s="219"/>
      <c r="AE72" s="219"/>
      <c r="AF72" s="219"/>
      <c r="AG72" s="219"/>
      <c r="AH72" s="219"/>
      <c r="AI72" s="219"/>
      <c r="AJ72" s="219"/>
      <c r="AK72" s="219"/>
      <c r="AL72" s="219"/>
      <c r="AM72" s="219"/>
      <c r="AN72" s="219"/>
      <c r="AO72" s="219"/>
      <c r="AP72" s="219"/>
      <c r="AQ72" s="219"/>
      <c r="AR72" s="219"/>
      <c r="AS72" s="219"/>
      <c r="AT72" s="219"/>
      <c r="AU72" s="219"/>
      <c r="AV72" s="219"/>
      <c r="AW72" s="219"/>
      <c r="AX72" s="219"/>
      <c r="AY72" s="219"/>
      <c r="AZ72" s="219"/>
      <c r="BA72" s="219"/>
      <c r="BB72" s="219"/>
      <c r="BC72" s="219"/>
      <c r="BD72" s="219"/>
      <c r="BE72" s="219"/>
      <c r="BF72" s="219"/>
      <c r="BG72" s="219"/>
      <c r="BH72" s="219"/>
      <c r="BI72" s="219"/>
      <c r="BJ72" s="219"/>
      <c r="BK72" s="219"/>
      <c r="BL72" s="219"/>
    </row>
    <row r="73" spans="1:64" ht="112.5">
      <c r="A73" s="181"/>
      <c r="B73" s="39" t="s">
        <v>289</v>
      </c>
      <c r="C73" s="40" t="s">
        <v>290</v>
      </c>
      <c r="D73" s="41" t="s">
        <v>174</v>
      </c>
      <c r="E73" s="41" t="s">
        <v>193</v>
      </c>
      <c r="F73" s="41" t="s">
        <v>193</v>
      </c>
      <c r="G73" s="41" t="s">
        <v>193</v>
      </c>
      <c r="H73" s="41" t="s">
        <v>193</v>
      </c>
      <c r="I73" s="41" t="s">
        <v>193</v>
      </c>
      <c r="J73" s="41" t="s">
        <v>193</v>
      </c>
      <c r="K73" s="41" t="s">
        <v>193</v>
      </c>
      <c r="L73" s="41" t="s">
        <v>193</v>
      </c>
      <c r="M73" s="219"/>
      <c r="N73" s="219"/>
      <c r="O73" s="219"/>
      <c r="P73" s="219"/>
      <c r="Q73" s="219"/>
      <c r="R73" s="219"/>
      <c r="S73" s="219"/>
      <c r="T73" s="219"/>
      <c r="U73" s="219"/>
      <c r="V73" s="219"/>
      <c r="W73" s="219"/>
      <c r="X73" s="219"/>
      <c r="Y73" s="219"/>
      <c r="Z73" s="219"/>
      <c r="AA73" s="219"/>
      <c r="AB73" s="219"/>
      <c r="AC73" s="219"/>
      <c r="AD73" s="219"/>
      <c r="AE73" s="219"/>
      <c r="AF73" s="219"/>
      <c r="AG73" s="219"/>
      <c r="AH73" s="219"/>
      <c r="AI73" s="219"/>
      <c r="AJ73" s="219"/>
      <c r="AK73" s="219"/>
      <c r="AL73" s="219"/>
      <c r="AM73" s="219"/>
      <c r="AN73" s="219"/>
      <c r="AO73" s="219"/>
      <c r="AP73" s="219"/>
      <c r="AQ73" s="219"/>
      <c r="AR73" s="219"/>
      <c r="AS73" s="219"/>
      <c r="AT73" s="219"/>
      <c r="AU73" s="219"/>
      <c r="AV73" s="219"/>
      <c r="AW73" s="219"/>
      <c r="AX73" s="219"/>
      <c r="AY73" s="219"/>
      <c r="AZ73" s="219"/>
      <c r="BA73" s="219"/>
      <c r="BB73" s="219"/>
      <c r="BC73" s="219"/>
      <c r="BD73" s="219"/>
      <c r="BE73" s="219"/>
      <c r="BF73" s="219"/>
      <c r="BG73" s="219"/>
      <c r="BH73" s="219"/>
      <c r="BI73" s="219"/>
      <c r="BJ73" s="219"/>
      <c r="BK73" s="219"/>
      <c r="BL73" s="219"/>
    </row>
    <row r="74" spans="1:64" ht="112.5">
      <c r="A74" s="181"/>
      <c r="B74" s="39" t="s">
        <v>291</v>
      </c>
      <c r="C74" s="40" t="s">
        <v>292</v>
      </c>
      <c r="D74" s="41" t="s">
        <v>174</v>
      </c>
      <c r="E74" s="41" t="s">
        <v>193</v>
      </c>
      <c r="F74" s="41" t="s">
        <v>193</v>
      </c>
      <c r="G74" s="41" t="s">
        <v>193</v>
      </c>
      <c r="H74" s="41" t="s">
        <v>193</v>
      </c>
      <c r="I74" s="41" t="s">
        <v>193</v>
      </c>
      <c r="J74" s="41" t="s">
        <v>193</v>
      </c>
      <c r="K74" s="41" t="s">
        <v>193</v>
      </c>
      <c r="L74" s="41" t="s">
        <v>193</v>
      </c>
      <c r="M74" s="219"/>
      <c r="N74" s="219"/>
      <c r="O74" s="219"/>
      <c r="P74" s="219"/>
      <c r="Q74" s="219"/>
      <c r="R74" s="219"/>
      <c r="S74" s="219"/>
      <c r="T74" s="219"/>
      <c r="U74" s="219"/>
      <c r="V74" s="219"/>
      <c r="W74" s="219"/>
      <c r="X74" s="219"/>
      <c r="Y74" s="219"/>
      <c r="Z74" s="219"/>
      <c r="AA74" s="219"/>
      <c r="AB74" s="219"/>
      <c r="AC74" s="219"/>
      <c r="AD74" s="219"/>
      <c r="AE74" s="219"/>
      <c r="AF74" s="219"/>
      <c r="AG74" s="219"/>
      <c r="AH74" s="219"/>
      <c r="AI74" s="219"/>
      <c r="AJ74" s="219"/>
      <c r="AK74" s="219"/>
      <c r="AL74" s="219"/>
      <c r="AM74" s="219"/>
      <c r="AN74" s="219"/>
      <c r="AO74" s="219"/>
      <c r="AP74" s="219"/>
      <c r="AQ74" s="219"/>
      <c r="AR74" s="219"/>
      <c r="AS74" s="219"/>
      <c r="AT74" s="219"/>
      <c r="AU74" s="219"/>
      <c r="AV74" s="219"/>
      <c r="AW74" s="219"/>
      <c r="AX74" s="219"/>
      <c r="AY74" s="219"/>
      <c r="AZ74" s="219"/>
      <c r="BA74" s="219"/>
      <c r="BB74" s="219"/>
      <c r="BC74" s="219"/>
      <c r="BD74" s="219"/>
      <c r="BE74" s="219"/>
      <c r="BF74" s="219"/>
      <c r="BG74" s="219"/>
      <c r="BH74" s="219"/>
      <c r="BI74" s="219"/>
      <c r="BJ74" s="219"/>
      <c r="BK74" s="219"/>
      <c r="BL74" s="219"/>
    </row>
    <row r="75" spans="1:64" ht="225">
      <c r="A75" s="25" t="s">
        <v>179</v>
      </c>
      <c r="B75" s="33" t="s">
        <v>291</v>
      </c>
      <c r="C75" s="55" t="s">
        <v>293</v>
      </c>
      <c r="D75" s="35" t="s">
        <v>294</v>
      </c>
      <c r="E75" s="35">
        <v>2021</v>
      </c>
      <c r="F75" s="35">
        <f>'4'!CN87</f>
        <v>2022</v>
      </c>
      <c r="G75" s="201" t="s">
        <v>193</v>
      </c>
      <c r="H75" s="35">
        <v>2021</v>
      </c>
      <c r="I75" s="35" t="s">
        <v>1151</v>
      </c>
      <c r="J75" s="35" t="s">
        <v>884</v>
      </c>
      <c r="K75" s="35" t="s">
        <v>869</v>
      </c>
      <c r="L75" s="35" t="s">
        <v>869</v>
      </c>
      <c r="M75" s="219"/>
      <c r="N75" s="219"/>
      <c r="O75" s="219"/>
      <c r="P75" s="219"/>
      <c r="Q75" s="219"/>
      <c r="R75" s="219"/>
      <c r="S75" s="219"/>
      <c r="T75" s="219"/>
      <c r="U75" s="219"/>
      <c r="V75" s="219"/>
      <c r="W75" s="219"/>
      <c r="X75" s="219"/>
      <c r="Y75" s="219"/>
      <c r="Z75" s="219"/>
      <c r="AA75" s="219"/>
      <c r="AB75" s="219"/>
      <c r="AC75" s="219"/>
      <c r="AD75" s="219"/>
      <c r="AE75" s="219"/>
      <c r="AF75" s="219"/>
      <c r="AG75" s="219"/>
      <c r="AH75" s="219"/>
      <c r="AI75" s="219"/>
      <c r="AJ75" s="219"/>
      <c r="AK75" s="219"/>
      <c r="AL75" s="219"/>
      <c r="AM75" s="219"/>
      <c r="AN75" s="219"/>
      <c r="AO75" s="219"/>
      <c r="AP75" s="219"/>
      <c r="AQ75" s="219"/>
      <c r="AR75" s="219"/>
      <c r="AS75" s="219"/>
      <c r="AT75" s="219"/>
      <c r="AU75" s="219"/>
      <c r="AV75" s="219"/>
      <c r="AW75" s="219"/>
      <c r="AX75" s="219"/>
      <c r="AY75" s="219"/>
      <c r="AZ75" s="219"/>
      <c r="BA75" s="219"/>
      <c r="BB75" s="219"/>
      <c r="BC75" s="219"/>
      <c r="BD75" s="219"/>
      <c r="BE75" s="219"/>
      <c r="BF75" s="219"/>
      <c r="BG75" s="219"/>
      <c r="BH75" s="219"/>
      <c r="BI75" s="219"/>
      <c r="BJ75" s="219"/>
      <c r="BK75" s="219"/>
      <c r="BL75" s="219"/>
    </row>
    <row r="76" spans="1:64" ht="187.5">
      <c r="A76" s="25" t="s">
        <v>179</v>
      </c>
      <c r="B76" s="50" t="s">
        <v>291</v>
      </c>
      <c r="C76" s="42" t="s">
        <v>295</v>
      </c>
      <c r="D76" s="35" t="s">
        <v>296</v>
      </c>
      <c r="E76" s="35">
        <v>2022</v>
      </c>
      <c r="F76" s="35">
        <f>'4'!CN88</f>
        <v>2022</v>
      </c>
      <c r="G76" s="201" t="s">
        <v>193</v>
      </c>
      <c r="H76" s="35">
        <v>2021</v>
      </c>
      <c r="I76" s="35" t="s">
        <v>1151</v>
      </c>
      <c r="J76" s="35" t="s">
        <v>884</v>
      </c>
      <c r="K76" s="35" t="s">
        <v>869</v>
      </c>
      <c r="L76" s="35" t="s">
        <v>869</v>
      </c>
      <c r="M76" s="219"/>
      <c r="N76" s="219"/>
      <c r="O76" s="219"/>
      <c r="P76" s="219"/>
      <c r="Q76" s="219"/>
      <c r="R76" s="219"/>
      <c r="S76" s="219"/>
      <c r="T76" s="219"/>
      <c r="U76" s="219"/>
      <c r="V76" s="219"/>
      <c r="W76" s="219"/>
      <c r="X76" s="219"/>
      <c r="Y76" s="219"/>
      <c r="Z76" s="219"/>
      <c r="AA76" s="219"/>
      <c r="AB76" s="219"/>
      <c r="AC76" s="219"/>
      <c r="AD76" s="219"/>
      <c r="AE76" s="219"/>
      <c r="AF76" s="219"/>
      <c r="AG76" s="219"/>
      <c r="AH76" s="219"/>
      <c r="AI76" s="219"/>
      <c r="AJ76" s="219"/>
      <c r="AK76" s="219"/>
      <c r="AL76" s="219"/>
      <c r="AM76" s="219"/>
      <c r="AN76" s="219"/>
      <c r="AO76" s="219"/>
      <c r="AP76" s="219"/>
      <c r="AQ76" s="219"/>
      <c r="AR76" s="219"/>
      <c r="AS76" s="219"/>
      <c r="AT76" s="219"/>
      <c r="AU76" s="219"/>
      <c r="AV76" s="219"/>
      <c r="AW76" s="219"/>
      <c r="AX76" s="219"/>
      <c r="AY76" s="219"/>
      <c r="AZ76" s="219"/>
      <c r="BA76" s="219"/>
      <c r="BB76" s="219"/>
      <c r="BC76" s="219"/>
      <c r="BD76" s="219"/>
      <c r="BE76" s="219"/>
      <c r="BF76" s="219"/>
      <c r="BG76" s="219"/>
      <c r="BH76" s="219"/>
      <c r="BI76" s="219"/>
      <c r="BJ76" s="219"/>
      <c r="BK76" s="219"/>
      <c r="BL76" s="219"/>
    </row>
    <row r="77" spans="1:64" ht="409.5">
      <c r="A77" s="25" t="s">
        <v>179</v>
      </c>
      <c r="B77" s="50" t="s">
        <v>291</v>
      </c>
      <c r="C77" s="42" t="s">
        <v>297</v>
      </c>
      <c r="D77" s="35" t="s">
        <v>298</v>
      </c>
      <c r="E77" s="35">
        <v>2022</v>
      </c>
      <c r="F77" s="35">
        <f>'4'!CN89</f>
        <v>2022</v>
      </c>
      <c r="G77" s="201" t="s">
        <v>193</v>
      </c>
      <c r="H77" s="35">
        <v>2021</v>
      </c>
      <c r="I77" s="35" t="s">
        <v>1151</v>
      </c>
      <c r="J77" s="35" t="s">
        <v>884</v>
      </c>
      <c r="K77" s="35" t="s">
        <v>869</v>
      </c>
      <c r="L77" s="35" t="s">
        <v>869</v>
      </c>
      <c r="M77" s="219"/>
      <c r="N77" s="219"/>
      <c r="O77" s="219"/>
      <c r="P77" s="219"/>
      <c r="Q77" s="219"/>
      <c r="R77" s="219"/>
      <c r="S77" s="219"/>
      <c r="T77" s="219"/>
      <c r="U77" s="219"/>
      <c r="V77" s="219"/>
      <c r="W77" s="219"/>
      <c r="X77" s="219"/>
      <c r="Y77" s="219"/>
      <c r="Z77" s="219"/>
      <c r="AA77" s="219"/>
      <c r="AB77" s="219"/>
      <c r="AC77" s="219"/>
      <c r="AD77" s="219"/>
      <c r="AE77" s="219"/>
      <c r="AF77" s="219"/>
      <c r="AG77" s="219"/>
      <c r="AH77" s="219"/>
      <c r="AI77" s="219"/>
      <c r="AJ77" s="219"/>
      <c r="AK77" s="219"/>
      <c r="AL77" s="219"/>
      <c r="AM77" s="219"/>
      <c r="AN77" s="219"/>
      <c r="AO77" s="219"/>
      <c r="AP77" s="219"/>
      <c r="AQ77" s="219"/>
      <c r="AR77" s="219"/>
      <c r="AS77" s="219"/>
      <c r="AT77" s="219"/>
      <c r="AU77" s="219"/>
      <c r="AV77" s="219"/>
      <c r="AW77" s="219"/>
      <c r="AX77" s="219"/>
      <c r="AY77" s="219"/>
      <c r="AZ77" s="219"/>
      <c r="BA77" s="219"/>
      <c r="BB77" s="219"/>
      <c r="BC77" s="219"/>
      <c r="BD77" s="219"/>
      <c r="BE77" s="219"/>
      <c r="BF77" s="219"/>
      <c r="BG77" s="219"/>
      <c r="BH77" s="219"/>
      <c r="BI77" s="219"/>
      <c r="BJ77" s="219"/>
      <c r="BK77" s="219"/>
      <c r="BL77" s="219"/>
    </row>
    <row r="78" spans="1:64" ht="409.5">
      <c r="A78" s="25" t="s">
        <v>179</v>
      </c>
      <c r="B78" s="50" t="s">
        <v>291</v>
      </c>
      <c r="C78" s="42" t="s">
        <v>299</v>
      </c>
      <c r="D78" s="35" t="s">
        <v>300</v>
      </c>
      <c r="E78" s="35">
        <v>2022</v>
      </c>
      <c r="F78" s="35">
        <f>'4'!CN90</f>
        <v>2022</v>
      </c>
      <c r="G78" s="201" t="s">
        <v>193</v>
      </c>
      <c r="H78" s="35">
        <v>2021</v>
      </c>
      <c r="I78" s="35" t="s">
        <v>1151</v>
      </c>
      <c r="J78" s="35" t="s">
        <v>884</v>
      </c>
      <c r="K78" s="35" t="s">
        <v>869</v>
      </c>
      <c r="L78" s="35" t="s">
        <v>869</v>
      </c>
      <c r="M78" s="219"/>
      <c r="N78" s="219"/>
      <c r="O78" s="219"/>
      <c r="P78" s="219"/>
      <c r="Q78" s="219"/>
      <c r="R78" s="219"/>
      <c r="S78" s="219"/>
      <c r="T78" s="219"/>
      <c r="U78" s="219"/>
      <c r="V78" s="219"/>
      <c r="W78" s="219"/>
      <c r="X78" s="219"/>
      <c r="Y78" s="219"/>
      <c r="Z78" s="219"/>
      <c r="AA78" s="219"/>
      <c r="AB78" s="219"/>
      <c r="AC78" s="219"/>
      <c r="AD78" s="219"/>
      <c r="AE78" s="219"/>
      <c r="AF78" s="219"/>
      <c r="AG78" s="219"/>
      <c r="AH78" s="219"/>
      <c r="AI78" s="219"/>
      <c r="AJ78" s="219"/>
      <c r="AK78" s="219"/>
      <c r="AL78" s="219"/>
      <c r="AM78" s="219"/>
      <c r="AN78" s="219"/>
      <c r="AO78" s="219"/>
      <c r="AP78" s="219"/>
      <c r="AQ78" s="219"/>
      <c r="AR78" s="219"/>
      <c r="AS78" s="219"/>
      <c r="AT78" s="219"/>
      <c r="AU78" s="219"/>
      <c r="AV78" s="219"/>
      <c r="AW78" s="219"/>
      <c r="AX78" s="219"/>
      <c r="AY78" s="219"/>
      <c r="AZ78" s="219"/>
      <c r="BA78" s="219"/>
      <c r="BB78" s="219"/>
      <c r="BC78" s="219"/>
      <c r="BD78" s="219"/>
      <c r="BE78" s="219"/>
      <c r="BF78" s="219"/>
      <c r="BG78" s="219"/>
      <c r="BH78" s="219"/>
      <c r="BI78" s="219"/>
      <c r="BJ78" s="219"/>
      <c r="BK78" s="219"/>
      <c r="BL78" s="219"/>
    </row>
    <row r="79" spans="1:64" ht="187.5">
      <c r="A79" s="25" t="s">
        <v>179</v>
      </c>
      <c r="B79" s="50" t="s">
        <v>291</v>
      </c>
      <c r="C79" s="42" t="s">
        <v>301</v>
      </c>
      <c r="D79" s="35" t="s">
        <v>302</v>
      </c>
      <c r="E79" s="35">
        <v>2022</v>
      </c>
      <c r="F79" s="35">
        <f>'4'!CN91</f>
        <v>2022</v>
      </c>
      <c r="G79" s="201" t="s">
        <v>193</v>
      </c>
      <c r="H79" s="35">
        <v>2021</v>
      </c>
      <c r="I79" s="35" t="s">
        <v>1151</v>
      </c>
      <c r="J79" s="35" t="s">
        <v>884</v>
      </c>
      <c r="K79" s="35" t="s">
        <v>869</v>
      </c>
      <c r="L79" s="35" t="s">
        <v>869</v>
      </c>
      <c r="M79" s="219"/>
      <c r="N79" s="219"/>
      <c r="O79" s="219"/>
      <c r="P79" s="219"/>
      <c r="Q79" s="219"/>
      <c r="R79" s="219"/>
      <c r="S79" s="219"/>
      <c r="T79" s="219"/>
      <c r="U79" s="219"/>
      <c r="V79" s="219"/>
      <c r="W79" s="219"/>
      <c r="X79" s="219"/>
      <c r="Y79" s="219"/>
      <c r="Z79" s="219"/>
      <c r="AA79" s="219"/>
      <c r="AB79" s="219"/>
      <c r="AC79" s="219"/>
      <c r="AD79" s="219"/>
      <c r="AE79" s="219"/>
      <c r="AF79" s="219"/>
      <c r="AG79" s="219"/>
      <c r="AH79" s="219"/>
      <c r="AI79" s="219"/>
      <c r="AJ79" s="219"/>
      <c r="AK79" s="219"/>
      <c r="AL79" s="219"/>
      <c r="AM79" s="219"/>
      <c r="AN79" s="219"/>
      <c r="AO79" s="219"/>
      <c r="AP79" s="219"/>
      <c r="AQ79" s="219"/>
      <c r="AR79" s="219"/>
      <c r="AS79" s="219"/>
      <c r="AT79" s="219"/>
      <c r="AU79" s="219"/>
      <c r="AV79" s="219"/>
      <c r="AW79" s="219"/>
      <c r="AX79" s="219"/>
      <c r="AY79" s="219"/>
      <c r="AZ79" s="219"/>
      <c r="BA79" s="219"/>
      <c r="BB79" s="219"/>
      <c r="BC79" s="219"/>
      <c r="BD79" s="219"/>
      <c r="BE79" s="219"/>
      <c r="BF79" s="219"/>
      <c r="BG79" s="219"/>
      <c r="BH79" s="219"/>
      <c r="BI79" s="219"/>
      <c r="BJ79" s="219"/>
      <c r="BK79" s="219"/>
      <c r="BL79" s="219"/>
    </row>
    <row r="80" spans="1:64" ht="409.5">
      <c r="A80" s="25" t="s">
        <v>179</v>
      </c>
      <c r="B80" s="50" t="s">
        <v>291</v>
      </c>
      <c r="C80" s="42" t="s">
        <v>303</v>
      </c>
      <c r="D80" s="35" t="s">
        <v>304</v>
      </c>
      <c r="E80" s="35">
        <v>2022</v>
      </c>
      <c r="F80" s="35">
        <f>'4'!CN92</f>
        <v>2022</v>
      </c>
      <c r="G80" s="201" t="s">
        <v>193</v>
      </c>
      <c r="H80" s="35">
        <v>2021</v>
      </c>
      <c r="I80" s="35" t="s">
        <v>1151</v>
      </c>
      <c r="J80" s="35" t="s">
        <v>884</v>
      </c>
      <c r="K80" s="35" t="s">
        <v>869</v>
      </c>
      <c r="L80" s="35" t="s">
        <v>869</v>
      </c>
      <c r="M80" s="219"/>
      <c r="N80" s="219"/>
      <c r="O80" s="219"/>
      <c r="P80" s="219"/>
      <c r="Q80" s="219"/>
      <c r="R80" s="219"/>
      <c r="S80" s="219"/>
      <c r="T80" s="219"/>
      <c r="U80" s="219"/>
      <c r="V80" s="219"/>
      <c r="W80" s="219"/>
      <c r="X80" s="219"/>
      <c r="Y80" s="219"/>
      <c r="Z80" s="219"/>
      <c r="AA80" s="219"/>
      <c r="AB80" s="219"/>
      <c r="AC80" s="219"/>
      <c r="AD80" s="219"/>
      <c r="AE80" s="219"/>
      <c r="AF80" s="219"/>
      <c r="AG80" s="219"/>
      <c r="AH80" s="219"/>
      <c r="AI80" s="219"/>
      <c r="AJ80" s="219"/>
      <c r="AK80" s="219"/>
      <c r="AL80" s="219"/>
      <c r="AM80" s="219"/>
      <c r="AN80" s="219"/>
      <c r="AO80" s="219"/>
      <c r="AP80" s="219"/>
      <c r="AQ80" s="219"/>
      <c r="AR80" s="219"/>
      <c r="AS80" s="219"/>
      <c r="AT80" s="219"/>
      <c r="AU80" s="219"/>
      <c r="AV80" s="219"/>
      <c r="AW80" s="219"/>
      <c r="AX80" s="219"/>
      <c r="AY80" s="219"/>
      <c r="AZ80" s="219"/>
      <c r="BA80" s="219"/>
      <c r="BB80" s="219"/>
      <c r="BC80" s="219"/>
      <c r="BD80" s="219"/>
      <c r="BE80" s="219"/>
      <c r="BF80" s="219"/>
      <c r="BG80" s="219"/>
      <c r="BH80" s="219"/>
      <c r="BI80" s="219"/>
      <c r="BJ80" s="219"/>
      <c r="BK80" s="219"/>
      <c r="BL80" s="219"/>
    </row>
    <row r="81" spans="1:64" ht="168.75">
      <c r="A81" s="25"/>
      <c r="B81" s="50" t="s">
        <v>291</v>
      </c>
      <c r="C81" s="51" t="s">
        <v>305</v>
      </c>
      <c r="D81" s="60" t="s">
        <v>306</v>
      </c>
      <c r="E81" s="35">
        <f>'6'!BJ94</f>
        <v>2024</v>
      </c>
      <c r="F81" s="35">
        <f>'4'!CN93</f>
        <v>2024</v>
      </c>
      <c r="G81" s="201" t="s">
        <v>193</v>
      </c>
      <c r="H81" s="35">
        <v>2021</v>
      </c>
      <c r="I81" s="35" t="s">
        <v>1151</v>
      </c>
      <c r="J81" s="35" t="s">
        <v>884</v>
      </c>
      <c r="K81" s="35" t="s">
        <v>869</v>
      </c>
      <c r="L81" s="35" t="s">
        <v>869</v>
      </c>
      <c r="M81" s="219"/>
      <c r="N81" s="219"/>
      <c r="O81" s="219"/>
      <c r="P81" s="219"/>
      <c r="Q81" s="219"/>
      <c r="R81" s="219"/>
      <c r="S81" s="219"/>
      <c r="T81" s="219"/>
      <c r="U81" s="219"/>
      <c r="V81" s="219"/>
      <c r="W81" s="219"/>
      <c r="X81" s="219"/>
      <c r="Y81" s="219"/>
      <c r="Z81" s="219"/>
      <c r="AA81" s="219"/>
      <c r="AB81" s="219"/>
      <c r="AC81" s="219"/>
      <c r="AD81" s="219"/>
      <c r="AE81" s="219"/>
      <c r="AF81" s="219"/>
      <c r="AG81" s="219"/>
      <c r="AH81" s="219"/>
      <c r="AI81" s="219"/>
      <c r="AJ81" s="219"/>
      <c r="AK81" s="219"/>
      <c r="AL81" s="219"/>
      <c r="AM81" s="219"/>
      <c r="AN81" s="219"/>
      <c r="AO81" s="219"/>
      <c r="AP81" s="219"/>
      <c r="AQ81" s="219"/>
      <c r="AR81" s="219"/>
      <c r="AS81" s="219"/>
      <c r="AT81" s="219"/>
      <c r="AU81" s="219"/>
      <c r="AV81" s="219"/>
      <c r="AW81" s="219"/>
      <c r="AX81" s="219"/>
      <c r="AY81" s="219"/>
      <c r="AZ81" s="219"/>
      <c r="BA81" s="219"/>
      <c r="BB81" s="219"/>
      <c r="BC81" s="219"/>
      <c r="BD81" s="219"/>
      <c r="BE81" s="219"/>
      <c r="BF81" s="219"/>
      <c r="BG81" s="219"/>
      <c r="BH81" s="219"/>
      <c r="BI81" s="219"/>
      <c r="BJ81" s="219"/>
      <c r="BK81" s="219"/>
      <c r="BL81" s="219"/>
    </row>
    <row r="82" spans="1:64" ht="318.75">
      <c r="A82" s="25"/>
      <c r="B82" s="50" t="s">
        <v>291</v>
      </c>
      <c r="C82" s="51" t="s">
        <v>307</v>
      </c>
      <c r="D82" s="46" t="s">
        <v>308</v>
      </c>
      <c r="E82" s="35">
        <f>'6'!BJ95</f>
        <v>2024</v>
      </c>
      <c r="F82" s="35">
        <f>'4'!CN94</f>
        <v>2024</v>
      </c>
      <c r="G82" s="201" t="s">
        <v>193</v>
      </c>
      <c r="H82" s="35">
        <v>2021</v>
      </c>
      <c r="I82" s="35" t="s">
        <v>1151</v>
      </c>
      <c r="J82" s="35" t="s">
        <v>884</v>
      </c>
      <c r="K82" s="35" t="s">
        <v>869</v>
      </c>
      <c r="L82" s="35" t="s">
        <v>869</v>
      </c>
      <c r="M82" s="219"/>
      <c r="N82" s="219"/>
      <c r="O82" s="219"/>
      <c r="P82" s="219"/>
      <c r="Q82" s="219"/>
      <c r="R82" s="219"/>
      <c r="S82" s="219"/>
      <c r="T82" s="219"/>
      <c r="U82" s="219"/>
      <c r="V82" s="219"/>
      <c r="W82" s="219"/>
      <c r="X82" s="219"/>
      <c r="Y82" s="219"/>
      <c r="Z82" s="219"/>
      <c r="AA82" s="219"/>
      <c r="AB82" s="219"/>
      <c r="AC82" s="219"/>
      <c r="AD82" s="219"/>
      <c r="AE82" s="219"/>
      <c r="AF82" s="219"/>
      <c r="AG82" s="219"/>
      <c r="AH82" s="219"/>
      <c r="AI82" s="219"/>
      <c r="AJ82" s="219"/>
      <c r="AK82" s="219"/>
      <c r="AL82" s="219"/>
      <c r="AM82" s="219"/>
      <c r="AN82" s="219"/>
      <c r="AO82" s="219"/>
      <c r="AP82" s="219"/>
      <c r="AQ82" s="219"/>
      <c r="AR82" s="219"/>
      <c r="AS82" s="219"/>
      <c r="AT82" s="219"/>
      <c r="AU82" s="219"/>
      <c r="AV82" s="219"/>
      <c r="AW82" s="219"/>
      <c r="AX82" s="219"/>
      <c r="AY82" s="219"/>
      <c r="AZ82" s="219"/>
      <c r="BA82" s="219"/>
      <c r="BB82" s="219"/>
      <c r="BC82" s="219"/>
      <c r="BD82" s="219"/>
      <c r="BE82" s="219"/>
      <c r="BF82" s="219"/>
      <c r="BG82" s="219"/>
      <c r="BH82" s="219"/>
      <c r="BI82" s="219"/>
      <c r="BJ82" s="219"/>
      <c r="BK82" s="219"/>
      <c r="BL82" s="219"/>
    </row>
    <row r="83" spans="1:64" ht="168.75">
      <c r="A83" s="25"/>
      <c r="B83" s="50" t="s">
        <v>291</v>
      </c>
      <c r="C83" s="51" t="s">
        <v>309</v>
      </c>
      <c r="D83" s="46" t="s">
        <v>310</v>
      </c>
      <c r="E83" s="35">
        <f>'6'!BJ96</f>
        <v>2024</v>
      </c>
      <c r="F83" s="35">
        <f>'4'!CN95</f>
        <v>2024</v>
      </c>
      <c r="G83" s="201" t="s">
        <v>193</v>
      </c>
      <c r="H83" s="35">
        <v>2021</v>
      </c>
      <c r="I83" s="35" t="s">
        <v>1151</v>
      </c>
      <c r="J83" s="35" t="s">
        <v>884</v>
      </c>
      <c r="K83" s="35" t="s">
        <v>869</v>
      </c>
      <c r="L83" s="35" t="s">
        <v>869</v>
      </c>
      <c r="M83" s="219"/>
      <c r="N83" s="219"/>
      <c r="O83" s="219"/>
      <c r="P83" s="219"/>
      <c r="Q83" s="219"/>
      <c r="R83" s="219"/>
      <c r="S83" s="219"/>
      <c r="T83" s="219"/>
      <c r="U83" s="219"/>
      <c r="V83" s="219"/>
      <c r="W83" s="219"/>
      <c r="X83" s="219"/>
      <c r="Y83" s="219"/>
      <c r="Z83" s="219"/>
      <c r="AA83" s="219"/>
      <c r="AB83" s="219"/>
      <c r="AC83" s="219"/>
      <c r="AD83" s="219"/>
      <c r="AE83" s="219"/>
      <c r="AF83" s="219"/>
      <c r="AG83" s="219"/>
      <c r="AH83" s="219"/>
      <c r="AI83" s="219"/>
      <c r="AJ83" s="219"/>
      <c r="AK83" s="219"/>
      <c r="AL83" s="219"/>
      <c r="AM83" s="219"/>
      <c r="AN83" s="219"/>
      <c r="AO83" s="219"/>
      <c r="AP83" s="219"/>
      <c r="AQ83" s="219"/>
      <c r="AR83" s="219"/>
      <c r="AS83" s="219"/>
      <c r="AT83" s="219"/>
      <c r="AU83" s="219"/>
      <c r="AV83" s="219"/>
      <c r="AW83" s="219"/>
      <c r="AX83" s="219"/>
      <c r="AY83" s="219"/>
      <c r="AZ83" s="219"/>
      <c r="BA83" s="219"/>
      <c r="BB83" s="219"/>
      <c r="BC83" s="219"/>
      <c r="BD83" s="219"/>
      <c r="BE83" s="219"/>
      <c r="BF83" s="219"/>
      <c r="BG83" s="219"/>
      <c r="BH83" s="219"/>
      <c r="BI83" s="219"/>
      <c r="BJ83" s="219"/>
      <c r="BK83" s="219"/>
      <c r="BL83" s="219"/>
    </row>
    <row r="84" spans="1:64" ht="318.75">
      <c r="A84" s="25"/>
      <c r="B84" s="50" t="s">
        <v>291</v>
      </c>
      <c r="C84" s="51" t="s">
        <v>311</v>
      </c>
      <c r="D84" s="46" t="s">
        <v>312</v>
      </c>
      <c r="E84" s="35">
        <f>'6'!BJ97</f>
        <v>2024</v>
      </c>
      <c r="F84" s="35">
        <f>'4'!CN96</f>
        <v>2024</v>
      </c>
      <c r="G84" s="201" t="s">
        <v>193</v>
      </c>
      <c r="H84" s="35">
        <v>2021</v>
      </c>
      <c r="I84" s="35" t="s">
        <v>1151</v>
      </c>
      <c r="J84" s="35" t="s">
        <v>884</v>
      </c>
      <c r="K84" s="35" t="s">
        <v>869</v>
      </c>
      <c r="L84" s="35" t="s">
        <v>869</v>
      </c>
      <c r="M84" s="219"/>
      <c r="N84" s="219"/>
      <c r="O84" s="219"/>
      <c r="P84" s="219"/>
      <c r="Q84" s="219"/>
      <c r="R84" s="219"/>
      <c r="S84" s="219"/>
      <c r="T84" s="219"/>
      <c r="U84" s="219"/>
      <c r="V84" s="219"/>
      <c r="W84" s="219"/>
      <c r="X84" s="219"/>
      <c r="Y84" s="219"/>
      <c r="Z84" s="219"/>
      <c r="AA84" s="219"/>
      <c r="AB84" s="219"/>
      <c r="AC84" s="219"/>
      <c r="AD84" s="219"/>
      <c r="AE84" s="219"/>
      <c r="AF84" s="219"/>
      <c r="AG84" s="219"/>
      <c r="AH84" s="219"/>
      <c r="AI84" s="219"/>
      <c r="AJ84" s="219"/>
      <c r="AK84" s="219"/>
      <c r="AL84" s="219"/>
      <c r="AM84" s="219"/>
      <c r="AN84" s="219"/>
      <c r="AO84" s="219"/>
      <c r="AP84" s="219"/>
      <c r="AQ84" s="219"/>
      <c r="AR84" s="219"/>
      <c r="AS84" s="219"/>
      <c r="AT84" s="219"/>
      <c r="AU84" s="219"/>
      <c r="AV84" s="219"/>
      <c r="AW84" s="219"/>
      <c r="AX84" s="219"/>
      <c r="AY84" s="219"/>
      <c r="AZ84" s="219"/>
      <c r="BA84" s="219"/>
      <c r="BB84" s="219"/>
      <c r="BC84" s="219"/>
      <c r="BD84" s="219"/>
      <c r="BE84" s="219"/>
      <c r="BF84" s="219"/>
      <c r="BG84" s="219"/>
      <c r="BH84" s="219"/>
      <c r="BI84" s="219"/>
      <c r="BJ84" s="219"/>
      <c r="BK84" s="219"/>
      <c r="BL84" s="219"/>
    </row>
    <row r="85" spans="1:64" ht="168.75">
      <c r="A85" s="25"/>
      <c r="B85" s="50" t="s">
        <v>291</v>
      </c>
      <c r="C85" s="51" t="s">
        <v>313</v>
      </c>
      <c r="D85" s="46" t="s">
        <v>314</v>
      </c>
      <c r="E85" s="35">
        <f>'6'!BJ98</f>
        <v>2024</v>
      </c>
      <c r="F85" s="35">
        <f>'4'!CN97</f>
        <v>2024</v>
      </c>
      <c r="G85" s="201" t="s">
        <v>193</v>
      </c>
      <c r="H85" s="35">
        <v>2021</v>
      </c>
      <c r="I85" s="35" t="s">
        <v>1151</v>
      </c>
      <c r="J85" s="35" t="s">
        <v>884</v>
      </c>
      <c r="K85" s="35" t="s">
        <v>869</v>
      </c>
      <c r="L85" s="35" t="s">
        <v>869</v>
      </c>
      <c r="M85" s="219"/>
      <c r="N85" s="219"/>
      <c r="O85" s="219"/>
      <c r="P85" s="219"/>
      <c r="Q85" s="219"/>
      <c r="R85" s="219"/>
      <c r="S85" s="219"/>
      <c r="T85" s="219"/>
      <c r="U85" s="219"/>
      <c r="V85" s="219"/>
      <c r="W85" s="219"/>
      <c r="X85" s="219"/>
      <c r="Y85" s="219"/>
      <c r="Z85" s="219"/>
      <c r="AA85" s="219"/>
      <c r="AB85" s="219"/>
      <c r="AC85" s="219"/>
      <c r="AD85" s="219"/>
      <c r="AE85" s="219"/>
      <c r="AF85" s="219"/>
      <c r="AG85" s="219"/>
      <c r="AH85" s="219"/>
      <c r="AI85" s="219"/>
      <c r="AJ85" s="219"/>
      <c r="AK85" s="219"/>
      <c r="AL85" s="219"/>
      <c r="AM85" s="219"/>
      <c r="AN85" s="219"/>
      <c r="AO85" s="219"/>
      <c r="AP85" s="219"/>
      <c r="AQ85" s="219"/>
      <c r="AR85" s="219"/>
      <c r="AS85" s="219"/>
      <c r="AT85" s="219"/>
      <c r="AU85" s="219"/>
      <c r="AV85" s="219"/>
      <c r="AW85" s="219"/>
      <c r="AX85" s="219"/>
      <c r="AY85" s="219"/>
      <c r="AZ85" s="219"/>
      <c r="BA85" s="219"/>
      <c r="BB85" s="219"/>
      <c r="BC85" s="219"/>
      <c r="BD85" s="219"/>
      <c r="BE85" s="219"/>
      <c r="BF85" s="219"/>
      <c r="BG85" s="219"/>
      <c r="BH85" s="219"/>
      <c r="BI85" s="219"/>
      <c r="BJ85" s="219"/>
      <c r="BK85" s="219"/>
      <c r="BL85" s="219"/>
    </row>
    <row r="86" spans="1:64" ht="300">
      <c r="A86" s="25"/>
      <c r="B86" s="50" t="s">
        <v>291</v>
      </c>
      <c r="C86" s="51" t="s">
        <v>315</v>
      </c>
      <c r="D86" s="46" t="s">
        <v>316</v>
      </c>
      <c r="E86" s="35">
        <f>'6'!BJ99</f>
        <v>2024</v>
      </c>
      <c r="F86" s="35">
        <f>'4'!CN98</f>
        <v>2024</v>
      </c>
      <c r="G86" s="201" t="s">
        <v>193</v>
      </c>
      <c r="H86" s="35">
        <v>2021</v>
      </c>
      <c r="I86" s="35" t="s">
        <v>1151</v>
      </c>
      <c r="J86" s="35" t="s">
        <v>884</v>
      </c>
      <c r="K86" s="35" t="s">
        <v>869</v>
      </c>
      <c r="L86" s="35" t="s">
        <v>869</v>
      </c>
      <c r="M86" s="219"/>
      <c r="N86" s="219"/>
      <c r="O86" s="219"/>
      <c r="P86" s="219"/>
      <c r="Q86" s="219"/>
      <c r="R86" s="219"/>
      <c r="S86" s="219"/>
      <c r="T86" s="219"/>
      <c r="U86" s="219"/>
      <c r="V86" s="219"/>
      <c r="W86" s="219"/>
      <c r="X86" s="219"/>
      <c r="Y86" s="219"/>
      <c r="Z86" s="219"/>
      <c r="AA86" s="219"/>
      <c r="AB86" s="219"/>
      <c r="AC86" s="219"/>
      <c r="AD86" s="219"/>
      <c r="AE86" s="219"/>
      <c r="AF86" s="219"/>
      <c r="AG86" s="219"/>
      <c r="AH86" s="219"/>
      <c r="AI86" s="219"/>
      <c r="AJ86" s="219"/>
      <c r="AK86" s="219"/>
      <c r="AL86" s="219"/>
      <c r="AM86" s="219"/>
      <c r="AN86" s="219"/>
      <c r="AO86" s="219"/>
      <c r="AP86" s="219"/>
      <c r="AQ86" s="219"/>
      <c r="AR86" s="219"/>
      <c r="AS86" s="219"/>
      <c r="AT86" s="219"/>
      <c r="AU86" s="219"/>
      <c r="AV86" s="219"/>
      <c r="AW86" s="219"/>
      <c r="AX86" s="219"/>
      <c r="AY86" s="219"/>
      <c r="AZ86" s="219"/>
      <c r="BA86" s="219"/>
      <c r="BB86" s="219"/>
      <c r="BC86" s="219"/>
      <c r="BD86" s="219"/>
      <c r="BE86" s="219"/>
      <c r="BF86" s="219"/>
      <c r="BG86" s="219"/>
      <c r="BH86" s="219"/>
      <c r="BI86" s="219"/>
      <c r="BJ86" s="219"/>
      <c r="BK86" s="219"/>
      <c r="BL86" s="219"/>
    </row>
    <row r="87" spans="1:64" ht="168.75">
      <c r="A87" s="25"/>
      <c r="B87" s="50" t="s">
        <v>291</v>
      </c>
      <c r="C87" s="51" t="s">
        <v>317</v>
      </c>
      <c r="D87" s="46" t="s">
        <v>318</v>
      </c>
      <c r="E87" s="35">
        <f>'6'!BJ100</f>
        <v>2024</v>
      </c>
      <c r="F87" s="35">
        <f>'4'!CN99</f>
        <v>2024</v>
      </c>
      <c r="G87" s="201" t="s">
        <v>193</v>
      </c>
      <c r="H87" s="35">
        <v>2021</v>
      </c>
      <c r="I87" s="35" t="s">
        <v>1151</v>
      </c>
      <c r="J87" s="35" t="s">
        <v>884</v>
      </c>
      <c r="K87" s="35" t="s">
        <v>869</v>
      </c>
      <c r="L87" s="35" t="s">
        <v>869</v>
      </c>
      <c r="M87" s="219"/>
      <c r="N87" s="219"/>
      <c r="O87" s="219"/>
      <c r="P87" s="219"/>
      <c r="Q87" s="219"/>
      <c r="R87" s="219"/>
      <c r="S87" s="219"/>
      <c r="T87" s="219"/>
      <c r="U87" s="219"/>
      <c r="V87" s="219"/>
      <c r="W87" s="219"/>
      <c r="X87" s="219"/>
      <c r="Y87" s="219"/>
      <c r="Z87" s="219"/>
      <c r="AA87" s="219"/>
      <c r="AB87" s="219"/>
      <c r="AC87" s="219"/>
      <c r="AD87" s="219"/>
      <c r="AE87" s="219"/>
      <c r="AF87" s="219"/>
      <c r="AG87" s="219"/>
      <c r="AH87" s="219"/>
      <c r="AI87" s="219"/>
      <c r="AJ87" s="219"/>
      <c r="AK87" s="219"/>
      <c r="AL87" s="219"/>
      <c r="AM87" s="219"/>
      <c r="AN87" s="219"/>
      <c r="AO87" s="219"/>
      <c r="AP87" s="219"/>
      <c r="AQ87" s="219"/>
      <c r="AR87" s="219"/>
      <c r="AS87" s="219"/>
      <c r="AT87" s="219"/>
      <c r="AU87" s="219"/>
      <c r="AV87" s="219"/>
      <c r="AW87" s="219"/>
      <c r="AX87" s="219"/>
      <c r="AY87" s="219"/>
      <c r="AZ87" s="219"/>
      <c r="BA87" s="219"/>
      <c r="BB87" s="219"/>
      <c r="BC87" s="219"/>
      <c r="BD87" s="219"/>
      <c r="BE87" s="219"/>
      <c r="BF87" s="219"/>
      <c r="BG87" s="219"/>
      <c r="BH87" s="219"/>
      <c r="BI87" s="219"/>
      <c r="BJ87" s="219"/>
      <c r="BK87" s="219"/>
      <c r="BL87" s="219"/>
    </row>
    <row r="88" spans="1:64" ht="375">
      <c r="A88" s="25"/>
      <c r="B88" s="50" t="s">
        <v>291</v>
      </c>
      <c r="C88" s="51" t="s">
        <v>319</v>
      </c>
      <c r="D88" s="46" t="s">
        <v>320</v>
      </c>
      <c r="E88" s="35">
        <f>'6'!BJ101</f>
        <v>2024</v>
      </c>
      <c r="F88" s="35">
        <f>'4'!CN100</f>
        <v>2024</v>
      </c>
      <c r="G88" s="201" t="s">
        <v>193</v>
      </c>
      <c r="H88" s="35">
        <v>2021</v>
      </c>
      <c r="I88" s="35" t="s">
        <v>1151</v>
      </c>
      <c r="J88" s="35" t="s">
        <v>884</v>
      </c>
      <c r="K88" s="35" t="s">
        <v>869</v>
      </c>
      <c r="L88" s="35" t="s">
        <v>869</v>
      </c>
      <c r="M88" s="219"/>
      <c r="N88" s="219"/>
      <c r="O88" s="219"/>
      <c r="P88" s="219"/>
      <c r="Q88" s="219"/>
      <c r="R88" s="219"/>
      <c r="S88" s="219"/>
      <c r="T88" s="219"/>
      <c r="U88" s="219"/>
      <c r="V88" s="219"/>
      <c r="W88" s="219"/>
      <c r="X88" s="219"/>
      <c r="Y88" s="219"/>
      <c r="Z88" s="219"/>
      <c r="AA88" s="219"/>
      <c r="AB88" s="219"/>
      <c r="AC88" s="219"/>
      <c r="AD88" s="219"/>
      <c r="AE88" s="219"/>
      <c r="AF88" s="219"/>
      <c r="AG88" s="219"/>
      <c r="AH88" s="219"/>
      <c r="AI88" s="219"/>
      <c r="AJ88" s="219"/>
      <c r="AK88" s="219"/>
      <c r="AL88" s="219"/>
      <c r="AM88" s="219"/>
      <c r="AN88" s="219"/>
      <c r="AO88" s="219"/>
      <c r="AP88" s="219"/>
      <c r="AQ88" s="219"/>
      <c r="AR88" s="219"/>
      <c r="AS88" s="219"/>
      <c r="AT88" s="219"/>
      <c r="AU88" s="219"/>
      <c r="AV88" s="219"/>
      <c r="AW88" s="219"/>
      <c r="AX88" s="219"/>
      <c r="AY88" s="219"/>
      <c r="AZ88" s="219"/>
      <c r="BA88" s="219"/>
      <c r="BB88" s="219"/>
      <c r="BC88" s="219"/>
      <c r="BD88" s="219"/>
      <c r="BE88" s="219"/>
      <c r="BF88" s="219"/>
      <c r="BG88" s="219"/>
      <c r="BH88" s="219"/>
      <c r="BI88" s="219"/>
      <c r="BJ88" s="219"/>
      <c r="BK88" s="219"/>
      <c r="BL88" s="219"/>
    </row>
    <row r="89" spans="1:64" ht="168.75">
      <c r="A89" s="25"/>
      <c r="B89" s="50" t="s">
        <v>291</v>
      </c>
      <c r="C89" s="51" t="s">
        <v>321</v>
      </c>
      <c r="D89" s="46" t="s">
        <v>322</v>
      </c>
      <c r="E89" s="35">
        <f>'6'!BJ102</f>
        <v>2024</v>
      </c>
      <c r="F89" s="35">
        <f>'4'!CN101</f>
        <v>2024</v>
      </c>
      <c r="G89" s="201" t="s">
        <v>193</v>
      </c>
      <c r="H89" s="35">
        <v>2021</v>
      </c>
      <c r="I89" s="35" t="s">
        <v>1151</v>
      </c>
      <c r="J89" s="35" t="s">
        <v>884</v>
      </c>
      <c r="K89" s="35" t="s">
        <v>869</v>
      </c>
      <c r="L89" s="35" t="s">
        <v>869</v>
      </c>
      <c r="M89" s="219"/>
      <c r="N89" s="219"/>
      <c r="O89" s="219"/>
      <c r="P89" s="219"/>
      <c r="Q89" s="219"/>
      <c r="R89" s="219"/>
      <c r="S89" s="219"/>
      <c r="T89" s="219"/>
      <c r="U89" s="219"/>
      <c r="V89" s="219"/>
      <c r="W89" s="219"/>
      <c r="X89" s="219"/>
      <c r="Y89" s="219"/>
      <c r="Z89" s="219"/>
      <c r="AA89" s="219"/>
      <c r="AB89" s="219"/>
      <c r="AC89" s="219"/>
      <c r="AD89" s="219"/>
      <c r="AE89" s="219"/>
      <c r="AF89" s="219"/>
      <c r="AG89" s="219"/>
      <c r="AH89" s="219"/>
      <c r="AI89" s="219"/>
      <c r="AJ89" s="219"/>
      <c r="AK89" s="219"/>
      <c r="AL89" s="219"/>
      <c r="AM89" s="219"/>
      <c r="AN89" s="219"/>
      <c r="AO89" s="219"/>
      <c r="AP89" s="219"/>
      <c r="AQ89" s="219"/>
      <c r="AR89" s="219"/>
      <c r="AS89" s="219"/>
      <c r="AT89" s="219"/>
      <c r="AU89" s="219"/>
      <c r="AV89" s="219"/>
      <c r="AW89" s="219"/>
      <c r="AX89" s="219"/>
      <c r="AY89" s="219"/>
      <c r="AZ89" s="219"/>
      <c r="BA89" s="219"/>
      <c r="BB89" s="219"/>
      <c r="BC89" s="219"/>
      <c r="BD89" s="219"/>
      <c r="BE89" s="219"/>
      <c r="BF89" s="219"/>
      <c r="BG89" s="219"/>
      <c r="BH89" s="219"/>
      <c r="BI89" s="219"/>
      <c r="BJ89" s="219"/>
      <c r="BK89" s="219"/>
      <c r="BL89" s="219"/>
    </row>
    <row r="90" spans="1:64" ht="356.25">
      <c r="A90" s="25"/>
      <c r="B90" s="50" t="s">
        <v>291</v>
      </c>
      <c r="C90" s="51" t="s">
        <v>323</v>
      </c>
      <c r="D90" s="46" t="s">
        <v>324</v>
      </c>
      <c r="E90" s="35">
        <f>'6'!BJ103</f>
        <v>2024</v>
      </c>
      <c r="F90" s="35">
        <f>'4'!CN102</f>
        <v>2024</v>
      </c>
      <c r="G90" s="201" t="s">
        <v>193</v>
      </c>
      <c r="H90" s="35">
        <v>2021</v>
      </c>
      <c r="I90" s="35" t="s">
        <v>1151</v>
      </c>
      <c r="J90" s="35" t="s">
        <v>884</v>
      </c>
      <c r="K90" s="35" t="s">
        <v>869</v>
      </c>
      <c r="L90" s="35" t="s">
        <v>869</v>
      </c>
      <c r="M90" s="219"/>
      <c r="N90" s="219"/>
      <c r="O90" s="219"/>
      <c r="P90" s="219"/>
      <c r="Q90" s="219"/>
      <c r="R90" s="219"/>
      <c r="S90" s="219"/>
      <c r="T90" s="219"/>
      <c r="U90" s="219"/>
      <c r="V90" s="219"/>
      <c r="W90" s="219"/>
      <c r="X90" s="219"/>
      <c r="Y90" s="219"/>
      <c r="Z90" s="219"/>
      <c r="AA90" s="219"/>
      <c r="AB90" s="219"/>
      <c r="AC90" s="219"/>
      <c r="AD90" s="219"/>
      <c r="AE90" s="219"/>
      <c r="AF90" s="219"/>
      <c r="AG90" s="219"/>
      <c r="AH90" s="219"/>
      <c r="AI90" s="219"/>
      <c r="AJ90" s="219"/>
      <c r="AK90" s="219"/>
      <c r="AL90" s="219"/>
      <c r="AM90" s="219"/>
      <c r="AN90" s="219"/>
      <c r="AO90" s="219"/>
      <c r="AP90" s="219"/>
      <c r="AQ90" s="219"/>
      <c r="AR90" s="219"/>
      <c r="AS90" s="219"/>
      <c r="AT90" s="219"/>
      <c r="AU90" s="219"/>
      <c r="AV90" s="219"/>
      <c r="AW90" s="219"/>
      <c r="AX90" s="219"/>
      <c r="AY90" s="219"/>
      <c r="AZ90" s="219"/>
      <c r="BA90" s="219"/>
      <c r="BB90" s="219"/>
      <c r="BC90" s="219"/>
      <c r="BD90" s="219"/>
      <c r="BE90" s="219"/>
      <c r="BF90" s="219"/>
      <c r="BG90" s="219"/>
      <c r="BH90" s="219"/>
      <c r="BI90" s="219"/>
      <c r="BJ90" s="219"/>
      <c r="BK90" s="219"/>
      <c r="BL90" s="219"/>
    </row>
    <row r="91" spans="1:64" ht="168.75">
      <c r="A91" s="25"/>
      <c r="B91" s="50" t="s">
        <v>291</v>
      </c>
      <c r="C91" s="51" t="s">
        <v>325</v>
      </c>
      <c r="D91" s="46" t="s">
        <v>326</v>
      </c>
      <c r="E91" s="35">
        <f>'6'!BJ104</f>
        <v>2024</v>
      </c>
      <c r="F91" s="35">
        <f>'4'!CN103</f>
        <v>2024</v>
      </c>
      <c r="G91" s="201" t="s">
        <v>193</v>
      </c>
      <c r="H91" s="35">
        <v>2021</v>
      </c>
      <c r="I91" s="35" t="s">
        <v>1151</v>
      </c>
      <c r="J91" s="35" t="s">
        <v>884</v>
      </c>
      <c r="K91" s="35" t="s">
        <v>869</v>
      </c>
      <c r="L91" s="35" t="s">
        <v>869</v>
      </c>
      <c r="M91" s="219"/>
      <c r="N91" s="219"/>
      <c r="O91" s="219"/>
      <c r="P91" s="219"/>
      <c r="Q91" s="219"/>
      <c r="R91" s="219"/>
      <c r="S91" s="219"/>
      <c r="T91" s="219"/>
      <c r="U91" s="219"/>
      <c r="V91" s="219"/>
      <c r="W91" s="219"/>
      <c r="X91" s="219"/>
      <c r="Y91" s="219"/>
      <c r="Z91" s="219"/>
      <c r="AA91" s="219"/>
      <c r="AB91" s="219"/>
      <c r="AC91" s="219"/>
      <c r="AD91" s="219"/>
      <c r="AE91" s="219"/>
      <c r="AF91" s="219"/>
      <c r="AG91" s="219"/>
      <c r="AH91" s="219"/>
      <c r="AI91" s="219"/>
      <c r="AJ91" s="219"/>
      <c r="AK91" s="219"/>
      <c r="AL91" s="219"/>
      <c r="AM91" s="219"/>
      <c r="AN91" s="219"/>
      <c r="AO91" s="219"/>
      <c r="AP91" s="219"/>
      <c r="AQ91" s="219"/>
      <c r="AR91" s="219"/>
      <c r="AS91" s="219"/>
      <c r="AT91" s="219"/>
      <c r="AU91" s="219"/>
      <c r="AV91" s="219"/>
      <c r="AW91" s="219"/>
      <c r="AX91" s="219"/>
      <c r="AY91" s="219"/>
      <c r="AZ91" s="219"/>
      <c r="BA91" s="219"/>
      <c r="BB91" s="219"/>
      <c r="BC91" s="219"/>
      <c r="BD91" s="219"/>
      <c r="BE91" s="219"/>
      <c r="BF91" s="219"/>
      <c r="BG91" s="219"/>
      <c r="BH91" s="219"/>
      <c r="BI91" s="219"/>
      <c r="BJ91" s="219"/>
      <c r="BK91" s="219"/>
      <c r="BL91" s="219"/>
    </row>
    <row r="92" spans="1:64" ht="337.5">
      <c r="A92" s="25"/>
      <c r="B92" s="50" t="s">
        <v>291</v>
      </c>
      <c r="C92" s="51" t="s">
        <v>327</v>
      </c>
      <c r="D92" s="46" t="s">
        <v>328</v>
      </c>
      <c r="E92" s="35">
        <f>'6'!BJ105</f>
        <v>2024</v>
      </c>
      <c r="F92" s="35">
        <f>'4'!CN104</f>
        <v>2024</v>
      </c>
      <c r="G92" s="201" t="s">
        <v>193</v>
      </c>
      <c r="H92" s="35">
        <v>2021</v>
      </c>
      <c r="I92" s="35" t="s">
        <v>1151</v>
      </c>
      <c r="J92" s="35" t="s">
        <v>884</v>
      </c>
      <c r="K92" s="35" t="s">
        <v>869</v>
      </c>
      <c r="L92" s="35" t="s">
        <v>869</v>
      </c>
      <c r="M92" s="219"/>
      <c r="N92" s="219"/>
      <c r="O92" s="219"/>
      <c r="P92" s="219"/>
      <c r="Q92" s="219"/>
      <c r="R92" s="219"/>
      <c r="S92" s="219"/>
      <c r="T92" s="219"/>
      <c r="U92" s="219"/>
      <c r="V92" s="219"/>
      <c r="W92" s="219"/>
      <c r="X92" s="219"/>
      <c r="Y92" s="219"/>
      <c r="Z92" s="219"/>
      <c r="AA92" s="219"/>
      <c r="AB92" s="219"/>
      <c r="AC92" s="219"/>
      <c r="AD92" s="219"/>
      <c r="AE92" s="219"/>
      <c r="AF92" s="219"/>
      <c r="AG92" s="219"/>
      <c r="AH92" s="219"/>
      <c r="AI92" s="219"/>
      <c r="AJ92" s="219"/>
      <c r="AK92" s="219"/>
      <c r="AL92" s="219"/>
      <c r="AM92" s="219"/>
      <c r="AN92" s="219"/>
      <c r="AO92" s="219"/>
      <c r="AP92" s="219"/>
      <c r="AQ92" s="219"/>
      <c r="AR92" s="219"/>
      <c r="AS92" s="219"/>
      <c r="AT92" s="219"/>
      <c r="AU92" s="219"/>
      <c r="AV92" s="219"/>
      <c r="AW92" s="219"/>
      <c r="AX92" s="219"/>
      <c r="AY92" s="219"/>
      <c r="AZ92" s="219"/>
      <c r="BA92" s="219"/>
      <c r="BB92" s="219"/>
      <c r="BC92" s="219"/>
      <c r="BD92" s="219"/>
      <c r="BE92" s="219"/>
      <c r="BF92" s="219"/>
      <c r="BG92" s="219"/>
      <c r="BH92" s="219"/>
      <c r="BI92" s="219"/>
      <c r="BJ92" s="219"/>
      <c r="BK92" s="219"/>
      <c r="BL92" s="219"/>
    </row>
    <row r="93" spans="1:64" ht="168.75">
      <c r="A93" s="25"/>
      <c r="B93" s="50" t="s">
        <v>291</v>
      </c>
      <c r="C93" s="51" t="s">
        <v>329</v>
      </c>
      <c r="D93" s="46" t="s">
        <v>330</v>
      </c>
      <c r="E93" s="35">
        <f>'6'!BJ106</f>
        <v>2024</v>
      </c>
      <c r="F93" s="35">
        <f>'4'!CN105</f>
        <v>2024</v>
      </c>
      <c r="G93" s="201" t="s">
        <v>193</v>
      </c>
      <c r="H93" s="35">
        <v>2021</v>
      </c>
      <c r="I93" s="35" t="s">
        <v>1151</v>
      </c>
      <c r="J93" s="35" t="s">
        <v>884</v>
      </c>
      <c r="K93" s="35" t="s">
        <v>869</v>
      </c>
      <c r="L93" s="35" t="s">
        <v>869</v>
      </c>
      <c r="M93" s="219"/>
      <c r="N93" s="219"/>
      <c r="O93" s="219"/>
      <c r="P93" s="219"/>
      <c r="Q93" s="219"/>
      <c r="R93" s="219"/>
      <c r="S93" s="219"/>
      <c r="T93" s="219"/>
      <c r="U93" s="219"/>
      <c r="V93" s="219"/>
      <c r="W93" s="219"/>
      <c r="X93" s="219"/>
      <c r="Y93" s="219"/>
      <c r="Z93" s="219"/>
      <c r="AA93" s="219"/>
      <c r="AB93" s="219"/>
      <c r="AC93" s="219"/>
      <c r="AD93" s="219"/>
      <c r="AE93" s="219"/>
      <c r="AF93" s="219"/>
      <c r="AG93" s="219"/>
      <c r="AH93" s="219"/>
      <c r="AI93" s="219"/>
      <c r="AJ93" s="219"/>
      <c r="AK93" s="219"/>
      <c r="AL93" s="219"/>
      <c r="AM93" s="219"/>
      <c r="AN93" s="219"/>
      <c r="AO93" s="219"/>
      <c r="AP93" s="219"/>
      <c r="AQ93" s="219"/>
      <c r="AR93" s="219"/>
      <c r="AS93" s="219"/>
      <c r="AT93" s="219"/>
      <c r="AU93" s="219"/>
      <c r="AV93" s="219"/>
      <c r="AW93" s="219"/>
      <c r="AX93" s="219"/>
      <c r="AY93" s="219"/>
      <c r="AZ93" s="219"/>
      <c r="BA93" s="219"/>
      <c r="BB93" s="219"/>
      <c r="BC93" s="219"/>
      <c r="BD93" s="219"/>
      <c r="BE93" s="219"/>
      <c r="BF93" s="219"/>
      <c r="BG93" s="219"/>
      <c r="BH93" s="219"/>
      <c r="BI93" s="219"/>
      <c r="BJ93" s="219"/>
      <c r="BK93" s="219"/>
      <c r="BL93" s="219"/>
    </row>
    <row r="94" spans="1:64" ht="337.5">
      <c r="A94" s="25"/>
      <c r="B94" s="50" t="s">
        <v>291</v>
      </c>
      <c r="C94" s="51" t="s">
        <v>331</v>
      </c>
      <c r="D94" s="46" t="s">
        <v>332</v>
      </c>
      <c r="E94" s="35">
        <f>'6'!BJ107</f>
        <v>2024</v>
      </c>
      <c r="F94" s="35">
        <f>'4'!CN106</f>
        <v>2024</v>
      </c>
      <c r="G94" s="201" t="s">
        <v>193</v>
      </c>
      <c r="H94" s="35">
        <v>2021</v>
      </c>
      <c r="I94" s="35" t="s">
        <v>1151</v>
      </c>
      <c r="J94" s="35" t="s">
        <v>884</v>
      </c>
      <c r="K94" s="35" t="s">
        <v>869</v>
      </c>
      <c r="L94" s="35" t="s">
        <v>869</v>
      </c>
      <c r="M94" s="219"/>
      <c r="N94" s="219"/>
      <c r="O94" s="219"/>
      <c r="P94" s="219"/>
      <c r="Q94" s="219"/>
      <c r="R94" s="219"/>
      <c r="S94" s="219"/>
      <c r="T94" s="219"/>
      <c r="U94" s="219"/>
      <c r="V94" s="219"/>
      <c r="W94" s="219"/>
      <c r="X94" s="219"/>
      <c r="Y94" s="219"/>
      <c r="Z94" s="219"/>
      <c r="AA94" s="219"/>
      <c r="AB94" s="219"/>
      <c r="AC94" s="219"/>
      <c r="AD94" s="219"/>
      <c r="AE94" s="219"/>
      <c r="AF94" s="219"/>
      <c r="AG94" s="219"/>
      <c r="AH94" s="219"/>
      <c r="AI94" s="219"/>
      <c r="AJ94" s="219"/>
      <c r="AK94" s="219"/>
      <c r="AL94" s="219"/>
      <c r="AM94" s="219"/>
      <c r="AN94" s="219"/>
      <c r="AO94" s="219"/>
      <c r="AP94" s="219"/>
      <c r="AQ94" s="219"/>
      <c r="AR94" s="219"/>
      <c r="AS94" s="219"/>
      <c r="AT94" s="219"/>
      <c r="AU94" s="219"/>
      <c r="AV94" s="219"/>
      <c r="AW94" s="219"/>
      <c r="AX94" s="219"/>
      <c r="AY94" s="219"/>
      <c r="AZ94" s="219"/>
      <c r="BA94" s="219"/>
      <c r="BB94" s="219"/>
      <c r="BC94" s="219"/>
      <c r="BD94" s="219"/>
      <c r="BE94" s="219"/>
      <c r="BF94" s="219"/>
      <c r="BG94" s="219"/>
      <c r="BH94" s="219"/>
      <c r="BI94" s="219"/>
      <c r="BJ94" s="219"/>
      <c r="BK94" s="219"/>
      <c r="BL94" s="219"/>
    </row>
    <row r="95" spans="1:64" ht="168.75">
      <c r="A95" s="25"/>
      <c r="B95" s="50" t="s">
        <v>291</v>
      </c>
      <c r="C95" s="51" t="s">
        <v>333</v>
      </c>
      <c r="D95" s="46" t="s">
        <v>334</v>
      </c>
      <c r="E95" s="35">
        <f>'6'!BJ108</f>
        <v>2024</v>
      </c>
      <c r="F95" s="35">
        <f>'4'!CN107</f>
        <v>2024</v>
      </c>
      <c r="G95" s="201" t="s">
        <v>193</v>
      </c>
      <c r="H95" s="35">
        <v>2021</v>
      </c>
      <c r="I95" s="35" t="s">
        <v>1151</v>
      </c>
      <c r="J95" s="35" t="s">
        <v>884</v>
      </c>
      <c r="K95" s="35" t="s">
        <v>869</v>
      </c>
      <c r="L95" s="35" t="s">
        <v>869</v>
      </c>
      <c r="M95" s="219"/>
      <c r="N95" s="219"/>
      <c r="O95" s="219"/>
      <c r="P95" s="219"/>
      <c r="Q95" s="219"/>
      <c r="R95" s="219"/>
      <c r="S95" s="219"/>
      <c r="T95" s="219"/>
      <c r="U95" s="219"/>
      <c r="V95" s="219"/>
      <c r="W95" s="219"/>
      <c r="X95" s="219"/>
      <c r="Y95" s="219"/>
      <c r="Z95" s="219"/>
      <c r="AA95" s="219"/>
      <c r="AB95" s="219"/>
      <c r="AC95" s="219"/>
      <c r="AD95" s="219"/>
      <c r="AE95" s="219"/>
      <c r="AF95" s="219"/>
      <c r="AG95" s="219"/>
      <c r="AH95" s="219"/>
      <c r="AI95" s="219"/>
      <c r="AJ95" s="219"/>
      <c r="AK95" s="219"/>
      <c r="AL95" s="219"/>
      <c r="AM95" s="219"/>
      <c r="AN95" s="219"/>
      <c r="AO95" s="219"/>
      <c r="AP95" s="219"/>
      <c r="AQ95" s="219"/>
      <c r="AR95" s="219"/>
      <c r="AS95" s="219"/>
      <c r="AT95" s="219"/>
      <c r="AU95" s="219"/>
      <c r="AV95" s="219"/>
      <c r="AW95" s="219"/>
      <c r="AX95" s="219"/>
      <c r="AY95" s="219"/>
      <c r="AZ95" s="219"/>
      <c r="BA95" s="219"/>
      <c r="BB95" s="219"/>
      <c r="BC95" s="219"/>
      <c r="BD95" s="219"/>
      <c r="BE95" s="219"/>
      <c r="BF95" s="219"/>
      <c r="BG95" s="219"/>
      <c r="BH95" s="219"/>
      <c r="BI95" s="219"/>
      <c r="BJ95" s="219"/>
      <c r="BK95" s="219"/>
      <c r="BL95" s="219"/>
    </row>
    <row r="96" spans="1:64" ht="337.5">
      <c r="A96" s="25"/>
      <c r="B96" s="50" t="s">
        <v>291</v>
      </c>
      <c r="C96" s="51" t="s">
        <v>335</v>
      </c>
      <c r="D96" s="46" t="s">
        <v>336</v>
      </c>
      <c r="E96" s="35">
        <f>'6'!BJ109</f>
        <v>2024</v>
      </c>
      <c r="F96" s="35">
        <f>'4'!CN108</f>
        <v>2024</v>
      </c>
      <c r="G96" s="201" t="s">
        <v>193</v>
      </c>
      <c r="H96" s="35">
        <v>2021</v>
      </c>
      <c r="I96" s="35" t="s">
        <v>1151</v>
      </c>
      <c r="J96" s="35" t="s">
        <v>884</v>
      </c>
      <c r="K96" s="35" t="s">
        <v>869</v>
      </c>
      <c r="L96" s="35" t="s">
        <v>869</v>
      </c>
      <c r="M96" s="219"/>
      <c r="N96" s="219"/>
      <c r="O96" s="219"/>
      <c r="P96" s="219"/>
      <c r="Q96" s="219"/>
      <c r="R96" s="219"/>
      <c r="S96" s="219"/>
      <c r="T96" s="219"/>
      <c r="U96" s="219"/>
      <c r="V96" s="219"/>
      <c r="W96" s="219"/>
      <c r="X96" s="219"/>
      <c r="Y96" s="219"/>
      <c r="Z96" s="219"/>
      <c r="AA96" s="219"/>
      <c r="AB96" s="219"/>
      <c r="AC96" s="219"/>
      <c r="AD96" s="219"/>
      <c r="AE96" s="219"/>
      <c r="AF96" s="219"/>
      <c r="AG96" s="219"/>
      <c r="AH96" s="219"/>
      <c r="AI96" s="219"/>
      <c r="AJ96" s="219"/>
      <c r="AK96" s="219"/>
      <c r="AL96" s="219"/>
      <c r="AM96" s="219"/>
      <c r="AN96" s="219"/>
      <c r="AO96" s="219"/>
      <c r="AP96" s="219"/>
      <c r="AQ96" s="219"/>
      <c r="AR96" s="219"/>
      <c r="AS96" s="219"/>
      <c r="AT96" s="219"/>
      <c r="AU96" s="219"/>
      <c r="AV96" s="219"/>
      <c r="AW96" s="219"/>
      <c r="AX96" s="219"/>
      <c r="AY96" s="219"/>
      <c r="AZ96" s="219"/>
      <c r="BA96" s="219"/>
      <c r="BB96" s="219"/>
      <c r="BC96" s="219"/>
      <c r="BD96" s="219"/>
      <c r="BE96" s="219"/>
      <c r="BF96" s="219"/>
      <c r="BG96" s="219"/>
      <c r="BH96" s="219"/>
      <c r="BI96" s="219"/>
      <c r="BJ96" s="219"/>
      <c r="BK96" s="219"/>
      <c r="BL96" s="219"/>
    </row>
    <row r="97" spans="1:64" ht="168.75">
      <c r="A97" s="25"/>
      <c r="B97" s="50" t="s">
        <v>291</v>
      </c>
      <c r="C97" s="51" t="s">
        <v>337</v>
      </c>
      <c r="D97" s="46" t="s">
        <v>338</v>
      </c>
      <c r="E97" s="35">
        <f>'6'!BJ110</f>
        <v>2024</v>
      </c>
      <c r="F97" s="35">
        <f>'4'!CN109</f>
        <v>2024</v>
      </c>
      <c r="G97" s="201" t="s">
        <v>193</v>
      </c>
      <c r="H97" s="35">
        <v>2021</v>
      </c>
      <c r="I97" s="35" t="s">
        <v>1151</v>
      </c>
      <c r="J97" s="35" t="s">
        <v>884</v>
      </c>
      <c r="K97" s="35" t="s">
        <v>869</v>
      </c>
      <c r="L97" s="35" t="s">
        <v>869</v>
      </c>
      <c r="M97" s="219"/>
      <c r="N97" s="219"/>
      <c r="O97" s="219"/>
      <c r="P97" s="219"/>
      <c r="Q97" s="219"/>
      <c r="R97" s="219"/>
      <c r="S97" s="219"/>
      <c r="T97" s="219"/>
      <c r="U97" s="219"/>
      <c r="V97" s="219"/>
      <c r="W97" s="219"/>
      <c r="X97" s="219"/>
      <c r="Y97" s="219"/>
      <c r="Z97" s="219"/>
      <c r="AA97" s="219"/>
      <c r="AB97" s="219"/>
      <c r="AC97" s="219"/>
      <c r="AD97" s="219"/>
      <c r="AE97" s="219"/>
      <c r="AF97" s="219"/>
      <c r="AG97" s="219"/>
      <c r="AH97" s="219"/>
      <c r="AI97" s="219"/>
      <c r="AJ97" s="219"/>
      <c r="AK97" s="219"/>
      <c r="AL97" s="219"/>
      <c r="AM97" s="219"/>
      <c r="AN97" s="219"/>
      <c r="AO97" s="219"/>
      <c r="AP97" s="219"/>
      <c r="AQ97" s="219"/>
      <c r="AR97" s="219"/>
      <c r="AS97" s="219"/>
      <c r="AT97" s="219"/>
      <c r="AU97" s="219"/>
      <c r="AV97" s="219"/>
      <c r="AW97" s="219"/>
      <c r="AX97" s="219"/>
      <c r="AY97" s="219"/>
      <c r="AZ97" s="219"/>
      <c r="BA97" s="219"/>
      <c r="BB97" s="219"/>
      <c r="BC97" s="219"/>
      <c r="BD97" s="219"/>
      <c r="BE97" s="219"/>
      <c r="BF97" s="219"/>
      <c r="BG97" s="219"/>
      <c r="BH97" s="219"/>
      <c r="BI97" s="219"/>
      <c r="BJ97" s="219"/>
      <c r="BK97" s="219"/>
      <c r="BL97" s="219"/>
    </row>
    <row r="98" spans="1:64" ht="337.5">
      <c r="A98" s="25"/>
      <c r="B98" s="50" t="s">
        <v>291</v>
      </c>
      <c r="C98" s="51" t="s">
        <v>339</v>
      </c>
      <c r="D98" s="46" t="s">
        <v>340</v>
      </c>
      <c r="E98" s="35">
        <f>'6'!BJ111</f>
        <v>2024</v>
      </c>
      <c r="F98" s="35">
        <f>'4'!CN110</f>
        <v>2024</v>
      </c>
      <c r="G98" s="201" t="s">
        <v>193</v>
      </c>
      <c r="H98" s="35">
        <v>2021</v>
      </c>
      <c r="I98" s="35" t="s">
        <v>1151</v>
      </c>
      <c r="J98" s="35" t="s">
        <v>884</v>
      </c>
      <c r="K98" s="35" t="s">
        <v>869</v>
      </c>
      <c r="L98" s="35" t="s">
        <v>869</v>
      </c>
      <c r="M98" s="219"/>
      <c r="N98" s="219"/>
      <c r="O98" s="219"/>
      <c r="P98" s="219"/>
      <c r="Q98" s="219"/>
      <c r="R98" s="219"/>
      <c r="S98" s="219"/>
      <c r="T98" s="219"/>
      <c r="U98" s="219"/>
      <c r="V98" s="219"/>
      <c r="W98" s="219"/>
      <c r="X98" s="219"/>
      <c r="Y98" s="219"/>
      <c r="Z98" s="219"/>
      <c r="AA98" s="219"/>
      <c r="AB98" s="219"/>
      <c r="AC98" s="219"/>
      <c r="AD98" s="219"/>
      <c r="AE98" s="219"/>
      <c r="AF98" s="219"/>
      <c r="AG98" s="219"/>
      <c r="AH98" s="219"/>
      <c r="AI98" s="219"/>
      <c r="AJ98" s="219"/>
      <c r="AK98" s="219"/>
      <c r="AL98" s="219"/>
      <c r="AM98" s="219"/>
      <c r="AN98" s="219"/>
      <c r="AO98" s="219"/>
      <c r="AP98" s="219"/>
      <c r="AQ98" s="219"/>
      <c r="AR98" s="219"/>
      <c r="AS98" s="219"/>
      <c r="AT98" s="219"/>
      <c r="AU98" s="219"/>
      <c r="AV98" s="219"/>
      <c r="AW98" s="219"/>
      <c r="AX98" s="219"/>
      <c r="AY98" s="219"/>
      <c r="AZ98" s="219"/>
      <c r="BA98" s="219"/>
      <c r="BB98" s="219"/>
      <c r="BC98" s="219"/>
      <c r="BD98" s="219"/>
      <c r="BE98" s="219"/>
      <c r="BF98" s="219"/>
      <c r="BG98" s="219"/>
      <c r="BH98" s="219"/>
      <c r="BI98" s="219"/>
      <c r="BJ98" s="219"/>
      <c r="BK98" s="219"/>
      <c r="BL98" s="219"/>
    </row>
    <row r="99" spans="1:64" ht="300">
      <c r="A99" s="25"/>
      <c r="B99" s="50" t="s">
        <v>291</v>
      </c>
      <c r="C99" s="51" t="s">
        <v>341</v>
      </c>
      <c r="D99" s="46" t="s">
        <v>342</v>
      </c>
      <c r="E99" s="35">
        <f>'6'!BJ112</f>
        <v>2024</v>
      </c>
      <c r="F99" s="35">
        <f>'4'!CN111</f>
        <v>2024</v>
      </c>
      <c r="G99" s="201" t="s">
        <v>193</v>
      </c>
      <c r="H99" s="35">
        <v>2021</v>
      </c>
      <c r="I99" s="35" t="s">
        <v>1151</v>
      </c>
      <c r="J99" s="35" t="s">
        <v>884</v>
      </c>
      <c r="K99" s="35" t="s">
        <v>869</v>
      </c>
      <c r="L99" s="35" t="s">
        <v>869</v>
      </c>
      <c r="M99" s="219"/>
      <c r="N99" s="219"/>
      <c r="O99" s="219"/>
      <c r="P99" s="219"/>
      <c r="Q99" s="219"/>
      <c r="R99" s="219"/>
      <c r="S99" s="219"/>
      <c r="T99" s="219"/>
      <c r="U99" s="219"/>
      <c r="V99" s="219"/>
      <c r="W99" s="219"/>
      <c r="X99" s="219"/>
      <c r="Y99" s="219"/>
      <c r="Z99" s="219"/>
      <c r="AA99" s="219"/>
      <c r="AB99" s="219"/>
      <c r="AC99" s="219"/>
      <c r="AD99" s="219"/>
      <c r="AE99" s="219"/>
      <c r="AF99" s="219"/>
      <c r="AG99" s="219"/>
      <c r="AH99" s="219"/>
      <c r="AI99" s="219"/>
      <c r="AJ99" s="219"/>
      <c r="AK99" s="219"/>
      <c r="AL99" s="219"/>
      <c r="AM99" s="219"/>
      <c r="AN99" s="219"/>
      <c r="AO99" s="219"/>
      <c r="AP99" s="219"/>
      <c r="AQ99" s="219"/>
      <c r="AR99" s="219"/>
      <c r="AS99" s="219"/>
      <c r="AT99" s="219"/>
      <c r="AU99" s="219"/>
      <c r="AV99" s="219"/>
      <c r="AW99" s="219"/>
      <c r="AX99" s="219"/>
      <c r="AY99" s="219"/>
      <c r="AZ99" s="219"/>
      <c r="BA99" s="219"/>
      <c r="BB99" s="219"/>
      <c r="BC99" s="219"/>
      <c r="BD99" s="219"/>
      <c r="BE99" s="219"/>
      <c r="BF99" s="219"/>
      <c r="BG99" s="219"/>
      <c r="BH99" s="219"/>
      <c r="BI99" s="219"/>
      <c r="BJ99" s="219"/>
      <c r="BK99" s="219"/>
      <c r="BL99" s="219"/>
    </row>
    <row r="100" spans="1:64" ht="105" customHeight="1">
      <c r="A100" s="25" t="s">
        <v>179</v>
      </c>
      <c r="B100" s="33" t="s">
        <v>291</v>
      </c>
      <c r="C100" s="55" t="s">
        <v>343</v>
      </c>
      <c r="D100" s="46" t="s">
        <v>344</v>
      </c>
      <c r="E100" s="35">
        <v>2021</v>
      </c>
      <c r="F100" s="35">
        <f>'4'!CN112</f>
        <v>2022</v>
      </c>
      <c r="G100" s="201" t="s">
        <v>193</v>
      </c>
      <c r="H100" s="35">
        <v>2020</v>
      </c>
      <c r="I100" s="35" t="s">
        <v>1151</v>
      </c>
      <c r="J100" s="35" t="s">
        <v>884</v>
      </c>
      <c r="K100" s="35" t="s">
        <v>869</v>
      </c>
      <c r="L100" s="35" t="s">
        <v>869</v>
      </c>
      <c r="M100" s="219"/>
      <c r="N100" s="219"/>
      <c r="O100" s="219"/>
      <c r="P100" s="219"/>
      <c r="Q100" s="219"/>
      <c r="R100" s="219"/>
      <c r="S100" s="219"/>
      <c r="T100" s="219"/>
      <c r="U100" s="219"/>
      <c r="V100" s="219"/>
      <c r="W100" s="219"/>
      <c r="X100" s="219"/>
      <c r="Y100" s="219"/>
      <c r="Z100" s="219"/>
      <c r="AA100" s="219"/>
      <c r="AB100" s="219"/>
      <c r="AC100" s="219"/>
      <c r="AD100" s="219"/>
      <c r="AE100" s="219"/>
      <c r="AF100" s="219"/>
      <c r="AG100" s="219"/>
      <c r="AH100" s="219"/>
      <c r="AI100" s="219"/>
      <c r="AJ100" s="219"/>
      <c r="AK100" s="219"/>
      <c r="AL100" s="219"/>
      <c r="AM100" s="219"/>
      <c r="AN100" s="219"/>
      <c r="AO100" s="219"/>
      <c r="AP100" s="219"/>
      <c r="AQ100" s="219"/>
      <c r="AR100" s="219"/>
      <c r="AS100" s="219"/>
      <c r="AT100" s="219"/>
      <c r="AU100" s="219"/>
      <c r="AV100" s="219"/>
      <c r="AW100" s="219"/>
      <c r="AX100" s="219"/>
      <c r="AY100" s="219"/>
      <c r="AZ100" s="219"/>
      <c r="BA100" s="219"/>
      <c r="BB100" s="219"/>
      <c r="BC100" s="219"/>
      <c r="BD100" s="219"/>
      <c r="BE100" s="219"/>
      <c r="BF100" s="219"/>
      <c r="BG100" s="219"/>
      <c r="BH100" s="219"/>
      <c r="BI100" s="219"/>
      <c r="BJ100" s="219"/>
      <c r="BK100" s="219"/>
      <c r="BL100" s="219"/>
    </row>
    <row r="101" spans="1:64" ht="150">
      <c r="A101" s="25" t="s">
        <v>179</v>
      </c>
      <c r="B101" s="33" t="s">
        <v>291</v>
      </c>
      <c r="C101" s="55" t="s">
        <v>345</v>
      </c>
      <c r="D101" s="46" t="s">
        <v>346</v>
      </c>
      <c r="E101" s="35">
        <v>2021</v>
      </c>
      <c r="F101" s="35">
        <f>'4'!CN113</f>
        <v>2022</v>
      </c>
      <c r="G101" s="201" t="s">
        <v>193</v>
      </c>
      <c r="H101" s="35">
        <v>2020</v>
      </c>
      <c r="I101" s="35" t="s">
        <v>1151</v>
      </c>
      <c r="J101" s="35" t="s">
        <v>884</v>
      </c>
      <c r="K101" s="35" t="s">
        <v>869</v>
      </c>
      <c r="L101" s="35" t="s">
        <v>869</v>
      </c>
      <c r="M101" s="219"/>
      <c r="N101" s="219"/>
      <c r="O101" s="219"/>
      <c r="P101" s="219"/>
      <c r="Q101" s="219"/>
      <c r="R101" s="219"/>
      <c r="S101" s="219"/>
      <c r="T101" s="219"/>
      <c r="U101" s="219"/>
      <c r="V101" s="219"/>
      <c r="W101" s="219"/>
      <c r="X101" s="219"/>
      <c r="Y101" s="219"/>
      <c r="Z101" s="219"/>
      <c r="AA101" s="219"/>
      <c r="AB101" s="219"/>
      <c r="AC101" s="219"/>
      <c r="AD101" s="219"/>
      <c r="AE101" s="219"/>
      <c r="AF101" s="219"/>
      <c r="AG101" s="219"/>
      <c r="AH101" s="219"/>
      <c r="AI101" s="219"/>
      <c r="AJ101" s="219"/>
      <c r="AK101" s="219"/>
      <c r="AL101" s="219"/>
      <c r="AM101" s="219"/>
      <c r="AN101" s="219"/>
      <c r="AO101" s="219"/>
      <c r="AP101" s="219"/>
      <c r="AQ101" s="219"/>
      <c r="AR101" s="219"/>
      <c r="AS101" s="219"/>
      <c r="AT101" s="219"/>
      <c r="AU101" s="219"/>
      <c r="AV101" s="219"/>
      <c r="AW101" s="219"/>
      <c r="AX101" s="219"/>
      <c r="AY101" s="219"/>
      <c r="AZ101" s="219"/>
      <c r="BA101" s="219"/>
      <c r="BB101" s="219"/>
      <c r="BC101" s="219"/>
      <c r="BD101" s="219"/>
      <c r="BE101" s="219"/>
      <c r="BF101" s="219"/>
      <c r="BG101" s="219"/>
      <c r="BH101" s="219"/>
      <c r="BI101" s="219"/>
      <c r="BJ101" s="219"/>
      <c r="BK101" s="219"/>
      <c r="BL101" s="219"/>
    </row>
    <row r="102" spans="1:64" ht="112.5">
      <c r="A102" s="25" t="s">
        <v>179</v>
      </c>
      <c r="B102" s="33" t="s">
        <v>291</v>
      </c>
      <c r="C102" s="55" t="s">
        <v>347</v>
      </c>
      <c r="D102" s="46" t="s">
        <v>348</v>
      </c>
      <c r="E102" s="35">
        <v>2021</v>
      </c>
      <c r="F102" s="35">
        <f>'4'!CN114</f>
        <v>2022</v>
      </c>
      <c r="G102" s="201" t="s">
        <v>193</v>
      </c>
      <c r="H102" s="35">
        <v>2020</v>
      </c>
      <c r="I102" s="35" t="s">
        <v>1151</v>
      </c>
      <c r="J102" s="35" t="s">
        <v>884</v>
      </c>
      <c r="K102" s="35" t="s">
        <v>869</v>
      </c>
      <c r="L102" s="35" t="s">
        <v>869</v>
      </c>
      <c r="M102" s="219"/>
      <c r="N102" s="219"/>
      <c r="O102" s="219"/>
      <c r="P102" s="219"/>
      <c r="Q102" s="219"/>
      <c r="R102" s="219"/>
      <c r="S102" s="219"/>
      <c r="T102" s="219"/>
      <c r="U102" s="219"/>
      <c r="V102" s="219"/>
      <c r="W102" s="219"/>
      <c r="X102" s="219"/>
      <c r="Y102" s="219"/>
      <c r="Z102" s="219"/>
      <c r="AA102" s="219"/>
      <c r="AB102" s="219"/>
      <c r="AC102" s="219"/>
      <c r="AD102" s="219"/>
      <c r="AE102" s="219"/>
      <c r="AF102" s="219"/>
      <c r="AG102" s="219"/>
      <c r="AH102" s="219"/>
      <c r="AI102" s="219"/>
      <c r="AJ102" s="219"/>
      <c r="AK102" s="219"/>
      <c r="AL102" s="219"/>
      <c r="AM102" s="219"/>
      <c r="AN102" s="219"/>
      <c r="AO102" s="219"/>
      <c r="AP102" s="219"/>
      <c r="AQ102" s="219"/>
      <c r="AR102" s="219"/>
      <c r="AS102" s="219"/>
      <c r="AT102" s="219"/>
      <c r="AU102" s="219"/>
      <c r="AV102" s="219"/>
      <c r="AW102" s="219"/>
      <c r="AX102" s="219"/>
      <c r="AY102" s="219"/>
      <c r="AZ102" s="219"/>
      <c r="BA102" s="219"/>
      <c r="BB102" s="219"/>
      <c r="BC102" s="219"/>
      <c r="BD102" s="219"/>
      <c r="BE102" s="219"/>
      <c r="BF102" s="219"/>
      <c r="BG102" s="219"/>
      <c r="BH102" s="219"/>
      <c r="BI102" s="219"/>
      <c r="BJ102" s="219"/>
      <c r="BK102" s="219"/>
      <c r="BL102" s="219"/>
    </row>
    <row r="103" spans="1:64" ht="93.75">
      <c r="A103" s="25" t="s">
        <v>179</v>
      </c>
      <c r="B103" s="33" t="s">
        <v>291</v>
      </c>
      <c r="C103" s="55" t="s">
        <v>349</v>
      </c>
      <c r="D103" s="46" t="s">
        <v>350</v>
      </c>
      <c r="E103" s="35">
        <v>2021</v>
      </c>
      <c r="F103" s="35">
        <f>'4'!CN115</f>
        <v>2022</v>
      </c>
      <c r="G103" s="201" t="s">
        <v>193</v>
      </c>
      <c r="H103" s="35">
        <v>2021</v>
      </c>
      <c r="I103" s="35" t="s">
        <v>1151</v>
      </c>
      <c r="J103" s="35" t="s">
        <v>884</v>
      </c>
      <c r="K103" s="35" t="s">
        <v>869</v>
      </c>
      <c r="L103" s="35" t="s">
        <v>869</v>
      </c>
      <c r="M103" s="219"/>
      <c r="N103" s="219"/>
      <c r="O103" s="219"/>
      <c r="P103" s="219"/>
      <c r="Q103" s="219"/>
      <c r="R103" s="219"/>
      <c r="S103" s="219"/>
      <c r="T103" s="219"/>
      <c r="U103" s="219"/>
      <c r="V103" s="219"/>
      <c r="W103" s="219"/>
      <c r="X103" s="219"/>
      <c r="Y103" s="219"/>
      <c r="Z103" s="219"/>
      <c r="AA103" s="219"/>
      <c r="AB103" s="219"/>
      <c r="AC103" s="219"/>
      <c r="AD103" s="219"/>
      <c r="AE103" s="219"/>
      <c r="AF103" s="219"/>
      <c r="AG103" s="219"/>
      <c r="AH103" s="219"/>
      <c r="AI103" s="219"/>
      <c r="AJ103" s="219"/>
      <c r="AK103" s="219"/>
      <c r="AL103" s="219"/>
      <c r="AM103" s="219"/>
      <c r="AN103" s="219"/>
      <c r="AO103" s="219"/>
      <c r="AP103" s="219"/>
      <c r="AQ103" s="219"/>
      <c r="AR103" s="219"/>
      <c r="AS103" s="219"/>
      <c r="AT103" s="219"/>
      <c r="AU103" s="219"/>
      <c r="AV103" s="219"/>
      <c r="AW103" s="219"/>
      <c r="AX103" s="219"/>
      <c r="AY103" s="219"/>
      <c r="AZ103" s="219"/>
      <c r="BA103" s="219"/>
      <c r="BB103" s="219"/>
      <c r="BC103" s="219"/>
      <c r="BD103" s="219"/>
      <c r="BE103" s="219"/>
      <c r="BF103" s="219"/>
      <c r="BG103" s="219"/>
      <c r="BH103" s="219"/>
      <c r="BI103" s="219"/>
      <c r="BJ103" s="219"/>
      <c r="BK103" s="219"/>
      <c r="BL103" s="219"/>
    </row>
    <row r="104" spans="1:64" ht="93.75">
      <c r="A104" s="25" t="s">
        <v>179</v>
      </c>
      <c r="B104" s="33" t="s">
        <v>291</v>
      </c>
      <c r="C104" s="55" t="s">
        <v>351</v>
      </c>
      <c r="D104" s="46" t="s">
        <v>352</v>
      </c>
      <c r="E104" s="35">
        <v>2021</v>
      </c>
      <c r="F104" s="35">
        <f>'4'!CN116</f>
        <v>2022</v>
      </c>
      <c r="G104" s="201" t="s">
        <v>193</v>
      </c>
      <c r="H104" s="35">
        <v>2021</v>
      </c>
      <c r="I104" s="35" t="s">
        <v>1151</v>
      </c>
      <c r="J104" s="35" t="s">
        <v>884</v>
      </c>
      <c r="K104" s="35" t="s">
        <v>869</v>
      </c>
      <c r="L104" s="35" t="s">
        <v>869</v>
      </c>
      <c r="M104" s="219"/>
      <c r="N104" s="219"/>
      <c r="O104" s="219"/>
      <c r="P104" s="219"/>
      <c r="Q104" s="219"/>
      <c r="R104" s="219"/>
      <c r="S104" s="219"/>
      <c r="T104" s="219"/>
      <c r="U104" s="219"/>
      <c r="V104" s="219"/>
      <c r="W104" s="219"/>
      <c r="X104" s="219"/>
      <c r="Y104" s="219"/>
      <c r="Z104" s="219"/>
      <c r="AA104" s="219"/>
      <c r="AB104" s="219"/>
      <c r="AC104" s="219"/>
      <c r="AD104" s="219"/>
      <c r="AE104" s="219"/>
      <c r="AF104" s="219"/>
      <c r="AG104" s="219"/>
      <c r="AH104" s="219"/>
      <c r="AI104" s="219"/>
      <c r="AJ104" s="219"/>
      <c r="AK104" s="219"/>
      <c r="AL104" s="219"/>
      <c r="AM104" s="219"/>
      <c r="AN104" s="219"/>
      <c r="AO104" s="219"/>
      <c r="AP104" s="219"/>
      <c r="AQ104" s="219"/>
      <c r="AR104" s="219"/>
      <c r="AS104" s="219"/>
      <c r="AT104" s="219"/>
      <c r="AU104" s="219"/>
      <c r="AV104" s="219"/>
      <c r="AW104" s="219"/>
      <c r="AX104" s="219"/>
      <c r="AY104" s="219"/>
      <c r="AZ104" s="219"/>
      <c r="BA104" s="219"/>
      <c r="BB104" s="219"/>
      <c r="BC104" s="219"/>
      <c r="BD104" s="219"/>
      <c r="BE104" s="219"/>
      <c r="BF104" s="219"/>
      <c r="BG104" s="219"/>
      <c r="BH104" s="219"/>
      <c r="BI104" s="219"/>
      <c r="BJ104" s="219"/>
      <c r="BK104" s="219"/>
      <c r="BL104" s="219"/>
    </row>
    <row r="105" spans="1:64" ht="93.75">
      <c r="A105" s="25"/>
      <c r="B105" s="50" t="s">
        <v>291</v>
      </c>
      <c r="C105" s="42" t="s">
        <v>353</v>
      </c>
      <c r="D105" s="46" t="s">
        <v>354</v>
      </c>
      <c r="E105" s="35">
        <f>'6'!BJ118</f>
        <v>2024</v>
      </c>
      <c r="F105" s="35">
        <f>'4'!CN117</f>
        <v>2024</v>
      </c>
      <c r="G105" s="201" t="s">
        <v>193</v>
      </c>
      <c r="H105" s="35">
        <v>2020</v>
      </c>
      <c r="I105" s="35" t="s">
        <v>1151</v>
      </c>
      <c r="J105" s="35" t="s">
        <v>884</v>
      </c>
      <c r="K105" s="35" t="s">
        <v>869</v>
      </c>
      <c r="L105" s="35" t="s">
        <v>869</v>
      </c>
      <c r="M105" s="219"/>
      <c r="N105" s="219"/>
      <c r="O105" s="219"/>
      <c r="P105" s="219"/>
      <c r="Q105" s="219"/>
      <c r="R105" s="219"/>
      <c r="S105" s="219"/>
      <c r="T105" s="219"/>
      <c r="U105" s="219"/>
      <c r="V105" s="219"/>
      <c r="W105" s="219"/>
      <c r="X105" s="219"/>
      <c r="Y105" s="219"/>
      <c r="Z105" s="219"/>
      <c r="AA105" s="219"/>
      <c r="AB105" s="219"/>
      <c r="AC105" s="219"/>
      <c r="AD105" s="219"/>
      <c r="AE105" s="219"/>
      <c r="AF105" s="219"/>
      <c r="AG105" s="219"/>
      <c r="AH105" s="219"/>
      <c r="AI105" s="219"/>
      <c r="AJ105" s="219"/>
      <c r="AK105" s="219"/>
      <c r="AL105" s="219"/>
      <c r="AM105" s="219"/>
      <c r="AN105" s="219"/>
      <c r="AO105" s="219"/>
      <c r="AP105" s="219"/>
      <c r="AQ105" s="219"/>
      <c r="AR105" s="219"/>
      <c r="AS105" s="219"/>
      <c r="AT105" s="219"/>
      <c r="AU105" s="219"/>
      <c r="AV105" s="219"/>
      <c r="AW105" s="219"/>
      <c r="AX105" s="219"/>
      <c r="AY105" s="219"/>
      <c r="AZ105" s="219"/>
      <c r="BA105" s="219"/>
      <c r="BB105" s="219"/>
      <c r="BC105" s="219"/>
      <c r="BD105" s="219"/>
      <c r="BE105" s="219"/>
      <c r="BF105" s="219"/>
      <c r="BG105" s="219"/>
      <c r="BH105" s="219"/>
      <c r="BI105" s="219"/>
      <c r="BJ105" s="219"/>
      <c r="BK105" s="219"/>
      <c r="BL105" s="219"/>
    </row>
    <row r="106" spans="1:64" ht="168.75">
      <c r="A106" s="25"/>
      <c r="B106" s="50" t="s">
        <v>291</v>
      </c>
      <c r="C106" s="42" t="s">
        <v>355</v>
      </c>
      <c r="D106" s="46" t="s">
        <v>356</v>
      </c>
      <c r="E106" s="35">
        <f>'6'!BJ119</f>
        <v>2024</v>
      </c>
      <c r="F106" s="35">
        <f>'4'!CN118</f>
        <v>2024</v>
      </c>
      <c r="G106" s="201" t="s">
        <v>193</v>
      </c>
      <c r="H106" s="35">
        <v>2020</v>
      </c>
      <c r="I106" s="35" t="s">
        <v>1151</v>
      </c>
      <c r="J106" s="35" t="s">
        <v>884</v>
      </c>
      <c r="K106" s="35" t="s">
        <v>869</v>
      </c>
      <c r="L106" s="35" t="s">
        <v>869</v>
      </c>
      <c r="M106" s="219"/>
      <c r="N106" s="219"/>
      <c r="O106" s="219"/>
      <c r="P106" s="219"/>
      <c r="Q106" s="219"/>
      <c r="R106" s="219"/>
      <c r="S106" s="219"/>
      <c r="T106" s="219"/>
      <c r="U106" s="219"/>
      <c r="V106" s="219"/>
      <c r="W106" s="219"/>
      <c r="X106" s="219"/>
      <c r="Y106" s="219"/>
      <c r="Z106" s="219"/>
      <c r="AA106" s="219"/>
      <c r="AB106" s="219"/>
      <c r="AC106" s="219"/>
      <c r="AD106" s="219"/>
      <c r="AE106" s="219"/>
      <c r="AF106" s="219"/>
      <c r="AG106" s="219"/>
      <c r="AH106" s="219"/>
      <c r="AI106" s="219"/>
      <c r="AJ106" s="219"/>
      <c r="AK106" s="219"/>
      <c r="AL106" s="219"/>
      <c r="AM106" s="219"/>
      <c r="AN106" s="219"/>
      <c r="AO106" s="219"/>
      <c r="AP106" s="219"/>
      <c r="AQ106" s="219"/>
      <c r="AR106" s="219"/>
      <c r="AS106" s="219"/>
      <c r="AT106" s="219"/>
      <c r="AU106" s="219"/>
      <c r="AV106" s="219"/>
      <c r="AW106" s="219"/>
      <c r="AX106" s="219"/>
      <c r="AY106" s="219"/>
      <c r="AZ106" s="219"/>
      <c r="BA106" s="219"/>
      <c r="BB106" s="219"/>
      <c r="BC106" s="219"/>
      <c r="BD106" s="219"/>
      <c r="BE106" s="219"/>
      <c r="BF106" s="219"/>
      <c r="BG106" s="219"/>
      <c r="BH106" s="219"/>
      <c r="BI106" s="219"/>
      <c r="BJ106" s="219"/>
      <c r="BK106" s="219"/>
      <c r="BL106" s="219"/>
    </row>
    <row r="107" spans="1:64" ht="37.5">
      <c r="A107" s="25"/>
      <c r="B107" s="50" t="s">
        <v>291</v>
      </c>
      <c r="C107" s="42" t="s">
        <v>357</v>
      </c>
      <c r="D107" s="46" t="s">
        <v>358</v>
      </c>
      <c r="E107" s="35">
        <f>'6'!BJ120</f>
        <v>2024</v>
      </c>
      <c r="F107" s="35">
        <f>'4'!CN119</f>
        <v>2024</v>
      </c>
      <c r="G107" s="201" t="s">
        <v>193</v>
      </c>
      <c r="H107" s="35">
        <v>2022</v>
      </c>
      <c r="I107" s="35" t="s">
        <v>1151</v>
      </c>
      <c r="J107" s="35" t="s">
        <v>884</v>
      </c>
      <c r="K107" s="35" t="s">
        <v>869</v>
      </c>
      <c r="L107" s="35" t="s">
        <v>869</v>
      </c>
      <c r="M107" s="219"/>
      <c r="N107" s="219"/>
      <c r="O107" s="219"/>
      <c r="P107" s="219"/>
      <c r="Q107" s="219"/>
      <c r="R107" s="219"/>
      <c r="S107" s="219"/>
      <c r="T107" s="219"/>
      <c r="U107" s="219"/>
      <c r="V107" s="219"/>
      <c r="W107" s="219"/>
      <c r="X107" s="219"/>
      <c r="Y107" s="219"/>
      <c r="Z107" s="219"/>
      <c r="AA107" s="219"/>
      <c r="AB107" s="219"/>
      <c r="AC107" s="219"/>
      <c r="AD107" s="219"/>
      <c r="AE107" s="219"/>
      <c r="AF107" s="219"/>
      <c r="AG107" s="219"/>
      <c r="AH107" s="219"/>
      <c r="AI107" s="219"/>
      <c r="AJ107" s="219"/>
      <c r="AK107" s="219"/>
      <c r="AL107" s="219"/>
      <c r="AM107" s="219"/>
      <c r="AN107" s="219"/>
      <c r="AO107" s="219"/>
      <c r="AP107" s="219"/>
      <c r="AQ107" s="219"/>
      <c r="AR107" s="219"/>
      <c r="AS107" s="219"/>
      <c r="AT107" s="219"/>
      <c r="AU107" s="219"/>
      <c r="AV107" s="219"/>
      <c r="AW107" s="219"/>
      <c r="AX107" s="219"/>
      <c r="AY107" s="219"/>
      <c r="AZ107" s="219"/>
      <c r="BA107" s="219"/>
      <c r="BB107" s="219"/>
      <c r="BC107" s="219"/>
      <c r="BD107" s="219"/>
      <c r="BE107" s="219"/>
      <c r="BF107" s="219"/>
      <c r="BG107" s="219"/>
      <c r="BH107" s="219"/>
      <c r="BI107" s="219"/>
      <c r="BJ107" s="219"/>
      <c r="BK107" s="219"/>
      <c r="BL107" s="219"/>
    </row>
    <row r="108" spans="1:64" ht="37.5">
      <c r="A108" s="25"/>
      <c r="B108" s="50" t="s">
        <v>291</v>
      </c>
      <c r="C108" s="42" t="s">
        <v>359</v>
      </c>
      <c r="D108" s="46" t="s">
        <v>360</v>
      </c>
      <c r="E108" s="35">
        <f>'6'!BJ121</f>
        <v>2024</v>
      </c>
      <c r="F108" s="35">
        <f>'4'!CN120</f>
        <v>2024</v>
      </c>
      <c r="G108" s="201" t="s">
        <v>193</v>
      </c>
      <c r="H108" s="35">
        <v>2021</v>
      </c>
      <c r="I108" s="35" t="s">
        <v>1151</v>
      </c>
      <c r="J108" s="35" t="s">
        <v>884</v>
      </c>
      <c r="K108" s="35" t="s">
        <v>869</v>
      </c>
      <c r="L108" s="35" t="s">
        <v>869</v>
      </c>
      <c r="M108" s="219"/>
      <c r="N108" s="219"/>
      <c r="O108" s="219"/>
      <c r="P108" s="219"/>
      <c r="Q108" s="219"/>
      <c r="R108" s="219"/>
      <c r="S108" s="219"/>
      <c r="T108" s="219"/>
      <c r="U108" s="219"/>
      <c r="V108" s="219"/>
      <c r="W108" s="219"/>
      <c r="X108" s="219"/>
      <c r="Y108" s="219"/>
      <c r="Z108" s="219"/>
      <c r="AA108" s="219"/>
      <c r="AB108" s="219"/>
      <c r="AC108" s="219"/>
      <c r="AD108" s="219"/>
      <c r="AE108" s="219"/>
      <c r="AF108" s="219"/>
      <c r="AG108" s="219"/>
      <c r="AH108" s="219"/>
      <c r="AI108" s="219"/>
      <c r="AJ108" s="219"/>
      <c r="AK108" s="219"/>
      <c r="AL108" s="219"/>
      <c r="AM108" s="219"/>
      <c r="AN108" s="219"/>
      <c r="AO108" s="219"/>
      <c r="AP108" s="219"/>
      <c r="AQ108" s="219"/>
      <c r="AR108" s="219"/>
      <c r="AS108" s="219"/>
      <c r="AT108" s="219"/>
      <c r="AU108" s="219"/>
      <c r="AV108" s="219"/>
      <c r="AW108" s="219"/>
      <c r="AX108" s="219"/>
      <c r="AY108" s="219"/>
      <c r="AZ108" s="219"/>
      <c r="BA108" s="219"/>
      <c r="BB108" s="219"/>
      <c r="BC108" s="219"/>
      <c r="BD108" s="219"/>
      <c r="BE108" s="219"/>
      <c r="BF108" s="219"/>
      <c r="BG108" s="219"/>
      <c r="BH108" s="219"/>
      <c r="BI108" s="219"/>
      <c r="BJ108" s="219"/>
      <c r="BK108" s="219"/>
      <c r="BL108" s="219"/>
    </row>
    <row r="109" spans="1:64" ht="37.5">
      <c r="A109" s="25"/>
      <c r="B109" s="50" t="s">
        <v>291</v>
      </c>
      <c r="C109" s="42" t="s">
        <v>361</v>
      </c>
      <c r="D109" s="46" t="s">
        <v>362</v>
      </c>
      <c r="E109" s="35">
        <f>'6'!BJ122</f>
        <v>2024</v>
      </c>
      <c r="F109" s="35">
        <f>'4'!CN121</f>
        <v>2024</v>
      </c>
      <c r="G109" s="201" t="s">
        <v>193</v>
      </c>
      <c r="H109" s="35">
        <v>2021</v>
      </c>
      <c r="I109" s="35" t="s">
        <v>1151</v>
      </c>
      <c r="J109" s="35" t="s">
        <v>884</v>
      </c>
      <c r="K109" s="35" t="s">
        <v>869</v>
      </c>
      <c r="L109" s="35" t="s">
        <v>869</v>
      </c>
      <c r="M109" s="219"/>
      <c r="N109" s="219"/>
      <c r="O109" s="219"/>
      <c r="P109" s="219"/>
      <c r="Q109" s="219"/>
      <c r="R109" s="219"/>
      <c r="S109" s="219"/>
      <c r="T109" s="219"/>
      <c r="U109" s="219"/>
      <c r="V109" s="219"/>
      <c r="W109" s="219"/>
      <c r="X109" s="219"/>
      <c r="Y109" s="219"/>
      <c r="Z109" s="219"/>
      <c r="AA109" s="219"/>
      <c r="AB109" s="219"/>
      <c r="AC109" s="219"/>
      <c r="AD109" s="219"/>
      <c r="AE109" s="219"/>
      <c r="AF109" s="219"/>
      <c r="AG109" s="219"/>
      <c r="AH109" s="219"/>
      <c r="AI109" s="219"/>
      <c r="AJ109" s="219"/>
      <c r="AK109" s="219"/>
      <c r="AL109" s="219"/>
      <c r="AM109" s="219"/>
      <c r="AN109" s="219"/>
      <c r="AO109" s="219"/>
      <c r="AP109" s="219"/>
      <c r="AQ109" s="219"/>
      <c r="AR109" s="219"/>
      <c r="AS109" s="219"/>
      <c r="AT109" s="219"/>
      <c r="AU109" s="219"/>
      <c r="AV109" s="219"/>
      <c r="AW109" s="219"/>
      <c r="AX109" s="219"/>
      <c r="AY109" s="219"/>
      <c r="AZ109" s="219"/>
      <c r="BA109" s="219"/>
      <c r="BB109" s="219"/>
      <c r="BC109" s="219"/>
      <c r="BD109" s="219"/>
      <c r="BE109" s="219"/>
      <c r="BF109" s="219"/>
      <c r="BG109" s="219"/>
      <c r="BH109" s="219"/>
      <c r="BI109" s="219"/>
      <c r="BJ109" s="219"/>
      <c r="BK109" s="219"/>
      <c r="BL109" s="219"/>
    </row>
    <row r="110" spans="1:64" ht="37.5">
      <c r="A110" s="25"/>
      <c r="B110" s="50" t="s">
        <v>291</v>
      </c>
      <c r="C110" s="42" t="s">
        <v>363</v>
      </c>
      <c r="D110" s="46" t="s">
        <v>364</v>
      </c>
      <c r="E110" s="35">
        <f>'6'!BJ123</f>
        <v>2024</v>
      </c>
      <c r="F110" s="35">
        <f>'4'!CN122</f>
        <v>2024</v>
      </c>
      <c r="G110" s="201" t="s">
        <v>193</v>
      </c>
      <c r="H110" s="35">
        <v>2021</v>
      </c>
      <c r="I110" s="35" t="s">
        <v>1151</v>
      </c>
      <c r="J110" s="35" t="s">
        <v>884</v>
      </c>
      <c r="K110" s="35" t="s">
        <v>869</v>
      </c>
      <c r="L110" s="35" t="s">
        <v>869</v>
      </c>
      <c r="M110" s="219"/>
      <c r="N110" s="219"/>
      <c r="O110" s="219"/>
      <c r="P110" s="219"/>
      <c r="Q110" s="219"/>
      <c r="R110" s="219"/>
      <c r="S110" s="219"/>
      <c r="T110" s="219"/>
      <c r="U110" s="219"/>
      <c r="V110" s="219"/>
      <c r="W110" s="219"/>
      <c r="X110" s="219"/>
      <c r="Y110" s="219"/>
      <c r="Z110" s="219"/>
      <c r="AA110" s="219"/>
      <c r="AB110" s="219"/>
      <c r="AC110" s="219"/>
      <c r="AD110" s="219"/>
      <c r="AE110" s="219"/>
      <c r="AF110" s="219"/>
      <c r="AG110" s="219"/>
      <c r="AH110" s="219"/>
      <c r="AI110" s="219"/>
      <c r="AJ110" s="219"/>
      <c r="AK110" s="219"/>
      <c r="AL110" s="219"/>
      <c r="AM110" s="219"/>
      <c r="AN110" s="219"/>
      <c r="AO110" s="219"/>
      <c r="AP110" s="219"/>
      <c r="AQ110" s="219"/>
      <c r="AR110" s="219"/>
      <c r="AS110" s="219"/>
      <c r="AT110" s="219"/>
      <c r="AU110" s="219"/>
      <c r="AV110" s="219"/>
      <c r="AW110" s="219"/>
      <c r="AX110" s="219"/>
      <c r="AY110" s="219"/>
      <c r="AZ110" s="219"/>
      <c r="BA110" s="219"/>
      <c r="BB110" s="219"/>
      <c r="BC110" s="219"/>
      <c r="BD110" s="219"/>
      <c r="BE110" s="219"/>
      <c r="BF110" s="219"/>
      <c r="BG110" s="219"/>
      <c r="BH110" s="219"/>
      <c r="BI110" s="219"/>
      <c r="BJ110" s="219"/>
      <c r="BK110" s="219"/>
      <c r="BL110" s="219"/>
    </row>
    <row r="111" spans="1:64" ht="37.5">
      <c r="A111" s="25"/>
      <c r="B111" s="50" t="s">
        <v>291</v>
      </c>
      <c r="C111" s="42" t="s">
        <v>365</v>
      </c>
      <c r="D111" s="46" t="s">
        <v>366</v>
      </c>
      <c r="E111" s="35">
        <f>'6'!BJ124</f>
        <v>2024</v>
      </c>
      <c r="F111" s="35">
        <f>'4'!CN123</f>
        <v>2024</v>
      </c>
      <c r="G111" s="201" t="s">
        <v>193</v>
      </c>
      <c r="H111" s="35">
        <v>2021</v>
      </c>
      <c r="I111" s="35" t="s">
        <v>1151</v>
      </c>
      <c r="J111" s="35" t="s">
        <v>884</v>
      </c>
      <c r="K111" s="35" t="s">
        <v>869</v>
      </c>
      <c r="L111" s="35" t="s">
        <v>869</v>
      </c>
      <c r="M111" s="219"/>
      <c r="N111" s="219"/>
      <c r="O111" s="219"/>
      <c r="P111" s="219"/>
      <c r="Q111" s="219"/>
      <c r="R111" s="219"/>
      <c r="S111" s="219"/>
      <c r="T111" s="219"/>
      <c r="U111" s="219"/>
      <c r="V111" s="219"/>
      <c r="W111" s="219"/>
      <c r="X111" s="219"/>
      <c r="Y111" s="219"/>
      <c r="Z111" s="219"/>
      <c r="AA111" s="219"/>
      <c r="AB111" s="219"/>
      <c r="AC111" s="219"/>
      <c r="AD111" s="219"/>
      <c r="AE111" s="219"/>
      <c r="AF111" s="219"/>
      <c r="AG111" s="219"/>
      <c r="AH111" s="219"/>
      <c r="AI111" s="219"/>
      <c r="AJ111" s="219"/>
      <c r="AK111" s="219"/>
      <c r="AL111" s="219"/>
      <c r="AM111" s="219"/>
      <c r="AN111" s="219"/>
      <c r="AO111" s="219"/>
      <c r="AP111" s="219"/>
      <c r="AQ111" s="219"/>
      <c r="AR111" s="219"/>
      <c r="AS111" s="219"/>
      <c r="AT111" s="219"/>
      <c r="AU111" s="219"/>
      <c r="AV111" s="219"/>
      <c r="AW111" s="219"/>
      <c r="AX111" s="219"/>
      <c r="AY111" s="219"/>
      <c r="AZ111" s="219"/>
      <c r="BA111" s="219"/>
      <c r="BB111" s="219"/>
      <c r="BC111" s="219"/>
      <c r="BD111" s="219"/>
      <c r="BE111" s="219"/>
      <c r="BF111" s="219"/>
      <c r="BG111" s="219"/>
      <c r="BH111" s="219"/>
      <c r="BI111" s="219"/>
      <c r="BJ111" s="219"/>
      <c r="BK111" s="219"/>
      <c r="BL111" s="219"/>
    </row>
    <row r="112" spans="1:64" ht="37.5">
      <c r="A112" s="25"/>
      <c r="B112" s="50" t="s">
        <v>291</v>
      </c>
      <c r="C112" s="42" t="s">
        <v>367</v>
      </c>
      <c r="D112" s="46" t="s">
        <v>368</v>
      </c>
      <c r="E112" s="35">
        <f>'6'!BJ125</f>
        <v>2024</v>
      </c>
      <c r="F112" s="35">
        <f>'4'!CN124</f>
        <v>2024</v>
      </c>
      <c r="G112" s="201" t="s">
        <v>193</v>
      </c>
      <c r="H112" s="35">
        <v>2021</v>
      </c>
      <c r="I112" s="35" t="s">
        <v>1151</v>
      </c>
      <c r="J112" s="35" t="s">
        <v>884</v>
      </c>
      <c r="K112" s="35" t="s">
        <v>869</v>
      </c>
      <c r="L112" s="35" t="s">
        <v>869</v>
      </c>
      <c r="M112" s="219"/>
      <c r="N112" s="219"/>
      <c r="O112" s="219"/>
      <c r="P112" s="219"/>
      <c r="Q112" s="219"/>
      <c r="R112" s="219"/>
      <c r="S112" s="219"/>
      <c r="T112" s="219"/>
      <c r="U112" s="219"/>
      <c r="V112" s="219"/>
      <c r="W112" s="219"/>
      <c r="X112" s="219"/>
      <c r="Y112" s="219"/>
      <c r="Z112" s="219"/>
      <c r="AA112" s="219"/>
      <c r="AB112" s="219"/>
      <c r="AC112" s="219"/>
      <c r="AD112" s="219"/>
      <c r="AE112" s="219"/>
      <c r="AF112" s="219"/>
      <c r="AG112" s="219"/>
      <c r="AH112" s="219"/>
      <c r="AI112" s="219"/>
      <c r="AJ112" s="219"/>
      <c r="AK112" s="219"/>
      <c r="AL112" s="219"/>
      <c r="AM112" s="219"/>
      <c r="AN112" s="219"/>
      <c r="AO112" s="219"/>
      <c r="AP112" s="219"/>
      <c r="AQ112" s="219"/>
      <c r="AR112" s="219"/>
      <c r="AS112" s="219"/>
      <c r="AT112" s="219"/>
      <c r="AU112" s="219"/>
      <c r="AV112" s="219"/>
      <c r="AW112" s="219"/>
      <c r="AX112" s="219"/>
      <c r="AY112" s="219"/>
      <c r="AZ112" s="219"/>
      <c r="BA112" s="219"/>
      <c r="BB112" s="219"/>
      <c r="BC112" s="219"/>
      <c r="BD112" s="219"/>
      <c r="BE112" s="219"/>
      <c r="BF112" s="219"/>
      <c r="BG112" s="219"/>
      <c r="BH112" s="219"/>
      <c r="BI112" s="219"/>
      <c r="BJ112" s="219"/>
      <c r="BK112" s="219"/>
      <c r="BL112" s="219"/>
    </row>
    <row r="113" spans="1:64" ht="37.5">
      <c r="A113" s="25"/>
      <c r="B113" s="50" t="s">
        <v>291</v>
      </c>
      <c r="C113" s="42" t="s">
        <v>369</v>
      </c>
      <c r="D113" s="46" t="s">
        <v>370</v>
      </c>
      <c r="E113" s="35">
        <f>'6'!BJ126</f>
        <v>2024</v>
      </c>
      <c r="F113" s="35">
        <f>'4'!CN125</f>
        <v>2024</v>
      </c>
      <c r="G113" s="201" t="s">
        <v>193</v>
      </c>
      <c r="H113" s="35">
        <v>2021</v>
      </c>
      <c r="I113" s="35" t="s">
        <v>1151</v>
      </c>
      <c r="J113" s="35" t="s">
        <v>884</v>
      </c>
      <c r="K113" s="35" t="s">
        <v>869</v>
      </c>
      <c r="L113" s="35" t="s">
        <v>869</v>
      </c>
      <c r="M113" s="219"/>
      <c r="N113" s="219"/>
      <c r="O113" s="219"/>
      <c r="P113" s="219"/>
      <c r="Q113" s="219"/>
      <c r="R113" s="219"/>
      <c r="S113" s="219"/>
      <c r="T113" s="219"/>
      <c r="U113" s="219"/>
      <c r="V113" s="219"/>
      <c r="W113" s="219"/>
      <c r="X113" s="219"/>
      <c r="Y113" s="219"/>
      <c r="Z113" s="219"/>
      <c r="AA113" s="219"/>
      <c r="AB113" s="219"/>
      <c r="AC113" s="219"/>
      <c r="AD113" s="219"/>
      <c r="AE113" s="219"/>
      <c r="AF113" s="219"/>
      <c r="AG113" s="219"/>
      <c r="AH113" s="219"/>
      <c r="AI113" s="219"/>
      <c r="AJ113" s="219"/>
      <c r="AK113" s="219"/>
      <c r="AL113" s="219"/>
      <c r="AM113" s="219"/>
      <c r="AN113" s="219"/>
      <c r="AO113" s="219"/>
      <c r="AP113" s="219"/>
      <c r="AQ113" s="219"/>
      <c r="AR113" s="219"/>
      <c r="AS113" s="219"/>
      <c r="AT113" s="219"/>
      <c r="AU113" s="219"/>
      <c r="AV113" s="219"/>
      <c r="AW113" s="219"/>
      <c r="AX113" s="219"/>
      <c r="AY113" s="219"/>
      <c r="AZ113" s="219"/>
      <c r="BA113" s="219"/>
      <c r="BB113" s="219"/>
      <c r="BC113" s="219"/>
      <c r="BD113" s="219"/>
      <c r="BE113" s="219"/>
      <c r="BF113" s="219"/>
      <c r="BG113" s="219"/>
      <c r="BH113" s="219"/>
      <c r="BI113" s="219"/>
      <c r="BJ113" s="219"/>
      <c r="BK113" s="219"/>
      <c r="BL113" s="219"/>
    </row>
    <row r="114" spans="1:64" ht="112.5">
      <c r="A114" s="25"/>
      <c r="B114" s="50" t="s">
        <v>291</v>
      </c>
      <c r="C114" s="42" t="s">
        <v>371</v>
      </c>
      <c r="D114" s="46" t="s">
        <v>372</v>
      </c>
      <c r="E114" s="35">
        <f>'6'!BJ127</f>
        <v>2024</v>
      </c>
      <c r="F114" s="35">
        <f>'4'!CN126</f>
        <v>2024</v>
      </c>
      <c r="G114" s="201" t="s">
        <v>193</v>
      </c>
      <c r="H114" s="35">
        <v>2021</v>
      </c>
      <c r="I114" s="35" t="s">
        <v>1151</v>
      </c>
      <c r="J114" s="35" t="s">
        <v>884</v>
      </c>
      <c r="K114" s="35" t="s">
        <v>869</v>
      </c>
      <c r="L114" s="35" t="s">
        <v>869</v>
      </c>
      <c r="M114" s="219"/>
      <c r="N114" s="219"/>
      <c r="O114" s="219"/>
      <c r="P114" s="219"/>
      <c r="Q114" s="219"/>
      <c r="R114" s="219"/>
      <c r="S114" s="219"/>
      <c r="T114" s="219"/>
      <c r="U114" s="219"/>
      <c r="V114" s="219"/>
      <c r="W114" s="219"/>
      <c r="X114" s="219"/>
      <c r="Y114" s="219"/>
      <c r="Z114" s="219"/>
      <c r="AA114" s="219"/>
      <c r="AB114" s="219"/>
      <c r="AC114" s="219"/>
      <c r="AD114" s="219"/>
      <c r="AE114" s="219"/>
      <c r="AF114" s="219"/>
      <c r="AG114" s="219"/>
      <c r="AH114" s="219"/>
      <c r="AI114" s="219"/>
      <c r="AJ114" s="219"/>
      <c r="AK114" s="219"/>
      <c r="AL114" s="219"/>
      <c r="AM114" s="219"/>
      <c r="AN114" s="219"/>
      <c r="AO114" s="219"/>
      <c r="AP114" s="219"/>
      <c r="AQ114" s="219"/>
      <c r="AR114" s="219"/>
      <c r="AS114" s="219"/>
      <c r="AT114" s="219"/>
      <c r="AU114" s="219"/>
      <c r="AV114" s="219"/>
      <c r="AW114" s="219"/>
      <c r="AX114" s="219"/>
      <c r="AY114" s="219"/>
      <c r="AZ114" s="219"/>
      <c r="BA114" s="219"/>
      <c r="BB114" s="219"/>
      <c r="BC114" s="219"/>
      <c r="BD114" s="219"/>
      <c r="BE114" s="219"/>
      <c r="BF114" s="219"/>
      <c r="BG114" s="219"/>
      <c r="BH114" s="219"/>
      <c r="BI114" s="219"/>
      <c r="BJ114" s="219"/>
      <c r="BK114" s="219"/>
      <c r="BL114" s="219"/>
    </row>
    <row r="115" spans="1:64" ht="37.5">
      <c r="A115" s="25"/>
      <c r="B115" s="50" t="s">
        <v>291</v>
      </c>
      <c r="C115" s="42" t="s">
        <v>373</v>
      </c>
      <c r="D115" s="46" t="s">
        <v>374</v>
      </c>
      <c r="E115" s="35">
        <f>'6'!BJ128</f>
        <v>2024</v>
      </c>
      <c r="F115" s="35">
        <f>'4'!CN127</f>
        <v>2024</v>
      </c>
      <c r="G115" s="201" t="s">
        <v>193</v>
      </c>
      <c r="H115" s="35">
        <v>2021</v>
      </c>
      <c r="I115" s="35" t="s">
        <v>1151</v>
      </c>
      <c r="J115" s="35" t="s">
        <v>884</v>
      </c>
      <c r="K115" s="35" t="s">
        <v>869</v>
      </c>
      <c r="L115" s="35" t="s">
        <v>869</v>
      </c>
      <c r="M115" s="219"/>
      <c r="N115" s="219"/>
      <c r="O115" s="219"/>
      <c r="P115" s="219"/>
      <c r="Q115" s="219"/>
      <c r="R115" s="219"/>
      <c r="S115" s="219"/>
      <c r="T115" s="219"/>
      <c r="U115" s="219"/>
      <c r="V115" s="219"/>
      <c r="W115" s="219"/>
      <c r="X115" s="219"/>
      <c r="Y115" s="219"/>
      <c r="Z115" s="219"/>
      <c r="AA115" s="219"/>
      <c r="AB115" s="219"/>
      <c r="AC115" s="219"/>
      <c r="AD115" s="219"/>
      <c r="AE115" s="219"/>
      <c r="AF115" s="219"/>
      <c r="AG115" s="219"/>
      <c r="AH115" s="219"/>
      <c r="AI115" s="219"/>
      <c r="AJ115" s="219"/>
      <c r="AK115" s="219"/>
      <c r="AL115" s="219"/>
      <c r="AM115" s="219"/>
      <c r="AN115" s="219"/>
      <c r="AO115" s="219"/>
      <c r="AP115" s="219"/>
      <c r="AQ115" s="219"/>
      <c r="AR115" s="219"/>
      <c r="AS115" s="219"/>
      <c r="AT115" s="219"/>
      <c r="AU115" s="219"/>
      <c r="AV115" s="219"/>
      <c r="AW115" s="219"/>
      <c r="AX115" s="219"/>
      <c r="AY115" s="219"/>
      <c r="AZ115" s="219"/>
      <c r="BA115" s="219"/>
      <c r="BB115" s="219"/>
      <c r="BC115" s="219"/>
      <c r="BD115" s="219"/>
      <c r="BE115" s="219"/>
      <c r="BF115" s="219"/>
      <c r="BG115" s="219"/>
      <c r="BH115" s="219"/>
      <c r="BI115" s="219"/>
      <c r="BJ115" s="219"/>
      <c r="BK115" s="219"/>
      <c r="BL115" s="219"/>
    </row>
    <row r="116" spans="1:64" ht="37.5">
      <c r="A116" s="25"/>
      <c r="B116" s="50" t="s">
        <v>291</v>
      </c>
      <c r="C116" s="42" t="s">
        <v>375</v>
      </c>
      <c r="D116" s="46" t="s">
        <v>376</v>
      </c>
      <c r="E116" s="35">
        <f>'6'!BJ129</f>
        <v>2024</v>
      </c>
      <c r="F116" s="35">
        <f>'4'!CN128</f>
        <v>2024</v>
      </c>
      <c r="G116" s="201" t="s">
        <v>193</v>
      </c>
      <c r="H116" s="35" t="s">
        <v>193</v>
      </c>
      <c r="I116" s="35" t="s">
        <v>193</v>
      </c>
      <c r="J116" s="35" t="s">
        <v>884</v>
      </c>
      <c r="K116" s="35" t="s">
        <v>869</v>
      </c>
      <c r="L116" s="35" t="s">
        <v>869</v>
      </c>
      <c r="M116" s="219"/>
      <c r="N116" s="219"/>
      <c r="O116" s="219"/>
      <c r="P116" s="219"/>
      <c r="Q116" s="219"/>
      <c r="R116" s="219"/>
      <c r="S116" s="219"/>
      <c r="T116" s="219"/>
      <c r="U116" s="219"/>
      <c r="V116" s="219"/>
      <c r="W116" s="219"/>
      <c r="X116" s="219"/>
      <c r="Y116" s="219"/>
      <c r="Z116" s="219"/>
      <c r="AA116" s="219"/>
      <c r="AB116" s="219"/>
      <c r="AC116" s="219"/>
      <c r="AD116" s="219"/>
      <c r="AE116" s="219"/>
      <c r="AF116" s="219"/>
      <c r="AG116" s="219"/>
      <c r="AH116" s="219"/>
      <c r="AI116" s="219"/>
      <c r="AJ116" s="219"/>
      <c r="AK116" s="219"/>
      <c r="AL116" s="219"/>
      <c r="AM116" s="219"/>
      <c r="AN116" s="219"/>
      <c r="AO116" s="219"/>
      <c r="AP116" s="219"/>
      <c r="AQ116" s="219"/>
      <c r="AR116" s="219"/>
      <c r="AS116" s="219"/>
      <c r="AT116" s="219"/>
      <c r="AU116" s="219"/>
      <c r="AV116" s="219"/>
      <c r="AW116" s="219"/>
      <c r="AX116" s="219"/>
      <c r="AY116" s="219"/>
      <c r="AZ116" s="219"/>
      <c r="BA116" s="219"/>
      <c r="BB116" s="219"/>
      <c r="BC116" s="219"/>
      <c r="BD116" s="219"/>
      <c r="BE116" s="219"/>
      <c r="BF116" s="219"/>
      <c r="BG116" s="219"/>
      <c r="BH116" s="219"/>
      <c r="BI116" s="219"/>
      <c r="BJ116" s="219"/>
      <c r="BK116" s="219"/>
      <c r="BL116" s="219"/>
    </row>
    <row r="117" spans="1:64" ht="75">
      <c r="A117" s="181"/>
      <c r="B117" s="25" t="s">
        <v>377</v>
      </c>
      <c r="C117" s="26" t="s">
        <v>378</v>
      </c>
      <c r="D117" s="265" t="s">
        <v>174</v>
      </c>
      <c r="E117" s="265" t="s">
        <v>193</v>
      </c>
      <c r="F117" s="265" t="s">
        <v>193</v>
      </c>
      <c r="G117" s="265" t="s">
        <v>193</v>
      </c>
      <c r="H117" s="265" t="s">
        <v>193</v>
      </c>
      <c r="I117" s="265" t="s">
        <v>193</v>
      </c>
      <c r="J117" s="265" t="s">
        <v>193</v>
      </c>
      <c r="K117" s="265" t="s">
        <v>193</v>
      </c>
      <c r="L117" s="265" t="s">
        <v>193</v>
      </c>
      <c r="M117" s="219"/>
      <c r="N117" s="219"/>
      <c r="O117" s="219"/>
      <c r="P117" s="219"/>
      <c r="Q117" s="219"/>
      <c r="R117" s="219"/>
      <c r="S117" s="219"/>
      <c r="T117" s="219"/>
      <c r="U117" s="219"/>
      <c r="V117" s="219"/>
      <c r="W117" s="219"/>
      <c r="X117" s="219"/>
      <c r="Y117" s="219"/>
      <c r="Z117" s="219"/>
      <c r="AA117" s="219"/>
      <c r="AB117" s="219"/>
      <c r="AC117" s="219"/>
      <c r="AD117" s="219"/>
      <c r="AE117" s="219"/>
      <c r="AF117" s="219"/>
      <c r="AG117" s="219"/>
      <c r="AH117" s="219"/>
      <c r="AI117" s="219"/>
      <c r="AJ117" s="219"/>
      <c r="AK117" s="219"/>
      <c r="AL117" s="219"/>
      <c r="AM117" s="219"/>
      <c r="AN117" s="219"/>
      <c r="AO117" s="219"/>
      <c r="AP117" s="219"/>
      <c r="AQ117" s="219"/>
      <c r="AR117" s="219"/>
      <c r="AS117" s="219"/>
      <c r="AT117" s="219"/>
      <c r="AU117" s="219"/>
      <c r="AV117" s="219"/>
      <c r="AW117" s="219"/>
      <c r="AX117" s="219"/>
      <c r="AY117" s="219"/>
      <c r="AZ117" s="219"/>
      <c r="BA117" s="219"/>
      <c r="BB117" s="219"/>
      <c r="BC117" s="219"/>
      <c r="BD117" s="219"/>
      <c r="BE117" s="219"/>
      <c r="BF117" s="219"/>
      <c r="BG117" s="219"/>
      <c r="BH117" s="219"/>
      <c r="BI117" s="219"/>
      <c r="BJ117" s="219"/>
      <c r="BK117" s="219"/>
      <c r="BL117" s="219"/>
    </row>
    <row r="118" spans="1:64" ht="75">
      <c r="A118" s="181"/>
      <c r="B118" s="25" t="s">
        <v>379</v>
      </c>
      <c r="C118" s="26" t="s">
        <v>380</v>
      </c>
      <c r="D118" s="265" t="s">
        <v>174</v>
      </c>
      <c r="E118" s="265" t="s">
        <v>193</v>
      </c>
      <c r="F118" s="265" t="s">
        <v>193</v>
      </c>
      <c r="G118" s="265" t="s">
        <v>193</v>
      </c>
      <c r="H118" s="265" t="s">
        <v>193</v>
      </c>
      <c r="I118" s="265" t="s">
        <v>193</v>
      </c>
      <c r="J118" s="265" t="s">
        <v>193</v>
      </c>
      <c r="K118" s="265" t="s">
        <v>193</v>
      </c>
      <c r="L118" s="265" t="s">
        <v>193</v>
      </c>
      <c r="M118" s="219"/>
      <c r="N118" s="219"/>
      <c r="O118" s="219"/>
      <c r="P118" s="219"/>
      <c r="Q118" s="219"/>
      <c r="R118" s="219"/>
      <c r="S118" s="219"/>
      <c r="T118" s="219"/>
      <c r="U118" s="219"/>
      <c r="V118" s="219"/>
      <c r="W118" s="219"/>
      <c r="X118" s="219"/>
      <c r="Y118" s="219"/>
      <c r="Z118" s="219"/>
      <c r="AA118" s="219"/>
      <c r="AB118" s="219"/>
      <c r="AC118" s="219"/>
      <c r="AD118" s="219"/>
      <c r="AE118" s="219"/>
      <c r="AF118" s="219"/>
      <c r="AG118" s="219"/>
      <c r="AH118" s="219"/>
      <c r="AI118" s="219"/>
      <c r="AJ118" s="219"/>
      <c r="AK118" s="219"/>
      <c r="AL118" s="219"/>
      <c r="AM118" s="219"/>
      <c r="AN118" s="219"/>
      <c r="AO118" s="219"/>
      <c r="AP118" s="219"/>
      <c r="AQ118" s="219"/>
      <c r="AR118" s="219"/>
      <c r="AS118" s="219"/>
      <c r="AT118" s="219"/>
      <c r="AU118" s="219"/>
      <c r="AV118" s="219"/>
      <c r="AW118" s="219"/>
      <c r="AX118" s="219"/>
      <c r="AY118" s="219"/>
      <c r="AZ118" s="219"/>
      <c r="BA118" s="219"/>
      <c r="BB118" s="219"/>
      <c r="BC118" s="219"/>
      <c r="BD118" s="219"/>
      <c r="BE118" s="219"/>
      <c r="BF118" s="219"/>
      <c r="BG118" s="219"/>
      <c r="BH118" s="219"/>
      <c r="BI118" s="219"/>
      <c r="BJ118" s="219"/>
      <c r="BK118" s="219"/>
      <c r="BL118" s="219"/>
    </row>
    <row r="119" spans="1:64" ht="37.5">
      <c r="A119" s="181"/>
      <c r="B119" s="25" t="s">
        <v>381</v>
      </c>
      <c r="C119" s="26" t="s">
        <v>382</v>
      </c>
      <c r="D119" s="265" t="s">
        <v>174</v>
      </c>
      <c r="E119" s="265" t="s">
        <v>193</v>
      </c>
      <c r="F119" s="265" t="s">
        <v>193</v>
      </c>
      <c r="G119" s="265" t="s">
        <v>193</v>
      </c>
      <c r="H119" s="265" t="s">
        <v>193</v>
      </c>
      <c r="I119" s="265" t="s">
        <v>193</v>
      </c>
      <c r="J119" s="265" t="s">
        <v>193</v>
      </c>
      <c r="K119" s="265" t="s">
        <v>193</v>
      </c>
      <c r="L119" s="265" t="s">
        <v>193</v>
      </c>
      <c r="M119" s="219"/>
      <c r="N119" s="219"/>
      <c r="O119" s="219"/>
      <c r="P119" s="219"/>
      <c r="Q119" s="219"/>
      <c r="R119" s="219"/>
      <c r="S119" s="219"/>
      <c r="T119" s="219"/>
      <c r="U119" s="219"/>
      <c r="V119" s="219"/>
      <c r="W119" s="219"/>
      <c r="X119" s="219"/>
      <c r="Y119" s="219"/>
      <c r="Z119" s="219"/>
      <c r="AA119" s="219"/>
      <c r="AB119" s="219"/>
      <c r="AC119" s="219"/>
      <c r="AD119" s="219"/>
      <c r="AE119" s="219"/>
      <c r="AF119" s="219"/>
      <c r="AG119" s="219"/>
      <c r="AH119" s="219"/>
      <c r="AI119" s="219"/>
      <c r="AJ119" s="219"/>
      <c r="AK119" s="219"/>
      <c r="AL119" s="219"/>
      <c r="AM119" s="219"/>
      <c r="AN119" s="219"/>
      <c r="AO119" s="219"/>
      <c r="AP119" s="219"/>
      <c r="AQ119" s="219"/>
      <c r="AR119" s="219"/>
      <c r="AS119" s="219"/>
      <c r="AT119" s="219"/>
      <c r="AU119" s="219"/>
      <c r="AV119" s="219"/>
      <c r="AW119" s="219"/>
      <c r="AX119" s="219"/>
      <c r="AY119" s="219"/>
      <c r="AZ119" s="219"/>
      <c r="BA119" s="219"/>
      <c r="BB119" s="219"/>
      <c r="BC119" s="219"/>
      <c r="BD119" s="219"/>
      <c r="BE119" s="219"/>
      <c r="BF119" s="219"/>
      <c r="BG119" s="219"/>
      <c r="BH119" s="219"/>
      <c r="BI119" s="219"/>
      <c r="BJ119" s="219"/>
      <c r="BK119" s="219"/>
      <c r="BL119" s="219"/>
    </row>
    <row r="120" spans="1:64" ht="93.75">
      <c r="A120" s="28" t="s">
        <v>185</v>
      </c>
      <c r="B120" s="33" t="s">
        <v>381</v>
      </c>
      <c r="C120" s="55" t="s">
        <v>383</v>
      </c>
      <c r="D120" s="35" t="s">
        <v>384</v>
      </c>
      <c r="E120" s="35">
        <f>2011</f>
        <v>2011</v>
      </c>
      <c r="F120" s="35">
        <f>'4'!CN132</f>
        <v>2021</v>
      </c>
      <c r="G120" s="201" t="s">
        <v>193</v>
      </c>
      <c r="H120" s="35" t="s">
        <v>193</v>
      </c>
      <c r="I120" s="35" t="s">
        <v>193</v>
      </c>
      <c r="J120" s="35" t="s">
        <v>869</v>
      </c>
      <c r="K120" s="35" t="s">
        <v>869</v>
      </c>
      <c r="L120" s="35" t="s">
        <v>869</v>
      </c>
      <c r="M120" s="219"/>
      <c r="N120" s="219"/>
      <c r="O120" s="219"/>
      <c r="P120" s="219"/>
      <c r="Q120" s="219"/>
      <c r="R120" s="219"/>
      <c r="S120" s="219"/>
      <c r="T120" s="219"/>
      <c r="U120" s="219"/>
      <c r="V120" s="219"/>
      <c r="W120" s="219"/>
      <c r="X120" s="219"/>
      <c r="Y120" s="219"/>
      <c r="Z120" s="219"/>
      <c r="AA120" s="219"/>
      <c r="AB120" s="219"/>
      <c r="AC120" s="219"/>
      <c r="AD120" s="219"/>
      <c r="AE120" s="219"/>
      <c r="AF120" s="219"/>
      <c r="AG120" s="219"/>
      <c r="AH120" s="219"/>
      <c r="AI120" s="219"/>
      <c r="AJ120" s="219"/>
      <c r="AK120" s="219"/>
      <c r="AL120" s="219"/>
      <c r="AM120" s="219"/>
      <c r="AN120" s="219"/>
      <c r="AO120" s="219"/>
      <c r="AP120" s="219"/>
      <c r="AQ120" s="219"/>
      <c r="AR120" s="219"/>
      <c r="AS120" s="219"/>
      <c r="AT120" s="219"/>
      <c r="AU120" s="219"/>
      <c r="AV120" s="219"/>
      <c r="AW120" s="219"/>
      <c r="AX120" s="219"/>
      <c r="AY120" s="219"/>
      <c r="AZ120" s="219"/>
      <c r="BA120" s="219"/>
      <c r="BB120" s="219"/>
      <c r="BC120" s="219"/>
      <c r="BD120" s="219"/>
      <c r="BE120" s="219"/>
      <c r="BF120" s="219"/>
      <c r="BG120" s="219"/>
      <c r="BH120" s="219"/>
      <c r="BI120" s="219"/>
      <c r="BJ120" s="219"/>
      <c r="BK120" s="219"/>
      <c r="BL120" s="219"/>
    </row>
    <row r="121" spans="1:64" ht="93.75">
      <c r="B121" s="33" t="s">
        <v>381</v>
      </c>
      <c r="C121" s="55" t="s">
        <v>385</v>
      </c>
      <c r="D121" s="35" t="s">
        <v>386</v>
      </c>
      <c r="E121" s="35">
        <f>2011</f>
        <v>2011</v>
      </c>
      <c r="F121" s="35">
        <f>'4'!CN133</f>
        <v>2021</v>
      </c>
      <c r="G121" s="201" t="s">
        <v>193</v>
      </c>
      <c r="H121" s="35" t="s">
        <v>193</v>
      </c>
      <c r="I121" s="35" t="s">
        <v>193</v>
      </c>
      <c r="J121" s="35" t="s">
        <v>869</v>
      </c>
      <c r="K121" s="35" t="s">
        <v>869</v>
      </c>
      <c r="L121" s="35" t="s">
        <v>869</v>
      </c>
    </row>
  </sheetData>
  <autoFilter ref="B14:L121">
    <filterColumn colId="2">
      <filters>
        <filter val="J1101004"/>
        <filter val="J1101007"/>
        <filter val="J1101008"/>
        <filter val="J1102003-1"/>
        <filter val="J1102003-10"/>
        <filter val="J1102003-11"/>
        <filter val="J1102003-12"/>
        <filter val="J1102003-13"/>
        <filter val="J1102003-14"/>
        <filter val="J1102003-15"/>
        <filter val="J1102003-16"/>
        <filter val="J1102003-17"/>
        <filter val="J1102003-18"/>
        <filter val="J1102003-19"/>
        <filter val="J1102003-2"/>
        <filter val="J1102003-20"/>
        <filter val="J1102003-21"/>
        <filter val="J1102003-22"/>
        <filter val="J1102003-23"/>
        <filter val="J1102003-24"/>
        <filter val="J1102003-3"/>
        <filter val="J1102003-4"/>
        <filter val="J1102003-5"/>
        <filter val="J1102003-6"/>
        <filter val="J1102003-7"/>
        <filter val="J1102003-8"/>
        <filter val="J1102003-9"/>
        <filter val="J1104006"/>
        <filter val="J1202002"/>
        <filter val="J1202005"/>
        <filter val="K_1101003"/>
        <filter val="K_1101004"/>
        <filter val="K_1104015"/>
        <filter val="K_1110007"/>
        <filter val="K_1110008"/>
        <filter val="K_1110009"/>
        <filter val="K_1110010"/>
        <filter val="K_1110011"/>
        <filter val="K_1110012"/>
        <filter val="K_1201002"/>
        <filter val="K_1202001"/>
        <filter val="K_1308013"/>
        <filter val="K_1308014"/>
        <filter val="L_1101001"/>
        <filter val="L_1101002"/>
        <filter val="L_1101003"/>
        <filter val="L_1101004"/>
        <filter val="L_1101006"/>
        <filter val="L_1101007"/>
        <filter val="L_1101008"/>
        <filter val="L_1101009"/>
        <filter val="L_1101010"/>
        <filter val="L_1101014"/>
        <filter val="L_1102011"/>
        <filter val="L_1103013"/>
        <filter val="L_1104012"/>
        <filter val="L_1104015"/>
        <filter val="M_1102001"/>
        <filter val="Г"/>
        <filter val="М_1201002"/>
      </filters>
    </filterColumn>
  </autoFilter>
  <mergeCells count="13">
    <mergeCell ref="B4:L4"/>
    <mergeCell ref="B6:L6"/>
    <mergeCell ref="B7:L7"/>
    <mergeCell ref="B9:L9"/>
    <mergeCell ref="B11:B12"/>
    <mergeCell ref="C11:C12"/>
    <mergeCell ref="D11:D12"/>
    <mergeCell ref="E11:E12"/>
    <mergeCell ref="F11:F12"/>
    <mergeCell ref="G11:G12"/>
    <mergeCell ref="H11:I11"/>
    <mergeCell ref="J11:J12"/>
    <mergeCell ref="K11:L11"/>
  </mergeCells>
  <pageMargins left="0.70833333333333304" right="0.70833333333333304" top="0.74791666666666701" bottom="0.74791666666666701" header="0.51180555555555496" footer="0.51180555555555496"/>
  <pageSetup paperSize="8" firstPageNumber="0" orientation="landscape" horizontalDpi="300" verticalDpi="30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50E"/>
    <pageSetUpPr fitToPage="1"/>
  </sheetPr>
  <dimension ref="A1:BM129"/>
  <sheetViews>
    <sheetView topLeftCell="A9" zoomScale="65" zoomScaleNormal="65" workbookViewId="0">
      <pane xSplit="3" ySplit="7" topLeftCell="D16" activePane="bottomRight" state="frozen"/>
      <selection activeCell="E90" sqref="E90"/>
      <selection pane="topRight" activeCell="E90" sqref="E90"/>
      <selection pane="bottomLeft" activeCell="E90" sqref="E90"/>
      <selection pane="bottomRight" activeCell="E90" sqref="E90"/>
    </sheetView>
  </sheetViews>
  <sheetFormatPr defaultRowHeight="15.75"/>
  <cols>
    <col min="1" max="1" width="10" style="216" hidden="1" customWidth="1"/>
    <col min="2" max="2" width="10.375" style="216" customWidth="1"/>
    <col min="3" max="3" width="33" style="217" customWidth="1"/>
    <col min="4" max="4" width="14" style="217" customWidth="1"/>
    <col min="5" max="5" width="20.125" style="217" customWidth="1"/>
    <col min="6" max="6" width="20.75" style="217" customWidth="1"/>
    <col min="7" max="7" width="11.75" style="217" customWidth="1"/>
    <col min="8" max="8" width="13.125" style="217" customWidth="1"/>
    <col min="9" max="9" width="15.375" style="217" customWidth="1"/>
    <col min="10" max="10" width="20.25" style="217" customWidth="1"/>
    <col min="11" max="11" width="18" style="217" customWidth="1"/>
    <col min="12" max="12" width="15.75" style="217" customWidth="1"/>
    <col min="13" max="13" width="18.875" style="266" customWidth="1"/>
    <col min="14" max="14" width="14.75" style="217" customWidth="1"/>
    <col min="15" max="15" width="16" style="266" customWidth="1"/>
    <col min="16" max="16" width="27.125" style="217" customWidth="1"/>
    <col min="17" max="17" width="17.875" style="217" customWidth="1"/>
    <col min="18" max="18" width="12.25" style="217" customWidth="1"/>
    <col min="19" max="19" width="9.375" style="217" customWidth="1"/>
    <col min="20" max="20" width="11" style="217" customWidth="1"/>
    <col min="21" max="21" width="11.375" style="219"/>
    <col min="22" max="22" width="8.125" style="217" customWidth="1"/>
    <col min="23" max="23" width="12.125" style="217" customWidth="1"/>
    <col min="24" max="65" width="9" style="216" customWidth="1"/>
    <col min="66" max="252" width="9" customWidth="1"/>
    <col min="253" max="253" width="3.875" customWidth="1"/>
    <col min="254" max="254" width="16" customWidth="1"/>
    <col min="255" max="255" width="16.625" customWidth="1"/>
    <col min="256" max="256" width="13.5" customWidth="1"/>
    <col min="257" max="258" width="10.875" customWidth="1"/>
    <col min="259" max="259" width="6.25" customWidth="1"/>
    <col min="260" max="260" width="8.875" customWidth="1"/>
    <col min="261" max="261" width="13.875" customWidth="1"/>
    <col min="262" max="262" width="13.25" customWidth="1"/>
    <col min="263" max="263" width="16" customWidth="1"/>
    <col min="264" max="264" width="11.625" customWidth="1"/>
    <col min="265" max="265" width="16.875" customWidth="1"/>
    <col min="266" max="266" width="13.25" customWidth="1"/>
    <col min="267" max="267" width="18.375" customWidth="1"/>
    <col min="268" max="268" width="15" customWidth="1"/>
    <col min="269" max="269" width="14.75" customWidth="1"/>
    <col min="270" max="270" width="14.625" customWidth="1"/>
    <col min="271" max="271" width="13.75" customWidth="1"/>
    <col min="272" max="272" width="14.25" customWidth="1"/>
    <col min="273" max="273" width="15.125" customWidth="1"/>
    <col min="274" max="274" width="20.5" customWidth="1"/>
    <col min="275" max="275" width="27.875" customWidth="1"/>
    <col min="276" max="276" width="6.875" customWidth="1"/>
    <col min="277" max="277" width="5" customWidth="1"/>
    <col min="278" max="278" width="8" customWidth="1"/>
    <col min="279" max="279" width="11.875" customWidth="1"/>
    <col min="280" max="508" width="9" customWidth="1"/>
    <col min="509" max="509" width="3.875" customWidth="1"/>
    <col min="510" max="510" width="16" customWidth="1"/>
    <col min="511" max="511" width="16.625" customWidth="1"/>
    <col min="512" max="512" width="13.5" customWidth="1"/>
    <col min="513" max="514" width="10.875" customWidth="1"/>
    <col min="515" max="515" width="6.25" customWidth="1"/>
    <col min="516" max="516" width="8.875" customWidth="1"/>
    <col min="517" max="517" width="13.875" customWidth="1"/>
    <col min="518" max="518" width="13.25" customWidth="1"/>
    <col min="519" max="519" width="16" customWidth="1"/>
    <col min="520" max="520" width="11.625" customWidth="1"/>
    <col min="521" max="521" width="16.875" customWidth="1"/>
    <col min="522" max="522" width="13.25" customWidth="1"/>
    <col min="523" max="523" width="18.375" customWidth="1"/>
    <col min="524" max="524" width="15" customWidth="1"/>
    <col min="525" max="525" width="14.75" customWidth="1"/>
    <col min="526" max="526" width="14.625" customWidth="1"/>
    <col min="527" max="527" width="13.75" customWidth="1"/>
    <col min="528" max="528" width="14.25" customWidth="1"/>
    <col min="529" max="529" width="15.125" customWidth="1"/>
    <col min="530" max="530" width="20.5" customWidth="1"/>
    <col min="531" max="531" width="27.875" customWidth="1"/>
    <col min="532" max="532" width="6.875" customWidth="1"/>
    <col min="533" max="533" width="5" customWidth="1"/>
    <col min="534" max="534" width="8" customWidth="1"/>
    <col min="535" max="535" width="11.875" customWidth="1"/>
    <col min="536" max="764" width="9" customWidth="1"/>
    <col min="765" max="765" width="3.875" customWidth="1"/>
    <col min="766" max="766" width="16" customWidth="1"/>
    <col min="767" max="767" width="16.625" customWidth="1"/>
    <col min="768" max="768" width="13.5" customWidth="1"/>
    <col min="769" max="770" width="10.875" customWidth="1"/>
    <col min="771" max="771" width="6.25" customWidth="1"/>
    <col min="772" max="772" width="8.875" customWidth="1"/>
    <col min="773" max="773" width="13.875" customWidth="1"/>
    <col min="774" max="774" width="13.25" customWidth="1"/>
    <col min="775" max="775" width="16" customWidth="1"/>
    <col min="776" max="776" width="11.625" customWidth="1"/>
    <col min="777" max="777" width="16.875" customWidth="1"/>
    <col min="778" max="778" width="13.25" customWidth="1"/>
    <col min="779" max="779" width="18.375" customWidth="1"/>
    <col min="780" max="780" width="15" customWidth="1"/>
    <col min="781" max="781" width="14.75" customWidth="1"/>
    <col min="782" max="782" width="14.625" customWidth="1"/>
    <col min="783" max="783" width="13.75" customWidth="1"/>
    <col min="784" max="784" width="14.25" customWidth="1"/>
    <col min="785" max="785" width="15.125" customWidth="1"/>
    <col min="786" max="786" width="20.5" customWidth="1"/>
    <col min="787" max="787" width="27.875" customWidth="1"/>
    <col min="788" max="788" width="6.875" customWidth="1"/>
    <col min="789" max="789" width="5" customWidth="1"/>
    <col min="790" max="790" width="8" customWidth="1"/>
    <col min="791" max="791" width="11.875" customWidth="1"/>
    <col min="792" max="1020" width="9" customWidth="1"/>
    <col min="1021" max="1021" width="3.875" customWidth="1"/>
    <col min="1022" max="1022" width="16" customWidth="1"/>
    <col min="1023" max="1023" width="16.625" customWidth="1"/>
    <col min="1024" max="1024" width="13.5" customWidth="1"/>
    <col min="1025" max="1026" width="10.875" customWidth="1"/>
  </cols>
  <sheetData>
    <row r="1" spans="1:65" ht="18.75">
      <c r="U1" s="2" t="s">
        <v>1152</v>
      </c>
    </row>
    <row r="2" spans="1:65">
      <c r="U2" s="4" t="s">
        <v>1</v>
      </c>
    </row>
    <row r="3" spans="1:65">
      <c r="U3" s="4" t="s">
        <v>2</v>
      </c>
    </row>
    <row r="4" spans="1:65" ht="16.5">
      <c r="B4" s="411" t="s">
        <v>1153</v>
      </c>
      <c r="C4" s="411"/>
      <c r="D4" s="411"/>
      <c r="E4" s="411"/>
      <c r="F4" s="411"/>
      <c r="G4" s="411"/>
      <c r="H4" s="411"/>
      <c r="I4" s="411"/>
      <c r="J4" s="411"/>
      <c r="K4" s="411"/>
      <c r="L4" s="411"/>
      <c r="M4" s="411"/>
      <c r="N4" s="411"/>
      <c r="O4" s="411"/>
      <c r="P4" s="411"/>
      <c r="Q4" s="411"/>
      <c r="R4" s="411"/>
      <c r="S4" s="411"/>
      <c r="T4" s="411"/>
      <c r="U4" s="411"/>
    </row>
    <row r="5" spans="1:65">
      <c r="C5" s="216"/>
      <c r="D5" s="216"/>
      <c r="E5" s="216"/>
      <c r="F5" s="216"/>
      <c r="G5" s="216"/>
      <c r="H5" s="216"/>
      <c r="I5" s="216"/>
      <c r="J5" s="216"/>
      <c r="K5" s="216"/>
      <c r="L5" s="216"/>
      <c r="M5" s="267"/>
      <c r="N5" s="216"/>
      <c r="O5" s="267"/>
      <c r="P5" s="216"/>
      <c r="Q5" s="216"/>
      <c r="R5" s="216"/>
      <c r="S5" s="216"/>
      <c r="T5" s="216"/>
      <c r="U5" s="216"/>
      <c r="V5" s="264"/>
    </row>
    <row r="6" spans="1:65">
      <c r="B6" s="403" t="s">
        <v>509</v>
      </c>
      <c r="C6" s="403"/>
      <c r="D6" s="403"/>
      <c r="E6" s="403"/>
      <c r="F6" s="403"/>
      <c r="G6" s="403"/>
      <c r="H6" s="403"/>
      <c r="I6" s="403"/>
      <c r="J6" s="403"/>
      <c r="K6" s="403"/>
      <c r="L6" s="403"/>
      <c r="M6" s="403"/>
      <c r="N6" s="403"/>
      <c r="O6" s="403"/>
      <c r="P6" s="403"/>
      <c r="Q6" s="403"/>
      <c r="R6" s="403"/>
      <c r="S6" s="403"/>
      <c r="T6" s="403"/>
      <c r="U6" s="403"/>
      <c r="V6" s="264"/>
    </row>
    <row r="7" spans="1:65">
      <c r="B7" s="361" t="s">
        <v>1142</v>
      </c>
      <c r="C7" s="361"/>
      <c r="D7" s="361"/>
      <c r="E7" s="361"/>
      <c r="F7" s="361"/>
      <c r="G7" s="361"/>
      <c r="H7" s="361"/>
      <c r="I7" s="361"/>
      <c r="J7" s="361"/>
      <c r="K7" s="361"/>
      <c r="L7" s="361"/>
      <c r="M7" s="361"/>
      <c r="N7" s="361"/>
      <c r="O7" s="361"/>
      <c r="P7" s="361"/>
      <c r="Q7" s="361"/>
      <c r="R7" s="361"/>
      <c r="S7" s="361"/>
      <c r="T7" s="361"/>
      <c r="U7" s="361"/>
      <c r="V7" s="264"/>
    </row>
    <row r="8" spans="1:65">
      <c r="B8" s="156"/>
      <c r="C8" s="156"/>
      <c r="D8" s="156"/>
      <c r="E8" s="156"/>
      <c r="F8" s="156"/>
      <c r="G8" s="175"/>
      <c r="H8" s="156"/>
      <c r="I8" s="156"/>
      <c r="J8" s="156"/>
      <c r="K8" s="156"/>
      <c r="L8" s="156"/>
      <c r="M8" s="175"/>
      <c r="N8" s="156"/>
      <c r="O8" s="175"/>
      <c r="P8" s="156"/>
      <c r="Q8" s="156"/>
      <c r="R8" s="156"/>
      <c r="S8" s="156"/>
      <c r="T8" s="156"/>
      <c r="U8" s="156"/>
      <c r="V8" s="264"/>
    </row>
    <row r="9" spans="1:65">
      <c r="B9" s="363" t="s">
        <v>4</v>
      </c>
      <c r="C9" s="363"/>
      <c r="D9" s="363"/>
      <c r="E9" s="363"/>
      <c r="F9" s="363"/>
      <c r="G9" s="363"/>
      <c r="H9" s="363"/>
      <c r="I9" s="363"/>
      <c r="J9" s="363"/>
      <c r="K9" s="363"/>
      <c r="L9" s="363"/>
      <c r="M9" s="363"/>
      <c r="N9" s="363"/>
      <c r="O9" s="363"/>
      <c r="P9" s="363"/>
      <c r="Q9" s="363"/>
      <c r="R9" s="363"/>
      <c r="S9" s="363"/>
      <c r="T9" s="363"/>
      <c r="U9" s="363"/>
      <c r="V9" s="264"/>
    </row>
    <row r="10" spans="1:65" ht="16.5" customHeight="1">
      <c r="A10" s="219"/>
      <c r="B10" s="429"/>
      <c r="C10" s="429"/>
      <c r="D10" s="429"/>
      <c r="E10" s="429"/>
      <c r="F10" s="429"/>
      <c r="G10" s="429"/>
      <c r="H10" s="429"/>
      <c r="I10" s="429"/>
      <c r="J10" s="429"/>
      <c r="K10" s="429"/>
      <c r="L10" s="429"/>
      <c r="M10" s="429"/>
      <c r="N10" s="429"/>
      <c r="O10" s="429"/>
      <c r="P10" s="429"/>
      <c r="Q10" s="429"/>
      <c r="R10" s="429"/>
      <c r="S10" s="429"/>
      <c r="T10" s="429"/>
      <c r="AH10" s="219"/>
      <c r="AI10" s="219"/>
      <c r="AJ10" s="219"/>
      <c r="AK10" s="219"/>
      <c r="AL10" s="219"/>
      <c r="AM10" s="219"/>
      <c r="AN10" s="219"/>
      <c r="AO10" s="219"/>
      <c r="AP10" s="219"/>
      <c r="AQ10" s="219"/>
      <c r="AR10" s="219"/>
      <c r="AS10" s="219"/>
      <c r="AT10" s="219"/>
      <c r="AU10" s="219"/>
      <c r="AV10" s="219"/>
      <c r="AW10" s="219"/>
      <c r="AX10" s="219"/>
      <c r="AY10" s="219"/>
      <c r="AZ10" s="219"/>
      <c r="BA10" s="219"/>
      <c r="BB10" s="219"/>
      <c r="BC10" s="219"/>
      <c r="BD10" s="219"/>
      <c r="BE10" s="219"/>
      <c r="BF10" s="219"/>
      <c r="BG10" s="219"/>
      <c r="BH10" s="219"/>
      <c r="BI10" s="219"/>
      <c r="BJ10" s="219"/>
      <c r="BK10" s="219"/>
      <c r="BL10" s="219"/>
      <c r="BM10" s="219"/>
    </row>
    <row r="11" spans="1:65" ht="38.25" customHeight="1">
      <c r="A11" s="219"/>
      <c r="B11" s="409" t="s">
        <v>6</v>
      </c>
      <c r="C11" s="409" t="s">
        <v>7</v>
      </c>
      <c r="D11" s="409" t="s">
        <v>8</v>
      </c>
      <c r="E11" s="410" t="s">
        <v>400</v>
      </c>
      <c r="F11" s="410" t="s">
        <v>1154</v>
      </c>
      <c r="G11" s="410" t="s">
        <v>1155</v>
      </c>
      <c r="H11" s="410"/>
      <c r="I11" s="410"/>
      <c r="J11" s="410"/>
      <c r="K11" s="410"/>
      <c r="L11" s="410"/>
      <c r="M11" s="430" t="s">
        <v>1156</v>
      </c>
      <c r="N11" s="410" t="s">
        <v>1157</v>
      </c>
      <c r="O11" s="410"/>
      <c r="P11" s="409" t="s">
        <v>1158</v>
      </c>
      <c r="Q11" s="409" t="s">
        <v>1159</v>
      </c>
      <c r="R11" s="410" t="s">
        <v>1160</v>
      </c>
      <c r="S11" s="410"/>
      <c r="T11" s="410"/>
      <c r="U11" s="410"/>
      <c r="AH11" s="219"/>
      <c r="AI11" s="219"/>
      <c r="AJ11" s="219"/>
      <c r="AK11" s="219"/>
      <c r="AL11" s="219"/>
      <c r="AM11" s="219"/>
      <c r="AN11" s="219"/>
      <c r="AO11" s="219"/>
      <c r="AP11" s="219"/>
      <c r="AQ11" s="219"/>
      <c r="AR11" s="219"/>
      <c r="AS11" s="219"/>
      <c r="AT11" s="219"/>
      <c r="AU11" s="219"/>
      <c r="AV11" s="219"/>
      <c r="AW11" s="219"/>
      <c r="AX11" s="219"/>
      <c r="AY11" s="219"/>
      <c r="AZ11" s="219"/>
      <c r="BA11" s="219"/>
      <c r="BB11" s="219"/>
      <c r="BC11" s="219"/>
      <c r="BD11" s="219"/>
      <c r="BE11" s="219"/>
      <c r="BF11" s="219"/>
      <c r="BG11" s="219"/>
      <c r="BH11" s="219"/>
      <c r="BI11" s="219"/>
      <c r="BJ11" s="219"/>
      <c r="BK11" s="219"/>
      <c r="BL11" s="219"/>
      <c r="BM11" s="219"/>
    </row>
    <row r="12" spans="1:65" ht="51" customHeight="1">
      <c r="A12" s="219"/>
      <c r="B12" s="409"/>
      <c r="C12" s="409"/>
      <c r="D12" s="409"/>
      <c r="E12" s="410"/>
      <c r="F12" s="410"/>
      <c r="G12" s="410"/>
      <c r="H12" s="410"/>
      <c r="I12" s="410"/>
      <c r="J12" s="410"/>
      <c r="K12" s="410"/>
      <c r="L12" s="410"/>
      <c r="M12" s="430"/>
      <c r="N12" s="410"/>
      <c r="O12" s="410"/>
      <c r="P12" s="409"/>
      <c r="Q12" s="409"/>
      <c r="R12" s="410" t="s">
        <v>1161</v>
      </c>
      <c r="S12" s="410"/>
      <c r="T12" s="410" t="s">
        <v>1161</v>
      </c>
      <c r="U12" s="410"/>
      <c r="AH12" s="219"/>
      <c r="AI12" s="219"/>
      <c r="AJ12" s="219"/>
      <c r="AK12" s="219"/>
      <c r="AL12" s="219"/>
      <c r="AM12" s="219"/>
      <c r="AN12" s="219"/>
      <c r="AO12" s="219"/>
      <c r="AP12" s="219"/>
      <c r="AQ12" s="219"/>
      <c r="AR12" s="219"/>
      <c r="AS12" s="219"/>
      <c r="AT12" s="219"/>
      <c r="AU12" s="219"/>
      <c r="AV12" s="219"/>
      <c r="AW12" s="219"/>
      <c r="AX12" s="219"/>
      <c r="AY12" s="219"/>
      <c r="AZ12" s="219"/>
      <c r="BA12" s="219"/>
      <c r="BB12" s="219"/>
      <c r="BC12" s="219"/>
      <c r="BD12" s="219"/>
      <c r="BE12" s="219"/>
      <c r="BF12" s="219"/>
      <c r="BG12" s="219"/>
      <c r="BH12" s="219"/>
      <c r="BI12" s="219"/>
      <c r="BJ12" s="219"/>
      <c r="BK12" s="219"/>
      <c r="BL12" s="219"/>
      <c r="BM12" s="219"/>
    </row>
    <row r="13" spans="1:65" ht="137.25" customHeight="1">
      <c r="A13" s="219"/>
      <c r="B13" s="409"/>
      <c r="C13" s="409"/>
      <c r="D13" s="409"/>
      <c r="E13" s="410"/>
      <c r="F13" s="410"/>
      <c r="G13" s="269" t="s">
        <v>418</v>
      </c>
      <c r="H13" s="351" t="s">
        <v>419</v>
      </c>
      <c r="I13" s="351" t="s">
        <v>420</v>
      </c>
      <c r="J13" s="86" t="s">
        <v>421</v>
      </c>
      <c r="K13" s="86" t="s">
        <v>422</v>
      </c>
      <c r="L13" s="86" t="s">
        <v>423</v>
      </c>
      <c r="M13" s="430"/>
      <c r="N13" s="223" t="s">
        <v>1162</v>
      </c>
      <c r="O13" s="268" t="s">
        <v>1163</v>
      </c>
      <c r="P13" s="409"/>
      <c r="Q13" s="409"/>
      <c r="R13" s="269" t="s">
        <v>1164</v>
      </c>
      <c r="S13" s="269" t="s">
        <v>1165</v>
      </c>
      <c r="T13" s="269" t="s">
        <v>1164</v>
      </c>
      <c r="U13" s="269" t="s">
        <v>1165</v>
      </c>
      <c r="AH13" s="219"/>
      <c r="AI13" s="219"/>
      <c r="AJ13" s="219"/>
      <c r="AK13" s="219"/>
      <c r="AL13" s="219"/>
      <c r="AM13" s="219"/>
      <c r="AN13" s="219"/>
      <c r="AO13" s="219"/>
      <c r="AP13" s="219"/>
      <c r="AQ13" s="219"/>
      <c r="AR13" s="219"/>
      <c r="AS13" s="219"/>
      <c r="AT13" s="219"/>
      <c r="AU13" s="219"/>
      <c r="AV13" s="219"/>
      <c r="AW13" s="219"/>
      <c r="AX13" s="219"/>
      <c r="AY13" s="219"/>
      <c r="AZ13" s="219"/>
      <c r="BA13" s="219"/>
      <c r="BB13" s="219"/>
      <c r="BC13" s="219"/>
      <c r="BD13" s="219"/>
      <c r="BE13" s="219"/>
      <c r="BF13" s="219"/>
      <c r="BG13" s="219"/>
      <c r="BH13" s="219"/>
      <c r="BI13" s="219"/>
      <c r="BJ13" s="219"/>
      <c r="BK13" s="219"/>
      <c r="BL13" s="219"/>
      <c r="BM13" s="219"/>
    </row>
    <row r="14" spans="1:65" ht="25.9" customHeight="1">
      <c r="A14" s="219"/>
      <c r="B14" s="227">
        <v>1</v>
      </c>
      <c r="C14" s="227">
        <v>2</v>
      </c>
      <c r="D14" s="227">
        <v>3</v>
      </c>
      <c r="E14" s="227">
        <v>4</v>
      </c>
      <c r="F14" s="227">
        <v>5</v>
      </c>
      <c r="G14" s="227">
        <v>6</v>
      </c>
      <c r="H14" s="227">
        <v>7</v>
      </c>
      <c r="I14" s="227">
        <v>8</v>
      </c>
      <c r="J14" s="227">
        <v>9</v>
      </c>
      <c r="K14" s="353">
        <v>10</v>
      </c>
      <c r="L14" s="353">
        <v>11</v>
      </c>
      <c r="M14" s="353">
        <v>12</v>
      </c>
      <c r="N14" s="353">
        <v>13</v>
      </c>
      <c r="O14" s="353">
        <v>14</v>
      </c>
      <c r="P14" s="353">
        <v>15</v>
      </c>
      <c r="Q14" s="353">
        <v>16</v>
      </c>
      <c r="R14" s="270" t="s">
        <v>1310</v>
      </c>
      <c r="S14" s="270" t="s">
        <v>1311</v>
      </c>
      <c r="T14" s="270" t="s">
        <v>1312</v>
      </c>
      <c r="U14" s="270" t="s">
        <v>1313</v>
      </c>
      <c r="AH14" s="219"/>
      <c r="AI14" s="219"/>
      <c r="AJ14" s="219"/>
      <c r="AK14" s="219"/>
      <c r="AL14" s="219"/>
      <c r="AM14" s="219"/>
      <c r="AN14" s="219"/>
      <c r="AO14" s="219"/>
      <c r="AP14" s="219"/>
      <c r="AQ14" s="219"/>
      <c r="AR14" s="219"/>
      <c r="AS14" s="219"/>
      <c r="AT14" s="219"/>
      <c r="AU14" s="219"/>
      <c r="AV14" s="219"/>
      <c r="AW14" s="219"/>
      <c r="AX14" s="219"/>
      <c r="AY14" s="219"/>
      <c r="AZ14" s="219"/>
      <c r="BA14" s="219"/>
      <c r="BB14" s="219"/>
      <c r="BC14" s="219"/>
      <c r="BD14" s="219"/>
      <c r="BE14" s="219"/>
      <c r="BF14" s="219"/>
      <c r="BG14" s="219"/>
      <c r="BH14" s="219"/>
      <c r="BI14" s="219"/>
      <c r="BJ14" s="219"/>
      <c r="BK14" s="219"/>
      <c r="BL14" s="219"/>
      <c r="BM14" s="219"/>
    </row>
    <row r="15" spans="1:65" ht="37.5">
      <c r="A15" s="21"/>
      <c r="B15" s="22" t="s">
        <v>172</v>
      </c>
      <c r="C15" s="23" t="s">
        <v>173</v>
      </c>
      <c r="D15" s="24">
        <v>1</v>
      </c>
      <c r="E15" s="62">
        <f t="shared" ref="E15:M15" si="0">SUM(E16:E21)</f>
        <v>37316.070500668648</v>
      </c>
      <c r="F15" s="62">
        <f t="shared" si="0"/>
        <v>0</v>
      </c>
      <c r="G15" s="62">
        <f t="shared" si="0"/>
        <v>25429.139371340014</v>
      </c>
      <c r="H15" s="62">
        <f t="shared" si="0"/>
        <v>23124.193700000007</v>
      </c>
      <c r="I15" s="62">
        <f t="shared" si="0"/>
        <v>0</v>
      </c>
      <c r="J15" s="62">
        <f t="shared" si="0"/>
        <v>90.858036000000013</v>
      </c>
      <c r="K15" s="62">
        <f t="shared" ref="K15" si="1">SUM(K16:K21)</f>
        <v>2199.3729297400077</v>
      </c>
      <c r="L15" s="62">
        <f t="shared" si="0"/>
        <v>14.714705599999998</v>
      </c>
      <c r="M15" s="62">
        <f t="shared" si="0"/>
        <v>21190.949476116668</v>
      </c>
      <c r="N15" s="62">
        <v>2024</v>
      </c>
      <c r="O15" s="62">
        <f t="shared" ref="O15:U15" si="2">SUM(O16:O21)</f>
        <v>31038.390255223876</v>
      </c>
      <c r="P15" s="62">
        <f t="shared" si="2"/>
        <v>0</v>
      </c>
      <c r="Q15" s="62">
        <f t="shared" si="2"/>
        <v>0</v>
      </c>
      <c r="R15" s="62">
        <f t="shared" si="2"/>
        <v>0</v>
      </c>
      <c r="S15" s="62">
        <f t="shared" si="2"/>
        <v>0</v>
      </c>
      <c r="T15" s="62">
        <f t="shared" si="2"/>
        <v>0</v>
      </c>
      <c r="U15" s="62">
        <f t="shared" si="2"/>
        <v>0</v>
      </c>
    </row>
    <row r="16" spans="1:65" ht="37.5">
      <c r="A16" s="21"/>
      <c r="B16" s="25" t="s">
        <v>175</v>
      </c>
      <c r="C16" s="26" t="s">
        <v>176</v>
      </c>
      <c r="D16" s="27" t="s">
        <v>174</v>
      </c>
      <c r="E16" s="58">
        <f t="shared" ref="E16:M21" si="3">SUMIF($A$24:$A$129,$B16,E$24:E$129)</f>
        <v>472.5806</v>
      </c>
      <c r="F16" s="58">
        <f t="shared" si="3"/>
        <v>0</v>
      </c>
      <c r="G16" s="58">
        <f t="shared" si="3"/>
        <v>402.57940559999997</v>
      </c>
      <c r="H16" s="58">
        <f t="shared" si="3"/>
        <v>0</v>
      </c>
      <c r="I16" s="58">
        <f t="shared" si="3"/>
        <v>0</v>
      </c>
      <c r="J16" s="58">
        <f t="shared" si="3"/>
        <v>0</v>
      </c>
      <c r="K16" s="58">
        <f t="shared" si="3"/>
        <v>387.86469999999997</v>
      </c>
      <c r="L16" s="58">
        <f t="shared" si="3"/>
        <v>14.714705599999998</v>
      </c>
      <c r="M16" s="58">
        <f t="shared" si="3"/>
        <v>335.48283800000002</v>
      </c>
      <c r="N16" s="58">
        <f>MAX(N$24:N$129)</f>
        <v>2024</v>
      </c>
      <c r="O16" s="58">
        <f t="shared" ref="O16:U21" si="4">SUMIF($A$24:$A$129,$B16,O$24:O$129)</f>
        <v>335.48283800000002</v>
      </c>
      <c r="P16" s="58">
        <f t="shared" si="4"/>
        <v>0</v>
      </c>
      <c r="Q16" s="58">
        <f t="shared" si="4"/>
        <v>0</v>
      </c>
      <c r="R16" s="58">
        <f t="shared" si="4"/>
        <v>0</v>
      </c>
      <c r="S16" s="58">
        <f t="shared" si="4"/>
        <v>0</v>
      </c>
      <c r="T16" s="58">
        <f t="shared" si="4"/>
        <v>0</v>
      </c>
      <c r="U16" s="58">
        <f t="shared" si="4"/>
        <v>0</v>
      </c>
    </row>
    <row r="17" spans="1:21" ht="56.25">
      <c r="A17" s="21"/>
      <c r="B17" s="28" t="s">
        <v>177</v>
      </c>
      <c r="C17" s="29" t="s">
        <v>178</v>
      </c>
      <c r="D17" s="30" t="s">
        <v>174</v>
      </c>
      <c r="E17" s="58">
        <f t="shared" si="3"/>
        <v>1900.680223500008</v>
      </c>
      <c r="F17" s="58">
        <f t="shared" si="3"/>
        <v>0</v>
      </c>
      <c r="G17" s="58">
        <f t="shared" si="3"/>
        <v>1900.6798235000081</v>
      </c>
      <c r="H17" s="58">
        <f t="shared" si="3"/>
        <v>0</v>
      </c>
      <c r="I17" s="58">
        <f t="shared" si="3"/>
        <v>0</v>
      </c>
      <c r="J17" s="58">
        <f t="shared" si="3"/>
        <v>90.858036000000013</v>
      </c>
      <c r="K17" s="58">
        <f t="shared" si="3"/>
        <v>1809.821787500008</v>
      </c>
      <c r="L17" s="58">
        <f t="shared" si="3"/>
        <v>0</v>
      </c>
      <c r="M17" s="58">
        <f t="shared" si="3"/>
        <v>1583.8998529166734</v>
      </c>
      <c r="N17" s="58">
        <f>MAX(N$24:N$129)</f>
        <v>2024</v>
      </c>
      <c r="O17" s="58">
        <f t="shared" si="4"/>
        <v>1583.8993529166735</v>
      </c>
      <c r="P17" s="58">
        <f t="shared" si="4"/>
        <v>0</v>
      </c>
      <c r="Q17" s="58">
        <f t="shared" si="4"/>
        <v>0</v>
      </c>
      <c r="R17" s="58">
        <f t="shared" si="4"/>
        <v>0</v>
      </c>
      <c r="S17" s="58">
        <f t="shared" si="4"/>
        <v>0</v>
      </c>
      <c r="T17" s="58">
        <f t="shared" si="4"/>
        <v>0</v>
      </c>
      <c r="U17" s="58">
        <f t="shared" si="4"/>
        <v>0</v>
      </c>
    </row>
    <row r="18" spans="1:21" ht="112.5">
      <c r="A18" s="21"/>
      <c r="B18" s="25" t="s">
        <v>179</v>
      </c>
      <c r="C18" s="31" t="s">
        <v>180</v>
      </c>
      <c r="D18" s="27" t="s">
        <v>174</v>
      </c>
      <c r="E18" s="58">
        <f t="shared" si="3"/>
        <v>34941.123234928637</v>
      </c>
      <c r="F18" s="58">
        <f t="shared" si="3"/>
        <v>0</v>
      </c>
      <c r="G18" s="58">
        <f t="shared" si="3"/>
        <v>23124.193700000007</v>
      </c>
      <c r="H18" s="58">
        <f t="shared" si="3"/>
        <v>23124.193700000007</v>
      </c>
      <c r="I18" s="58">
        <f t="shared" si="3"/>
        <v>0</v>
      </c>
      <c r="J18" s="58">
        <f t="shared" si="3"/>
        <v>0</v>
      </c>
      <c r="K18" s="58">
        <f t="shared" si="3"/>
        <v>0</v>
      </c>
      <c r="L18" s="58">
        <f t="shared" si="3"/>
        <v>0</v>
      </c>
      <c r="M18" s="58">
        <f t="shared" si="3"/>
        <v>19270.161416666659</v>
      </c>
      <c r="N18" s="58">
        <f>MAX(N$24:N$129)</f>
        <v>2024</v>
      </c>
      <c r="O18" s="58">
        <f t="shared" si="4"/>
        <v>29117.602695773869</v>
      </c>
      <c r="P18" s="58">
        <f t="shared" si="4"/>
        <v>0</v>
      </c>
      <c r="Q18" s="58">
        <f t="shared" si="4"/>
        <v>0</v>
      </c>
      <c r="R18" s="58">
        <f t="shared" si="4"/>
        <v>0</v>
      </c>
      <c r="S18" s="58">
        <f t="shared" si="4"/>
        <v>0</v>
      </c>
      <c r="T18" s="58">
        <f t="shared" si="4"/>
        <v>0</v>
      </c>
      <c r="U18" s="58">
        <f t="shared" si="4"/>
        <v>0</v>
      </c>
    </row>
    <row r="19" spans="1:21" ht="56.25">
      <c r="A19" s="21"/>
      <c r="B19" s="28" t="s">
        <v>181</v>
      </c>
      <c r="C19" s="29" t="s">
        <v>182</v>
      </c>
      <c r="D19" s="30" t="s">
        <v>174</v>
      </c>
      <c r="E19" s="58">
        <f t="shared" si="3"/>
        <v>0</v>
      </c>
      <c r="F19" s="58">
        <f t="shared" si="3"/>
        <v>0</v>
      </c>
      <c r="G19" s="58">
        <f t="shared" si="3"/>
        <v>0</v>
      </c>
      <c r="H19" s="58">
        <f t="shared" si="3"/>
        <v>0</v>
      </c>
      <c r="I19" s="58">
        <f t="shared" si="3"/>
        <v>0</v>
      </c>
      <c r="J19" s="58">
        <f t="shared" si="3"/>
        <v>0</v>
      </c>
      <c r="K19" s="58">
        <f t="shared" si="3"/>
        <v>0</v>
      </c>
      <c r="L19" s="58">
        <f t="shared" si="3"/>
        <v>0</v>
      </c>
      <c r="M19" s="58">
        <f t="shared" si="3"/>
        <v>0</v>
      </c>
      <c r="N19" s="58">
        <f>SUMIF($A$24:$A$129,$B19,N$24:N$129)</f>
        <v>0</v>
      </c>
      <c r="O19" s="58">
        <f t="shared" si="4"/>
        <v>0</v>
      </c>
      <c r="P19" s="58">
        <f t="shared" si="4"/>
        <v>0</v>
      </c>
      <c r="Q19" s="58">
        <f t="shared" si="4"/>
        <v>0</v>
      </c>
      <c r="R19" s="58">
        <f t="shared" si="4"/>
        <v>0</v>
      </c>
      <c r="S19" s="58">
        <f t="shared" si="4"/>
        <v>0</v>
      </c>
      <c r="T19" s="58">
        <f t="shared" si="4"/>
        <v>0</v>
      </c>
      <c r="U19" s="58">
        <f t="shared" si="4"/>
        <v>0</v>
      </c>
    </row>
    <row r="20" spans="1:21" ht="75">
      <c r="A20" s="21"/>
      <c r="B20" s="25" t="s">
        <v>183</v>
      </c>
      <c r="C20" s="26" t="s">
        <v>184</v>
      </c>
      <c r="D20" s="27" t="s">
        <v>174</v>
      </c>
      <c r="E20" s="58">
        <f t="shared" si="3"/>
        <v>0</v>
      </c>
      <c r="F20" s="58">
        <f t="shared" si="3"/>
        <v>0</v>
      </c>
      <c r="G20" s="58">
        <f t="shared" si="3"/>
        <v>0</v>
      </c>
      <c r="H20" s="58">
        <f t="shared" si="3"/>
        <v>0</v>
      </c>
      <c r="I20" s="58">
        <f t="shared" si="3"/>
        <v>0</v>
      </c>
      <c r="J20" s="58">
        <f t="shared" si="3"/>
        <v>0</v>
      </c>
      <c r="K20" s="58">
        <f t="shared" si="3"/>
        <v>0</v>
      </c>
      <c r="L20" s="58">
        <f t="shared" si="3"/>
        <v>0</v>
      </c>
      <c r="M20" s="58">
        <f t="shared" si="3"/>
        <v>0</v>
      </c>
      <c r="N20" s="58">
        <f>SUMIF($A$24:$A$129,$B20,N$24:N$129)</f>
        <v>0</v>
      </c>
      <c r="O20" s="58">
        <f t="shared" si="4"/>
        <v>0</v>
      </c>
      <c r="P20" s="58">
        <f t="shared" si="4"/>
        <v>0</v>
      </c>
      <c r="Q20" s="58">
        <f t="shared" si="4"/>
        <v>0</v>
      </c>
      <c r="R20" s="58">
        <f t="shared" si="4"/>
        <v>0</v>
      </c>
      <c r="S20" s="58">
        <f t="shared" si="4"/>
        <v>0</v>
      </c>
      <c r="T20" s="58">
        <f t="shared" si="4"/>
        <v>0</v>
      </c>
      <c r="U20" s="58">
        <f t="shared" si="4"/>
        <v>0</v>
      </c>
    </row>
    <row r="21" spans="1:21" ht="37.5">
      <c r="A21" s="21"/>
      <c r="B21" s="28" t="s">
        <v>185</v>
      </c>
      <c r="C21" s="32" t="s">
        <v>186</v>
      </c>
      <c r="D21" s="30" t="s">
        <v>174</v>
      </c>
      <c r="E21" s="58">
        <f t="shared" si="3"/>
        <v>1.6864422399999999</v>
      </c>
      <c r="F21" s="58">
        <f t="shared" si="3"/>
        <v>0</v>
      </c>
      <c r="G21" s="58">
        <f t="shared" si="3"/>
        <v>1.6864422399999999</v>
      </c>
      <c r="H21" s="58">
        <f t="shared" si="3"/>
        <v>0</v>
      </c>
      <c r="I21" s="58">
        <f t="shared" si="3"/>
        <v>0</v>
      </c>
      <c r="J21" s="58">
        <f t="shared" si="3"/>
        <v>0</v>
      </c>
      <c r="K21" s="58">
        <f t="shared" si="3"/>
        <v>1.6864422399999999</v>
      </c>
      <c r="L21" s="58">
        <f t="shared" si="3"/>
        <v>0</v>
      </c>
      <c r="M21" s="58">
        <f t="shared" si="3"/>
        <v>1.4053685333333332</v>
      </c>
      <c r="N21" s="58">
        <f>MAX(N$24:N$129)</f>
        <v>2024</v>
      </c>
      <c r="O21" s="58">
        <f t="shared" si="4"/>
        <v>1.4053685333333332</v>
      </c>
      <c r="P21" s="58">
        <f t="shared" si="4"/>
        <v>0</v>
      </c>
      <c r="Q21" s="58">
        <f t="shared" si="4"/>
        <v>0</v>
      </c>
      <c r="R21" s="58">
        <f t="shared" si="4"/>
        <v>0</v>
      </c>
      <c r="S21" s="58">
        <f t="shared" si="4"/>
        <v>0</v>
      </c>
      <c r="T21" s="58">
        <f t="shared" si="4"/>
        <v>0</v>
      </c>
      <c r="U21" s="58">
        <f t="shared" si="4"/>
        <v>0</v>
      </c>
    </row>
    <row r="22" spans="1:21" ht="18.75">
      <c r="A22" s="21"/>
      <c r="B22" s="33"/>
      <c r="C22" s="34"/>
      <c r="D22" s="35"/>
      <c r="E22" s="52"/>
      <c r="F22" s="35"/>
      <c r="G22" s="52"/>
      <c r="H22" s="52"/>
      <c r="I22" s="52"/>
      <c r="J22" s="52"/>
      <c r="K22" s="52"/>
      <c r="L22" s="52"/>
      <c r="M22" s="52"/>
      <c r="N22" s="52"/>
      <c r="O22" s="52"/>
      <c r="P22" s="35"/>
      <c r="Q22" s="35"/>
      <c r="R22" s="35"/>
      <c r="S22" s="35"/>
      <c r="T22" s="35"/>
      <c r="U22" s="35"/>
    </row>
    <row r="23" spans="1:21" ht="18.75">
      <c r="A23" s="21"/>
      <c r="B23" s="36" t="s">
        <v>187</v>
      </c>
      <c r="C23" s="37" t="s">
        <v>188</v>
      </c>
      <c r="D23" s="38" t="s">
        <v>174</v>
      </c>
      <c r="E23" s="38">
        <f t="shared" ref="E23:M23" si="5">SUM(E24,E50,E80,E125,E126,E127)</f>
        <v>37354.522500668645</v>
      </c>
      <c r="F23" s="38">
        <f t="shared" si="5"/>
        <v>0</v>
      </c>
      <c r="G23" s="38">
        <f t="shared" si="5"/>
        <v>25429.139371340014</v>
      </c>
      <c r="H23" s="38">
        <f t="shared" si="5"/>
        <v>23124.193700000007</v>
      </c>
      <c r="I23" s="38">
        <f t="shared" si="5"/>
        <v>0</v>
      </c>
      <c r="J23" s="38">
        <f t="shared" si="5"/>
        <v>90.858036000000013</v>
      </c>
      <c r="K23" s="38">
        <f t="shared" ref="K23" si="6">SUM(K24,K50,K80,K125,K126,K127)</f>
        <v>2199.3729297400077</v>
      </c>
      <c r="L23" s="38">
        <f t="shared" si="5"/>
        <v>14.714705599999998</v>
      </c>
      <c r="M23" s="38">
        <f t="shared" si="5"/>
        <v>21190.949476116668</v>
      </c>
      <c r="N23" s="38">
        <f>MAX(N24,N50,N80,N125,N126,N127)</f>
        <v>2024</v>
      </c>
      <c r="O23" s="38">
        <f t="shared" ref="O23:U23" si="7">SUM(O24,O50,O80,O125,O126,O127)</f>
        <v>30166.086088557211</v>
      </c>
      <c r="P23" s="38">
        <f t="shared" si="7"/>
        <v>0</v>
      </c>
      <c r="Q23" s="38">
        <f t="shared" si="7"/>
        <v>0</v>
      </c>
      <c r="R23" s="38">
        <f t="shared" si="7"/>
        <v>0</v>
      </c>
      <c r="S23" s="38">
        <f t="shared" si="7"/>
        <v>0</v>
      </c>
      <c r="T23" s="38">
        <f t="shared" si="7"/>
        <v>0</v>
      </c>
      <c r="U23" s="38">
        <f t="shared" si="7"/>
        <v>0</v>
      </c>
    </row>
    <row r="24" spans="1:21" ht="56.25">
      <c r="A24" s="21"/>
      <c r="B24" s="25" t="s">
        <v>189</v>
      </c>
      <c r="C24" s="26" t="s">
        <v>190</v>
      </c>
      <c r="D24" s="27" t="s">
        <v>174</v>
      </c>
      <c r="E24" s="58">
        <f t="shared" ref="E24:M24" si="8">SUM(E25,E29,E41)</f>
        <v>472.5806</v>
      </c>
      <c r="F24" s="58">
        <f t="shared" si="8"/>
        <v>0</v>
      </c>
      <c r="G24" s="58">
        <f t="shared" si="8"/>
        <v>402.57940559999997</v>
      </c>
      <c r="H24" s="58">
        <f t="shared" si="8"/>
        <v>0</v>
      </c>
      <c r="I24" s="58">
        <f t="shared" si="8"/>
        <v>0</v>
      </c>
      <c r="J24" s="58">
        <f t="shared" si="8"/>
        <v>0</v>
      </c>
      <c r="K24" s="58">
        <f t="shared" ref="K24" si="9">SUM(K25,K29,K41)</f>
        <v>387.86469999999997</v>
      </c>
      <c r="L24" s="58">
        <f t="shared" si="8"/>
        <v>14.714705599999998</v>
      </c>
      <c r="M24" s="58">
        <f t="shared" si="8"/>
        <v>335.48283800000002</v>
      </c>
      <c r="N24" s="58">
        <f>MAX(N25,N29,N41)</f>
        <v>2022</v>
      </c>
      <c r="O24" s="58">
        <f t="shared" ref="O24:U24" si="10">SUM(O25,O29,O41)</f>
        <v>335.48283800000002</v>
      </c>
      <c r="P24" s="58">
        <f t="shared" si="10"/>
        <v>0</v>
      </c>
      <c r="Q24" s="58">
        <f t="shared" si="10"/>
        <v>0</v>
      </c>
      <c r="R24" s="58">
        <f t="shared" si="10"/>
        <v>0</v>
      </c>
      <c r="S24" s="58">
        <f t="shared" si="10"/>
        <v>0</v>
      </c>
      <c r="T24" s="58">
        <f t="shared" si="10"/>
        <v>0</v>
      </c>
      <c r="U24" s="58">
        <f t="shared" si="10"/>
        <v>0</v>
      </c>
    </row>
    <row r="25" spans="1:21" ht="93.75">
      <c r="A25" s="21"/>
      <c r="B25" s="39" t="s">
        <v>191</v>
      </c>
      <c r="C25" s="40" t="s">
        <v>192</v>
      </c>
      <c r="D25" s="41" t="s">
        <v>174</v>
      </c>
      <c r="E25" s="96" t="str">
        <f>'1'!U27</f>
        <v>НД</v>
      </c>
      <c r="F25" s="96" t="s">
        <v>193</v>
      </c>
      <c r="G25" s="96" t="str">
        <f>'1'!BP27</f>
        <v>НД</v>
      </c>
      <c r="H25" s="96" t="str">
        <f>'1'!BQ27</f>
        <v>НД</v>
      </c>
      <c r="I25" s="96" t="str">
        <f>'1'!BR27</f>
        <v>НД</v>
      </c>
      <c r="J25" s="96" t="str">
        <f>'1'!BS27</f>
        <v>НД</v>
      </c>
      <c r="K25" s="96" t="str">
        <f>'1'!BT27</f>
        <v>НД</v>
      </c>
      <c r="L25" s="96" t="str">
        <f>'1'!BU27</f>
        <v>НД</v>
      </c>
      <c r="M25" s="96" t="str">
        <f>'2'!AJ27</f>
        <v>НД</v>
      </c>
      <c r="N25" s="96" t="s">
        <v>193</v>
      </c>
      <c r="O25" s="96" t="s">
        <v>193</v>
      </c>
      <c r="P25" s="41" t="s">
        <v>193</v>
      </c>
      <c r="Q25" s="41" t="s">
        <v>193</v>
      </c>
      <c r="R25" s="41" t="s">
        <v>193</v>
      </c>
      <c r="S25" s="41" t="s">
        <v>193</v>
      </c>
      <c r="T25" s="41" t="s">
        <v>193</v>
      </c>
      <c r="U25" s="41" t="s">
        <v>193</v>
      </c>
    </row>
    <row r="26" spans="1:21" ht="112.5">
      <c r="A26" s="21"/>
      <c r="B26" s="33" t="s">
        <v>194</v>
      </c>
      <c r="C26" s="34" t="s">
        <v>195</v>
      </c>
      <c r="D26" s="35" t="s">
        <v>174</v>
      </c>
      <c r="E26" s="52" t="str">
        <f>'1'!U28</f>
        <v>НД</v>
      </c>
      <c r="F26" s="35" t="s">
        <v>193</v>
      </c>
      <c r="G26" s="52" t="str">
        <f>'1'!BP28</f>
        <v>НД</v>
      </c>
      <c r="H26" s="52" t="str">
        <f>'1'!BQ28</f>
        <v>НД</v>
      </c>
      <c r="I26" s="52" t="str">
        <f>'1'!BR28</f>
        <v>НД</v>
      </c>
      <c r="J26" s="52" t="str">
        <f>'1'!BS28</f>
        <v>НД</v>
      </c>
      <c r="K26" s="52" t="str">
        <f>'1'!BT28</f>
        <v>НД</v>
      </c>
      <c r="L26" s="52" t="str">
        <f>'1'!BU28</f>
        <v>НД</v>
      </c>
      <c r="M26" s="52" t="str">
        <f>'2'!AJ28</f>
        <v>НД</v>
      </c>
      <c r="N26" s="52" t="s">
        <v>193</v>
      </c>
      <c r="O26" s="52" t="s">
        <v>193</v>
      </c>
      <c r="P26" s="35" t="s">
        <v>193</v>
      </c>
      <c r="Q26" s="35" t="s">
        <v>193</v>
      </c>
      <c r="R26" s="35" t="s">
        <v>193</v>
      </c>
      <c r="S26" s="35" t="s">
        <v>193</v>
      </c>
      <c r="T26" s="35" t="s">
        <v>193</v>
      </c>
      <c r="U26" s="35" t="s">
        <v>193</v>
      </c>
    </row>
    <row r="27" spans="1:21" ht="112.5">
      <c r="A27" s="21"/>
      <c r="B27" s="33" t="s">
        <v>196</v>
      </c>
      <c r="C27" s="34" t="s">
        <v>197</v>
      </c>
      <c r="D27" s="35" t="s">
        <v>174</v>
      </c>
      <c r="E27" s="52" t="str">
        <f>'1'!U29</f>
        <v>НД</v>
      </c>
      <c r="F27" s="35" t="s">
        <v>193</v>
      </c>
      <c r="G27" s="52" t="str">
        <f>'1'!BP29</f>
        <v>НД</v>
      </c>
      <c r="H27" s="52" t="str">
        <f>'1'!BQ29</f>
        <v>НД</v>
      </c>
      <c r="I27" s="52" t="str">
        <f>'1'!BR29</f>
        <v>НД</v>
      </c>
      <c r="J27" s="52" t="str">
        <f>'1'!BS29</f>
        <v>НД</v>
      </c>
      <c r="K27" s="52" t="str">
        <f>'1'!BT29</f>
        <v>НД</v>
      </c>
      <c r="L27" s="52" t="str">
        <f>'1'!BU29</f>
        <v>НД</v>
      </c>
      <c r="M27" s="52" t="str">
        <f>'2'!AJ29</f>
        <v>НД</v>
      </c>
      <c r="N27" s="52" t="s">
        <v>193</v>
      </c>
      <c r="O27" s="52" t="s">
        <v>193</v>
      </c>
      <c r="P27" s="35" t="s">
        <v>193</v>
      </c>
      <c r="Q27" s="35" t="s">
        <v>193</v>
      </c>
      <c r="R27" s="35" t="s">
        <v>193</v>
      </c>
      <c r="S27" s="35" t="s">
        <v>193</v>
      </c>
      <c r="T27" s="35" t="s">
        <v>193</v>
      </c>
      <c r="U27" s="35" t="s">
        <v>193</v>
      </c>
    </row>
    <row r="28" spans="1:21" ht="112.5">
      <c r="A28" s="21"/>
      <c r="B28" s="33" t="s">
        <v>198</v>
      </c>
      <c r="C28" s="34" t="s">
        <v>199</v>
      </c>
      <c r="D28" s="35" t="s">
        <v>174</v>
      </c>
      <c r="E28" s="52" t="str">
        <f>'1'!U30</f>
        <v>НД</v>
      </c>
      <c r="F28" s="35" t="s">
        <v>193</v>
      </c>
      <c r="G28" s="52" t="str">
        <f>'1'!BP30</f>
        <v>НД</v>
      </c>
      <c r="H28" s="52" t="str">
        <f>'1'!BQ30</f>
        <v>НД</v>
      </c>
      <c r="I28" s="52" t="str">
        <f>'1'!BR30</f>
        <v>НД</v>
      </c>
      <c r="J28" s="52" t="str">
        <f>'1'!BS30</f>
        <v>НД</v>
      </c>
      <c r="K28" s="52" t="str">
        <f>'1'!BT30</f>
        <v>НД</v>
      </c>
      <c r="L28" s="52" t="str">
        <f>'1'!BU30</f>
        <v>НД</v>
      </c>
      <c r="M28" s="52" t="str">
        <f>'2'!AJ30</f>
        <v>НД</v>
      </c>
      <c r="N28" s="52" t="s">
        <v>193</v>
      </c>
      <c r="O28" s="52" t="s">
        <v>193</v>
      </c>
      <c r="P28" s="35" t="s">
        <v>193</v>
      </c>
      <c r="Q28" s="35" t="s">
        <v>193</v>
      </c>
      <c r="R28" s="35" t="s">
        <v>193</v>
      </c>
      <c r="S28" s="35" t="s">
        <v>193</v>
      </c>
      <c r="T28" s="35" t="s">
        <v>193</v>
      </c>
      <c r="U28" s="35" t="s">
        <v>193</v>
      </c>
    </row>
    <row r="29" spans="1:21" ht="75">
      <c r="A29" s="21"/>
      <c r="B29" s="39" t="s">
        <v>202</v>
      </c>
      <c r="C29" s="40" t="s">
        <v>203</v>
      </c>
      <c r="D29" s="41" t="s">
        <v>174</v>
      </c>
      <c r="E29" s="96" t="str">
        <f>'1'!U31</f>
        <v>НД</v>
      </c>
      <c r="F29" s="96" t="s">
        <v>193</v>
      </c>
      <c r="G29" s="96" t="str">
        <f>'1'!BP31</f>
        <v>НД</v>
      </c>
      <c r="H29" s="96" t="str">
        <f>'1'!BQ31</f>
        <v>НД</v>
      </c>
      <c r="I29" s="96" t="str">
        <f>'1'!BR31</f>
        <v>НД</v>
      </c>
      <c r="J29" s="96" t="str">
        <f>'1'!BS31</f>
        <v>НД</v>
      </c>
      <c r="K29" s="96" t="str">
        <f>'1'!BT31</f>
        <v>НД</v>
      </c>
      <c r="L29" s="96" t="str">
        <f>'1'!BU31</f>
        <v>НД</v>
      </c>
      <c r="M29" s="96" t="str">
        <f>'2'!AJ31</f>
        <v>НД</v>
      </c>
      <c r="N29" s="96" t="s">
        <v>193</v>
      </c>
      <c r="O29" s="96" t="s">
        <v>193</v>
      </c>
      <c r="P29" s="41" t="s">
        <v>193</v>
      </c>
      <c r="Q29" s="41" t="s">
        <v>193</v>
      </c>
      <c r="R29" s="41" t="s">
        <v>193</v>
      </c>
      <c r="S29" s="41" t="s">
        <v>193</v>
      </c>
      <c r="T29" s="41" t="s">
        <v>193</v>
      </c>
      <c r="U29" s="41" t="s">
        <v>193</v>
      </c>
    </row>
    <row r="30" spans="1:21" ht="131.25">
      <c r="A30" s="21"/>
      <c r="B30" s="33" t="s">
        <v>204</v>
      </c>
      <c r="C30" s="34" t="s">
        <v>205</v>
      </c>
      <c r="D30" s="35" t="s">
        <v>174</v>
      </c>
      <c r="E30" s="52" t="str">
        <f>'1'!U32</f>
        <v>НД</v>
      </c>
      <c r="F30" s="35" t="s">
        <v>193</v>
      </c>
      <c r="G30" s="52" t="str">
        <f>'1'!BP32</f>
        <v>НД</v>
      </c>
      <c r="H30" s="52" t="str">
        <f>'1'!BQ32</f>
        <v>НД</v>
      </c>
      <c r="I30" s="52" t="str">
        <f>'1'!BR32</f>
        <v>НД</v>
      </c>
      <c r="J30" s="52" t="str">
        <f>'1'!BS32</f>
        <v>НД</v>
      </c>
      <c r="K30" s="52" t="str">
        <f>'1'!BT32</f>
        <v>НД</v>
      </c>
      <c r="L30" s="52" t="str">
        <f>'1'!BU32</f>
        <v>НД</v>
      </c>
      <c r="M30" s="52" t="str">
        <f>'2'!AJ32</f>
        <v>НД</v>
      </c>
      <c r="N30" s="52" t="s">
        <v>193</v>
      </c>
      <c r="O30" s="52" t="s">
        <v>193</v>
      </c>
      <c r="P30" s="35" t="s">
        <v>193</v>
      </c>
      <c r="Q30" s="35" t="s">
        <v>193</v>
      </c>
      <c r="R30" s="35" t="s">
        <v>193</v>
      </c>
      <c r="S30" s="35" t="s">
        <v>193</v>
      </c>
      <c r="T30" s="35" t="s">
        <v>193</v>
      </c>
      <c r="U30" s="35" t="s">
        <v>193</v>
      </c>
    </row>
    <row r="31" spans="1:21" ht="93.75">
      <c r="A31" s="21"/>
      <c r="B31" s="33" t="s">
        <v>206</v>
      </c>
      <c r="C31" s="34" t="s">
        <v>207</v>
      </c>
      <c r="D31" s="35" t="s">
        <v>174</v>
      </c>
      <c r="E31" s="52" t="str">
        <f>'1'!U33</f>
        <v>НД</v>
      </c>
      <c r="F31" s="35" t="s">
        <v>193</v>
      </c>
      <c r="G31" s="52" t="str">
        <f>'1'!BP33</f>
        <v>НД</v>
      </c>
      <c r="H31" s="52" t="str">
        <f>'1'!BQ33</f>
        <v>НД</v>
      </c>
      <c r="I31" s="52" t="str">
        <f>'1'!BR33</f>
        <v>НД</v>
      </c>
      <c r="J31" s="52" t="str">
        <f>'1'!BS33</f>
        <v>НД</v>
      </c>
      <c r="K31" s="52" t="str">
        <f>'1'!BT33</f>
        <v>НД</v>
      </c>
      <c r="L31" s="52" t="str">
        <f>'1'!BU33</f>
        <v>НД</v>
      </c>
      <c r="M31" s="52" t="str">
        <f>'2'!AJ33</f>
        <v>НД</v>
      </c>
      <c r="N31" s="52" t="s">
        <v>193</v>
      </c>
      <c r="O31" s="52" t="s">
        <v>193</v>
      </c>
      <c r="P31" s="35" t="s">
        <v>193</v>
      </c>
      <c r="Q31" s="35" t="s">
        <v>193</v>
      </c>
      <c r="R31" s="35" t="s">
        <v>193</v>
      </c>
      <c r="S31" s="35" t="s">
        <v>193</v>
      </c>
      <c r="T31" s="35" t="s">
        <v>193</v>
      </c>
      <c r="U31" s="35" t="s">
        <v>193</v>
      </c>
    </row>
    <row r="32" spans="1:21" ht="75">
      <c r="A32" s="21"/>
      <c r="B32" s="39" t="s">
        <v>208</v>
      </c>
      <c r="C32" s="40" t="s">
        <v>209</v>
      </c>
      <c r="D32" s="41" t="s">
        <v>174</v>
      </c>
      <c r="E32" s="96" t="str">
        <f>'1'!U34</f>
        <v>НД</v>
      </c>
      <c r="F32" s="96" t="s">
        <v>193</v>
      </c>
      <c r="G32" s="96" t="str">
        <f>'1'!BP34</f>
        <v>НД</v>
      </c>
      <c r="H32" s="96" t="str">
        <f>'1'!BQ34</f>
        <v>НД</v>
      </c>
      <c r="I32" s="96" t="str">
        <f>'1'!BR34</f>
        <v>НД</v>
      </c>
      <c r="J32" s="96" t="str">
        <f>'1'!BS34</f>
        <v>НД</v>
      </c>
      <c r="K32" s="96" t="str">
        <f>'1'!BT34</f>
        <v>НД</v>
      </c>
      <c r="L32" s="96" t="str">
        <f>'1'!BU34</f>
        <v>НД</v>
      </c>
      <c r="M32" s="96" t="str">
        <f>'2'!AJ34</f>
        <v>НД</v>
      </c>
      <c r="N32" s="96" t="s">
        <v>193</v>
      </c>
      <c r="O32" s="96" t="s">
        <v>193</v>
      </c>
      <c r="P32" s="41" t="s">
        <v>193</v>
      </c>
      <c r="Q32" s="41" t="s">
        <v>193</v>
      </c>
      <c r="R32" s="41" t="s">
        <v>193</v>
      </c>
      <c r="S32" s="41" t="s">
        <v>193</v>
      </c>
      <c r="T32" s="41" t="s">
        <v>193</v>
      </c>
      <c r="U32" s="41" t="s">
        <v>193</v>
      </c>
    </row>
    <row r="33" spans="1:21" ht="56.25">
      <c r="A33" s="21"/>
      <c r="B33" s="33" t="s">
        <v>210</v>
      </c>
      <c r="C33" s="34" t="s">
        <v>211</v>
      </c>
      <c r="D33" s="35" t="s">
        <v>174</v>
      </c>
      <c r="E33" s="52" t="str">
        <f>'1'!U35</f>
        <v>НД</v>
      </c>
      <c r="F33" s="35" t="s">
        <v>193</v>
      </c>
      <c r="G33" s="52" t="str">
        <f>'1'!BP35</f>
        <v>НД</v>
      </c>
      <c r="H33" s="52" t="str">
        <f>'1'!BQ35</f>
        <v>НД</v>
      </c>
      <c r="I33" s="52" t="str">
        <f>'1'!BR35</f>
        <v>НД</v>
      </c>
      <c r="J33" s="52" t="str">
        <f>'1'!BS35</f>
        <v>НД</v>
      </c>
      <c r="K33" s="52" t="str">
        <f>'1'!BT35</f>
        <v>НД</v>
      </c>
      <c r="L33" s="52" t="str">
        <f>'1'!BU35</f>
        <v>НД</v>
      </c>
      <c r="M33" s="52" t="str">
        <f>'2'!AJ35</f>
        <v>НД</v>
      </c>
      <c r="N33" s="52" t="s">
        <v>193</v>
      </c>
      <c r="O33" s="52" t="s">
        <v>193</v>
      </c>
      <c r="P33" s="35" t="s">
        <v>193</v>
      </c>
      <c r="Q33" s="35" t="s">
        <v>193</v>
      </c>
      <c r="R33" s="35" t="s">
        <v>193</v>
      </c>
      <c r="S33" s="35" t="s">
        <v>193</v>
      </c>
      <c r="T33" s="35" t="s">
        <v>193</v>
      </c>
      <c r="U33" s="35" t="s">
        <v>193</v>
      </c>
    </row>
    <row r="34" spans="1:21" ht="187.5">
      <c r="A34" s="21"/>
      <c r="B34" s="33" t="s">
        <v>210</v>
      </c>
      <c r="C34" s="34" t="s">
        <v>212</v>
      </c>
      <c r="D34" s="35" t="s">
        <v>174</v>
      </c>
      <c r="E34" s="52" t="str">
        <f>'1'!U36</f>
        <v>НД</v>
      </c>
      <c r="F34" s="35" t="s">
        <v>193</v>
      </c>
      <c r="G34" s="52" t="str">
        <f>'1'!BP36</f>
        <v>НД</v>
      </c>
      <c r="H34" s="52" t="str">
        <f>'1'!BQ36</f>
        <v>НД</v>
      </c>
      <c r="I34" s="52" t="str">
        <f>'1'!BR36</f>
        <v>НД</v>
      </c>
      <c r="J34" s="52" t="str">
        <f>'1'!BS36</f>
        <v>НД</v>
      </c>
      <c r="K34" s="52" t="str">
        <f>'1'!BT36</f>
        <v>НД</v>
      </c>
      <c r="L34" s="52" t="str">
        <f>'1'!BU36</f>
        <v>НД</v>
      </c>
      <c r="M34" s="52" t="str">
        <f>'2'!AJ36</f>
        <v>НД</v>
      </c>
      <c r="N34" s="52" t="s">
        <v>193</v>
      </c>
      <c r="O34" s="52" t="s">
        <v>193</v>
      </c>
      <c r="P34" s="35" t="s">
        <v>193</v>
      </c>
      <c r="Q34" s="35" t="s">
        <v>193</v>
      </c>
      <c r="R34" s="35" t="s">
        <v>193</v>
      </c>
      <c r="S34" s="35" t="s">
        <v>193</v>
      </c>
      <c r="T34" s="35" t="s">
        <v>193</v>
      </c>
      <c r="U34" s="35" t="s">
        <v>193</v>
      </c>
    </row>
    <row r="35" spans="1:21" ht="168.75">
      <c r="A35" s="21"/>
      <c r="B35" s="33" t="s">
        <v>210</v>
      </c>
      <c r="C35" s="34" t="s">
        <v>213</v>
      </c>
      <c r="D35" s="35" t="s">
        <v>174</v>
      </c>
      <c r="E35" s="52" t="str">
        <f>'1'!U37</f>
        <v>НД</v>
      </c>
      <c r="F35" s="35" t="s">
        <v>193</v>
      </c>
      <c r="G35" s="52" t="str">
        <f>'1'!BP37</f>
        <v>НД</v>
      </c>
      <c r="H35" s="52" t="str">
        <f>'1'!BQ37</f>
        <v>НД</v>
      </c>
      <c r="I35" s="52" t="str">
        <f>'1'!BR37</f>
        <v>НД</v>
      </c>
      <c r="J35" s="52" t="str">
        <f>'1'!BS37</f>
        <v>НД</v>
      </c>
      <c r="K35" s="52" t="str">
        <f>'1'!BT37</f>
        <v>НД</v>
      </c>
      <c r="L35" s="52" t="str">
        <f>'1'!BU37</f>
        <v>НД</v>
      </c>
      <c r="M35" s="52" t="str">
        <f>'2'!AJ37</f>
        <v>НД</v>
      </c>
      <c r="N35" s="52" t="s">
        <v>193</v>
      </c>
      <c r="O35" s="52" t="s">
        <v>193</v>
      </c>
      <c r="P35" s="35" t="s">
        <v>193</v>
      </c>
      <c r="Q35" s="35" t="s">
        <v>193</v>
      </c>
      <c r="R35" s="35" t="s">
        <v>193</v>
      </c>
      <c r="S35" s="35" t="s">
        <v>193</v>
      </c>
      <c r="T35" s="35" t="s">
        <v>193</v>
      </c>
      <c r="U35" s="35" t="s">
        <v>193</v>
      </c>
    </row>
    <row r="36" spans="1:21" ht="168.75">
      <c r="A36" s="21"/>
      <c r="B36" s="33" t="s">
        <v>210</v>
      </c>
      <c r="C36" s="34" t="s">
        <v>214</v>
      </c>
      <c r="D36" s="35" t="s">
        <v>174</v>
      </c>
      <c r="E36" s="52" t="str">
        <f>'1'!U38</f>
        <v>НД</v>
      </c>
      <c r="F36" s="35" t="s">
        <v>193</v>
      </c>
      <c r="G36" s="52" t="str">
        <f>'1'!BP38</f>
        <v>НД</v>
      </c>
      <c r="H36" s="52" t="str">
        <f>'1'!BQ38</f>
        <v>НД</v>
      </c>
      <c r="I36" s="52" t="str">
        <f>'1'!BR38</f>
        <v>НД</v>
      </c>
      <c r="J36" s="52" t="str">
        <f>'1'!BS38</f>
        <v>НД</v>
      </c>
      <c r="K36" s="52" t="str">
        <f>'1'!BT38</f>
        <v>НД</v>
      </c>
      <c r="L36" s="52" t="str">
        <f>'1'!BU38</f>
        <v>НД</v>
      </c>
      <c r="M36" s="52" t="str">
        <f>'2'!AJ38</f>
        <v>НД</v>
      </c>
      <c r="N36" s="52" t="s">
        <v>193</v>
      </c>
      <c r="O36" s="52" t="s">
        <v>193</v>
      </c>
      <c r="P36" s="35" t="s">
        <v>193</v>
      </c>
      <c r="Q36" s="35" t="s">
        <v>193</v>
      </c>
      <c r="R36" s="35" t="s">
        <v>193</v>
      </c>
      <c r="S36" s="35" t="s">
        <v>193</v>
      </c>
      <c r="T36" s="35" t="s">
        <v>193</v>
      </c>
      <c r="U36" s="35" t="s">
        <v>193</v>
      </c>
    </row>
    <row r="37" spans="1:21" ht="56.25">
      <c r="A37" s="21"/>
      <c r="B37" s="33" t="s">
        <v>215</v>
      </c>
      <c r="C37" s="34" t="s">
        <v>211</v>
      </c>
      <c r="D37" s="35" t="s">
        <v>174</v>
      </c>
      <c r="E37" s="52" t="str">
        <f>'1'!U39</f>
        <v>НД</v>
      </c>
      <c r="F37" s="35" t="s">
        <v>193</v>
      </c>
      <c r="G37" s="52" t="str">
        <f>'1'!BP39</f>
        <v>НД</v>
      </c>
      <c r="H37" s="52" t="str">
        <f>'1'!BQ39</f>
        <v>НД</v>
      </c>
      <c r="I37" s="52" t="str">
        <f>'1'!BR39</f>
        <v>НД</v>
      </c>
      <c r="J37" s="52" t="str">
        <f>'1'!BS39</f>
        <v>НД</v>
      </c>
      <c r="K37" s="52" t="str">
        <f>'1'!BT39</f>
        <v>НД</v>
      </c>
      <c r="L37" s="52" t="str">
        <f>'1'!BU39</f>
        <v>НД</v>
      </c>
      <c r="M37" s="52" t="str">
        <f>'2'!AJ39</f>
        <v>НД</v>
      </c>
      <c r="N37" s="52" t="s">
        <v>193</v>
      </c>
      <c r="O37" s="52" t="s">
        <v>193</v>
      </c>
      <c r="P37" s="35" t="s">
        <v>193</v>
      </c>
      <c r="Q37" s="35" t="s">
        <v>193</v>
      </c>
      <c r="R37" s="35" t="s">
        <v>193</v>
      </c>
      <c r="S37" s="35" t="s">
        <v>193</v>
      </c>
      <c r="T37" s="35" t="s">
        <v>193</v>
      </c>
      <c r="U37" s="35" t="s">
        <v>193</v>
      </c>
    </row>
    <row r="38" spans="1:21" ht="187.5">
      <c r="A38" s="21"/>
      <c r="B38" s="33" t="s">
        <v>215</v>
      </c>
      <c r="C38" s="34" t="s">
        <v>212</v>
      </c>
      <c r="D38" s="35" t="s">
        <v>174</v>
      </c>
      <c r="E38" s="52" t="str">
        <f>'1'!U40</f>
        <v>НД</v>
      </c>
      <c r="F38" s="35" t="s">
        <v>193</v>
      </c>
      <c r="G38" s="52" t="str">
        <f>'1'!BP40</f>
        <v>НД</v>
      </c>
      <c r="H38" s="52" t="str">
        <f>'1'!BQ40</f>
        <v>НД</v>
      </c>
      <c r="I38" s="52" t="str">
        <f>'1'!BR40</f>
        <v>НД</v>
      </c>
      <c r="J38" s="52" t="str">
        <f>'1'!BS40</f>
        <v>НД</v>
      </c>
      <c r="K38" s="52" t="str">
        <f>'1'!BT40</f>
        <v>НД</v>
      </c>
      <c r="L38" s="52" t="str">
        <f>'1'!BU40</f>
        <v>НД</v>
      </c>
      <c r="M38" s="52" t="str">
        <f>'2'!AJ40</f>
        <v>НД</v>
      </c>
      <c r="N38" s="52" t="s">
        <v>193</v>
      </c>
      <c r="O38" s="52" t="s">
        <v>193</v>
      </c>
      <c r="P38" s="35" t="s">
        <v>193</v>
      </c>
      <c r="Q38" s="35" t="s">
        <v>193</v>
      </c>
      <c r="R38" s="35" t="s">
        <v>193</v>
      </c>
      <c r="S38" s="35" t="s">
        <v>193</v>
      </c>
      <c r="T38" s="35" t="s">
        <v>193</v>
      </c>
      <c r="U38" s="35" t="s">
        <v>193</v>
      </c>
    </row>
    <row r="39" spans="1:21" ht="168.75">
      <c r="A39" s="21"/>
      <c r="B39" s="33" t="s">
        <v>215</v>
      </c>
      <c r="C39" s="34" t="s">
        <v>213</v>
      </c>
      <c r="D39" s="35" t="s">
        <v>174</v>
      </c>
      <c r="E39" s="52" t="str">
        <f>'1'!U41</f>
        <v>НД</v>
      </c>
      <c r="F39" s="35" t="s">
        <v>193</v>
      </c>
      <c r="G39" s="52" t="str">
        <f>'1'!BP41</f>
        <v>НД</v>
      </c>
      <c r="H39" s="52" t="str">
        <f>'1'!BQ41</f>
        <v>НД</v>
      </c>
      <c r="I39" s="52" t="str">
        <f>'1'!BR41</f>
        <v>НД</v>
      </c>
      <c r="J39" s="52" t="str">
        <f>'1'!BS41</f>
        <v>НД</v>
      </c>
      <c r="K39" s="52" t="str">
        <f>'1'!BT41</f>
        <v>НД</v>
      </c>
      <c r="L39" s="52" t="str">
        <f>'1'!BU41</f>
        <v>НД</v>
      </c>
      <c r="M39" s="52" t="str">
        <f>'2'!AJ41</f>
        <v>НД</v>
      </c>
      <c r="N39" s="52" t="s">
        <v>193</v>
      </c>
      <c r="O39" s="52" t="s">
        <v>193</v>
      </c>
      <c r="P39" s="35" t="s">
        <v>193</v>
      </c>
      <c r="Q39" s="35" t="s">
        <v>193</v>
      </c>
      <c r="R39" s="35" t="s">
        <v>193</v>
      </c>
      <c r="S39" s="35" t="s">
        <v>193</v>
      </c>
      <c r="T39" s="35" t="s">
        <v>193</v>
      </c>
      <c r="U39" s="35" t="s">
        <v>193</v>
      </c>
    </row>
    <row r="40" spans="1:21" ht="168.75">
      <c r="A40" s="21"/>
      <c r="B40" s="33" t="s">
        <v>215</v>
      </c>
      <c r="C40" s="34" t="s">
        <v>216</v>
      </c>
      <c r="D40" s="35" t="s">
        <v>174</v>
      </c>
      <c r="E40" s="52" t="str">
        <f>'1'!U42</f>
        <v>НД</v>
      </c>
      <c r="F40" s="35" t="s">
        <v>193</v>
      </c>
      <c r="G40" s="52" t="str">
        <f>'1'!BP42</f>
        <v>НД</v>
      </c>
      <c r="H40" s="52" t="str">
        <f>'1'!BQ42</f>
        <v>НД</v>
      </c>
      <c r="I40" s="52" t="str">
        <f>'1'!BR42</f>
        <v>НД</v>
      </c>
      <c r="J40" s="52" t="str">
        <f>'1'!BS42</f>
        <v>НД</v>
      </c>
      <c r="K40" s="52" t="str">
        <f>'1'!BT42</f>
        <v>НД</v>
      </c>
      <c r="L40" s="52" t="str">
        <f>'1'!BU42</f>
        <v>НД</v>
      </c>
      <c r="M40" s="52" t="str">
        <f>'2'!AJ42</f>
        <v>НД</v>
      </c>
      <c r="N40" s="52" t="s">
        <v>193</v>
      </c>
      <c r="O40" s="52" t="s">
        <v>193</v>
      </c>
      <c r="P40" s="35" t="s">
        <v>193</v>
      </c>
      <c r="Q40" s="35" t="s">
        <v>193</v>
      </c>
      <c r="R40" s="35" t="s">
        <v>193</v>
      </c>
      <c r="S40" s="35" t="s">
        <v>193</v>
      </c>
      <c r="T40" s="35" t="s">
        <v>193</v>
      </c>
      <c r="U40" s="35" t="s">
        <v>193</v>
      </c>
    </row>
    <row r="41" spans="1:21" ht="168.75">
      <c r="A41" s="21"/>
      <c r="B41" s="39" t="s">
        <v>217</v>
      </c>
      <c r="C41" s="40" t="s">
        <v>218</v>
      </c>
      <c r="D41" s="41" t="s">
        <v>174</v>
      </c>
      <c r="E41" s="96">
        <f t="shared" ref="E41:M41" si="11">SUM(E42,E45)</f>
        <v>472.5806</v>
      </c>
      <c r="F41" s="96">
        <f t="shared" si="11"/>
        <v>0</v>
      </c>
      <c r="G41" s="96">
        <f t="shared" si="11"/>
        <v>402.57940559999997</v>
      </c>
      <c r="H41" s="96">
        <f t="shared" si="11"/>
        <v>0</v>
      </c>
      <c r="I41" s="96">
        <f t="shared" si="11"/>
        <v>0</v>
      </c>
      <c r="J41" s="96">
        <f t="shared" si="11"/>
        <v>0</v>
      </c>
      <c r="K41" s="96">
        <f t="shared" ref="K41" si="12">SUM(K42,K45)</f>
        <v>387.86469999999997</v>
      </c>
      <c r="L41" s="96">
        <f t="shared" si="11"/>
        <v>14.714705599999998</v>
      </c>
      <c r="M41" s="96">
        <f t="shared" si="11"/>
        <v>335.48283800000002</v>
      </c>
      <c r="N41" s="96">
        <f>MAX(N42,N45)</f>
        <v>2022</v>
      </c>
      <c r="O41" s="96">
        <f t="shared" ref="O41:U41" si="13">SUM(O42,O45)</f>
        <v>335.48283800000002</v>
      </c>
      <c r="P41" s="96">
        <f t="shared" si="13"/>
        <v>0</v>
      </c>
      <c r="Q41" s="96">
        <f t="shared" si="13"/>
        <v>0</v>
      </c>
      <c r="R41" s="96">
        <f t="shared" si="13"/>
        <v>0</v>
      </c>
      <c r="S41" s="96">
        <f t="shared" si="13"/>
        <v>0</v>
      </c>
      <c r="T41" s="96">
        <f t="shared" si="13"/>
        <v>0</v>
      </c>
      <c r="U41" s="96">
        <f t="shared" si="13"/>
        <v>0</v>
      </c>
    </row>
    <row r="42" spans="1:21" ht="150">
      <c r="A42" s="21"/>
      <c r="B42" s="33" t="s">
        <v>219</v>
      </c>
      <c r="C42" s="34" t="s">
        <v>220</v>
      </c>
      <c r="D42" s="35" t="s">
        <v>174</v>
      </c>
      <c r="E42" s="52">
        <f t="shared" ref="E42:M42" si="14">SUM(E43:E44)</f>
        <v>51.123599999999996</v>
      </c>
      <c r="F42" s="52">
        <f t="shared" si="14"/>
        <v>0</v>
      </c>
      <c r="G42" s="52">
        <f t="shared" si="14"/>
        <v>14.714705599999998</v>
      </c>
      <c r="H42" s="52">
        <f t="shared" si="14"/>
        <v>0</v>
      </c>
      <c r="I42" s="52">
        <f t="shared" si="14"/>
        <v>0</v>
      </c>
      <c r="J42" s="52">
        <f t="shared" si="14"/>
        <v>0</v>
      </c>
      <c r="K42" s="52">
        <f t="shared" ref="K42" si="15">SUM(K43:K44)</f>
        <v>0</v>
      </c>
      <c r="L42" s="52">
        <f t="shared" si="14"/>
        <v>14.714705599999998</v>
      </c>
      <c r="M42" s="52">
        <f t="shared" si="14"/>
        <v>12.262254666666667</v>
      </c>
      <c r="N42" s="52">
        <f>MAX(N43:N44)</f>
        <v>2021</v>
      </c>
      <c r="O42" s="52">
        <f t="shared" ref="O42:U42" si="16">SUM(O43:O44)</f>
        <v>12.262254666666667</v>
      </c>
      <c r="P42" s="52">
        <f t="shared" si="16"/>
        <v>0</v>
      </c>
      <c r="Q42" s="52">
        <f t="shared" si="16"/>
        <v>0</v>
      </c>
      <c r="R42" s="52">
        <f t="shared" si="16"/>
        <v>0</v>
      </c>
      <c r="S42" s="52">
        <f t="shared" si="16"/>
        <v>0</v>
      </c>
      <c r="T42" s="52">
        <f t="shared" si="16"/>
        <v>0</v>
      </c>
      <c r="U42" s="52">
        <f t="shared" si="16"/>
        <v>0</v>
      </c>
    </row>
    <row r="43" spans="1:21" ht="75">
      <c r="A43" s="25" t="s">
        <v>175</v>
      </c>
      <c r="B43" s="33" t="s">
        <v>219</v>
      </c>
      <c r="C43" s="34" t="s">
        <v>221</v>
      </c>
      <c r="D43" s="43" t="s">
        <v>222</v>
      </c>
      <c r="E43" s="52">
        <f>'1'!U45</f>
        <v>41.635199999999998</v>
      </c>
      <c r="F43" s="35" t="s">
        <v>1166</v>
      </c>
      <c r="G43" s="52">
        <f>SUM(H43:L43)</f>
        <v>9.7502399999999998</v>
      </c>
      <c r="H43" s="52">
        <f>'1'!BQ45</f>
        <v>0</v>
      </c>
      <c r="I43" s="52">
        <f>'1'!BR45</f>
        <v>0</v>
      </c>
      <c r="J43" s="52">
        <f>'1'!BS45</f>
        <v>0</v>
      </c>
      <c r="K43" s="52">
        <f>'1'!BT45</f>
        <v>0</v>
      </c>
      <c r="L43" s="52">
        <f>'1'!BU45</f>
        <v>9.7502399999999998</v>
      </c>
      <c r="M43" s="52">
        <f>'2'!AJ45</f>
        <v>8.1251999999999995</v>
      </c>
      <c r="N43" s="190">
        <f>'4'!CN47</f>
        <v>2021</v>
      </c>
      <c r="O43" s="52">
        <f>'4'!E47</f>
        <v>8.1251999999999995</v>
      </c>
      <c r="P43" s="35" t="str">
        <f>'12'!AC35</f>
        <v>Технологическое присоединение</v>
      </c>
      <c r="Q43" s="35" t="s">
        <v>193</v>
      </c>
      <c r="R43" s="35" t="s">
        <v>193</v>
      </c>
      <c r="S43" s="35" t="s">
        <v>193</v>
      </c>
      <c r="T43" s="35" t="s">
        <v>193</v>
      </c>
      <c r="U43" s="35" t="s">
        <v>193</v>
      </c>
    </row>
    <row r="44" spans="1:21" ht="36" customHeight="1">
      <c r="A44" s="25" t="s">
        <v>175</v>
      </c>
      <c r="B44" s="33" t="s">
        <v>219</v>
      </c>
      <c r="C44" s="34" t="s">
        <v>223</v>
      </c>
      <c r="D44" s="43" t="s">
        <v>224</v>
      </c>
      <c r="E44" s="52">
        <f>'1'!U46</f>
        <v>9.4884000000000004</v>
      </c>
      <c r="F44" s="35" t="s">
        <v>1166</v>
      </c>
      <c r="G44" s="52">
        <f>SUM(H44:L44)</f>
        <v>4.9644655999999996</v>
      </c>
      <c r="H44" s="52">
        <f>'1'!BQ46</f>
        <v>0</v>
      </c>
      <c r="I44" s="52">
        <f>'1'!BR46</f>
        <v>0</v>
      </c>
      <c r="J44" s="52">
        <f>'1'!BS46</f>
        <v>0</v>
      </c>
      <c r="K44" s="52">
        <f>'1'!BT46</f>
        <v>0</v>
      </c>
      <c r="L44" s="52">
        <f>'1'!BU46</f>
        <v>4.9644655999999996</v>
      </c>
      <c r="M44" s="52">
        <f>'2'!AJ46</f>
        <v>4.1370546666666668</v>
      </c>
      <c r="N44" s="190">
        <f>'4'!CN48</f>
        <v>2021</v>
      </c>
      <c r="O44" s="52">
        <f>'4'!E48</f>
        <v>4.1370546666666668</v>
      </c>
      <c r="P44" s="35" t="str">
        <f>'12'!AC36</f>
        <v>Технологическое присоединение</v>
      </c>
      <c r="Q44" s="35" t="s">
        <v>193</v>
      </c>
      <c r="R44" s="35" t="s">
        <v>193</v>
      </c>
      <c r="S44" s="35" t="s">
        <v>193</v>
      </c>
      <c r="T44" s="35" t="s">
        <v>193</v>
      </c>
      <c r="U44" s="35" t="s">
        <v>193</v>
      </c>
    </row>
    <row r="45" spans="1:21" ht="150">
      <c r="A45" s="21"/>
      <c r="B45" s="33" t="s">
        <v>225</v>
      </c>
      <c r="C45" s="34" t="s">
        <v>226</v>
      </c>
      <c r="D45" s="35" t="s">
        <v>174</v>
      </c>
      <c r="E45" s="52">
        <f t="shared" ref="E45:M45" si="17">SUM(E46:E49)</f>
        <v>421.45699999999999</v>
      </c>
      <c r="F45" s="52">
        <f t="shared" si="17"/>
        <v>0</v>
      </c>
      <c r="G45" s="52">
        <f t="shared" si="17"/>
        <v>387.86469999999997</v>
      </c>
      <c r="H45" s="52">
        <f t="shared" si="17"/>
        <v>0</v>
      </c>
      <c r="I45" s="52">
        <f t="shared" si="17"/>
        <v>0</v>
      </c>
      <c r="J45" s="52">
        <f t="shared" si="17"/>
        <v>0</v>
      </c>
      <c r="K45" s="52">
        <f t="shared" ref="K45" si="18">SUM(K46:K49)</f>
        <v>387.86469999999997</v>
      </c>
      <c r="L45" s="52">
        <f t="shared" si="17"/>
        <v>0</v>
      </c>
      <c r="M45" s="52">
        <f t="shared" si="17"/>
        <v>323.22058333333337</v>
      </c>
      <c r="N45" s="52">
        <f>MAX(N46:N49)</f>
        <v>2022</v>
      </c>
      <c r="O45" s="52">
        <f t="shared" ref="O45:U45" si="19">SUM(O46:O49)</f>
        <v>323.22058333333337</v>
      </c>
      <c r="P45" s="52">
        <f t="shared" si="19"/>
        <v>0</v>
      </c>
      <c r="Q45" s="52">
        <f t="shared" si="19"/>
        <v>0</v>
      </c>
      <c r="R45" s="52">
        <f t="shared" si="19"/>
        <v>0</v>
      </c>
      <c r="S45" s="52">
        <f t="shared" si="19"/>
        <v>0</v>
      </c>
      <c r="T45" s="52">
        <f t="shared" si="19"/>
        <v>0</v>
      </c>
      <c r="U45" s="52">
        <f t="shared" si="19"/>
        <v>0</v>
      </c>
    </row>
    <row r="46" spans="1:21" ht="117" customHeight="1">
      <c r="A46" s="25" t="s">
        <v>175</v>
      </c>
      <c r="B46" s="33" t="s">
        <v>225</v>
      </c>
      <c r="C46" s="44" t="s">
        <v>227</v>
      </c>
      <c r="D46" s="43" t="s">
        <v>228</v>
      </c>
      <c r="E46" s="52">
        <f>'1'!U48</f>
        <v>166.20099999999999</v>
      </c>
      <c r="F46" s="35" t="s">
        <v>1166</v>
      </c>
      <c r="G46" s="52">
        <f>SUM(H46:L46)</f>
        <v>132.6087</v>
      </c>
      <c r="H46" s="52">
        <f>'1'!BQ48</f>
        <v>0</v>
      </c>
      <c r="I46" s="52">
        <f>'1'!BR48</f>
        <v>0</v>
      </c>
      <c r="J46" s="52">
        <f>'1'!BS48</f>
        <v>0</v>
      </c>
      <c r="K46" s="52">
        <f>'1'!BT48</f>
        <v>132.6087</v>
      </c>
      <c r="L46" s="52">
        <f>'1'!BU48</f>
        <v>0</v>
      </c>
      <c r="M46" s="52">
        <f>'2'!AJ48</f>
        <v>110.50725</v>
      </c>
      <c r="N46" s="190">
        <f>'4'!CN50</f>
        <v>2022</v>
      </c>
      <c r="O46" s="52">
        <f>'4'!E50</f>
        <v>110.50725</v>
      </c>
      <c r="P46" s="35" t="str">
        <f>'12'!AC38</f>
        <v xml:space="preserve">Исключение необходимости ввода ГВО  в энергоузле  Южного берега Крыма  </v>
      </c>
      <c r="Q46" s="35" t="s">
        <v>193</v>
      </c>
      <c r="R46" s="35" t="s">
        <v>193</v>
      </c>
      <c r="S46" s="35" t="s">
        <v>193</v>
      </c>
      <c r="T46" s="35" t="s">
        <v>193</v>
      </c>
      <c r="U46" s="35" t="s">
        <v>193</v>
      </c>
    </row>
    <row r="47" spans="1:21" ht="133.5" customHeight="1">
      <c r="A47" s="25" t="s">
        <v>175</v>
      </c>
      <c r="B47" s="33" t="s">
        <v>225</v>
      </c>
      <c r="C47" s="44" t="s">
        <v>229</v>
      </c>
      <c r="D47" s="43" t="s">
        <v>230</v>
      </c>
      <c r="E47" s="52">
        <f>'1'!U49</f>
        <v>255.256</v>
      </c>
      <c r="F47" s="35" t="s">
        <v>1166</v>
      </c>
      <c r="G47" s="52">
        <f>SUM(H47:L47)</f>
        <v>255.256</v>
      </c>
      <c r="H47" s="52">
        <f>'1'!BQ49</f>
        <v>0</v>
      </c>
      <c r="I47" s="52">
        <f>'1'!BR49</f>
        <v>0</v>
      </c>
      <c r="J47" s="52">
        <f>'1'!BS49</f>
        <v>0</v>
      </c>
      <c r="K47" s="52">
        <f>'1'!BT49</f>
        <v>255.256</v>
      </c>
      <c r="L47" s="52">
        <f>'1'!BU49</f>
        <v>0</v>
      </c>
      <c r="M47" s="52">
        <f>'2'!AJ49</f>
        <v>212.71333333333334</v>
      </c>
      <c r="N47" s="190">
        <f>'4'!CN51</f>
        <v>2022</v>
      </c>
      <c r="O47" s="52">
        <f>'4'!E51</f>
        <v>212.71333333333334</v>
      </c>
      <c r="P47" s="35" t="str">
        <f>'12'!AC39</f>
        <v xml:space="preserve">Исключение необходимости ввода ГВО  в энергоузле  Южного берега Крыма , снятие сетевых ограничений по ранее выданным ТУ </v>
      </c>
      <c r="Q47" s="35" t="s">
        <v>193</v>
      </c>
      <c r="R47" s="35" t="s">
        <v>193</v>
      </c>
      <c r="S47" s="35" t="s">
        <v>193</v>
      </c>
      <c r="T47" s="35" t="s">
        <v>193</v>
      </c>
      <c r="U47" s="35" t="s">
        <v>193</v>
      </c>
    </row>
    <row r="48" spans="1:21" ht="18.75">
      <c r="A48" s="25" t="s">
        <v>175</v>
      </c>
      <c r="B48" s="33" t="s">
        <v>225</v>
      </c>
      <c r="C48" s="45">
        <v>0</v>
      </c>
      <c r="D48" s="43">
        <v>0</v>
      </c>
      <c r="E48" s="52">
        <f>'1'!U50</f>
        <v>0</v>
      </c>
      <c r="F48" s="35">
        <v>0</v>
      </c>
      <c r="G48" s="52">
        <f>SUM(H48:L48)</f>
        <v>0</v>
      </c>
      <c r="H48" s="52">
        <f>'1'!BQ50</f>
        <v>0</v>
      </c>
      <c r="I48" s="52">
        <f>'1'!BR50</f>
        <v>0</v>
      </c>
      <c r="J48" s="52">
        <f>'1'!BS50</f>
        <v>0</v>
      </c>
      <c r="K48" s="52">
        <f>'1'!BT50</f>
        <v>0</v>
      </c>
      <c r="L48" s="52">
        <f>'1'!BU50</f>
        <v>0</v>
      </c>
      <c r="M48" s="52">
        <f>'2'!AJ50</f>
        <v>0</v>
      </c>
      <c r="N48" s="190">
        <v>0</v>
      </c>
      <c r="O48" s="52">
        <f>'4'!E52</f>
        <v>0</v>
      </c>
      <c r="P48" s="35">
        <f>'12'!AC40</f>
        <v>0</v>
      </c>
      <c r="Q48" s="35" t="s">
        <v>193</v>
      </c>
      <c r="R48" s="35" t="s">
        <v>193</v>
      </c>
      <c r="S48" s="35" t="s">
        <v>193</v>
      </c>
      <c r="T48" s="35" t="s">
        <v>193</v>
      </c>
      <c r="U48" s="35" t="s">
        <v>193</v>
      </c>
    </row>
    <row r="49" spans="1:21" ht="18.75">
      <c r="A49" s="25" t="s">
        <v>175</v>
      </c>
      <c r="B49" s="33" t="s">
        <v>225</v>
      </c>
      <c r="C49" s="45">
        <v>0</v>
      </c>
      <c r="D49" s="43">
        <v>0</v>
      </c>
      <c r="E49" s="52">
        <f>'1'!U51</f>
        <v>0</v>
      </c>
      <c r="F49" s="35">
        <v>0</v>
      </c>
      <c r="G49" s="52">
        <f>SUM(H49:L49)</f>
        <v>0</v>
      </c>
      <c r="H49" s="52">
        <f>'1'!BQ51</f>
        <v>0</v>
      </c>
      <c r="I49" s="52">
        <f>'1'!BR51</f>
        <v>0</v>
      </c>
      <c r="J49" s="52">
        <f>'1'!BS51</f>
        <v>0</v>
      </c>
      <c r="K49" s="52">
        <f>'1'!BT51</f>
        <v>0</v>
      </c>
      <c r="L49" s="52">
        <f>'1'!BU51</f>
        <v>0</v>
      </c>
      <c r="M49" s="52">
        <f>'2'!AJ51</f>
        <v>0</v>
      </c>
      <c r="N49" s="190">
        <v>0</v>
      </c>
      <c r="O49" s="52">
        <f>'4'!E53</f>
        <v>0</v>
      </c>
      <c r="P49" s="35">
        <f>'12'!AC41</f>
        <v>0</v>
      </c>
      <c r="Q49" s="35" t="s">
        <v>193</v>
      </c>
      <c r="R49" s="35" t="s">
        <v>193</v>
      </c>
      <c r="S49" s="35" t="s">
        <v>193</v>
      </c>
      <c r="T49" s="35" t="s">
        <v>193</v>
      </c>
      <c r="U49" s="35" t="s">
        <v>193</v>
      </c>
    </row>
    <row r="50" spans="1:21" ht="75">
      <c r="A50" s="21"/>
      <c r="B50" s="25" t="s">
        <v>231</v>
      </c>
      <c r="C50" s="26" t="s">
        <v>232</v>
      </c>
      <c r="D50" s="27" t="s">
        <v>174</v>
      </c>
      <c r="E50" s="58">
        <f t="shared" ref="E50:M50" si="20">SUM(E51,E58,E70)</f>
        <v>1939.132223500008</v>
      </c>
      <c r="F50" s="58">
        <f t="shared" si="20"/>
        <v>0</v>
      </c>
      <c r="G50" s="58">
        <f t="shared" si="20"/>
        <v>1900.6798235000083</v>
      </c>
      <c r="H50" s="58">
        <f t="shared" si="20"/>
        <v>0</v>
      </c>
      <c r="I50" s="58">
        <f t="shared" si="20"/>
        <v>0</v>
      </c>
      <c r="J50" s="58">
        <f t="shared" si="20"/>
        <v>90.858036000000013</v>
      </c>
      <c r="K50" s="58">
        <f t="shared" ref="K50" si="21">SUM(K51,K58,K70)</f>
        <v>1809.821787500008</v>
      </c>
      <c r="L50" s="58">
        <f t="shared" si="20"/>
        <v>0</v>
      </c>
      <c r="M50" s="58">
        <f t="shared" si="20"/>
        <v>1583.8998529166734</v>
      </c>
      <c r="N50" s="58">
        <f>MAX(N51,N58,N70)</f>
        <v>2022</v>
      </c>
      <c r="O50" s="58">
        <f t="shared" ref="O50:U50" si="22">SUM(O51,O58,O70)</f>
        <v>711.59518625000669</v>
      </c>
      <c r="P50" s="58">
        <f t="shared" si="22"/>
        <v>0</v>
      </c>
      <c r="Q50" s="58">
        <f t="shared" si="22"/>
        <v>0</v>
      </c>
      <c r="R50" s="58">
        <f t="shared" si="22"/>
        <v>0</v>
      </c>
      <c r="S50" s="58">
        <f t="shared" si="22"/>
        <v>0</v>
      </c>
      <c r="T50" s="58">
        <f t="shared" si="22"/>
        <v>0</v>
      </c>
      <c r="U50" s="58">
        <f t="shared" si="22"/>
        <v>0</v>
      </c>
    </row>
    <row r="51" spans="1:21" ht="131.25">
      <c r="A51" s="21"/>
      <c r="B51" s="39" t="s">
        <v>233</v>
      </c>
      <c r="C51" s="40" t="s">
        <v>234</v>
      </c>
      <c r="D51" s="41" t="s">
        <v>174</v>
      </c>
      <c r="E51" s="96">
        <f>'1'!U53</f>
        <v>1593.3648000000001</v>
      </c>
      <c r="F51" s="96" t="s">
        <v>193</v>
      </c>
      <c r="G51" s="96">
        <f>'1'!BP53</f>
        <v>1554.9124000000002</v>
      </c>
      <c r="H51" s="96">
        <f>'1'!BQ53</f>
        <v>0</v>
      </c>
      <c r="I51" s="96">
        <f>'1'!BR53</f>
        <v>0</v>
      </c>
      <c r="J51" s="96">
        <f>'1'!BS53</f>
        <v>90.063504000000009</v>
      </c>
      <c r="K51" s="96">
        <f>'1'!BT53</f>
        <v>1464.848896</v>
      </c>
      <c r="L51" s="96">
        <f>'1'!BU53</f>
        <v>0</v>
      </c>
      <c r="M51" s="96">
        <f>'2'!AJ53</f>
        <v>1295.7603333333334</v>
      </c>
      <c r="N51" s="96">
        <f>N52</f>
        <v>2022</v>
      </c>
      <c r="O51" s="96">
        <f>O52</f>
        <v>423.45566666666667</v>
      </c>
      <c r="P51" s="41" t="s">
        <v>193</v>
      </c>
      <c r="Q51" s="41" t="s">
        <v>193</v>
      </c>
      <c r="R51" s="41" t="s">
        <v>193</v>
      </c>
      <c r="S51" s="41" t="s">
        <v>193</v>
      </c>
      <c r="T51" s="41" t="s">
        <v>193</v>
      </c>
      <c r="U51" s="41" t="s">
        <v>193</v>
      </c>
    </row>
    <row r="52" spans="1:21" ht="75">
      <c r="A52" s="21"/>
      <c r="B52" s="33" t="s">
        <v>235</v>
      </c>
      <c r="C52" s="34" t="s">
        <v>236</v>
      </c>
      <c r="D52" s="35" t="s">
        <v>174</v>
      </c>
      <c r="E52" s="52">
        <f>'1'!U54</f>
        <v>1593.3648000000001</v>
      </c>
      <c r="F52" s="35" t="s">
        <v>193</v>
      </c>
      <c r="G52" s="52">
        <f>'1'!BP54</f>
        <v>1554.9124000000002</v>
      </c>
      <c r="H52" s="52">
        <f>'1'!BQ54</f>
        <v>0</v>
      </c>
      <c r="I52" s="52">
        <f>'1'!BR54</f>
        <v>0</v>
      </c>
      <c r="J52" s="52">
        <f>'1'!BS54</f>
        <v>90.063504000000009</v>
      </c>
      <c r="K52" s="52">
        <f>'1'!BT54</f>
        <v>1464.848896</v>
      </c>
      <c r="L52" s="52">
        <f>'1'!BU54</f>
        <v>0</v>
      </c>
      <c r="M52" s="52">
        <f>'2'!AJ54</f>
        <v>1295.7603333333334</v>
      </c>
      <c r="N52" s="52">
        <f>MAX(N53:N54)</f>
        <v>2022</v>
      </c>
      <c r="O52" s="52">
        <f>SUM(O53:O54)</f>
        <v>423.45566666666667</v>
      </c>
      <c r="P52" s="35" t="s">
        <v>193</v>
      </c>
      <c r="Q52" s="35" t="s">
        <v>193</v>
      </c>
      <c r="R52" s="35" t="s">
        <v>193</v>
      </c>
      <c r="S52" s="35" t="s">
        <v>193</v>
      </c>
      <c r="T52" s="35" t="s">
        <v>193</v>
      </c>
      <c r="U52" s="35" t="s">
        <v>193</v>
      </c>
    </row>
    <row r="53" spans="1:21" ht="93" customHeight="1">
      <c r="A53" s="28" t="s">
        <v>177</v>
      </c>
      <c r="B53" s="33" t="s">
        <v>235</v>
      </c>
      <c r="C53" s="34" t="s">
        <v>237</v>
      </c>
      <c r="D53" s="35" t="s">
        <v>238</v>
      </c>
      <c r="E53" s="52">
        <f>'1'!U55</f>
        <v>91.962000000000003</v>
      </c>
      <c r="F53" s="35" t="s">
        <v>1166</v>
      </c>
      <c r="G53" s="52">
        <f>SUM(H53:L53)</f>
        <v>91.962600000000009</v>
      </c>
      <c r="H53" s="52">
        <f>'1'!BQ55</f>
        <v>0</v>
      </c>
      <c r="I53" s="52">
        <f>'1'!BR55</f>
        <v>0</v>
      </c>
      <c r="J53" s="52">
        <f>'1'!BS55</f>
        <v>2.558964</v>
      </c>
      <c r="K53" s="52">
        <f>'1'!BT55</f>
        <v>89.403636000000006</v>
      </c>
      <c r="L53" s="52">
        <f>'1'!BU55</f>
        <v>0</v>
      </c>
      <c r="M53" s="52">
        <f>'2'!AJ55</f>
        <v>76.635500000000008</v>
      </c>
      <c r="N53" s="190">
        <f>'4'!CN57</f>
        <v>2022</v>
      </c>
      <c r="O53" s="52">
        <f>'4'!E57</f>
        <v>76.635000000000005</v>
      </c>
      <c r="P53" s="35" t="s">
        <v>1167</v>
      </c>
      <c r="Q53" s="35" t="s">
        <v>193</v>
      </c>
      <c r="R53" s="35" t="s">
        <v>193</v>
      </c>
      <c r="S53" s="35" t="s">
        <v>193</v>
      </c>
      <c r="T53" s="35" t="s">
        <v>193</v>
      </c>
      <c r="U53" s="35" t="s">
        <v>193</v>
      </c>
    </row>
    <row r="54" spans="1:21" ht="147.75" customHeight="1">
      <c r="A54" s="28" t="s">
        <v>177</v>
      </c>
      <c r="B54" s="33" t="s">
        <v>235</v>
      </c>
      <c r="C54" s="34" t="s">
        <v>239</v>
      </c>
      <c r="D54" s="46" t="s">
        <v>240</v>
      </c>
      <c r="E54" s="52">
        <f>'1'!U56</f>
        <v>416.1848</v>
      </c>
      <c r="F54" s="35" t="s">
        <v>1166</v>
      </c>
      <c r="G54" s="52">
        <f>SUM(H54:L54)</f>
        <v>416.1848</v>
      </c>
      <c r="H54" s="52">
        <f>'1'!BQ56</f>
        <v>0</v>
      </c>
      <c r="I54" s="52">
        <f>'1'!BR56</f>
        <v>0</v>
      </c>
      <c r="J54" s="52">
        <f>'1'!BS56</f>
        <v>87.504540000000006</v>
      </c>
      <c r="K54" s="52">
        <f>'1'!BT56</f>
        <v>328.68025999999998</v>
      </c>
      <c r="L54" s="52">
        <f>'1'!BU56</f>
        <v>0</v>
      </c>
      <c r="M54" s="52">
        <f>'2'!AJ56</f>
        <v>346.82066666666668</v>
      </c>
      <c r="N54" s="190">
        <f>'4'!CN58</f>
        <v>2022</v>
      </c>
      <c r="O54" s="52">
        <f>'4'!E58</f>
        <v>346.82066666666668</v>
      </c>
      <c r="P54" s="35" t="str">
        <f>'12'!AC49</f>
        <v>Внедрение ССПИ  - наличие телеметрической информации в необходимом объеме для обеспечения наблюдаемости, качества планирования и управления  электроэнергетическим режимом энергосистемы.</v>
      </c>
      <c r="Q54" s="35" t="s">
        <v>193</v>
      </c>
      <c r="R54" s="35" t="s">
        <v>193</v>
      </c>
      <c r="S54" s="35" t="s">
        <v>193</v>
      </c>
      <c r="T54" s="35" t="s">
        <v>193</v>
      </c>
      <c r="U54" s="35" t="s">
        <v>193</v>
      </c>
    </row>
    <row r="55" spans="1:21" ht="147.75" customHeight="1">
      <c r="A55" s="28"/>
      <c r="B55" s="356" t="s">
        <v>235</v>
      </c>
      <c r="C55" s="34" t="s">
        <v>1306</v>
      </c>
      <c r="D55" s="350" t="s">
        <v>1307</v>
      </c>
      <c r="E55" s="52">
        <f>'1'!U57</f>
        <v>38.451999999999998</v>
      </c>
      <c r="F55" s="350" t="s">
        <v>1166</v>
      </c>
      <c r="G55" s="52">
        <f>SUM(H55:L55)</f>
        <v>0</v>
      </c>
      <c r="H55" s="52">
        <f>'1'!BQ57</f>
        <v>0</v>
      </c>
      <c r="I55" s="52">
        <f>'1'!BR57</f>
        <v>0</v>
      </c>
      <c r="J55" s="52">
        <f>'1'!BS57</f>
        <v>0</v>
      </c>
      <c r="K55" s="52">
        <f>'1'!BT57</f>
        <v>0</v>
      </c>
      <c r="L55" s="52">
        <f>'1'!BU57</f>
        <v>0</v>
      </c>
      <c r="M55" s="52">
        <f>'2'!AJ57</f>
        <v>0</v>
      </c>
      <c r="N55" s="190">
        <f>'4'!CN59</f>
        <v>2023</v>
      </c>
      <c r="O55" s="52">
        <f>'4'!E59</f>
        <v>0</v>
      </c>
      <c r="P55" s="350" t="str">
        <f>'12'!AC50</f>
        <v>Внедрение ССПИ  - наличие телеметрической информации в необходимом объеме для обеспечения наблюдаемости, качества планирования и управления  электроэнергетическим режимом энергосистемы.</v>
      </c>
      <c r="Q55" s="350" t="s">
        <v>193</v>
      </c>
      <c r="R55" s="350" t="s">
        <v>193</v>
      </c>
      <c r="S55" s="350" t="s">
        <v>193</v>
      </c>
      <c r="T55" s="350" t="s">
        <v>193</v>
      </c>
      <c r="U55" s="350" t="s">
        <v>193</v>
      </c>
    </row>
    <row r="56" spans="1:21" ht="147.75" customHeight="1">
      <c r="A56" s="28" t="s">
        <v>177</v>
      </c>
      <c r="B56" s="336" t="s">
        <v>235</v>
      </c>
      <c r="C56" s="341" t="s">
        <v>1296</v>
      </c>
      <c r="D56" s="334" t="s">
        <v>1297</v>
      </c>
      <c r="E56" s="52">
        <f>'1'!U58</f>
        <v>1046.7660000000001</v>
      </c>
      <c r="F56" s="334" t="s">
        <v>1166</v>
      </c>
      <c r="G56" s="52">
        <f>SUM(H56:L56)</f>
        <v>1046.7650000000001</v>
      </c>
      <c r="H56" s="52">
        <f>'1'!BQ58</f>
        <v>0</v>
      </c>
      <c r="I56" s="52">
        <f>'1'!BR58</f>
        <v>0</v>
      </c>
      <c r="J56" s="52">
        <f>'1'!BS58</f>
        <v>0</v>
      </c>
      <c r="K56" s="52">
        <f>'1'!BT58</f>
        <v>1046.7650000000001</v>
      </c>
      <c r="L56" s="52">
        <f>'1'!BU58</f>
        <v>0</v>
      </c>
      <c r="M56" s="52">
        <f>'2'!AJ58</f>
        <v>872.30416666666667</v>
      </c>
      <c r="N56" s="190">
        <f>'4'!CN60</f>
        <v>2022</v>
      </c>
      <c r="O56" s="52">
        <f>'4'!E60</f>
        <v>872.30416666666679</v>
      </c>
      <c r="P56" s="334" t="str">
        <f>'12'!AC51</f>
        <v>Исключение превышения АДТН одного трансформатора в режиме аварийного отключения второго трансформатора</v>
      </c>
      <c r="Q56" s="334" t="s">
        <v>193</v>
      </c>
      <c r="R56" s="334" t="s">
        <v>193</v>
      </c>
      <c r="S56" s="334" t="s">
        <v>193</v>
      </c>
      <c r="T56" s="334" t="s">
        <v>193</v>
      </c>
      <c r="U56" s="334" t="s">
        <v>193</v>
      </c>
    </row>
    <row r="57" spans="1:21" ht="112.5">
      <c r="A57" s="21"/>
      <c r="B57" s="33" t="s">
        <v>241</v>
      </c>
      <c r="C57" s="34" t="s">
        <v>242</v>
      </c>
      <c r="D57" s="35" t="s">
        <v>174</v>
      </c>
      <c r="E57" s="52" t="str">
        <f>'1'!U59</f>
        <v>НД</v>
      </c>
      <c r="F57" s="35" t="s">
        <v>193</v>
      </c>
      <c r="G57" s="52" t="str">
        <f>'1'!BP59</f>
        <v>НД</v>
      </c>
      <c r="H57" s="52" t="str">
        <f>'1'!BQ59</f>
        <v>НД</v>
      </c>
      <c r="I57" s="52" t="str">
        <f>'1'!BR59</f>
        <v>НД</v>
      </c>
      <c r="J57" s="52" t="str">
        <f>'1'!BS59</f>
        <v>НД</v>
      </c>
      <c r="K57" s="52" t="str">
        <f>'1'!BT59</f>
        <v>НД</v>
      </c>
      <c r="L57" s="52" t="str">
        <f>'1'!BU59</f>
        <v>НД</v>
      </c>
      <c r="M57" s="52" t="str">
        <f>'2'!AJ59</f>
        <v>НД</v>
      </c>
      <c r="N57" s="52" t="s">
        <v>193</v>
      </c>
      <c r="O57" s="52" t="s">
        <v>193</v>
      </c>
      <c r="P57" s="35" t="s">
        <v>193</v>
      </c>
      <c r="Q57" s="35" t="s">
        <v>193</v>
      </c>
      <c r="R57" s="35" t="s">
        <v>193</v>
      </c>
      <c r="S57" s="35" t="s">
        <v>193</v>
      </c>
      <c r="T57" s="35" t="s">
        <v>193</v>
      </c>
      <c r="U57" s="35" t="s">
        <v>193</v>
      </c>
    </row>
    <row r="58" spans="1:21" ht="93.75">
      <c r="A58" s="21"/>
      <c r="B58" s="39" t="s">
        <v>243</v>
      </c>
      <c r="C58" s="40" t="s">
        <v>244</v>
      </c>
      <c r="D58" s="41" t="s">
        <v>174</v>
      </c>
      <c r="E58" s="96" t="str">
        <f>'1'!U60</f>
        <v>НД</v>
      </c>
      <c r="F58" s="96" t="s">
        <v>193</v>
      </c>
      <c r="G58" s="96" t="str">
        <f>'1'!BP60</f>
        <v>НД</v>
      </c>
      <c r="H58" s="96" t="str">
        <f>'1'!BQ60</f>
        <v>НД</v>
      </c>
      <c r="I58" s="96" t="str">
        <f>'1'!BR60</f>
        <v>НД</v>
      </c>
      <c r="J58" s="96" t="str">
        <f>'1'!BS60</f>
        <v>НД</v>
      </c>
      <c r="K58" s="96" t="str">
        <f>'1'!BT60</f>
        <v>НД</v>
      </c>
      <c r="L58" s="96" t="str">
        <f>'1'!BU60</f>
        <v>НД</v>
      </c>
      <c r="M58" s="96" t="str">
        <f>'2'!AJ60</f>
        <v>НД</v>
      </c>
      <c r="N58" s="96" t="s">
        <v>193</v>
      </c>
      <c r="O58" s="96" t="s">
        <v>193</v>
      </c>
      <c r="P58" s="41" t="s">
        <v>193</v>
      </c>
      <c r="Q58" s="41" t="s">
        <v>193</v>
      </c>
      <c r="R58" s="41" t="s">
        <v>193</v>
      </c>
      <c r="S58" s="41" t="s">
        <v>193</v>
      </c>
      <c r="T58" s="41" t="s">
        <v>193</v>
      </c>
      <c r="U58" s="41" t="s">
        <v>193</v>
      </c>
    </row>
    <row r="59" spans="1:21" ht="56.25">
      <c r="A59" s="21"/>
      <c r="B59" s="33" t="s">
        <v>245</v>
      </c>
      <c r="C59" s="34" t="s">
        <v>246</v>
      </c>
      <c r="D59" s="35" t="s">
        <v>174</v>
      </c>
      <c r="E59" s="52" t="str">
        <f>'1'!U61</f>
        <v>НД</v>
      </c>
      <c r="F59" s="35" t="s">
        <v>193</v>
      </c>
      <c r="G59" s="52" t="str">
        <f>'1'!BP61</f>
        <v>НД</v>
      </c>
      <c r="H59" s="52" t="str">
        <f>'1'!BQ61</f>
        <v>НД</v>
      </c>
      <c r="I59" s="52" t="str">
        <f>'1'!BR61</f>
        <v>НД</v>
      </c>
      <c r="J59" s="52" t="str">
        <f>'1'!BS61</f>
        <v>НД</v>
      </c>
      <c r="K59" s="52" t="str">
        <f>'1'!BT61</f>
        <v>НД</v>
      </c>
      <c r="L59" s="52" t="str">
        <f>'1'!BU61</f>
        <v>НД</v>
      </c>
      <c r="M59" s="52" t="str">
        <f>'2'!AJ61</f>
        <v>НД</v>
      </c>
      <c r="N59" s="52" t="s">
        <v>193</v>
      </c>
      <c r="O59" s="52" t="s">
        <v>193</v>
      </c>
      <c r="P59" s="35" t="s">
        <v>193</v>
      </c>
      <c r="Q59" s="35" t="s">
        <v>193</v>
      </c>
      <c r="R59" s="35" t="s">
        <v>193</v>
      </c>
      <c r="S59" s="35" t="s">
        <v>193</v>
      </c>
      <c r="T59" s="35" t="s">
        <v>193</v>
      </c>
      <c r="U59" s="35" t="s">
        <v>193</v>
      </c>
    </row>
    <row r="60" spans="1:21" ht="75">
      <c r="A60" s="21"/>
      <c r="B60" s="33" t="s">
        <v>247</v>
      </c>
      <c r="C60" s="34" t="s">
        <v>248</v>
      </c>
      <c r="D60" s="35" t="s">
        <v>174</v>
      </c>
      <c r="E60" s="52" t="str">
        <f>'1'!U62</f>
        <v>НД</v>
      </c>
      <c r="F60" s="35" t="s">
        <v>193</v>
      </c>
      <c r="G60" s="52" t="str">
        <f>'1'!BP62</f>
        <v>НД</v>
      </c>
      <c r="H60" s="52" t="str">
        <f>'1'!BQ62</f>
        <v>НД</v>
      </c>
      <c r="I60" s="52" t="str">
        <f>'1'!BR62</f>
        <v>НД</v>
      </c>
      <c r="J60" s="52" t="str">
        <f>'1'!BS62</f>
        <v>НД</v>
      </c>
      <c r="K60" s="52" t="str">
        <f>'1'!BT62</f>
        <v>НД</v>
      </c>
      <c r="L60" s="52" t="str">
        <f>'1'!BU62</f>
        <v>НД</v>
      </c>
      <c r="M60" s="52" t="str">
        <f>'2'!AJ62</f>
        <v>НД</v>
      </c>
      <c r="N60" s="52" t="s">
        <v>193</v>
      </c>
      <c r="O60" s="52" t="s">
        <v>193</v>
      </c>
      <c r="P60" s="35" t="s">
        <v>193</v>
      </c>
      <c r="Q60" s="35" t="s">
        <v>193</v>
      </c>
      <c r="R60" s="35" t="s">
        <v>193</v>
      </c>
      <c r="S60" s="35" t="s">
        <v>193</v>
      </c>
      <c r="T60" s="35" t="s">
        <v>193</v>
      </c>
      <c r="U60" s="35" t="s">
        <v>193</v>
      </c>
    </row>
    <row r="61" spans="1:21" ht="75">
      <c r="A61" s="21"/>
      <c r="B61" s="39" t="s">
        <v>249</v>
      </c>
      <c r="C61" s="40" t="s">
        <v>250</v>
      </c>
      <c r="D61" s="41" t="s">
        <v>174</v>
      </c>
      <c r="E61" s="96" t="str">
        <f>'1'!U63</f>
        <v>НД</v>
      </c>
      <c r="F61" s="96" t="s">
        <v>193</v>
      </c>
      <c r="G61" s="96" t="str">
        <f>'1'!BP63</f>
        <v>НД</v>
      </c>
      <c r="H61" s="96" t="str">
        <f>'1'!BQ63</f>
        <v>НД</v>
      </c>
      <c r="I61" s="96" t="str">
        <f>'1'!BR63</f>
        <v>НД</v>
      </c>
      <c r="J61" s="96" t="str">
        <f>'1'!BS63</f>
        <v>НД</v>
      </c>
      <c r="K61" s="96" t="str">
        <f>'1'!BT63</f>
        <v>НД</v>
      </c>
      <c r="L61" s="96" t="str">
        <f>'1'!BU63</f>
        <v>НД</v>
      </c>
      <c r="M61" s="96" t="str">
        <f>'2'!AJ63</f>
        <v>НД</v>
      </c>
      <c r="N61" s="96" t="s">
        <v>193</v>
      </c>
      <c r="O61" s="96" t="s">
        <v>193</v>
      </c>
      <c r="P61" s="41" t="s">
        <v>193</v>
      </c>
      <c r="Q61" s="41" t="s">
        <v>193</v>
      </c>
      <c r="R61" s="41" t="s">
        <v>193</v>
      </c>
      <c r="S61" s="41" t="s">
        <v>193</v>
      </c>
      <c r="T61" s="41" t="s">
        <v>193</v>
      </c>
      <c r="U61" s="41" t="s">
        <v>193</v>
      </c>
    </row>
    <row r="62" spans="1:21" ht="56.25">
      <c r="A62" s="21"/>
      <c r="B62" s="33" t="s">
        <v>251</v>
      </c>
      <c r="C62" s="34" t="s">
        <v>252</v>
      </c>
      <c r="D62" s="35" t="s">
        <v>174</v>
      </c>
      <c r="E62" s="52" t="str">
        <f>'1'!U64</f>
        <v>НД</v>
      </c>
      <c r="F62" s="35" t="s">
        <v>193</v>
      </c>
      <c r="G62" s="52" t="str">
        <f>'1'!BP64</f>
        <v>НД</v>
      </c>
      <c r="H62" s="52" t="str">
        <f>'1'!BQ64</f>
        <v>НД</v>
      </c>
      <c r="I62" s="52" t="str">
        <f>'1'!BR64</f>
        <v>НД</v>
      </c>
      <c r="J62" s="52" t="str">
        <f>'1'!BS64</f>
        <v>НД</v>
      </c>
      <c r="K62" s="52" t="str">
        <f>'1'!BT64</f>
        <v>НД</v>
      </c>
      <c r="L62" s="52" t="str">
        <f>'1'!BU64</f>
        <v>НД</v>
      </c>
      <c r="M62" s="52" t="str">
        <f>'2'!AJ64</f>
        <v>НД</v>
      </c>
      <c r="N62" s="52" t="s">
        <v>193</v>
      </c>
      <c r="O62" s="52" t="s">
        <v>193</v>
      </c>
      <c r="P62" s="35" t="s">
        <v>193</v>
      </c>
      <c r="Q62" s="35" t="s">
        <v>193</v>
      </c>
      <c r="R62" s="35" t="s">
        <v>193</v>
      </c>
      <c r="S62" s="35" t="s">
        <v>193</v>
      </c>
      <c r="T62" s="35" t="s">
        <v>193</v>
      </c>
      <c r="U62" s="35" t="s">
        <v>193</v>
      </c>
    </row>
    <row r="63" spans="1:21" ht="56.25">
      <c r="A63" s="21"/>
      <c r="B63" s="33" t="s">
        <v>253</v>
      </c>
      <c r="C63" s="34" t="s">
        <v>254</v>
      </c>
      <c r="D63" s="35" t="s">
        <v>174</v>
      </c>
      <c r="E63" s="52" t="str">
        <f>'1'!U65</f>
        <v>НД</v>
      </c>
      <c r="F63" s="35" t="s">
        <v>193</v>
      </c>
      <c r="G63" s="52" t="str">
        <f>'1'!BP65</f>
        <v>НД</v>
      </c>
      <c r="H63" s="52" t="str">
        <f>'1'!BQ65</f>
        <v>НД</v>
      </c>
      <c r="I63" s="52" t="str">
        <f>'1'!BR65</f>
        <v>НД</v>
      </c>
      <c r="J63" s="52" t="str">
        <f>'1'!BS65</f>
        <v>НД</v>
      </c>
      <c r="K63" s="52" t="str">
        <f>'1'!BT65</f>
        <v>НД</v>
      </c>
      <c r="L63" s="52" t="str">
        <f>'1'!BU65</f>
        <v>НД</v>
      </c>
      <c r="M63" s="52" t="str">
        <f>'2'!AJ65</f>
        <v>НД</v>
      </c>
      <c r="N63" s="52" t="s">
        <v>193</v>
      </c>
      <c r="O63" s="52" t="s">
        <v>193</v>
      </c>
      <c r="P63" s="35" t="s">
        <v>193</v>
      </c>
      <c r="Q63" s="35" t="s">
        <v>193</v>
      </c>
      <c r="R63" s="35" t="s">
        <v>193</v>
      </c>
      <c r="S63" s="35" t="s">
        <v>193</v>
      </c>
      <c r="T63" s="35" t="s">
        <v>193</v>
      </c>
      <c r="U63" s="35" t="s">
        <v>193</v>
      </c>
    </row>
    <row r="64" spans="1:21" ht="56.25">
      <c r="A64" s="21"/>
      <c r="B64" s="33" t="s">
        <v>255</v>
      </c>
      <c r="C64" s="34" t="s">
        <v>256</v>
      </c>
      <c r="D64" s="35" t="s">
        <v>174</v>
      </c>
      <c r="E64" s="52" t="str">
        <f>'1'!U66</f>
        <v>НД</v>
      </c>
      <c r="F64" s="35" t="s">
        <v>193</v>
      </c>
      <c r="G64" s="52" t="str">
        <f>'1'!BP66</f>
        <v>НД</v>
      </c>
      <c r="H64" s="52" t="str">
        <f>'1'!BQ66</f>
        <v>НД</v>
      </c>
      <c r="I64" s="52" t="str">
        <f>'1'!BR66</f>
        <v>НД</v>
      </c>
      <c r="J64" s="52" t="str">
        <f>'1'!BS66</f>
        <v>НД</v>
      </c>
      <c r="K64" s="52" t="str">
        <f>'1'!BT66</f>
        <v>НД</v>
      </c>
      <c r="L64" s="52" t="str">
        <f>'1'!BU66</f>
        <v>НД</v>
      </c>
      <c r="M64" s="52" t="str">
        <f>'2'!AJ66</f>
        <v>НД</v>
      </c>
      <c r="N64" s="52" t="s">
        <v>193</v>
      </c>
      <c r="O64" s="52" t="s">
        <v>193</v>
      </c>
      <c r="P64" s="35" t="s">
        <v>193</v>
      </c>
      <c r="Q64" s="35" t="s">
        <v>193</v>
      </c>
      <c r="R64" s="35" t="s">
        <v>193</v>
      </c>
      <c r="S64" s="35" t="s">
        <v>193</v>
      </c>
      <c r="T64" s="35" t="s">
        <v>193</v>
      </c>
      <c r="U64" s="35" t="s">
        <v>193</v>
      </c>
    </row>
    <row r="65" spans="1:21" ht="56.25">
      <c r="A65" s="21"/>
      <c r="B65" s="33" t="s">
        <v>257</v>
      </c>
      <c r="C65" s="34" t="s">
        <v>258</v>
      </c>
      <c r="D65" s="35" t="s">
        <v>174</v>
      </c>
      <c r="E65" s="52" t="str">
        <f>'1'!U67</f>
        <v>НД</v>
      </c>
      <c r="F65" s="35" t="s">
        <v>193</v>
      </c>
      <c r="G65" s="52" t="str">
        <f>'1'!BP67</f>
        <v>НД</v>
      </c>
      <c r="H65" s="52" t="str">
        <f>'1'!BQ67</f>
        <v>НД</v>
      </c>
      <c r="I65" s="52" t="str">
        <f>'1'!BR67</f>
        <v>НД</v>
      </c>
      <c r="J65" s="52" t="str">
        <f>'1'!BS67</f>
        <v>НД</v>
      </c>
      <c r="K65" s="52" t="str">
        <f>'1'!BT67</f>
        <v>НД</v>
      </c>
      <c r="L65" s="52" t="str">
        <f>'1'!BU67</f>
        <v>НД</v>
      </c>
      <c r="M65" s="52" t="str">
        <f>'2'!AJ67</f>
        <v>НД</v>
      </c>
      <c r="N65" s="52" t="s">
        <v>193</v>
      </c>
      <c r="O65" s="52" t="s">
        <v>193</v>
      </c>
      <c r="P65" s="35" t="s">
        <v>193</v>
      </c>
      <c r="Q65" s="35" t="s">
        <v>193</v>
      </c>
      <c r="R65" s="35" t="s">
        <v>193</v>
      </c>
      <c r="S65" s="35" t="s">
        <v>193</v>
      </c>
      <c r="T65" s="35" t="s">
        <v>193</v>
      </c>
      <c r="U65" s="35" t="s">
        <v>193</v>
      </c>
    </row>
    <row r="66" spans="1:21" ht="93.75">
      <c r="A66" s="21"/>
      <c r="B66" s="33" t="s">
        <v>259</v>
      </c>
      <c r="C66" s="34" t="s">
        <v>260</v>
      </c>
      <c r="D66" s="35" t="s">
        <v>174</v>
      </c>
      <c r="E66" s="52" t="str">
        <f>'1'!U68</f>
        <v>НД</v>
      </c>
      <c r="F66" s="35" t="s">
        <v>193</v>
      </c>
      <c r="G66" s="52" t="str">
        <f>'1'!BP68</f>
        <v>НД</v>
      </c>
      <c r="H66" s="52" t="str">
        <f>'1'!BQ68</f>
        <v>НД</v>
      </c>
      <c r="I66" s="52" t="str">
        <f>'1'!BR68</f>
        <v>НД</v>
      </c>
      <c r="J66" s="52" t="str">
        <f>'1'!BS68</f>
        <v>НД</v>
      </c>
      <c r="K66" s="52" t="str">
        <f>'1'!BT68</f>
        <v>НД</v>
      </c>
      <c r="L66" s="52" t="str">
        <f>'1'!BU68</f>
        <v>НД</v>
      </c>
      <c r="M66" s="52" t="str">
        <f>'2'!AJ68</f>
        <v>НД</v>
      </c>
      <c r="N66" s="52" t="s">
        <v>193</v>
      </c>
      <c r="O66" s="52" t="s">
        <v>193</v>
      </c>
      <c r="P66" s="35" t="s">
        <v>193</v>
      </c>
      <c r="Q66" s="35" t="s">
        <v>193</v>
      </c>
      <c r="R66" s="35" t="s">
        <v>193</v>
      </c>
      <c r="S66" s="35" t="s">
        <v>193</v>
      </c>
      <c r="T66" s="35" t="s">
        <v>193</v>
      </c>
      <c r="U66" s="35" t="s">
        <v>193</v>
      </c>
    </row>
    <row r="67" spans="1:21" ht="75">
      <c r="A67" s="21"/>
      <c r="B67" s="33" t="s">
        <v>261</v>
      </c>
      <c r="C67" s="34" t="s">
        <v>262</v>
      </c>
      <c r="D67" s="35" t="s">
        <v>174</v>
      </c>
      <c r="E67" s="52" t="str">
        <f>'1'!U69</f>
        <v>НД</v>
      </c>
      <c r="F67" s="35" t="s">
        <v>193</v>
      </c>
      <c r="G67" s="52" t="str">
        <f>'1'!BP69</f>
        <v>НД</v>
      </c>
      <c r="H67" s="52" t="str">
        <f>'1'!BQ69</f>
        <v>НД</v>
      </c>
      <c r="I67" s="52" t="str">
        <f>'1'!BR69</f>
        <v>НД</v>
      </c>
      <c r="J67" s="52" t="str">
        <f>'1'!BS69</f>
        <v>НД</v>
      </c>
      <c r="K67" s="52" t="str">
        <f>'1'!BT69</f>
        <v>НД</v>
      </c>
      <c r="L67" s="52" t="str">
        <f>'1'!BU69</f>
        <v>НД</v>
      </c>
      <c r="M67" s="52" t="str">
        <f>'2'!AJ69</f>
        <v>НД</v>
      </c>
      <c r="N67" s="52" t="s">
        <v>193</v>
      </c>
      <c r="O67" s="52" t="s">
        <v>193</v>
      </c>
      <c r="P67" s="35" t="s">
        <v>193</v>
      </c>
      <c r="Q67" s="35" t="s">
        <v>193</v>
      </c>
      <c r="R67" s="35" t="s">
        <v>193</v>
      </c>
      <c r="S67" s="35" t="s">
        <v>193</v>
      </c>
      <c r="T67" s="35" t="s">
        <v>193</v>
      </c>
      <c r="U67" s="35" t="s">
        <v>193</v>
      </c>
    </row>
    <row r="68" spans="1:21" ht="75">
      <c r="A68" s="21"/>
      <c r="B68" s="33" t="s">
        <v>263</v>
      </c>
      <c r="C68" s="34" t="s">
        <v>264</v>
      </c>
      <c r="D68" s="35" t="s">
        <v>174</v>
      </c>
      <c r="E68" s="52" t="str">
        <f>'1'!U70</f>
        <v>НД</v>
      </c>
      <c r="F68" s="35" t="s">
        <v>193</v>
      </c>
      <c r="G68" s="52" t="str">
        <f>'1'!BP70</f>
        <v>НД</v>
      </c>
      <c r="H68" s="52" t="str">
        <f>'1'!BQ70</f>
        <v>НД</v>
      </c>
      <c r="I68" s="52" t="str">
        <f>'1'!BR70</f>
        <v>НД</v>
      </c>
      <c r="J68" s="52" t="str">
        <f>'1'!BS70</f>
        <v>НД</v>
      </c>
      <c r="K68" s="52" t="str">
        <f>'1'!BT70</f>
        <v>НД</v>
      </c>
      <c r="L68" s="52" t="str">
        <f>'1'!BU70</f>
        <v>НД</v>
      </c>
      <c r="M68" s="52" t="str">
        <f>'2'!AJ70</f>
        <v>НД</v>
      </c>
      <c r="N68" s="52" t="s">
        <v>193</v>
      </c>
      <c r="O68" s="52" t="s">
        <v>193</v>
      </c>
      <c r="P68" s="35" t="s">
        <v>193</v>
      </c>
      <c r="Q68" s="35" t="s">
        <v>193</v>
      </c>
      <c r="R68" s="35" t="s">
        <v>193</v>
      </c>
      <c r="S68" s="35" t="s">
        <v>193</v>
      </c>
      <c r="T68" s="35" t="s">
        <v>193</v>
      </c>
      <c r="U68" s="35" t="s">
        <v>193</v>
      </c>
    </row>
    <row r="69" spans="1:21" ht="93.75">
      <c r="A69" s="21"/>
      <c r="B69" s="33" t="s">
        <v>265</v>
      </c>
      <c r="C69" s="34" t="s">
        <v>266</v>
      </c>
      <c r="D69" s="35" t="s">
        <v>174</v>
      </c>
      <c r="E69" s="52" t="str">
        <f>'1'!U71</f>
        <v>НД</v>
      </c>
      <c r="F69" s="35" t="s">
        <v>193</v>
      </c>
      <c r="G69" s="52" t="str">
        <f>'1'!BP71</f>
        <v>НД</v>
      </c>
      <c r="H69" s="52" t="str">
        <f>'1'!BQ71</f>
        <v>НД</v>
      </c>
      <c r="I69" s="52" t="str">
        <f>'1'!BR71</f>
        <v>НД</v>
      </c>
      <c r="J69" s="52" t="str">
        <f>'1'!BS71</f>
        <v>НД</v>
      </c>
      <c r="K69" s="52" t="str">
        <f>'1'!BT71</f>
        <v>НД</v>
      </c>
      <c r="L69" s="52" t="str">
        <f>'1'!BU71</f>
        <v>НД</v>
      </c>
      <c r="M69" s="52" t="str">
        <f>'2'!AJ71</f>
        <v>НД</v>
      </c>
      <c r="N69" s="52" t="s">
        <v>193</v>
      </c>
      <c r="O69" s="52" t="s">
        <v>193</v>
      </c>
      <c r="P69" s="35" t="s">
        <v>193</v>
      </c>
      <c r="Q69" s="35" t="s">
        <v>193</v>
      </c>
      <c r="R69" s="35" t="s">
        <v>193</v>
      </c>
      <c r="S69" s="35" t="s">
        <v>193</v>
      </c>
      <c r="T69" s="35" t="s">
        <v>193</v>
      </c>
      <c r="U69" s="35" t="s">
        <v>193</v>
      </c>
    </row>
    <row r="70" spans="1:21" ht="93.75">
      <c r="A70" s="21"/>
      <c r="B70" s="39" t="s">
        <v>267</v>
      </c>
      <c r="C70" s="40" t="s">
        <v>268</v>
      </c>
      <c r="D70" s="41" t="s">
        <v>174</v>
      </c>
      <c r="E70" s="96">
        <f t="shared" ref="E70:M70" si="23">SUM(E71,E79)</f>
        <v>345.76742350000802</v>
      </c>
      <c r="F70" s="96">
        <f t="shared" si="23"/>
        <v>0</v>
      </c>
      <c r="G70" s="96">
        <f t="shared" si="23"/>
        <v>345.76742350000802</v>
      </c>
      <c r="H70" s="96">
        <f t="shared" si="23"/>
        <v>0</v>
      </c>
      <c r="I70" s="96">
        <f t="shared" si="23"/>
        <v>0</v>
      </c>
      <c r="J70" s="96">
        <f t="shared" si="23"/>
        <v>0.79453200000000002</v>
      </c>
      <c r="K70" s="96">
        <f t="shared" ref="K70" si="24">SUM(K71,K79)</f>
        <v>344.97289150000802</v>
      </c>
      <c r="L70" s="96">
        <f t="shared" si="23"/>
        <v>0</v>
      </c>
      <c r="M70" s="96">
        <f t="shared" si="23"/>
        <v>288.13951958334002</v>
      </c>
      <c r="N70" s="96">
        <f>MAX(N71,N79)</f>
        <v>2022</v>
      </c>
      <c r="O70" s="96">
        <f t="shared" ref="O70:U70" si="25">SUM(O71,O79)</f>
        <v>288.13951958334002</v>
      </c>
      <c r="P70" s="96">
        <f t="shared" si="25"/>
        <v>0</v>
      </c>
      <c r="Q70" s="96">
        <f t="shared" si="25"/>
        <v>0</v>
      </c>
      <c r="R70" s="96">
        <f t="shared" si="25"/>
        <v>0</v>
      </c>
      <c r="S70" s="96">
        <f t="shared" si="25"/>
        <v>0</v>
      </c>
      <c r="T70" s="96">
        <f t="shared" si="25"/>
        <v>0</v>
      </c>
      <c r="U70" s="96">
        <f t="shared" si="25"/>
        <v>0</v>
      </c>
    </row>
    <row r="71" spans="1:21" ht="56.25">
      <c r="A71" s="21"/>
      <c r="B71" s="33" t="s">
        <v>269</v>
      </c>
      <c r="C71" s="34" t="s">
        <v>270</v>
      </c>
      <c r="D71" s="35" t="s">
        <v>174</v>
      </c>
      <c r="E71" s="52">
        <f t="shared" ref="E71:M71" si="26">SUM(E72:E78)</f>
        <v>345.76742350000802</v>
      </c>
      <c r="F71" s="52">
        <f t="shared" si="26"/>
        <v>0</v>
      </c>
      <c r="G71" s="52">
        <f t="shared" si="26"/>
        <v>345.76742350000802</v>
      </c>
      <c r="H71" s="52">
        <f t="shared" si="26"/>
        <v>0</v>
      </c>
      <c r="I71" s="52">
        <f t="shared" si="26"/>
        <v>0</v>
      </c>
      <c r="J71" s="52">
        <f t="shared" si="26"/>
        <v>0.79453200000000002</v>
      </c>
      <c r="K71" s="52">
        <f t="shared" ref="K71" si="27">SUM(K72:K78)</f>
        <v>344.97289150000802</v>
      </c>
      <c r="L71" s="52">
        <f t="shared" si="26"/>
        <v>0</v>
      </c>
      <c r="M71" s="52">
        <f t="shared" si="26"/>
        <v>288.13951958334002</v>
      </c>
      <c r="N71" s="52">
        <f>MAX(N72:N78)</f>
        <v>2022</v>
      </c>
      <c r="O71" s="52">
        <f>SUM(O72:O78)</f>
        <v>288.13951958334002</v>
      </c>
      <c r="P71" s="52">
        <f t="shared" ref="P71:U71" si="28">SUM(P72:P77)</f>
        <v>0</v>
      </c>
      <c r="Q71" s="52">
        <f t="shared" si="28"/>
        <v>0</v>
      </c>
      <c r="R71" s="52">
        <f t="shared" si="28"/>
        <v>0</v>
      </c>
      <c r="S71" s="52">
        <f t="shared" si="28"/>
        <v>0</v>
      </c>
      <c r="T71" s="52">
        <f t="shared" si="28"/>
        <v>0</v>
      </c>
      <c r="U71" s="52">
        <f t="shared" si="28"/>
        <v>0</v>
      </c>
    </row>
    <row r="72" spans="1:21" ht="112.5">
      <c r="A72" s="28" t="s">
        <v>177</v>
      </c>
      <c r="B72" s="33" t="s">
        <v>269</v>
      </c>
      <c r="C72" s="34" t="s">
        <v>271</v>
      </c>
      <c r="D72" s="43" t="s">
        <v>272</v>
      </c>
      <c r="E72" s="52">
        <f>'1'!U74</f>
        <v>92.606994491798403</v>
      </c>
      <c r="F72" s="35" t="s">
        <v>1166</v>
      </c>
      <c r="G72" s="52">
        <f t="shared" ref="G72:G78" si="29">SUM(H72:L72)</f>
        <v>92.606994491798403</v>
      </c>
      <c r="H72" s="52">
        <f>'1'!BQ74</f>
        <v>0</v>
      </c>
      <c r="I72" s="52">
        <f>'1'!BR74</f>
        <v>0</v>
      </c>
      <c r="J72" s="52">
        <f>'1'!BS74</f>
        <v>0</v>
      </c>
      <c r="K72" s="52">
        <f>'1'!BT74</f>
        <v>92.606994491798403</v>
      </c>
      <c r="L72" s="52">
        <f>'1'!BU74</f>
        <v>0</v>
      </c>
      <c r="M72" s="52">
        <f>'2'!AJ74</f>
        <v>77.17249540983201</v>
      </c>
      <c r="N72" s="190">
        <f>'4'!CN76</f>
        <v>2022</v>
      </c>
      <c r="O72" s="52">
        <f>'4'!E76</f>
        <v>77.17249540983201</v>
      </c>
      <c r="P72" s="35" t="str">
        <f>'12'!AC64</f>
        <v>исполнение требований Федерального закона от 21 июля 2011г. №256-ФЗ</v>
      </c>
      <c r="Q72" s="35" t="s">
        <v>193</v>
      </c>
      <c r="R72" s="35" t="s">
        <v>193</v>
      </c>
      <c r="S72" s="35" t="s">
        <v>193</v>
      </c>
      <c r="T72" s="35" t="s">
        <v>193</v>
      </c>
      <c r="U72" s="35" t="s">
        <v>193</v>
      </c>
    </row>
    <row r="73" spans="1:21" ht="93.75">
      <c r="A73" s="28" t="s">
        <v>177</v>
      </c>
      <c r="B73" s="33" t="s">
        <v>269</v>
      </c>
      <c r="C73" s="34" t="s">
        <v>273</v>
      </c>
      <c r="D73" s="43" t="s">
        <v>274</v>
      </c>
      <c r="E73" s="52">
        <f>'1'!U75</f>
        <v>70.415890266556801</v>
      </c>
      <c r="F73" s="35" t="s">
        <v>1166</v>
      </c>
      <c r="G73" s="52">
        <f t="shared" si="29"/>
        <v>70.415890266556801</v>
      </c>
      <c r="H73" s="52">
        <f>'1'!BQ75</f>
        <v>0</v>
      </c>
      <c r="I73" s="52">
        <f>'1'!BR75</f>
        <v>0</v>
      </c>
      <c r="J73" s="52">
        <f>'1'!BS75</f>
        <v>0</v>
      </c>
      <c r="K73" s="52">
        <f>'1'!BT75</f>
        <v>70.415890266556801</v>
      </c>
      <c r="L73" s="52">
        <f>'1'!BU75</f>
        <v>0</v>
      </c>
      <c r="M73" s="52">
        <f>'2'!AJ75</f>
        <v>58.679908555464003</v>
      </c>
      <c r="N73" s="190">
        <f>'4'!CN77</f>
        <v>2021</v>
      </c>
      <c r="O73" s="52">
        <f>'4'!E77</f>
        <v>58.679908555464003</v>
      </c>
      <c r="P73" s="35" t="str">
        <f>'12'!AC65</f>
        <v>исполнение требований Федерального закона от 21 июля 2011г. №256-ФЗ</v>
      </c>
      <c r="Q73" s="35" t="s">
        <v>193</v>
      </c>
      <c r="R73" s="35" t="s">
        <v>193</v>
      </c>
      <c r="S73" s="35" t="s">
        <v>193</v>
      </c>
      <c r="T73" s="35" t="s">
        <v>193</v>
      </c>
      <c r="U73" s="35" t="s">
        <v>193</v>
      </c>
    </row>
    <row r="74" spans="1:21" ht="112.5">
      <c r="A74" s="28" t="s">
        <v>177</v>
      </c>
      <c r="B74" s="33" t="s">
        <v>269</v>
      </c>
      <c r="C74" s="34" t="s">
        <v>275</v>
      </c>
      <c r="D74" s="43" t="s">
        <v>276</v>
      </c>
      <c r="E74" s="52">
        <f>'1'!U76</f>
        <v>16.127810102476801</v>
      </c>
      <c r="F74" s="35" t="s">
        <v>1166</v>
      </c>
      <c r="G74" s="52">
        <f t="shared" si="29"/>
        <v>16.127810102476801</v>
      </c>
      <c r="H74" s="52">
        <f>'1'!BQ76</f>
        <v>0</v>
      </c>
      <c r="I74" s="52">
        <f>'1'!BR76</f>
        <v>0</v>
      </c>
      <c r="J74" s="52">
        <f>'1'!BS76</f>
        <v>0</v>
      </c>
      <c r="K74" s="52">
        <f>'1'!BT76</f>
        <v>16.127810102476801</v>
      </c>
      <c r="L74" s="52">
        <f>'1'!BU76</f>
        <v>0</v>
      </c>
      <c r="M74" s="52">
        <f>'2'!AJ76</f>
        <v>13.439841752064002</v>
      </c>
      <c r="N74" s="190">
        <f>'4'!CN78</f>
        <v>2021</v>
      </c>
      <c r="O74" s="52">
        <f>'4'!E78</f>
        <v>13.439841752064002</v>
      </c>
      <c r="P74" s="35" t="str">
        <f>'12'!AC66</f>
        <v>исполнение требований Федерального закона от 21 июля 2011г. №256-ФЗ</v>
      </c>
      <c r="Q74" s="35" t="s">
        <v>193</v>
      </c>
      <c r="R74" s="35" t="s">
        <v>193</v>
      </c>
      <c r="S74" s="35" t="s">
        <v>193</v>
      </c>
      <c r="T74" s="35" t="s">
        <v>193</v>
      </c>
      <c r="U74" s="35" t="s">
        <v>193</v>
      </c>
    </row>
    <row r="75" spans="1:21" ht="93.75">
      <c r="A75" s="28" t="s">
        <v>177</v>
      </c>
      <c r="B75" s="33" t="s">
        <v>269</v>
      </c>
      <c r="C75" s="34" t="s">
        <v>277</v>
      </c>
      <c r="D75" s="43" t="s">
        <v>278</v>
      </c>
      <c r="E75" s="52">
        <f>'1'!U77</f>
        <v>67.370299569182393</v>
      </c>
      <c r="F75" s="35" t="s">
        <v>1166</v>
      </c>
      <c r="G75" s="52">
        <f t="shared" si="29"/>
        <v>67.370299569182393</v>
      </c>
      <c r="H75" s="52">
        <f>'1'!BQ77</f>
        <v>0</v>
      </c>
      <c r="I75" s="52">
        <f>'1'!BR77</f>
        <v>0</v>
      </c>
      <c r="J75" s="52">
        <f>'1'!BS77</f>
        <v>0</v>
      </c>
      <c r="K75" s="52">
        <f>'1'!BT77</f>
        <v>67.370299569182393</v>
      </c>
      <c r="L75" s="52">
        <f>'1'!BU77</f>
        <v>0</v>
      </c>
      <c r="M75" s="52">
        <f>'2'!AJ77</f>
        <v>56.141916307651996</v>
      </c>
      <c r="N75" s="190">
        <f>'4'!CN79</f>
        <v>2021</v>
      </c>
      <c r="O75" s="52">
        <f>'4'!E79</f>
        <v>56.141916307651996</v>
      </c>
      <c r="P75" s="35" t="str">
        <f>'12'!AC67</f>
        <v>исполнение требований Федерального закона от 21 июля 2011г. №256-ФЗ</v>
      </c>
      <c r="Q75" s="35" t="s">
        <v>193</v>
      </c>
      <c r="R75" s="35" t="s">
        <v>193</v>
      </c>
      <c r="S75" s="35" t="s">
        <v>193</v>
      </c>
      <c r="T75" s="35" t="s">
        <v>193</v>
      </c>
      <c r="U75" s="35" t="s">
        <v>193</v>
      </c>
    </row>
    <row r="76" spans="1:21" ht="93.75">
      <c r="A76" s="28" t="s">
        <v>177</v>
      </c>
      <c r="B76" s="33" t="s">
        <v>269</v>
      </c>
      <c r="C76" s="34" t="s">
        <v>279</v>
      </c>
      <c r="D76" s="43" t="s">
        <v>280</v>
      </c>
      <c r="E76" s="52">
        <f>'1'!U78</f>
        <v>18.070628995911399</v>
      </c>
      <c r="F76" s="35" t="s">
        <v>1166</v>
      </c>
      <c r="G76" s="52">
        <f t="shared" si="29"/>
        <v>18.070628995911399</v>
      </c>
      <c r="H76" s="52">
        <f>'1'!BQ78</f>
        <v>0</v>
      </c>
      <c r="I76" s="52">
        <f>'1'!BR78</f>
        <v>0</v>
      </c>
      <c r="J76" s="52">
        <f>'1'!BS78</f>
        <v>0</v>
      </c>
      <c r="K76" s="52">
        <f>'1'!BT78</f>
        <v>18.070628995911399</v>
      </c>
      <c r="L76" s="52">
        <f>'1'!BU78</f>
        <v>0</v>
      </c>
      <c r="M76" s="52">
        <f>'2'!AJ78</f>
        <v>15.058857496592832</v>
      </c>
      <c r="N76" s="190">
        <f>'4'!CN80</f>
        <v>2022</v>
      </c>
      <c r="O76" s="52">
        <f>'4'!E80</f>
        <v>15.058857496592832</v>
      </c>
      <c r="P76" s="35" t="str">
        <f>'12'!AC68</f>
        <v>исполнение требований Федерального закона от 21 июля 2011г. №256-ФЗ</v>
      </c>
      <c r="Q76" s="35" t="s">
        <v>193</v>
      </c>
      <c r="R76" s="35" t="s">
        <v>193</v>
      </c>
      <c r="S76" s="35" t="s">
        <v>193</v>
      </c>
      <c r="T76" s="35" t="s">
        <v>193</v>
      </c>
      <c r="U76" s="35" t="s">
        <v>193</v>
      </c>
    </row>
    <row r="77" spans="1:21" ht="112.5">
      <c r="A77" s="28" t="s">
        <v>177</v>
      </c>
      <c r="B77" s="33" t="s">
        <v>269</v>
      </c>
      <c r="C77" s="34" t="s">
        <v>281</v>
      </c>
      <c r="D77" s="43" t="s">
        <v>282</v>
      </c>
      <c r="E77" s="52">
        <f>'1'!U79</f>
        <v>80.3812680740822</v>
      </c>
      <c r="F77" s="35" t="s">
        <v>1166</v>
      </c>
      <c r="G77" s="52">
        <f t="shared" si="29"/>
        <v>80.3812680740822</v>
      </c>
      <c r="H77" s="52">
        <f>'1'!BQ79</f>
        <v>0</v>
      </c>
      <c r="I77" s="52">
        <f>'1'!BR79</f>
        <v>0</v>
      </c>
      <c r="J77" s="52">
        <f>'1'!BS79</f>
        <v>0</v>
      </c>
      <c r="K77" s="52">
        <f>'1'!BT79</f>
        <v>80.3812680740822</v>
      </c>
      <c r="L77" s="52">
        <f>'1'!BU79</f>
        <v>0</v>
      </c>
      <c r="M77" s="52">
        <f>'2'!AJ79</f>
        <v>66.984390061735169</v>
      </c>
      <c r="N77" s="190">
        <f>'4'!CN81</f>
        <v>2022</v>
      </c>
      <c r="O77" s="52">
        <f>'4'!E81</f>
        <v>66.984390061735169</v>
      </c>
      <c r="P77" s="35" t="str">
        <f>'12'!AC69</f>
        <v>исполнение требований Федерального закона от 21 июля 2011г. №256-ФЗ</v>
      </c>
      <c r="Q77" s="35"/>
      <c r="R77" s="35" t="s">
        <v>193</v>
      </c>
      <c r="S77" s="35" t="s">
        <v>193</v>
      </c>
      <c r="T77" s="35" t="s">
        <v>193</v>
      </c>
      <c r="U77" s="35" t="s">
        <v>193</v>
      </c>
    </row>
    <row r="78" spans="1:21" ht="150">
      <c r="A78" s="28" t="s">
        <v>177</v>
      </c>
      <c r="B78" s="33" t="s">
        <v>269</v>
      </c>
      <c r="C78" s="34" t="s">
        <v>283</v>
      </c>
      <c r="D78" s="48" t="s">
        <v>284</v>
      </c>
      <c r="E78" s="52">
        <f>'1'!U80</f>
        <v>0.79453200000000002</v>
      </c>
      <c r="F78" s="35" t="s">
        <v>1166</v>
      </c>
      <c r="G78" s="52">
        <f t="shared" si="29"/>
        <v>0.79453200000000002</v>
      </c>
      <c r="H78" s="52">
        <f>'1'!BQ80</f>
        <v>0</v>
      </c>
      <c r="I78" s="52">
        <f>'1'!BR80</f>
        <v>0</v>
      </c>
      <c r="J78" s="52">
        <f>'1'!BS80</f>
        <v>0.79453200000000002</v>
      </c>
      <c r="K78" s="52">
        <f>'1'!BT80</f>
        <v>0</v>
      </c>
      <c r="L78" s="52">
        <f>'1'!BU80</f>
        <v>0</v>
      </c>
      <c r="M78" s="52">
        <f>'2'!AJ80</f>
        <v>0.66211000000000009</v>
      </c>
      <c r="N78" s="190">
        <f>'4'!CN82</f>
        <v>2021</v>
      </c>
      <c r="O78" s="52">
        <f>'4'!E82</f>
        <v>0.66211000000000009</v>
      </c>
      <c r="P78" s="35" t="str">
        <f>'12'!AC70</f>
        <v>Установление стабильного темпиратурного режима в зале релейной защиты, для обеспечения нормальной работы современных  цифровых модулей.</v>
      </c>
      <c r="Q78" s="35"/>
      <c r="R78" s="35" t="s">
        <v>193</v>
      </c>
      <c r="S78" s="35" t="s">
        <v>193</v>
      </c>
      <c r="T78" s="35" t="s">
        <v>193</v>
      </c>
      <c r="U78" s="35" t="s">
        <v>193</v>
      </c>
    </row>
    <row r="79" spans="1:21" ht="75">
      <c r="A79" s="21"/>
      <c r="B79" s="33" t="s">
        <v>285</v>
      </c>
      <c r="C79" s="34" t="s">
        <v>286</v>
      </c>
      <c r="D79" s="35" t="s">
        <v>174</v>
      </c>
      <c r="E79" s="52" t="str">
        <f>'1'!U81</f>
        <v>НД</v>
      </c>
      <c r="F79" s="35" t="s">
        <v>193</v>
      </c>
      <c r="G79" s="52" t="str">
        <f>'1'!BP81</f>
        <v>НД</v>
      </c>
      <c r="H79" s="52" t="str">
        <f>'1'!BQ81</f>
        <v>НД</v>
      </c>
      <c r="I79" s="52" t="str">
        <f>'1'!BR81</f>
        <v>НД</v>
      </c>
      <c r="J79" s="52" t="str">
        <f>'1'!BS81</f>
        <v>НД</v>
      </c>
      <c r="K79" s="52" t="str">
        <f>'1'!BT81</f>
        <v>НД</v>
      </c>
      <c r="L79" s="52" t="str">
        <f>'1'!BU81</f>
        <v>НД</v>
      </c>
      <c r="M79" s="52" t="str">
        <f>'2'!AJ81</f>
        <v>НД</v>
      </c>
      <c r="N79" s="52" t="s">
        <v>193</v>
      </c>
      <c r="O79" s="52" t="s">
        <v>193</v>
      </c>
      <c r="P79" s="35" t="s">
        <v>193</v>
      </c>
      <c r="Q79" s="35" t="s">
        <v>193</v>
      </c>
      <c r="R79" s="35" t="s">
        <v>193</v>
      </c>
      <c r="S79" s="35" t="s">
        <v>193</v>
      </c>
      <c r="T79" s="35" t="s">
        <v>193</v>
      </c>
      <c r="U79" s="35" t="s">
        <v>193</v>
      </c>
    </row>
    <row r="80" spans="1:21" ht="112.5">
      <c r="A80" s="21"/>
      <c r="B80" s="25" t="s">
        <v>287</v>
      </c>
      <c r="C80" s="26" t="s">
        <v>288</v>
      </c>
      <c r="D80" s="27" t="s">
        <v>174</v>
      </c>
      <c r="E80" s="58">
        <f t="shared" ref="E80:M80" si="30">SUM(E81,E82)</f>
        <v>34941.123234928637</v>
      </c>
      <c r="F80" s="58">
        <f t="shared" si="30"/>
        <v>0</v>
      </c>
      <c r="G80" s="58">
        <f t="shared" si="30"/>
        <v>23124.193700000007</v>
      </c>
      <c r="H80" s="58">
        <f t="shared" si="30"/>
        <v>23124.193700000007</v>
      </c>
      <c r="I80" s="58">
        <f t="shared" si="30"/>
        <v>0</v>
      </c>
      <c r="J80" s="58">
        <f t="shared" si="30"/>
        <v>0</v>
      </c>
      <c r="K80" s="58">
        <f t="shared" ref="K80" si="31">SUM(K81,K82)</f>
        <v>0</v>
      </c>
      <c r="L80" s="58">
        <f t="shared" si="30"/>
        <v>0</v>
      </c>
      <c r="M80" s="58">
        <f t="shared" si="30"/>
        <v>19270.161416666659</v>
      </c>
      <c r="N80" s="58">
        <f>MAX(N81,N82)</f>
        <v>2024</v>
      </c>
      <c r="O80" s="58">
        <f t="shared" ref="O80:U80" si="32">SUM(O81,O82)</f>
        <v>29117.602695773869</v>
      </c>
      <c r="P80" s="58">
        <f t="shared" si="32"/>
        <v>0</v>
      </c>
      <c r="Q80" s="58">
        <f t="shared" si="32"/>
        <v>0</v>
      </c>
      <c r="R80" s="58">
        <f t="shared" si="32"/>
        <v>0</v>
      </c>
      <c r="S80" s="58">
        <f t="shared" si="32"/>
        <v>0</v>
      </c>
      <c r="T80" s="58">
        <f t="shared" si="32"/>
        <v>0</v>
      </c>
      <c r="U80" s="58">
        <f t="shared" si="32"/>
        <v>0</v>
      </c>
    </row>
    <row r="81" spans="1:21" ht="93.75">
      <c r="A81" s="21"/>
      <c r="B81" s="39" t="s">
        <v>289</v>
      </c>
      <c r="C81" s="40" t="s">
        <v>290</v>
      </c>
      <c r="D81" s="41" t="s">
        <v>174</v>
      </c>
      <c r="E81" s="96">
        <v>0</v>
      </c>
      <c r="F81" s="96">
        <v>0</v>
      </c>
      <c r="G81" s="96">
        <v>0</v>
      </c>
      <c r="H81" s="96">
        <v>0</v>
      </c>
      <c r="I81" s="96">
        <v>0</v>
      </c>
      <c r="J81" s="96">
        <v>0</v>
      </c>
      <c r="K81" s="96">
        <v>0</v>
      </c>
      <c r="L81" s="96">
        <v>0</v>
      </c>
      <c r="M81" s="96">
        <v>0</v>
      </c>
      <c r="N81" s="96">
        <v>0</v>
      </c>
      <c r="O81" s="96">
        <v>0</v>
      </c>
      <c r="P81" s="41">
        <v>0</v>
      </c>
      <c r="Q81" s="41">
        <v>0</v>
      </c>
      <c r="R81" s="41">
        <v>0</v>
      </c>
      <c r="S81" s="41">
        <v>0</v>
      </c>
      <c r="T81" s="41">
        <v>0</v>
      </c>
      <c r="U81" s="41">
        <v>0</v>
      </c>
    </row>
    <row r="82" spans="1:21" ht="112.5">
      <c r="A82" s="21"/>
      <c r="B82" s="39" t="s">
        <v>291</v>
      </c>
      <c r="C82" s="40" t="s">
        <v>292</v>
      </c>
      <c r="D82" s="41" t="s">
        <v>174</v>
      </c>
      <c r="E82" s="96">
        <f>SUM(E83:E124)</f>
        <v>34941.123234928637</v>
      </c>
      <c r="F82" s="41">
        <f>SUM(F83:F112)</f>
        <v>0</v>
      </c>
      <c r="G82" s="96">
        <f t="shared" ref="G82:M82" si="33">SUM(G83:G124)</f>
        <v>23124.193700000007</v>
      </c>
      <c r="H82" s="96">
        <f t="shared" si="33"/>
        <v>23124.193700000007</v>
      </c>
      <c r="I82" s="96">
        <f t="shared" si="33"/>
        <v>0</v>
      </c>
      <c r="J82" s="96">
        <f t="shared" si="33"/>
        <v>0</v>
      </c>
      <c r="K82" s="96">
        <f t="shared" ref="K82" si="34">SUM(K83:K124)</f>
        <v>0</v>
      </c>
      <c r="L82" s="96">
        <f t="shared" si="33"/>
        <v>0</v>
      </c>
      <c r="M82" s="96">
        <f t="shared" si="33"/>
        <v>19270.161416666659</v>
      </c>
      <c r="N82" s="96">
        <f>MAX(N83:N124)</f>
        <v>2024</v>
      </c>
      <c r="O82" s="96">
        <f t="shared" ref="O82:U82" si="35">SUM(O83:O124)</f>
        <v>29117.602695773869</v>
      </c>
      <c r="P82" s="96">
        <f t="shared" si="35"/>
        <v>0</v>
      </c>
      <c r="Q82" s="96">
        <f t="shared" si="35"/>
        <v>0</v>
      </c>
      <c r="R82" s="96">
        <f t="shared" si="35"/>
        <v>0</v>
      </c>
      <c r="S82" s="96">
        <f t="shared" si="35"/>
        <v>0</v>
      </c>
      <c r="T82" s="96">
        <f t="shared" si="35"/>
        <v>0</v>
      </c>
      <c r="U82" s="96">
        <f t="shared" si="35"/>
        <v>0</v>
      </c>
    </row>
    <row r="83" spans="1:21" ht="225">
      <c r="A83" s="25" t="s">
        <v>179</v>
      </c>
      <c r="B83" s="33" t="s">
        <v>291</v>
      </c>
      <c r="C83" s="42" t="s">
        <v>293</v>
      </c>
      <c r="D83" s="35" t="s">
        <v>294</v>
      </c>
      <c r="E83" s="52">
        <f>'1'!U85</f>
        <v>847.88176942799998</v>
      </c>
      <c r="F83" s="35" t="s">
        <v>1166</v>
      </c>
      <c r="G83" s="52">
        <f>'1'!BP85</f>
        <v>847.62176942799999</v>
      </c>
      <c r="H83" s="52">
        <f>'1'!BQ85</f>
        <v>847.62176942799999</v>
      </c>
      <c r="I83" s="52">
        <f>'1'!BR85</f>
        <v>0</v>
      </c>
      <c r="J83" s="52">
        <f>'1'!BS85</f>
        <v>0</v>
      </c>
      <c r="K83" s="52">
        <f>'1'!BT85</f>
        <v>0</v>
      </c>
      <c r="L83" s="52">
        <f>'1'!BU85</f>
        <v>0</v>
      </c>
      <c r="M83" s="52">
        <f>'2'!AJ85</f>
        <v>706.35147452333331</v>
      </c>
      <c r="N83" s="190">
        <f>'4'!CN87</f>
        <v>2022</v>
      </c>
      <c r="O83" s="52">
        <f>'4'!E87</f>
        <v>706.56814119000001</v>
      </c>
      <c r="P83" s="35" t="s">
        <v>1086</v>
      </c>
      <c r="Q83" s="35" t="s">
        <v>193</v>
      </c>
      <c r="R83" s="35" t="s">
        <v>193</v>
      </c>
      <c r="S83" s="35" t="s">
        <v>193</v>
      </c>
      <c r="T83" s="35" t="s">
        <v>193</v>
      </c>
      <c r="U83" s="35" t="s">
        <v>193</v>
      </c>
    </row>
    <row r="84" spans="1:21" ht="187.5">
      <c r="A84" s="25" t="s">
        <v>179</v>
      </c>
      <c r="B84" s="50" t="s">
        <v>291</v>
      </c>
      <c r="C84" s="42" t="s">
        <v>295</v>
      </c>
      <c r="D84" s="35" t="s">
        <v>296</v>
      </c>
      <c r="E84" s="52">
        <f>'1'!U86</f>
        <v>935.97618</v>
      </c>
      <c r="F84" s="35" t="s">
        <v>1166</v>
      </c>
      <c r="G84" s="52">
        <f>'1'!BP86</f>
        <v>934.19997999999998</v>
      </c>
      <c r="H84" s="52">
        <f>'1'!BQ86</f>
        <v>934.19997999999998</v>
      </c>
      <c r="I84" s="52">
        <f>'1'!BR86</f>
        <v>0</v>
      </c>
      <c r="J84" s="52">
        <f>'1'!BS86</f>
        <v>0</v>
      </c>
      <c r="K84" s="52">
        <f>'1'!BT86</f>
        <v>0</v>
      </c>
      <c r="L84" s="52">
        <f>'1'!BU86</f>
        <v>0</v>
      </c>
      <c r="M84" s="52">
        <f>'2'!AJ86</f>
        <v>778.49998333333338</v>
      </c>
      <c r="N84" s="190">
        <f>'4'!CN88</f>
        <v>2022</v>
      </c>
      <c r="O84" s="52">
        <f>'4'!E88</f>
        <v>779.98014999999998</v>
      </c>
      <c r="P84" s="35" t="s">
        <v>1090</v>
      </c>
      <c r="Q84" s="35" t="s">
        <v>193</v>
      </c>
      <c r="R84" s="35" t="s">
        <v>193</v>
      </c>
      <c r="S84" s="35" t="s">
        <v>193</v>
      </c>
      <c r="T84" s="35" t="s">
        <v>193</v>
      </c>
      <c r="U84" s="35" t="s">
        <v>193</v>
      </c>
    </row>
    <row r="85" spans="1:21" ht="409.5">
      <c r="A85" s="25" t="s">
        <v>179</v>
      </c>
      <c r="B85" s="50" t="s">
        <v>291</v>
      </c>
      <c r="C85" s="42" t="s">
        <v>297</v>
      </c>
      <c r="D85" s="35" t="s">
        <v>298</v>
      </c>
      <c r="E85" s="52">
        <f>'1'!U87</f>
        <v>1505.4345753984001</v>
      </c>
      <c r="F85" s="35" t="s">
        <v>1166</v>
      </c>
      <c r="G85" s="52">
        <f>'1'!BP87</f>
        <v>1504.11582</v>
      </c>
      <c r="H85" s="52">
        <f>'1'!BQ87</f>
        <v>1504.11582</v>
      </c>
      <c r="I85" s="52">
        <f>'1'!BR87</f>
        <v>0</v>
      </c>
      <c r="J85" s="52">
        <f>'1'!BS87</f>
        <v>0</v>
      </c>
      <c r="K85" s="52">
        <f>'1'!BT87</f>
        <v>0</v>
      </c>
      <c r="L85" s="52">
        <f>'1'!BU87</f>
        <v>0</v>
      </c>
      <c r="M85" s="52">
        <f>'2'!AJ87</f>
        <v>1253.42985</v>
      </c>
      <c r="N85" s="190">
        <f>'4'!CN89</f>
        <v>2022</v>
      </c>
      <c r="O85" s="52">
        <f>'4'!E89</f>
        <v>1254.5288128320001</v>
      </c>
      <c r="P85" s="35" t="s">
        <v>1090</v>
      </c>
      <c r="Q85" s="35" t="s">
        <v>193</v>
      </c>
      <c r="R85" s="35" t="s">
        <v>193</v>
      </c>
      <c r="S85" s="35" t="s">
        <v>193</v>
      </c>
      <c r="T85" s="35" t="s">
        <v>193</v>
      </c>
      <c r="U85" s="35" t="s">
        <v>193</v>
      </c>
    </row>
    <row r="86" spans="1:21" ht="409.5">
      <c r="A86" s="25" t="s">
        <v>179</v>
      </c>
      <c r="B86" s="50" t="s">
        <v>291</v>
      </c>
      <c r="C86" s="42" t="s">
        <v>299</v>
      </c>
      <c r="D86" s="35" t="s">
        <v>300</v>
      </c>
      <c r="E86" s="52">
        <f>'1'!U88</f>
        <v>1360.3659359999999</v>
      </c>
      <c r="F86" s="35" t="s">
        <v>1166</v>
      </c>
      <c r="G86" s="52">
        <f>'1'!BP88</f>
        <v>1360.3659359999999</v>
      </c>
      <c r="H86" s="52">
        <f>'1'!BQ88</f>
        <v>1360.3659359999999</v>
      </c>
      <c r="I86" s="52">
        <f>'1'!BR88</f>
        <v>0</v>
      </c>
      <c r="J86" s="52">
        <f>'1'!BS88</f>
        <v>0</v>
      </c>
      <c r="K86" s="52">
        <f>'1'!BT88</f>
        <v>0</v>
      </c>
      <c r="L86" s="52">
        <f>'1'!BU88</f>
        <v>0</v>
      </c>
      <c r="M86" s="52">
        <f>'2'!AJ88</f>
        <v>1133.6382799999999</v>
      </c>
      <c r="N86" s="190">
        <f>'4'!CN90</f>
        <v>2022</v>
      </c>
      <c r="O86" s="52">
        <f>'4'!E90</f>
        <v>1133.6382799999999</v>
      </c>
      <c r="P86" s="35" t="s">
        <v>1090</v>
      </c>
      <c r="Q86" s="35" t="s">
        <v>193</v>
      </c>
      <c r="R86" s="35" t="s">
        <v>193</v>
      </c>
      <c r="S86" s="35" t="s">
        <v>193</v>
      </c>
      <c r="T86" s="35" t="s">
        <v>193</v>
      </c>
      <c r="U86" s="35" t="s">
        <v>193</v>
      </c>
    </row>
    <row r="87" spans="1:21" ht="187.5">
      <c r="A87" s="25" t="s">
        <v>179</v>
      </c>
      <c r="B87" s="50" t="s">
        <v>291</v>
      </c>
      <c r="C87" s="42" t="s">
        <v>301</v>
      </c>
      <c r="D87" s="35" t="s">
        <v>302</v>
      </c>
      <c r="E87" s="52">
        <f>'1'!U89</f>
        <v>920.23142399999995</v>
      </c>
      <c r="F87" s="35" t="s">
        <v>1166</v>
      </c>
      <c r="G87" s="52">
        <f>'1'!BP89</f>
        <v>920.23142399999995</v>
      </c>
      <c r="H87" s="52">
        <f>'1'!BQ89</f>
        <v>920.23142399999995</v>
      </c>
      <c r="I87" s="52">
        <f>'1'!BR89</f>
        <v>0</v>
      </c>
      <c r="J87" s="52">
        <f>'1'!BS89</f>
        <v>0</v>
      </c>
      <c r="K87" s="52">
        <f>'1'!BT89</f>
        <v>0</v>
      </c>
      <c r="L87" s="52">
        <f>'1'!BU89</f>
        <v>0</v>
      </c>
      <c r="M87" s="52">
        <f>'2'!AJ89</f>
        <v>766.85951999999997</v>
      </c>
      <c r="N87" s="190">
        <f>'4'!CN91</f>
        <v>2022</v>
      </c>
      <c r="O87" s="52">
        <f>'4'!E91</f>
        <v>766.85951999999997</v>
      </c>
      <c r="P87" s="35" t="s">
        <v>1090</v>
      </c>
      <c r="Q87" s="35" t="s">
        <v>193</v>
      </c>
      <c r="R87" s="35" t="s">
        <v>193</v>
      </c>
      <c r="S87" s="35" t="s">
        <v>193</v>
      </c>
      <c r="T87" s="35" t="s">
        <v>193</v>
      </c>
      <c r="U87" s="35" t="s">
        <v>193</v>
      </c>
    </row>
    <row r="88" spans="1:21" ht="409.5">
      <c r="A88" s="25" t="s">
        <v>179</v>
      </c>
      <c r="B88" s="50" t="s">
        <v>291</v>
      </c>
      <c r="C88" s="42" t="s">
        <v>303</v>
      </c>
      <c r="D88" s="46" t="s">
        <v>304</v>
      </c>
      <c r="E88" s="52">
        <f>'1'!U90</f>
        <v>661.88494000000003</v>
      </c>
      <c r="F88" s="35" t="s">
        <v>1166</v>
      </c>
      <c r="G88" s="52">
        <f>'1'!BP90</f>
        <v>661.88494000000003</v>
      </c>
      <c r="H88" s="52">
        <f>'1'!BQ90</f>
        <v>661.88494000000003</v>
      </c>
      <c r="I88" s="52">
        <f>'1'!BR90</f>
        <v>0</v>
      </c>
      <c r="J88" s="52">
        <f>'1'!BS90</f>
        <v>0</v>
      </c>
      <c r="K88" s="52">
        <f>'1'!BT90</f>
        <v>0</v>
      </c>
      <c r="L88" s="52">
        <f>'1'!BU90</f>
        <v>0</v>
      </c>
      <c r="M88" s="52">
        <f>'2'!AJ90</f>
        <v>551.57078333333334</v>
      </c>
      <c r="N88" s="190">
        <f>'4'!CN92</f>
        <v>2022</v>
      </c>
      <c r="O88" s="52">
        <f>'4'!E92</f>
        <v>551.57078333333334</v>
      </c>
      <c r="P88" s="35" t="s">
        <v>1090</v>
      </c>
      <c r="Q88" s="35" t="s">
        <v>193</v>
      </c>
      <c r="R88" s="35" t="s">
        <v>193</v>
      </c>
      <c r="S88" s="35" t="s">
        <v>193</v>
      </c>
      <c r="T88" s="35" t="s">
        <v>193</v>
      </c>
      <c r="U88" s="35" t="s">
        <v>193</v>
      </c>
    </row>
    <row r="89" spans="1:21" ht="168.75">
      <c r="A89" s="25" t="s">
        <v>179</v>
      </c>
      <c r="B89" s="50" t="s">
        <v>291</v>
      </c>
      <c r="C89" s="51" t="s">
        <v>305</v>
      </c>
      <c r="D89" s="46" t="s">
        <v>306</v>
      </c>
      <c r="E89" s="52">
        <f>'1'!U91</f>
        <v>803.06973000000005</v>
      </c>
      <c r="F89" s="35" t="s">
        <v>1166</v>
      </c>
      <c r="G89" s="52">
        <f>'1'!BP91</f>
        <v>738.14533000000006</v>
      </c>
      <c r="H89" s="52">
        <f>'1'!BQ91</f>
        <v>738.14533000000006</v>
      </c>
      <c r="I89" s="52">
        <f>'1'!BR91</f>
        <v>0</v>
      </c>
      <c r="J89" s="52">
        <f>'1'!BS91</f>
        <v>0</v>
      </c>
      <c r="K89" s="52">
        <f>'1'!BT91</f>
        <v>0</v>
      </c>
      <c r="L89" s="52">
        <f>'1'!BU91</f>
        <v>0</v>
      </c>
      <c r="M89" s="52">
        <f>'2'!AJ91</f>
        <v>615.12110833333338</v>
      </c>
      <c r="N89" s="190">
        <f>'4'!CN93</f>
        <v>2024</v>
      </c>
      <c r="O89" s="52">
        <f>'4'!E93</f>
        <v>669.22477500000002</v>
      </c>
      <c r="P89" s="35" t="s">
        <v>1090</v>
      </c>
      <c r="Q89" s="35" t="s">
        <v>193</v>
      </c>
      <c r="R89" s="35" t="s">
        <v>193</v>
      </c>
      <c r="S89" s="35" t="s">
        <v>193</v>
      </c>
      <c r="T89" s="35" t="s">
        <v>193</v>
      </c>
      <c r="U89" s="35" t="s">
        <v>193</v>
      </c>
    </row>
    <row r="90" spans="1:21" ht="318.75">
      <c r="A90" s="25" t="s">
        <v>179</v>
      </c>
      <c r="B90" s="50" t="s">
        <v>291</v>
      </c>
      <c r="C90" s="51" t="s">
        <v>307</v>
      </c>
      <c r="D90" s="46" t="s">
        <v>308</v>
      </c>
      <c r="E90" s="52">
        <f>'1'!U92</f>
        <v>511.28161</v>
      </c>
      <c r="F90" s="35" t="s">
        <v>1166</v>
      </c>
      <c r="G90" s="52">
        <f>'1'!BP92</f>
        <v>469.77377999999999</v>
      </c>
      <c r="H90" s="52">
        <f>'1'!BQ92</f>
        <v>469.77377999999999</v>
      </c>
      <c r="I90" s="52">
        <f>'1'!BR92</f>
        <v>0</v>
      </c>
      <c r="J90" s="52">
        <f>'1'!BS92</f>
        <v>0</v>
      </c>
      <c r="K90" s="52">
        <f>'1'!BT92</f>
        <v>0</v>
      </c>
      <c r="L90" s="52">
        <f>'1'!BU92</f>
        <v>0</v>
      </c>
      <c r="M90" s="52">
        <f>'2'!AJ92</f>
        <v>391.47815000000003</v>
      </c>
      <c r="N90" s="190">
        <f>'4'!CN94</f>
        <v>2024</v>
      </c>
      <c r="O90" s="52">
        <f>'4'!E94</f>
        <v>426.06800833333335</v>
      </c>
      <c r="P90" s="35" t="s">
        <v>1090</v>
      </c>
      <c r="Q90" s="35" t="s">
        <v>193</v>
      </c>
      <c r="R90" s="35" t="s">
        <v>193</v>
      </c>
      <c r="S90" s="35" t="s">
        <v>193</v>
      </c>
      <c r="T90" s="35" t="s">
        <v>193</v>
      </c>
      <c r="U90" s="35" t="s">
        <v>193</v>
      </c>
    </row>
    <row r="91" spans="1:21" ht="168.75">
      <c r="A91" s="25" t="s">
        <v>179</v>
      </c>
      <c r="B91" s="50" t="s">
        <v>291</v>
      </c>
      <c r="C91" s="51" t="s">
        <v>309</v>
      </c>
      <c r="D91" s="46" t="s">
        <v>310</v>
      </c>
      <c r="E91" s="52">
        <f>'1'!U93</f>
        <v>702.36129000000005</v>
      </c>
      <c r="F91" s="35" t="s">
        <v>1166</v>
      </c>
      <c r="G91" s="52">
        <f>'1'!BP93</f>
        <v>645.55658000000005</v>
      </c>
      <c r="H91" s="52">
        <f>'1'!BQ93</f>
        <v>645.55658000000005</v>
      </c>
      <c r="I91" s="52">
        <f>'1'!BR93</f>
        <v>0</v>
      </c>
      <c r="J91" s="52">
        <f>'1'!BS93</f>
        <v>0</v>
      </c>
      <c r="K91" s="52">
        <f>'1'!BT93</f>
        <v>0</v>
      </c>
      <c r="L91" s="52">
        <f>'1'!BU93</f>
        <v>0</v>
      </c>
      <c r="M91" s="52">
        <f>'2'!AJ93</f>
        <v>537.96381666666662</v>
      </c>
      <c r="N91" s="190">
        <f>'4'!CN95</f>
        <v>2024</v>
      </c>
      <c r="O91" s="52">
        <f>'4'!E95</f>
        <v>585.30107500000008</v>
      </c>
      <c r="P91" s="35" t="s">
        <v>1090</v>
      </c>
      <c r="Q91" s="35" t="s">
        <v>193</v>
      </c>
      <c r="R91" s="35" t="s">
        <v>193</v>
      </c>
      <c r="S91" s="35" t="s">
        <v>193</v>
      </c>
      <c r="T91" s="35" t="s">
        <v>193</v>
      </c>
      <c r="U91" s="35" t="s">
        <v>193</v>
      </c>
    </row>
    <row r="92" spans="1:21" ht="318.75">
      <c r="A92" s="25" t="s">
        <v>179</v>
      </c>
      <c r="B92" s="50" t="s">
        <v>291</v>
      </c>
      <c r="C92" s="51" t="s">
        <v>311</v>
      </c>
      <c r="D92" s="46" t="s">
        <v>312</v>
      </c>
      <c r="E92" s="52">
        <f>'1'!U94</f>
        <v>595.78222000000005</v>
      </c>
      <c r="F92" s="35" t="s">
        <v>1166</v>
      </c>
      <c r="G92" s="52">
        <f>'1'!BP94</f>
        <v>547.62193000000002</v>
      </c>
      <c r="H92" s="52">
        <f>'1'!BQ94</f>
        <v>547.62193000000002</v>
      </c>
      <c r="I92" s="52">
        <f>'1'!BR94</f>
        <v>0</v>
      </c>
      <c r="J92" s="52">
        <f>'1'!BS94</f>
        <v>0</v>
      </c>
      <c r="K92" s="52">
        <f>'1'!BT94</f>
        <v>0</v>
      </c>
      <c r="L92" s="52">
        <f>'1'!BU94</f>
        <v>0</v>
      </c>
      <c r="M92" s="52">
        <f>'2'!AJ94</f>
        <v>456.35160833333327</v>
      </c>
      <c r="N92" s="190">
        <f>'4'!CN96</f>
        <v>2024</v>
      </c>
      <c r="O92" s="52">
        <f>'4'!E96</f>
        <v>496.4851833333334</v>
      </c>
      <c r="P92" s="35" t="s">
        <v>1090</v>
      </c>
      <c r="Q92" s="35" t="s">
        <v>193</v>
      </c>
      <c r="R92" s="35" t="s">
        <v>193</v>
      </c>
      <c r="S92" s="35" t="s">
        <v>193</v>
      </c>
      <c r="T92" s="35" t="s">
        <v>193</v>
      </c>
      <c r="U92" s="35" t="s">
        <v>193</v>
      </c>
    </row>
    <row r="93" spans="1:21" ht="168.75">
      <c r="A93" s="25" t="s">
        <v>179</v>
      </c>
      <c r="B93" s="50" t="s">
        <v>291</v>
      </c>
      <c r="C93" s="51" t="s">
        <v>313</v>
      </c>
      <c r="D93" s="46" t="s">
        <v>314</v>
      </c>
      <c r="E93" s="52">
        <f>'1'!U95</f>
        <v>1216.3342700000001</v>
      </c>
      <c r="F93" s="35" t="s">
        <v>1166</v>
      </c>
      <c r="G93" s="52">
        <f>'1'!BP95</f>
        <v>1117.3585</v>
      </c>
      <c r="H93" s="52">
        <f>'1'!BQ95</f>
        <v>1117.3585</v>
      </c>
      <c r="I93" s="52">
        <f>'1'!BR95</f>
        <v>0</v>
      </c>
      <c r="J93" s="52">
        <f>'1'!BS95</f>
        <v>0</v>
      </c>
      <c r="K93" s="52">
        <f>'1'!BT95</f>
        <v>0</v>
      </c>
      <c r="L93" s="52">
        <f>'1'!BU95</f>
        <v>0</v>
      </c>
      <c r="M93" s="52">
        <f>'2'!AJ95</f>
        <v>931.13208333333341</v>
      </c>
      <c r="N93" s="190">
        <f>'4'!CN97</f>
        <v>2024</v>
      </c>
      <c r="O93" s="52">
        <f>'4'!E97</f>
        <v>1013.6118916666668</v>
      </c>
      <c r="P93" s="35" t="s">
        <v>1090</v>
      </c>
      <c r="Q93" s="35" t="s">
        <v>193</v>
      </c>
      <c r="R93" s="35" t="s">
        <v>193</v>
      </c>
      <c r="S93" s="35" t="s">
        <v>193</v>
      </c>
      <c r="T93" s="35" t="s">
        <v>193</v>
      </c>
      <c r="U93" s="35" t="s">
        <v>193</v>
      </c>
    </row>
    <row r="94" spans="1:21" ht="281.25">
      <c r="A94" s="25" t="s">
        <v>179</v>
      </c>
      <c r="B94" s="50" t="s">
        <v>291</v>
      </c>
      <c r="C94" s="51" t="s">
        <v>315</v>
      </c>
      <c r="D94" s="46" t="s">
        <v>316</v>
      </c>
      <c r="E94" s="52">
        <f>'1'!U96</f>
        <v>358.18939</v>
      </c>
      <c r="F94" s="35" t="s">
        <v>1166</v>
      </c>
      <c r="G94" s="52">
        <f>'1'!BP96</f>
        <v>329.57153999999997</v>
      </c>
      <c r="H94" s="52">
        <f>'1'!BQ96</f>
        <v>329.57153999999997</v>
      </c>
      <c r="I94" s="52">
        <f>'1'!BR96</f>
        <v>0</v>
      </c>
      <c r="J94" s="52">
        <f>'1'!BS96</f>
        <v>0</v>
      </c>
      <c r="K94" s="52">
        <f>'1'!BT96</f>
        <v>0</v>
      </c>
      <c r="L94" s="52">
        <f>'1'!BU96</f>
        <v>0</v>
      </c>
      <c r="M94" s="52">
        <f>'2'!AJ96</f>
        <v>274.64294999999998</v>
      </c>
      <c r="N94" s="190">
        <f>'4'!CN98</f>
        <v>2024</v>
      </c>
      <c r="O94" s="52">
        <f>'4'!E98</f>
        <v>298.49115833333337</v>
      </c>
      <c r="P94" s="35" t="s">
        <v>1090</v>
      </c>
      <c r="Q94" s="35" t="s">
        <v>193</v>
      </c>
      <c r="R94" s="35" t="s">
        <v>193</v>
      </c>
      <c r="S94" s="35" t="s">
        <v>193</v>
      </c>
      <c r="T94" s="35" t="s">
        <v>193</v>
      </c>
      <c r="U94" s="35" t="s">
        <v>193</v>
      </c>
    </row>
    <row r="95" spans="1:21" ht="168.75">
      <c r="A95" s="25" t="s">
        <v>179</v>
      </c>
      <c r="B95" s="50" t="s">
        <v>291</v>
      </c>
      <c r="C95" s="51" t="s">
        <v>317</v>
      </c>
      <c r="D95" s="46" t="s">
        <v>318</v>
      </c>
      <c r="E95" s="52">
        <f>'1'!U97</f>
        <v>853.24127999999996</v>
      </c>
      <c r="F95" s="35" t="s">
        <v>1166</v>
      </c>
      <c r="G95" s="52">
        <f>'1'!BP97</f>
        <v>784.94944999999996</v>
      </c>
      <c r="H95" s="52">
        <f>'1'!BQ97</f>
        <v>784.94944999999996</v>
      </c>
      <c r="I95" s="52">
        <f>'1'!BR97</f>
        <v>0</v>
      </c>
      <c r="J95" s="52">
        <f>'1'!BS97</f>
        <v>0</v>
      </c>
      <c r="K95" s="52">
        <f>'1'!BT97</f>
        <v>0</v>
      </c>
      <c r="L95" s="52">
        <f>'1'!BU97</f>
        <v>0</v>
      </c>
      <c r="M95" s="52">
        <f>'2'!AJ97</f>
        <v>654.12454166666657</v>
      </c>
      <c r="N95" s="190">
        <f>'4'!CN99</f>
        <v>2024</v>
      </c>
      <c r="O95" s="52">
        <f>'4'!E99</f>
        <v>711.03440000000001</v>
      </c>
      <c r="P95" s="35" t="s">
        <v>1090</v>
      </c>
      <c r="Q95" s="35" t="s">
        <v>193</v>
      </c>
      <c r="R95" s="35" t="s">
        <v>193</v>
      </c>
      <c r="S95" s="35" t="s">
        <v>193</v>
      </c>
      <c r="T95" s="35" t="s">
        <v>193</v>
      </c>
      <c r="U95" s="35" t="s">
        <v>193</v>
      </c>
    </row>
    <row r="96" spans="1:21" ht="375">
      <c r="A96" s="25" t="s">
        <v>179</v>
      </c>
      <c r="B96" s="50" t="s">
        <v>291</v>
      </c>
      <c r="C96" s="51" t="s">
        <v>319</v>
      </c>
      <c r="D96" s="46" t="s">
        <v>320</v>
      </c>
      <c r="E96" s="52">
        <f>'1'!U98</f>
        <v>424.25085999999999</v>
      </c>
      <c r="F96" s="35" t="s">
        <v>1166</v>
      </c>
      <c r="G96" s="52">
        <f>'1'!BP98</f>
        <v>390.85095999999999</v>
      </c>
      <c r="H96" s="52">
        <f>'1'!BQ98</f>
        <v>390.85095999999999</v>
      </c>
      <c r="I96" s="52">
        <f>'1'!BR98</f>
        <v>0</v>
      </c>
      <c r="J96" s="52">
        <f>'1'!BS98</f>
        <v>0</v>
      </c>
      <c r="K96" s="52">
        <f>'1'!BT98</f>
        <v>0</v>
      </c>
      <c r="L96" s="52">
        <f>'1'!BU98</f>
        <v>0</v>
      </c>
      <c r="M96" s="52">
        <f>'2'!AJ98</f>
        <v>325.70913333333334</v>
      </c>
      <c r="N96" s="190">
        <f>'4'!CN100</f>
        <v>2024</v>
      </c>
      <c r="O96" s="52">
        <f>'4'!E100</f>
        <v>353.54238333333336</v>
      </c>
      <c r="P96" s="35" t="s">
        <v>1090</v>
      </c>
      <c r="Q96" s="35" t="s">
        <v>193</v>
      </c>
      <c r="R96" s="35" t="s">
        <v>193</v>
      </c>
      <c r="S96" s="35" t="s">
        <v>193</v>
      </c>
      <c r="T96" s="35" t="s">
        <v>193</v>
      </c>
      <c r="U96" s="35" t="s">
        <v>193</v>
      </c>
    </row>
    <row r="97" spans="1:21" ht="168.75">
      <c r="A97" s="25" t="s">
        <v>179</v>
      </c>
      <c r="B97" s="50" t="s">
        <v>291</v>
      </c>
      <c r="C97" s="51" t="s">
        <v>321</v>
      </c>
      <c r="D97" s="46" t="s">
        <v>322</v>
      </c>
      <c r="E97" s="52">
        <f>'1'!U99</f>
        <v>709.74861999999996</v>
      </c>
      <c r="F97" s="35" t="s">
        <v>1166</v>
      </c>
      <c r="G97" s="52">
        <f>'1'!BP99</f>
        <v>652.91480999999999</v>
      </c>
      <c r="H97" s="52">
        <f>'1'!BQ99</f>
        <v>652.91480999999999</v>
      </c>
      <c r="I97" s="52">
        <f>'1'!BR99</f>
        <v>0</v>
      </c>
      <c r="J97" s="52">
        <f>'1'!BS99</f>
        <v>0</v>
      </c>
      <c r="K97" s="52">
        <f>'1'!BT99</f>
        <v>0</v>
      </c>
      <c r="L97" s="52">
        <f>'1'!BU99</f>
        <v>0</v>
      </c>
      <c r="M97" s="52">
        <f>'2'!AJ99</f>
        <v>544.09567500000003</v>
      </c>
      <c r="N97" s="190">
        <f>'4'!CN101</f>
        <v>2024</v>
      </c>
      <c r="O97" s="52">
        <f>'4'!E101</f>
        <v>591.45718333333332</v>
      </c>
      <c r="P97" s="35" t="s">
        <v>1090</v>
      </c>
      <c r="Q97" s="35" t="s">
        <v>193</v>
      </c>
      <c r="R97" s="35" t="s">
        <v>193</v>
      </c>
      <c r="S97" s="35" t="s">
        <v>193</v>
      </c>
      <c r="T97" s="35" t="s">
        <v>193</v>
      </c>
      <c r="U97" s="35" t="s">
        <v>193</v>
      </c>
    </row>
    <row r="98" spans="1:21" ht="356.25">
      <c r="A98" s="25" t="s">
        <v>179</v>
      </c>
      <c r="B98" s="50" t="s">
        <v>291</v>
      </c>
      <c r="C98" s="51" t="s">
        <v>323</v>
      </c>
      <c r="D98" s="46" t="s">
        <v>324</v>
      </c>
      <c r="E98" s="52">
        <f>'1'!U100</f>
        <v>593.04618000000005</v>
      </c>
      <c r="F98" s="35" t="s">
        <v>1166</v>
      </c>
      <c r="G98" s="52">
        <f>'1'!BP100</f>
        <v>546.35756000000003</v>
      </c>
      <c r="H98" s="52">
        <f>'1'!BQ100</f>
        <v>546.35756000000003</v>
      </c>
      <c r="I98" s="52">
        <f>'1'!BR100</f>
        <v>0</v>
      </c>
      <c r="J98" s="52">
        <f>'1'!BS100</f>
        <v>0</v>
      </c>
      <c r="K98" s="52">
        <f>'1'!BT100</f>
        <v>0</v>
      </c>
      <c r="L98" s="52">
        <f>'1'!BU100</f>
        <v>0</v>
      </c>
      <c r="M98" s="52">
        <f>'2'!AJ100</f>
        <v>455.2979666666667</v>
      </c>
      <c r="N98" s="190">
        <f>'4'!CN102</f>
        <v>2024</v>
      </c>
      <c r="O98" s="52">
        <f>'4'!E102</f>
        <v>494.20515000000006</v>
      </c>
      <c r="P98" s="35" t="s">
        <v>1090</v>
      </c>
      <c r="Q98" s="35" t="s">
        <v>193</v>
      </c>
      <c r="R98" s="35" t="s">
        <v>193</v>
      </c>
      <c r="S98" s="35" t="s">
        <v>193</v>
      </c>
      <c r="T98" s="35" t="s">
        <v>193</v>
      </c>
      <c r="U98" s="35" t="s">
        <v>193</v>
      </c>
    </row>
    <row r="99" spans="1:21" ht="168.75">
      <c r="A99" s="25" t="s">
        <v>179</v>
      </c>
      <c r="B99" s="50" t="s">
        <v>291</v>
      </c>
      <c r="C99" s="51" t="s">
        <v>325</v>
      </c>
      <c r="D99" s="46" t="s">
        <v>326</v>
      </c>
      <c r="E99" s="52">
        <f>'1'!U101</f>
        <v>761.48405000000002</v>
      </c>
      <c r="F99" s="35" t="s">
        <v>1166</v>
      </c>
      <c r="G99" s="52">
        <f>'1'!BP101</f>
        <v>700.51910999999996</v>
      </c>
      <c r="H99" s="52">
        <f>'1'!BQ101</f>
        <v>700.51910999999996</v>
      </c>
      <c r="I99" s="52">
        <f>'1'!BR101</f>
        <v>0</v>
      </c>
      <c r="J99" s="52">
        <f>'1'!BS101</f>
        <v>0</v>
      </c>
      <c r="K99" s="52">
        <f>'1'!BT101</f>
        <v>0</v>
      </c>
      <c r="L99" s="52">
        <f>'1'!BU101</f>
        <v>0</v>
      </c>
      <c r="M99" s="52">
        <f>'2'!AJ101</f>
        <v>583.76592500000004</v>
      </c>
      <c r="N99" s="190">
        <f>'4'!CN103</f>
        <v>2024</v>
      </c>
      <c r="O99" s="52">
        <f>'4'!E103</f>
        <v>634.57004166666673</v>
      </c>
      <c r="P99" s="35" t="s">
        <v>1090</v>
      </c>
      <c r="Q99" s="35" t="s">
        <v>193</v>
      </c>
      <c r="R99" s="35" t="s">
        <v>193</v>
      </c>
      <c r="S99" s="35" t="s">
        <v>193</v>
      </c>
      <c r="T99" s="35" t="s">
        <v>193</v>
      </c>
      <c r="U99" s="35" t="s">
        <v>193</v>
      </c>
    </row>
    <row r="100" spans="1:21" ht="337.5">
      <c r="A100" s="25" t="s">
        <v>179</v>
      </c>
      <c r="B100" s="50" t="s">
        <v>291</v>
      </c>
      <c r="C100" s="51" t="s">
        <v>327</v>
      </c>
      <c r="D100" s="46" t="s">
        <v>328</v>
      </c>
      <c r="E100" s="52">
        <f>'1'!U102</f>
        <v>231.31854000000001</v>
      </c>
      <c r="F100" s="35" t="s">
        <v>1166</v>
      </c>
      <c r="G100" s="52">
        <f>'1'!BP102</f>
        <v>213.10758000000001</v>
      </c>
      <c r="H100" s="52">
        <f>'1'!BQ102</f>
        <v>213.10758000000001</v>
      </c>
      <c r="I100" s="52">
        <f>'1'!BR102</f>
        <v>0</v>
      </c>
      <c r="J100" s="52">
        <f>'1'!BS102</f>
        <v>0</v>
      </c>
      <c r="K100" s="52">
        <f>'1'!BT102</f>
        <v>0</v>
      </c>
      <c r="L100" s="52">
        <f>'1'!BU102</f>
        <v>0</v>
      </c>
      <c r="M100" s="52">
        <f>'2'!AJ102</f>
        <v>177.58965000000001</v>
      </c>
      <c r="N100" s="190">
        <f>'4'!CN104</f>
        <v>2024</v>
      </c>
      <c r="O100" s="52">
        <f>'4'!E104</f>
        <v>192.76545000000002</v>
      </c>
      <c r="P100" s="35" t="s">
        <v>1090</v>
      </c>
      <c r="Q100" s="35" t="s">
        <v>193</v>
      </c>
      <c r="R100" s="35" t="s">
        <v>193</v>
      </c>
      <c r="S100" s="35" t="s">
        <v>193</v>
      </c>
      <c r="T100" s="35" t="s">
        <v>193</v>
      </c>
      <c r="U100" s="35" t="s">
        <v>193</v>
      </c>
    </row>
    <row r="101" spans="1:21" ht="168.75">
      <c r="A101" s="25" t="s">
        <v>179</v>
      </c>
      <c r="B101" s="50" t="s">
        <v>291</v>
      </c>
      <c r="C101" s="51" t="s">
        <v>329</v>
      </c>
      <c r="D101" s="46" t="s">
        <v>330</v>
      </c>
      <c r="E101" s="52">
        <f>'1'!U103</f>
        <v>790.67575999999997</v>
      </c>
      <c r="F101" s="35" t="s">
        <v>1166</v>
      </c>
      <c r="G101" s="52">
        <f>'1'!BP103</f>
        <v>727.37983999999994</v>
      </c>
      <c r="H101" s="52">
        <f>'1'!BQ103</f>
        <v>727.37983999999994</v>
      </c>
      <c r="I101" s="52">
        <f>'1'!BR103</f>
        <v>0</v>
      </c>
      <c r="J101" s="52">
        <f>'1'!BS103</f>
        <v>0</v>
      </c>
      <c r="K101" s="52">
        <f>'1'!BT103</f>
        <v>0</v>
      </c>
      <c r="L101" s="52">
        <f>'1'!BU103</f>
        <v>0</v>
      </c>
      <c r="M101" s="52">
        <f>'2'!AJ103</f>
        <v>606.14986666666675</v>
      </c>
      <c r="N101" s="190">
        <f>'4'!CN105</f>
        <v>2024</v>
      </c>
      <c r="O101" s="52">
        <f>'4'!E105</f>
        <v>658.8964666666667</v>
      </c>
      <c r="P101" s="35" t="s">
        <v>1090</v>
      </c>
      <c r="Q101" s="35" t="s">
        <v>193</v>
      </c>
      <c r="R101" s="35" t="s">
        <v>193</v>
      </c>
      <c r="S101" s="35" t="s">
        <v>193</v>
      </c>
      <c r="T101" s="35" t="s">
        <v>193</v>
      </c>
      <c r="U101" s="35" t="s">
        <v>193</v>
      </c>
    </row>
    <row r="102" spans="1:21" ht="318.75">
      <c r="A102" s="25" t="s">
        <v>179</v>
      </c>
      <c r="B102" s="50" t="s">
        <v>291</v>
      </c>
      <c r="C102" s="51" t="s">
        <v>331</v>
      </c>
      <c r="D102" s="46" t="s">
        <v>332</v>
      </c>
      <c r="E102" s="52">
        <f>'1'!U104</f>
        <v>504.61340999999999</v>
      </c>
      <c r="F102" s="35" t="s">
        <v>1166</v>
      </c>
      <c r="G102" s="52">
        <f>'1'!BP104</f>
        <v>464.88684999999998</v>
      </c>
      <c r="H102" s="52">
        <f>'1'!BQ104</f>
        <v>464.88684999999998</v>
      </c>
      <c r="I102" s="52">
        <f>'1'!BR104</f>
        <v>0</v>
      </c>
      <c r="J102" s="52">
        <f>'1'!BS104</f>
        <v>0</v>
      </c>
      <c r="K102" s="52">
        <f>'1'!BT104</f>
        <v>0</v>
      </c>
      <c r="L102" s="52">
        <f>'1'!BU104</f>
        <v>0</v>
      </c>
      <c r="M102" s="52">
        <f>'2'!AJ104</f>
        <v>387.40570833333334</v>
      </c>
      <c r="N102" s="190">
        <f>'4'!CN106</f>
        <v>2024</v>
      </c>
      <c r="O102" s="52">
        <f>'4'!E106</f>
        <v>420.51117499999998</v>
      </c>
      <c r="P102" s="35" t="s">
        <v>1090</v>
      </c>
      <c r="Q102" s="35" t="s">
        <v>193</v>
      </c>
      <c r="R102" s="35" t="s">
        <v>193</v>
      </c>
      <c r="S102" s="35" t="s">
        <v>193</v>
      </c>
      <c r="T102" s="35" t="s">
        <v>193</v>
      </c>
      <c r="U102" s="35" t="s">
        <v>193</v>
      </c>
    </row>
    <row r="103" spans="1:21" ht="168.75">
      <c r="A103" s="25" t="s">
        <v>179</v>
      </c>
      <c r="B103" s="50" t="s">
        <v>291</v>
      </c>
      <c r="C103" s="51" t="s">
        <v>333</v>
      </c>
      <c r="D103" s="46" t="s">
        <v>334</v>
      </c>
      <c r="E103" s="52">
        <f>'1'!U105</f>
        <v>1099.5988600000001</v>
      </c>
      <c r="F103" s="35" t="s">
        <v>1166</v>
      </c>
      <c r="G103" s="52">
        <f>'1'!BP105</f>
        <v>1011.0998400000001</v>
      </c>
      <c r="H103" s="52">
        <f>'1'!BQ105</f>
        <v>1011.0998400000001</v>
      </c>
      <c r="I103" s="52">
        <f>'1'!BR105</f>
        <v>0</v>
      </c>
      <c r="J103" s="52">
        <f>'1'!BS105</f>
        <v>0</v>
      </c>
      <c r="K103" s="52">
        <f>'1'!BT105</f>
        <v>0</v>
      </c>
      <c r="L103" s="52">
        <f>'1'!BU105</f>
        <v>0</v>
      </c>
      <c r="M103" s="52">
        <f>'2'!AJ105</f>
        <v>842.58320000000003</v>
      </c>
      <c r="N103" s="190">
        <f>'4'!CN107</f>
        <v>2024</v>
      </c>
      <c r="O103" s="52">
        <f>'4'!E107</f>
        <v>916.33238333333338</v>
      </c>
      <c r="P103" s="35" t="s">
        <v>1090</v>
      </c>
      <c r="Q103" s="35" t="s">
        <v>193</v>
      </c>
      <c r="R103" s="35" t="s">
        <v>193</v>
      </c>
      <c r="S103" s="35" t="s">
        <v>193</v>
      </c>
      <c r="T103" s="35" t="s">
        <v>193</v>
      </c>
      <c r="U103" s="35" t="s">
        <v>193</v>
      </c>
    </row>
    <row r="104" spans="1:21" ht="337.5">
      <c r="A104" s="25" t="s">
        <v>179</v>
      </c>
      <c r="B104" s="50" t="s">
        <v>291</v>
      </c>
      <c r="C104" s="51" t="s">
        <v>335</v>
      </c>
      <c r="D104" s="46" t="s">
        <v>336</v>
      </c>
      <c r="E104" s="52">
        <f>'1'!U106</f>
        <v>647.29538000000002</v>
      </c>
      <c r="F104" s="35" t="s">
        <v>1166</v>
      </c>
      <c r="G104" s="52">
        <f>'1'!BP106</f>
        <v>596.33590000000004</v>
      </c>
      <c r="H104" s="52">
        <f>'1'!BQ106</f>
        <v>596.33590000000004</v>
      </c>
      <c r="I104" s="52">
        <f>'1'!BR106</f>
        <v>0</v>
      </c>
      <c r="J104" s="52">
        <f>'1'!BS106</f>
        <v>0</v>
      </c>
      <c r="K104" s="52">
        <f>'1'!BT106</f>
        <v>0</v>
      </c>
      <c r="L104" s="52">
        <f>'1'!BU106</f>
        <v>0</v>
      </c>
      <c r="M104" s="52">
        <f>'2'!AJ106</f>
        <v>496.94658333333342</v>
      </c>
      <c r="N104" s="190">
        <f>'4'!CN108</f>
        <v>2024</v>
      </c>
      <c r="O104" s="52">
        <f>'4'!E108</f>
        <v>539.41281666666669</v>
      </c>
      <c r="P104" s="35" t="s">
        <v>1090</v>
      </c>
      <c r="Q104" s="35" t="s">
        <v>193</v>
      </c>
      <c r="R104" s="35" t="s">
        <v>193</v>
      </c>
      <c r="S104" s="35" t="s">
        <v>193</v>
      </c>
      <c r="T104" s="35" t="s">
        <v>193</v>
      </c>
      <c r="U104" s="35" t="s">
        <v>193</v>
      </c>
    </row>
    <row r="105" spans="1:21" ht="168.75">
      <c r="A105" s="25" t="s">
        <v>179</v>
      </c>
      <c r="B105" s="50" t="s">
        <v>291</v>
      </c>
      <c r="C105" s="51" t="s">
        <v>337</v>
      </c>
      <c r="D105" s="46" t="s">
        <v>338</v>
      </c>
      <c r="E105" s="52">
        <f>'1'!U107</f>
        <v>1285.5660499999999</v>
      </c>
      <c r="F105" s="35" t="s">
        <v>1166</v>
      </c>
      <c r="G105" s="52">
        <f>'1'!BP107</f>
        <v>1181.7697299999998</v>
      </c>
      <c r="H105" s="52">
        <f>'1'!BQ107</f>
        <v>1181.7697299999998</v>
      </c>
      <c r="I105" s="52">
        <f>'1'!BR107</f>
        <v>0</v>
      </c>
      <c r="J105" s="52">
        <f>'1'!BS107</f>
        <v>0</v>
      </c>
      <c r="K105" s="52">
        <f>'1'!BT107</f>
        <v>0</v>
      </c>
      <c r="L105" s="52">
        <f>'1'!BU107</f>
        <v>0</v>
      </c>
      <c r="M105" s="52">
        <f>'2'!AJ107</f>
        <v>984.80810833333328</v>
      </c>
      <c r="N105" s="190">
        <f>'4'!CN109</f>
        <v>2024</v>
      </c>
      <c r="O105" s="52">
        <f>'4'!E109</f>
        <v>1071.3050416666667</v>
      </c>
      <c r="P105" s="35" t="s">
        <v>1090</v>
      </c>
      <c r="Q105" s="35" t="s">
        <v>193</v>
      </c>
      <c r="R105" s="35" t="s">
        <v>193</v>
      </c>
      <c r="S105" s="35" t="s">
        <v>193</v>
      </c>
      <c r="T105" s="35" t="s">
        <v>193</v>
      </c>
      <c r="U105" s="35" t="s">
        <v>193</v>
      </c>
    </row>
    <row r="106" spans="1:21" ht="337.5">
      <c r="A106" s="25" t="s">
        <v>179</v>
      </c>
      <c r="B106" s="50" t="s">
        <v>291</v>
      </c>
      <c r="C106" s="51" t="s">
        <v>339</v>
      </c>
      <c r="D106" s="46" t="s">
        <v>340</v>
      </c>
      <c r="E106" s="52">
        <f>'1'!U108</f>
        <v>515.31357000000003</v>
      </c>
      <c r="F106" s="35" t="s">
        <v>1166</v>
      </c>
      <c r="G106" s="52">
        <f>'1'!BP108</f>
        <v>474.44249000000002</v>
      </c>
      <c r="H106" s="52">
        <f>'1'!BQ108</f>
        <v>474.44249000000002</v>
      </c>
      <c r="I106" s="52">
        <f>'1'!BR108</f>
        <v>0</v>
      </c>
      <c r="J106" s="52">
        <f>'1'!BS108</f>
        <v>0</v>
      </c>
      <c r="K106" s="52">
        <f>'1'!BT108</f>
        <v>0</v>
      </c>
      <c r="L106" s="52">
        <f>'1'!BU108</f>
        <v>0</v>
      </c>
      <c r="M106" s="52">
        <f>'2'!AJ108</f>
        <v>395.36874166666666</v>
      </c>
      <c r="N106" s="190">
        <f>'4'!CN110</f>
        <v>2024</v>
      </c>
      <c r="O106" s="52">
        <f>'4'!E110</f>
        <v>429.42797500000006</v>
      </c>
      <c r="P106" s="35" t="s">
        <v>1090</v>
      </c>
      <c r="Q106" s="35" t="s">
        <v>193</v>
      </c>
      <c r="R106" s="35" t="s">
        <v>193</v>
      </c>
      <c r="S106" s="35" t="s">
        <v>193</v>
      </c>
      <c r="T106" s="35" t="s">
        <v>193</v>
      </c>
      <c r="U106" s="35" t="s">
        <v>193</v>
      </c>
    </row>
    <row r="107" spans="1:21" ht="300">
      <c r="A107" s="25" t="s">
        <v>179</v>
      </c>
      <c r="B107" s="50" t="s">
        <v>291</v>
      </c>
      <c r="C107" s="51" t="s">
        <v>341</v>
      </c>
      <c r="D107" s="46" t="s">
        <v>342</v>
      </c>
      <c r="E107" s="52">
        <f>'1'!U109</f>
        <v>614.50143000000003</v>
      </c>
      <c r="F107" s="35" t="s">
        <v>1166</v>
      </c>
      <c r="G107" s="52">
        <f>'1'!BP109</f>
        <v>566.09072000000003</v>
      </c>
      <c r="H107" s="52">
        <f>'1'!BQ109</f>
        <v>566.09072000000003</v>
      </c>
      <c r="I107" s="52">
        <f>'1'!BR109</f>
        <v>0</v>
      </c>
      <c r="J107" s="52">
        <f>'1'!BS109</f>
        <v>0</v>
      </c>
      <c r="K107" s="52">
        <f>'1'!BT109</f>
        <v>0</v>
      </c>
      <c r="L107" s="52">
        <f>'1'!BU109</f>
        <v>0</v>
      </c>
      <c r="M107" s="52">
        <f>'2'!AJ109</f>
        <v>471.74226666666664</v>
      </c>
      <c r="N107" s="190">
        <f>'4'!CN111</f>
        <v>2024</v>
      </c>
      <c r="O107" s="52">
        <f>'4'!E111</f>
        <v>512.08452499999999</v>
      </c>
      <c r="P107" s="35" t="s">
        <v>1090</v>
      </c>
      <c r="Q107" s="35" t="s">
        <v>193</v>
      </c>
      <c r="R107" s="35" t="s">
        <v>193</v>
      </c>
      <c r="S107" s="35" t="s">
        <v>193</v>
      </c>
      <c r="T107" s="35" t="s">
        <v>193</v>
      </c>
      <c r="U107" s="35" t="s">
        <v>193</v>
      </c>
    </row>
    <row r="108" spans="1:21" ht="93.75">
      <c r="A108" s="25" t="s">
        <v>179</v>
      </c>
      <c r="B108" s="33" t="s">
        <v>291</v>
      </c>
      <c r="C108" s="42" t="s">
        <v>343</v>
      </c>
      <c r="D108" s="46" t="s">
        <v>344</v>
      </c>
      <c r="E108" s="52">
        <f>'1'!U110</f>
        <v>216.28352893600001</v>
      </c>
      <c r="F108" s="35" t="s">
        <v>1166</v>
      </c>
      <c r="G108" s="52">
        <f>'1'!BP110</f>
        <v>216.24352893599999</v>
      </c>
      <c r="H108" s="52">
        <f>'1'!BQ110</f>
        <v>216.24352893599999</v>
      </c>
      <c r="I108" s="52">
        <f>'1'!BR110</f>
        <v>0</v>
      </c>
      <c r="J108" s="52">
        <f>'1'!BS110</f>
        <v>0</v>
      </c>
      <c r="K108" s="52">
        <f>'1'!BT110</f>
        <v>0</v>
      </c>
      <c r="L108" s="52">
        <f>'1'!BU110</f>
        <v>0</v>
      </c>
      <c r="M108" s="52">
        <f>'2'!AJ110</f>
        <v>180.20294078000001</v>
      </c>
      <c r="N108" s="190">
        <f>'4'!CN112</f>
        <v>2022</v>
      </c>
      <c r="O108" s="52">
        <f>'4'!E112</f>
        <v>180.23627411333334</v>
      </c>
      <c r="P108" s="35" t="s">
        <v>1103</v>
      </c>
      <c r="Q108" s="35" t="s">
        <v>193</v>
      </c>
      <c r="R108" s="35" t="s">
        <v>193</v>
      </c>
      <c r="S108" s="35" t="s">
        <v>193</v>
      </c>
      <c r="T108" s="35" t="s">
        <v>193</v>
      </c>
      <c r="U108" s="35" t="s">
        <v>193</v>
      </c>
    </row>
    <row r="109" spans="1:21" ht="168.75">
      <c r="A109" s="25" t="s">
        <v>179</v>
      </c>
      <c r="B109" s="33" t="s">
        <v>291</v>
      </c>
      <c r="C109" s="42" t="s">
        <v>345</v>
      </c>
      <c r="D109" s="46" t="s">
        <v>346</v>
      </c>
      <c r="E109" s="52">
        <f>'1'!U111</f>
        <v>454.42721128704</v>
      </c>
      <c r="F109" s="35" t="s">
        <v>1166</v>
      </c>
      <c r="G109" s="52">
        <f>'1'!BP111</f>
        <v>454.38525088799997</v>
      </c>
      <c r="H109" s="52">
        <f>'1'!BQ111</f>
        <v>454.38525088799997</v>
      </c>
      <c r="I109" s="52">
        <f>'1'!BR111</f>
        <v>0</v>
      </c>
      <c r="J109" s="52">
        <f>'1'!BS111</f>
        <v>0</v>
      </c>
      <c r="K109" s="52">
        <f>'1'!BT111</f>
        <v>0</v>
      </c>
      <c r="L109" s="52">
        <f>'1'!BU111</f>
        <v>0</v>
      </c>
      <c r="M109" s="52">
        <f>'2'!AJ111</f>
        <v>378.65437574000003</v>
      </c>
      <c r="N109" s="190">
        <f>'4'!CN113</f>
        <v>2022</v>
      </c>
      <c r="O109" s="52">
        <f>'4'!E113</f>
        <v>378.68934273920001</v>
      </c>
      <c r="P109" s="35" t="s">
        <v>1105</v>
      </c>
      <c r="Q109" s="35" t="s">
        <v>193</v>
      </c>
      <c r="R109" s="35" t="s">
        <v>193</v>
      </c>
      <c r="S109" s="35" t="s">
        <v>193</v>
      </c>
      <c r="T109" s="35" t="s">
        <v>193</v>
      </c>
      <c r="U109" s="35" t="s">
        <v>193</v>
      </c>
    </row>
    <row r="110" spans="1:21" ht="112.5">
      <c r="A110" s="25" t="s">
        <v>179</v>
      </c>
      <c r="B110" s="33" t="s">
        <v>291</v>
      </c>
      <c r="C110" s="42" t="s">
        <v>347</v>
      </c>
      <c r="D110" s="46" t="s">
        <v>348</v>
      </c>
      <c r="E110" s="52">
        <f>'1'!U112</f>
        <v>680.44459586879998</v>
      </c>
      <c r="F110" s="35" t="s">
        <v>1166</v>
      </c>
      <c r="G110" s="52">
        <f>'1'!BP112</f>
        <v>680.12989287599999</v>
      </c>
      <c r="H110" s="52">
        <f>'1'!BQ112</f>
        <v>680.12989287599999</v>
      </c>
      <c r="I110" s="52">
        <f>'1'!BR112</f>
        <v>0</v>
      </c>
      <c r="J110" s="52">
        <f>'1'!BS112</f>
        <v>0</v>
      </c>
      <c r="K110" s="52">
        <f>'1'!BT112</f>
        <v>0</v>
      </c>
      <c r="L110" s="52">
        <f>'1'!BU112</f>
        <v>0</v>
      </c>
      <c r="M110" s="52">
        <f>'2'!AJ112</f>
        <v>566.77491072999999</v>
      </c>
      <c r="N110" s="190">
        <f>'4'!CN114</f>
        <v>2022</v>
      </c>
      <c r="O110" s="52">
        <f>'4'!E114</f>
        <v>567.03716322399998</v>
      </c>
      <c r="P110" s="35"/>
      <c r="Q110" s="35" t="s">
        <v>193</v>
      </c>
      <c r="R110" s="35" t="s">
        <v>193</v>
      </c>
      <c r="S110" s="35" t="s">
        <v>193</v>
      </c>
      <c r="T110" s="35" t="s">
        <v>193</v>
      </c>
      <c r="U110" s="35" t="s">
        <v>193</v>
      </c>
    </row>
    <row r="111" spans="1:21" ht="93.75">
      <c r="A111" s="25" t="s">
        <v>179</v>
      </c>
      <c r="B111" s="33" t="s">
        <v>291</v>
      </c>
      <c r="C111" s="42" t="s">
        <v>349</v>
      </c>
      <c r="D111" s="46" t="s">
        <v>350</v>
      </c>
      <c r="E111" s="52">
        <f>'1'!U113</f>
        <v>216.32715001694399</v>
      </c>
      <c r="F111" s="35" t="s">
        <v>1166</v>
      </c>
      <c r="G111" s="52">
        <f>'1'!BP113</f>
        <v>216.24352893599999</v>
      </c>
      <c r="H111" s="52">
        <f>'1'!BQ113</f>
        <v>216.24352893599999</v>
      </c>
      <c r="I111" s="52">
        <f>'1'!BR113</f>
        <v>0</v>
      </c>
      <c r="J111" s="52">
        <f>'1'!BS113</f>
        <v>0</v>
      </c>
      <c r="K111" s="52">
        <f>'1'!BT113</f>
        <v>0</v>
      </c>
      <c r="L111" s="52">
        <f>'1'!BU113</f>
        <v>0</v>
      </c>
      <c r="M111" s="52">
        <f>'2'!AJ113</f>
        <v>180.20294078000001</v>
      </c>
      <c r="N111" s="190">
        <f>'4'!CN115</f>
        <v>2022</v>
      </c>
      <c r="O111" s="52">
        <f>'4'!E115</f>
        <v>180.27262501412</v>
      </c>
      <c r="P111" s="35" t="s">
        <v>1118</v>
      </c>
      <c r="Q111" s="35" t="s">
        <v>193</v>
      </c>
      <c r="R111" s="35" t="s">
        <v>193</v>
      </c>
      <c r="S111" s="35" t="s">
        <v>193</v>
      </c>
      <c r="T111" s="35" t="s">
        <v>193</v>
      </c>
      <c r="U111" s="35" t="s">
        <v>193</v>
      </c>
    </row>
    <row r="112" spans="1:21" ht="93.75">
      <c r="A112" s="25" t="s">
        <v>179</v>
      </c>
      <c r="B112" s="33" t="s">
        <v>291</v>
      </c>
      <c r="C112" s="42" t="s">
        <v>351</v>
      </c>
      <c r="D112" s="46" t="s">
        <v>352</v>
      </c>
      <c r="E112" s="52">
        <f>'1'!U114</f>
        <v>216.40232399345598</v>
      </c>
      <c r="F112" s="35" t="s">
        <v>1166</v>
      </c>
      <c r="G112" s="52">
        <f>'1'!BP114</f>
        <v>216.29112893599998</v>
      </c>
      <c r="H112" s="52">
        <f>'1'!BQ114</f>
        <v>216.29112893599998</v>
      </c>
      <c r="I112" s="52">
        <f>'1'!BR114</f>
        <v>0</v>
      </c>
      <c r="J112" s="52">
        <f>'1'!BS114</f>
        <v>0</v>
      </c>
      <c r="K112" s="52">
        <f>'1'!BT114</f>
        <v>0</v>
      </c>
      <c r="L112" s="52">
        <f>'1'!BU114</f>
        <v>0</v>
      </c>
      <c r="M112" s="52">
        <f>'2'!AJ114</f>
        <v>180.24260744666665</v>
      </c>
      <c r="N112" s="190">
        <f>'4'!CN116</f>
        <v>2022</v>
      </c>
      <c r="O112" s="52">
        <f>'4'!E116</f>
        <v>180.33526999454665</v>
      </c>
      <c r="P112" s="35" t="s">
        <v>1118</v>
      </c>
      <c r="Q112" s="35" t="s">
        <v>193</v>
      </c>
      <c r="R112" s="35" t="s">
        <v>193</v>
      </c>
      <c r="S112" s="35" t="s">
        <v>193</v>
      </c>
      <c r="T112" s="35" t="s">
        <v>193</v>
      </c>
      <c r="U112" s="35" t="s">
        <v>193</v>
      </c>
    </row>
    <row r="113" spans="1:21" ht="93.75">
      <c r="A113" s="25" t="s">
        <v>179</v>
      </c>
      <c r="B113" s="50" t="s">
        <v>291</v>
      </c>
      <c r="C113" s="42" t="s">
        <v>353</v>
      </c>
      <c r="D113" s="46" t="s">
        <v>354</v>
      </c>
      <c r="E113" s="52">
        <f>'1'!U115</f>
        <v>929.90819999999997</v>
      </c>
      <c r="F113" s="35" t="s">
        <v>1166</v>
      </c>
      <c r="G113" s="52">
        <f>'1'!BP115</f>
        <v>355.50260000000003</v>
      </c>
      <c r="H113" s="52">
        <f>'1'!BQ115</f>
        <v>355.50260000000003</v>
      </c>
      <c r="I113" s="52">
        <f>'1'!BR115</f>
        <v>0</v>
      </c>
      <c r="J113" s="52">
        <f>'1'!BS115</f>
        <v>0</v>
      </c>
      <c r="K113" s="52">
        <f>'1'!BT115</f>
        <v>0</v>
      </c>
      <c r="L113" s="52">
        <f>'1'!BU115</f>
        <v>0</v>
      </c>
      <c r="M113" s="52">
        <f>'2'!AJ115</f>
        <v>296.25216666666671</v>
      </c>
      <c r="N113" s="190">
        <f>'4'!CN117</f>
        <v>2024</v>
      </c>
      <c r="O113" s="52">
        <f>'4'!E117</f>
        <v>774.92349999999999</v>
      </c>
      <c r="P113" s="35" t="s">
        <v>1118</v>
      </c>
      <c r="Q113" s="35" t="s">
        <v>193</v>
      </c>
      <c r="R113" s="35" t="s">
        <v>193</v>
      </c>
      <c r="S113" s="35" t="s">
        <v>193</v>
      </c>
      <c r="T113" s="35" t="s">
        <v>193</v>
      </c>
      <c r="U113" s="35" t="s">
        <v>193</v>
      </c>
    </row>
    <row r="114" spans="1:21" ht="168.75">
      <c r="A114" s="25" t="s">
        <v>179</v>
      </c>
      <c r="B114" s="50" t="s">
        <v>291</v>
      </c>
      <c r="C114" s="42" t="s">
        <v>355</v>
      </c>
      <c r="D114" s="46" t="s">
        <v>356</v>
      </c>
      <c r="E114" s="52">
        <f>'1'!U116</f>
        <v>2708.1954999999998</v>
      </c>
      <c r="F114" s="35" t="s">
        <v>1166</v>
      </c>
      <c r="G114" s="52">
        <f>'1'!BP116</f>
        <v>1538.7128</v>
      </c>
      <c r="H114" s="52">
        <f>'1'!BQ116</f>
        <v>1538.7128</v>
      </c>
      <c r="I114" s="52">
        <f>'1'!BR116</f>
        <v>0</v>
      </c>
      <c r="J114" s="52">
        <f>'1'!BS116</f>
        <v>0</v>
      </c>
      <c r="K114" s="52">
        <f>'1'!BT116</f>
        <v>0</v>
      </c>
      <c r="L114" s="52">
        <f>'1'!BU116</f>
        <v>0</v>
      </c>
      <c r="M114" s="52">
        <f>'2'!AJ116</f>
        <v>1282.2606666666668</v>
      </c>
      <c r="N114" s="190">
        <f>'4'!CN118</f>
        <v>2024</v>
      </c>
      <c r="O114" s="52">
        <f>'4'!E118</f>
        <v>2256.8295833333332</v>
      </c>
      <c r="P114" s="35" t="s">
        <v>1118</v>
      </c>
      <c r="Q114" s="35" t="s">
        <v>193</v>
      </c>
      <c r="R114" s="35" t="s">
        <v>193</v>
      </c>
      <c r="S114" s="35" t="s">
        <v>193</v>
      </c>
      <c r="T114" s="35" t="s">
        <v>193</v>
      </c>
      <c r="U114" s="35" t="s">
        <v>193</v>
      </c>
    </row>
    <row r="115" spans="1:21" ht="75">
      <c r="A115" s="25" t="s">
        <v>179</v>
      </c>
      <c r="B115" s="50" t="s">
        <v>291</v>
      </c>
      <c r="C115" s="42" t="s">
        <v>357</v>
      </c>
      <c r="D115" s="46" t="s">
        <v>358</v>
      </c>
      <c r="E115" s="52">
        <f>'1'!U117</f>
        <v>1007.8162</v>
      </c>
      <c r="F115" s="35" t="s">
        <v>1166</v>
      </c>
      <c r="G115" s="52">
        <f>'1'!BP117</f>
        <v>366.75790000000001</v>
      </c>
      <c r="H115" s="52">
        <f>'1'!BQ117</f>
        <v>366.75790000000001</v>
      </c>
      <c r="I115" s="52">
        <f>'1'!BR117</f>
        <v>0</v>
      </c>
      <c r="J115" s="52">
        <f>'1'!BS117</f>
        <v>0</v>
      </c>
      <c r="K115" s="52">
        <f>'1'!BT117</f>
        <v>0</v>
      </c>
      <c r="L115" s="52">
        <f>'1'!BU117</f>
        <v>0</v>
      </c>
      <c r="M115" s="52">
        <f>'2'!AJ117</f>
        <v>305.63158333333331</v>
      </c>
      <c r="N115" s="190">
        <f>'4'!CN119</f>
        <v>2024</v>
      </c>
      <c r="O115" s="52">
        <f>'4'!E119</f>
        <v>839.84683333333339</v>
      </c>
      <c r="P115" s="35" t="s">
        <v>1118</v>
      </c>
      <c r="Q115" s="35" t="s">
        <v>193</v>
      </c>
      <c r="R115" s="35" t="s">
        <v>193</v>
      </c>
      <c r="S115" s="35" t="s">
        <v>193</v>
      </c>
      <c r="T115" s="35" t="s">
        <v>193</v>
      </c>
      <c r="U115" s="35" t="s">
        <v>193</v>
      </c>
    </row>
    <row r="116" spans="1:21" ht="75">
      <c r="A116" s="25" t="s">
        <v>179</v>
      </c>
      <c r="B116" s="50" t="s">
        <v>291</v>
      </c>
      <c r="C116" s="42" t="s">
        <v>359</v>
      </c>
      <c r="D116" s="46" t="s">
        <v>360</v>
      </c>
      <c r="E116" s="52">
        <f>'1'!U118</f>
        <v>510.8356</v>
      </c>
      <c r="F116" s="35" t="s">
        <v>1166</v>
      </c>
      <c r="G116" s="52">
        <f>'1'!BP118</f>
        <v>29.357399999999998</v>
      </c>
      <c r="H116" s="52">
        <f>'1'!BQ118</f>
        <v>29.357399999999998</v>
      </c>
      <c r="I116" s="52">
        <f>'1'!BR118</f>
        <v>0</v>
      </c>
      <c r="J116" s="52">
        <f>'1'!BS118</f>
        <v>0</v>
      </c>
      <c r="K116" s="52">
        <f>'1'!BT118</f>
        <v>0</v>
      </c>
      <c r="L116" s="52">
        <f>'1'!BU118</f>
        <v>0</v>
      </c>
      <c r="M116" s="52">
        <f>'2'!AJ118</f>
        <v>24.464500000000001</v>
      </c>
      <c r="N116" s="190">
        <f>'4'!CN120</f>
        <v>2024</v>
      </c>
      <c r="O116" s="52">
        <f>'4'!E120</f>
        <v>425.69633333333337</v>
      </c>
      <c r="P116" s="35" t="s">
        <v>1118</v>
      </c>
      <c r="Q116" s="35" t="s">
        <v>193</v>
      </c>
      <c r="R116" s="35" t="s">
        <v>193</v>
      </c>
      <c r="S116" s="35" t="s">
        <v>193</v>
      </c>
      <c r="T116" s="35" t="s">
        <v>193</v>
      </c>
      <c r="U116" s="35" t="s">
        <v>193</v>
      </c>
    </row>
    <row r="117" spans="1:21" ht="75">
      <c r="A117" s="25" t="s">
        <v>179</v>
      </c>
      <c r="B117" s="50" t="s">
        <v>291</v>
      </c>
      <c r="C117" s="42" t="s">
        <v>361</v>
      </c>
      <c r="D117" s="46" t="s">
        <v>362</v>
      </c>
      <c r="E117" s="52">
        <f>'1'!U119</f>
        <v>1291.2655999999999</v>
      </c>
      <c r="F117" s="35" t="s">
        <v>1166</v>
      </c>
      <c r="G117" s="52">
        <f>'1'!BP119</f>
        <v>104.6183</v>
      </c>
      <c r="H117" s="52">
        <f>'1'!BQ119</f>
        <v>104.6183</v>
      </c>
      <c r="I117" s="52">
        <f>'1'!BR119</f>
        <v>0</v>
      </c>
      <c r="J117" s="52">
        <f>'1'!BS119</f>
        <v>0</v>
      </c>
      <c r="K117" s="52">
        <f>'1'!BT119</f>
        <v>0</v>
      </c>
      <c r="L117" s="52">
        <f>'1'!BU119</f>
        <v>0</v>
      </c>
      <c r="M117" s="52">
        <f>'2'!AJ119</f>
        <v>87.18191666666668</v>
      </c>
      <c r="N117" s="190">
        <f>'4'!CN121</f>
        <v>2024</v>
      </c>
      <c r="O117" s="52">
        <f>'4'!E121</f>
        <v>1076.0546666666667</v>
      </c>
      <c r="P117" s="35" t="s">
        <v>1118</v>
      </c>
      <c r="Q117" s="35" t="s">
        <v>193</v>
      </c>
      <c r="R117" s="35" t="s">
        <v>193</v>
      </c>
      <c r="S117" s="35" t="s">
        <v>193</v>
      </c>
      <c r="T117" s="35" t="s">
        <v>193</v>
      </c>
      <c r="U117" s="35" t="s">
        <v>193</v>
      </c>
    </row>
    <row r="118" spans="1:21" ht="75">
      <c r="A118" s="25" t="s">
        <v>179</v>
      </c>
      <c r="B118" s="50" t="s">
        <v>291</v>
      </c>
      <c r="C118" s="42" t="s">
        <v>363</v>
      </c>
      <c r="D118" s="46" t="s">
        <v>364</v>
      </c>
      <c r="E118" s="52">
        <f>'1'!U120</f>
        <v>1311.6115</v>
      </c>
      <c r="F118" s="35" t="s">
        <v>1166</v>
      </c>
      <c r="G118" s="52">
        <f>'1'!BP120</f>
        <v>68.683700000000002</v>
      </c>
      <c r="H118" s="52">
        <f>'1'!BQ120</f>
        <v>68.683700000000002</v>
      </c>
      <c r="I118" s="52">
        <f>'1'!BR120</f>
        <v>0</v>
      </c>
      <c r="J118" s="52">
        <f>'1'!BS120</f>
        <v>0</v>
      </c>
      <c r="K118" s="52">
        <f>'1'!BT120</f>
        <v>0</v>
      </c>
      <c r="L118" s="52">
        <f>'1'!BU120</f>
        <v>0</v>
      </c>
      <c r="M118" s="52">
        <f>'2'!AJ120</f>
        <v>57.23641666666667</v>
      </c>
      <c r="N118" s="190">
        <f>'4'!CN122</f>
        <v>2024</v>
      </c>
      <c r="O118" s="52">
        <f>'4'!E122</f>
        <v>1093.0095833333335</v>
      </c>
      <c r="P118" s="35" t="s">
        <v>1118</v>
      </c>
      <c r="Q118" s="35" t="s">
        <v>193</v>
      </c>
      <c r="R118" s="35" t="s">
        <v>193</v>
      </c>
      <c r="S118" s="35" t="s">
        <v>193</v>
      </c>
      <c r="T118" s="35" t="s">
        <v>193</v>
      </c>
      <c r="U118" s="35" t="s">
        <v>193</v>
      </c>
    </row>
    <row r="119" spans="1:21" ht="75">
      <c r="A119" s="25" t="s">
        <v>179</v>
      </c>
      <c r="B119" s="50" t="s">
        <v>291</v>
      </c>
      <c r="C119" s="42" t="s">
        <v>365</v>
      </c>
      <c r="D119" s="46" t="s">
        <v>366</v>
      </c>
      <c r="E119" s="52">
        <f>'1'!U121</f>
        <v>886.73299999999995</v>
      </c>
      <c r="F119" s="35" t="s">
        <v>1166</v>
      </c>
      <c r="G119" s="52">
        <f>'1'!BP121</f>
        <v>98.434899999999999</v>
      </c>
      <c r="H119" s="52">
        <f>'1'!BQ121</f>
        <v>98.434899999999999</v>
      </c>
      <c r="I119" s="52">
        <f>'1'!BR121</f>
        <v>0</v>
      </c>
      <c r="J119" s="52">
        <f>'1'!BS121</f>
        <v>0</v>
      </c>
      <c r="K119" s="52">
        <f>'1'!BT121</f>
        <v>0</v>
      </c>
      <c r="L119" s="52">
        <f>'1'!BU121</f>
        <v>0</v>
      </c>
      <c r="M119" s="52">
        <f>'2'!AJ121</f>
        <v>82.029083333333332</v>
      </c>
      <c r="N119" s="190">
        <f>'4'!CN123</f>
        <v>2024</v>
      </c>
      <c r="O119" s="52">
        <f>'4'!E123</f>
        <v>738.94416666666666</v>
      </c>
      <c r="P119" s="35" t="s">
        <v>1118</v>
      </c>
      <c r="Q119" s="35" t="s">
        <v>193</v>
      </c>
      <c r="R119" s="35" t="s">
        <v>193</v>
      </c>
      <c r="S119" s="35" t="s">
        <v>193</v>
      </c>
      <c r="T119" s="35" t="s">
        <v>193</v>
      </c>
      <c r="U119" s="35" t="s">
        <v>193</v>
      </c>
    </row>
    <row r="120" spans="1:21" ht="75">
      <c r="A120" s="25" t="s">
        <v>179</v>
      </c>
      <c r="B120" s="50" t="s">
        <v>291</v>
      </c>
      <c r="C120" s="42" t="s">
        <v>367</v>
      </c>
      <c r="D120" s="46" t="s">
        <v>368</v>
      </c>
      <c r="E120" s="52">
        <f>'1'!U122</f>
        <v>653.12929999999994</v>
      </c>
      <c r="F120" s="35" t="s">
        <v>1166</v>
      </c>
      <c r="G120" s="52">
        <f>'1'!BP122</f>
        <v>29.249700000000001</v>
      </c>
      <c r="H120" s="52">
        <f>'1'!BQ122</f>
        <v>29.249700000000001</v>
      </c>
      <c r="I120" s="52">
        <f>'1'!BR122</f>
        <v>0</v>
      </c>
      <c r="J120" s="52">
        <f>'1'!BS122</f>
        <v>0</v>
      </c>
      <c r="K120" s="52">
        <f>'1'!BT122</f>
        <v>0</v>
      </c>
      <c r="L120" s="52">
        <f>'1'!BU122</f>
        <v>0</v>
      </c>
      <c r="M120" s="52">
        <f>'2'!AJ122</f>
        <v>24.374750000000002</v>
      </c>
      <c r="N120" s="190">
        <f>'4'!CN124</f>
        <v>2024</v>
      </c>
      <c r="O120" s="52">
        <f>'4'!E124</f>
        <v>544.27441666666664</v>
      </c>
      <c r="P120" s="35" t="s">
        <v>1118</v>
      </c>
      <c r="Q120" s="35" t="s">
        <v>193</v>
      </c>
      <c r="R120" s="35" t="s">
        <v>193</v>
      </c>
      <c r="S120" s="35" t="s">
        <v>193</v>
      </c>
      <c r="T120" s="35" t="s">
        <v>193</v>
      </c>
      <c r="U120" s="35" t="s">
        <v>193</v>
      </c>
    </row>
    <row r="121" spans="1:21" ht="75">
      <c r="A121" s="25" t="s">
        <v>179</v>
      </c>
      <c r="B121" s="50" t="s">
        <v>291</v>
      </c>
      <c r="C121" s="42" t="s">
        <v>369</v>
      </c>
      <c r="D121" s="46" t="s">
        <v>370</v>
      </c>
      <c r="E121" s="52">
        <f>'1'!U123</f>
        <v>1412.8973000000001</v>
      </c>
      <c r="F121" s="35" t="s">
        <v>1166</v>
      </c>
      <c r="G121" s="52">
        <f>'1'!BP123</f>
        <v>180.5659</v>
      </c>
      <c r="H121" s="52">
        <f>'1'!BQ123</f>
        <v>180.5659</v>
      </c>
      <c r="I121" s="52">
        <f>'1'!BR123</f>
        <v>0</v>
      </c>
      <c r="J121" s="52">
        <f>'1'!BS123</f>
        <v>0</v>
      </c>
      <c r="K121" s="52">
        <f>'1'!BT123</f>
        <v>0</v>
      </c>
      <c r="L121" s="52">
        <f>'1'!BU123</f>
        <v>0</v>
      </c>
      <c r="M121" s="52">
        <f>'2'!AJ123</f>
        <v>150.47158333333334</v>
      </c>
      <c r="N121" s="190">
        <f>'4'!CN125</f>
        <v>2024</v>
      </c>
      <c r="O121" s="52">
        <f>'4'!E125</f>
        <v>1177.4144166666667</v>
      </c>
      <c r="P121" s="35" t="s">
        <v>1118</v>
      </c>
      <c r="Q121" s="35" t="s">
        <v>193</v>
      </c>
      <c r="R121" s="35" t="s">
        <v>193</v>
      </c>
      <c r="S121" s="35" t="s">
        <v>193</v>
      </c>
      <c r="T121" s="35" t="s">
        <v>193</v>
      </c>
      <c r="U121" s="35" t="s">
        <v>193</v>
      </c>
    </row>
    <row r="122" spans="1:21" ht="112.5">
      <c r="A122" s="25" t="s">
        <v>179</v>
      </c>
      <c r="B122" s="50" t="s">
        <v>291</v>
      </c>
      <c r="C122" s="42" t="s">
        <v>371</v>
      </c>
      <c r="D122" s="46" t="s">
        <v>372</v>
      </c>
      <c r="E122" s="52">
        <f>'1'!U124</f>
        <v>1232.8018999999999</v>
      </c>
      <c r="F122" s="35" t="s">
        <v>1166</v>
      </c>
      <c r="G122" s="52">
        <f>'1'!BP124</f>
        <v>102.7734</v>
      </c>
      <c r="H122" s="52">
        <f>'1'!BQ124</f>
        <v>102.7734</v>
      </c>
      <c r="I122" s="52">
        <f>'1'!BR124</f>
        <v>0</v>
      </c>
      <c r="J122" s="52">
        <f>'1'!BS124</f>
        <v>0</v>
      </c>
      <c r="K122" s="52">
        <f>'1'!BT124</f>
        <v>0</v>
      </c>
      <c r="L122" s="52">
        <f>'1'!BU124</f>
        <v>0</v>
      </c>
      <c r="M122" s="52">
        <f>'2'!AJ124</f>
        <v>85.644499999999994</v>
      </c>
      <c r="N122" s="190">
        <f>'4'!CN126</f>
        <v>2024</v>
      </c>
      <c r="O122" s="52">
        <f>'4'!E126</f>
        <v>1027.3349166666667</v>
      </c>
      <c r="P122" s="35" t="s">
        <v>1118</v>
      </c>
      <c r="Q122" s="35" t="s">
        <v>193</v>
      </c>
      <c r="R122" s="35" t="s">
        <v>193</v>
      </c>
      <c r="S122" s="35" t="s">
        <v>193</v>
      </c>
      <c r="T122" s="35" t="s">
        <v>193</v>
      </c>
      <c r="U122" s="35" t="s">
        <v>193</v>
      </c>
    </row>
    <row r="123" spans="1:21" ht="75">
      <c r="A123" s="25" t="s">
        <v>179</v>
      </c>
      <c r="B123" s="50" t="s">
        <v>291</v>
      </c>
      <c r="C123" s="42" t="s">
        <v>373</v>
      </c>
      <c r="D123" s="46" t="s">
        <v>374</v>
      </c>
      <c r="E123" s="52">
        <f>'1'!U125</f>
        <v>547.01940000000002</v>
      </c>
      <c r="F123" s="35" t="s">
        <v>1166</v>
      </c>
      <c r="G123" s="52">
        <f>'1'!BP125</f>
        <v>34.008899999999997</v>
      </c>
      <c r="H123" s="52">
        <f>'1'!BQ125</f>
        <v>34.008899999999997</v>
      </c>
      <c r="I123" s="52">
        <f>'1'!BR125</f>
        <v>0</v>
      </c>
      <c r="J123" s="52">
        <f>'1'!BS125</f>
        <v>0</v>
      </c>
      <c r="K123" s="52">
        <f>'1'!BT125</f>
        <v>0</v>
      </c>
      <c r="L123" s="52">
        <f>'1'!BU125</f>
        <v>0</v>
      </c>
      <c r="M123" s="52">
        <f>'2'!AJ125</f>
        <v>28.34075</v>
      </c>
      <c r="N123" s="190">
        <f>'4'!CN127</f>
        <v>2024</v>
      </c>
      <c r="O123" s="52">
        <f>'4'!E127</f>
        <v>455.84950000000003</v>
      </c>
      <c r="P123" s="35" t="s">
        <v>1118</v>
      </c>
      <c r="Q123" s="35" t="s">
        <v>193</v>
      </c>
      <c r="R123" s="35" t="s">
        <v>193</v>
      </c>
      <c r="S123" s="35" t="s">
        <v>193</v>
      </c>
      <c r="T123" s="35" t="s">
        <v>193</v>
      </c>
      <c r="U123" s="35" t="s">
        <v>193</v>
      </c>
    </row>
    <row r="124" spans="1:21" ht="75">
      <c r="A124" s="25" t="s">
        <v>179</v>
      </c>
      <c r="B124" s="50" t="s">
        <v>291</v>
      </c>
      <c r="C124" s="42" t="s">
        <v>375</v>
      </c>
      <c r="D124" s="46" t="s">
        <v>376</v>
      </c>
      <c r="E124" s="52">
        <f>'1'!U126</f>
        <v>1215.5776000000001</v>
      </c>
      <c r="F124" s="35" t="s">
        <v>1166</v>
      </c>
      <c r="G124" s="52">
        <f>'1'!BP126</f>
        <v>45.082500000000003</v>
      </c>
      <c r="H124" s="52">
        <f>'1'!BQ126</f>
        <v>45.082500000000003</v>
      </c>
      <c r="I124" s="52">
        <f>'1'!BR126</f>
        <v>0</v>
      </c>
      <c r="J124" s="52">
        <f>'1'!BS126</f>
        <v>0</v>
      </c>
      <c r="K124" s="52">
        <f>'1'!BT126</f>
        <v>0</v>
      </c>
      <c r="L124" s="52">
        <f>'1'!BU126</f>
        <v>0</v>
      </c>
      <c r="M124" s="52">
        <f>'2'!AJ126</f>
        <v>37.568750000000001</v>
      </c>
      <c r="N124" s="190">
        <f>'4'!CN128</f>
        <v>2024</v>
      </c>
      <c r="O124" s="52">
        <f>'4'!E128</f>
        <v>1012.9813333333334</v>
      </c>
      <c r="P124" s="35" t="s">
        <v>1118</v>
      </c>
      <c r="Q124" s="35" t="s">
        <v>193</v>
      </c>
      <c r="R124" s="35" t="s">
        <v>193</v>
      </c>
      <c r="S124" s="35" t="s">
        <v>193</v>
      </c>
      <c r="T124" s="35" t="s">
        <v>193</v>
      </c>
      <c r="U124" s="35" t="s">
        <v>193</v>
      </c>
    </row>
    <row r="125" spans="1:21" ht="56.25">
      <c r="A125" s="21"/>
      <c r="B125" s="25" t="s">
        <v>377</v>
      </c>
      <c r="C125" s="26" t="s">
        <v>378</v>
      </c>
      <c r="D125" s="53" t="s">
        <v>174</v>
      </c>
      <c r="E125" s="170" t="str">
        <f>'1'!U127</f>
        <v>НД</v>
      </c>
      <c r="F125" s="53" t="s">
        <v>193</v>
      </c>
      <c r="G125" s="53" t="str">
        <f>'1'!BP127</f>
        <v>НД</v>
      </c>
      <c r="H125" s="53" t="str">
        <f>'1'!BQ127</f>
        <v>НД</v>
      </c>
      <c r="I125" s="53" t="str">
        <f>'1'!BR127</f>
        <v>НД</v>
      </c>
      <c r="J125" s="53" t="str">
        <f>'1'!BS127</f>
        <v>НД</v>
      </c>
      <c r="K125" s="53" t="str">
        <f>'1'!BT127</f>
        <v>НД</v>
      </c>
      <c r="L125" s="53" t="str">
        <f>'1'!BU127</f>
        <v>НД</v>
      </c>
      <c r="M125" s="170" t="str">
        <f>'2'!AJ127</f>
        <v>НД</v>
      </c>
      <c r="N125" s="53" t="s">
        <v>193</v>
      </c>
      <c r="O125" s="53" t="s">
        <v>193</v>
      </c>
      <c r="P125" s="53" t="s">
        <v>193</v>
      </c>
      <c r="Q125" s="35" t="s">
        <v>193</v>
      </c>
      <c r="R125" s="53" t="s">
        <v>193</v>
      </c>
      <c r="S125" s="53" t="s">
        <v>193</v>
      </c>
      <c r="T125" s="53" t="s">
        <v>193</v>
      </c>
      <c r="U125" s="53" t="s">
        <v>193</v>
      </c>
    </row>
    <row r="126" spans="1:21" ht="75">
      <c r="A126" s="21"/>
      <c r="B126" s="25" t="s">
        <v>379</v>
      </c>
      <c r="C126" s="31" t="s">
        <v>380</v>
      </c>
      <c r="D126" s="53" t="s">
        <v>174</v>
      </c>
      <c r="E126" s="170" t="str">
        <f>'1'!U128</f>
        <v>НД</v>
      </c>
      <c r="F126" s="53" t="s">
        <v>193</v>
      </c>
      <c r="G126" s="53" t="str">
        <f>'1'!BP128</f>
        <v>НД</v>
      </c>
      <c r="H126" s="53" t="str">
        <f>'1'!BQ128</f>
        <v>НД</v>
      </c>
      <c r="I126" s="53" t="str">
        <f>'1'!BR128</f>
        <v>НД</v>
      </c>
      <c r="J126" s="53" t="str">
        <f>'1'!BS128</f>
        <v>НД</v>
      </c>
      <c r="K126" s="53" t="str">
        <f>'1'!BT128</f>
        <v>НД</v>
      </c>
      <c r="L126" s="53" t="str">
        <f>'1'!BU128</f>
        <v>НД</v>
      </c>
      <c r="M126" s="170" t="str">
        <f>'2'!AJ128</f>
        <v>НД</v>
      </c>
      <c r="N126" s="53" t="s">
        <v>193</v>
      </c>
      <c r="O126" s="53" t="s">
        <v>193</v>
      </c>
      <c r="P126" s="53" t="s">
        <v>193</v>
      </c>
      <c r="Q126" s="35" t="s">
        <v>193</v>
      </c>
      <c r="R126" s="53" t="s">
        <v>193</v>
      </c>
      <c r="S126" s="53" t="s">
        <v>193</v>
      </c>
      <c r="T126" s="53" t="s">
        <v>193</v>
      </c>
      <c r="U126" s="53" t="s">
        <v>193</v>
      </c>
    </row>
    <row r="127" spans="1:21" ht="37.5">
      <c r="A127" s="21"/>
      <c r="B127" s="25" t="s">
        <v>381</v>
      </c>
      <c r="C127" s="31" t="s">
        <v>382</v>
      </c>
      <c r="D127" s="53" t="s">
        <v>174</v>
      </c>
      <c r="E127" s="170">
        <f t="shared" ref="E127:M127" si="36">SUM(E128:E129)</f>
        <v>1.6864422399999999</v>
      </c>
      <c r="F127" s="53">
        <f t="shared" si="36"/>
        <v>0</v>
      </c>
      <c r="G127" s="170">
        <f t="shared" si="36"/>
        <v>1.6864422399999999</v>
      </c>
      <c r="H127" s="170">
        <f t="shared" si="36"/>
        <v>0</v>
      </c>
      <c r="I127" s="170">
        <f t="shared" si="36"/>
        <v>0</v>
      </c>
      <c r="J127" s="170">
        <f t="shared" si="36"/>
        <v>0</v>
      </c>
      <c r="K127" s="170">
        <f t="shared" ref="K127" si="37">SUM(K128:K129)</f>
        <v>1.6864422399999999</v>
      </c>
      <c r="L127" s="170">
        <f t="shared" si="36"/>
        <v>0</v>
      </c>
      <c r="M127" s="170">
        <f t="shared" si="36"/>
        <v>1.4053685333333332</v>
      </c>
      <c r="N127" s="53">
        <f>MAX(N128,N129)</f>
        <v>2021</v>
      </c>
      <c r="O127" s="61">
        <f t="shared" ref="O127:U127" si="38">SUM(O128:O129)</f>
        <v>1.4053685333333332</v>
      </c>
      <c r="P127" s="53">
        <f t="shared" si="38"/>
        <v>0</v>
      </c>
      <c r="Q127" s="53">
        <f t="shared" si="38"/>
        <v>0</v>
      </c>
      <c r="R127" s="53">
        <f t="shared" si="38"/>
        <v>0</v>
      </c>
      <c r="S127" s="53">
        <f t="shared" si="38"/>
        <v>0</v>
      </c>
      <c r="T127" s="53">
        <f t="shared" si="38"/>
        <v>0</v>
      </c>
      <c r="U127" s="53">
        <f t="shared" si="38"/>
        <v>0</v>
      </c>
    </row>
    <row r="128" spans="1:21" ht="93.75">
      <c r="A128" s="28" t="s">
        <v>185</v>
      </c>
      <c r="B128" s="33" t="s">
        <v>381</v>
      </c>
      <c r="C128" s="55" t="s">
        <v>383</v>
      </c>
      <c r="D128" s="35" t="s">
        <v>384</v>
      </c>
      <c r="E128" s="52">
        <f>'1'!U130</f>
        <v>0.60941663999999995</v>
      </c>
      <c r="F128" s="35" t="s">
        <v>1168</v>
      </c>
      <c r="G128" s="52">
        <f>SUM(H128:L128)</f>
        <v>0.60941663999999995</v>
      </c>
      <c r="H128" s="52">
        <f>'1'!BQ130</f>
        <v>0</v>
      </c>
      <c r="I128" s="52">
        <f>'1'!BR130</f>
        <v>0</v>
      </c>
      <c r="J128" s="52">
        <f>'1'!BS130</f>
        <v>0</v>
      </c>
      <c r="K128" s="52">
        <f>'1'!BT130</f>
        <v>0.60941663999999995</v>
      </c>
      <c r="L128" s="52">
        <f>'1'!BU130</f>
        <v>0</v>
      </c>
      <c r="M128" s="52">
        <f>'2'!AJ130</f>
        <v>0.50784719999999994</v>
      </c>
      <c r="N128" s="190">
        <f>'4'!CN132</f>
        <v>2021</v>
      </c>
      <c r="O128" s="52">
        <f>'4'!E132</f>
        <v>0.50784719999999994</v>
      </c>
      <c r="P128" s="35" t="str">
        <f>'12'!AC125</f>
        <v>Минимизизация времени работы ЭТЛ при увеличении качества испытаний</v>
      </c>
      <c r="Q128" s="35" t="s">
        <v>193</v>
      </c>
      <c r="R128" s="35" t="s">
        <v>193</v>
      </c>
      <c r="S128" s="35" t="s">
        <v>193</v>
      </c>
      <c r="T128" s="35" t="s">
        <v>193</v>
      </c>
      <c r="U128" s="35" t="s">
        <v>193</v>
      </c>
    </row>
    <row r="129" spans="1:21" ht="75">
      <c r="A129" s="28" t="s">
        <v>185</v>
      </c>
      <c r="B129" s="33" t="s">
        <v>381</v>
      </c>
      <c r="C129" s="55" t="s">
        <v>385</v>
      </c>
      <c r="D129" s="35" t="s">
        <v>386</v>
      </c>
      <c r="E129" s="52">
        <f>'1'!U131</f>
        <v>1.0770256</v>
      </c>
      <c r="F129" s="35" t="s">
        <v>1168</v>
      </c>
      <c r="G129" s="52">
        <f>SUM(H129:L129)</f>
        <v>1.0770256</v>
      </c>
      <c r="H129" s="52">
        <f>'1'!BQ131</f>
        <v>0</v>
      </c>
      <c r="I129" s="52">
        <f>'1'!BR131</f>
        <v>0</v>
      </c>
      <c r="J129" s="52">
        <f>'1'!BS131</f>
        <v>0</v>
      </c>
      <c r="K129" s="52">
        <f>'1'!BT131</f>
        <v>1.0770256</v>
      </c>
      <c r="L129" s="52">
        <f>'1'!BU131</f>
        <v>0</v>
      </c>
      <c r="M129" s="52">
        <f>'2'!AJ131</f>
        <v>0.89752133333333339</v>
      </c>
      <c r="N129" s="190">
        <f>'4'!CN133</f>
        <v>2021</v>
      </c>
      <c r="O129" s="52">
        <f>'4'!E133</f>
        <v>0.89752133333333339</v>
      </c>
      <c r="P129" s="35" t="str">
        <f>'12'!AC126</f>
        <v>Минимизизация времени работы ЭТЛ при увеличении качества испытаний.</v>
      </c>
      <c r="Q129" s="35" t="s">
        <v>193</v>
      </c>
      <c r="R129" s="35" t="s">
        <v>193</v>
      </c>
      <c r="S129" s="35" t="s">
        <v>193</v>
      </c>
      <c r="T129" s="35" t="s">
        <v>193</v>
      </c>
      <c r="U129" s="35" t="s">
        <v>193</v>
      </c>
    </row>
  </sheetData>
  <autoFilter ref="B14:U129"/>
  <mergeCells count="18">
    <mergeCell ref="R11:U11"/>
    <mergeCell ref="R12:S12"/>
    <mergeCell ref="T12:U12"/>
    <mergeCell ref="G11:L12"/>
    <mergeCell ref="M11:M13"/>
    <mergeCell ref="N11:O12"/>
    <mergeCell ref="P11:P13"/>
    <mergeCell ref="Q11:Q13"/>
    <mergeCell ref="B11:B13"/>
    <mergeCell ref="C11:C13"/>
    <mergeCell ref="D11:D13"/>
    <mergeCell ref="E11:E13"/>
    <mergeCell ref="F11:F13"/>
    <mergeCell ref="B4:U4"/>
    <mergeCell ref="B6:U6"/>
    <mergeCell ref="B7:U7"/>
    <mergeCell ref="B9:U9"/>
    <mergeCell ref="B10:T10"/>
  </mergeCells>
  <pageMargins left="0.70833333333333304" right="0.70833333333333304" top="0.74791666666666701" bottom="0.74791666666666701" header="0.51180555555555496" footer="0.51180555555555496"/>
  <pageSetup paperSize="8" firstPageNumber="0" orientation="landscape" horizontalDpi="300" verticalDpi="30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BL89"/>
  <sheetViews>
    <sheetView topLeftCell="C44" zoomScale="65" zoomScaleNormal="65" workbookViewId="0">
      <selection activeCell="E90" sqref="E90"/>
    </sheetView>
  </sheetViews>
  <sheetFormatPr defaultRowHeight="15.75"/>
  <cols>
    <col min="1" max="1" width="12" style="216" customWidth="1"/>
    <col min="2" max="2" width="33" style="217" customWidth="1"/>
    <col min="3" max="3" width="15.5" style="217" customWidth="1"/>
    <col min="4" max="4" width="22.375" style="217" customWidth="1"/>
    <col min="5" max="5" width="27.125" style="217" customWidth="1"/>
    <col min="6" max="6" width="42.125" style="217" customWidth="1"/>
    <col min="7" max="7" width="17.875" style="217" customWidth="1"/>
    <col min="8" max="8" width="17.375" style="217" customWidth="1"/>
    <col min="9" max="9" width="14" style="217" customWidth="1"/>
    <col min="10" max="10" width="12.75" style="217" customWidth="1"/>
    <col min="11" max="12" width="17.375" style="217" customWidth="1"/>
    <col min="13" max="14" width="18.5" style="217" customWidth="1"/>
    <col min="15" max="15" width="10.5" style="217" customWidth="1"/>
    <col min="16" max="16" width="11.5" style="217" customWidth="1"/>
    <col min="17" max="17" width="22" style="217" customWidth="1"/>
    <col min="18" max="18" width="22.625" style="217" customWidth="1"/>
    <col min="19" max="19" width="12.875" style="216" customWidth="1"/>
    <col min="20" max="20" width="13.375" style="216" customWidth="1"/>
    <col min="21" max="21" width="11.5" style="216" customWidth="1"/>
    <col min="22" max="22" width="13" style="216" customWidth="1"/>
    <col min="23" max="23" width="19.875" style="216" customWidth="1"/>
    <col min="24" max="24" width="22.375" style="216" customWidth="1"/>
    <col min="25" max="25" width="46" style="216" customWidth="1"/>
    <col min="26" max="64" width="9" style="216" customWidth="1"/>
    <col min="65" max="245" width="9" customWidth="1"/>
    <col min="246" max="246" width="3.875" customWidth="1"/>
    <col min="247" max="247" width="16" customWidth="1"/>
    <col min="248" max="248" width="16.625" customWidth="1"/>
    <col min="249" max="249" width="13.5" customWidth="1"/>
    <col min="250" max="251" width="10.875" customWidth="1"/>
    <col min="252" max="252" width="6.25" customWidth="1"/>
    <col min="253" max="253" width="8.875" customWidth="1"/>
    <col min="254" max="254" width="13.875" customWidth="1"/>
    <col min="255" max="255" width="13.25" customWidth="1"/>
    <col min="256" max="256" width="16" customWidth="1"/>
    <col min="257" max="257" width="11.625" customWidth="1"/>
    <col min="258" max="258" width="16.875" customWidth="1"/>
    <col min="259" max="259" width="13.25" customWidth="1"/>
    <col min="260" max="260" width="18.375" customWidth="1"/>
    <col min="261" max="261" width="15" customWidth="1"/>
    <col min="262" max="262" width="14.75" customWidth="1"/>
    <col min="263" max="263" width="14.625" customWidth="1"/>
    <col min="264" max="264" width="13.75" customWidth="1"/>
    <col min="265" max="265" width="14.25" customWidth="1"/>
    <col min="266" max="266" width="15.125" customWidth="1"/>
    <col min="267" max="267" width="20.5" customWidth="1"/>
    <col min="268" max="268" width="27.875" customWidth="1"/>
    <col min="269" max="269" width="6.875" customWidth="1"/>
    <col min="270" max="270" width="5" customWidth="1"/>
    <col min="271" max="271" width="8" customWidth="1"/>
    <col min="272" max="272" width="11.875" customWidth="1"/>
    <col min="273" max="501" width="9" customWidth="1"/>
    <col min="502" max="502" width="3.875" customWidth="1"/>
    <col min="503" max="503" width="16" customWidth="1"/>
    <col min="504" max="504" width="16.625" customWidth="1"/>
    <col min="505" max="505" width="13.5" customWidth="1"/>
    <col min="506" max="507" width="10.875" customWidth="1"/>
    <col min="508" max="508" width="6.25" customWidth="1"/>
    <col min="509" max="509" width="8.875" customWidth="1"/>
    <col min="510" max="510" width="13.875" customWidth="1"/>
    <col min="511" max="511" width="13.25" customWidth="1"/>
    <col min="512" max="512" width="16" customWidth="1"/>
    <col min="513" max="513" width="11.625" customWidth="1"/>
    <col min="514" max="514" width="16.875" customWidth="1"/>
    <col min="515" max="515" width="13.25" customWidth="1"/>
    <col min="516" max="516" width="18.375" customWidth="1"/>
    <col min="517" max="517" width="15" customWidth="1"/>
    <col min="518" max="518" width="14.75" customWidth="1"/>
    <col min="519" max="519" width="14.625" customWidth="1"/>
    <col min="520" max="520" width="13.75" customWidth="1"/>
    <col min="521" max="521" width="14.25" customWidth="1"/>
    <col min="522" max="522" width="15.125" customWidth="1"/>
    <col min="523" max="523" width="20.5" customWidth="1"/>
    <col min="524" max="524" width="27.875" customWidth="1"/>
    <col min="525" max="525" width="6.875" customWidth="1"/>
    <col min="526" max="526" width="5" customWidth="1"/>
    <col min="527" max="527" width="8" customWidth="1"/>
    <col min="528" max="528" width="11.875" customWidth="1"/>
    <col min="529" max="757" width="9" customWidth="1"/>
    <col min="758" max="758" width="3.875" customWidth="1"/>
    <col min="759" max="759" width="16" customWidth="1"/>
    <col min="760" max="760" width="16.625" customWidth="1"/>
    <col min="761" max="761" width="13.5" customWidth="1"/>
    <col min="762" max="763" width="10.875" customWidth="1"/>
    <col min="764" max="764" width="6.25" customWidth="1"/>
    <col min="765" max="765" width="8.875" customWidth="1"/>
    <col min="766" max="766" width="13.875" customWidth="1"/>
    <col min="767" max="767" width="13.25" customWidth="1"/>
    <col min="768" max="768" width="16" customWidth="1"/>
    <col min="769" max="769" width="11.625" customWidth="1"/>
    <col min="770" max="770" width="16.875" customWidth="1"/>
    <col min="771" max="771" width="13.25" customWidth="1"/>
    <col min="772" max="772" width="18.375" customWidth="1"/>
    <col min="773" max="773" width="15" customWidth="1"/>
    <col min="774" max="774" width="14.75" customWidth="1"/>
    <col min="775" max="775" width="14.625" customWidth="1"/>
    <col min="776" max="776" width="13.75" customWidth="1"/>
    <col min="777" max="777" width="14.25" customWidth="1"/>
    <col min="778" max="778" width="15.125" customWidth="1"/>
    <col min="779" max="779" width="20.5" customWidth="1"/>
    <col min="780" max="780" width="27.875" customWidth="1"/>
    <col min="781" max="781" width="6.875" customWidth="1"/>
    <col min="782" max="782" width="5" customWidth="1"/>
    <col min="783" max="783" width="8" customWidth="1"/>
    <col min="784" max="784" width="11.875" customWidth="1"/>
    <col min="785" max="1013" width="9" customWidth="1"/>
    <col min="1014" max="1014" width="3.875" customWidth="1"/>
    <col min="1015" max="1015" width="16" customWidth="1"/>
    <col min="1016" max="1016" width="16.625" customWidth="1"/>
    <col min="1017" max="1017" width="13.5" customWidth="1"/>
    <col min="1018" max="1019" width="10.875" customWidth="1"/>
    <col min="1020" max="1020" width="6.25" customWidth="1"/>
    <col min="1021" max="1021" width="8.875" customWidth="1"/>
    <col min="1022" max="1022" width="13.875" customWidth="1"/>
    <col min="1023" max="1023" width="13.25" customWidth="1"/>
    <col min="1024" max="1025" width="16" customWidth="1"/>
  </cols>
  <sheetData>
    <row r="1" spans="1:26" ht="18.75">
      <c r="L1" s="2" t="s">
        <v>1169</v>
      </c>
    </row>
    <row r="2" spans="1:26">
      <c r="L2" s="4" t="s">
        <v>1</v>
      </c>
    </row>
    <row r="3" spans="1:26">
      <c r="L3" s="4" t="s">
        <v>2</v>
      </c>
    </row>
    <row r="4" spans="1:26" ht="16.5">
      <c r="A4" s="411" t="s">
        <v>1170</v>
      </c>
      <c r="B4" s="411"/>
      <c r="C4" s="411"/>
      <c r="D4" s="411"/>
      <c r="E4" s="411"/>
      <c r="F4" s="411"/>
      <c r="G4" s="411"/>
      <c r="H4" s="411"/>
      <c r="I4" s="411"/>
      <c r="J4" s="411"/>
      <c r="K4" s="411"/>
      <c r="L4" s="411"/>
    </row>
    <row r="5" spans="1:26" ht="16.5">
      <c r="A5" s="228"/>
      <c r="B5" s="228"/>
      <c r="C5" s="228"/>
      <c r="D5" s="228"/>
      <c r="E5" s="228"/>
      <c r="F5" s="228"/>
      <c r="G5" s="228"/>
      <c r="H5" s="228"/>
      <c r="I5" s="228"/>
      <c r="J5" s="228"/>
      <c r="K5" s="228"/>
      <c r="L5" s="228"/>
    </row>
    <row r="6" spans="1:26">
      <c r="A6" s="403" t="s">
        <v>509</v>
      </c>
      <c r="B6" s="403"/>
      <c r="C6" s="403"/>
      <c r="D6" s="403"/>
      <c r="E6" s="403"/>
      <c r="F6" s="403"/>
      <c r="G6" s="403"/>
      <c r="H6" s="403"/>
      <c r="I6" s="403"/>
      <c r="J6" s="403"/>
      <c r="K6" s="403"/>
      <c r="L6" s="403"/>
      <c r="M6" s="212"/>
      <c r="N6" s="212"/>
      <c r="O6" s="212"/>
      <c r="P6" s="212"/>
      <c r="Q6" s="212"/>
      <c r="R6" s="212"/>
      <c r="S6" s="212"/>
      <c r="T6" s="212"/>
      <c r="U6" s="212"/>
      <c r="V6" s="212"/>
      <c r="W6" s="212"/>
      <c r="X6" s="212"/>
      <c r="Y6" s="212"/>
    </row>
    <row r="7" spans="1:26">
      <c r="A7" s="361" t="s">
        <v>1142</v>
      </c>
      <c r="B7" s="361"/>
      <c r="C7" s="361"/>
      <c r="D7" s="361"/>
      <c r="E7" s="361"/>
      <c r="F7" s="361"/>
      <c r="G7" s="361"/>
      <c r="H7" s="361"/>
      <c r="I7" s="361"/>
      <c r="J7" s="361"/>
      <c r="K7" s="361"/>
      <c r="L7" s="361"/>
      <c r="M7" s="137"/>
      <c r="N7" s="137"/>
      <c r="O7" s="137"/>
      <c r="P7" s="137"/>
      <c r="Q7" s="137"/>
      <c r="R7" s="137"/>
      <c r="S7" s="137"/>
      <c r="T7" s="137"/>
      <c r="U7" s="137"/>
      <c r="V7" s="137"/>
      <c r="W7" s="137"/>
      <c r="X7" s="137"/>
      <c r="Y7" s="137"/>
    </row>
    <row r="8" spans="1:26">
      <c r="A8" s="361"/>
      <c r="B8" s="361"/>
      <c r="C8" s="361"/>
      <c r="D8" s="361"/>
      <c r="E8" s="361"/>
      <c r="F8" s="361"/>
      <c r="G8" s="361"/>
      <c r="H8" s="361"/>
      <c r="I8" s="361"/>
      <c r="J8" s="361"/>
      <c r="K8" s="361"/>
      <c r="L8" s="361"/>
      <c r="M8" s="137"/>
      <c r="N8" s="137"/>
      <c r="O8" s="137"/>
      <c r="P8" s="137"/>
      <c r="Q8" s="137"/>
      <c r="R8" s="137"/>
      <c r="S8" s="137"/>
      <c r="T8" s="137"/>
      <c r="U8" s="137"/>
      <c r="V8" s="137"/>
      <c r="W8" s="137"/>
      <c r="X8" s="137"/>
      <c r="Y8" s="137"/>
    </row>
    <row r="9" spans="1:26" ht="16.5">
      <c r="A9" s="363" t="s">
        <v>1171</v>
      </c>
      <c r="B9" s="363"/>
      <c r="C9" s="363"/>
      <c r="D9" s="363"/>
      <c r="E9" s="363"/>
      <c r="F9" s="363"/>
      <c r="G9" s="363"/>
      <c r="H9" s="363"/>
      <c r="I9" s="363"/>
      <c r="J9" s="363"/>
      <c r="K9" s="363"/>
      <c r="L9" s="363"/>
      <c r="M9" s="230"/>
      <c r="N9" s="230"/>
      <c r="O9" s="230"/>
      <c r="P9" s="230"/>
      <c r="Q9" s="230"/>
      <c r="R9" s="230"/>
      <c r="S9" s="230"/>
      <c r="T9" s="230"/>
      <c r="U9" s="230"/>
      <c r="V9" s="230"/>
      <c r="W9" s="230"/>
      <c r="X9" s="230"/>
      <c r="Y9" s="230"/>
    </row>
    <row r="10" spans="1:26" s="219" customFormat="1" ht="16.5" customHeight="1">
      <c r="A10" s="408"/>
      <c r="B10" s="408"/>
      <c r="C10" s="408"/>
      <c r="D10" s="408"/>
      <c r="E10" s="408"/>
      <c r="F10" s="408"/>
      <c r="G10" s="408"/>
      <c r="H10" s="408"/>
      <c r="I10" s="408"/>
      <c r="J10" s="408"/>
      <c r="K10" s="408"/>
      <c r="L10" s="408"/>
      <c r="M10" s="408"/>
      <c r="N10" s="408"/>
      <c r="O10" s="408"/>
      <c r="P10" s="408"/>
      <c r="Q10" s="408"/>
      <c r="R10" s="408"/>
      <c r="S10" s="408"/>
      <c r="T10" s="408"/>
      <c r="U10" s="408"/>
      <c r="V10" s="408"/>
      <c r="W10" s="408"/>
      <c r="X10" s="408"/>
      <c r="Y10" s="216"/>
      <c r="Z10" s="216"/>
    </row>
    <row r="11" spans="1:26" s="219" customFormat="1" ht="63" customHeight="1">
      <c r="A11" s="409" t="s">
        <v>6</v>
      </c>
      <c r="B11" s="409" t="s">
        <v>7</v>
      </c>
      <c r="C11" s="409" t="s">
        <v>8</v>
      </c>
      <c r="D11" s="409" t="s">
        <v>1172</v>
      </c>
      <c r="E11" s="409"/>
      <c r="F11" s="409"/>
      <c r="G11" s="409" t="s">
        <v>1173</v>
      </c>
      <c r="H11" s="409" t="s">
        <v>1174</v>
      </c>
      <c r="I11" s="409"/>
      <c r="J11" s="409"/>
      <c r="K11" s="409"/>
      <c r="L11" s="409"/>
      <c r="M11" s="410" t="s">
        <v>1175</v>
      </c>
      <c r="N11" s="410"/>
      <c r="O11" s="410"/>
      <c r="P11" s="410"/>
      <c r="Q11" s="410" t="s">
        <v>1176</v>
      </c>
      <c r="R11" s="389" t="s">
        <v>1177</v>
      </c>
      <c r="S11" s="410" t="s">
        <v>1178</v>
      </c>
      <c r="T11" s="410"/>
      <c r="U11" s="410"/>
      <c r="V11" s="410"/>
      <c r="W11" s="410" t="s">
        <v>1179</v>
      </c>
      <c r="X11" s="410"/>
      <c r="Y11" s="409" t="s">
        <v>1180</v>
      </c>
      <c r="Z11" s="216"/>
    </row>
    <row r="12" spans="1:26" s="219" customFormat="1" ht="213.75" customHeight="1">
      <c r="A12" s="409"/>
      <c r="B12" s="409"/>
      <c r="C12" s="409"/>
      <c r="D12" s="409" t="s">
        <v>1181</v>
      </c>
      <c r="E12" s="409"/>
      <c r="F12" s="409" t="s">
        <v>1182</v>
      </c>
      <c r="G12" s="409"/>
      <c r="H12" s="409" t="s">
        <v>1183</v>
      </c>
      <c r="I12" s="409" t="s">
        <v>1184</v>
      </c>
      <c r="J12" s="409"/>
      <c r="K12" s="409" t="s">
        <v>1185</v>
      </c>
      <c r="L12" s="409" t="s">
        <v>1186</v>
      </c>
      <c r="M12" s="389" t="s">
        <v>1187</v>
      </c>
      <c r="N12" s="389" t="s">
        <v>1188</v>
      </c>
      <c r="O12" s="389" t="s">
        <v>1189</v>
      </c>
      <c r="P12" s="389"/>
      <c r="Q12" s="410"/>
      <c r="R12" s="389"/>
      <c r="S12" s="414" t="s">
        <v>1190</v>
      </c>
      <c r="T12" s="414"/>
      <c r="U12" s="409" t="s">
        <v>1191</v>
      </c>
      <c r="V12" s="409"/>
      <c r="W12" s="409" t="s">
        <v>1192</v>
      </c>
      <c r="X12" s="410" t="s">
        <v>1193</v>
      </c>
      <c r="Y12" s="409"/>
      <c r="Z12" s="216"/>
    </row>
    <row r="13" spans="1:26" s="219" customFormat="1" ht="43.5" customHeight="1">
      <c r="A13" s="409"/>
      <c r="B13" s="409"/>
      <c r="C13" s="409"/>
      <c r="D13" s="222" t="s">
        <v>930</v>
      </c>
      <c r="E13" s="222" t="s">
        <v>931</v>
      </c>
      <c r="F13" s="409"/>
      <c r="G13" s="409"/>
      <c r="H13" s="409"/>
      <c r="I13" s="231" t="s">
        <v>515</v>
      </c>
      <c r="J13" s="231" t="s">
        <v>932</v>
      </c>
      <c r="K13" s="409"/>
      <c r="L13" s="409"/>
      <c r="M13" s="389"/>
      <c r="N13" s="389"/>
      <c r="O13" s="140" t="s">
        <v>933</v>
      </c>
      <c r="P13" s="140" t="s">
        <v>934</v>
      </c>
      <c r="Q13" s="410"/>
      <c r="R13" s="389"/>
      <c r="S13" s="232" t="s">
        <v>937</v>
      </c>
      <c r="T13" s="232" t="s">
        <v>938</v>
      </c>
      <c r="U13" s="232" t="s">
        <v>937</v>
      </c>
      <c r="V13" s="232" t="s">
        <v>938</v>
      </c>
      <c r="W13" s="409"/>
      <c r="X13" s="410"/>
      <c r="Y13" s="409"/>
      <c r="Z13" s="216"/>
    </row>
    <row r="14" spans="1:26" s="219" customFormat="1" ht="15" customHeight="1">
      <c r="A14" s="227">
        <v>1</v>
      </c>
      <c r="B14" s="227">
        <v>2</v>
      </c>
      <c r="C14" s="227">
        <v>3</v>
      </c>
      <c r="D14" s="227">
        <v>4</v>
      </c>
      <c r="E14" s="227">
        <v>5</v>
      </c>
      <c r="F14" s="227">
        <v>6</v>
      </c>
      <c r="G14" s="227">
        <v>7</v>
      </c>
      <c r="H14" s="227">
        <v>8</v>
      </c>
      <c r="I14" s="227">
        <v>9</v>
      </c>
      <c r="J14" s="227">
        <v>10</v>
      </c>
      <c r="K14" s="227">
        <v>11</v>
      </c>
      <c r="L14" s="227">
        <v>12</v>
      </c>
      <c r="M14" s="227">
        <v>13</v>
      </c>
      <c r="N14" s="227">
        <v>14</v>
      </c>
      <c r="O14" s="227">
        <v>15</v>
      </c>
      <c r="P14" s="227">
        <v>16</v>
      </c>
      <c r="Q14" s="227">
        <v>17</v>
      </c>
      <c r="R14" s="227">
        <v>18</v>
      </c>
      <c r="S14" s="227">
        <v>19</v>
      </c>
      <c r="T14" s="227">
        <v>20</v>
      </c>
      <c r="U14" s="227">
        <v>21</v>
      </c>
      <c r="V14" s="227">
        <v>22</v>
      </c>
      <c r="W14" s="227">
        <v>23</v>
      </c>
      <c r="X14" s="227">
        <v>24</v>
      </c>
      <c r="Y14" s="227">
        <v>25</v>
      </c>
      <c r="Z14" s="216"/>
    </row>
    <row r="15" spans="1:26" ht="18.75">
      <c r="A15" s="36" t="s">
        <v>187</v>
      </c>
      <c r="B15" s="37" t="s">
        <v>188</v>
      </c>
      <c r="C15" s="38" t="s">
        <v>174</v>
      </c>
      <c r="D15" s="233"/>
      <c r="E15" s="233"/>
      <c r="F15" s="233"/>
      <c r="G15" s="233"/>
      <c r="H15" s="233"/>
      <c r="I15" s="233"/>
      <c r="J15" s="233"/>
      <c r="K15" s="233"/>
      <c r="L15" s="233"/>
      <c r="M15" s="233"/>
      <c r="N15" s="233"/>
      <c r="O15" s="233"/>
      <c r="P15" s="233"/>
      <c r="Q15" s="233"/>
      <c r="R15" s="233"/>
      <c r="S15" s="233"/>
      <c r="T15" s="233"/>
      <c r="U15" s="233"/>
      <c r="V15" s="233"/>
      <c r="W15" s="234"/>
      <c r="X15" s="234"/>
      <c r="Y15" s="234"/>
    </row>
    <row r="16" spans="1:26" ht="56.25">
      <c r="A16" s="25" t="s">
        <v>189</v>
      </c>
      <c r="B16" s="26" t="s">
        <v>190</v>
      </c>
      <c r="C16" s="27" t="s">
        <v>174</v>
      </c>
      <c r="D16" s="27" t="s">
        <v>193</v>
      </c>
      <c r="E16" s="27" t="s">
        <v>193</v>
      </c>
      <c r="F16" s="27" t="s">
        <v>193</v>
      </c>
      <c r="G16" s="27" t="s">
        <v>193</v>
      </c>
      <c r="H16" s="27" t="s">
        <v>193</v>
      </c>
      <c r="I16" s="27" t="s">
        <v>193</v>
      </c>
      <c r="J16" s="27" t="s">
        <v>193</v>
      </c>
      <c r="K16" s="27" t="s">
        <v>193</v>
      </c>
      <c r="L16" s="27" t="s">
        <v>193</v>
      </c>
      <c r="M16" s="27" t="s">
        <v>193</v>
      </c>
      <c r="N16" s="27" t="s">
        <v>193</v>
      </c>
      <c r="O16" s="27" t="s">
        <v>193</v>
      </c>
      <c r="P16" s="27" t="s">
        <v>193</v>
      </c>
      <c r="Q16" s="27" t="s">
        <v>193</v>
      </c>
      <c r="R16" s="27" t="s">
        <v>193</v>
      </c>
      <c r="S16" s="27" t="s">
        <v>193</v>
      </c>
      <c r="T16" s="27" t="s">
        <v>193</v>
      </c>
      <c r="U16" s="27" t="s">
        <v>193</v>
      </c>
      <c r="V16" s="27" t="s">
        <v>193</v>
      </c>
      <c r="W16" s="27" t="s">
        <v>193</v>
      </c>
      <c r="X16" s="27" t="s">
        <v>193</v>
      </c>
      <c r="Y16" s="27" t="s">
        <v>193</v>
      </c>
    </row>
    <row r="17" spans="1:25" ht="93.75">
      <c r="A17" s="39" t="s">
        <v>191</v>
      </c>
      <c r="B17" s="40" t="s">
        <v>192</v>
      </c>
      <c r="C17" s="41" t="s">
        <v>174</v>
      </c>
      <c r="D17" s="41" t="s">
        <v>193</v>
      </c>
      <c r="E17" s="41" t="s">
        <v>193</v>
      </c>
      <c r="F17" s="41" t="s">
        <v>193</v>
      </c>
      <c r="G17" s="41" t="s">
        <v>193</v>
      </c>
      <c r="H17" s="41" t="s">
        <v>193</v>
      </c>
      <c r="I17" s="41" t="s">
        <v>193</v>
      </c>
      <c r="J17" s="41" t="s">
        <v>193</v>
      </c>
      <c r="K17" s="41" t="s">
        <v>193</v>
      </c>
      <c r="L17" s="41" t="s">
        <v>193</v>
      </c>
      <c r="M17" s="41" t="s">
        <v>193</v>
      </c>
      <c r="N17" s="41" t="s">
        <v>193</v>
      </c>
      <c r="O17" s="41" t="s">
        <v>193</v>
      </c>
      <c r="P17" s="41" t="s">
        <v>193</v>
      </c>
      <c r="Q17" s="41" t="s">
        <v>193</v>
      </c>
      <c r="R17" s="41" t="s">
        <v>193</v>
      </c>
      <c r="S17" s="41" t="s">
        <v>193</v>
      </c>
      <c r="T17" s="41" t="s">
        <v>193</v>
      </c>
      <c r="U17" s="41" t="s">
        <v>193</v>
      </c>
      <c r="V17" s="41" t="s">
        <v>193</v>
      </c>
      <c r="W17" s="41" t="s">
        <v>193</v>
      </c>
      <c r="X17" s="41" t="s">
        <v>193</v>
      </c>
      <c r="Y17" s="41" t="s">
        <v>193</v>
      </c>
    </row>
    <row r="18" spans="1:25" ht="112.5">
      <c r="A18" s="33" t="s">
        <v>194</v>
      </c>
      <c r="B18" s="34" t="s">
        <v>195</v>
      </c>
      <c r="C18" s="35" t="s">
        <v>174</v>
      </c>
      <c r="D18" s="35" t="s">
        <v>193</v>
      </c>
      <c r="E18" s="35" t="s">
        <v>193</v>
      </c>
      <c r="F18" s="35" t="s">
        <v>193</v>
      </c>
      <c r="G18" s="35" t="s">
        <v>193</v>
      </c>
      <c r="H18" s="35" t="s">
        <v>193</v>
      </c>
      <c r="I18" s="35" t="s">
        <v>193</v>
      </c>
      <c r="J18" s="35" t="s">
        <v>193</v>
      </c>
      <c r="K18" s="35" t="s">
        <v>193</v>
      </c>
      <c r="L18" s="35" t="s">
        <v>193</v>
      </c>
      <c r="M18" s="35" t="s">
        <v>193</v>
      </c>
      <c r="N18" s="35" t="s">
        <v>193</v>
      </c>
      <c r="O18" s="35" t="s">
        <v>193</v>
      </c>
      <c r="P18" s="35" t="s">
        <v>193</v>
      </c>
      <c r="Q18" s="35" t="s">
        <v>193</v>
      </c>
      <c r="R18" s="35" t="s">
        <v>193</v>
      </c>
      <c r="S18" s="35" t="s">
        <v>193</v>
      </c>
      <c r="T18" s="35" t="s">
        <v>193</v>
      </c>
      <c r="U18" s="35" t="s">
        <v>193</v>
      </c>
      <c r="V18" s="35" t="s">
        <v>193</v>
      </c>
      <c r="W18" s="35" t="s">
        <v>193</v>
      </c>
      <c r="X18" s="35" t="s">
        <v>193</v>
      </c>
      <c r="Y18" s="35" t="s">
        <v>193</v>
      </c>
    </row>
    <row r="19" spans="1:25" ht="112.5">
      <c r="A19" s="33" t="s">
        <v>196</v>
      </c>
      <c r="B19" s="34" t="s">
        <v>197</v>
      </c>
      <c r="C19" s="35" t="s">
        <v>174</v>
      </c>
      <c r="D19" s="35" t="s">
        <v>193</v>
      </c>
      <c r="E19" s="35" t="s">
        <v>193</v>
      </c>
      <c r="F19" s="35" t="s">
        <v>193</v>
      </c>
      <c r="G19" s="35" t="s">
        <v>193</v>
      </c>
      <c r="H19" s="35" t="s">
        <v>193</v>
      </c>
      <c r="I19" s="35" t="s">
        <v>193</v>
      </c>
      <c r="J19" s="35" t="s">
        <v>193</v>
      </c>
      <c r="K19" s="35" t="s">
        <v>193</v>
      </c>
      <c r="L19" s="35" t="s">
        <v>193</v>
      </c>
      <c r="M19" s="35" t="s">
        <v>193</v>
      </c>
      <c r="N19" s="35" t="s">
        <v>193</v>
      </c>
      <c r="O19" s="35" t="s">
        <v>193</v>
      </c>
      <c r="P19" s="35" t="s">
        <v>193</v>
      </c>
      <c r="Q19" s="35" t="s">
        <v>193</v>
      </c>
      <c r="R19" s="35" t="s">
        <v>193</v>
      </c>
      <c r="S19" s="35" t="s">
        <v>193</v>
      </c>
      <c r="T19" s="35" t="s">
        <v>193</v>
      </c>
      <c r="U19" s="35" t="s">
        <v>193</v>
      </c>
      <c r="V19" s="35" t="s">
        <v>193</v>
      </c>
      <c r="W19" s="35" t="s">
        <v>193</v>
      </c>
      <c r="X19" s="35" t="s">
        <v>193</v>
      </c>
      <c r="Y19" s="35" t="s">
        <v>193</v>
      </c>
    </row>
    <row r="20" spans="1:25" ht="112.5">
      <c r="A20" s="33" t="s">
        <v>198</v>
      </c>
      <c r="B20" s="34" t="s">
        <v>199</v>
      </c>
      <c r="C20" s="35" t="s">
        <v>174</v>
      </c>
      <c r="D20" s="35" t="s">
        <v>193</v>
      </c>
      <c r="E20" s="35" t="s">
        <v>193</v>
      </c>
      <c r="F20" s="35" t="s">
        <v>193</v>
      </c>
      <c r="G20" s="35" t="s">
        <v>193</v>
      </c>
      <c r="H20" s="35" t="s">
        <v>193</v>
      </c>
      <c r="I20" s="35" t="s">
        <v>193</v>
      </c>
      <c r="J20" s="35" t="s">
        <v>193</v>
      </c>
      <c r="K20" s="35" t="s">
        <v>193</v>
      </c>
      <c r="L20" s="35" t="s">
        <v>193</v>
      </c>
      <c r="M20" s="35" t="s">
        <v>193</v>
      </c>
      <c r="N20" s="35" t="s">
        <v>193</v>
      </c>
      <c r="O20" s="35" t="s">
        <v>193</v>
      </c>
      <c r="P20" s="35" t="s">
        <v>193</v>
      </c>
      <c r="Q20" s="35" t="s">
        <v>193</v>
      </c>
      <c r="R20" s="35" t="s">
        <v>193</v>
      </c>
      <c r="S20" s="35" t="s">
        <v>193</v>
      </c>
      <c r="T20" s="35" t="s">
        <v>193</v>
      </c>
      <c r="U20" s="35" t="s">
        <v>193</v>
      </c>
      <c r="V20" s="35" t="s">
        <v>193</v>
      </c>
      <c r="W20" s="35" t="s">
        <v>193</v>
      </c>
      <c r="X20" s="35" t="s">
        <v>193</v>
      </c>
      <c r="Y20" s="35" t="s">
        <v>193</v>
      </c>
    </row>
    <row r="21" spans="1:25" ht="75">
      <c r="A21" s="39" t="s">
        <v>202</v>
      </c>
      <c r="B21" s="40" t="s">
        <v>203</v>
      </c>
      <c r="C21" s="41" t="s">
        <v>174</v>
      </c>
      <c r="D21" s="41" t="s">
        <v>193</v>
      </c>
      <c r="E21" s="41" t="s">
        <v>193</v>
      </c>
      <c r="F21" s="41" t="s">
        <v>193</v>
      </c>
      <c r="G21" s="41" t="s">
        <v>193</v>
      </c>
      <c r="H21" s="41" t="s">
        <v>193</v>
      </c>
      <c r="I21" s="41" t="s">
        <v>193</v>
      </c>
      <c r="J21" s="41" t="s">
        <v>193</v>
      </c>
      <c r="K21" s="41" t="s">
        <v>193</v>
      </c>
      <c r="L21" s="41" t="s">
        <v>193</v>
      </c>
      <c r="M21" s="41" t="s">
        <v>193</v>
      </c>
      <c r="N21" s="41" t="s">
        <v>193</v>
      </c>
      <c r="O21" s="41" t="s">
        <v>193</v>
      </c>
      <c r="P21" s="41" t="s">
        <v>193</v>
      </c>
      <c r="Q21" s="41" t="s">
        <v>193</v>
      </c>
      <c r="R21" s="41" t="s">
        <v>193</v>
      </c>
      <c r="S21" s="41" t="s">
        <v>193</v>
      </c>
      <c r="T21" s="41" t="s">
        <v>193</v>
      </c>
      <c r="U21" s="41" t="s">
        <v>193</v>
      </c>
      <c r="V21" s="41" t="s">
        <v>193</v>
      </c>
      <c r="W21" s="41" t="s">
        <v>193</v>
      </c>
      <c r="X21" s="41" t="s">
        <v>193</v>
      </c>
      <c r="Y21" s="41" t="s">
        <v>193</v>
      </c>
    </row>
    <row r="22" spans="1:25" ht="112.5">
      <c r="A22" s="33" t="s">
        <v>204</v>
      </c>
      <c r="B22" s="34" t="s">
        <v>205</v>
      </c>
      <c r="C22" s="35" t="s">
        <v>174</v>
      </c>
      <c r="D22" s="35" t="s">
        <v>193</v>
      </c>
      <c r="E22" s="35" t="s">
        <v>193</v>
      </c>
      <c r="F22" s="35" t="s">
        <v>193</v>
      </c>
      <c r="G22" s="35" t="s">
        <v>193</v>
      </c>
      <c r="H22" s="35" t="s">
        <v>193</v>
      </c>
      <c r="I22" s="35" t="s">
        <v>193</v>
      </c>
      <c r="J22" s="35" t="s">
        <v>193</v>
      </c>
      <c r="K22" s="35" t="s">
        <v>193</v>
      </c>
      <c r="L22" s="35" t="s">
        <v>193</v>
      </c>
      <c r="M22" s="35" t="s">
        <v>193</v>
      </c>
      <c r="N22" s="35" t="s">
        <v>193</v>
      </c>
      <c r="O22" s="35" t="s">
        <v>193</v>
      </c>
      <c r="P22" s="35" t="s">
        <v>193</v>
      </c>
      <c r="Q22" s="35" t="s">
        <v>193</v>
      </c>
      <c r="R22" s="35" t="s">
        <v>193</v>
      </c>
      <c r="S22" s="35" t="s">
        <v>193</v>
      </c>
      <c r="T22" s="35" t="s">
        <v>193</v>
      </c>
      <c r="U22" s="35" t="s">
        <v>193</v>
      </c>
      <c r="V22" s="35" t="s">
        <v>193</v>
      </c>
      <c r="W22" s="35" t="s">
        <v>193</v>
      </c>
      <c r="X22" s="35" t="s">
        <v>193</v>
      </c>
      <c r="Y22" s="35" t="s">
        <v>193</v>
      </c>
    </row>
    <row r="23" spans="1:25" ht="93.75">
      <c r="A23" s="33" t="s">
        <v>206</v>
      </c>
      <c r="B23" s="34" t="s">
        <v>207</v>
      </c>
      <c r="C23" s="35" t="s">
        <v>174</v>
      </c>
      <c r="D23" s="35" t="s">
        <v>193</v>
      </c>
      <c r="E23" s="35" t="s">
        <v>193</v>
      </c>
      <c r="F23" s="35" t="s">
        <v>193</v>
      </c>
      <c r="G23" s="35" t="s">
        <v>193</v>
      </c>
      <c r="H23" s="35" t="s">
        <v>193</v>
      </c>
      <c r="I23" s="35" t="s">
        <v>193</v>
      </c>
      <c r="J23" s="35" t="s">
        <v>193</v>
      </c>
      <c r="K23" s="35" t="s">
        <v>193</v>
      </c>
      <c r="L23" s="35" t="s">
        <v>193</v>
      </c>
      <c r="M23" s="35" t="s">
        <v>193</v>
      </c>
      <c r="N23" s="35" t="s">
        <v>193</v>
      </c>
      <c r="O23" s="35" t="s">
        <v>193</v>
      </c>
      <c r="P23" s="35" t="s">
        <v>193</v>
      </c>
      <c r="Q23" s="35" t="s">
        <v>193</v>
      </c>
      <c r="R23" s="35" t="s">
        <v>193</v>
      </c>
      <c r="S23" s="35" t="s">
        <v>193</v>
      </c>
      <c r="T23" s="35" t="s">
        <v>193</v>
      </c>
      <c r="U23" s="35" t="s">
        <v>193</v>
      </c>
      <c r="V23" s="35" t="s">
        <v>193</v>
      </c>
      <c r="W23" s="35" t="s">
        <v>193</v>
      </c>
      <c r="X23" s="35" t="s">
        <v>193</v>
      </c>
      <c r="Y23" s="35" t="s">
        <v>193</v>
      </c>
    </row>
    <row r="24" spans="1:25" ht="75">
      <c r="A24" s="39" t="s">
        <v>208</v>
      </c>
      <c r="B24" s="40" t="s">
        <v>209</v>
      </c>
      <c r="C24" s="41" t="s">
        <v>174</v>
      </c>
      <c r="D24" s="41" t="s">
        <v>193</v>
      </c>
      <c r="E24" s="41" t="s">
        <v>193</v>
      </c>
      <c r="F24" s="41" t="s">
        <v>193</v>
      </c>
      <c r="G24" s="41" t="s">
        <v>193</v>
      </c>
      <c r="H24" s="41" t="s">
        <v>193</v>
      </c>
      <c r="I24" s="41" t="s">
        <v>193</v>
      </c>
      <c r="J24" s="41" t="s">
        <v>193</v>
      </c>
      <c r="K24" s="41" t="s">
        <v>193</v>
      </c>
      <c r="L24" s="41" t="s">
        <v>193</v>
      </c>
      <c r="M24" s="41" t="s">
        <v>193</v>
      </c>
      <c r="N24" s="41" t="s">
        <v>193</v>
      </c>
      <c r="O24" s="41" t="s">
        <v>193</v>
      </c>
      <c r="P24" s="41" t="s">
        <v>193</v>
      </c>
      <c r="Q24" s="41" t="s">
        <v>193</v>
      </c>
      <c r="R24" s="41" t="s">
        <v>193</v>
      </c>
      <c r="S24" s="41" t="s">
        <v>193</v>
      </c>
      <c r="T24" s="41" t="s">
        <v>193</v>
      </c>
      <c r="U24" s="41" t="s">
        <v>193</v>
      </c>
      <c r="V24" s="41" t="s">
        <v>193</v>
      </c>
      <c r="W24" s="41" t="s">
        <v>193</v>
      </c>
      <c r="X24" s="41" t="s">
        <v>193</v>
      </c>
      <c r="Y24" s="41" t="s">
        <v>193</v>
      </c>
    </row>
    <row r="25" spans="1:25" ht="56.25">
      <c r="A25" s="33" t="s">
        <v>210</v>
      </c>
      <c r="B25" s="34" t="s">
        <v>211</v>
      </c>
      <c r="C25" s="35" t="s">
        <v>174</v>
      </c>
      <c r="D25" s="35" t="s">
        <v>193</v>
      </c>
      <c r="E25" s="35" t="s">
        <v>193</v>
      </c>
      <c r="F25" s="35" t="s">
        <v>193</v>
      </c>
      <c r="G25" s="35" t="s">
        <v>193</v>
      </c>
      <c r="H25" s="35" t="s">
        <v>193</v>
      </c>
      <c r="I25" s="35" t="s">
        <v>193</v>
      </c>
      <c r="J25" s="35" t="s">
        <v>193</v>
      </c>
      <c r="K25" s="35" t="s">
        <v>193</v>
      </c>
      <c r="L25" s="35" t="s">
        <v>193</v>
      </c>
      <c r="M25" s="35" t="s">
        <v>193</v>
      </c>
      <c r="N25" s="35" t="s">
        <v>193</v>
      </c>
      <c r="O25" s="35" t="s">
        <v>193</v>
      </c>
      <c r="P25" s="35" t="s">
        <v>193</v>
      </c>
      <c r="Q25" s="35" t="s">
        <v>193</v>
      </c>
      <c r="R25" s="35" t="s">
        <v>193</v>
      </c>
      <c r="S25" s="35" t="s">
        <v>193</v>
      </c>
      <c r="T25" s="35" t="s">
        <v>193</v>
      </c>
      <c r="U25" s="35" t="s">
        <v>193</v>
      </c>
      <c r="V25" s="35" t="s">
        <v>193</v>
      </c>
      <c r="W25" s="35" t="s">
        <v>193</v>
      </c>
      <c r="X25" s="35" t="s">
        <v>193</v>
      </c>
      <c r="Y25" s="35" t="s">
        <v>193</v>
      </c>
    </row>
    <row r="26" spans="1:25" ht="187.5">
      <c r="A26" s="33" t="s">
        <v>210</v>
      </c>
      <c r="B26" s="34" t="s">
        <v>212</v>
      </c>
      <c r="C26" s="35" t="s">
        <v>174</v>
      </c>
      <c r="D26" s="35" t="s">
        <v>193</v>
      </c>
      <c r="E26" s="35" t="s">
        <v>193</v>
      </c>
      <c r="F26" s="35" t="s">
        <v>193</v>
      </c>
      <c r="G26" s="35" t="s">
        <v>193</v>
      </c>
      <c r="H26" s="35" t="s">
        <v>193</v>
      </c>
      <c r="I26" s="35" t="s">
        <v>193</v>
      </c>
      <c r="J26" s="35" t="s">
        <v>193</v>
      </c>
      <c r="K26" s="35" t="s">
        <v>193</v>
      </c>
      <c r="L26" s="35" t="s">
        <v>193</v>
      </c>
      <c r="M26" s="35" t="s">
        <v>193</v>
      </c>
      <c r="N26" s="35" t="s">
        <v>193</v>
      </c>
      <c r="O26" s="35" t="s">
        <v>193</v>
      </c>
      <c r="P26" s="35" t="s">
        <v>193</v>
      </c>
      <c r="Q26" s="35" t="s">
        <v>193</v>
      </c>
      <c r="R26" s="35" t="s">
        <v>193</v>
      </c>
      <c r="S26" s="35" t="s">
        <v>193</v>
      </c>
      <c r="T26" s="35" t="s">
        <v>193</v>
      </c>
      <c r="U26" s="35" t="s">
        <v>193</v>
      </c>
      <c r="V26" s="35" t="s">
        <v>193</v>
      </c>
      <c r="W26" s="35" t="s">
        <v>193</v>
      </c>
      <c r="X26" s="35" t="s">
        <v>193</v>
      </c>
      <c r="Y26" s="35" t="s">
        <v>193</v>
      </c>
    </row>
    <row r="27" spans="1:25" ht="168.75">
      <c r="A27" s="33" t="s">
        <v>210</v>
      </c>
      <c r="B27" s="34" t="s">
        <v>213</v>
      </c>
      <c r="C27" s="35" t="s">
        <v>174</v>
      </c>
      <c r="D27" s="35" t="s">
        <v>193</v>
      </c>
      <c r="E27" s="35" t="s">
        <v>193</v>
      </c>
      <c r="F27" s="35" t="s">
        <v>193</v>
      </c>
      <c r="G27" s="35" t="s">
        <v>193</v>
      </c>
      <c r="H27" s="35" t="s">
        <v>193</v>
      </c>
      <c r="I27" s="35" t="s">
        <v>193</v>
      </c>
      <c r="J27" s="35" t="s">
        <v>193</v>
      </c>
      <c r="K27" s="35" t="s">
        <v>193</v>
      </c>
      <c r="L27" s="35" t="s">
        <v>193</v>
      </c>
      <c r="M27" s="35" t="s">
        <v>193</v>
      </c>
      <c r="N27" s="35" t="s">
        <v>193</v>
      </c>
      <c r="O27" s="35" t="s">
        <v>193</v>
      </c>
      <c r="P27" s="35" t="s">
        <v>193</v>
      </c>
      <c r="Q27" s="35" t="s">
        <v>193</v>
      </c>
      <c r="R27" s="35" t="s">
        <v>193</v>
      </c>
      <c r="S27" s="35" t="s">
        <v>193</v>
      </c>
      <c r="T27" s="35" t="s">
        <v>193</v>
      </c>
      <c r="U27" s="35" t="s">
        <v>193</v>
      </c>
      <c r="V27" s="35" t="s">
        <v>193</v>
      </c>
      <c r="W27" s="35" t="s">
        <v>193</v>
      </c>
      <c r="X27" s="35" t="s">
        <v>193</v>
      </c>
      <c r="Y27" s="35" t="s">
        <v>193</v>
      </c>
    </row>
    <row r="28" spans="1:25" ht="168.75">
      <c r="A28" s="33" t="s">
        <v>210</v>
      </c>
      <c r="B28" s="34" t="s">
        <v>214</v>
      </c>
      <c r="C28" s="35" t="s">
        <v>174</v>
      </c>
      <c r="D28" s="35" t="s">
        <v>193</v>
      </c>
      <c r="E28" s="35" t="s">
        <v>193</v>
      </c>
      <c r="F28" s="35" t="s">
        <v>193</v>
      </c>
      <c r="G28" s="35" t="s">
        <v>193</v>
      </c>
      <c r="H28" s="35" t="s">
        <v>193</v>
      </c>
      <c r="I28" s="35" t="s">
        <v>193</v>
      </c>
      <c r="J28" s="35" t="s">
        <v>193</v>
      </c>
      <c r="K28" s="35" t="s">
        <v>193</v>
      </c>
      <c r="L28" s="35" t="s">
        <v>193</v>
      </c>
      <c r="M28" s="35" t="s">
        <v>193</v>
      </c>
      <c r="N28" s="35" t="s">
        <v>193</v>
      </c>
      <c r="O28" s="35" t="s">
        <v>193</v>
      </c>
      <c r="P28" s="35" t="s">
        <v>193</v>
      </c>
      <c r="Q28" s="35" t="s">
        <v>193</v>
      </c>
      <c r="R28" s="35" t="s">
        <v>193</v>
      </c>
      <c r="S28" s="35" t="s">
        <v>193</v>
      </c>
      <c r="T28" s="35" t="s">
        <v>193</v>
      </c>
      <c r="U28" s="35" t="s">
        <v>193</v>
      </c>
      <c r="V28" s="35" t="s">
        <v>193</v>
      </c>
      <c r="W28" s="35" t="s">
        <v>193</v>
      </c>
      <c r="X28" s="35" t="s">
        <v>193</v>
      </c>
      <c r="Y28" s="35" t="s">
        <v>193</v>
      </c>
    </row>
    <row r="29" spans="1:25" ht="56.25">
      <c r="A29" s="33" t="s">
        <v>215</v>
      </c>
      <c r="B29" s="34" t="s">
        <v>211</v>
      </c>
      <c r="C29" s="35" t="s">
        <v>174</v>
      </c>
      <c r="D29" s="35" t="s">
        <v>193</v>
      </c>
      <c r="E29" s="35" t="s">
        <v>193</v>
      </c>
      <c r="F29" s="35" t="s">
        <v>193</v>
      </c>
      <c r="G29" s="35" t="s">
        <v>193</v>
      </c>
      <c r="H29" s="35" t="s">
        <v>193</v>
      </c>
      <c r="I29" s="35" t="s">
        <v>193</v>
      </c>
      <c r="J29" s="35" t="s">
        <v>193</v>
      </c>
      <c r="K29" s="35" t="s">
        <v>193</v>
      </c>
      <c r="L29" s="35" t="s">
        <v>193</v>
      </c>
      <c r="M29" s="35" t="s">
        <v>193</v>
      </c>
      <c r="N29" s="35" t="s">
        <v>193</v>
      </c>
      <c r="O29" s="35" t="s">
        <v>193</v>
      </c>
      <c r="P29" s="35" t="s">
        <v>193</v>
      </c>
      <c r="Q29" s="35" t="s">
        <v>193</v>
      </c>
      <c r="R29" s="35" t="s">
        <v>193</v>
      </c>
      <c r="S29" s="35" t="s">
        <v>193</v>
      </c>
      <c r="T29" s="35" t="s">
        <v>193</v>
      </c>
      <c r="U29" s="35" t="s">
        <v>193</v>
      </c>
      <c r="V29" s="35" t="s">
        <v>193</v>
      </c>
      <c r="W29" s="35" t="s">
        <v>193</v>
      </c>
      <c r="X29" s="35" t="s">
        <v>193</v>
      </c>
      <c r="Y29" s="35" t="s">
        <v>193</v>
      </c>
    </row>
    <row r="30" spans="1:25" ht="187.5">
      <c r="A30" s="33" t="s">
        <v>215</v>
      </c>
      <c r="B30" s="34" t="s">
        <v>212</v>
      </c>
      <c r="C30" s="35" t="s">
        <v>174</v>
      </c>
      <c r="D30" s="35" t="s">
        <v>193</v>
      </c>
      <c r="E30" s="35" t="s">
        <v>193</v>
      </c>
      <c r="F30" s="35" t="s">
        <v>193</v>
      </c>
      <c r="G30" s="35" t="s">
        <v>193</v>
      </c>
      <c r="H30" s="35" t="s">
        <v>193</v>
      </c>
      <c r="I30" s="35" t="s">
        <v>193</v>
      </c>
      <c r="J30" s="35" t="s">
        <v>193</v>
      </c>
      <c r="K30" s="35" t="s">
        <v>193</v>
      </c>
      <c r="L30" s="35" t="s">
        <v>193</v>
      </c>
      <c r="M30" s="35" t="s">
        <v>193</v>
      </c>
      <c r="N30" s="35" t="s">
        <v>193</v>
      </c>
      <c r="O30" s="35" t="s">
        <v>193</v>
      </c>
      <c r="P30" s="35" t="s">
        <v>193</v>
      </c>
      <c r="Q30" s="35" t="s">
        <v>193</v>
      </c>
      <c r="R30" s="35" t="s">
        <v>193</v>
      </c>
      <c r="S30" s="35" t="s">
        <v>193</v>
      </c>
      <c r="T30" s="35" t="s">
        <v>193</v>
      </c>
      <c r="U30" s="35" t="s">
        <v>193</v>
      </c>
      <c r="V30" s="35" t="s">
        <v>193</v>
      </c>
      <c r="W30" s="35" t="s">
        <v>193</v>
      </c>
      <c r="X30" s="35" t="s">
        <v>193</v>
      </c>
      <c r="Y30" s="35" t="s">
        <v>193</v>
      </c>
    </row>
    <row r="31" spans="1:25" ht="168.75">
      <c r="A31" s="33" t="s">
        <v>215</v>
      </c>
      <c r="B31" s="34" t="s">
        <v>213</v>
      </c>
      <c r="C31" s="35" t="s">
        <v>174</v>
      </c>
      <c r="D31" s="35" t="s">
        <v>193</v>
      </c>
      <c r="E31" s="35" t="s">
        <v>193</v>
      </c>
      <c r="F31" s="35" t="s">
        <v>193</v>
      </c>
      <c r="G31" s="35" t="s">
        <v>193</v>
      </c>
      <c r="H31" s="35" t="s">
        <v>193</v>
      </c>
      <c r="I31" s="35" t="s">
        <v>193</v>
      </c>
      <c r="J31" s="35" t="s">
        <v>193</v>
      </c>
      <c r="K31" s="35" t="s">
        <v>193</v>
      </c>
      <c r="L31" s="35" t="s">
        <v>193</v>
      </c>
      <c r="M31" s="35" t="s">
        <v>193</v>
      </c>
      <c r="N31" s="35" t="s">
        <v>193</v>
      </c>
      <c r="O31" s="35" t="s">
        <v>193</v>
      </c>
      <c r="P31" s="35" t="s">
        <v>193</v>
      </c>
      <c r="Q31" s="35" t="s">
        <v>193</v>
      </c>
      <c r="R31" s="35" t="s">
        <v>193</v>
      </c>
      <c r="S31" s="35" t="s">
        <v>193</v>
      </c>
      <c r="T31" s="35" t="s">
        <v>193</v>
      </c>
      <c r="U31" s="35" t="s">
        <v>193</v>
      </c>
      <c r="V31" s="35" t="s">
        <v>193</v>
      </c>
      <c r="W31" s="35" t="s">
        <v>193</v>
      </c>
      <c r="X31" s="35" t="s">
        <v>193</v>
      </c>
      <c r="Y31" s="35" t="s">
        <v>193</v>
      </c>
    </row>
    <row r="32" spans="1:25" ht="168.75">
      <c r="A32" s="33" t="s">
        <v>215</v>
      </c>
      <c r="B32" s="34" t="s">
        <v>216</v>
      </c>
      <c r="C32" s="35" t="s">
        <v>174</v>
      </c>
      <c r="D32" s="35" t="s">
        <v>193</v>
      </c>
      <c r="E32" s="35" t="s">
        <v>193</v>
      </c>
      <c r="F32" s="35" t="s">
        <v>193</v>
      </c>
      <c r="G32" s="35" t="s">
        <v>193</v>
      </c>
      <c r="H32" s="35" t="s">
        <v>193</v>
      </c>
      <c r="I32" s="35" t="s">
        <v>193</v>
      </c>
      <c r="J32" s="35" t="s">
        <v>193</v>
      </c>
      <c r="K32" s="35" t="s">
        <v>193</v>
      </c>
      <c r="L32" s="35" t="s">
        <v>193</v>
      </c>
      <c r="M32" s="35" t="s">
        <v>193</v>
      </c>
      <c r="N32" s="35" t="s">
        <v>193</v>
      </c>
      <c r="O32" s="35" t="s">
        <v>193</v>
      </c>
      <c r="P32" s="35" t="s">
        <v>193</v>
      </c>
      <c r="Q32" s="35" t="s">
        <v>193</v>
      </c>
      <c r="R32" s="35" t="s">
        <v>193</v>
      </c>
      <c r="S32" s="35" t="s">
        <v>193</v>
      </c>
      <c r="T32" s="35" t="s">
        <v>193</v>
      </c>
      <c r="U32" s="35" t="s">
        <v>193</v>
      </c>
      <c r="V32" s="35" t="s">
        <v>193</v>
      </c>
      <c r="W32" s="35" t="s">
        <v>193</v>
      </c>
      <c r="X32" s="35" t="s">
        <v>193</v>
      </c>
      <c r="Y32" s="35" t="s">
        <v>193</v>
      </c>
    </row>
    <row r="33" spans="1:25" ht="168.75">
      <c r="A33" s="39" t="s">
        <v>217</v>
      </c>
      <c r="B33" s="40" t="s">
        <v>218</v>
      </c>
      <c r="C33" s="41" t="s">
        <v>174</v>
      </c>
      <c r="D33" s="41" t="s">
        <v>193</v>
      </c>
      <c r="E33" s="41" t="s">
        <v>193</v>
      </c>
      <c r="F33" s="41" t="s">
        <v>193</v>
      </c>
      <c r="G33" s="41" t="s">
        <v>193</v>
      </c>
      <c r="H33" s="41" t="s">
        <v>193</v>
      </c>
      <c r="I33" s="41" t="s">
        <v>193</v>
      </c>
      <c r="J33" s="41" t="s">
        <v>193</v>
      </c>
      <c r="K33" s="41" t="s">
        <v>193</v>
      </c>
      <c r="L33" s="41" t="s">
        <v>193</v>
      </c>
      <c r="M33" s="41" t="s">
        <v>193</v>
      </c>
      <c r="N33" s="41" t="s">
        <v>193</v>
      </c>
      <c r="O33" s="41" t="s">
        <v>193</v>
      </c>
      <c r="P33" s="41" t="s">
        <v>193</v>
      </c>
      <c r="Q33" s="41" t="s">
        <v>193</v>
      </c>
      <c r="R33" s="41" t="s">
        <v>193</v>
      </c>
      <c r="S33" s="41" t="s">
        <v>193</v>
      </c>
      <c r="T33" s="41" t="s">
        <v>193</v>
      </c>
      <c r="U33" s="41" t="s">
        <v>193</v>
      </c>
      <c r="V33" s="41" t="s">
        <v>193</v>
      </c>
      <c r="W33" s="41" t="s">
        <v>193</v>
      </c>
      <c r="X33" s="41" t="s">
        <v>193</v>
      </c>
      <c r="Y33" s="41" t="s">
        <v>193</v>
      </c>
    </row>
    <row r="34" spans="1:25" ht="150">
      <c r="A34" s="33" t="s">
        <v>219</v>
      </c>
      <c r="B34" s="34" t="s">
        <v>220</v>
      </c>
      <c r="C34" s="35" t="s">
        <v>174</v>
      </c>
      <c r="D34" s="35" t="s">
        <v>193</v>
      </c>
      <c r="E34" s="35" t="s">
        <v>193</v>
      </c>
      <c r="F34" s="35" t="s">
        <v>193</v>
      </c>
      <c r="G34" s="35" t="s">
        <v>193</v>
      </c>
      <c r="H34" s="35" t="s">
        <v>193</v>
      </c>
      <c r="I34" s="35" t="s">
        <v>193</v>
      </c>
      <c r="J34" s="35" t="s">
        <v>193</v>
      </c>
      <c r="K34" s="35" t="s">
        <v>193</v>
      </c>
      <c r="L34" s="35" t="s">
        <v>193</v>
      </c>
      <c r="M34" s="35" t="s">
        <v>193</v>
      </c>
      <c r="N34" s="35" t="s">
        <v>193</v>
      </c>
      <c r="O34" s="35" t="s">
        <v>193</v>
      </c>
      <c r="P34" s="35" t="s">
        <v>193</v>
      </c>
      <c r="Q34" s="35" t="s">
        <v>193</v>
      </c>
      <c r="R34" s="35" t="s">
        <v>193</v>
      </c>
      <c r="S34" s="35" t="s">
        <v>193</v>
      </c>
      <c r="T34" s="35" t="s">
        <v>193</v>
      </c>
      <c r="U34" s="35" t="s">
        <v>193</v>
      </c>
      <c r="V34" s="35" t="s">
        <v>193</v>
      </c>
      <c r="W34" s="35" t="s">
        <v>193</v>
      </c>
      <c r="X34" s="35" t="s">
        <v>193</v>
      </c>
      <c r="Y34" s="35" t="s">
        <v>193</v>
      </c>
    </row>
    <row r="35" spans="1:25" ht="75">
      <c r="A35" s="33" t="s">
        <v>219</v>
      </c>
      <c r="B35" s="34" t="s">
        <v>221</v>
      </c>
      <c r="C35" s="43" t="s">
        <v>222</v>
      </c>
      <c r="D35" s="35" t="s">
        <v>193</v>
      </c>
      <c r="E35" s="35" t="s">
        <v>193</v>
      </c>
      <c r="F35" s="35" t="s">
        <v>193</v>
      </c>
      <c r="G35" s="35" t="s">
        <v>193</v>
      </c>
      <c r="H35" s="35" t="s">
        <v>193</v>
      </c>
      <c r="I35" s="35" t="s">
        <v>193</v>
      </c>
      <c r="J35" s="35" t="s">
        <v>193</v>
      </c>
      <c r="K35" s="35" t="s">
        <v>193</v>
      </c>
      <c r="L35" s="35" t="s">
        <v>193</v>
      </c>
      <c r="M35" s="35" t="s">
        <v>193</v>
      </c>
      <c r="N35" s="35" t="s">
        <v>193</v>
      </c>
      <c r="O35" s="35" t="s">
        <v>193</v>
      </c>
      <c r="P35" s="35" t="s">
        <v>193</v>
      </c>
      <c r="Q35" s="35" t="s">
        <v>193</v>
      </c>
      <c r="R35" s="35" t="s">
        <v>193</v>
      </c>
      <c r="S35" s="35" t="s">
        <v>193</v>
      </c>
      <c r="T35" s="35" t="s">
        <v>193</v>
      </c>
      <c r="U35" s="35" t="s">
        <v>193</v>
      </c>
      <c r="V35" s="35" t="s">
        <v>193</v>
      </c>
      <c r="W35" s="35" t="s">
        <v>193</v>
      </c>
      <c r="X35" s="35" t="s">
        <v>193</v>
      </c>
      <c r="Y35" s="35" t="s">
        <v>193</v>
      </c>
    </row>
    <row r="36" spans="1:25" ht="37.5">
      <c r="A36" s="33" t="s">
        <v>219</v>
      </c>
      <c r="B36" s="34" t="s">
        <v>223</v>
      </c>
      <c r="C36" s="43" t="s">
        <v>224</v>
      </c>
      <c r="D36" s="35" t="s">
        <v>193</v>
      </c>
      <c r="E36" s="35" t="s">
        <v>193</v>
      </c>
      <c r="F36" s="35" t="s">
        <v>193</v>
      </c>
      <c r="G36" s="35" t="s">
        <v>193</v>
      </c>
      <c r="H36" s="35" t="s">
        <v>193</v>
      </c>
      <c r="I36" s="35" t="s">
        <v>193</v>
      </c>
      <c r="J36" s="35" t="s">
        <v>193</v>
      </c>
      <c r="K36" s="35" t="s">
        <v>193</v>
      </c>
      <c r="L36" s="35" t="s">
        <v>193</v>
      </c>
      <c r="M36" s="35" t="s">
        <v>193</v>
      </c>
      <c r="N36" s="35" t="s">
        <v>193</v>
      </c>
      <c r="O36" s="35" t="s">
        <v>193</v>
      </c>
      <c r="P36" s="35" t="s">
        <v>193</v>
      </c>
      <c r="Q36" s="35" t="s">
        <v>193</v>
      </c>
      <c r="R36" s="35" t="s">
        <v>193</v>
      </c>
      <c r="S36" s="35" t="s">
        <v>193</v>
      </c>
      <c r="T36" s="35" t="s">
        <v>193</v>
      </c>
      <c r="U36" s="35" t="s">
        <v>193</v>
      </c>
      <c r="V36" s="35" t="s">
        <v>193</v>
      </c>
      <c r="W36" s="35" t="s">
        <v>193</v>
      </c>
      <c r="X36" s="35" t="s">
        <v>193</v>
      </c>
      <c r="Y36" s="35" t="s">
        <v>193</v>
      </c>
    </row>
    <row r="37" spans="1:25" ht="150">
      <c r="A37" s="33" t="s">
        <v>225</v>
      </c>
      <c r="B37" s="34" t="s">
        <v>226</v>
      </c>
      <c r="C37" s="35" t="s">
        <v>174</v>
      </c>
      <c r="D37" s="35" t="s">
        <v>193</v>
      </c>
      <c r="E37" s="35" t="s">
        <v>193</v>
      </c>
      <c r="F37" s="35" t="s">
        <v>193</v>
      </c>
      <c r="G37" s="35" t="s">
        <v>193</v>
      </c>
      <c r="H37" s="35" t="s">
        <v>193</v>
      </c>
      <c r="I37" s="35" t="s">
        <v>193</v>
      </c>
      <c r="J37" s="35" t="s">
        <v>193</v>
      </c>
      <c r="K37" s="35" t="s">
        <v>193</v>
      </c>
      <c r="L37" s="35" t="s">
        <v>193</v>
      </c>
      <c r="M37" s="35" t="s">
        <v>193</v>
      </c>
      <c r="N37" s="35" t="s">
        <v>193</v>
      </c>
      <c r="O37" s="35" t="s">
        <v>193</v>
      </c>
      <c r="P37" s="35" t="s">
        <v>193</v>
      </c>
      <c r="Q37" s="35" t="s">
        <v>193</v>
      </c>
      <c r="R37" s="35" t="s">
        <v>193</v>
      </c>
      <c r="S37" s="35" t="s">
        <v>193</v>
      </c>
      <c r="T37" s="35" t="s">
        <v>193</v>
      </c>
      <c r="U37" s="35" t="s">
        <v>193</v>
      </c>
      <c r="V37" s="35" t="s">
        <v>193</v>
      </c>
      <c r="W37" s="35" t="s">
        <v>193</v>
      </c>
      <c r="X37" s="35" t="s">
        <v>193</v>
      </c>
      <c r="Y37" s="35" t="s">
        <v>193</v>
      </c>
    </row>
    <row r="38" spans="1:25" ht="63">
      <c r="A38" s="33" t="s">
        <v>225</v>
      </c>
      <c r="B38" s="44" t="s">
        <v>227</v>
      </c>
      <c r="C38" s="43" t="s">
        <v>228</v>
      </c>
      <c r="D38" s="35" t="s">
        <v>193</v>
      </c>
      <c r="E38" s="35" t="s">
        <v>193</v>
      </c>
      <c r="F38" s="35" t="s">
        <v>193</v>
      </c>
      <c r="G38" s="35" t="s">
        <v>193</v>
      </c>
      <c r="H38" s="35" t="s">
        <v>193</v>
      </c>
      <c r="I38" s="35" t="s">
        <v>193</v>
      </c>
      <c r="J38" s="35" t="s">
        <v>193</v>
      </c>
      <c r="K38" s="35" t="s">
        <v>193</v>
      </c>
      <c r="L38" s="35" t="s">
        <v>193</v>
      </c>
      <c r="M38" s="35" t="s">
        <v>193</v>
      </c>
      <c r="N38" s="35" t="s">
        <v>193</v>
      </c>
      <c r="O38" s="35" t="s">
        <v>193</v>
      </c>
      <c r="P38" s="35" t="s">
        <v>193</v>
      </c>
      <c r="Q38" s="35" t="s">
        <v>193</v>
      </c>
      <c r="R38" s="35" t="s">
        <v>193</v>
      </c>
      <c r="S38" s="35" t="s">
        <v>193</v>
      </c>
      <c r="T38" s="35" t="s">
        <v>193</v>
      </c>
      <c r="U38" s="35" t="s">
        <v>193</v>
      </c>
      <c r="V38" s="35" t="s">
        <v>193</v>
      </c>
      <c r="W38" s="35" t="s">
        <v>193</v>
      </c>
      <c r="X38" s="35" t="s">
        <v>193</v>
      </c>
      <c r="Y38" s="35" t="s">
        <v>193</v>
      </c>
    </row>
    <row r="39" spans="1:25" ht="63">
      <c r="A39" s="33" t="s">
        <v>225</v>
      </c>
      <c r="B39" s="44" t="s">
        <v>229</v>
      </c>
      <c r="C39" s="43" t="s">
        <v>230</v>
      </c>
      <c r="D39" s="35" t="s">
        <v>193</v>
      </c>
      <c r="E39" s="35" t="s">
        <v>193</v>
      </c>
      <c r="F39" s="35" t="s">
        <v>193</v>
      </c>
      <c r="G39" s="35" t="s">
        <v>193</v>
      </c>
      <c r="H39" s="35" t="s">
        <v>193</v>
      </c>
      <c r="I39" s="35" t="s">
        <v>193</v>
      </c>
      <c r="J39" s="35" t="s">
        <v>193</v>
      </c>
      <c r="K39" s="35" t="s">
        <v>193</v>
      </c>
      <c r="L39" s="35" t="s">
        <v>193</v>
      </c>
      <c r="M39" s="35" t="s">
        <v>193</v>
      </c>
      <c r="N39" s="35" t="s">
        <v>193</v>
      </c>
      <c r="O39" s="35" t="s">
        <v>193</v>
      </c>
      <c r="P39" s="35" t="s">
        <v>193</v>
      </c>
      <c r="Q39" s="35" t="s">
        <v>193</v>
      </c>
      <c r="R39" s="35" t="s">
        <v>193</v>
      </c>
      <c r="S39" s="35" t="s">
        <v>193</v>
      </c>
      <c r="T39" s="35" t="s">
        <v>193</v>
      </c>
      <c r="U39" s="35" t="s">
        <v>193</v>
      </c>
      <c r="V39" s="35" t="s">
        <v>193</v>
      </c>
      <c r="W39" s="35" t="s">
        <v>193</v>
      </c>
      <c r="X39" s="35" t="s">
        <v>193</v>
      </c>
      <c r="Y39" s="35" t="s">
        <v>193</v>
      </c>
    </row>
    <row r="40" spans="1:25" ht="75">
      <c r="A40" s="25" t="s">
        <v>231</v>
      </c>
      <c r="B40" s="26" t="s">
        <v>232</v>
      </c>
      <c r="C40" s="27" t="s">
        <v>174</v>
      </c>
      <c r="D40" s="27" t="s">
        <v>193</v>
      </c>
      <c r="E40" s="27" t="s">
        <v>193</v>
      </c>
      <c r="F40" s="27" t="s">
        <v>193</v>
      </c>
      <c r="G40" s="27" t="s">
        <v>193</v>
      </c>
      <c r="H40" s="27" t="s">
        <v>193</v>
      </c>
      <c r="I40" s="27" t="s">
        <v>193</v>
      </c>
      <c r="J40" s="27" t="s">
        <v>193</v>
      </c>
      <c r="K40" s="27" t="s">
        <v>193</v>
      </c>
      <c r="L40" s="27" t="s">
        <v>193</v>
      </c>
      <c r="M40" s="27" t="s">
        <v>193</v>
      </c>
      <c r="N40" s="27" t="s">
        <v>193</v>
      </c>
      <c r="O40" s="27" t="s">
        <v>193</v>
      </c>
      <c r="P40" s="27" t="s">
        <v>193</v>
      </c>
      <c r="Q40" s="27" t="s">
        <v>193</v>
      </c>
      <c r="R40" s="27" t="s">
        <v>193</v>
      </c>
      <c r="S40" s="27" t="s">
        <v>193</v>
      </c>
      <c r="T40" s="27" t="s">
        <v>193</v>
      </c>
      <c r="U40" s="27" t="s">
        <v>193</v>
      </c>
      <c r="V40" s="27" t="s">
        <v>193</v>
      </c>
      <c r="W40" s="27" t="s">
        <v>193</v>
      </c>
      <c r="X40" s="27" t="s">
        <v>193</v>
      </c>
      <c r="Y40" s="27" t="s">
        <v>193</v>
      </c>
    </row>
    <row r="41" spans="1:25" ht="131.25">
      <c r="A41" s="39" t="s">
        <v>233</v>
      </c>
      <c r="B41" s="40" t="s">
        <v>234</v>
      </c>
      <c r="C41" s="41" t="s">
        <v>174</v>
      </c>
      <c r="D41" s="41" t="s">
        <v>193</v>
      </c>
      <c r="E41" s="41" t="s">
        <v>193</v>
      </c>
      <c r="F41" s="41" t="s">
        <v>193</v>
      </c>
      <c r="G41" s="41" t="s">
        <v>193</v>
      </c>
      <c r="H41" s="41" t="s">
        <v>193</v>
      </c>
      <c r="I41" s="41" t="s">
        <v>193</v>
      </c>
      <c r="J41" s="41" t="s">
        <v>193</v>
      </c>
      <c r="K41" s="41" t="s">
        <v>193</v>
      </c>
      <c r="L41" s="41" t="s">
        <v>193</v>
      </c>
      <c r="M41" s="41" t="s">
        <v>193</v>
      </c>
      <c r="N41" s="41" t="s">
        <v>193</v>
      </c>
      <c r="O41" s="41" t="s">
        <v>193</v>
      </c>
      <c r="P41" s="41" t="s">
        <v>193</v>
      </c>
      <c r="Q41" s="41" t="s">
        <v>193</v>
      </c>
      <c r="R41" s="41" t="s">
        <v>193</v>
      </c>
      <c r="S41" s="41" t="s">
        <v>193</v>
      </c>
      <c r="T41" s="41" t="s">
        <v>193</v>
      </c>
      <c r="U41" s="41" t="s">
        <v>193</v>
      </c>
      <c r="V41" s="41" t="s">
        <v>193</v>
      </c>
      <c r="W41" s="41" t="s">
        <v>193</v>
      </c>
      <c r="X41" s="41" t="s">
        <v>193</v>
      </c>
      <c r="Y41" s="41" t="s">
        <v>193</v>
      </c>
    </row>
    <row r="42" spans="1:25" ht="75">
      <c r="A42" s="33" t="s">
        <v>235</v>
      </c>
      <c r="B42" s="34" t="s">
        <v>236</v>
      </c>
      <c r="C42" s="35" t="s">
        <v>174</v>
      </c>
      <c r="D42" s="35" t="s">
        <v>193</v>
      </c>
      <c r="E42" s="35" t="s">
        <v>193</v>
      </c>
      <c r="F42" s="35" t="s">
        <v>193</v>
      </c>
      <c r="G42" s="35" t="s">
        <v>193</v>
      </c>
      <c r="H42" s="35" t="s">
        <v>193</v>
      </c>
      <c r="I42" s="35" t="s">
        <v>193</v>
      </c>
      <c r="J42" s="35" t="s">
        <v>193</v>
      </c>
      <c r="K42" s="35" t="s">
        <v>193</v>
      </c>
      <c r="L42" s="35" t="s">
        <v>193</v>
      </c>
      <c r="M42" s="35" t="s">
        <v>193</v>
      </c>
      <c r="N42" s="35" t="s">
        <v>193</v>
      </c>
      <c r="O42" s="35" t="s">
        <v>193</v>
      </c>
      <c r="P42" s="35" t="s">
        <v>193</v>
      </c>
      <c r="Q42" s="35" t="s">
        <v>193</v>
      </c>
      <c r="R42" s="35" t="s">
        <v>193</v>
      </c>
      <c r="S42" s="35" t="s">
        <v>193</v>
      </c>
      <c r="T42" s="35" t="s">
        <v>193</v>
      </c>
      <c r="U42" s="35" t="s">
        <v>193</v>
      </c>
      <c r="V42" s="35" t="s">
        <v>193</v>
      </c>
      <c r="W42" s="35" t="s">
        <v>193</v>
      </c>
      <c r="X42" s="35" t="s">
        <v>193</v>
      </c>
      <c r="Y42" s="35" t="s">
        <v>193</v>
      </c>
    </row>
    <row r="43" spans="1:25" ht="75">
      <c r="A43" s="33" t="s">
        <v>235</v>
      </c>
      <c r="B43" s="34" t="s">
        <v>237</v>
      </c>
      <c r="C43" s="35" t="s">
        <v>238</v>
      </c>
      <c r="D43" s="35" t="s">
        <v>193</v>
      </c>
      <c r="E43" s="35" t="s">
        <v>193</v>
      </c>
      <c r="F43" s="35" t="s">
        <v>193</v>
      </c>
      <c r="G43" s="35" t="s">
        <v>193</v>
      </c>
      <c r="H43" s="35" t="s">
        <v>193</v>
      </c>
      <c r="I43" s="35" t="s">
        <v>193</v>
      </c>
      <c r="J43" s="35" t="s">
        <v>193</v>
      </c>
      <c r="K43" s="35" t="s">
        <v>193</v>
      </c>
      <c r="L43" s="35" t="s">
        <v>193</v>
      </c>
      <c r="M43" s="35" t="s">
        <v>193</v>
      </c>
      <c r="N43" s="35" t="s">
        <v>193</v>
      </c>
      <c r="O43" s="35" t="s">
        <v>193</v>
      </c>
      <c r="P43" s="35" t="s">
        <v>193</v>
      </c>
      <c r="Q43" s="35" t="s">
        <v>193</v>
      </c>
      <c r="R43" s="35" t="s">
        <v>193</v>
      </c>
      <c r="S43" s="35" t="s">
        <v>193</v>
      </c>
      <c r="T43" s="35" t="s">
        <v>193</v>
      </c>
      <c r="U43" s="35" t="s">
        <v>193</v>
      </c>
      <c r="V43" s="35" t="s">
        <v>193</v>
      </c>
      <c r="W43" s="35" t="s">
        <v>193</v>
      </c>
      <c r="X43" s="35" t="s">
        <v>193</v>
      </c>
      <c r="Y43" s="35" t="s">
        <v>193</v>
      </c>
    </row>
    <row r="44" spans="1:25" ht="37.5">
      <c r="A44" s="33" t="s">
        <v>235</v>
      </c>
      <c r="B44" s="34" t="s">
        <v>1194</v>
      </c>
      <c r="C44" s="35" t="s">
        <v>1195</v>
      </c>
      <c r="D44" s="35" t="s">
        <v>193</v>
      </c>
      <c r="E44" s="35" t="s">
        <v>193</v>
      </c>
      <c r="F44" s="35" t="s">
        <v>193</v>
      </c>
      <c r="G44" s="35" t="s">
        <v>193</v>
      </c>
      <c r="H44" s="35" t="s">
        <v>193</v>
      </c>
      <c r="I44" s="35" t="s">
        <v>193</v>
      </c>
      <c r="J44" s="35" t="s">
        <v>193</v>
      </c>
      <c r="K44" s="35" t="s">
        <v>193</v>
      </c>
      <c r="L44" s="35" t="s">
        <v>193</v>
      </c>
      <c r="M44" s="35" t="s">
        <v>193</v>
      </c>
      <c r="N44" s="35" t="s">
        <v>193</v>
      </c>
      <c r="O44" s="35" t="s">
        <v>193</v>
      </c>
      <c r="P44" s="35" t="s">
        <v>193</v>
      </c>
      <c r="Q44" s="35" t="s">
        <v>193</v>
      </c>
      <c r="R44" s="35" t="s">
        <v>193</v>
      </c>
      <c r="S44" s="35" t="s">
        <v>193</v>
      </c>
      <c r="T44" s="35" t="s">
        <v>193</v>
      </c>
      <c r="U44" s="35" t="s">
        <v>193</v>
      </c>
      <c r="V44" s="35" t="s">
        <v>193</v>
      </c>
      <c r="W44" s="35" t="s">
        <v>193</v>
      </c>
      <c r="X44" s="35" t="s">
        <v>193</v>
      </c>
      <c r="Y44" s="35" t="s">
        <v>193</v>
      </c>
    </row>
    <row r="45" spans="1:25" ht="112.5">
      <c r="A45" s="33" t="s">
        <v>241</v>
      </c>
      <c r="B45" s="34" t="s">
        <v>242</v>
      </c>
      <c r="C45" s="35" t="s">
        <v>174</v>
      </c>
      <c r="D45" s="35" t="s">
        <v>193</v>
      </c>
      <c r="E45" s="35" t="s">
        <v>193</v>
      </c>
      <c r="F45" s="35" t="s">
        <v>193</v>
      </c>
      <c r="G45" s="35" t="s">
        <v>193</v>
      </c>
      <c r="H45" s="35" t="s">
        <v>193</v>
      </c>
      <c r="I45" s="35" t="s">
        <v>193</v>
      </c>
      <c r="J45" s="35" t="s">
        <v>193</v>
      </c>
      <c r="K45" s="35" t="s">
        <v>193</v>
      </c>
      <c r="L45" s="35" t="s">
        <v>193</v>
      </c>
      <c r="M45" s="35" t="s">
        <v>193</v>
      </c>
      <c r="N45" s="35" t="s">
        <v>193</v>
      </c>
      <c r="O45" s="35" t="s">
        <v>193</v>
      </c>
      <c r="P45" s="35" t="s">
        <v>193</v>
      </c>
      <c r="Q45" s="35" t="s">
        <v>193</v>
      </c>
      <c r="R45" s="35" t="s">
        <v>193</v>
      </c>
      <c r="S45" s="35" t="s">
        <v>193</v>
      </c>
      <c r="T45" s="35" t="s">
        <v>193</v>
      </c>
      <c r="U45" s="35" t="s">
        <v>193</v>
      </c>
      <c r="V45" s="35" t="s">
        <v>193</v>
      </c>
      <c r="W45" s="35" t="s">
        <v>193</v>
      </c>
      <c r="X45" s="35" t="s">
        <v>193</v>
      </c>
      <c r="Y45" s="35" t="s">
        <v>193</v>
      </c>
    </row>
    <row r="46" spans="1:25" ht="93.75">
      <c r="A46" s="39" t="s">
        <v>243</v>
      </c>
      <c r="B46" s="40" t="s">
        <v>244</v>
      </c>
      <c r="C46" s="41" t="s">
        <v>174</v>
      </c>
      <c r="D46" s="41" t="s">
        <v>193</v>
      </c>
      <c r="E46" s="41" t="s">
        <v>193</v>
      </c>
      <c r="F46" s="41" t="s">
        <v>193</v>
      </c>
      <c r="G46" s="41" t="s">
        <v>193</v>
      </c>
      <c r="H46" s="41" t="s">
        <v>193</v>
      </c>
      <c r="I46" s="41" t="s">
        <v>193</v>
      </c>
      <c r="J46" s="41" t="s">
        <v>193</v>
      </c>
      <c r="K46" s="41" t="s">
        <v>193</v>
      </c>
      <c r="L46" s="41" t="s">
        <v>193</v>
      </c>
      <c r="M46" s="41" t="s">
        <v>193</v>
      </c>
      <c r="N46" s="41" t="s">
        <v>193</v>
      </c>
      <c r="O46" s="41" t="s">
        <v>193</v>
      </c>
      <c r="P46" s="41" t="s">
        <v>193</v>
      </c>
      <c r="Q46" s="41" t="s">
        <v>193</v>
      </c>
      <c r="R46" s="41" t="s">
        <v>193</v>
      </c>
      <c r="S46" s="41" t="s">
        <v>193</v>
      </c>
      <c r="T46" s="41" t="s">
        <v>193</v>
      </c>
      <c r="U46" s="41" t="s">
        <v>193</v>
      </c>
      <c r="V46" s="41" t="s">
        <v>193</v>
      </c>
      <c r="W46" s="41" t="s">
        <v>193</v>
      </c>
      <c r="X46" s="41" t="s">
        <v>193</v>
      </c>
      <c r="Y46" s="41" t="s">
        <v>193</v>
      </c>
    </row>
    <row r="47" spans="1:25" ht="56.25">
      <c r="A47" s="33" t="s">
        <v>245</v>
      </c>
      <c r="B47" s="34" t="s">
        <v>246</v>
      </c>
      <c r="C47" s="35" t="s">
        <v>174</v>
      </c>
      <c r="D47" s="35" t="s">
        <v>193</v>
      </c>
      <c r="E47" s="35" t="s">
        <v>193</v>
      </c>
      <c r="F47" s="35" t="s">
        <v>193</v>
      </c>
      <c r="G47" s="35" t="s">
        <v>193</v>
      </c>
      <c r="H47" s="35" t="s">
        <v>193</v>
      </c>
      <c r="I47" s="35" t="s">
        <v>193</v>
      </c>
      <c r="J47" s="35" t="s">
        <v>193</v>
      </c>
      <c r="K47" s="35" t="s">
        <v>193</v>
      </c>
      <c r="L47" s="35" t="s">
        <v>193</v>
      </c>
      <c r="M47" s="35" t="s">
        <v>193</v>
      </c>
      <c r="N47" s="35" t="s">
        <v>193</v>
      </c>
      <c r="O47" s="35" t="s">
        <v>193</v>
      </c>
      <c r="P47" s="35" t="s">
        <v>193</v>
      </c>
      <c r="Q47" s="35" t="s">
        <v>193</v>
      </c>
      <c r="R47" s="35" t="s">
        <v>193</v>
      </c>
      <c r="S47" s="35" t="s">
        <v>193</v>
      </c>
      <c r="T47" s="35" t="s">
        <v>193</v>
      </c>
      <c r="U47" s="35" t="s">
        <v>193</v>
      </c>
      <c r="V47" s="35" t="s">
        <v>193</v>
      </c>
      <c r="W47" s="35" t="s">
        <v>193</v>
      </c>
      <c r="X47" s="35" t="s">
        <v>193</v>
      </c>
      <c r="Y47" s="35" t="s">
        <v>193</v>
      </c>
    </row>
    <row r="48" spans="1:25" ht="75">
      <c r="A48" s="336" t="s">
        <v>235</v>
      </c>
      <c r="B48" s="34" t="s">
        <v>237</v>
      </c>
      <c r="C48" s="334" t="s">
        <v>238</v>
      </c>
      <c r="D48" s="334" t="s">
        <v>193</v>
      </c>
      <c r="E48" s="334" t="s">
        <v>193</v>
      </c>
      <c r="F48" s="334" t="s">
        <v>193</v>
      </c>
      <c r="G48" s="334" t="s">
        <v>193</v>
      </c>
      <c r="H48" s="334" t="s">
        <v>193</v>
      </c>
      <c r="I48" s="334" t="s">
        <v>193</v>
      </c>
      <c r="J48" s="334" t="s">
        <v>193</v>
      </c>
      <c r="K48" s="334" t="s">
        <v>193</v>
      </c>
      <c r="L48" s="334" t="s">
        <v>193</v>
      </c>
      <c r="M48" s="334" t="s">
        <v>193</v>
      </c>
      <c r="N48" s="334" t="s">
        <v>193</v>
      </c>
      <c r="O48" s="334" t="s">
        <v>193</v>
      </c>
      <c r="P48" s="334" t="s">
        <v>193</v>
      </c>
      <c r="Q48" s="334" t="s">
        <v>193</v>
      </c>
      <c r="R48" s="334" t="s">
        <v>193</v>
      </c>
      <c r="S48" s="334" t="s">
        <v>193</v>
      </c>
      <c r="T48" s="334" t="s">
        <v>193</v>
      </c>
      <c r="U48" s="334" t="s">
        <v>193</v>
      </c>
      <c r="V48" s="334" t="s">
        <v>193</v>
      </c>
      <c r="W48" s="334" t="s">
        <v>193</v>
      </c>
      <c r="X48" s="334" t="s">
        <v>193</v>
      </c>
      <c r="Y48" s="334" t="s">
        <v>193</v>
      </c>
    </row>
    <row r="49" spans="1:25" ht="150">
      <c r="A49" s="336" t="s">
        <v>235</v>
      </c>
      <c r="B49" s="34" t="s">
        <v>239</v>
      </c>
      <c r="C49" s="334" t="s">
        <v>240</v>
      </c>
      <c r="D49" s="334" t="s">
        <v>193</v>
      </c>
      <c r="E49" s="334" t="s">
        <v>193</v>
      </c>
      <c r="F49" s="334" t="s">
        <v>193</v>
      </c>
      <c r="G49" s="334" t="s">
        <v>193</v>
      </c>
      <c r="H49" s="334" t="s">
        <v>193</v>
      </c>
      <c r="I49" s="334" t="s">
        <v>193</v>
      </c>
      <c r="J49" s="334" t="s">
        <v>193</v>
      </c>
      <c r="K49" s="334" t="s">
        <v>193</v>
      </c>
      <c r="L49" s="334" t="s">
        <v>193</v>
      </c>
      <c r="M49" s="334" t="s">
        <v>193</v>
      </c>
      <c r="N49" s="334" t="s">
        <v>193</v>
      </c>
      <c r="O49" s="334" t="s">
        <v>193</v>
      </c>
      <c r="P49" s="334" t="s">
        <v>193</v>
      </c>
      <c r="Q49" s="334" t="s">
        <v>193</v>
      </c>
      <c r="R49" s="334" t="s">
        <v>193</v>
      </c>
      <c r="S49" s="334" t="s">
        <v>193</v>
      </c>
      <c r="T49" s="334" t="s">
        <v>193</v>
      </c>
      <c r="U49" s="334" t="s">
        <v>193</v>
      </c>
      <c r="V49" s="334" t="s">
        <v>193</v>
      </c>
      <c r="W49" s="334" t="s">
        <v>193</v>
      </c>
      <c r="X49" s="334" t="s">
        <v>193</v>
      </c>
      <c r="Y49" s="334" t="s">
        <v>193</v>
      </c>
    </row>
    <row r="50" spans="1:25" ht="37.5">
      <c r="A50" s="356" t="s">
        <v>235</v>
      </c>
      <c r="B50" s="34" t="s">
        <v>1306</v>
      </c>
      <c r="C50" s="350" t="s">
        <v>1307</v>
      </c>
      <c r="D50" s="350" t="s">
        <v>193</v>
      </c>
      <c r="E50" s="350" t="s">
        <v>193</v>
      </c>
      <c r="F50" s="350" t="s">
        <v>193</v>
      </c>
      <c r="G50" s="350" t="s">
        <v>193</v>
      </c>
      <c r="H50" s="350" t="s">
        <v>193</v>
      </c>
      <c r="I50" s="350" t="s">
        <v>193</v>
      </c>
      <c r="J50" s="350" t="s">
        <v>193</v>
      </c>
      <c r="K50" s="350" t="s">
        <v>193</v>
      </c>
      <c r="L50" s="350" t="s">
        <v>193</v>
      </c>
      <c r="M50" s="350" t="s">
        <v>193</v>
      </c>
      <c r="N50" s="350" t="s">
        <v>193</v>
      </c>
      <c r="O50" s="350" t="s">
        <v>193</v>
      </c>
      <c r="P50" s="350" t="s">
        <v>193</v>
      </c>
      <c r="Q50" s="350" t="s">
        <v>193</v>
      </c>
      <c r="R50" s="350" t="s">
        <v>193</v>
      </c>
      <c r="S50" s="350" t="s">
        <v>193</v>
      </c>
      <c r="T50" s="350" t="s">
        <v>193</v>
      </c>
      <c r="U50" s="350" t="s">
        <v>193</v>
      </c>
      <c r="V50" s="350" t="s">
        <v>193</v>
      </c>
      <c r="W50" s="350" t="s">
        <v>193</v>
      </c>
      <c r="X50" s="350" t="s">
        <v>193</v>
      </c>
      <c r="Y50" s="350" t="s">
        <v>193</v>
      </c>
    </row>
    <row r="51" spans="1:25" ht="56.25">
      <c r="A51" s="336" t="s">
        <v>235</v>
      </c>
      <c r="B51" s="341" t="s">
        <v>1296</v>
      </c>
      <c r="C51" s="334" t="s">
        <v>1297</v>
      </c>
      <c r="D51" s="334" t="s">
        <v>193</v>
      </c>
      <c r="E51" s="334" t="s">
        <v>193</v>
      </c>
      <c r="F51" s="334" t="s">
        <v>193</v>
      </c>
      <c r="G51" s="334" t="s">
        <v>193</v>
      </c>
      <c r="H51" s="334" t="s">
        <v>193</v>
      </c>
      <c r="I51" s="334" t="s">
        <v>193</v>
      </c>
      <c r="J51" s="334" t="s">
        <v>193</v>
      </c>
      <c r="K51" s="334" t="s">
        <v>193</v>
      </c>
      <c r="L51" s="334" t="s">
        <v>193</v>
      </c>
      <c r="M51" s="334" t="s">
        <v>193</v>
      </c>
      <c r="N51" s="334" t="s">
        <v>193</v>
      </c>
      <c r="O51" s="334" t="s">
        <v>193</v>
      </c>
      <c r="P51" s="334" t="s">
        <v>193</v>
      </c>
      <c r="Q51" s="334" t="s">
        <v>193</v>
      </c>
      <c r="R51" s="334" t="s">
        <v>193</v>
      </c>
      <c r="S51" s="334" t="s">
        <v>193</v>
      </c>
      <c r="T51" s="334" t="s">
        <v>193</v>
      </c>
      <c r="U51" s="334" t="s">
        <v>193</v>
      </c>
      <c r="V51" s="334" t="s">
        <v>193</v>
      </c>
      <c r="W51" s="334" t="s">
        <v>193</v>
      </c>
      <c r="X51" s="334" t="s">
        <v>193</v>
      </c>
      <c r="Y51" s="334" t="s">
        <v>193</v>
      </c>
    </row>
    <row r="52" spans="1:25" ht="75">
      <c r="A52" s="33" t="s">
        <v>247</v>
      </c>
      <c r="B52" s="34" t="s">
        <v>248</v>
      </c>
      <c r="C52" s="35" t="s">
        <v>174</v>
      </c>
      <c r="D52" s="35" t="s">
        <v>193</v>
      </c>
      <c r="E52" s="35" t="s">
        <v>193</v>
      </c>
      <c r="F52" s="35" t="s">
        <v>193</v>
      </c>
      <c r="G52" s="35" t="s">
        <v>193</v>
      </c>
      <c r="H52" s="35" t="s">
        <v>193</v>
      </c>
      <c r="I52" s="35" t="s">
        <v>193</v>
      </c>
      <c r="J52" s="35" t="s">
        <v>193</v>
      </c>
      <c r="K52" s="35" t="s">
        <v>193</v>
      </c>
      <c r="L52" s="35" t="s">
        <v>193</v>
      </c>
      <c r="M52" s="35" t="s">
        <v>193</v>
      </c>
      <c r="N52" s="35" t="s">
        <v>193</v>
      </c>
      <c r="O52" s="35" t="s">
        <v>193</v>
      </c>
      <c r="P52" s="35" t="s">
        <v>193</v>
      </c>
      <c r="Q52" s="35" t="s">
        <v>193</v>
      </c>
      <c r="R52" s="35" t="s">
        <v>193</v>
      </c>
      <c r="S52" s="35" t="s">
        <v>193</v>
      </c>
      <c r="T52" s="35" t="s">
        <v>193</v>
      </c>
      <c r="U52" s="35" t="s">
        <v>193</v>
      </c>
      <c r="V52" s="35" t="s">
        <v>193</v>
      </c>
      <c r="W52" s="35" t="s">
        <v>193</v>
      </c>
      <c r="X52" s="35" t="s">
        <v>193</v>
      </c>
      <c r="Y52" s="35" t="s">
        <v>193</v>
      </c>
    </row>
    <row r="53" spans="1:25" ht="75">
      <c r="A53" s="39" t="s">
        <v>249</v>
      </c>
      <c r="B53" s="40" t="s">
        <v>250</v>
      </c>
      <c r="C53" s="41" t="s">
        <v>174</v>
      </c>
      <c r="D53" s="41" t="s">
        <v>193</v>
      </c>
      <c r="E53" s="41" t="s">
        <v>193</v>
      </c>
      <c r="F53" s="41" t="s">
        <v>193</v>
      </c>
      <c r="G53" s="41" t="s">
        <v>193</v>
      </c>
      <c r="H53" s="41" t="s">
        <v>193</v>
      </c>
      <c r="I53" s="41" t="s">
        <v>193</v>
      </c>
      <c r="J53" s="41" t="s">
        <v>193</v>
      </c>
      <c r="K53" s="41" t="s">
        <v>193</v>
      </c>
      <c r="L53" s="41" t="s">
        <v>193</v>
      </c>
      <c r="M53" s="41" t="s">
        <v>193</v>
      </c>
      <c r="N53" s="41" t="s">
        <v>193</v>
      </c>
      <c r="O53" s="41" t="s">
        <v>193</v>
      </c>
      <c r="P53" s="41" t="s">
        <v>193</v>
      </c>
      <c r="Q53" s="41" t="s">
        <v>193</v>
      </c>
      <c r="R53" s="41" t="s">
        <v>193</v>
      </c>
      <c r="S53" s="41" t="s">
        <v>193</v>
      </c>
      <c r="T53" s="41" t="s">
        <v>193</v>
      </c>
      <c r="U53" s="41" t="s">
        <v>193</v>
      </c>
      <c r="V53" s="41" t="s">
        <v>193</v>
      </c>
      <c r="W53" s="41" t="s">
        <v>193</v>
      </c>
      <c r="X53" s="41" t="s">
        <v>193</v>
      </c>
      <c r="Y53" s="41" t="s">
        <v>193</v>
      </c>
    </row>
    <row r="54" spans="1:25" ht="56.25">
      <c r="A54" s="33" t="s">
        <v>251</v>
      </c>
      <c r="B54" s="34" t="s">
        <v>252</v>
      </c>
      <c r="C54" s="35" t="s">
        <v>174</v>
      </c>
      <c r="D54" s="35" t="s">
        <v>193</v>
      </c>
      <c r="E54" s="35" t="s">
        <v>193</v>
      </c>
      <c r="F54" s="35" t="s">
        <v>193</v>
      </c>
      <c r="G54" s="35" t="s">
        <v>193</v>
      </c>
      <c r="H54" s="35" t="s">
        <v>193</v>
      </c>
      <c r="I54" s="35" t="s">
        <v>193</v>
      </c>
      <c r="J54" s="35" t="s">
        <v>193</v>
      </c>
      <c r="K54" s="35" t="s">
        <v>193</v>
      </c>
      <c r="L54" s="35" t="s">
        <v>193</v>
      </c>
      <c r="M54" s="35" t="s">
        <v>193</v>
      </c>
      <c r="N54" s="35" t="s">
        <v>193</v>
      </c>
      <c r="O54" s="35" t="s">
        <v>193</v>
      </c>
      <c r="P54" s="35" t="s">
        <v>193</v>
      </c>
      <c r="Q54" s="35" t="s">
        <v>193</v>
      </c>
      <c r="R54" s="35" t="s">
        <v>193</v>
      </c>
      <c r="S54" s="35" t="s">
        <v>193</v>
      </c>
      <c r="T54" s="35" t="s">
        <v>193</v>
      </c>
      <c r="U54" s="35" t="s">
        <v>193</v>
      </c>
      <c r="V54" s="35" t="s">
        <v>193</v>
      </c>
      <c r="W54" s="35" t="s">
        <v>193</v>
      </c>
      <c r="X54" s="35" t="s">
        <v>193</v>
      </c>
      <c r="Y54" s="35" t="s">
        <v>193</v>
      </c>
    </row>
    <row r="55" spans="1:25" ht="56.25">
      <c r="A55" s="33" t="s">
        <v>253</v>
      </c>
      <c r="B55" s="34" t="s">
        <v>254</v>
      </c>
      <c r="C55" s="35" t="s">
        <v>174</v>
      </c>
      <c r="D55" s="35" t="s">
        <v>193</v>
      </c>
      <c r="E55" s="35" t="s">
        <v>193</v>
      </c>
      <c r="F55" s="35" t="s">
        <v>193</v>
      </c>
      <c r="G55" s="35" t="s">
        <v>193</v>
      </c>
      <c r="H55" s="35" t="s">
        <v>193</v>
      </c>
      <c r="I55" s="35" t="s">
        <v>193</v>
      </c>
      <c r="J55" s="35" t="s">
        <v>193</v>
      </c>
      <c r="K55" s="35" t="s">
        <v>193</v>
      </c>
      <c r="L55" s="35" t="s">
        <v>193</v>
      </c>
      <c r="M55" s="35" t="s">
        <v>193</v>
      </c>
      <c r="N55" s="35" t="s">
        <v>193</v>
      </c>
      <c r="O55" s="35" t="s">
        <v>193</v>
      </c>
      <c r="P55" s="35" t="s">
        <v>193</v>
      </c>
      <c r="Q55" s="35" t="s">
        <v>193</v>
      </c>
      <c r="R55" s="35" t="s">
        <v>193</v>
      </c>
      <c r="S55" s="35" t="s">
        <v>193</v>
      </c>
      <c r="T55" s="35" t="s">
        <v>193</v>
      </c>
      <c r="U55" s="35" t="s">
        <v>193</v>
      </c>
      <c r="V55" s="35" t="s">
        <v>193</v>
      </c>
      <c r="W55" s="35" t="s">
        <v>193</v>
      </c>
      <c r="X55" s="35" t="s">
        <v>193</v>
      </c>
      <c r="Y55" s="35" t="s">
        <v>193</v>
      </c>
    </row>
    <row r="56" spans="1:25" ht="56.25">
      <c r="A56" s="33" t="s">
        <v>255</v>
      </c>
      <c r="B56" s="34" t="s">
        <v>256</v>
      </c>
      <c r="C56" s="35" t="s">
        <v>174</v>
      </c>
      <c r="D56" s="35" t="s">
        <v>193</v>
      </c>
      <c r="E56" s="35" t="s">
        <v>193</v>
      </c>
      <c r="F56" s="35" t="s">
        <v>193</v>
      </c>
      <c r="G56" s="35" t="s">
        <v>193</v>
      </c>
      <c r="H56" s="35" t="s">
        <v>193</v>
      </c>
      <c r="I56" s="35" t="s">
        <v>193</v>
      </c>
      <c r="J56" s="35" t="s">
        <v>193</v>
      </c>
      <c r="K56" s="35" t="s">
        <v>193</v>
      </c>
      <c r="L56" s="35" t="s">
        <v>193</v>
      </c>
      <c r="M56" s="35" t="s">
        <v>193</v>
      </c>
      <c r="N56" s="35" t="s">
        <v>193</v>
      </c>
      <c r="O56" s="35" t="s">
        <v>193</v>
      </c>
      <c r="P56" s="35" t="s">
        <v>193</v>
      </c>
      <c r="Q56" s="35" t="s">
        <v>193</v>
      </c>
      <c r="R56" s="35" t="s">
        <v>193</v>
      </c>
      <c r="S56" s="35" t="s">
        <v>193</v>
      </c>
      <c r="T56" s="35" t="s">
        <v>193</v>
      </c>
      <c r="U56" s="35" t="s">
        <v>193</v>
      </c>
      <c r="V56" s="35" t="s">
        <v>193</v>
      </c>
      <c r="W56" s="35" t="s">
        <v>193</v>
      </c>
      <c r="X56" s="35" t="s">
        <v>193</v>
      </c>
      <c r="Y56" s="35" t="s">
        <v>193</v>
      </c>
    </row>
    <row r="57" spans="1:25" ht="56.25">
      <c r="A57" s="33" t="s">
        <v>257</v>
      </c>
      <c r="B57" s="34" t="s">
        <v>258</v>
      </c>
      <c r="C57" s="35" t="s">
        <v>174</v>
      </c>
      <c r="D57" s="35" t="s">
        <v>193</v>
      </c>
      <c r="E57" s="35" t="s">
        <v>193</v>
      </c>
      <c r="F57" s="35" t="s">
        <v>193</v>
      </c>
      <c r="G57" s="35" t="s">
        <v>193</v>
      </c>
      <c r="H57" s="35" t="s">
        <v>193</v>
      </c>
      <c r="I57" s="35" t="s">
        <v>193</v>
      </c>
      <c r="J57" s="35" t="s">
        <v>193</v>
      </c>
      <c r="K57" s="35" t="s">
        <v>193</v>
      </c>
      <c r="L57" s="35" t="s">
        <v>193</v>
      </c>
      <c r="M57" s="35" t="s">
        <v>193</v>
      </c>
      <c r="N57" s="35" t="s">
        <v>193</v>
      </c>
      <c r="O57" s="35" t="s">
        <v>193</v>
      </c>
      <c r="P57" s="35" t="s">
        <v>193</v>
      </c>
      <c r="Q57" s="35" t="s">
        <v>193</v>
      </c>
      <c r="R57" s="35" t="s">
        <v>193</v>
      </c>
      <c r="S57" s="35" t="s">
        <v>193</v>
      </c>
      <c r="T57" s="35" t="s">
        <v>193</v>
      </c>
      <c r="U57" s="35" t="s">
        <v>193</v>
      </c>
      <c r="V57" s="35" t="s">
        <v>193</v>
      </c>
      <c r="W57" s="35" t="s">
        <v>193</v>
      </c>
      <c r="X57" s="35" t="s">
        <v>193</v>
      </c>
      <c r="Y57" s="35" t="s">
        <v>193</v>
      </c>
    </row>
    <row r="58" spans="1:25" ht="93.75">
      <c r="A58" s="33" t="s">
        <v>259</v>
      </c>
      <c r="B58" s="34" t="s">
        <v>260</v>
      </c>
      <c r="C58" s="35" t="s">
        <v>174</v>
      </c>
      <c r="D58" s="35" t="s">
        <v>193</v>
      </c>
      <c r="E58" s="35" t="s">
        <v>193</v>
      </c>
      <c r="F58" s="35" t="s">
        <v>193</v>
      </c>
      <c r="G58" s="35" t="s">
        <v>193</v>
      </c>
      <c r="H58" s="35" t="s">
        <v>193</v>
      </c>
      <c r="I58" s="35" t="s">
        <v>193</v>
      </c>
      <c r="J58" s="35" t="s">
        <v>193</v>
      </c>
      <c r="K58" s="35" t="s">
        <v>193</v>
      </c>
      <c r="L58" s="35" t="s">
        <v>193</v>
      </c>
      <c r="M58" s="35" t="s">
        <v>193</v>
      </c>
      <c r="N58" s="35" t="s">
        <v>193</v>
      </c>
      <c r="O58" s="35" t="s">
        <v>193</v>
      </c>
      <c r="P58" s="35" t="s">
        <v>193</v>
      </c>
      <c r="Q58" s="35" t="s">
        <v>193</v>
      </c>
      <c r="R58" s="35" t="s">
        <v>193</v>
      </c>
      <c r="S58" s="35" t="s">
        <v>193</v>
      </c>
      <c r="T58" s="35" t="s">
        <v>193</v>
      </c>
      <c r="U58" s="35" t="s">
        <v>193</v>
      </c>
      <c r="V58" s="35" t="s">
        <v>193</v>
      </c>
      <c r="W58" s="35" t="s">
        <v>193</v>
      </c>
      <c r="X58" s="35" t="s">
        <v>193</v>
      </c>
      <c r="Y58" s="35" t="s">
        <v>193</v>
      </c>
    </row>
    <row r="59" spans="1:25" ht="75">
      <c r="A59" s="33" t="s">
        <v>261</v>
      </c>
      <c r="B59" s="34" t="s">
        <v>262</v>
      </c>
      <c r="C59" s="35" t="s">
        <v>174</v>
      </c>
      <c r="D59" s="35" t="s">
        <v>193</v>
      </c>
      <c r="E59" s="35" t="s">
        <v>193</v>
      </c>
      <c r="F59" s="35" t="s">
        <v>193</v>
      </c>
      <c r="G59" s="35" t="s">
        <v>193</v>
      </c>
      <c r="H59" s="35" t="s">
        <v>193</v>
      </c>
      <c r="I59" s="35" t="s">
        <v>193</v>
      </c>
      <c r="J59" s="35" t="s">
        <v>193</v>
      </c>
      <c r="K59" s="35" t="s">
        <v>193</v>
      </c>
      <c r="L59" s="35" t="s">
        <v>193</v>
      </c>
      <c r="M59" s="35" t="s">
        <v>193</v>
      </c>
      <c r="N59" s="35" t="s">
        <v>193</v>
      </c>
      <c r="O59" s="35" t="s">
        <v>193</v>
      </c>
      <c r="P59" s="35" t="s">
        <v>193</v>
      </c>
      <c r="Q59" s="35" t="s">
        <v>193</v>
      </c>
      <c r="R59" s="35" t="s">
        <v>193</v>
      </c>
      <c r="S59" s="35" t="s">
        <v>193</v>
      </c>
      <c r="T59" s="35" t="s">
        <v>193</v>
      </c>
      <c r="U59" s="35" t="s">
        <v>193</v>
      </c>
      <c r="V59" s="35" t="s">
        <v>193</v>
      </c>
      <c r="W59" s="35" t="s">
        <v>193</v>
      </c>
      <c r="X59" s="35" t="s">
        <v>193</v>
      </c>
      <c r="Y59" s="35" t="s">
        <v>193</v>
      </c>
    </row>
    <row r="60" spans="1:25" ht="75">
      <c r="A60" s="33" t="s">
        <v>263</v>
      </c>
      <c r="B60" s="34" t="s">
        <v>264</v>
      </c>
      <c r="C60" s="35" t="s">
        <v>174</v>
      </c>
      <c r="D60" s="35" t="s">
        <v>193</v>
      </c>
      <c r="E60" s="35" t="s">
        <v>193</v>
      </c>
      <c r="F60" s="35" t="s">
        <v>193</v>
      </c>
      <c r="G60" s="35" t="s">
        <v>193</v>
      </c>
      <c r="H60" s="35" t="s">
        <v>193</v>
      </c>
      <c r="I60" s="35" t="s">
        <v>193</v>
      </c>
      <c r="J60" s="35" t="s">
        <v>193</v>
      </c>
      <c r="K60" s="35" t="s">
        <v>193</v>
      </c>
      <c r="L60" s="35" t="s">
        <v>193</v>
      </c>
      <c r="M60" s="35" t="s">
        <v>193</v>
      </c>
      <c r="N60" s="35" t="s">
        <v>193</v>
      </c>
      <c r="O60" s="35" t="s">
        <v>193</v>
      </c>
      <c r="P60" s="35" t="s">
        <v>193</v>
      </c>
      <c r="Q60" s="35" t="s">
        <v>193</v>
      </c>
      <c r="R60" s="35" t="s">
        <v>193</v>
      </c>
      <c r="S60" s="35" t="s">
        <v>193</v>
      </c>
      <c r="T60" s="35" t="s">
        <v>193</v>
      </c>
      <c r="U60" s="35" t="s">
        <v>193</v>
      </c>
      <c r="V60" s="35" t="s">
        <v>193</v>
      </c>
      <c r="W60" s="35" t="s">
        <v>193</v>
      </c>
      <c r="X60" s="35" t="s">
        <v>193</v>
      </c>
      <c r="Y60" s="35" t="s">
        <v>193</v>
      </c>
    </row>
    <row r="61" spans="1:25" ht="93.75">
      <c r="A61" s="33" t="s">
        <v>265</v>
      </c>
      <c r="B61" s="34" t="s">
        <v>266</v>
      </c>
      <c r="C61" s="35" t="s">
        <v>174</v>
      </c>
      <c r="D61" s="35" t="s">
        <v>193</v>
      </c>
      <c r="E61" s="35" t="s">
        <v>193</v>
      </c>
      <c r="F61" s="35" t="s">
        <v>193</v>
      </c>
      <c r="G61" s="35" t="s">
        <v>193</v>
      </c>
      <c r="H61" s="35" t="s">
        <v>193</v>
      </c>
      <c r="I61" s="35" t="s">
        <v>193</v>
      </c>
      <c r="J61" s="35" t="s">
        <v>193</v>
      </c>
      <c r="K61" s="35" t="s">
        <v>193</v>
      </c>
      <c r="L61" s="35" t="s">
        <v>193</v>
      </c>
      <c r="M61" s="35" t="s">
        <v>193</v>
      </c>
      <c r="N61" s="35" t="s">
        <v>193</v>
      </c>
      <c r="O61" s="35" t="s">
        <v>193</v>
      </c>
      <c r="P61" s="35" t="s">
        <v>193</v>
      </c>
      <c r="Q61" s="35" t="s">
        <v>193</v>
      </c>
      <c r="R61" s="35" t="s">
        <v>193</v>
      </c>
      <c r="S61" s="35" t="s">
        <v>193</v>
      </c>
      <c r="T61" s="35" t="s">
        <v>193</v>
      </c>
      <c r="U61" s="35" t="s">
        <v>193</v>
      </c>
      <c r="V61" s="35" t="s">
        <v>193</v>
      </c>
      <c r="W61" s="35" t="s">
        <v>193</v>
      </c>
      <c r="X61" s="35" t="s">
        <v>193</v>
      </c>
      <c r="Y61" s="35" t="s">
        <v>193</v>
      </c>
    </row>
    <row r="62" spans="1:25" ht="93.75">
      <c r="A62" s="39" t="s">
        <v>267</v>
      </c>
      <c r="B62" s="40" t="s">
        <v>268</v>
      </c>
      <c r="C62" s="41" t="s">
        <v>174</v>
      </c>
      <c r="D62" s="41" t="s">
        <v>193</v>
      </c>
      <c r="E62" s="41" t="s">
        <v>193</v>
      </c>
      <c r="F62" s="41" t="s">
        <v>193</v>
      </c>
      <c r="G62" s="41" t="s">
        <v>193</v>
      </c>
      <c r="H62" s="41" t="s">
        <v>193</v>
      </c>
      <c r="I62" s="41" t="s">
        <v>193</v>
      </c>
      <c r="J62" s="41" t="s">
        <v>193</v>
      </c>
      <c r="K62" s="41" t="s">
        <v>193</v>
      </c>
      <c r="L62" s="41" t="s">
        <v>193</v>
      </c>
      <c r="M62" s="41" t="s">
        <v>193</v>
      </c>
      <c r="N62" s="41" t="s">
        <v>193</v>
      </c>
      <c r="O62" s="41" t="s">
        <v>193</v>
      </c>
      <c r="P62" s="41" t="s">
        <v>193</v>
      </c>
      <c r="Q62" s="41" t="s">
        <v>193</v>
      </c>
      <c r="R62" s="41" t="s">
        <v>193</v>
      </c>
      <c r="S62" s="41" t="s">
        <v>193</v>
      </c>
      <c r="T62" s="41" t="s">
        <v>193</v>
      </c>
      <c r="U62" s="41" t="s">
        <v>193</v>
      </c>
      <c r="V62" s="41" t="s">
        <v>193</v>
      </c>
      <c r="W62" s="41" t="s">
        <v>193</v>
      </c>
      <c r="X62" s="41" t="s">
        <v>193</v>
      </c>
      <c r="Y62" s="41" t="s">
        <v>193</v>
      </c>
    </row>
    <row r="63" spans="1:25" ht="56.25">
      <c r="A63" s="33" t="s">
        <v>269</v>
      </c>
      <c r="B63" s="34" t="s">
        <v>270</v>
      </c>
      <c r="C63" s="35" t="s">
        <v>174</v>
      </c>
      <c r="D63" s="35" t="s">
        <v>193</v>
      </c>
      <c r="E63" s="35" t="s">
        <v>193</v>
      </c>
      <c r="F63" s="35" t="s">
        <v>193</v>
      </c>
      <c r="G63" s="35" t="s">
        <v>193</v>
      </c>
      <c r="H63" s="35" t="s">
        <v>193</v>
      </c>
      <c r="I63" s="35" t="s">
        <v>193</v>
      </c>
      <c r="J63" s="35" t="s">
        <v>193</v>
      </c>
      <c r="K63" s="35" t="s">
        <v>193</v>
      </c>
      <c r="L63" s="35" t="s">
        <v>193</v>
      </c>
      <c r="M63" s="35" t="s">
        <v>193</v>
      </c>
      <c r="N63" s="35" t="s">
        <v>193</v>
      </c>
      <c r="O63" s="35" t="s">
        <v>193</v>
      </c>
      <c r="P63" s="35" t="s">
        <v>193</v>
      </c>
      <c r="Q63" s="35" t="s">
        <v>193</v>
      </c>
      <c r="R63" s="35" t="s">
        <v>193</v>
      </c>
      <c r="S63" s="35" t="s">
        <v>193</v>
      </c>
      <c r="T63" s="35" t="s">
        <v>193</v>
      </c>
      <c r="U63" s="35" t="s">
        <v>193</v>
      </c>
      <c r="V63" s="35" t="s">
        <v>193</v>
      </c>
      <c r="W63" s="35" t="s">
        <v>193</v>
      </c>
      <c r="X63" s="35" t="s">
        <v>193</v>
      </c>
      <c r="Y63" s="35" t="s">
        <v>193</v>
      </c>
    </row>
    <row r="64" spans="1:25" ht="112.5">
      <c r="A64" s="33" t="s">
        <v>269</v>
      </c>
      <c r="B64" s="34" t="s">
        <v>271</v>
      </c>
      <c r="C64" s="43" t="s">
        <v>272</v>
      </c>
      <c r="D64" s="35" t="s">
        <v>193</v>
      </c>
      <c r="E64" s="35" t="s">
        <v>193</v>
      </c>
      <c r="F64" s="35" t="s">
        <v>193</v>
      </c>
      <c r="G64" s="35" t="s">
        <v>193</v>
      </c>
      <c r="H64" s="35" t="s">
        <v>193</v>
      </c>
      <c r="I64" s="35" t="s">
        <v>193</v>
      </c>
      <c r="J64" s="35" t="s">
        <v>193</v>
      </c>
      <c r="K64" s="35" t="s">
        <v>193</v>
      </c>
      <c r="L64" s="35" t="s">
        <v>193</v>
      </c>
      <c r="M64" s="35" t="s">
        <v>193</v>
      </c>
      <c r="N64" s="35" t="s">
        <v>193</v>
      </c>
      <c r="O64" s="35" t="s">
        <v>193</v>
      </c>
      <c r="P64" s="35" t="s">
        <v>193</v>
      </c>
      <c r="Q64" s="35" t="s">
        <v>193</v>
      </c>
      <c r="R64" s="35" t="s">
        <v>193</v>
      </c>
      <c r="S64" s="35" t="s">
        <v>193</v>
      </c>
      <c r="T64" s="35" t="s">
        <v>193</v>
      </c>
      <c r="U64" s="35" t="s">
        <v>193</v>
      </c>
      <c r="V64" s="35" t="s">
        <v>193</v>
      </c>
      <c r="W64" s="35" t="s">
        <v>193</v>
      </c>
      <c r="X64" s="35" t="s">
        <v>193</v>
      </c>
      <c r="Y64" s="35" t="s">
        <v>193</v>
      </c>
    </row>
    <row r="65" spans="1:25" ht="93.75">
      <c r="A65" s="33" t="s">
        <v>269</v>
      </c>
      <c r="B65" s="34" t="s">
        <v>273</v>
      </c>
      <c r="C65" s="43" t="s">
        <v>274</v>
      </c>
      <c r="D65" s="35" t="s">
        <v>193</v>
      </c>
      <c r="E65" s="35" t="s">
        <v>193</v>
      </c>
      <c r="F65" s="35" t="s">
        <v>193</v>
      </c>
      <c r="G65" s="35" t="s">
        <v>193</v>
      </c>
      <c r="H65" s="35" t="s">
        <v>193</v>
      </c>
      <c r="I65" s="35" t="s">
        <v>193</v>
      </c>
      <c r="J65" s="35" t="s">
        <v>193</v>
      </c>
      <c r="K65" s="35" t="s">
        <v>193</v>
      </c>
      <c r="L65" s="35" t="s">
        <v>193</v>
      </c>
      <c r="M65" s="35" t="s">
        <v>193</v>
      </c>
      <c r="N65" s="35" t="s">
        <v>193</v>
      </c>
      <c r="O65" s="35" t="s">
        <v>193</v>
      </c>
      <c r="P65" s="35" t="s">
        <v>193</v>
      </c>
      <c r="Q65" s="35" t="s">
        <v>193</v>
      </c>
      <c r="R65" s="35" t="s">
        <v>193</v>
      </c>
      <c r="S65" s="35" t="s">
        <v>193</v>
      </c>
      <c r="T65" s="35" t="s">
        <v>193</v>
      </c>
      <c r="U65" s="35" t="s">
        <v>193</v>
      </c>
      <c r="V65" s="35" t="s">
        <v>193</v>
      </c>
      <c r="W65" s="35" t="s">
        <v>193</v>
      </c>
      <c r="X65" s="35" t="s">
        <v>193</v>
      </c>
      <c r="Y65" s="35" t="s">
        <v>193</v>
      </c>
    </row>
    <row r="66" spans="1:25" ht="112.5">
      <c r="A66" s="33" t="s">
        <v>269</v>
      </c>
      <c r="B66" s="34" t="s">
        <v>275</v>
      </c>
      <c r="C66" s="43" t="s">
        <v>276</v>
      </c>
      <c r="D66" s="35" t="s">
        <v>193</v>
      </c>
      <c r="E66" s="35" t="s">
        <v>193</v>
      </c>
      <c r="F66" s="35" t="s">
        <v>193</v>
      </c>
      <c r="G66" s="35" t="s">
        <v>193</v>
      </c>
      <c r="H66" s="35" t="s">
        <v>193</v>
      </c>
      <c r="I66" s="35" t="s">
        <v>193</v>
      </c>
      <c r="J66" s="35" t="s">
        <v>193</v>
      </c>
      <c r="K66" s="35" t="s">
        <v>193</v>
      </c>
      <c r="L66" s="35" t="s">
        <v>193</v>
      </c>
      <c r="M66" s="35" t="s">
        <v>193</v>
      </c>
      <c r="N66" s="35" t="s">
        <v>193</v>
      </c>
      <c r="O66" s="35" t="s">
        <v>193</v>
      </c>
      <c r="P66" s="35" t="s">
        <v>193</v>
      </c>
      <c r="Q66" s="35" t="s">
        <v>193</v>
      </c>
      <c r="R66" s="35" t="s">
        <v>193</v>
      </c>
      <c r="S66" s="35" t="s">
        <v>193</v>
      </c>
      <c r="T66" s="35" t="s">
        <v>193</v>
      </c>
      <c r="U66" s="35" t="s">
        <v>193</v>
      </c>
      <c r="V66" s="35" t="s">
        <v>193</v>
      </c>
      <c r="W66" s="35" t="s">
        <v>193</v>
      </c>
      <c r="X66" s="35" t="s">
        <v>193</v>
      </c>
      <c r="Y66" s="35" t="s">
        <v>193</v>
      </c>
    </row>
    <row r="67" spans="1:25" ht="93.75">
      <c r="A67" s="33" t="s">
        <v>269</v>
      </c>
      <c r="B67" s="34" t="s">
        <v>277</v>
      </c>
      <c r="C67" s="43" t="s">
        <v>278</v>
      </c>
      <c r="D67" s="35" t="s">
        <v>193</v>
      </c>
      <c r="E67" s="35" t="s">
        <v>193</v>
      </c>
      <c r="F67" s="35" t="s">
        <v>193</v>
      </c>
      <c r="G67" s="35" t="s">
        <v>193</v>
      </c>
      <c r="H67" s="35" t="s">
        <v>193</v>
      </c>
      <c r="I67" s="35" t="s">
        <v>193</v>
      </c>
      <c r="J67" s="35" t="s">
        <v>193</v>
      </c>
      <c r="K67" s="35" t="s">
        <v>193</v>
      </c>
      <c r="L67" s="35" t="s">
        <v>193</v>
      </c>
      <c r="M67" s="35" t="s">
        <v>193</v>
      </c>
      <c r="N67" s="35" t="s">
        <v>193</v>
      </c>
      <c r="O67" s="35" t="s">
        <v>193</v>
      </c>
      <c r="P67" s="35" t="s">
        <v>193</v>
      </c>
      <c r="Q67" s="35" t="s">
        <v>193</v>
      </c>
      <c r="R67" s="35" t="s">
        <v>193</v>
      </c>
      <c r="S67" s="35" t="s">
        <v>193</v>
      </c>
      <c r="T67" s="35" t="s">
        <v>193</v>
      </c>
      <c r="U67" s="35" t="s">
        <v>193</v>
      </c>
      <c r="V67" s="35" t="s">
        <v>193</v>
      </c>
      <c r="W67" s="35" t="s">
        <v>193</v>
      </c>
      <c r="X67" s="35" t="s">
        <v>193</v>
      </c>
      <c r="Y67" s="35" t="s">
        <v>193</v>
      </c>
    </row>
    <row r="68" spans="1:25" ht="93.75">
      <c r="A68" s="33" t="s">
        <v>269</v>
      </c>
      <c r="B68" s="34" t="s">
        <v>279</v>
      </c>
      <c r="C68" s="43" t="s">
        <v>280</v>
      </c>
      <c r="D68" s="35" t="s">
        <v>193</v>
      </c>
      <c r="E68" s="35" t="s">
        <v>193</v>
      </c>
      <c r="F68" s="35" t="s">
        <v>193</v>
      </c>
      <c r="G68" s="35" t="s">
        <v>193</v>
      </c>
      <c r="H68" s="35" t="s">
        <v>193</v>
      </c>
      <c r="I68" s="35" t="s">
        <v>193</v>
      </c>
      <c r="J68" s="35" t="s">
        <v>193</v>
      </c>
      <c r="K68" s="35" t="s">
        <v>193</v>
      </c>
      <c r="L68" s="35" t="s">
        <v>193</v>
      </c>
      <c r="M68" s="35" t="s">
        <v>193</v>
      </c>
      <c r="N68" s="35" t="s">
        <v>193</v>
      </c>
      <c r="O68" s="35" t="s">
        <v>193</v>
      </c>
      <c r="P68" s="35" t="s">
        <v>193</v>
      </c>
      <c r="Q68" s="35" t="s">
        <v>193</v>
      </c>
      <c r="R68" s="35" t="s">
        <v>193</v>
      </c>
      <c r="S68" s="35" t="s">
        <v>193</v>
      </c>
      <c r="T68" s="35" t="s">
        <v>193</v>
      </c>
      <c r="U68" s="35" t="s">
        <v>193</v>
      </c>
      <c r="V68" s="35" t="s">
        <v>193</v>
      </c>
      <c r="W68" s="35" t="s">
        <v>193</v>
      </c>
      <c r="X68" s="35" t="s">
        <v>193</v>
      </c>
      <c r="Y68" s="35" t="s">
        <v>193</v>
      </c>
    </row>
    <row r="69" spans="1:25" ht="112.5">
      <c r="A69" s="33" t="s">
        <v>269</v>
      </c>
      <c r="B69" s="34" t="s">
        <v>281</v>
      </c>
      <c r="C69" s="43" t="s">
        <v>282</v>
      </c>
      <c r="D69" s="35" t="s">
        <v>193</v>
      </c>
      <c r="E69" s="35" t="s">
        <v>193</v>
      </c>
      <c r="F69" s="35" t="s">
        <v>193</v>
      </c>
      <c r="G69" s="35" t="s">
        <v>193</v>
      </c>
      <c r="H69" s="35" t="s">
        <v>193</v>
      </c>
      <c r="I69" s="35" t="s">
        <v>193</v>
      </c>
      <c r="J69" s="35" t="s">
        <v>193</v>
      </c>
      <c r="K69" s="35" t="s">
        <v>193</v>
      </c>
      <c r="L69" s="35" t="s">
        <v>193</v>
      </c>
      <c r="M69" s="35" t="s">
        <v>193</v>
      </c>
      <c r="N69" s="35" t="s">
        <v>193</v>
      </c>
      <c r="O69" s="35" t="s">
        <v>193</v>
      </c>
      <c r="P69" s="35" t="s">
        <v>193</v>
      </c>
      <c r="Q69" s="35" t="s">
        <v>193</v>
      </c>
      <c r="R69" s="35" t="s">
        <v>193</v>
      </c>
      <c r="S69" s="35" t="s">
        <v>193</v>
      </c>
      <c r="T69" s="35" t="s">
        <v>193</v>
      </c>
      <c r="U69" s="35" t="s">
        <v>193</v>
      </c>
      <c r="V69" s="35" t="s">
        <v>193</v>
      </c>
      <c r="W69" s="35" t="s">
        <v>193</v>
      </c>
      <c r="X69" s="35" t="s">
        <v>193</v>
      </c>
      <c r="Y69" s="35" t="s">
        <v>193</v>
      </c>
    </row>
    <row r="70" spans="1:25" ht="75">
      <c r="A70" s="33" t="s">
        <v>285</v>
      </c>
      <c r="B70" s="34" t="s">
        <v>286</v>
      </c>
      <c r="C70" s="35" t="s">
        <v>174</v>
      </c>
      <c r="D70" s="35" t="s">
        <v>193</v>
      </c>
      <c r="E70" s="35" t="s">
        <v>193</v>
      </c>
      <c r="F70" s="35" t="s">
        <v>193</v>
      </c>
      <c r="G70" s="35" t="s">
        <v>193</v>
      </c>
      <c r="H70" s="35" t="s">
        <v>193</v>
      </c>
      <c r="I70" s="35" t="s">
        <v>193</v>
      </c>
      <c r="J70" s="35" t="s">
        <v>193</v>
      </c>
      <c r="K70" s="35" t="s">
        <v>193</v>
      </c>
      <c r="L70" s="35" t="s">
        <v>193</v>
      </c>
      <c r="M70" s="35" t="s">
        <v>193</v>
      </c>
      <c r="N70" s="35" t="s">
        <v>193</v>
      </c>
      <c r="O70" s="35" t="s">
        <v>193</v>
      </c>
      <c r="P70" s="35" t="s">
        <v>193</v>
      </c>
      <c r="Q70" s="35" t="s">
        <v>193</v>
      </c>
      <c r="R70" s="35" t="s">
        <v>193</v>
      </c>
      <c r="S70" s="35" t="s">
        <v>193</v>
      </c>
      <c r="T70" s="35" t="s">
        <v>193</v>
      </c>
      <c r="U70" s="35" t="s">
        <v>193</v>
      </c>
      <c r="V70" s="35" t="s">
        <v>193</v>
      </c>
      <c r="W70" s="35" t="s">
        <v>193</v>
      </c>
      <c r="X70" s="35" t="s">
        <v>193</v>
      </c>
      <c r="Y70" s="35" t="s">
        <v>193</v>
      </c>
    </row>
    <row r="71" spans="1:25" ht="112.5">
      <c r="A71" s="25" t="s">
        <v>287</v>
      </c>
      <c r="B71" s="26" t="s">
        <v>288</v>
      </c>
      <c r="C71" s="27" t="s">
        <v>174</v>
      </c>
      <c r="D71" s="27" t="s">
        <v>193</v>
      </c>
      <c r="E71" s="27" t="s">
        <v>193</v>
      </c>
      <c r="F71" s="27" t="s">
        <v>193</v>
      </c>
      <c r="G71" s="27" t="s">
        <v>193</v>
      </c>
      <c r="H71" s="27" t="s">
        <v>193</v>
      </c>
      <c r="I71" s="27" t="s">
        <v>193</v>
      </c>
      <c r="J71" s="27" t="s">
        <v>193</v>
      </c>
      <c r="K71" s="27" t="s">
        <v>193</v>
      </c>
      <c r="L71" s="27" t="s">
        <v>193</v>
      </c>
      <c r="M71" s="27" t="s">
        <v>193</v>
      </c>
      <c r="N71" s="27" t="s">
        <v>193</v>
      </c>
      <c r="O71" s="27" t="s">
        <v>193</v>
      </c>
      <c r="P71" s="27" t="s">
        <v>193</v>
      </c>
      <c r="Q71" s="27" t="s">
        <v>193</v>
      </c>
      <c r="R71" s="27" t="s">
        <v>193</v>
      </c>
      <c r="S71" s="27" t="s">
        <v>193</v>
      </c>
      <c r="T71" s="27" t="s">
        <v>193</v>
      </c>
      <c r="U71" s="27" t="s">
        <v>193</v>
      </c>
      <c r="V71" s="27" t="s">
        <v>193</v>
      </c>
      <c r="W71" s="27" t="s">
        <v>193</v>
      </c>
      <c r="X71" s="27" t="s">
        <v>193</v>
      </c>
      <c r="Y71" s="27" t="s">
        <v>193</v>
      </c>
    </row>
    <row r="72" spans="1:25" ht="93.75">
      <c r="A72" s="39" t="s">
        <v>289</v>
      </c>
      <c r="B72" s="40" t="s">
        <v>290</v>
      </c>
      <c r="C72" s="41" t="s">
        <v>174</v>
      </c>
      <c r="D72" s="41" t="s">
        <v>193</v>
      </c>
      <c r="E72" s="41" t="s">
        <v>193</v>
      </c>
      <c r="F72" s="41" t="s">
        <v>193</v>
      </c>
      <c r="G72" s="41" t="s">
        <v>193</v>
      </c>
      <c r="H72" s="41" t="s">
        <v>193</v>
      </c>
      <c r="I72" s="41" t="s">
        <v>193</v>
      </c>
      <c r="J72" s="41" t="s">
        <v>193</v>
      </c>
      <c r="K72" s="41" t="s">
        <v>193</v>
      </c>
      <c r="L72" s="41" t="s">
        <v>193</v>
      </c>
      <c r="M72" s="41" t="s">
        <v>193</v>
      </c>
      <c r="N72" s="41" t="s">
        <v>193</v>
      </c>
      <c r="O72" s="41" t="s">
        <v>193</v>
      </c>
      <c r="P72" s="41" t="s">
        <v>193</v>
      </c>
      <c r="Q72" s="41" t="s">
        <v>193</v>
      </c>
      <c r="R72" s="41" t="s">
        <v>193</v>
      </c>
      <c r="S72" s="41" t="s">
        <v>193</v>
      </c>
      <c r="T72" s="41" t="s">
        <v>193</v>
      </c>
      <c r="U72" s="41" t="s">
        <v>193</v>
      </c>
      <c r="V72" s="41" t="s">
        <v>193</v>
      </c>
      <c r="W72" s="41" t="s">
        <v>193</v>
      </c>
      <c r="X72" s="41" t="s">
        <v>193</v>
      </c>
      <c r="Y72" s="41" t="s">
        <v>193</v>
      </c>
    </row>
    <row r="73" spans="1:25" ht="112.5">
      <c r="A73" s="39" t="s">
        <v>291</v>
      </c>
      <c r="B73" s="40" t="s">
        <v>292</v>
      </c>
      <c r="C73" s="41" t="s">
        <v>174</v>
      </c>
      <c r="D73" s="41" t="s">
        <v>193</v>
      </c>
      <c r="E73" s="41" t="s">
        <v>193</v>
      </c>
      <c r="F73" s="41" t="s">
        <v>193</v>
      </c>
      <c r="G73" s="41" t="s">
        <v>193</v>
      </c>
      <c r="H73" s="41" t="s">
        <v>193</v>
      </c>
      <c r="I73" s="41" t="s">
        <v>193</v>
      </c>
      <c r="J73" s="41" t="s">
        <v>193</v>
      </c>
      <c r="K73" s="41" t="s">
        <v>193</v>
      </c>
      <c r="L73" s="41" t="s">
        <v>193</v>
      </c>
      <c r="M73" s="41" t="s">
        <v>193</v>
      </c>
      <c r="N73" s="41" t="s">
        <v>193</v>
      </c>
      <c r="O73" s="41" t="s">
        <v>193</v>
      </c>
      <c r="P73" s="41" t="s">
        <v>193</v>
      </c>
      <c r="Q73" s="41" t="s">
        <v>193</v>
      </c>
      <c r="R73" s="41" t="s">
        <v>193</v>
      </c>
      <c r="S73" s="41" t="s">
        <v>193</v>
      </c>
      <c r="T73" s="41" t="s">
        <v>193</v>
      </c>
      <c r="U73" s="41" t="s">
        <v>193</v>
      </c>
      <c r="V73" s="41" t="s">
        <v>193</v>
      </c>
      <c r="W73" s="41" t="s">
        <v>193</v>
      </c>
      <c r="X73" s="41" t="s">
        <v>193</v>
      </c>
      <c r="Y73" s="41" t="s">
        <v>193</v>
      </c>
    </row>
    <row r="74" spans="1:25" ht="225">
      <c r="A74" s="33" t="s">
        <v>291</v>
      </c>
      <c r="B74" s="55" t="s">
        <v>293</v>
      </c>
      <c r="C74" s="35" t="s">
        <v>294</v>
      </c>
      <c r="D74" s="35" t="s">
        <v>193</v>
      </c>
      <c r="E74" s="35" t="s">
        <v>193</v>
      </c>
      <c r="F74" s="35" t="s">
        <v>193</v>
      </c>
      <c r="G74" s="35" t="s">
        <v>193</v>
      </c>
      <c r="H74" s="35" t="s">
        <v>193</v>
      </c>
      <c r="I74" s="35" t="s">
        <v>193</v>
      </c>
      <c r="J74" s="35" t="s">
        <v>193</v>
      </c>
      <c r="K74" s="35" t="s">
        <v>193</v>
      </c>
      <c r="L74" s="35" t="s">
        <v>193</v>
      </c>
      <c r="M74" s="35" t="s">
        <v>193</v>
      </c>
      <c r="N74" s="35" t="s">
        <v>193</v>
      </c>
      <c r="O74" s="35" t="s">
        <v>193</v>
      </c>
      <c r="P74" s="35" t="s">
        <v>193</v>
      </c>
      <c r="Q74" s="35" t="s">
        <v>193</v>
      </c>
      <c r="R74" s="35" t="s">
        <v>193</v>
      </c>
      <c r="S74" s="35" t="s">
        <v>193</v>
      </c>
      <c r="T74" s="35" t="s">
        <v>193</v>
      </c>
      <c r="U74" s="35" t="s">
        <v>193</v>
      </c>
      <c r="V74" s="35" t="s">
        <v>193</v>
      </c>
      <c r="W74" s="35" t="s">
        <v>193</v>
      </c>
      <c r="X74" s="35" t="s">
        <v>193</v>
      </c>
      <c r="Y74" s="35" t="s">
        <v>193</v>
      </c>
    </row>
    <row r="75" spans="1:25" ht="187.5">
      <c r="A75" s="50" t="s">
        <v>291</v>
      </c>
      <c r="B75" s="42" t="s">
        <v>295</v>
      </c>
      <c r="C75" s="35" t="s">
        <v>296</v>
      </c>
      <c r="D75" s="35" t="s">
        <v>193</v>
      </c>
      <c r="E75" s="35" t="s">
        <v>193</v>
      </c>
      <c r="F75" s="35" t="s">
        <v>193</v>
      </c>
      <c r="G75" s="35" t="s">
        <v>193</v>
      </c>
      <c r="H75" s="35" t="s">
        <v>193</v>
      </c>
      <c r="I75" s="35" t="s">
        <v>193</v>
      </c>
      <c r="J75" s="35" t="s">
        <v>193</v>
      </c>
      <c r="K75" s="35" t="s">
        <v>193</v>
      </c>
      <c r="L75" s="35" t="s">
        <v>193</v>
      </c>
      <c r="M75" s="35" t="s">
        <v>193</v>
      </c>
      <c r="N75" s="35" t="s">
        <v>193</v>
      </c>
      <c r="O75" s="35" t="s">
        <v>193</v>
      </c>
      <c r="P75" s="35" t="s">
        <v>193</v>
      </c>
      <c r="Q75" s="35" t="s">
        <v>193</v>
      </c>
      <c r="R75" s="35" t="s">
        <v>193</v>
      </c>
      <c r="S75" s="35" t="s">
        <v>193</v>
      </c>
      <c r="T75" s="35" t="s">
        <v>193</v>
      </c>
      <c r="U75" s="35" t="s">
        <v>193</v>
      </c>
      <c r="V75" s="35" t="s">
        <v>193</v>
      </c>
      <c r="W75" s="35" t="s">
        <v>193</v>
      </c>
      <c r="X75" s="35" t="s">
        <v>193</v>
      </c>
      <c r="Y75" s="35" t="s">
        <v>193</v>
      </c>
    </row>
    <row r="76" spans="1:25" ht="409.5">
      <c r="A76" s="50" t="s">
        <v>291</v>
      </c>
      <c r="B76" s="42" t="s">
        <v>297</v>
      </c>
      <c r="C76" s="35" t="s">
        <v>298</v>
      </c>
      <c r="D76" s="35" t="s">
        <v>193</v>
      </c>
      <c r="E76" s="35" t="s">
        <v>193</v>
      </c>
      <c r="F76" s="35" t="s">
        <v>193</v>
      </c>
      <c r="G76" s="35" t="s">
        <v>193</v>
      </c>
      <c r="H76" s="35" t="s">
        <v>193</v>
      </c>
      <c r="I76" s="35" t="s">
        <v>193</v>
      </c>
      <c r="J76" s="35" t="s">
        <v>193</v>
      </c>
      <c r="K76" s="35" t="s">
        <v>193</v>
      </c>
      <c r="L76" s="35" t="s">
        <v>193</v>
      </c>
      <c r="M76" s="35" t="s">
        <v>193</v>
      </c>
      <c r="N76" s="35" t="s">
        <v>193</v>
      </c>
      <c r="O76" s="35" t="s">
        <v>193</v>
      </c>
      <c r="P76" s="35" t="s">
        <v>193</v>
      </c>
      <c r="Q76" s="35" t="s">
        <v>193</v>
      </c>
      <c r="R76" s="35" t="s">
        <v>193</v>
      </c>
      <c r="S76" s="35" t="s">
        <v>193</v>
      </c>
      <c r="T76" s="35" t="s">
        <v>193</v>
      </c>
      <c r="U76" s="35" t="s">
        <v>193</v>
      </c>
      <c r="V76" s="35" t="s">
        <v>193</v>
      </c>
      <c r="W76" s="35" t="s">
        <v>193</v>
      </c>
      <c r="X76" s="35" t="s">
        <v>193</v>
      </c>
      <c r="Y76" s="35" t="s">
        <v>193</v>
      </c>
    </row>
    <row r="77" spans="1:25" ht="409.5">
      <c r="A77" s="50" t="s">
        <v>291</v>
      </c>
      <c r="B77" s="42" t="s">
        <v>299</v>
      </c>
      <c r="C77" s="35" t="s">
        <v>300</v>
      </c>
      <c r="D77" s="35" t="s">
        <v>193</v>
      </c>
      <c r="E77" s="35" t="s">
        <v>193</v>
      </c>
      <c r="F77" s="35" t="s">
        <v>193</v>
      </c>
      <c r="G77" s="35" t="s">
        <v>193</v>
      </c>
      <c r="H77" s="35" t="s">
        <v>193</v>
      </c>
      <c r="I77" s="35" t="s">
        <v>193</v>
      </c>
      <c r="J77" s="35" t="s">
        <v>193</v>
      </c>
      <c r="K77" s="35" t="s">
        <v>193</v>
      </c>
      <c r="L77" s="35" t="s">
        <v>193</v>
      </c>
      <c r="M77" s="35" t="s">
        <v>193</v>
      </c>
      <c r="N77" s="35" t="s">
        <v>193</v>
      </c>
      <c r="O77" s="35" t="s">
        <v>193</v>
      </c>
      <c r="P77" s="35" t="s">
        <v>193</v>
      </c>
      <c r="Q77" s="35" t="s">
        <v>193</v>
      </c>
      <c r="R77" s="35" t="s">
        <v>193</v>
      </c>
      <c r="S77" s="35" t="s">
        <v>193</v>
      </c>
      <c r="T77" s="35" t="s">
        <v>193</v>
      </c>
      <c r="U77" s="35" t="s">
        <v>193</v>
      </c>
      <c r="V77" s="35" t="s">
        <v>193</v>
      </c>
      <c r="W77" s="35" t="s">
        <v>193</v>
      </c>
      <c r="X77" s="35" t="s">
        <v>193</v>
      </c>
      <c r="Y77" s="35" t="s">
        <v>193</v>
      </c>
    </row>
    <row r="78" spans="1:25" ht="187.5">
      <c r="A78" s="50" t="s">
        <v>291</v>
      </c>
      <c r="B78" s="42" t="s">
        <v>301</v>
      </c>
      <c r="C78" s="35" t="s">
        <v>302</v>
      </c>
      <c r="D78" s="35" t="s">
        <v>193</v>
      </c>
      <c r="E78" s="35" t="s">
        <v>193</v>
      </c>
      <c r="F78" s="35" t="s">
        <v>193</v>
      </c>
      <c r="G78" s="35" t="s">
        <v>193</v>
      </c>
      <c r="H78" s="35" t="s">
        <v>193</v>
      </c>
      <c r="I78" s="35" t="s">
        <v>193</v>
      </c>
      <c r="J78" s="35" t="s">
        <v>193</v>
      </c>
      <c r="K78" s="35" t="s">
        <v>193</v>
      </c>
      <c r="L78" s="35" t="s">
        <v>193</v>
      </c>
      <c r="M78" s="35" t="s">
        <v>193</v>
      </c>
      <c r="N78" s="35" t="s">
        <v>193</v>
      </c>
      <c r="O78" s="35" t="s">
        <v>193</v>
      </c>
      <c r="P78" s="35" t="s">
        <v>193</v>
      </c>
      <c r="Q78" s="35" t="s">
        <v>193</v>
      </c>
      <c r="R78" s="35" t="s">
        <v>193</v>
      </c>
      <c r="S78" s="35" t="s">
        <v>193</v>
      </c>
      <c r="T78" s="35" t="s">
        <v>193</v>
      </c>
      <c r="U78" s="35" t="s">
        <v>193</v>
      </c>
      <c r="V78" s="35" t="s">
        <v>193</v>
      </c>
      <c r="W78" s="35" t="s">
        <v>193</v>
      </c>
      <c r="X78" s="35" t="s">
        <v>193</v>
      </c>
      <c r="Y78" s="35" t="s">
        <v>193</v>
      </c>
    </row>
    <row r="79" spans="1:25" ht="409.5">
      <c r="A79" s="50" t="s">
        <v>291</v>
      </c>
      <c r="B79" s="42" t="s">
        <v>303</v>
      </c>
      <c r="C79" s="35" t="s">
        <v>304</v>
      </c>
      <c r="D79" s="35" t="s">
        <v>193</v>
      </c>
      <c r="E79" s="35" t="s">
        <v>193</v>
      </c>
      <c r="F79" s="35" t="s">
        <v>193</v>
      </c>
      <c r="G79" s="35" t="s">
        <v>193</v>
      </c>
      <c r="H79" s="35" t="s">
        <v>193</v>
      </c>
      <c r="I79" s="35" t="s">
        <v>193</v>
      </c>
      <c r="J79" s="35" t="s">
        <v>193</v>
      </c>
      <c r="K79" s="35" t="s">
        <v>193</v>
      </c>
      <c r="L79" s="35" t="s">
        <v>193</v>
      </c>
      <c r="M79" s="35" t="s">
        <v>193</v>
      </c>
      <c r="N79" s="35" t="s">
        <v>193</v>
      </c>
      <c r="O79" s="35" t="s">
        <v>193</v>
      </c>
      <c r="P79" s="35" t="s">
        <v>193</v>
      </c>
      <c r="Q79" s="35" t="s">
        <v>193</v>
      </c>
      <c r="R79" s="35" t="s">
        <v>193</v>
      </c>
      <c r="S79" s="35" t="s">
        <v>193</v>
      </c>
      <c r="T79" s="35" t="s">
        <v>193</v>
      </c>
      <c r="U79" s="35" t="s">
        <v>193</v>
      </c>
      <c r="V79" s="35" t="s">
        <v>193</v>
      </c>
      <c r="W79" s="35" t="s">
        <v>193</v>
      </c>
      <c r="X79" s="35" t="s">
        <v>193</v>
      </c>
      <c r="Y79" s="35" t="s">
        <v>193</v>
      </c>
    </row>
    <row r="80" spans="1:25" ht="93.75">
      <c r="A80" s="33" t="s">
        <v>291</v>
      </c>
      <c r="B80" s="55" t="s">
        <v>343</v>
      </c>
      <c r="C80" s="35" t="s">
        <v>344</v>
      </c>
      <c r="D80" s="35" t="s">
        <v>193</v>
      </c>
      <c r="E80" s="35" t="s">
        <v>193</v>
      </c>
      <c r="F80" s="35" t="s">
        <v>193</v>
      </c>
      <c r="G80" s="35" t="s">
        <v>193</v>
      </c>
      <c r="H80" s="35" t="s">
        <v>193</v>
      </c>
      <c r="I80" s="35" t="s">
        <v>193</v>
      </c>
      <c r="J80" s="35" t="s">
        <v>193</v>
      </c>
      <c r="K80" s="35" t="s">
        <v>193</v>
      </c>
      <c r="L80" s="35" t="s">
        <v>193</v>
      </c>
      <c r="M80" s="35" t="s">
        <v>193</v>
      </c>
      <c r="N80" s="35" t="s">
        <v>193</v>
      </c>
      <c r="O80" s="35" t="s">
        <v>193</v>
      </c>
      <c r="P80" s="35" t="s">
        <v>193</v>
      </c>
      <c r="Q80" s="35" t="s">
        <v>193</v>
      </c>
      <c r="R80" s="35" t="s">
        <v>193</v>
      </c>
      <c r="S80" s="35" t="s">
        <v>193</v>
      </c>
      <c r="T80" s="35" t="s">
        <v>193</v>
      </c>
      <c r="U80" s="35" t="s">
        <v>193</v>
      </c>
      <c r="V80" s="35" t="s">
        <v>193</v>
      </c>
      <c r="W80" s="35" t="s">
        <v>193</v>
      </c>
      <c r="X80" s="35" t="s">
        <v>193</v>
      </c>
      <c r="Y80" s="35" t="s">
        <v>193</v>
      </c>
    </row>
    <row r="81" spans="1:25" ht="150">
      <c r="A81" s="33" t="s">
        <v>291</v>
      </c>
      <c r="B81" s="55" t="s">
        <v>345</v>
      </c>
      <c r="C81" s="35" t="s">
        <v>346</v>
      </c>
      <c r="D81" s="35" t="s">
        <v>193</v>
      </c>
      <c r="E81" s="35" t="s">
        <v>193</v>
      </c>
      <c r="F81" s="35" t="s">
        <v>193</v>
      </c>
      <c r="G81" s="35" t="s">
        <v>193</v>
      </c>
      <c r="H81" s="35" t="s">
        <v>193</v>
      </c>
      <c r="I81" s="35" t="s">
        <v>193</v>
      </c>
      <c r="J81" s="35" t="s">
        <v>193</v>
      </c>
      <c r="K81" s="35" t="s">
        <v>193</v>
      </c>
      <c r="L81" s="35" t="s">
        <v>193</v>
      </c>
      <c r="M81" s="35" t="s">
        <v>193</v>
      </c>
      <c r="N81" s="35" t="s">
        <v>193</v>
      </c>
      <c r="O81" s="35" t="s">
        <v>193</v>
      </c>
      <c r="P81" s="35" t="s">
        <v>193</v>
      </c>
      <c r="Q81" s="35" t="s">
        <v>193</v>
      </c>
      <c r="R81" s="35" t="s">
        <v>193</v>
      </c>
      <c r="S81" s="35" t="s">
        <v>193</v>
      </c>
      <c r="T81" s="35" t="s">
        <v>193</v>
      </c>
      <c r="U81" s="35" t="s">
        <v>193</v>
      </c>
      <c r="V81" s="35" t="s">
        <v>193</v>
      </c>
      <c r="W81" s="35" t="s">
        <v>193</v>
      </c>
      <c r="X81" s="35" t="s">
        <v>193</v>
      </c>
      <c r="Y81" s="35" t="s">
        <v>193</v>
      </c>
    </row>
    <row r="82" spans="1:25" ht="112.5">
      <c r="A82" s="33" t="s">
        <v>291</v>
      </c>
      <c r="B82" s="55" t="s">
        <v>347</v>
      </c>
      <c r="C82" s="35" t="s">
        <v>348</v>
      </c>
      <c r="D82" s="35" t="s">
        <v>193</v>
      </c>
      <c r="E82" s="35" t="s">
        <v>193</v>
      </c>
      <c r="F82" s="35" t="s">
        <v>193</v>
      </c>
      <c r="G82" s="35" t="s">
        <v>193</v>
      </c>
      <c r="H82" s="35" t="s">
        <v>193</v>
      </c>
      <c r="I82" s="35" t="s">
        <v>193</v>
      </c>
      <c r="J82" s="35" t="s">
        <v>193</v>
      </c>
      <c r="K82" s="35" t="s">
        <v>193</v>
      </c>
      <c r="L82" s="35" t="s">
        <v>193</v>
      </c>
      <c r="M82" s="35" t="s">
        <v>193</v>
      </c>
      <c r="N82" s="35" t="s">
        <v>193</v>
      </c>
      <c r="O82" s="35" t="s">
        <v>193</v>
      </c>
      <c r="P82" s="35" t="s">
        <v>193</v>
      </c>
      <c r="Q82" s="35" t="s">
        <v>193</v>
      </c>
      <c r="R82" s="35" t="s">
        <v>193</v>
      </c>
      <c r="S82" s="35" t="s">
        <v>193</v>
      </c>
      <c r="T82" s="35" t="s">
        <v>193</v>
      </c>
      <c r="U82" s="35" t="s">
        <v>193</v>
      </c>
      <c r="V82" s="35" t="s">
        <v>193</v>
      </c>
      <c r="W82" s="35" t="s">
        <v>193</v>
      </c>
      <c r="X82" s="35" t="s">
        <v>193</v>
      </c>
      <c r="Y82" s="35" t="s">
        <v>193</v>
      </c>
    </row>
    <row r="83" spans="1:25" ht="93.75">
      <c r="A83" s="33" t="s">
        <v>291</v>
      </c>
      <c r="B83" s="55" t="s">
        <v>349</v>
      </c>
      <c r="C83" s="35" t="s">
        <v>350</v>
      </c>
      <c r="D83" s="35" t="s">
        <v>193</v>
      </c>
      <c r="E83" s="35" t="s">
        <v>193</v>
      </c>
      <c r="F83" s="35" t="s">
        <v>193</v>
      </c>
      <c r="G83" s="35" t="s">
        <v>193</v>
      </c>
      <c r="H83" s="35" t="s">
        <v>193</v>
      </c>
      <c r="I83" s="35" t="s">
        <v>193</v>
      </c>
      <c r="J83" s="35" t="s">
        <v>193</v>
      </c>
      <c r="K83" s="35" t="s">
        <v>193</v>
      </c>
      <c r="L83" s="35" t="s">
        <v>193</v>
      </c>
      <c r="M83" s="35" t="s">
        <v>193</v>
      </c>
      <c r="N83" s="35" t="s">
        <v>193</v>
      </c>
      <c r="O83" s="35" t="s">
        <v>193</v>
      </c>
      <c r="P83" s="35" t="s">
        <v>193</v>
      </c>
      <c r="Q83" s="35" t="s">
        <v>193</v>
      </c>
      <c r="R83" s="35" t="s">
        <v>193</v>
      </c>
      <c r="S83" s="35" t="s">
        <v>193</v>
      </c>
      <c r="T83" s="35" t="s">
        <v>193</v>
      </c>
      <c r="U83" s="35" t="s">
        <v>193</v>
      </c>
      <c r="V83" s="35" t="s">
        <v>193</v>
      </c>
      <c r="W83" s="35" t="s">
        <v>193</v>
      </c>
      <c r="X83" s="35" t="s">
        <v>193</v>
      </c>
      <c r="Y83" s="35" t="s">
        <v>193</v>
      </c>
    </row>
    <row r="84" spans="1:25" ht="93.75">
      <c r="A84" s="33" t="s">
        <v>291</v>
      </c>
      <c r="B84" s="55" t="s">
        <v>351</v>
      </c>
      <c r="C84" s="35" t="s">
        <v>352</v>
      </c>
      <c r="D84" s="35" t="s">
        <v>193</v>
      </c>
      <c r="E84" s="35" t="s">
        <v>193</v>
      </c>
      <c r="F84" s="35" t="s">
        <v>193</v>
      </c>
      <c r="G84" s="35" t="s">
        <v>193</v>
      </c>
      <c r="H84" s="35" t="s">
        <v>193</v>
      </c>
      <c r="I84" s="35" t="s">
        <v>193</v>
      </c>
      <c r="J84" s="35" t="s">
        <v>193</v>
      </c>
      <c r="K84" s="35" t="s">
        <v>193</v>
      </c>
      <c r="L84" s="35" t="s">
        <v>193</v>
      </c>
      <c r="M84" s="35" t="s">
        <v>193</v>
      </c>
      <c r="N84" s="35" t="s">
        <v>193</v>
      </c>
      <c r="O84" s="35" t="s">
        <v>193</v>
      </c>
      <c r="P84" s="35" t="s">
        <v>193</v>
      </c>
      <c r="Q84" s="35" t="s">
        <v>193</v>
      </c>
      <c r="R84" s="35" t="s">
        <v>193</v>
      </c>
      <c r="S84" s="35" t="s">
        <v>193</v>
      </c>
      <c r="T84" s="35" t="s">
        <v>193</v>
      </c>
      <c r="U84" s="35" t="s">
        <v>193</v>
      </c>
      <c r="V84" s="35" t="s">
        <v>193</v>
      </c>
      <c r="W84" s="35" t="s">
        <v>193</v>
      </c>
      <c r="X84" s="35" t="s">
        <v>193</v>
      </c>
      <c r="Y84" s="35" t="s">
        <v>193</v>
      </c>
    </row>
    <row r="85" spans="1:25" ht="56.25">
      <c r="A85" s="25" t="s">
        <v>377</v>
      </c>
      <c r="B85" s="26" t="s">
        <v>378</v>
      </c>
      <c r="C85" s="265" t="s">
        <v>174</v>
      </c>
      <c r="D85" s="265" t="s">
        <v>193</v>
      </c>
      <c r="E85" s="265" t="s">
        <v>193</v>
      </c>
      <c r="F85" s="265" t="s">
        <v>193</v>
      </c>
      <c r="G85" s="265" t="s">
        <v>193</v>
      </c>
      <c r="H85" s="265" t="s">
        <v>193</v>
      </c>
      <c r="I85" s="265" t="s">
        <v>193</v>
      </c>
      <c r="J85" s="265" t="s">
        <v>193</v>
      </c>
      <c r="K85" s="265" t="s">
        <v>193</v>
      </c>
      <c r="L85" s="265" t="s">
        <v>193</v>
      </c>
      <c r="M85" s="265" t="s">
        <v>193</v>
      </c>
      <c r="N85" s="265" t="s">
        <v>193</v>
      </c>
      <c r="O85" s="265" t="s">
        <v>193</v>
      </c>
      <c r="P85" s="265" t="s">
        <v>193</v>
      </c>
      <c r="Q85" s="265" t="s">
        <v>193</v>
      </c>
      <c r="R85" s="265" t="s">
        <v>193</v>
      </c>
      <c r="S85" s="265" t="s">
        <v>193</v>
      </c>
      <c r="T85" s="265" t="s">
        <v>193</v>
      </c>
      <c r="U85" s="265" t="s">
        <v>193</v>
      </c>
      <c r="V85" s="265" t="s">
        <v>193</v>
      </c>
      <c r="W85" s="265" t="s">
        <v>193</v>
      </c>
      <c r="X85" s="265" t="s">
        <v>193</v>
      </c>
      <c r="Y85" s="265" t="s">
        <v>193</v>
      </c>
    </row>
    <row r="86" spans="1:25" ht="75">
      <c r="A86" s="25" t="s">
        <v>379</v>
      </c>
      <c r="B86" s="26" t="s">
        <v>380</v>
      </c>
      <c r="C86" s="265" t="s">
        <v>174</v>
      </c>
      <c r="D86" s="265" t="s">
        <v>193</v>
      </c>
      <c r="E86" s="265" t="s">
        <v>193</v>
      </c>
      <c r="F86" s="265" t="s">
        <v>193</v>
      </c>
      <c r="G86" s="265" t="s">
        <v>193</v>
      </c>
      <c r="H86" s="265" t="s">
        <v>193</v>
      </c>
      <c r="I86" s="265" t="s">
        <v>193</v>
      </c>
      <c r="J86" s="265" t="s">
        <v>193</v>
      </c>
      <c r="K86" s="265" t="s">
        <v>193</v>
      </c>
      <c r="L86" s="265" t="s">
        <v>193</v>
      </c>
      <c r="M86" s="265" t="s">
        <v>193</v>
      </c>
      <c r="N86" s="265" t="s">
        <v>193</v>
      </c>
      <c r="O86" s="265" t="s">
        <v>193</v>
      </c>
      <c r="P86" s="265" t="s">
        <v>193</v>
      </c>
      <c r="Q86" s="265" t="s">
        <v>193</v>
      </c>
      <c r="R86" s="265" t="s">
        <v>193</v>
      </c>
      <c r="S86" s="265" t="s">
        <v>193</v>
      </c>
      <c r="T86" s="265" t="s">
        <v>193</v>
      </c>
      <c r="U86" s="265" t="s">
        <v>193</v>
      </c>
      <c r="V86" s="265" t="s">
        <v>193</v>
      </c>
      <c r="W86" s="265" t="s">
        <v>193</v>
      </c>
      <c r="X86" s="265" t="s">
        <v>193</v>
      </c>
      <c r="Y86" s="265" t="s">
        <v>193</v>
      </c>
    </row>
    <row r="87" spans="1:25" ht="37.5">
      <c r="A87" s="25" t="s">
        <v>381</v>
      </c>
      <c r="B87" s="26" t="s">
        <v>382</v>
      </c>
      <c r="C87" s="265" t="s">
        <v>174</v>
      </c>
      <c r="D87" s="265" t="s">
        <v>193</v>
      </c>
      <c r="E87" s="265" t="s">
        <v>193</v>
      </c>
      <c r="F87" s="265" t="s">
        <v>193</v>
      </c>
      <c r="G87" s="265" t="s">
        <v>193</v>
      </c>
      <c r="H87" s="265" t="s">
        <v>193</v>
      </c>
      <c r="I87" s="265" t="s">
        <v>193</v>
      </c>
      <c r="J87" s="265" t="s">
        <v>193</v>
      </c>
      <c r="K87" s="265" t="s">
        <v>193</v>
      </c>
      <c r="L87" s="265" t="s">
        <v>193</v>
      </c>
      <c r="M87" s="265" t="s">
        <v>193</v>
      </c>
      <c r="N87" s="265" t="s">
        <v>193</v>
      </c>
      <c r="O87" s="265" t="s">
        <v>193</v>
      </c>
      <c r="P87" s="265" t="s">
        <v>193</v>
      </c>
      <c r="Q87" s="265" t="s">
        <v>193</v>
      </c>
      <c r="R87" s="265" t="s">
        <v>193</v>
      </c>
      <c r="S87" s="265" t="s">
        <v>193</v>
      </c>
      <c r="T87" s="265" t="s">
        <v>193</v>
      </c>
      <c r="U87" s="265" t="s">
        <v>193</v>
      </c>
      <c r="V87" s="265" t="s">
        <v>193</v>
      </c>
      <c r="W87" s="265" t="s">
        <v>193</v>
      </c>
      <c r="X87" s="265" t="s">
        <v>193</v>
      </c>
      <c r="Y87" s="265" t="s">
        <v>193</v>
      </c>
    </row>
    <row r="88" spans="1:25" ht="93.75">
      <c r="A88" s="33" t="s">
        <v>381</v>
      </c>
      <c r="B88" s="55" t="s">
        <v>383</v>
      </c>
      <c r="C88" s="35" t="s">
        <v>384</v>
      </c>
      <c r="D88" s="201" t="s">
        <v>193</v>
      </c>
      <c r="E88" s="201" t="s">
        <v>193</v>
      </c>
      <c r="F88" s="201" t="s">
        <v>193</v>
      </c>
      <c r="G88" s="201" t="s">
        <v>193</v>
      </c>
      <c r="H88" s="201" t="s">
        <v>193</v>
      </c>
      <c r="I88" s="201" t="s">
        <v>193</v>
      </c>
      <c r="J88" s="201" t="s">
        <v>193</v>
      </c>
      <c r="K88" s="201" t="s">
        <v>193</v>
      </c>
      <c r="L88" s="201" t="s">
        <v>193</v>
      </c>
      <c r="M88" s="201" t="s">
        <v>193</v>
      </c>
      <c r="N88" s="201" t="s">
        <v>193</v>
      </c>
      <c r="O88" s="201" t="s">
        <v>193</v>
      </c>
      <c r="P88" s="201" t="s">
        <v>193</v>
      </c>
      <c r="Q88" s="201" t="s">
        <v>193</v>
      </c>
      <c r="R88" s="201" t="s">
        <v>193</v>
      </c>
      <c r="S88" s="201" t="s">
        <v>193</v>
      </c>
      <c r="T88" s="201" t="s">
        <v>193</v>
      </c>
      <c r="U88" s="201" t="s">
        <v>193</v>
      </c>
      <c r="V88" s="201" t="s">
        <v>193</v>
      </c>
      <c r="W88" s="201" t="s">
        <v>193</v>
      </c>
      <c r="X88" s="201" t="s">
        <v>193</v>
      </c>
      <c r="Y88" s="201" t="s">
        <v>193</v>
      </c>
    </row>
    <row r="89" spans="1:25" ht="75">
      <c r="A89" s="33" t="s">
        <v>381</v>
      </c>
      <c r="B89" s="55" t="s">
        <v>385</v>
      </c>
      <c r="C89" s="35" t="s">
        <v>386</v>
      </c>
      <c r="D89" s="201" t="s">
        <v>193</v>
      </c>
      <c r="E89" s="201" t="s">
        <v>193</v>
      </c>
      <c r="F89" s="201" t="s">
        <v>193</v>
      </c>
      <c r="G89" s="201" t="s">
        <v>193</v>
      </c>
      <c r="H89" s="201" t="s">
        <v>193</v>
      </c>
      <c r="I89" s="201" t="s">
        <v>193</v>
      </c>
      <c r="J89" s="201" t="s">
        <v>193</v>
      </c>
      <c r="K89" s="201" t="s">
        <v>193</v>
      </c>
      <c r="L89" s="201" t="s">
        <v>193</v>
      </c>
      <c r="M89" s="201" t="s">
        <v>193</v>
      </c>
      <c r="N89" s="201" t="s">
        <v>193</v>
      </c>
      <c r="O89" s="201" t="s">
        <v>193</v>
      </c>
      <c r="P89" s="201" t="s">
        <v>193</v>
      </c>
      <c r="Q89" s="201" t="s">
        <v>193</v>
      </c>
      <c r="R89" s="201" t="s">
        <v>193</v>
      </c>
      <c r="S89" s="201" t="s">
        <v>193</v>
      </c>
      <c r="T89" s="201" t="s">
        <v>193</v>
      </c>
      <c r="U89" s="201" t="s">
        <v>193</v>
      </c>
      <c r="V89" s="201" t="s">
        <v>193</v>
      </c>
      <c r="W89" s="201" t="s">
        <v>193</v>
      </c>
      <c r="X89" s="201" t="s">
        <v>193</v>
      </c>
      <c r="Y89" s="201" t="s">
        <v>193</v>
      </c>
    </row>
  </sheetData>
  <mergeCells count="31">
    <mergeCell ref="Y11:Y13"/>
    <mergeCell ref="D12:E12"/>
    <mergeCell ref="F12:F13"/>
    <mergeCell ref="H12:H13"/>
    <mergeCell ref="I12:J12"/>
    <mergeCell ref="K12:K13"/>
    <mergeCell ref="L12:L13"/>
    <mergeCell ref="M12:M13"/>
    <mergeCell ref="N12:N13"/>
    <mergeCell ref="O12:P12"/>
    <mergeCell ref="S12:T12"/>
    <mergeCell ref="U12:V12"/>
    <mergeCell ref="W12:W13"/>
    <mergeCell ref="X12:X13"/>
    <mergeCell ref="A10:X10"/>
    <mergeCell ref="A11:A13"/>
    <mergeCell ref="B11:B13"/>
    <mergeCell ref="C11:C13"/>
    <mergeCell ref="D11:F11"/>
    <mergeCell ref="G11:G13"/>
    <mergeCell ref="H11:L11"/>
    <mergeCell ref="M11:P11"/>
    <mergeCell ref="Q11:Q13"/>
    <mergeCell ref="R11:R13"/>
    <mergeCell ref="S11:V11"/>
    <mergeCell ref="W11:X11"/>
    <mergeCell ref="A4:L4"/>
    <mergeCell ref="A6:L6"/>
    <mergeCell ref="A7:L7"/>
    <mergeCell ref="A8:L8"/>
    <mergeCell ref="A9:L9"/>
  </mergeCells>
  <pageMargins left="0.70833333333333304" right="0.70833333333333304" top="0.74861111111111101" bottom="0.74791666666666701" header="0.31527777777777799" footer="0.51180555555555496"/>
  <pageSetup paperSize="8" firstPageNumber="0" fitToWidth="2" orientation="landscape" horizontalDpi="300" verticalDpi="300"/>
  <headerFooter>
    <oddHeader>&amp;C&amp;P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92D050"/>
    <pageSetUpPr fitToPage="1"/>
  </sheetPr>
  <dimension ref="A1:BS1119"/>
  <sheetViews>
    <sheetView topLeftCell="B1" zoomScale="65" zoomScaleNormal="65" workbookViewId="0">
      <selection activeCell="B13" sqref="B13:AK13"/>
    </sheetView>
  </sheetViews>
  <sheetFormatPr defaultRowHeight="15.75"/>
  <cols>
    <col min="1" max="1" width="8.25" style="133" hidden="1" customWidth="1"/>
    <col min="2" max="2" width="10.875" style="134" customWidth="1"/>
    <col min="3" max="3" width="46.875" style="135" customWidth="1"/>
    <col min="4" max="4" width="16.125" style="134" customWidth="1"/>
    <col min="5" max="5" width="7" style="134" customWidth="1"/>
    <col min="6" max="6" width="9.5" style="134" customWidth="1"/>
    <col min="7" max="7" width="10.875" style="134" customWidth="1"/>
    <col min="8" max="8" width="14.375" style="134" hidden="1" customWidth="1"/>
    <col min="9" max="9" width="24.625" style="134" customWidth="1"/>
    <col min="10" max="11" width="19" style="134" hidden="1" customWidth="1"/>
    <col min="12" max="16" width="13.375" style="134" customWidth="1"/>
    <col min="17" max="21" width="15.125" style="134" hidden="1" customWidth="1"/>
    <col min="22" max="22" width="11.25" style="134" hidden="1" customWidth="1"/>
    <col min="23" max="23" width="12.375" style="134" hidden="1" customWidth="1"/>
    <col min="24" max="24" width="13.875" style="134" customWidth="1"/>
    <col min="25" max="25" width="14.5" style="134" customWidth="1"/>
    <col min="26" max="26" width="13.75" style="134" hidden="1" customWidth="1"/>
    <col min="27" max="27" width="15.375" style="134" hidden="1" customWidth="1"/>
    <col min="28" max="28" width="14.125" style="134" hidden="1" customWidth="1"/>
    <col min="29" max="29" width="15.875" style="134" hidden="1" customWidth="1"/>
    <col min="30" max="30" width="16.625" style="134" customWidth="1"/>
    <col min="31" max="31" width="16.625" style="134" hidden="1" customWidth="1"/>
    <col min="32" max="32" width="16.625" style="134" customWidth="1"/>
    <col min="33" max="33" width="16.625" style="134" hidden="1" customWidth="1"/>
    <col min="34" max="34" width="16.625" style="134" customWidth="1"/>
    <col min="35" max="35" width="16.625" style="134" hidden="1" customWidth="1"/>
    <col min="36" max="36" width="16.625" style="134" customWidth="1"/>
    <col min="37" max="37" width="16.625" style="134" hidden="1" customWidth="1"/>
    <col min="38" max="38" width="19.5" style="134" hidden="1" customWidth="1"/>
    <col min="39" max="39" width="7.25" style="134" customWidth="1"/>
    <col min="40" max="40" width="9.875" style="134" customWidth="1"/>
    <col min="41" max="41" width="7.125" style="134" customWidth="1"/>
    <col min="42" max="42" width="6" style="134" customWidth="1"/>
    <col min="43" max="43" width="8.375" style="134" customWidth="1"/>
    <col min="44" max="44" width="5.625" style="134" customWidth="1"/>
    <col min="45" max="45" width="7.375" style="134" customWidth="1"/>
    <col min="46" max="46" width="10" style="134" customWidth="1"/>
    <col min="47" max="47" width="7.875" style="134" customWidth="1"/>
    <col min="48" max="48" width="6.75" style="134" customWidth="1"/>
    <col min="49" max="49" width="9" style="134" customWidth="1"/>
    <col min="50" max="50" width="6.125" style="134" customWidth="1"/>
    <col min="51" max="51" width="6.75" style="134" customWidth="1"/>
    <col min="52" max="52" width="9.375" style="134" customWidth="1"/>
    <col min="53" max="53" width="7.375" style="134" customWidth="1"/>
    <col min="54" max="60" width="7.25" style="134" customWidth="1"/>
    <col min="61" max="61" width="8.625" style="134" customWidth="1"/>
    <col min="62" max="62" width="6.125" style="134" customWidth="1"/>
    <col min="63" max="63" width="6.875" style="134" customWidth="1"/>
    <col min="64" max="64" width="9.625" style="134" customWidth="1"/>
    <col min="65" max="65" width="6.75" style="134" customWidth="1"/>
    <col min="66" max="66" width="7.75" style="134" customWidth="1"/>
    <col min="67" max="71" width="9" style="134" customWidth="1"/>
    <col min="72" max="1025" width="9" customWidth="1"/>
  </cols>
  <sheetData>
    <row r="1" spans="2:71" ht="18.75">
      <c r="AF1" s="134" t="s">
        <v>391</v>
      </c>
      <c r="AL1" s="2" t="s">
        <v>475</v>
      </c>
    </row>
    <row r="2" spans="2:71" ht="18.75">
      <c r="AF2" s="134" t="s">
        <v>1316</v>
      </c>
      <c r="AJ2" s="21"/>
      <c r="AK2" s="67"/>
      <c r="AL2" s="4" t="s">
        <v>1</v>
      </c>
    </row>
    <row r="3" spans="2:71" ht="18.75">
      <c r="AF3" s="134" t="s">
        <v>1327</v>
      </c>
      <c r="AJ3" s="21"/>
      <c r="AK3" s="67"/>
      <c r="AL3" s="4" t="s">
        <v>2</v>
      </c>
    </row>
    <row r="4" spans="2:71" ht="25.5">
      <c r="B4" s="446" t="s">
        <v>1318</v>
      </c>
      <c r="C4" s="446"/>
      <c r="D4" s="446"/>
      <c r="E4" s="446"/>
      <c r="F4" s="446"/>
      <c r="G4" s="446"/>
      <c r="H4" s="374"/>
      <c r="I4" s="446"/>
      <c r="J4" s="374"/>
      <c r="K4" s="374"/>
      <c r="L4" s="446"/>
      <c r="M4" s="446"/>
      <c r="N4" s="446"/>
      <c r="O4" s="446"/>
      <c r="P4" s="446"/>
      <c r="Q4" s="374"/>
      <c r="R4" s="374"/>
      <c r="S4" s="374"/>
      <c r="T4" s="374"/>
      <c r="U4" s="374"/>
      <c r="V4" s="374"/>
      <c r="W4" s="374"/>
      <c r="X4" s="446"/>
      <c r="Y4" s="446"/>
      <c r="Z4" s="374"/>
      <c r="AA4" s="374"/>
      <c r="AB4" s="374"/>
      <c r="AC4" s="374"/>
      <c r="AD4" s="446"/>
      <c r="AE4" s="374"/>
      <c r="AF4" s="446"/>
      <c r="AG4" s="374"/>
      <c r="AH4" s="446"/>
      <c r="AI4" s="374"/>
      <c r="AJ4" s="446"/>
      <c r="AK4" s="374"/>
      <c r="AL4" s="374"/>
    </row>
    <row r="5" spans="2:71" ht="14.25" customHeight="1">
      <c r="B5" s="447"/>
      <c r="C5" s="448"/>
      <c r="D5" s="447"/>
      <c r="E5" s="447"/>
      <c r="F5" s="447"/>
      <c r="G5" s="447"/>
      <c r="H5" s="69"/>
      <c r="I5" s="447"/>
      <c r="J5" s="69"/>
      <c r="K5" s="69"/>
      <c r="L5" s="447"/>
      <c r="M5" s="447"/>
      <c r="N5" s="447"/>
      <c r="O5" s="447"/>
      <c r="P5" s="447"/>
      <c r="Q5" s="69"/>
      <c r="R5" s="69"/>
      <c r="S5" s="69"/>
      <c r="T5" s="69"/>
      <c r="U5" s="69"/>
      <c r="V5" s="69"/>
      <c r="W5" s="69"/>
      <c r="X5" s="447"/>
      <c r="Y5" s="447"/>
      <c r="Z5" s="69"/>
      <c r="AA5" s="69"/>
      <c r="AB5" s="69"/>
      <c r="AC5" s="69"/>
      <c r="AD5" s="447"/>
      <c r="AE5" s="69"/>
      <c r="AF5" s="447"/>
      <c r="AG5" s="69"/>
      <c r="AH5" s="447"/>
      <c r="AI5" s="69"/>
      <c r="AJ5" s="447"/>
      <c r="AK5" s="69"/>
      <c r="AL5" s="69"/>
      <c r="AM5" s="82"/>
      <c r="AN5" s="82"/>
      <c r="AO5" s="82"/>
      <c r="AP5" s="82"/>
      <c r="AQ5" s="82"/>
      <c r="AR5" s="82"/>
      <c r="AS5" s="82"/>
      <c r="AT5" s="82"/>
      <c r="AU5" s="82"/>
      <c r="AV5" s="82"/>
      <c r="AW5" s="82"/>
      <c r="AX5" s="82"/>
      <c r="AY5" s="82"/>
      <c r="AZ5" s="82"/>
      <c r="BA5" s="82"/>
      <c r="BB5" s="82"/>
      <c r="BC5" s="82"/>
      <c r="BD5" s="82"/>
      <c r="BE5" s="82"/>
      <c r="BF5" s="82"/>
      <c r="BG5" s="82"/>
      <c r="BH5" s="82"/>
      <c r="BI5" s="82"/>
      <c r="BJ5" s="82"/>
      <c r="BK5" s="82"/>
      <c r="BL5" s="82"/>
      <c r="BM5" s="82"/>
      <c r="BN5" s="82"/>
      <c r="BO5" s="82"/>
      <c r="BP5" s="82"/>
      <c r="BQ5" s="82"/>
    </row>
    <row r="6" spans="2:71" ht="25.5">
      <c r="B6" s="451" t="s">
        <v>1328</v>
      </c>
      <c r="C6" s="451"/>
      <c r="D6" s="451"/>
      <c r="E6" s="451"/>
      <c r="F6" s="451"/>
      <c r="G6" s="451"/>
      <c r="H6" s="360"/>
      <c r="I6" s="451"/>
      <c r="J6" s="360"/>
      <c r="K6" s="360"/>
      <c r="L6" s="451"/>
      <c r="M6" s="451"/>
      <c r="N6" s="451"/>
      <c r="O6" s="451"/>
      <c r="P6" s="451"/>
      <c r="Q6" s="360"/>
      <c r="R6" s="360"/>
      <c r="S6" s="360"/>
      <c r="T6" s="360"/>
      <c r="U6" s="360"/>
      <c r="V6" s="360"/>
      <c r="W6" s="360"/>
      <c r="X6" s="451"/>
      <c r="Y6" s="451"/>
      <c r="Z6" s="360"/>
      <c r="AA6" s="360"/>
      <c r="AB6" s="360"/>
      <c r="AC6" s="360"/>
      <c r="AD6" s="451"/>
      <c r="AE6" s="360"/>
      <c r="AF6" s="451"/>
      <c r="AG6" s="360"/>
      <c r="AH6" s="451"/>
      <c r="AI6" s="360"/>
      <c r="AJ6" s="451"/>
      <c r="AK6" s="360"/>
      <c r="AL6" s="360"/>
      <c r="AM6" s="71"/>
      <c r="AN6" s="71"/>
      <c r="AO6" s="71"/>
      <c r="AP6" s="71"/>
      <c r="AQ6" s="71"/>
      <c r="AR6" s="71"/>
      <c r="AS6" s="71"/>
      <c r="AT6" s="71"/>
      <c r="AU6" s="71"/>
      <c r="AV6" s="71"/>
      <c r="AW6" s="71"/>
      <c r="AX6" s="71"/>
      <c r="AY6" s="71"/>
      <c r="AZ6" s="71"/>
      <c r="BA6" s="71"/>
      <c r="BB6" s="71"/>
      <c r="BC6" s="71"/>
      <c r="BD6" s="71"/>
      <c r="BE6" s="71"/>
      <c r="BF6" s="71"/>
      <c r="BG6" s="71"/>
      <c r="BH6" s="71"/>
      <c r="BI6" s="71"/>
      <c r="BJ6" s="71"/>
      <c r="BK6" s="71"/>
      <c r="BL6" s="71"/>
      <c r="BM6" s="71"/>
      <c r="BN6" s="71"/>
      <c r="BO6" s="71"/>
      <c r="BP6" s="71"/>
      <c r="BQ6" s="71"/>
      <c r="BR6" s="71"/>
      <c r="BS6" s="71"/>
    </row>
    <row r="7" spans="2:71" ht="13.5" customHeight="1">
      <c r="B7" s="454" t="s">
        <v>1325</v>
      </c>
      <c r="C7" s="454"/>
      <c r="D7" s="454"/>
      <c r="E7" s="454"/>
      <c r="F7" s="454"/>
      <c r="G7" s="454"/>
      <c r="H7" s="361"/>
      <c r="I7" s="454"/>
      <c r="J7" s="361"/>
      <c r="K7" s="361"/>
      <c r="L7" s="454"/>
      <c r="M7" s="454"/>
      <c r="N7" s="454"/>
      <c r="O7" s="454"/>
      <c r="P7" s="454"/>
      <c r="Q7" s="361"/>
      <c r="R7" s="361"/>
      <c r="S7" s="361"/>
      <c r="T7" s="361"/>
      <c r="U7" s="361"/>
      <c r="V7" s="361"/>
      <c r="W7" s="361"/>
      <c r="X7" s="454"/>
      <c r="Y7" s="454"/>
      <c r="Z7" s="361"/>
      <c r="AA7" s="361"/>
      <c r="AB7" s="361"/>
      <c r="AC7" s="361"/>
      <c r="AD7" s="454"/>
      <c r="AE7" s="361"/>
      <c r="AF7" s="454"/>
      <c r="AG7" s="361"/>
      <c r="AH7" s="454"/>
      <c r="AI7" s="361"/>
      <c r="AJ7" s="454"/>
      <c r="AK7" s="361"/>
      <c r="AL7" s="361"/>
      <c r="AM7" s="137"/>
      <c r="AN7" s="137"/>
      <c r="AO7" s="137"/>
      <c r="AP7" s="137"/>
      <c r="AQ7" s="137"/>
      <c r="AR7" s="137"/>
      <c r="AS7" s="137"/>
      <c r="AT7" s="137"/>
      <c r="AU7" s="137"/>
      <c r="AV7" s="137"/>
      <c r="AW7" s="137"/>
      <c r="AX7" s="137"/>
      <c r="AY7" s="137"/>
      <c r="AZ7" s="137"/>
      <c r="BA7" s="137"/>
      <c r="BB7" s="137"/>
      <c r="BC7" s="137"/>
      <c r="BD7" s="137"/>
      <c r="BE7" s="137"/>
      <c r="BF7" s="137"/>
      <c r="BG7" s="137"/>
      <c r="BH7" s="137"/>
      <c r="BI7" s="137"/>
      <c r="BJ7" s="137"/>
      <c r="BK7" s="137"/>
      <c r="BL7" s="137"/>
      <c r="BM7" s="137"/>
      <c r="BN7" s="137"/>
      <c r="BO7" s="137"/>
      <c r="BP7" s="137"/>
      <c r="BQ7" s="137"/>
      <c r="BR7" s="137"/>
      <c r="BS7" s="137"/>
    </row>
    <row r="8" spans="2:71" ht="25.5">
      <c r="B8" s="468"/>
      <c r="C8" s="470"/>
      <c r="D8" s="468" t="s">
        <v>1358</v>
      </c>
      <c r="E8" s="468"/>
      <c r="F8" s="468"/>
      <c r="G8" s="468"/>
      <c r="I8" s="468"/>
      <c r="L8" s="468"/>
      <c r="M8" s="468"/>
      <c r="N8" s="468"/>
      <c r="O8" s="468"/>
      <c r="P8" s="468"/>
      <c r="X8" s="468"/>
      <c r="Y8" s="468"/>
      <c r="AD8" s="468"/>
      <c r="AF8" s="468"/>
      <c r="AH8" s="468"/>
      <c r="AJ8" s="468"/>
      <c r="AK8" s="75"/>
    </row>
    <row r="9" spans="2:71" ht="18.75" hidden="1">
      <c r="B9" s="362"/>
      <c r="C9" s="362"/>
      <c r="D9" s="362"/>
      <c r="E9" s="362"/>
      <c r="F9" s="362"/>
      <c r="G9" s="362"/>
      <c r="H9" s="362"/>
      <c r="I9" s="362"/>
      <c r="J9" s="362"/>
      <c r="K9" s="362"/>
      <c r="L9" s="362"/>
      <c r="M9" s="362"/>
      <c r="N9" s="362"/>
      <c r="O9" s="362"/>
      <c r="P9" s="362"/>
      <c r="Q9" s="362"/>
      <c r="R9" s="362"/>
      <c r="S9" s="362"/>
      <c r="T9" s="362"/>
      <c r="U9" s="362"/>
      <c r="V9" s="362"/>
      <c r="W9" s="362"/>
      <c r="X9" s="362"/>
      <c r="Y9" s="362"/>
      <c r="Z9" s="362"/>
      <c r="AA9" s="362"/>
      <c r="AB9" s="362"/>
      <c r="AC9" s="362"/>
      <c r="AD9" s="362"/>
      <c r="AE9" s="362"/>
      <c r="AF9" s="362"/>
      <c r="AG9" s="362"/>
      <c r="AH9" s="362"/>
      <c r="AI9" s="362"/>
      <c r="AJ9" s="362"/>
      <c r="AK9" s="362"/>
      <c r="AL9" s="362"/>
      <c r="AM9" s="82"/>
      <c r="AN9" s="82"/>
      <c r="AO9" s="82"/>
      <c r="AP9" s="82"/>
      <c r="AQ9" s="82"/>
      <c r="AR9" s="82"/>
      <c r="AS9" s="82"/>
      <c r="AT9" s="82"/>
      <c r="AU9" s="82"/>
      <c r="AV9" s="82"/>
      <c r="AW9" s="82"/>
      <c r="AX9" s="82"/>
      <c r="AY9" s="82"/>
      <c r="AZ9" s="82"/>
      <c r="BA9" s="82"/>
      <c r="BB9" s="82"/>
      <c r="BC9" s="82"/>
      <c r="BD9" s="82"/>
      <c r="BE9" s="82"/>
      <c r="BF9" s="82"/>
      <c r="BG9" s="82"/>
      <c r="BH9" s="82"/>
      <c r="BI9" s="82"/>
      <c r="BJ9" s="82"/>
      <c r="BK9" s="82"/>
      <c r="BL9" s="82"/>
      <c r="BM9" s="82"/>
      <c r="BN9" s="82"/>
      <c r="BO9" s="82"/>
      <c r="BP9" s="82"/>
    </row>
    <row r="10" spans="2:71" ht="18.75" hidden="1">
      <c r="B10" s="69"/>
      <c r="C10" s="136"/>
      <c r="D10" s="69"/>
      <c r="E10" s="69"/>
      <c r="F10" s="69"/>
      <c r="G10" s="69"/>
      <c r="H10" s="69"/>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c r="AI10" s="69"/>
      <c r="AJ10" s="69"/>
      <c r="AK10" s="69"/>
      <c r="AL10" s="69"/>
      <c r="AM10" s="82"/>
      <c r="AN10" s="82"/>
      <c r="AO10" s="82"/>
      <c r="AP10" s="82"/>
      <c r="AQ10" s="82"/>
      <c r="AR10" s="82"/>
      <c r="AS10" s="82"/>
      <c r="AT10" s="82"/>
      <c r="AU10" s="82"/>
      <c r="AV10" s="82"/>
      <c r="AW10" s="82"/>
      <c r="AX10" s="82"/>
      <c r="AY10" s="82"/>
      <c r="AZ10" s="82"/>
      <c r="BA10" s="82"/>
      <c r="BB10" s="82"/>
      <c r="BC10" s="82"/>
      <c r="BD10" s="82"/>
      <c r="BE10" s="82"/>
      <c r="BF10" s="82"/>
      <c r="BG10" s="82"/>
      <c r="BH10" s="82"/>
      <c r="BI10" s="82"/>
      <c r="BJ10" s="82"/>
      <c r="BK10" s="82"/>
      <c r="BL10" s="82"/>
      <c r="BM10" s="82"/>
      <c r="BN10" s="82"/>
      <c r="BO10" s="82"/>
      <c r="BP10" s="82"/>
    </row>
    <row r="11" spans="2:71" ht="18.75" hidden="1">
      <c r="B11" s="362"/>
      <c r="C11" s="362"/>
      <c r="D11" s="362"/>
      <c r="E11" s="362"/>
      <c r="F11" s="362"/>
      <c r="G11" s="362"/>
      <c r="H11" s="362"/>
      <c r="I11" s="362"/>
      <c r="J11" s="362"/>
      <c r="K11" s="362"/>
      <c r="L11" s="362"/>
      <c r="M11" s="362"/>
      <c r="N11" s="362"/>
      <c r="O11" s="362"/>
      <c r="P11" s="362"/>
      <c r="Q11" s="362"/>
      <c r="R11" s="362"/>
      <c r="S11" s="362"/>
      <c r="T11" s="362"/>
      <c r="U11" s="362"/>
      <c r="V11" s="362"/>
      <c r="W11" s="362"/>
      <c r="X11" s="362"/>
      <c r="Y11" s="362"/>
      <c r="Z11" s="362"/>
      <c r="AA11" s="362"/>
      <c r="AB11" s="362"/>
      <c r="AC11" s="362"/>
      <c r="AD11" s="362"/>
      <c r="AE11" s="362"/>
      <c r="AF11" s="362"/>
      <c r="AG11" s="362"/>
      <c r="AH11" s="362"/>
      <c r="AI11" s="362"/>
      <c r="AJ11" s="362"/>
      <c r="AK11" s="362"/>
      <c r="AL11" s="362"/>
      <c r="AM11" s="10"/>
      <c r="AN11" s="10"/>
      <c r="AO11" s="10"/>
      <c r="AP11" s="10"/>
      <c r="AQ11" s="10"/>
      <c r="AR11" s="10"/>
      <c r="AS11" s="10"/>
      <c r="AT11" s="10"/>
      <c r="AU11" s="10"/>
      <c r="AV11" s="10"/>
      <c r="AW11" s="10"/>
      <c r="AX11" s="10"/>
      <c r="AY11" s="10"/>
      <c r="AZ11" s="10"/>
      <c r="BA11" s="10"/>
      <c r="BB11" s="10"/>
      <c r="BC11" s="10"/>
      <c r="BD11" s="10"/>
      <c r="BE11" s="10"/>
      <c r="BF11" s="10"/>
      <c r="BG11" s="10"/>
      <c r="BH11" s="10"/>
      <c r="BI11" s="10"/>
      <c r="BJ11" s="10"/>
      <c r="BK11" s="10"/>
      <c r="BL11" s="10"/>
      <c r="BM11" s="10"/>
      <c r="BN11" s="10"/>
      <c r="BO11" s="10"/>
      <c r="BP11" s="10"/>
      <c r="BQ11" s="10"/>
      <c r="BR11" s="10"/>
      <c r="BS11" s="10"/>
    </row>
    <row r="12" spans="2:71" hidden="1">
      <c r="B12" s="363" t="s">
        <v>1326</v>
      </c>
      <c r="C12" s="363"/>
      <c r="D12" s="363"/>
      <c r="E12" s="363"/>
      <c r="F12" s="363"/>
      <c r="G12" s="363"/>
      <c r="H12" s="363"/>
      <c r="I12" s="363"/>
      <c r="J12" s="363"/>
      <c r="K12" s="363"/>
      <c r="L12" s="363"/>
      <c r="M12" s="363"/>
      <c r="N12" s="363"/>
      <c r="O12" s="363"/>
      <c r="P12" s="363"/>
      <c r="Q12" s="363"/>
      <c r="R12" s="363"/>
      <c r="S12" s="363"/>
      <c r="T12" s="363"/>
      <c r="U12" s="363"/>
      <c r="V12" s="363"/>
      <c r="W12" s="363"/>
      <c r="X12" s="363"/>
      <c r="Y12" s="363"/>
      <c r="Z12" s="363"/>
      <c r="AA12" s="363"/>
      <c r="AB12" s="363"/>
      <c r="AC12" s="363"/>
      <c r="AD12" s="363"/>
      <c r="AE12" s="363"/>
      <c r="AF12" s="363"/>
      <c r="AG12" s="363"/>
      <c r="AH12" s="363"/>
      <c r="AI12" s="363"/>
      <c r="AJ12" s="363"/>
      <c r="AK12" s="363"/>
      <c r="AL12" s="363"/>
      <c r="AM12" s="11"/>
      <c r="AN12" s="11"/>
      <c r="AO12" s="11"/>
      <c r="AP12" s="11"/>
      <c r="AQ12" s="11"/>
      <c r="AR12" s="11"/>
      <c r="AS12" s="11"/>
      <c r="AT12" s="11"/>
      <c r="AU12" s="11"/>
      <c r="AV12" s="11"/>
      <c r="AW12" s="11"/>
      <c r="AX12" s="11"/>
      <c r="AY12" s="11"/>
      <c r="AZ12" s="11"/>
      <c r="BA12" s="11"/>
      <c r="BB12" s="11"/>
      <c r="BC12" s="11"/>
      <c r="BD12" s="11"/>
      <c r="BE12" s="11"/>
      <c r="BF12" s="11"/>
      <c r="BG12" s="11"/>
      <c r="BH12" s="11"/>
      <c r="BI12" s="11"/>
      <c r="BJ12" s="11"/>
      <c r="BK12" s="11"/>
      <c r="BL12" s="11"/>
      <c r="BM12" s="11"/>
      <c r="BN12" s="11"/>
      <c r="BO12" s="11"/>
      <c r="BP12" s="11"/>
      <c r="BQ12" s="11"/>
      <c r="BR12" s="11"/>
      <c r="BS12" s="11"/>
    </row>
    <row r="13" spans="2:71" ht="15.75" customHeight="1">
      <c r="B13" s="388"/>
      <c r="C13" s="388"/>
      <c r="D13" s="388"/>
      <c r="E13" s="388"/>
      <c r="F13" s="388"/>
      <c r="G13" s="388"/>
      <c r="H13" s="388"/>
      <c r="I13" s="388"/>
      <c r="J13" s="388"/>
      <c r="K13" s="388"/>
      <c r="L13" s="388"/>
      <c r="M13" s="388"/>
      <c r="N13" s="388"/>
      <c r="O13" s="388"/>
      <c r="P13" s="388"/>
      <c r="Q13" s="388"/>
      <c r="R13" s="388"/>
      <c r="S13" s="388"/>
      <c r="T13" s="388"/>
      <c r="U13" s="388"/>
      <c r="V13" s="388"/>
      <c r="W13" s="388"/>
      <c r="X13" s="388"/>
      <c r="Y13" s="388"/>
      <c r="Z13" s="388"/>
      <c r="AA13" s="388"/>
      <c r="AB13" s="388"/>
      <c r="AC13" s="388"/>
      <c r="AD13" s="388"/>
      <c r="AE13" s="388"/>
      <c r="AF13" s="388"/>
      <c r="AG13" s="388"/>
      <c r="AH13" s="388"/>
      <c r="AI13" s="388"/>
      <c r="AJ13" s="388"/>
      <c r="AK13" s="388"/>
      <c r="AL13" s="138"/>
    </row>
    <row r="14" spans="2:71" ht="72.75" customHeight="1">
      <c r="B14" s="389" t="s">
        <v>6</v>
      </c>
      <c r="C14" s="389" t="s">
        <v>7</v>
      </c>
      <c r="D14" s="389" t="s">
        <v>8</v>
      </c>
      <c r="E14" s="390" t="s">
        <v>477</v>
      </c>
      <c r="F14" s="390" t="s">
        <v>394</v>
      </c>
      <c r="G14" s="389" t="s">
        <v>478</v>
      </c>
      <c r="H14" s="389"/>
      <c r="I14" s="391" t="s">
        <v>479</v>
      </c>
      <c r="J14" s="391"/>
      <c r="K14" s="389" t="s">
        <v>480</v>
      </c>
      <c r="L14" s="389" t="s">
        <v>481</v>
      </c>
      <c r="M14" s="389"/>
      <c r="N14" s="389"/>
      <c r="O14" s="389"/>
      <c r="P14" s="389"/>
      <c r="Q14" s="389"/>
      <c r="R14" s="389"/>
      <c r="S14" s="389"/>
      <c r="T14" s="389"/>
      <c r="U14" s="389"/>
      <c r="V14" s="389" t="s">
        <v>482</v>
      </c>
      <c r="W14" s="389"/>
      <c r="X14" s="389"/>
      <c r="Y14" s="389"/>
      <c r="Z14" s="389"/>
      <c r="AA14" s="389"/>
      <c r="AB14" s="389" t="s">
        <v>483</v>
      </c>
      <c r="AC14" s="389"/>
      <c r="AD14" s="392" t="s">
        <v>484</v>
      </c>
      <c r="AE14" s="392"/>
      <c r="AF14" s="392"/>
      <c r="AG14" s="392"/>
      <c r="AH14" s="392"/>
      <c r="AI14" s="392"/>
      <c r="AJ14" s="392"/>
      <c r="AK14" s="392"/>
      <c r="AL14" s="389" t="s">
        <v>485</v>
      </c>
    </row>
    <row r="15" spans="2:71" ht="66" customHeight="1">
      <c r="B15" s="389"/>
      <c r="C15" s="389"/>
      <c r="D15" s="389"/>
      <c r="E15" s="390"/>
      <c r="F15" s="390"/>
      <c r="G15" s="389"/>
      <c r="H15" s="389"/>
      <c r="I15" s="391"/>
      <c r="J15" s="391"/>
      <c r="K15" s="389"/>
      <c r="L15" s="389" t="s">
        <v>1315</v>
      </c>
      <c r="M15" s="389"/>
      <c r="N15" s="389"/>
      <c r="O15" s="389"/>
      <c r="P15" s="389"/>
      <c r="Q15" s="389" t="s">
        <v>486</v>
      </c>
      <c r="R15" s="389"/>
      <c r="S15" s="389"/>
      <c r="T15" s="389"/>
      <c r="U15" s="389"/>
      <c r="V15" s="389" t="s">
        <v>487</v>
      </c>
      <c r="W15" s="389"/>
      <c r="X15" s="389" t="s">
        <v>1324</v>
      </c>
      <c r="Y15" s="389"/>
      <c r="Z15" s="389" t="s">
        <v>488</v>
      </c>
      <c r="AA15" s="389"/>
      <c r="AB15" s="389"/>
      <c r="AC15" s="389"/>
      <c r="AD15" s="393">
        <v>2020</v>
      </c>
      <c r="AE15" s="393"/>
      <c r="AF15" s="393">
        <v>2021</v>
      </c>
      <c r="AG15" s="393"/>
      <c r="AH15" s="393">
        <v>2022</v>
      </c>
      <c r="AI15" s="393"/>
      <c r="AJ15" s="389" t="s">
        <v>1323</v>
      </c>
      <c r="AK15" s="389" t="s">
        <v>489</v>
      </c>
      <c r="AL15" s="389"/>
    </row>
    <row r="16" spans="2:71" ht="135" customHeight="1">
      <c r="B16" s="389"/>
      <c r="C16" s="389"/>
      <c r="D16" s="389"/>
      <c r="E16" s="390"/>
      <c r="F16" s="390"/>
      <c r="G16" s="143" t="s">
        <v>1315</v>
      </c>
      <c r="H16" s="143" t="s">
        <v>71</v>
      </c>
      <c r="I16" s="143" t="s">
        <v>1315</v>
      </c>
      <c r="J16" s="143" t="s">
        <v>71</v>
      </c>
      <c r="K16" s="389"/>
      <c r="L16" s="140" t="s">
        <v>490</v>
      </c>
      <c r="M16" s="140" t="s">
        <v>491</v>
      </c>
      <c r="N16" s="140" t="s">
        <v>492</v>
      </c>
      <c r="O16" s="140" t="s">
        <v>493</v>
      </c>
      <c r="P16" s="140" t="s">
        <v>494</v>
      </c>
      <c r="Q16" s="140" t="s">
        <v>490</v>
      </c>
      <c r="R16" s="140" t="s">
        <v>491</v>
      </c>
      <c r="S16" s="140" t="s">
        <v>492</v>
      </c>
      <c r="T16" s="140" t="s">
        <v>493</v>
      </c>
      <c r="U16" s="140" t="s">
        <v>494</v>
      </c>
      <c r="V16" s="140" t="s">
        <v>495</v>
      </c>
      <c r="W16" s="140" t="s">
        <v>496</v>
      </c>
      <c r="X16" s="140" t="s">
        <v>495</v>
      </c>
      <c r="Y16" s="140" t="s">
        <v>496</v>
      </c>
      <c r="Z16" s="140" t="s">
        <v>495</v>
      </c>
      <c r="AA16" s="140" t="s">
        <v>496</v>
      </c>
      <c r="AB16" s="139" t="s">
        <v>497</v>
      </c>
      <c r="AC16" s="139" t="s">
        <v>498</v>
      </c>
      <c r="AD16" s="139" t="s">
        <v>1315</v>
      </c>
      <c r="AE16" s="139" t="s">
        <v>498</v>
      </c>
      <c r="AF16" s="355" t="s">
        <v>1315</v>
      </c>
      <c r="AG16" s="139" t="s">
        <v>500</v>
      </c>
      <c r="AH16" s="355" t="s">
        <v>1315</v>
      </c>
      <c r="AI16" s="139" t="s">
        <v>500</v>
      </c>
      <c r="AJ16" s="389"/>
      <c r="AK16" s="389"/>
      <c r="AL16" s="389"/>
    </row>
    <row r="17" spans="1:38" ht="19.5" customHeight="1">
      <c r="B17" s="139">
        <v>1</v>
      </c>
      <c r="C17" s="139">
        <v>2</v>
      </c>
      <c r="D17" s="139">
        <v>3</v>
      </c>
      <c r="E17" s="139">
        <v>4</v>
      </c>
      <c r="F17" s="139">
        <v>5</v>
      </c>
      <c r="G17" s="139">
        <v>6</v>
      </c>
      <c r="H17" s="139">
        <v>7</v>
      </c>
      <c r="I17" s="139">
        <v>8</v>
      </c>
      <c r="J17" s="139">
        <v>9</v>
      </c>
      <c r="K17" s="139">
        <v>10</v>
      </c>
      <c r="L17" s="139">
        <v>11</v>
      </c>
      <c r="M17" s="139">
        <v>12</v>
      </c>
      <c r="N17" s="139">
        <v>13</v>
      </c>
      <c r="O17" s="139">
        <v>14</v>
      </c>
      <c r="P17" s="139">
        <v>15</v>
      </c>
      <c r="Q17" s="139">
        <v>16</v>
      </c>
      <c r="R17" s="139">
        <v>17</v>
      </c>
      <c r="S17" s="139">
        <v>18</v>
      </c>
      <c r="T17" s="139">
        <v>19</v>
      </c>
      <c r="U17" s="139">
        <v>20</v>
      </c>
      <c r="V17" s="139">
        <v>21</v>
      </c>
      <c r="W17" s="139">
        <v>22</v>
      </c>
      <c r="X17" s="139">
        <v>23</v>
      </c>
      <c r="Y17" s="139">
        <v>24</v>
      </c>
      <c r="Z17" s="139">
        <v>25</v>
      </c>
      <c r="AA17" s="139">
        <v>26</v>
      </c>
      <c r="AB17" s="139">
        <v>27</v>
      </c>
      <c r="AC17" s="139">
        <v>28</v>
      </c>
      <c r="AD17" s="144" t="s">
        <v>501</v>
      </c>
      <c r="AE17" s="144" t="s">
        <v>502</v>
      </c>
      <c r="AF17" s="144" t="s">
        <v>503</v>
      </c>
      <c r="AG17" s="144" t="s">
        <v>504</v>
      </c>
      <c r="AH17" s="144" t="s">
        <v>505</v>
      </c>
      <c r="AI17" s="144" t="s">
        <v>506</v>
      </c>
      <c r="AJ17" s="139">
        <v>30</v>
      </c>
      <c r="AK17" s="139">
        <v>31</v>
      </c>
      <c r="AL17" s="139">
        <v>32</v>
      </c>
    </row>
    <row r="18" spans="1:38" ht="37.5">
      <c r="A18" s="145">
        <f>'1'!A18</f>
        <v>0</v>
      </c>
      <c r="B18" s="146">
        <v>0</v>
      </c>
      <c r="C18" s="23" t="s">
        <v>173</v>
      </c>
      <c r="D18" s="24" t="s">
        <v>507</v>
      </c>
      <c r="E18" s="24">
        <f>'1'!E18</f>
        <v>0</v>
      </c>
      <c r="F18" s="24">
        <f>'1'!F18</f>
        <v>0</v>
      </c>
      <c r="G18" s="24">
        <f>'1'!G18</f>
        <v>0</v>
      </c>
      <c r="H18" s="24">
        <f>'1'!H18</f>
        <v>0</v>
      </c>
      <c r="I18" s="62">
        <f t="shared" ref="I18:AK18" si="0">SUM(I19:I24)</f>
        <v>440.78625</v>
      </c>
      <c r="J18" s="62">
        <f t="shared" si="0"/>
        <v>1188.6500000000001</v>
      </c>
      <c r="K18" s="62">
        <f t="shared" si="0"/>
        <v>1.4479888050847458</v>
      </c>
      <c r="L18" s="62">
        <f t="shared" si="0"/>
        <v>31096.725417223875</v>
      </c>
      <c r="M18" s="62">
        <f t="shared" si="0"/>
        <v>2020.0691299999996</v>
      </c>
      <c r="N18" s="62">
        <f t="shared" si="0"/>
        <v>15570.857626968236</v>
      </c>
      <c r="O18" s="62">
        <f t="shared" si="0"/>
        <v>10490.164643278002</v>
      </c>
      <c r="P18" s="62">
        <f t="shared" si="0"/>
        <v>3015.6340169776386</v>
      </c>
      <c r="Q18" s="62">
        <f t="shared" si="0"/>
        <v>0</v>
      </c>
      <c r="R18" s="62">
        <f t="shared" si="0"/>
        <v>0</v>
      </c>
      <c r="S18" s="62">
        <f t="shared" si="0"/>
        <v>0</v>
      </c>
      <c r="T18" s="62">
        <f t="shared" si="0"/>
        <v>0</v>
      </c>
      <c r="U18" s="62">
        <f t="shared" si="0"/>
        <v>0</v>
      </c>
      <c r="V18" s="62">
        <f t="shared" si="0"/>
        <v>0</v>
      </c>
      <c r="W18" s="62">
        <f t="shared" si="0"/>
        <v>0</v>
      </c>
      <c r="X18" s="62">
        <f t="shared" si="0"/>
        <v>1559.9018418615819</v>
      </c>
      <c r="Y18" s="62">
        <f t="shared" si="0"/>
        <v>31091.988865398791</v>
      </c>
      <c r="Z18" s="62">
        <f t="shared" si="0"/>
        <v>0</v>
      </c>
      <c r="AA18" s="62">
        <f t="shared" si="0"/>
        <v>0</v>
      </c>
      <c r="AB18" s="62">
        <f t="shared" si="0"/>
        <v>0</v>
      </c>
      <c r="AC18" s="62">
        <f t="shared" si="0"/>
        <v>0</v>
      </c>
      <c r="AD18" s="62">
        <f t="shared" si="0"/>
        <v>2030.4980833333334</v>
      </c>
      <c r="AE18" s="62">
        <f t="shared" si="0"/>
        <v>0</v>
      </c>
      <c r="AF18" s="62">
        <f t="shared" si="0"/>
        <v>11510.275899815177</v>
      </c>
      <c r="AG18" s="62">
        <f t="shared" si="0"/>
        <v>0</v>
      </c>
      <c r="AH18" s="62">
        <f t="shared" si="0"/>
        <v>7650.1754929681592</v>
      </c>
      <c r="AI18" s="62">
        <f t="shared" si="0"/>
        <v>0</v>
      </c>
      <c r="AJ18" s="62">
        <f t="shared" si="0"/>
        <v>21190.949476116668</v>
      </c>
      <c r="AK18" s="62">
        <f t="shared" si="0"/>
        <v>0</v>
      </c>
      <c r="AL18" s="62"/>
    </row>
    <row r="19" spans="1:38" ht="28.5" customHeight="1">
      <c r="A19" s="145">
        <f>'1'!A19</f>
        <v>0</v>
      </c>
      <c r="B19" s="25" t="s">
        <v>175</v>
      </c>
      <c r="C19" s="26" t="s">
        <v>176</v>
      </c>
      <c r="D19" s="27" t="s">
        <v>174</v>
      </c>
      <c r="E19" s="27">
        <f>'1'!E19</f>
        <v>0</v>
      </c>
      <c r="F19" s="27">
        <f>'1'!F19</f>
        <v>0</v>
      </c>
      <c r="G19" s="27">
        <f>'1'!G19</f>
        <v>0</v>
      </c>
      <c r="H19" s="27">
        <f>'1'!H19</f>
        <v>0</v>
      </c>
      <c r="I19" s="58">
        <f t="shared" ref="I19:R24" si="1">SUMIF($A$25:$A$131,$B19,I$25:I$131)</f>
        <v>0</v>
      </c>
      <c r="J19" s="58">
        <f t="shared" si="1"/>
        <v>0</v>
      </c>
      <c r="K19" s="58">
        <f t="shared" si="1"/>
        <v>0</v>
      </c>
      <c r="L19" s="58">
        <f t="shared" si="1"/>
        <v>393.81716666666671</v>
      </c>
      <c r="M19" s="58">
        <f t="shared" si="1"/>
        <v>31.126916666666666</v>
      </c>
      <c r="N19" s="58">
        <f t="shared" si="1"/>
        <v>362.69024999999999</v>
      </c>
      <c r="O19" s="58">
        <f t="shared" si="1"/>
        <v>0</v>
      </c>
      <c r="P19" s="58">
        <f t="shared" si="1"/>
        <v>0</v>
      </c>
      <c r="Q19" s="58">
        <f t="shared" si="1"/>
        <v>0</v>
      </c>
      <c r="R19" s="58">
        <f t="shared" si="1"/>
        <v>0</v>
      </c>
      <c r="S19" s="58">
        <f t="shared" ref="S19:AB24" si="2">SUMIF($A$25:$A$131,$B19,S$25:S$131)</f>
        <v>0</v>
      </c>
      <c r="T19" s="58">
        <f t="shared" si="2"/>
        <v>0</v>
      </c>
      <c r="U19" s="58">
        <f t="shared" si="2"/>
        <v>0</v>
      </c>
      <c r="V19" s="58">
        <f t="shared" si="2"/>
        <v>0</v>
      </c>
      <c r="W19" s="58">
        <f t="shared" si="2"/>
        <v>0</v>
      </c>
      <c r="X19" s="58">
        <f t="shared" si="2"/>
        <v>368.75961833333338</v>
      </c>
      <c r="Y19" s="58">
        <f t="shared" si="2"/>
        <v>393.81716666666671</v>
      </c>
      <c r="Z19" s="58">
        <f t="shared" si="2"/>
        <v>0</v>
      </c>
      <c r="AA19" s="58">
        <f t="shared" si="2"/>
        <v>0</v>
      </c>
      <c r="AB19" s="58">
        <f t="shared" si="2"/>
        <v>0</v>
      </c>
      <c r="AC19" s="58">
        <f t="shared" ref="AC19:AK24" si="3">SUMIF($A$25:$A$131,$B19,AC$25:AC$131)</f>
        <v>0</v>
      </c>
      <c r="AD19" s="58">
        <f t="shared" si="3"/>
        <v>0</v>
      </c>
      <c r="AE19" s="58">
        <f t="shared" si="3"/>
        <v>0</v>
      </c>
      <c r="AF19" s="58">
        <f t="shared" si="3"/>
        <v>38.22350466666667</v>
      </c>
      <c r="AG19" s="58">
        <f t="shared" si="3"/>
        <v>0</v>
      </c>
      <c r="AH19" s="58">
        <f t="shared" si="3"/>
        <v>297.2593333333333</v>
      </c>
      <c r="AI19" s="58">
        <f t="shared" si="3"/>
        <v>0</v>
      </c>
      <c r="AJ19" s="58">
        <f t="shared" si="3"/>
        <v>335.48283800000002</v>
      </c>
      <c r="AK19" s="58">
        <f t="shared" si="3"/>
        <v>0</v>
      </c>
      <c r="AL19" s="58"/>
    </row>
    <row r="20" spans="1:38" ht="44.85" customHeight="1">
      <c r="A20" s="145">
        <f>'1'!A20</f>
        <v>0</v>
      </c>
      <c r="B20" s="28" t="s">
        <v>177</v>
      </c>
      <c r="C20" s="29" t="s">
        <v>178</v>
      </c>
      <c r="D20" s="30" t="s">
        <v>174</v>
      </c>
      <c r="E20" s="30">
        <f>'1'!E20</f>
        <v>0</v>
      </c>
      <c r="F20" s="30">
        <f>'1'!F20</f>
        <v>0</v>
      </c>
      <c r="G20" s="30">
        <f>'1'!G20</f>
        <v>0</v>
      </c>
      <c r="H20" s="30">
        <f>'1'!H20</f>
        <v>0</v>
      </c>
      <c r="I20" s="57">
        <f t="shared" si="1"/>
        <v>193.41800000000001</v>
      </c>
      <c r="J20" s="57">
        <f t="shared" si="1"/>
        <v>1188.6500000000001</v>
      </c>
      <c r="K20" s="57">
        <f t="shared" si="1"/>
        <v>1.4479888050847458</v>
      </c>
      <c r="L20" s="57">
        <f t="shared" si="1"/>
        <v>1583.9001862500068</v>
      </c>
      <c r="M20" s="57">
        <f t="shared" si="1"/>
        <v>105.33066666666667</v>
      </c>
      <c r="N20" s="57">
        <f t="shared" si="1"/>
        <v>1478.0398315833399</v>
      </c>
      <c r="O20" s="57">
        <f t="shared" si="1"/>
        <v>0.52968800000000005</v>
      </c>
      <c r="P20" s="57">
        <f t="shared" si="1"/>
        <v>0</v>
      </c>
      <c r="Q20" s="57">
        <f t="shared" si="1"/>
        <v>0</v>
      </c>
      <c r="R20" s="57">
        <f t="shared" si="1"/>
        <v>0</v>
      </c>
      <c r="S20" s="57">
        <f t="shared" si="2"/>
        <v>0</v>
      </c>
      <c r="T20" s="57">
        <f t="shared" si="2"/>
        <v>0</v>
      </c>
      <c r="U20" s="57">
        <f t="shared" si="2"/>
        <v>0</v>
      </c>
      <c r="V20" s="57">
        <f t="shared" si="2"/>
        <v>0</v>
      </c>
      <c r="W20" s="57">
        <f t="shared" si="2"/>
        <v>0</v>
      </c>
      <c r="X20" s="57">
        <f t="shared" si="2"/>
        <v>1191.1422235282485</v>
      </c>
      <c r="Y20" s="57">
        <f t="shared" si="2"/>
        <v>1582.4521974449219</v>
      </c>
      <c r="Z20" s="57">
        <f t="shared" si="2"/>
        <v>0</v>
      </c>
      <c r="AA20" s="57">
        <f t="shared" si="2"/>
        <v>0</v>
      </c>
      <c r="AB20" s="57">
        <f t="shared" si="2"/>
        <v>0</v>
      </c>
      <c r="AC20" s="57">
        <f t="shared" si="3"/>
        <v>0</v>
      </c>
      <c r="AD20" s="57">
        <f t="shared" si="3"/>
        <v>0</v>
      </c>
      <c r="AE20" s="57">
        <f t="shared" si="3"/>
        <v>0</v>
      </c>
      <c r="AF20" s="57">
        <f t="shared" si="3"/>
        <v>248.00319328184668</v>
      </c>
      <c r="AG20" s="57">
        <f t="shared" si="3"/>
        <v>0</v>
      </c>
      <c r="AH20" s="57">
        <f t="shared" si="3"/>
        <v>1335.8966596348266</v>
      </c>
      <c r="AI20" s="57">
        <f t="shared" si="3"/>
        <v>0</v>
      </c>
      <c r="AJ20" s="57">
        <f t="shared" si="3"/>
        <v>1583.8998529166734</v>
      </c>
      <c r="AK20" s="57">
        <f t="shared" si="3"/>
        <v>0</v>
      </c>
      <c r="AL20" s="57"/>
    </row>
    <row r="21" spans="1:38" ht="75">
      <c r="A21" s="145">
        <f>'1'!A21</f>
        <v>0</v>
      </c>
      <c r="B21" s="25" t="s">
        <v>179</v>
      </c>
      <c r="C21" s="31" t="s">
        <v>180</v>
      </c>
      <c r="D21" s="27" t="s">
        <v>174</v>
      </c>
      <c r="E21" s="27">
        <f>'1'!E21</f>
        <v>0</v>
      </c>
      <c r="F21" s="27">
        <f>'1'!F21</f>
        <v>0</v>
      </c>
      <c r="G21" s="27">
        <f>'1'!G21</f>
        <v>0</v>
      </c>
      <c r="H21" s="27">
        <f>'1'!H21</f>
        <v>0</v>
      </c>
      <c r="I21" s="58">
        <f t="shared" si="1"/>
        <v>247.36825000000002</v>
      </c>
      <c r="J21" s="58">
        <f t="shared" si="1"/>
        <v>0</v>
      </c>
      <c r="K21" s="58">
        <f t="shared" si="1"/>
        <v>0</v>
      </c>
      <c r="L21" s="58">
        <f t="shared" si="1"/>
        <v>29117.602695773869</v>
      </c>
      <c r="M21" s="58">
        <f t="shared" si="1"/>
        <v>1883.6115466666663</v>
      </c>
      <c r="N21" s="58">
        <f t="shared" si="1"/>
        <v>13728.722176851563</v>
      </c>
      <c r="O21" s="58">
        <f t="shared" si="1"/>
        <v>10489.634955278001</v>
      </c>
      <c r="P21" s="58">
        <f t="shared" si="1"/>
        <v>3015.6340169776386</v>
      </c>
      <c r="Q21" s="58">
        <f t="shared" si="1"/>
        <v>0</v>
      </c>
      <c r="R21" s="58">
        <f t="shared" si="1"/>
        <v>0</v>
      </c>
      <c r="S21" s="58">
        <f t="shared" si="2"/>
        <v>0</v>
      </c>
      <c r="T21" s="58">
        <f t="shared" si="2"/>
        <v>0</v>
      </c>
      <c r="U21" s="58">
        <f t="shared" si="2"/>
        <v>0</v>
      </c>
      <c r="V21" s="58">
        <f t="shared" si="2"/>
        <v>0</v>
      </c>
      <c r="W21" s="58">
        <f t="shared" si="2"/>
        <v>0</v>
      </c>
      <c r="X21" s="58">
        <f t="shared" si="2"/>
        <v>0</v>
      </c>
      <c r="Y21" s="58">
        <f t="shared" si="2"/>
        <v>29114.314132753869</v>
      </c>
      <c r="Z21" s="58">
        <f t="shared" si="2"/>
        <v>0</v>
      </c>
      <c r="AA21" s="58">
        <f t="shared" si="2"/>
        <v>0</v>
      </c>
      <c r="AB21" s="58">
        <f t="shared" si="2"/>
        <v>0</v>
      </c>
      <c r="AC21" s="58">
        <f t="shared" si="3"/>
        <v>0</v>
      </c>
      <c r="AD21" s="58">
        <f t="shared" si="3"/>
        <v>2030.4980833333334</v>
      </c>
      <c r="AE21" s="58">
        <f t="shared" si="3"/>
        <v>0</v>
      </c>
      <c r="AF21" s="58">
        <f t="shared" si="3"/>
        <v>11222.64383333333</v>
      </c>
      <c r="AG21" s="58">
        <f t="shared" si="3"/>
        <v>0</v>
      </c>
      <c r="AH21" s="58">
        <f t="shared" si="3"/>
        <v>6017.0194999999994</v>
      </c>
      <c r="AI21" s="58">
        <f t="shared" si="3"/>
        <v>0</v>
      </c>
      <c r="AJ21" s="58">
        <f t="shared" si="3"/>
        <v>19270.161416666659</v>
      </c>
      <c r="AK21" s="58">
        <f t="shared" si="3"/>
        <v>0</v>
      </c>
      <c r="AL21" s="58"/>
    </row>
    <row r="22" spans="1:38" ht="37.5">
      <c r="A22" s="145">
        <f>'1'!A22</f>
        <v>0</v>
      </c>
      <c r="B22" s="28" t="s">
        <v>181</v>
      </c>
      <c r="C22" s="29" t="s">
        <v>182</v>
      </c>
      <c r="D22" s="30" t="s">
        <v>174</v>
      </c>
      <c r="E22" s="30">
        <f>'1'!E22</f>
        <v>0</v>
      </c>
      <c r="F22" s="30">
        <f>'1'!F22</f>
        <v>0</v>
      </c>
      <c r="G22" s="30">
        <f>'1'!G22</f>
        <v>0</v>
      </c>
      <c r="H22" s="30">
        <f>'1'!H22</f>
        <v>0</v>
      </c>
      <c r="I22" s="57">
        <f t="shared" si="1"/>
        <v>0</v>
      </c>
      <c r="J22" s="57">
        <f t="shared" si="1"/>
        <v>0</v>
      </c>
      <c r="K22" s="57">
        <f t="shared" si="1"/>
        <v>0</v>
      </c>
      <c r="L22" s="57">
        <f t="shared" si="1"/>
        <v>0</v>
      </c>
      <c r="M22" s="57">
        <f t="shared" si="1"/>
        <v>0</v>
      </c>
      <c r="N22" s="57">
        <f t="shared" si="1"/>
        <v>0</v>
      </c>
      <c r="O22" s="57">
        <f t="shared" si="1"/>
        <v>0</v>
      </c>
      <c r="P22" s="57">
        <f t="shared" si="1"/>
        <v>0</v>
      </c>
      <c r="Q22" s="57">
        <f t="shared" si="1"/>
        <v>0</v>
      </c>
      <c r="R22" s="57">
        <f t="shared" si="1"/>
        <v>0</v>
      </c>
      <c r="S22" s="57">
        <f t="shared" si="2"/>
        <v>0</v>
      </c>
      <c r="T22" s="57">
        <f t="shared" si="2"/>
        <v>0</v>
      </c>
      <c r="U22" s="57">
        <f t="shared" si="2"/>
        <v>0</v>
      </c>
      <c r="V22" s="57">
        <f t="shared" si="2"/>
        <v>0</v>
      </c>
      <c r="W22" s="57">
        <f t="shared" si="2"/>
        <v>0</v>
      </c>
      <c r="X22" s="57">
        <f t="shared" si="2"/>
        <v>0</v>
      </c>
      <c r="Y22" s="57">
        <f t="shared" si="2"/>
        <v>0</v>
      </c>
      <c r="Z22" s="57">
        <f t="shared" si="2"/>
        <v>0</v>
      </c>
      <c r="AA22" s="57">
        <f t="shared" si="2"/>
        <v>0</v>
      </c>
      <c r="AB22" s="57">
        <f t="shared" si="2"/>
        <v>0</v>
      </c>
      <c r="AC22" s="57">
        <f t="shared" si="3"/>
        <v>0</v>
      </c>
      <c r="AD22" s="57">
        <f t="shared" si="3"/>
        <v>0</v>
      </c>
      <c r="AE22" s="57">
        <f t="shared" si="3"/>
        <v>0</v>
      </c>
      <c r="AF22" s="57">
        <f t="shared" si="3"/>
        <v>0</v>
      </c>
      <c r="AG22" s="57">
        <f t="shared" si="3"/>
        <v>0</v>
      </c>
      <c r="AH22" s="57">
        <f t="shared" si="3"/>
        <v>0</v>
      </c>
      <c r="AI22" s="57">
        <f t="shared" si="3"/>
        <v>0</v>
      </c>
      <c r="AJ22" s="57">
        <f t="shared" si="3"/>
        <v>0</v>
      </c>
      <c r="AK22" s="57">
        <f t="shared" si="3"/>
        <v>0</v>
      </c>
      <c r="AL22" s="57"/>
    </row>
    <row r="23" spans="1:38" ht="56.25">
      <c r="A23" s="145">
        <f>'1'!A23</f>
        <v>0</v>
      </c>
      <c r="B23" s="25" t="s">
        <v>183</v>
      </c>
      <c r="C23" s="26" t="s">
        <v>184</v>
      </c>
      <c r="D23" s="27" t="s">
        <v>174</v>
      </c>
      <c r="E23" s="27">
        <f>'1'!E23</f>
        <v>0</v>
      </c>
      <c r="F23" s="27">
        <f>'1'!F23</f>
        <v>0</v>
      </c>
      <c r="G23" s="27">
        <f>'1'!G23</f>
        <v>0</v>
      </c>
      <c r="H23" s="27">
        <f>'1'!H23</f>
        <v>0</v>
      </c>
      <c r="I23" s="58">
        <f t="shared" si="1"/>
        <v>0</v>
      </c>
      <c r="J23" s="58">
        <f t="shared" si="1"/>
        <v>0</v>
      </c>
      <c r="K23" s="58">
        <f t="shared" si="1"/>
        <v>0</v>
      </c>
      <c r="L23" s="58">
        <f t="shared" si="1"/>
        <v>0</v>
      </c>
      <c r="M23" s="58">
        <f t="shared" si="1"/>
        <v>0</v>
      </c>
      <c r="N23" s="58">
        <f t="shared" si="1"/>
        <v>0</v>
      </c>
      <c r="O23" s="58">
        <f t="shared" si="1"/>
        <v>0</v>
      </c>
      <c r="P23" s="58">
        <f t="shared" si="1"/>
        <v>0</v>
      </c>
      <c r="Q23" s="58">
        <f t="shared" si="1"/>
        <v>0</v>
      </c>
      <c r="R23" s="58">
        <f t="shared" si="1"/>
        <v>0</v>
      </c>
      <c r="S23" s="58">
        <f t="shared" si="2"/>
        <v>0</v>
      </c>
      <c r="T23" s="58">
        <f t="shared" si="2"/>
        <v>0</v>
      </c>
      <c r="U23" s="58">
        <f t="shared" si="2"/>
        <v>0</v>
      </c>
      <c r="V23" s="58">
        <f t="shared" si="2"/>
        <v>0</v>
      </c>
      <c r="W23" s="58">
        <f t="shared" si="2"/>
        <v>0</v>
      </c>
      <c r="X23" s="58">
        <f t="shared" si="2"/>
        <v>0</v>
      </c>
      <c r="Y23" s="58">
        <f t="shared" si="2"/>
        <v>0</v>
      </c>
      <c r="Z23" s="58">
        <f t="shared" si="2"/>
        <v>0</v>
      </c>
      <c r="AA23" s="58">
        <f t="shared" si="2"/>
        <v>0</v>
      </c>
      <c r="AB23" s="58">
        <f t="shared" si="2"/>
        <v>0</v>
      </c>
      <c r="AC23" s="58">
        <f t="shared" si="3"/>
        <v>0</v>
      </c>
      <c r="AD23" s="58">
        <f t="shared" si="3"/>
        <v>0</v>
      </c>
      <c r="AE23" s="58">
        <f t="shared" si="3"/>
        <v>0</v>
      </c>
      <c r="AF23" s="58">
        <f t="shared" si="3"/>
        <v>0</v>
      </c>
      <c r="AG23" s="58">
        <f t="shared" si="3"/>
        <v>0</v>
      </c>
      <c r="AH23" s="58">
        <f t="shared" si="3"/>
        <v>0</v>
      </c>
      <c r="AI23" s="58">
        <f t="shared" si="3"/>
        <v>0</v>
      </c>
      <c r="AJ23" s="58">
        <f t="shared" si="3"/>
        <v>0</v>
      </c>
      <c r="AK23" s="58">
        <f t="shared" si="3"/>
        <v>0</v>
      </c>
      <c r="AL23" s="58"/>
    </row>
    <row r="24" spans="1:38" ht="18.75">
      <c r="A24" s="145">
        <f>'1'!A24</f>
        <v>0</v>
      </c>
      <c r="B24" s="28" t="s">
        <v>185</v>
      </c>
      <c r="C24" s="32" t="s">
        <v>186</v>
      </c>
      <c r="D24" s="30" t="s">
        <v>174</v>
      </c>
      <c r="E24" s="30">
        <f>'1'!E24</f>
        <v>0</v>
      </c>
      <c r="F24" s="30">
        <f>'1'!F24</f>
        <v>0</v>
      </c>
      <c r="G24" s="30">
        <f>'1'!G24</f>
        <v>0</v>
      </c>
      <c r="H24" s="30">
        <f>'1'!H24</f>
        <v>0</v>
      </c>
      <c r="I24" s="57">
        <f t="shared" si="1"/>
        <v>0</v>
      </c>
      <c r="J24" s="57">
        <f t="shared" si="1"/>
        <v>0</v>
      </c>
      <c r="K24" s="57">
        <f t="shared" si="1"/>
        <v>0</v>
      </c>
      <c r="L24" s="57">
        <f t="shared" si="1"/>
        <v>1.4053685333333332</v>
      </c>
      <c r="M24" s="57">
        <f t="shared" si="1"/>
        <v>0</v>
      </c>
      <c r="N24" s="57">
        <f t="shared" si="1"/>
        <v>1.4053685333333332</v>
      </c>
      <c r="O24" s="57">
        <f t="shared" si="1"/>
        <v>0</v>
      </c>
      <c r="P24" s="57">
        <f t="shared" si="1"/>
        <v>0</v>
      </c>
      <c r="Q24" s="57">
        <f t="shared" si="1"/>
        <v>0</v>
      </c>
      <c r="R24" s="57">
        <f t="shared" si="1"/>
        <v>0</v>
      </c>
      <c r="S24" s="57">
        <f t="shared" si="2"/>
        <v>0</v>
      </c>
      <c r="T24" s="57">
        <f t="shared" si="2"/>
        <v>0</v>
      </c>
      <c r="U24" s="57">
        <f t="shared" si="2"/>
        <v>0</v>
      </c>
      <c r="V24" s="57">
        <f t="shared" si="2"/>
        <v>0</v>
      </c>
      <c r="W24" s="57">
        <f t="shared" si="2"/>
        <v>0</v>
      </c>
      <c r="X24" s="57">
        <f t="shared" si="2"/>
        <v>0</v>
      </c>
      <c r="Y24" s="57">
        <f t="shared" si="2"/>
        <v>1.4053685333333332</v>
      </c>
      <c r="Z24" s="57">
        <f t="shared" si="2"/>
        <v>0</v>
      </c>
      <c r="AA24" s="57">
        <f t="shared" si="2"/>
        <v>0</v>
      </c>
      <c r="AB24" s="57">
        <f t="shared" si="2"/>
        <v>0</v>
      </c>
      <c r="AC24" s="57">
        <f t="shared" si="3"/>
        <v>0</v>
      </c>
      <c r="AD24" s="57">
        <f t="shared" si="3"/>
        <v>0</v>
      </c>
      <c r="AE24" s="57">
        <f t="shared" si="3"/>
        <v>0</v>
      </c>
      <c r="AF24" s="57">
        <f t="shared" si="3"/>
        <v>1.4053685333333332</v>
      </c>
      <c r="AG24" s="57">
        <f t="shared" si="3"/>
        <v>0</v>
      </c>
      <c r="AH24" s="57">
        <f t="shared" si="3"/>
        <v>0</v>
      </c>
      <c r="AI24" s="57">
        <f t="shared" si="3"/>
        <v>0</v>
      </c>
      <c r="AJ24" s="57">
        <f t="shared" si="3"/>
        <v>1.4053685333333332</v>
      </c>
      <c r="AK24" s="57">
        <f t="shared" si="3"/>
        <v>0</v>
      </c>
      <c r="AL24" s="57"/>
    </row>
    <row r="25" spans="1:38" ht="23.1" customHeight="1">
      <c r="A25" s="145">
        <f>'1'!A25</f>
        <v>0</v>
      </c>
      <c r="B25" s="36" t="s">
        <v>187</v>
      </c>
      <c r="C25" s="37" t="s">
        <v>188</v>
      </c>
      <c r="D25" s="38" t="s">
        <v>174</v>
      </c>
      <c r="E25" s="38" t="str">
        <f>'1'!E25</f>
        <v>П,С</v>
      </c>
      <c r="F25" s="38">
        <f>'1'!F25</f>
        <v>0</v>
      </c>
      <c r="G25" s="38">
        <f>'1'!G25</f>
        <v>2022</v>
      </c>
      <c r="H25" s="38">
        <f>'1'!H25</f>
        <v>0</v>
      </c>
      <c r="I25" s="38">
        <f>I26+I52+I82+I129</f>
        <v>440.78625</v>
      </c>
      <c r="J25" s="38">
        <f>J26+J52+J82+J129</f>
        <v>1188.6500000000001</v>
      </c>
      <c r="K25" s="38">
        <f>K26+K52+K82+K129</f>
        <v>1.4479888050847458</v>
      </c>
      <c r="L25" s="38">
        <f>L26+L52+L82+L129</f>
        <v>31128.768750557207</v>
      </c>
      <c r="M25" s="38">
        <f t="shared" ref="M25:AK25" si="4">SUM(M26,M52,M82,M129)</f>
        <v>2022.0621299999996</v>
      </c>
      <c r="N25" s="38">
        <f t="shared" si="4"/>
        <v>15600.907960301569</v>
      </c>
      <c r="O25" s="38">
        <f t="shared" si="4"/>
        <v>10490.164643278002</v>
      </c>
      <c r="P25" s="38">
        <f t="shared" si="4"/>
        <v>3015.6340169776386</v>
      </c>
      <c r="Q25" s="38">
        <f t="shared" si="4"/>
        <v>0</v>
      </c>
      <c r="R25" s="38">
        <f t="shared" si="4"/>
        <v>0</v>
      </c>
      <c r="S25" s="38">
        <f t="shared" si="4"/>
        <v>0</v>
      </c>
      <c r="T25" s="38">
        <f t="shared" si="4"/>
        <v>0</v>
      </c>
      <c r="U25" s="38">
        <f t="shared" si="4"/>
        <v>0</v>
      </c>
      <c r="V25" s="38">
        <f t="shared" si="4"/>
        <v>0</v>
      </c>
      <c r="W25" s="38">
        <f t="shared" si="4"/>
        <v>0</v>
      </c>
      <c r="X25" s="38">
        <f t="shared" si="4"/>
        <v>1588.6643418615818</v>
      </c>
      <c r="Y25" s="38">
        <f t="shared" si="4"/>
        <v>31124.032198732126</v>
      </c>
      <c r="Z25" s="38">
        <f t="shared" si="4"/>
        <v>0</v>
      </c>
      <c r="AA25" s="38">
        <f t="shared" si="4"/>
        <v>0</v>
      </c>
      <c r="AB25" s="38">
        <f t="shared" si="4"/>
        <v>0</v>
      </c>
      <c r="AC25" s="38">
        <f t="shared" si="4"/>
        <v>0</v>
      </c>
      <c r="AD25" s="38">
        <f t="shared" si="4"/>
        <v>2030.4980833333334</v>
      </c>
      <c r="AE25" s="38">
        <f t="shared" si="4"/>
        <v>0</v>
      </c>
      <c r="AF25" s="38">
        <f t="shared" si="4"/>
        <v>11510.275899815177</v>
      </c>
      <c r="AG25" s="38">
        <f t="shared" si="4"/>
        <v>0</v>
      </c>
      <c r="AH25" s="38">
        <f t="shared" si="4"/>
        <v>7650.1754929681592</v>
      </c>
      <c r="AI25" s="38">
        <f t="shared" si="4"/>
        <v>0</v>
      </c>
      <c r="AJ25" s="38">
        <f t="shared" si="4"/>
        <v>21190.949476116672</v>
      </c>
      <c r="AK25" s="38">
        <f t="shared" si="4"/>
        <v>0</v>
      </c>
      <c r="AL25" s="38"/>
    </row>
    <row r="26" spans="1:38" ht="37.5">
      <c r="A26" s="145">
        <f>'1'!A26</f>
        <v>0</v>
      </c>
      <c r="B26" s="25" t="s">
        <v>189</v>
      </c>
      <c r="C26" s="26" t="s">
        <v>190</v>
      </c>
      <c r="D26" s="27" t="s">
        <v>174</v>
      </c>
      <c r="E26" s="27" t="str">
        <f>'1'!E26</f>
        <v>П,С</v>
      </c>
      <c r="F26" s="27">
        <f>'1'!F26</f>
        <v>0</v>
      </c>
      <c r="G26" s="27">
        <f>'1'!G26</f>
        <v>2022</v>
      </c>
      <c r="H26" s="27">
        <f t="shared" ref="H26:AK26" si="5">H43</f>
        <v>0</v>
      </c>
      <c r="I26" s="27">
        <f t="shared" si="5"/>
        <v>0</v>
      </c>
      <c r="J26" s="27">
        <f t="shared" si="5"/>
        <v>0</v>
      </c>
      <c r="K26" s="58">
        <f t="shared" si="5"/>
        <v>0</v>
      </c>
      <c r="L26" s="58">
        <f t="shared" si="5"/>
        <v>393.81716666666665</v>
      </c>
      <c r="M26" s="58">
        <f t="shared" si="5"/>
        <v>31.126916666666663</v>
      </c>
      <c r="N26" s="58">
        <f t="shared" si="5"/>
        <v>362.69025000000005</v>
      </c>
      <c r="O26" s="58">
        <f t="shared" si="5"/>
        <v>0</v>
      </c>
      <c r="P26" s="58">
        <f t="shared" si="5"/>
        <v>0</v>
      </c>
      <c r="Q26" s="58">
        <f t="shared" si="5"/>
        <v>0</v>
      </c>
      <c r="R26" s="58">
        <f t="shared" si="5"/>
        <v>0</v>
      </c>
      <c r="S26" s="58">
        <f t="shared" si="5"/>
        <v>0</v>
      </c>
      <c r="T26" s="58">
        <f t="shared" si="5"/>
        <v>0</v>
      </c>
      <c r="U26" s="58">
        <f t="shared" si="5"/>
        <v>0</v>
      </c>
      <c r="V26" s="58">
        <f t="shared" si="5"/>
        <v>0</v>
      </c>
      <c r="W26" s="58">
        <f t="shared" si="5"/>
        <v>0</v>
      </c>
      <c r="X26" s="58">
        <f t="shared" si="5"/>
        <v>368.75961833333332</v>
      </c>
      <c r="Y26" s="58">
        <f t="shared" si="5"/>
        <v>393.81716666666665</v>
      </c>
      <c r="Z26" s="58">
        <f t="shared" si="5"/>
        <v>0</v>
      </c>
      <c r="AA26" s="58">
        <f t="shared" si="5"/>
        <v>0</v>
      </c>
      <c r="AB26" s="58">
        <f t="shared" si="5"/>
        <v>0</v>
      </c>
      <c r="AC26" s="58">
        <f t="shared" si="5"/>
        <v>0</v>
      </c>
      <c r="AD26" s="58">
        <f t="shared" si="5"/>
        <v>0</v>
      </c>
      <c r="AE26" s="58">
        <f t="shared" si="5"/>
        <v>0</v>
      </c>
      <c r="AF26" s="58">
        <f t="shared" si="5"/>
        <v>38.22350466666667</v>
      </c>
      <c r="AG26" s="58">
        <f t="shared" si="5"/>
        <v>0</v>
      </c>
      <c r="AH26" s="58">
        <f t="shared" si="5"/>
        <v>297.2593333333333</v>
      </c>
      <c r="AI26" s="58">
        <f t="shared" si="5"/>
        <v>0</v>
      </c>
      <c r="AJ26" s="58">
        <f t="shared" si="5"/>
        <v>335.48283800000002</v>
      </c>
      <c r="AK26" s="58">
        <f t="shared" si="5"/>
        <v>0</v>
      </c>
      <c r="AL26" s="58"/>
    </row>
    <row r="27" spans="1:38" ht="56.25">
      <c r="A27" s="145">
        <f>'1'!A27</f>
        <v>0</v>
      </c>
      <c r="B27" s="39" t="s">
        <v>191</v>
      </c>
      <c r="C27" s="40" t="s">
        <v>192</v>
      </c>
      <c r="D27" s="41" t="s">
        <v>174</v>
      </c>
      <c r="E27" s="41" t="str">
        <f>'1'!E27</f>
        <v>НД</v>
      </c>
      <c r="F27" s="41" t="str">
        <f>'1'!F27</f>
        <v>НД</v>
      </c>
      <c r="G27" s="41" t="str">
        <f>'1'!G27</f>
        <v>НД</v>
      </c>
      <c r="H27" s="41" t="str">
        <f>'1'!H27</f>
        <v>НД</v>
      </c>
      <c r="I27" s="96" t="str">
        <f>IF('1'!I27="НД","НД",'1'!I27/1.2)</f>
        <v>НД</v>
      </c>
      <c r="J27" s="96" t="str">
        <f>IF('1'!L27="НД","НД",'1'!L27/1.2)</f>
        <v>НД</v>
      </c>
      <c r="K27" s="96" t="s">
        <v>193</v>
      </c>
      <c r="L27" s="96" t="str">
        <f>IF('1'!U27="НД","НД",'1'!U27/1.2)</f>
        <v>НД</v>
      </c>
      <c r="M27" s="96" t="s">
        <v>193</v>
      </c>
      <c r="N27" s="96" t="s">
        <v>193</v>
      </c>
      <c r="O27" s="96" t="s">
        <v>193</v>
      </c>
      <c r="P27" s="96" t="s">
        <v>193</v>
      </c>
      <c r="Q27" s="96" t="s">
        <v>193</v>
      </c>
      <c r="R27" s="96" t="s">
        <v>193</v>
      </c>
      <c r="S27" s="96" t="s">
        <v>193</v>
      </c>
      <c r="T27" s="96" t="s">
        <v>193</v>
      </c>
      <c r="U27" s="96" t="s">
        <v>193</v>
      </c>
      <c r="V27" s="96" t="s">
        <v>193</v>
      </c>
      <c r="W27" s="96" t="str">
        <f>IF('1'!W27="НД","НД",'1'!W27/1.2)</f>
        <v>НД</v>
      </c>
      <c r="X27" s="96" t="s">
        <v>193</v>
      </c>
      <c r="Y27" s="96" t="str">
        <f>IF('1'!X27="НД","НД",'1'!X27/1.2)</f>
        <v>НД</v>
      </c>
      <c r="Z27" s="96" t="s">
        <v>193</v>
      </c>
      <c r="AA27" s="96" t="s">
        <v>193</v>
      </c>
      <c r="AB27" s="96" t="s">
        <v>193</v>
      </c>
      <c r="AC27" s="96" t="s">
        <v>193</v>
      </c>
      <c r="AD27" s="96" t="s">
        <v>193</v>
      </c>
      <c r="AE27" s="96" t="s">
        <v>193</v>
      </c>
      <c r="AF27" s="96" t="s">
        <v>193</v>
      </c>
      <c r="AG27" s="96" t="s">
        <v>193</v>
      </c>
      <c r="AH27" s="96" t="s">
        <v>193</v>
      </c>
      <c r="AI27" s="96" t="s">
        <v>193</v>
      </c>
      <c r="AJ27" s="96" t="s">
        <v>193</v>
      </c>
      <c r="AK27" s="96" t="s">
        <v>193</v>
      </c>
      <c r="AL27" s="96"/>
    </row>
    <row r="28" spans="1:38" ht="75">
      <c r="A28" s="145" t="str">
        <f>'1'!A28</f>
        <v>0.1</v>
      </c>
      <c r="B28" s="33" t="s">
        <v>194</v>
      </c>
      <c r="C28" s="34" t="s">
        <v>195</v>
      </c>
      <c r="D28" s="35" t="s">
        <v>174</v>
      </c>
      <c r="E28" s="354" t="str">
        <f>'1'!E28</f>
        <v>НД</v>
      </c>
      <c r="F28" s="354" t="str">
        <f>'1'!F28</f>
        <v>НД</v>
      </c>
      <c r="G28" s="354" t="str">
        <f>'1'!G28</f>
        <v>НД</v>
      </c>
      <c r="H28" s="35" t="str">
        <f>'1'!H28</f>
        <v>НД</v>
      </c>
      <c r="I28" s="52" t="str">
        <f>IF('1'!I28="НД","НД",'1'!I28/1.2)</f>
        <v>НД</v>
      </c>
      <c r="J28" s="52" t="str">
        <f>IF('1'!L28="НД","НД",'1'!L28/1.2)</f>
        <v>НД</v>
      </c>
      <c r="K28" s="52" t="s">
        <v>193</v>
      </c>
      <c r="L28" s="52" t="str">
        <f>IF('1'!U28="НД","НД",'1'!U28/1.2)</f>
        <v>НД</v>
      </c>
      <c r="M28" s="52" t="s">
        <v>193</v>
      </c>
      <c r="N28" s="52" t="s">
        <v>193</v>
      </c>
      <c r="O28" s="52" t="s">
        <v>193</v>
      </c>
      <c r="P28" s="52" t="s">
        <v>193</v>
      </c>
      <c r="Q28" s="52" t="s">
        <v>193</v>
      </c>
      <c r="R28" s="52" t="s">
        <v>193</v>
      </c>
      <c r="S28" s="52" t="s">
        <v>193</v>
      </c>
      <c r="T28" s="52" t="s">
        <v>193</v>
      </c>
      <c r="U28" s="52" t="s">
        <v>193</v>
      </c>
      <c r="V28" s="52" t="s">
        <v>193</v>
      </c>
      <c r="W28" s="52" t="str">
        <f>IF('1'!W28="НД","НД",'1'!W28/1.2)</f>
        <v>НД</v>
      </c>
      <c r="X28" s="52" t="s">
        <v>193</v>
      </c>
      <c r="Y28" s="52" t="str">
        <f>IF('1'!X28="НД","НД",'1'!X28/1.2)</f>
        <v>НД</v>
      </c>
      <c r="Z28" s="52" t="s">
        <v>193</v>
      </c>
      <c r="AA28" s="52" t="s">
        <v>193</v>
      </c>
      <c r="AB28" s="52" t="s">
        <v>193</v>
      </c>
      <c r="AC28" s="52" t="s">
        <v>193</v>
      </c>
      <c r="AD28" s="52" t="s">
        <v>193</v>
      </c>
      <c r="AE28" s="52" t="s">
        <v>193</v>
      </c>
      <c r="AF28" s="52" t="s">
        <v>193</v>
      </c>
      <c r="AG28" s="52" t="s">
        <v>193</v>
      </c>
      <c r="AH28" s="52" t="s">
        <v>193</v>
      </c>
      <c r="AI28" s="52" t="s">
        <v>193</v>
      </c>
      <c r="AJ28" s="52" t="s">
        <v>193</v>
      </c>
      <c r="AK28" s="52" t="s">
        <v>193</v>
      </c>
      <c r="AL28" s="52"/>
    </row>
    <row r="29" spans="1:38" ht="75">
      <c r="A29" s="145" t="str">
        <f>'1'!A29</f>
        <v>0.1</v>
      </c>
      <c r="B29" s="33" t="s">
        <v>196</v>
      </c>
      <c r="C29" s="34" t="s">
        <v>197</v>
      </c>
      <c r="D29" s="35" t="s">
        <v>174</v>
      </c>
      <c r="E29" s="354" t="str">
        <f>'1'!E29</f>
        <v>НД</v>
      </c>
      <c r="F29" s="354" t="str">
        <f>'1'!F29</f>
        <v>НД</v>
      </c>
      <c r="G29" s="354" t="str">
        <f>'1'!G29</f>
        <v>НД</v>
      </c>
      <c r="H29" s="35" t="str">
        <f>'1'!H29</f>
        <v>НД</v>
      </c>
      <c r="I29" s="52" t="str">
        <f>IF('1'!I29="НД","НД",'1'!I29/1.2)</f>
        <v>НД</v>
      </c>
      <c r="J29" s="52" t="str">
        <f>IF('1'!L29="НД","НД",'1'!L29/1.2)</f>
        <v>НД</v>
      </c>
      <c r="K29" s="52" t="s">
        <v>193</v>
      </c>
      <c r="L29" s="52" t="str">
        <f>IF('1'!U29="НД","НД",'1'!U29/1.2)</f>
        <v>НД</v>
      </c>
      <c r="M29" s="52" t="s">
        <v>193</v>
      </c>
      <c r="N29" s="52" t="s">
        <v>193</v>
      </c>
      <c r="O29" s="52" t="s">
        <v>193</v>
      </c>
      <c r="P29" s="52" t="s">
        <v>193</v>
      </c>
      <c r="Q29" s="52" t="s">
        <v>193</v>
      </c>
      <c r="R29" s="52" t="s">
        <v>193</v>
      </c>
      <c r="S29" s="52" t="s">
        <v>193</v>
      </c>
      <c r="T29" s="52" t="s">
        <v>193</v>
      </c>
      <c r="U29" s="52" t="s">
        <v>193</v>
      </c>
      <c r="V29" s="52" t="s">
        <v>193</v>
      </c>
      <c r="W29" s="52" t="str">
        <f>IF('1'!W29="НД","НД",'1'!W29/1.2)</f>
        <v>НД</v>
      </c>
      <c r="X29" s="52" t="s">
        <v>193</v>
      </c>
      <c r="Y29" s="52" t="str">
        <f>IF('1'!X29="НД","НД",'1'!X29/1.2)</f>
        <v>НД</v>
      </c>
      <c r="Z29" s="52" t="s">
        <v>193</v>
      </c>
      <c r="AA29" s="52" t="s">
        <v>193</v>
      </c>
      <c r="AB29" s="52" t="s">
        <v>193</v>
      </c>
      <c r="AC29" s="52" t="s">
        <v>193</v>
      </c>
      <c r="AD29" s="52" t="s">
        <v>193</v>
      </c>
      <c r="AE29" s="52" t="s">
        <v>193</v>
      </c>
      <c r="AF29" s="52" t="s">
        <v>193</v>
      </c>
      <c r="AG29" s="52" t="s">
        <v>193</v>
      </c>
      <c r="AH29" s="52" t="s">
        <v>193</v>
      </c>
      <c r="AI29" s="52" t="s">
        <v>193</v>
      </c>
      <c r="AJ29" s="52" t="s">
        <v>193</v>
      </c>
      <c r="AK29" s="52" t="s">
        <v>193</v>
      </c>
      <c r="AL29" s="52"/>
    </row>
    <row r="30" spans="1:38" ht="75">
      <c r="A30" s="145">
        <f>'1'!A30</f>
        <v>0</v>
      </c>
      <c r="B30" s="33" t="s">
        <v>198</v>
      </c>
      <c r="C30" s="34" t="s">
        <v>199</v>
      </c>
      <c r="D30" s="35" t="s">
        <v>174</v>
      </c>
      <c r="E30" s="354" t="str">
        <f>'1'!E30</f>
        <v>НД</v>
      </c>
      <c r="F30" s="354" t="str">
        <f>'1'!F30</f>
        <v>НД</v>
      </c>
      <c r="G30" s="354" t="str">
        <f>'1'!G30</f>
        <v>НД</v>
      </c>
      <c r="H30" s="35" t="str">
        <f>'1'!H30</f>
        <v>НД</v>
      </c>
      <c r="I30" s="52" t="str">
        <f>IF('1'!I30="НД","НД",'1'!I30/1.2)</f>
        <v>НД</v>
      </c>
      <c r="J30" s="52" t="str">
        <f>IF('1'!L30="НД","НД",'1'!L30/1.2)</f>
        <v>НД</v>
      </c>
      <c r="K30" s="52" t="s">
        <v>193</v>
      </c>
      <c r="L30" s="52" t="str">
        <f>IF('1'!U30="НД","НД",'1'!U30/1.2)</f>
        <v>НД</v>
      </c>
      <c r="M30" s="52" t="s">
        <v>193</v>
      </c>
      <c r="N30" s="52" t="s">
        <v>193</v>
      </c>
      <c r="O30" s="52" t="s">
        <v>193</v>
      </c>
      <c r="P30" s="52" t="s">
        <v>193</v>
      </c>
      <c r="Q30" s="52" t="s">
        <v>193</v>
      </c>
      <c r="R30" s="52" t="s">
        <v>193</v>
      </c>
      <c r="S30" s="52" t="s">
        <v>193</v>
      </c>
      <c r="T30" s="52" t="s">
        <v>193</v>
      </c>
      <c r="U30" s="52" t="s">
        <v>193</v>
      </c>
      <c r="V30" s="52" t="s">
        <v>193</v>
      </c>
      <c r="W30" s="52" t="str">
        <f>IF('1'!W30="НД","НД",'1'!W30/1.2)</f>
        <v>НД</v>
      </c>
      <c r="X30" s="52" t="s">
        <v>193</v>
      </c>
      <c r="Y30" s="52" t="str">
        <f>IF('1'!X30="НД","НД",'1'!X30/1.2)</f>
        <v>НД</v>
      </c>
      <c r="Z30" s="52" t="s">
        <v>193</v>
      </c>
      <c r="AA30" s="52" t="s">
        <v>193</v>
      </c>
      <c r="AB30" s="52" t="s">
        <v>193</v>
      </c>
      <c r="AC30" s="52" t="s">
        <v>193</v>
      </c>
      <c r="AD30" s="52" t="s">
        <v>193</v>
      </c>
      <c r="AE30" s="52" t="s">
        <v>193</v>
      </c>
      <c r="AF30" s="52" t="s">
        <v>193</v>
      </c>
      <c r="AG30" s="52" t="s">
        <v>193</v>
      </c>
      <c r="AH30" s="52" t="s">
        <v>193</v>
      </c>
      <c r="AI30" s="52" t="s">
        <v>193</v>
      </c>
      <c r="AJ30" s="52" t="s">
        <v>193</v>
      </c>
      <c r="AK30" s="52" t="s">
        <v>193</v>
      </c>
      <c r="AL30" s="52"/>
    </row>
    <row r="31" spans="1:38" ht="56.25">
      <c r="A31" s="145">
        <f>'1'!A31</f>
        <v>0</v>
      </c>
      <c r="B31" s="39" t="s">
        <v>202</v>
      </c>
      <c r="C31" s="40" t="s">
        <v>203</v>
      </c>
      <c r="D31" s="41" t="s">
        <v>174</v>
      </c>
      <c r="E31" s="41" t="str">
        <f>'1'!E31</f>
        <v>НД</v>
      </c>
      <c r="F31" s="41" t="str">
        <f>'1'!F31</f>
        <v>НД</v>
      </c>
      <c r="G31" s="41" t="str">
        <f>'1'!G31</f>
        <v>НД</v>
      </c>
      <c r="H31" s="41" t="str">
        <f>'1'!H31</f>
        <v>НД</v>
      </c>
      <c r="I31" s="96" t="str">
        <f>IF('1'!I31="НД","НД",'1'!I31/1.2)</f>
        <v>НД</v>
      </c>
      <c r="J31" s="96" t="str">
        <f>IF('1'!L31="НД","НД",'1'!L31/1.2)</f>
        <v>НД</v>
      </c>
      <c r="K31" s="96" t="s">
        <v>193</v>
      </c>
      <c r="L31" s="96" t="str">
        <f>IF('1'!U31="НД","НД",'1'!U31/1.2)</f>
        <v>НД</v>
      </c>
      <c r="M31" s="96" t="s">
        <v>193</v>
      </c>
      <c r="N31" s="96" t="s">
        <v>193</v>
      </c>
      <c r="O31" s="96" t="s">
        <v>193</v>
      </c>
      <c r="P31" s="96" t="s">
        <v>193</v>
      </c>
      <c r="Q31" s="96" t="s">
        <v>193</v>
      </c>
      <c r="R31" s="96" t="s">
        <v>193</v>
      </c>
      <c r="S31" s="96" t="s">
        <v>193</v>
      </c>
      <c r="T31" s="96" t="s">
        <v>193</v>
      </c>
      <c r="U31" s="96" t="s">
        <v>193</v>
      </c>
      <c r="V31" s="96" t="s">
        <v>193</v>
      </c>
      <c r="W31" s="96" t="str">
        <f>IF('1'!W31="НД","НД",'1'!W31/1.2)</f>
        <v>НД</v>
      </c>
      <c r="X31" s="96" t="s">
        <v>193</v>
      </c>
      <c r="Y31" s="96" t="str">
        <f>IF('1'!X31="НД","НД",'1'!X31/1.2)</f>
        <v>НД</v>
      </c>
      <c r="Z31" s="96" t="s">
        <v>193</v>
      </c>
      <c r="AA31" s="96" t="s">
        <v>193</v>
      </c>
      <c r="AB31" s="96" t="s">
        <v>193</v>
      </c>
      <c r="AC31" s="96" t="s">
        <v>193</v>
      </c>
      <c r="AD31" s="96" t="s">
        <v>193</v>
      </c>
      <c r="AE31" s="96" t="s">
        <v>193</v>
      </c>
      <c r="AF31" s="96" t="s">
        <v>193</v>
      </c>
      <c r="AG31" s="96" t="s">
        <v>193</v>
      </c>
      <c r="AH31" s="96" t="s">
        <v>193</v>
      </c>
      <c r="AI31" s="96" t="s">
        <v>193</v>
      </c>
      <c r="AJ31" s="96" t="s">
        <v>193</v>
      </c>
      <c r="AK31" s="96" t="s">
        <v>193</v>
      </c>
      <c r="AL31" s="96"/>
    </row>
    <row r="32" spans="1:38" ht="93.75">
      <c r="A32" s="145">
        <f>'1'!A32</f>
        <v>0</v>
      </c>
      <c r="B32" s="33" t="s">
        <v>204</v>
      </c>
      <c r="C32" s="34" t="s">
        <v>205</v>
      </c>
      <c r="D32" s="35" t="s">
        <v>174</v>
      </c>
      <c r="E32" s="354" t="str">
        <f>'1'!E32</f>
        <v>НД</v>
      </c>
      <c r="F32" s="354" t="str">
        <f>'1'!F32</f>
        <v>НД</v>
      </c>
      <c r="G32" s="354" t="str">
        <f>'1'!G32</f>
        <v>НД</v>
      </c>
      <c r="H32" s="35" t="str">
        <f>'1'!H32</f>
        <v>НД</v>
      </c>
      <c r="I32" s="52" t="str">
        <f>IF('1'!I32="НД","НД",'1'!I32/1.2)</f>
        <v>НД</v>
      </c>
      <c r="J32" s="52" t="str">
        <f>IF('1'!L32="НД","НД",'1'!L32/1.2)</f>
        <v>НД</v>
      </c>
      <c r="K32" s="52" t="s">
        <v>193</v>
      </c>
      <c r="L32" s="52" t="str">
        <f>IF('1'!U32="НД","НД",'1'!U32/1.2)</f>
        <v>НД</v>
      </c>
      <c r="M32" s="52" t="s">
        <v>193</v>
      </c>
      <c r="N32" s="52" t="s">
        <v>193</v>
      </c>
      <c r="O32" s="52" t="s">
        <v>193</v>
      </c>
      <c r="P32" s="52" t="s">
        <v>193</v>
      </c>
      <c r="Q32" s="52" t="s">
        <v>193</v>
      </c>
      <c r="R32" s="52" t="s">
        <v>193</v>
      </c>
      <c r="S32" s="52" t="s">
        <v>193</v>
      </c>
      <c r="T32" s="52" t="s">
        <v>193</v>
      </c>
      <c r="U32" s="52" t="s">
        <v>193</v>
      </c>
      <c r="V32" s="52" t="s">
        <v>193</v>
      </c>
      <c r="W32" s="52" t="str">
        <f>IF('1'!W32="НД","НД",'1'!W32/1.2)</f>
        <v>НД</v>
      </c>
      <c r="X32" s="52" t="s">
        <v>193</v>
      </c>
      <c r="Y32" s="52" t="str">
        <f>IF('1'!X32="НД","НД",'1'!X32/1.2)</f>
        <v>НД</v>
      </c>
      <c r="Z32" s="52" t="s">
        <v>193</v>
      </c>
      <c r="AA32" s="52" t="s">
        <v>193</v>
      </c>
      <c r="AB32" s="52" t="s">
        <v>193</v>
      </c>
      <c r="AC32" s="52" t="s">
        <v>193</v>
      </c>
      <c r="AD32" s="52" t="s">
        <v>193</v>
      </c>
      <c r="AE32" s="52" t="s">
        <v>193</v>
      </c>
      <c r="AF32" s="52" t="s">
        <v>193</v>
      </c>
      <c r="AG32" s="52" t="s">
        <v>193</v>
      </c>
      <c r="AH32" s="52" t="s">
        <v>193</v>
      </c>
      <c r="AI32" s="52" t="s">
        <v>193</v>
      </c>
      <c r="AJ32" s="52" t="s">
        <v>193</v>
      </c>
      <c r="AK32" s="52" t="s">
        <v>193</v>
      </c>
      <c r="AL32" s="52"/>
    </row>
    <row r="33" spans="1:38" ht="56.25">
      <c r="A33" s="145">
        <f>'1'!A33</f>
        <v>0</v>
      </c>
      <c r="B33" s="33" t="s">
        <v>206</v>
      </c>
      <c r="C33" s="34" t="s">
        <v>207</v>
      </c>
      <c r="D33" s="35" t="s">
        <v>174</v>
      </c>
      <c r="E33" s="354" t="str">
        <f>'1'!E33</f>
        <v>НД</v>
      </c>
      <c r="F33" s="354" t="str">
        <f>'1'!F33</f>
        <v>НД</v>
      </c>
      <c r="G33" s="354" t="str">
        <f>'1'!G33</f>
        <v>НД</v>
      </c>
      <c r="H33" s="35" t="str">
        <f>'1'!H33</f>
        <v>НД</v>
      </c>
      <c r="I33" s="52" t="str">
        <f>IF('1'!I33="НД","НД",'1'!I33/1.2)</f>
        <v>НД</v>
      </c>
      <c r="J33" s="52" t="str">
        <f>IF('1'!L33="НД","НД",'1'!L33/1.2)</f>
        <v>НД</v>
      </c>
      <c r="K33" s="52" t="s">
        <v>193</v>
      </c>
      <c r="L33" s="52" t="str">
        <f>IF('1'!U33="НД","НД",'1'!U33/1.2)</f>
        <v>НД</v>
      </c>
      <c r="M33" s="52" t="s">
        <v>193</v>
      </c>
      <c r="N33" s="52" t="s">
        <v>193</v>
      </c>
      <c r="O33" s="52" t="s">
        <v>193</v>
      </c>
      <c r="P33" s="52" t="s">
        <v>193</v>
      </c>
      <c r="Q33" s="52" t="s">
        <v>193</v>
      </c>
      <c r="R33" s="52" t="s">
        <v>193</v>
      </c>
      <c r="S33" s="52" t="s">
        <v>193</v>
      </c>
      <c r="T33" s="52" t="s">
        <v>193</v>
      </c>
      <c r="U33" s="52" t="s">
        <v>193</v>
      </c>
      <c r="V33" s="52" t="s">
        <v>193</v>
      </c>
      <c r="W33" s="52" t="str">
        <f>IF('1'!W33="НД","НД",'1'!W33/1.2)</f>
        <v>НД</v>
      </c>
      <c r="X33" s="52" t="s">
        <v>193</v>
      </c>
      <c r="Y33" s="52" t="str">
        <f>IF('1'!X33="НД","НД",'1'!X33/1.2)</f>
        <v>НД</v>
      </c>
      <c r="Z33" s="52" t="s">
        <v>193</v>
      </c>
      <c r="AA33" s="52" t="s">
        <v>193</v>
      </c>
      <c r="AB33" s="52" t="s">
        <v>193</v>
      </c>
      <c r="AC33" s="52" t="s">
        <v>193</v>
      </c>
      <c r="AD33" s="52" t="s">
        <v>193</v>
      </c>
      <c r="AE33" s="52" t="s">
        <v>193</v>
      </c>
      <c r="AF33" s="52" t="s">
        <v>193</v>
      </c>
      <c r="AG33" s="52" t="s">
        <v>193</v>
      </c>
      <c r="AH33" s="52" t="s">
        <v>193</v>
      </c>
      <c r="AI33" s="52" t="s">
        <v>193</v>
      </c>
      <c r="AJ33" s="52" t="s">
        <v>193</v>
      </c>
      <c r="AK33" s="52" t="s">
        <v>193</v>
      </c>
      <c r="AL33" s="52"/>
    </row>
    <row r="34" spans="1:38" ht="56.25">
      <c r="A34" s="145">
        <f>'1'!A34</f>
        <v>0</v>
      </c>
      <c r="B34" s="39" t="s">
        <v>208</v>
      </c>
      <c r="C34" s="40" t="s">
        <v>209</v>
      </c>
      <c r="D34" s="41" t="s">
        <v>174</v>
      </c>
      <c r="E34" s="41" t="str">
        <f>'1'!E34</f>
        <v>НД</v>
      </c>
      <c r="F34" s="41" t="str">
        <f>'1'!F34</f>
        <v>НД</v>
      </c>
      <c r="G34" s="41" t="str">
        <f>'1'!G34</f>
        <v>НД</v>
      </c>
      <c r="H34" s="41" t="str">
        <f>'1'!H34</f>
        <v>НД</v>
      </c>
      <c r="I34" s="96" t="str">
        <f>IF('1'!I34="НД","НД",'1'!I34/1.2)</f>
        <v>НД</v>
      </c>
      <c r="J34" s="96" t="str">
        <f>IF('1'!L34="НД","НД",'1'!L34/1.2)</f>
        <v>НД</v>
      </c>
      <c r="K34" s="96" t="s">
        <v>193</v>
      </c>
      <c r="L34" s="96" t="str">
        <f>IF('1'!U34="НД","НД",'1'!U34/1.2)</f>
        <v>НД</v>
      </c>
      <c r="M34" s="96" t="s">
        <v>193</v>
      </c>
      <c r="N34" s="96" t="s">
        <v>193</v>
      </c>
      <c r="O34" s="96" t="s">
        <v>193</v>
      </c>
      <c r="P34" s="96" t="s">
        <v>193</v>
      </c>
      <c r="Q34" s="96" t="s">
        <v>193</v>
      </c>
      <c r="R34" s="96" t="s">
        <v>193</v>
      </c>
      <c r="S34" s="96" t="s">
        <v>193</v>
      </c>
      <c r="T34" s="96" t="s">
        <v>193</v>
      </c>
      <c r="U34" s="96" t="s">
        <v>193</v>
      </c>
      <c r="V34" s="96" t="s">
        <v>193</v>
      </c>
      <c r="W34" s="96" t="str">
        <f>IF('1'!W34="НД","НД",'1'!W34/1.2)</f>
        <v>НД</v>
      </c>
      <c r="X34" s="96" t="s">
        <v>193</v>
      </c>
      <c r="Y34" s="96" t="str">
        <f>IF('1'!X34="НД","НД",'1'!X34/1.2)</f>
        <v>НД</v>
      </c>
      <c r="Z34" s="96" t="s">
        <v>193</v>
      </c>
      <c r="AA34" s="96" t="s">
        <v>193</v>
      </c>
      <c r="AB34" s="96" t="s">
        <v>193</v>
      </c>
      <c r="AC34" s="96" t="s">
        <v>193</v>
      </c>
      <c r="AD34" s="96" t="s">
        <v>193</v>
      </c>
      <c r="AE34" s="96" t="s">
        <v>193</v>
      </c>
      <c r="AF34" s="96" t="s">
        <v>193</v>
      </c>
      <c r="AG34" s="96" t="s">
        <v>193</v>
      </c>
      <c r="AH34" s="96" t="s">
        <v>193</v>
      </c>
      <c r="AI34" s="96" t="s">
        <v>193</v>
      </c>
      <c r="AJ34" s="96" t="s">
        <v>193</v>
      </c>
      <c r="AK34" s="96" t="s">
        <v>193</v>
      </c>
      <c r="AL34" s="96"/>
    </row>
    <row r="35" spans="1:38" ht="37.5">
      <c r="A35" s="145">
        <f>'1'!A35</f>
        <v>0</v>
      </c>
      <c r="B35" s="33" t="s">
        <v>210</v>
      </c>
      <c r="C35" s="34" t="s">
        <v>211</v>
      </c>
      <c r="D35" s="35" t="s">
        <v>174</v>
      </c>
      <c r="E35" s="354" t="str">
        <f>'1'!E35</f>
        <v>НД</v>
      </c>
      <c r="F35" s="354" t="str">
        <f>'1'!F35</f>
        <v>НД</v>
      </c>
      <c r="G35" s="354" t="str">
        <f>'1'!G35</f>
        <v>НД</v>
      </c>
      <c r="H35" s="35" t="str">
        <f>'1'!H35</f>
        <v>НД</v>
      </c>
      <c r="I35" s="52" t="str">
        <f>IF('1'!I35="НД","НД",'1'!I35/1.2)</f>
        <v>НД</v>
      </c>
      <c r="J35" s="52" t="str">
        <f>IF('1'!L35="НД","НД",'1'!L35/1.2)</f>
        <v>НД</v>
      </c>
      <c r="K35" s="52" t="s">
        <v>193</v>
      </c>
      <c r="L35" s="52" t="str">
        <f>IF('1'!U35="НД","НД",'1'!U35/1.2)</f>
        <v>НД</v>
      </c>
      <c r="M35" s="52" t="s">
        <v>193</v>
      </c>
      <c r="N35" s="52" t="s">
        <v>193</v>
      </c>
      <c r="O35" s="52" t="s">
        <v>193</v>
      </c>
      <c r="P35" s="52" t="s">
        <v>193</v>
      </c>
      <c r="Q35" s="52" t="s">
        <v>193</v>
      </c>
      <c r="R35" s="52" t="s">
        <v>193</v>
      </c>
      <c r="S35" s="52" t="s">
        <v>193</v>
      </c>
      <c r="T35" s="52" t="s">
        <v>193</v>
      </c>
      <c r="U35" s="52" t="s">
        <v>193</v>
      </c>
      <c r="V35" s="52" t="s">
        <v>193</v>
      </c>
      <c r="W35" s="52" t="str">
        <f>IF('1'!W35="НД","НД",'1'!W35/1.2)</f>
        <v>НД</v>
      </c>
      <c r="X35" s="52" t="s">
        <v>193</v>
      </c>
      <c r="Y35" s="52" t="str">
        <f>IF('1'!X35="НД","НД",'1'!X35/1.2)</f>
        <v>НД</v>
      </c>
      <c r="Z35" s="52" t="s">
        <v>193</v>
      </c>
      <c r="AA35" s="52" t="s">
        <v>193</v>
      </c>
      <c r="AB35" s="52" t="s">
        <v>193</v>
      </c>
      <c r="AC35" s="52" t="s">
        <v>193</v>
      </c>
      <c r="AD35" s="52" t="s">
        <v>193</v>
      </c>
      <c r="AE35" s="52" t="s">
        <v>193</v>
      </c>
      <c r="AF35" s="52" t="s">
        <v>193</v>
      </c>
      <c r="AG35" s="52" t="s">
        <v>193</v>
      </c>
      <c r="AH35" s="52" t="s">
        <v>193</v>
      </c>
      <c r="AI35" s="52" t="s">
        <v>193</v>
      </c>
      <c r="AJ35" s="52" t="s">
        <v>193</v>
      </c>
      <c r="AK35" s="52" t="s">
        <v>193</v>
      </c>
      <c r="AL35" s="52"/>
    </row>
    <row r="36" spans="1:38" ht="131.25">
      <c r="A36" s="145">
        <f>'1'!A36</f>
        <v>0</v>
      </c>
      <c r="B36" s="33" t="s">
        <v>210</v>
      </c>
      <c r="C36" s="34" t="s">
        <v>212</v>
      </c>
      <c r="D36" s="35" t="s">
        <v>174</v>
      </c>
      <c r="E36" s="354" t="str">
        <f>'1'!E36</f>
        <v>НД</v>
      </c>
      <c r="F36" s="354" t="str">
        <f>'1'!F36</f>
        <v>НД</v>
      </c>
      <c r="G36" s="354" t="str">
        <f>'1'!G36</f>
        <v>НД</v>
      </c>
      <c r="H36" s="35" t="str">
        <f>'1'!H36</f>
        <v>НД</v>
      </c>
      <c r="I36" s="52" t="str">
        <f>IF('1'!I36="НД","НД",'1'!I36/1.2)</f>
        <v>НД</v>
      </c>
      <c r="J36" s="52" t="str">
        <f>IF('1'!L36="НД","НД",'1'!L36/1.2)</f>
        <v>НД</v>
      </c>
      <c r="K36" s="52" t="s">
        <v>193</v>
      </c>
      <c r="L36" s="52" t="str">
        <f>IF('1'!U36="НД","НД",'1'!U36/1.2)</f>
        <v>НД</v>
      </c>
      <c r="M36" s="52" t="s">
        <v>193</v>
      </c>
      <c r="N36" s="52" t="s">
        <v>193</v>
      </c>
      <c r="O36" s="52" t="s">
        <v>193</v>
      </c>
      <c r="P36" s="52" t="s">
        <v>193</v>
      </c>
      <c r="Q36" s="52" t="s">
        <v>193</v>
      </c>
      <c r="R36" s="52" t="s">
        <v>193</v>
      </c>
      <c r="S36" s="52" t="s">
        <v>193</v>
      </c>
      <c r="T36" s="52" t="s">
        <v>193</v>
      </c>
      <c r="U36" s="52" t="s">
        <v>193</v>
      </c>
      <c r="V36" s="52" t="s">
        <v>193</v>
      </c>
      <c r="W36" s="52" t="str">
        <f>IF('1'!W36="НД","НД",'1'!W36/1.2)</f>
        <v>НД</v>
      </c>
      <c r="X36" s="52" t="s">
        <v>193</v>
      </c>
      <c r="Y36" s="52" t="str">
        <f>IF('1'!X36="НД","НД",'1'!X36/1.2)</f>
        <v>НД</v>
      </c>
      <c r="Z36" s="52" t="s">
        <v>193</v>
      </c>
      <c r="AA36" s="52" t="s">
        <v>193</v>
      </c>
      <c r="AB36" s="52" t="s">
        <v>193</v>
      </c>
      <c r="AC36" s="52" t="s">
        <v>193</v>
      </c>
      <c r="AD36" s="52" t="s">
        <v>193</v>
      </c>
      <c r="AE36" s="52" t="s">
        <v>193</v>
      </c>
      <c r="AF36" s="52" t="s">
        <v>193</v>
      </c>
      <c r="AG36" s="52" t="s">
        <v>193</v>
      </c>
      <c r="AH36" s="52" t="s">
        <v>193</v>
      </c>
      <c r="AI36" s="52" t="s">
        <v>193</v>
      </c>
      <c r="AJ36" s="52" t="s">
        <v>193</v>
      </c>
      <c r="AK36" s="52" t="s">
        <v>193</v>
      </c>
      <c r="AL36" s="52"/>
    </row>
    <row r="37" spans="1:38" ht="112.5">
      <c r="A37" s="145">
        <f>'1'!A37</f>
        <v>0</v>
      </c>
      <c r="B37" s="33" t="s">
        <v>210</v>
      </c>
      <c r="C37" s="34" t="s">
        <v>213</v>
      </c>
      <c r="D37" s="35" t="s">
        <v>174</v>
      </c>
      <c r="E37" s="354" t="str">
        <f>'1'!E37</f>
        <v>НД</v>
      </c>
      <c r="F37" s="354" t="str">
        <f>'1'!F37</f>
        <v>НД</v>
      </c>
      <c r="G37" s="354" t="str">
        <f>'1'!G37</f>
        <v>НД</v>
      </c>
      <c r="H37" s="35" t="str">
        <f>'1'!H37</f>
        <v>НД</v>
      </c>
      <c r="I37" s="52" t="str">
        <f>IF('1'!I37="НД","НД",'1'!I37/1.2)</f>
        <v>НД</v>
      </c>
      <c r="J37" s="52" t="str">
        <f>IF('1'!L37="НД","НД",'1'!L37/1.2)</f>
        <v>НД</v>
      </c>
      <c r="K37" s="52" t="s">
        <v>193</v>
      </c>
      <c r="L37" s="52" t="str">
        <f>IF('1'!U37="НД","НД",'1'!U37/1.2)</f>
        <v>НД</v>
      </c>
      <c r="M37" s="52" t="s">
        <v>193</v>
      </c>
      <c r="N37" s="52" t="s">
        <v>193</v>
      </c>
      <c r="O37" s="52" t="s">
        <v>193</v>
      </c>
      <c r="P37" s="52" t="s">
        <v>193</v>
      </c>
      <c r="Q37" s="52" t="s">
        <v>193</v>
      </c>
      <c r="R37" s="52" t="s">
        <v>193</v>
      </c>
      <c r="S37" s="52" t="s">
        <v>193</v>
      </c>
      <c r="T37" s="52" t="s">
        <v>193</v>
      </c>
      <c r="U37" s="52" t="s">
        <v>193</v>
      </c>
      <c r="V37" s="52" t="s">
        <v>193</v>
      </c>
      <c r="W37" s="52" t="str">
        <f>IF('1'!W37="НД","НД",'1'!W37/1.2)</f>
        <v>НД</v>
      </c>
      <c r="X37" s="52" t="s">
        <v>193</v>
      </c>
      <c r="Y37" s="52" t="str">
        <f>IF('1'!X37="НД","НД",'1'!X37/1.2)</f>
        <v>НД</v>
      </c>
      <c r="Z37" s="52" t="s">
        <v>193</v>
      </c>
      <c r="AA37" s="52" t="s">
        <v>193</v>
      </c>
      <c r="AB37" s="52" t="s">
        <v>193</v>
      </c>
      <c r="AC37" s="52" t="s">
        <v>193</v>
      </c>
      <c r="AD37" s="52" t="s">
        <v>193</v>
      </c>
      <c r="AE37" s="52" t="s">
        <v>193</v>
      </c>
      <c r="AF37" s="52" t="s">
        <v>193</v>
      </c>
      <c r="AG37" s="52" t="s">
        <v>193</v>
      </c>
      <c r="AH37" s="52" t="s">
        <v>193</v>
      </c>
      <c r="AI37" s="52" t="s">
        <v>193</v>
      </c>
      <c r="AJ37" s="52" t="s">
        <v>193</v>
      </c>
      <c r="AK37" s="52" t="s">
        <v>193</v>
      </c>
      <c r="AL37" s="52"/>
    </row>
    <row r="38" spans="1:38" ht="112.5">
      <c r="A38" s="145">
        <f>'1'!A38</f>
        <v>0</v>
      </c>
      <c r="B38" s="33" t="s">
        <v>210</v>
      </c>
      <c r="C38" s="34" t="s">
        <v>214</v>
      </c>
      <c r="D38" s="35" t="s">
        <v>174</v>
      </c>
      <c r="E38" s="354" t="str">
        <f>'1'!E38</f>
        <v>НД</v>
      </c>
      <c r="F38" s="354" t="str">
        <f>'1'!F38</f>
        <v>НД</v>
      </c>
      <c r="G38" s="354" t="str">
        <f>'1'!G38</f>
        <v>НД</v>
      </c>
      <c r="H38" s="35" t="str">
        <f>'1'!H38</f>
        <v>НД</v>
      </c>
      <c r="I38" s="52" t="str">
        <f>IF('1'!I38="НД","НД",'1'!I38/1.2)</f>
        <v>НД</v>
      </c>
      <c r="J38" s="52" t="str">
        <f>IF('1'!L38="НД","НД",'1'!L38/1.2)</f>
        <v>НД</v>
      </c>
      <c r="K38" s="52" t="s">
        <v>193</v>
      </c>
      <c r="L38" s="52" t="str">
        <f>IF('1'!U38="НД","НД",'1'!U38/1.2)</f>
        <v>НД</v>
      </c>
      <c r="M38" s="52" t="s">
        <v>193</v>
      </c>
      <c r="N38" s="52" t="s">
        <v>193</v>
      </c>
      <c r="O38" s="52" t="s">
        <v>193</v>
      </c>
      <c r="P38" s="52" t="s">
        <v>193</v>
      </c>
      <c r="Q38" s="52" t="s">
        <v>193</v>
      </c>
      <c r="R38" s="52" t="s">
        <v>193</v>
      </c>
      <c r="S38" s="52" t="s">
        <v>193</v>
      </c>
      <c r="T38" s="52" t="s">
        <v>193</v>
      </c>
      <c r="U38" s="52" t="s">
        <v>193</v>
      </c>
      <c r="V38" s="52" t="s">
        <v>193</v>
      </c>
      <c r="W38" s="52" t="str">
        <f>IF('1'!W38="НД","НД",'1'!W38/1.2)</f>
        <v>НД</v>
      </c>
      <c r="X38" s="52" t="s">
        <v>193</v>
      </c>
      <c r="Y38" s="52" t="str">
        <f>IF('1'!X38="НД","НД",'1'!X38/1.2)</f>
        <v>НД</v>
      </c>
      <c r="Z38" s="52" t="s">
        <v>193</v>
      </c>
      <c r="AA38" s="52" t="s">
        <v>193</v>
      </c>
      <c r="AB38" s="52" t="s">
        <v>193</v>
      </c>
      <c r="AC38" s="52" t="s">
        <v>193</v>
      </c>
      <c r="AD38" s="52" t="s">
        <v>193</v>
      </c>
      <c r="AE38" s="52" t="s">
        <v>193</v>
      </c>
      <c r="AF38" s="52" t="s">
        <v>193</v>
      </c>
      <c r="AG38" s="52" t="s">
        <v>193</v>
      </c>
      <c r="AH38" s="52" t="s">
        <v>193</v>
      </c>
      <c r="AI38" s="52" t="s">
        <v>193</v>
      </c>
      <c r="AJ38" s="52" t="s">
        <v>193</v>
      </c>
      <c r="AK38" s="52" t="s">
        <v>193</v>
      </c>
      <c r="AL38" s="52"/>
    </row>
    <row r="39" spans="1:38" ht="37.5">
      <c r="A39" s="145">
        <f>'1'!A39</f>
        <v>0</v>
      </c>
      <c r="B39" s="33" t="s">
        <v>215</v>
      </c>
      <c r="C39" s="34" t="s">
        <v>211</v>
      </c>
      <c r="D39" s="35" t="s">
        <v>174</v>
      </c>
      <c r="E39" s="354" t="str">
        <f>'1'!E39</f>
        <v>НД</v>
      </c>
      <c r="F39" s="354" t="str">
        <f>'1'!F39</f>
        <v>НД</v>
      </c>
      <c r="G39" s="354" t="str">
        <f>'1'!G39</f>
        <v>НД</v>
      </c>
      <c r="H39" s="35" t="str">
        <f>'1'!H39</f>
        <v>НД</v>
      </c>
      <c r="I39" s="52" t="str">
        <f>IF('1'!I39="НД","НД",'1'!I39/1.2)</f>
        <v>НД</v>
      </c>
      <c r="J39" s="52" t="str">
        <f>IF('1'!L39="НД","НД",'1'!L39/1.2)</f>
        <v>НД</v>
      </c>
      <c r="K39" s="52" t="s">
        <v>193</v>
      </c>
      <c r="L39" s="52" t="str">
        <f>IF('1'!U39="НД","НД",'1'!U39/1.2)</f>
        <v>НД</v>
      </c>
      <c r="M39" s="52" t="s">
        <v>193</v>
      </c>
      <c r="N39" s="52" t="s">
        <v>193</v>
      </c>
      <c r="O39" s="52" t="s">
        <v>193</v>
      </c>
      <c r="P39" s="52" t="s">
        <v>193</v>
      </c>
      <c r="Q39" s="52" t="s">
        <v>193</v>
      </c>
      <c r="R39" s="52" t="s">
        <v>193</v>
      </c>
      <c r="S39" s="52" t="s">
        <v>193</v>
      </c>
      <c r="T39" s="52" t="s">
        <v>193</v>
      </c>
      <c r="U39" s="52" t="s">
        <v>193</v>
      </c>
      <c r="V39" s="52" t="s">
        <v>193</v>
      </c>
      <c r="W39" s="52" t="str">
        <f>IF('1'!W39="НД","НД",'1'!W39/1.2)</f>
        <v>НД</v>
      </c>
      <c r="X39" s="52" t="s">
        <v>193</v>
      </c>
      <c r="Y39" s="52" t="str">
        <f>IF('1'!X39="НД","НД",'1'!X39/1.2)</f>
        <v>НД</v>
      </c>
      <c r="Z39" s="52" t="s">
        <v>193</v>
      </c>
      <c r="AA39" s="52" t="s">
        <v>193</v>
      </c>
      <c r="AB39" s="52" t="s">
        <v>193</v>
      </c>
      <c r="AC39" s="52" t="s">
        <v>193</v>
      </c>
      <c r="AD39" s="52" t="s">
        <v>193</v>
      </c>
      <c r="AE39" s="52" t="s">
        <v>193</v>
      </c>
      <c r="AF39" s="52" t="s">
        <v>193</v>
      </c>
      <c r="AG39" s="52" t="s">
        <v>193</v>
      </c>
      <c r="AH39" s="52" t="s">
        <v>193</v>
      </c>
      <c r="AI39" s="52" t="s">
        <v>193</v>
      </c>
      <c r="AJ39" s="52" t="s">
        <v>193</v>
      </c>
      <c r="AK39" s="52" t="s">
        <v>193</v>
      </c>
      <c r="AL39" s="52"/>
    </row>
    <row r="40" spans="1:38" ht="131.25">
      <c r="A40" s="145">
        <f>'1'!A40</f>
        <v>0</v>
      </c>
      <c r="B40" s="33" t="s">
        <v>215</v>
      </c>
      <c r="C40" s="34" t="s">
        <v>212</v>
      </c>
      <c r="D40" s="35" t="s">
        <v>174</v>
      </c>
      <c r="E40" s="354" t="str">
        <f>'1'!E40</f>
        <v>НД</v>
      </c>
      <c r="F40" s="354" t="str">
        <f>'1'!F40</f>
        <v>НД</v>
      </c>
      <c r="G40" s="354" t="str">
        <f>'1'!G40</f>
        <v>НД</v>
      </c>
      <c r="H40" s="35" t="str">
        <f>'1'!H40</f>
        <v>НД</v>
      </c>
      <c r="I40" s="52" t="str">
        <f>IF('1'!I40="НД","НД",'1'!I40/1.2)</f>
        <v>НД</v>
      </c>
      <c r="J40" s="52" t="str">
        <f>IF('1'!L40="НД","НД",'1'!L40/1.2)</f>
        <v>НД</v>
      </c>
      <c r="K40" s="52" t="s">
        <v>193</v>
      </c>
      <c r="L40" s="52" t="str">
        <f>IF('1'!U40="НД","НД",'1'!U40/1.2)</f>
        <v>НД</v>
      </c>
      <c r="M40" s="52" t="s">
        <v>193</v>
      </c>
      <c r="N40" s="52" t="s">
        <v>193</v>
      </c>
      <c r="O40" s="52" t="s">
        <v>193</v>
      </c>
      <c r="P40" s="52" t="s">
        <v>193</v>
      </c>
      <c r="Q40" s="52" t="s">
        <v>193</v>
      </c>
      <c r="R40" s="52" t="s">
        <v>193</v>
      </c>
      <c r="S40" s="52" t="s">
        <v>193</v>
      </c>
      <c r="T40" s="52" t="s">
        <v>193</v>
      </c>
      <c r="U40" s="52" t="s">
        <v>193</v>
      </c>
      <c r="V40" s="52" t="s">
        <v>193</v>
      </c>
      <c r="W40" s="52" t="str">
        <f>IF('1'!W40="НД","НД",'1'!W40/1.2)</f>
        <v>НД</v>
      </c>
      <c r="X40" s="52" t="s">
        <v>193</v>
      </c>
      <c r="Y40" s="52" t="str">
        <f>IF('1'!X40="НД","НД",'1'!X40/1.2)</f>
        <v>НД</v>
      </c>
      <c r="Z40" s="52" t="s">
        <v>193</v>
      </c>
      <c r="AA40" s="52" t="s">
        <v>193</v>
      </c>
      <c r="AB40" s="52" t="s">
        <v>193</v>
      </c>
      <c r="AC40" s="52" t="s">
        <v>193</v>
      </c>
      <c r="AD40" s="52" t="s">
        <v>193</v>
      </c>
      <c r="AE40" s="52" t="s">
        <v>193</v>
      </c>
      <c r="AF40" s="52" t="s">
        <v>193</v>
      </c>
      <c r="AG40" s="52" t="s">
        <v>193</v>
      </c>
      <c r="AH40" s="52" t="s">
        <v>193</v>
      </c>
      <c r="AI40" s="52" t="s">
        <v>193</v>
      </c>
      <c r="AJ40" s="52" t="s">
        <v>193</v>
      </c>
      <c r="AK40" s="52" t="s">
        <v>193</v>
      </c>
      <c r="AL40" s="52"/>
    </row>
    <row r="41" spans="1:38" ht="112.5">
      <c r="A41" s="145">
        <f>'1'!A41</f>
        <v>0</v>
      </c>
      <c r="B41" s="33" t="s">
        <v>215</v>
      </c>
      <c r="C41" s="34" t="s">
        <v>213</v>
      </c>
      <c r="D41" s="35" t="s">
        <v>174</v>
      </c>
      <c r="E41" s="354" t="str">
        <f>'1'!E41</f>
        <v>НД</v>
      </c>
      <c r="F41" s="354" t="str">
        <f>'1'!F41</f>
        <v>НД</v>
      </c>
      <c r="G41" s="354" t="str">
        <f>'1'!G41</f>
        <v>НД</v>
      </c>
      <c r="H41" s="35" t="str">
        <f>'1'!H41</f>
        <v>НД</v>
      </c>
      <c r="I41" s="52" t="str">
        <f>IF('1'!I41="НД","НД",'1'!I41/1.2)</f>
        <v>НД</v>
      </c>
      <c r="J41" s="52" t="str">
        <f>IF('1'!L41="НД","НД",'1'!L41/1.2)</f>
        <v>НД</v>
      </c>
      <c r="K41" s="52" t="s">
        <v>193</v>
      </c>
      <c r="L41" s="52" t="str">
        <f>IF('1'!U41="НД","НД",'1'!U41/1.2)</f>
        <v>НД</v>
      </c>
      <c r="M41" s="52" t="s">
        <v>193</v>
      </c>
      <c r="N41" s="52" t="s">
        <v>193</v>
      </c>
      <c r="O41" s="52" t="s">
        <v>193</v>
      </c>
      <c r="P41" s="52" t="s">
        <v>193</v>
      </c>
      <c r="Q41" s="52" t="s">
        <v>193</v>
      </c>
      <c r="R41" s="52" t="s">
        <v>193</v>
      </c>
      <c r="S41" s="52" t="s">
        <v>193</v>
      </c>
      <c r="T41" s="52" t="s">
        <v>193</v>
      </c>
      <c r="U41" s="52" t="s">
        <v>193</v>
      </c>
      <c r="V41" s="52" t="s">
        <v>193</v>
      </c>
      <c r="W41" s="52" t="str">
        <f>IF('1'!W41="НД","НД",'1'!W41/1.2)</f>
        <v>НД</v>
      </c>
      <c r="X41" s="52" t="s">
        <v>193</v>
      </c>
      <c r="Y41" s="52" t="str">
        <f>IF('1'!X41="НД","НД",'1'!X41/1.2)</f>
        <v>НД</v>
      </c>
      <c r="Z41" s="52" t="s">
        <v>193</v>
      </c>
      <c r="AA41" s="52" t="s">
        <v>193</v>
      </c>
      <c r="AB41" s="52" t="s">
        <v>193</v>
      </c>
      <c r="AC41" s="52" t="s">
        <v>193</v>
      </c>
      <c r="AD41" s="52" t="s">
        <v>193</v>
      </c>
      <c r="AE41" s="52" t="s">
        <v>193</v>
      </c>
      <c r="AF41" s="52" t="s">
        <v>193</v>
      </c>
      <c r="AG41" s="52" t="s">
        <v>193</v>
      </c>
      <c r="AH41" s="52" t="s">
        <v>193</v>
      </c>
      <c r="AI41" s="52" t="s">
        <v>193</v>
      </c>
      <c r="AJ41" s="52" t="s">
        <v>193</v>
      </c>
      <c r="AK41" s="52" t="s">
        <v>193</v>
      </c>
      <c r="AL41" s="52"/>
    </row>
    <row r="42" spans="1:38" ht="112.5">
      <c r="A42" s="145">
        <f>'1'!A42</f>
        <v>0</v>
      </c>
      <c r="B42" s="33" t="s">
        <v>215</v>
      </c>
      <c r="C42" s="34" t="s">
        <v>216</v>
      </c>
      <c r="D42" s="35" t="s">
        <v>174</v>
      </c>
      <c r="E42" s="354" t="str">
        <f>'1'!E42</f>
        <v>НД</v>
      </c>
      <c r="F42" s="354" t="str">
        <f>'1'!F42</f>
        <v>НД</v>
      </c>
      <c r="G42" s="354" t="str">
        <f>'1'!G42</f>
        <v>НД</v>
      </c>
      <c r="H42" s="35" t="str">
        <f>'1'!H42</f>
        <v>НД</v>
      </c>
      <c r="I42" s="52" t="str">
        <f>IF('1'!I42="НД","НД",'1'!I42/1.2)</f>
        <v>НД</v>
      </c>
      <c r="J42" s="52" t="str">
        <f>IF('1'!L42="НД","НД",'1'!L42/1.2)</f>
        <v>НД</v>
      </c>
      <c r="K42" s="52" t="s">
        <v>193</v>
      </c>
      <c r="L42" s="52" t="str">
        <f>IF('1'!U42="НД","НД",'1'!U42/1.2)</f>
        <v>НД</v>
      </c>
      <c r="M42" s="52" t="s">
        <v>193</v>
      </c>
      <c r="N42" s="52" t="s">
        <v>193</v>
      </c>
      <c r="O42" s="52" t="s">
        <v>193</v>
      </c>
      <c r="P42" s="52" t="s">
        <v>193</v>
      </c>
      <c r="Q42" s="52" t="s">
        <v>193</v>
      </c>
      <c r="R42" s="52" t="s">
        <v>193</v>
      </c>
      <c r="S42" s="52" t="s">
        <v>193</v>
      </c>
      <c r="T42" s="52" t="s">
        <v>193</v>
      </c>
      <c r="U42" s="52" t="s">
        <v>193</v>
      </c>
      <c r="V42" s="52" t="s">
        <v>193</v>
      </c>
      <c r="W42" s="52" t="str">
        <f>IF('1'!W42="НД","НД",'1'!W42/1.2)</f>
        <v>НД</v>
      </c>
      <c r="X42" s="52" t="s">
        <v>193</v>
      </c>
      <c r="Y42" s="52" t="str">
        <f>IF('1'!X42="НД","НД",'1'!X42/1.2)</f>
        <v>НД</v>
      </c>
      <c r="Z42" s="52" t="s">
        <v>193</v>
      </c>
      <c r="AA42" s="52" t="s">
        <v>193</v>
      </c>
      <c r="AB42" s="52" t="s">
        <v>193</v>
      </c>
      <c r="AC42" s="52" t="s">
        <v>193</v>
      </c>
      <c r="AD42" s="52" t="s">
        <v>193</v>
      </c>
      <c r="AE42" s="52" t="s">
        <v>193</v>
      </c>
      <c r="AF42" s="52" t="s">
        <v>193</v>
      </c>
      <c r="AG42" s="52" t="s">
        <v>193</v>
      </c>
      <c r="AH42" s="52" t="s">
        <v>193</v>
      </c>
      <c r="AI42" s="52" t="s">
        <v>193</v>
      </c>
      <c r="AJ42" s="52" t="s">
        <v>193</v>
      </c>
      <c r="AK42" s="52" t="s">
        <v>193</v>
      </c>
      <c r="AL42" s="52"/>
    </row>
    <row r="43" spans="1:38" ht="112.5">
      <c r="A43" s="145">
        <f>'1'!A43</f>
        <v>0</v>
      </c>
      <c r="B43" s="39" t="s">
        <v>217</v>
      </c>
      <c r="C43" s="40" t="s">
        <v>218</v>
      </c>
      <c r="D43" s="41" t="s">
        <v>174</v>
      </c>
      <c r="E43" s="41" t="str">
        <f>'1'!E43</f>
        <v>П,С</v>
      </c>
      <c r="F43" s="41">
        <f>'1'!F43</f>
        <v>0</v>
      </c>
      <c r="G43" s="41">
        <f>'1'!G43</f>
        <v>2022</v>
      </c>
      <c r="H43" s="41">
        <f t="shared" ref="H43:AK43" si="6">H44+H47</f>
        <v>0</v>
      </c>
      <c r="I43" s="41">
        <f t="shared" si="6"/>
        <v>0</v>
      </c>
      <c r="J43" s="41">
        <f t="shared" si="6"/>
        <v>0</v>
      </c>
      <c r="K43" s="41">
        <f t="shared" si="6"/>
        <v>0</v>
      </c>
      <c r="L43" s="96">
        <f t="shared" si="6"/>
        <v>393.81716666666665</v>
      </c>
      <c r="M43" s="96">
        <f t="shared" si="6"/>
        <v>31.126916666666663</v>
      </c>
      <c r="N43" s="96">
        <f t="shared" si="6"/>
        <v>362.69025000000005</v>
      </c>
      <c r="O43" s="96">
        <f t="shared" si="6"/>
        <v>0</v>
      </c>
      <c r="P43" s="96">
        <f t="shared" si="6"/>
        <v>0</v>
      </c>
      <c r="Q43" s="96">
        <f t="shared" si="6"/>
        <v>0</v>
      </c>
      <c r="R43" s="96">
        <f t="shared" si="6"/>
        <v>0</v>
      </c>
      <c r="S43" s="96">
        <f t="shared" si="6"/>
        <v>0</v>
      </c>
      <c r="T43" s="96">
        <f t="shared" si="6"/>
        <v>0</v>
      </c>
      <c r="U43" s="96">
        <f t="shared" si="6"/>
        <v>0</v>
      </c>
      <c r="V43" s="96">
        <f t="shared" si="6"/>
        <v>0</v>
      </c>
      <c r="W43" s="96">
        <f t="shared" si="6"/>
        <v>0</v>
      </c>
      <c r="X43" s="96">
        <f t="shared" si="6"/>
        <v>368.75961833333332</v>
      </c>
      <c r="Y43" s="96">
        <f t="shared" si="6"/>
        <v>393.81716666666665</v>
      </c>
      <c r="Z43" s="96">
        <f t="shared" si="6"/>
        <v>0</v>
      </c>
      <c r="AA43" s="96">
        <f t="shared" si="6"/>
        <v>0</v>
      </c>
      <c r="AB43" s="96">
        <f t="shared" si="6"/>
        <v>0</v>
      </c>
      <c r="AC43" s="96">
        <f t="shared" si="6"/>
        <v>0</v>
      </c>
      <c r="AD43" s="96">
        <f t="shared" si="6"/>
        <v>0</v>
      </c>
      <c r="AE43" s="96">
        <f t="shared" si="6"/>
        <v>0</v>
      </c>
      <c r="AF43" s="96">
        <f t="shared" si="6"/>
        <v>38.22350466666667</v>
      </c>
      <c r="AG43" s="96">
        <f t="shared" si="6"/>
        <v>0</v>
      </c>
      <c r="AH43" s="96">
        <f t="shared" si="6"/>
        <v>297.2593333333333</v>
      </c>
      <c r="AI43" s="96">
        <f t="shared" si="6"/>
        <v>0</v>
      </c>
      <c r="AJ43" s="96">
        <f t="shared" si="6"/>
        <v>335.48283800000002</v>
      </c>
      <c r="AK43" s="96">
        <f t="shared" si="6"/>
        <v>0</v>
      </c>
      <c r="AL43" s="96"/>
    </row>
    <row r="44" spans="1:38" ht="93.75">
      <c r="A44" s="145">
        <f>'1'!A44</f>
        <v>0</v>
      </c>
      <c r="B44" s="33" t="s">
        <v>219</v>
      </c>
      <c r="C44" s="147" t="s">
        <v>220</v>
      </c>
      <c r="D44" s="35" t="s">
        <v>174</v>
      </c>
      <c r="E44" s="354" t="str">
        <f>'1'!E44</f>
        <v>П,С</v>
      </c>
      <c r="F44" s="354">
        <f>'1'!F44</f>
        <v>2020</v>
      </c>
      <c r="G44" s="354">
        <f>'1'!G44</f>
        <v>2021</v>
      </c>
      <c r="H44" s="52">
        <f t="shared" ref="H44:AK44" si="7">SUM(H45:H46)</f>
        <v>0</v>
      </c>
      <c r="I44" s="52">
        <f t="shared" si="7"/>
        <v>0</v>
      </c>
      <c r="J44" s="52">
        <f t="shared" si="7"/>
        <v>0</v>
      </c>
      <c r="K44" s="52">
        <f t="shared" si="7"/>
        <v>0</v>
      </c>
      <c r="L44" s="52">
        <f t="shared" si="7"/>
        <v>42.603000000000002</v>
      </c>
      <c r="M44" s="52">
        <f t="shared" si="7"/>
        <v>5.1656666666666631</v>
      </c>
      <c r="N44" s="52">
        <f t="shared" si="7"/>
        <v>37.437333333333335</v>
      </c>
      <c r="O44" s="52">
        <f t="shared" si="7"/>
        <v>0</v>
      </c>
      <c r="P44" s="52">
        <f t="shared" si="7"/>
        <v>0</v>
      </c>
      <c r="Q44" s="52">
        <f t="shared" si="7"/>
        <v>0</v>
      </c>
      <c r="R44" s="52">
        <f t="shared" si="7"/>
        <v>0</v>
      </c>
      <c r="S44" s="52">
        <f t="shared" si="7"/>
        <v>0</v>
      </c>
      <c r="T44" s="52">
        <f t="shared" si="7"/>
        <v>0</v>
      </c>
      <c r="U44" s="52">
        <f t="shared" si="7"/>
        <v>0</v>
      </c>
      <c r="V44" s="52">
        <f t="shared" si="7"/>
        <v>0</v>
      </c>
      <c r="W44" s="52">
        <f t="shared" si="7"/>
        <v>0</v>
      </c>
      <c r="X44" s="52">
        <f t="shared" si="7"/>
        <v>41.267265000000002</v>
      </c>
      <c r="Y44" s="52">
        <f t="shared" si="7"/>
        <v>42.603000000000002</v>
      </c>
      <c r="Z44" s="52">
        <f t="shared" si="7"/>
        <v>0</v>
      </c>
      <c r="AA44" s="52">
        <f t="shared" si="7"/>
        <v>0</v>
      </c>
      <c r="AB44" s="52">
        <f t="shared" si="7"/>
        <v>0</v>
      </c>
      <c r="AC44" s="52">
        <f t="shared" si="7"/>
        <v>0</v>
      </c>
      <c r="AD44" s="52">
        <f t="shared" si="7"/>
        <v>0</v>
      </c>
      <c r="AE44" s="52">
        <f t="shared" si="7"/>
        <v>0</v>
      </c>
      <c r="AF44" s="52">
        <f t="shared" si="7"/>
        <v>12.262254666666667</v>
      </c>
      <c r="AG44" s="52">
        <f t="shared" si="7"/>
        <v>0</v>
      </c>
      <c r="AH44" s="52">
        <f t="shared" si="7"/>
        <v>0</v>
      </c>
      <c r="AI44" s="52">
        <f t="shared" si="7"/>
        <v>0</v>
      </c>
      <c r="AJ44" s="52">
        <f t="shared" si="7"/>
        <v>12.262254666666667</v>
      </c>
      <c r="AK44" s="52">
        <f t="shared" si="7"/>
        <v>0</v>
      </c>
      <c r="AL44" s="52"/>
    </row>
    <row r="45" spans="1:38" ht="56.25">
      <c r="A45" s="145" t="str">
        <f>'1'!A45</f>
        <v>0.1</v>
      </c>
      <c r="B45" s="33" t="s">
        <v>219</v>
      </c>
      <c r="C45" s="34" t="s">
        <v>221</v>
      </c>
      <c r="D45" s="43" t="s">
        <v>222</v>
      </c>
      <c r="E45" s="354" t="str">
        <f>'1'!E45</f>
        <v>П,С</v>
      </c>
      <c r="F45" s="354">
        <f>'1'!F45</f>
        <v>2020</v>
      </c>
      <c r="G45" s="354">
        <f>'1'!G45</f>
        <v>2021</v>
      </c>
      <c r="H45" s="35" t="str">
        <f>'1'!H45</f>
        <v>НД</v>
      </c>
      <c r="I45" s="52" t="s">
        <v>193</v>
      </c>
      <c r="J45" s="52" t="s">
        <v>193</v>
      </c>
      <c r="K45" s="52">
        <f>'1'!P45/1.18</f>
        <v>0</v>
      </c>
      <c r="L45" s="52">
        <f>SUM(M45:P45)</f>
        <v>34.695999999999998</v>
      </c>
      <c r="M45" s="52">
        <v>4.6093333333333302</v>
      </c>
      <c r="N45" s="52">
        <f>('1'!R45/1.2)-M45</f>
        <v>30.086666666666666</v>
      </c>
      <c r="O45" s="52">
        <v>0</v>
      </c>
      <c r="P45" s="52">
        <v>0</v>
      </c>
      <c r="Q45" s="52" t="s">
        <v>193</v>
      </c>
      <c r="R45" s="52" t="s">
        <v>193</v>
      </c>
      <c r="S45" s="52" t="s">
        <v>193</v>
      </c>
      <c r="T45" s="52" t="s">
        <v>193</v>
      </c>
      <c r="U45" s="52" t="s">
        <v>193</v>
      </c>
      <c r="V45" s="52" t="s">
        <v>193</v>
      </c>
      <c r="W45" s="52">
        <f>IF('1'!W45="НД","НД",'1'!W45/1.2)</f>
        <v>0</v>
      </c>
      <c r="X45" s="52">
        <f>'1'!Q45/1.2-K45</f>
        <v>33.622540000000001</v>
      </c>
      <c r="Y45" s="52">
        <f>L45-K45</f>
        <v>34.695999999999998</v>
      </c>
      <c r="Z45" s="52" t="s">
        <v>193</v>
      </c>
      <c r="AA45" s="52" t="s">
        <v>193</v>
      </c>
      <c r="AB45" s="52">
        <v>0</v>
      </c>
      <c r="AC45" s="52">
        <v>0</v>
      </c>
      <c r="AD45" s="52">
        <f>'1'!AJ45/1.2</f>
        <v>0</v>
      </c>
      <c r="AE45" s="52">
        <v>0</v>
      </c>
      <c r="AF45" s="52">
        <f>'1'!AT45/1.2</f>
        <v>8.1251999999999995</v>
      </c>
      <c r="AG45" s="52">
        <v>0</v>
      </c>
      <c r="AH45" s="52">
        <f>'1'!BE45/1.2</f>
        <v>0</v>
      </c>
      <c r="AI45" s="52">
        <v>0</v>
      </c>
      <c r="AJ45" s="52">
        <f>AH45+AF45+AD45</f>
        <v>8.1251999999999995</v>
      </c>
      <c r="AK45" s="52">
        <f>AI45+AG45+AE45</f>
        <v>0</v>
      </c>
      <c r="AL45" s="52"/>
    </row>
    <row r="46" spans="1:38" ht="37.5">
      <c r="A46" s="145" t="str">
        <f>'1'!A46</f>
        <v>0.1</v>
      </c>
      <c r="B46" s="33" t="s">
        <v>219</v>
      </c>
      <c r="C46" s="34" t="s">
        <v>223</v>
      </c>
      <c r="D46" s="43" t="s">
        <v>224</v>
      </c>
      <c r="E46" s="354" t="str">
        <f>'1'!E46</f>
        <v>П,С</v>
      </c>
      <c r="F46" s="354">
        <f>'1'!F46</f>
        <v>2020</v>
      </c>
      <c r="G46" s="354">
        <f>'1'!G46</f>
        <v>2021</v>
      </c>
      <c r="H46" s="35" t="str">
        <f>'1'!H46</f>
        <v>НД</v>
      </c>
      <c r="I46" s="52" t="s">
        <v>193</v>
      </c>
      <c r="J46" s="52" t="s">
        <v>193</v>
      </c>
      <c r="K46" s="52">
        <f>'1'!P46/1.18</f>
        <v>0</v>
      </c>
      <c r="L46" s="52">
        <f>SUM(M46:P46)</f>
        <v>7.9070000000000009</v>
      </c>
      <c r="M46" s="52">
        <v>0.55633333333333301</v>
      </c>
      <c r="N46" s="52">
        <f>('1'!R46/1.2)-M46</f>
        <v>7.350666666666668</v>
      </c>
      <c r="O46" s="52">
        <v>0</v>
      </c>
      <c r="P46" s="52">
        <v>0</v>
      </c>
      <c r="Q46" s="52" t="s">
        <v>193</v>
      </c>
      <c r="R46" s="52" t="s">
        <v>193</v>
      </c>
      <c r="S46" s="52" t="s">
        <v>193</v>
      </c>
      <c r="T46" s="52" t="s">
        <v>193</v>
      </c>
      <c r="U46" s="52" t="s">
        <v>193</v>
      </c>
      <c r="V46" s="52" t="s">
        <v>193</v>
      </c>
      <c r="W46" s="52">
        <f>IF('1'!W46="НД","НД",'1'!W46/1.2)</f>
        <v>0</v>
      </c>
      <c r="X46" s="52">
        <f>'1'!Q46/1.2-K46</f>
        <v>7.6447250000000002</v>
      </c>
      <c r="Y46" s="52">
        <f>L46-K46</f>
        <v>7.9070000000000009</v>
      </c>
      <c r="Z46" s="52" t="s">
        <v>193</v>
      </c>
      <c r="AA46" s="52" t="s">
        <v>193</v>
      </c>
      <c r="AB46" s="52">
        <v>0</v>
      </c>
      <c r="AC46" s="52">
        <v>0</v>
      </c>
      <c r="AD46" s="52">
        <f>'1'!AJ46/1.2</f>
        <v>0</v>
      </c>
      <c r="AE46" s="52">
        <v>0</v>
      </c>
      <c r="AF46" s="52">
        <f>'1'!AT46/1.2</f>
        <v>4.1370546666666668</v>
      </c>
      <c r="AG46" s="52">
        <v>0</v>
      </c>
      <c r="AH46" s="52">
        <f>'1'!BE46/1.2</f>
        <v>0</v>
      </c>
      <c r="AI46" s="52">
        <v>0</v>
      </c>
      <c r="AJ46" s="52">
        <f>AH46+AF46+AD46</f>
        <v>4.1370546666666668</v>
      </c>
      <c r="AK46" s="52">
        <f>AI46+AG46+AE46</f>
        <v>0</v>
      </c>
      <c r="AL46" s="52"/>
    </row>
    <row r="47" spans="1:38" ht="93.75">
      <c r="A47" s="145">
        <f>'1'!A47</f>
        <v>0</v>
      </c>
      <c r="B47" s="33" t="s">
        <v>225</v>
      </c>
      <c r="C47" s="147" t="s">
        <v>226</v>
      </c>
      <c r="D47" s="35" t="s">
        <v>174</v>
      </c>
      <c r="E47" s="354" t="str">
        <f>'1'!E47</f>
        <v>П,С</v>
      </c>
      <c r="F47" s="354">
        <f>'1'!F47</f>
        <v>0</v>
      </c>
      <c r="G47" s="354">
        <f>'1'!G47</f>
        <v>2022</v>
      </c>
      <c r="H47" s="35">
        <f t="shared" ref="H47:AL47" si="8">SUM(H48:H51)</f>
        <v>0</v>
      </c>
      <c r="I47" s="354">
        <f t="shared" si="8"/>
        <v>0</v>
      </c>
      <c r="J47" s="35">
        <f t="shared" si="8"/>
        <v>0</v>
      </c>
      <c r="K47" s="35">
        <f t="shared" si="8"/>
        <v>0</v>
      </c>
      <c r="L47" s="52">
        <f t="shared" si="8"/>
        <v>351.21416666666664</v>
      </c>
      <c r="M47" s="52">
        <f t="shared" si="8"/>
        <v>25.96125</v>
      </c>
      <c r="N47" s="52">
        <f t="shared" si="8"/>
        <v>325.25291666666669</v>
      </c>
      <c r="O47" s="52">
        <f t="shared" si="8"/>
        <v>0</v>
      </c>
      <c r="P47" s="52">
        <f t="shared" si="8"/>
        <v>0</v>
      </c>
      <c r="Q47" s="52">
        <f t="shared" si="8"/>
        <v>0</v>
      </c>
      <c r="R47" s="52">
        <f t="shared" si="8"/>
        <v>0</v>
      </c>
      <c r="S47" s="52">
        <f t="shared" si="8"/>
        <v>0</v>
      </c>
      <c r="T47" s="52">
        <f t="shared" si="8"/>
        <v>0</v>
      </c>
      <c r="U47" s="52">
        <f t="shared" si="8"/>
        <v>0</v>
      </c>
      <c r="V47" s="52">
        <f t="shared" si="8"/>
        <v>0</v>
      </c>
      <c r="W47" s="52">
        <f t="shared" si="8"/>
        <v>0</v>
      </c>
      <c r="X47" s="52">
        <f t="shared" si="8"/>
        <v>327.49235333333331</v>
      </c>
      <c r="Y47" s="52">
        <f t="shared" si="8"/>
        <v>351.21416666666664</v>
      </c>
      <c r="Z47" s="52">
        <f t="shared" si="8"/>
        <v>0</v>
      </c>
      <c r="AA47" s="52">
        <f t="shared" si="8"/>
        <v>0</v>
      </c>
      <c r="AB47" s="52">
        <f t="shared" si="8"/>
        <v>0</v>
      </c>
      <c r="AC47" s="52">
        <f t="shared" si="8"/>
        <v>0</v>
      </c>
      <c r="AD47" s="52">
        <f t="shared" si="8"/>
        <v>0</v>
      </c>
      <c r="AE47" s="52">
        <f t="shared" si="8"/>
        <v>0</v>
      </c>
      <c r="AF47" s="52">
        <f t="shared" si="8"/>
        <v>25.96125</v>
      </c>
      <c r="AG47" s="52">
        <f t="shared" si="8"/>
        <v>0</v>
      </c>
      <c r="AH47" s="52">
        <f t="shared" si="8"/>
        <v>297.2593333333333</v>
      </c>
      <c r="AI47" s="52">
        <f t="shared" si="8"/>
        <v>0</v>
      </c>
      <c r="AJ47" s="52">
        <f t="shared" si="8"/>
        <v>323.22058333333337</v>
      </c>
      <c r="AK47" s="52">
        <f t="shared" si="8"/>
        <v>0</v>
      </c>
      <c r="AL47" s="35">
        <f t="shared" si="8"/>
        <v>0</v>
      </c>
    </row>
    <row r="48" spans="1:38" ht="52.15" customHeight="1">
      <c r="A48" s="145" t="str">
        <f>'1'!A48</f>
        <v>0.1</v>
      </c>
      <c r="B48" s="33" t="s">
        <v>225</v>
      </c>
      <c r="C48" s="44" t="s">
        <v>227</v>
      </c>
      <c r="D48" s="43" t="s">
        <v>228</v>
      </c>
      <c r="E48" s="354" t="str">
        <f>'1'!E48</f>
        <v>П,С</v>
      </c>
      <c r="F48" s="354">
        <f>'1'!F48</f>
        <v>2021</v>
      </c>
      <c r="G48" s="354">
        <f>'1'!G48</f>
        <v>2022</v>
      </c>
      <c r="H48" s="35" t="str">
        <f>'1'!H48</f>
        <v>НД</v>
      </c>
      <c r="I48" s="52" t="s">
        <v>193</v>
      </c>
      <c r="J48" s="52" t="s">
        <v>193</v>
      </c>
      <c r="K48" s="52">
        <f>'1'!P48/1.18</f>
        <v>0</v>
      </c>
      <c r="L48" s="52">
        <f>SUM(M48:P48)</f>
        <v>138.50083333333333</v>
      </c>
      <c r="M48" s="52">
        <v>8.6537500000000005</v>
      </c>
      <c r="N48" s="52">
        <f>('1'!R48/1.2)-M48</f>
        <v>129.84708333333333</v>
      </c>
      <c r="O48" s="52">
        <v>0</v>
      </c>
      <c r="P48" s="52">
        <v>0</v>
      </c>
      <c r="Q48" s="52" t="s">
        <v>193</v>
      </c>
      <c r="R48" s="52" t="s">
        <v>193</v>
      </c>
      <c r="S48" s="52" t="s">
        <v>193</v>
      </c>
      <c r="T48" s="52" t="s">
        <v>193</v>
      </c>
      <c r="U48" s="52" t="s">
        <v>193</v>
      </c>
      <c r="V48" s="52" t="s">
        <v>193</v>
      </c>
      <c r="W48" s="52">
        <f>IF('1'!W48="НД","НД",'1'!W48/1.2)</f>
        <v>0</v>
      </c>
      <c r="X48" s="52">
        <f>'1'!Q48/1.2-K48</f>
        <v>129.09192250000001</v>
      </c>
      <c r="Y48" s="52">
        <f>L48-K48</f>
        <v>138.50083333333333</v>
      </c>
      <c r="Z48" s="52" t="s">
        <v>193</v>
      </c>
      <c r="AA48" s="52" t="s">
        <v>193</v>
      </c>
      <c r="AB48" s="52">
        <v>0</v>
      </c>
      <c r="AC48" s="52">
        <v>0</v>
      </c>
      <c r="AD48" s="52">
        <f>'1'!AJ48/1.2</f>
        <v>0</v>
      </c>
      <c r="AE48" s="52">
        <v>0</v>
      </c>
      <c r="AF48" s="52">
        <f>'1'!AT48/1.2</f>
        <v>8.6537500000000005</v>
      </c>
      <c r="AG48" s="52">
        <v>0</v>
      </c>
      <c r="AH48" s="52">
        <f>'1'!BE48/1.2</f>
        <v>101.8535</v>
      </c>
      <c r="AI48" s="52">
        <v>0</v>
      </c>
      <c r="AJ48" s="52">
        <f t="shared" ref="AJ48:AK51" si="9">AH48+AF48+AD48</f>
        <v>110.50725</v>
      </c>
      <c r="AK48" s="52">
        <f t="shared" si="9"/>
        <v>0</v>
      </c>
      <c r="AL48" s="52"/>
    </row>
    <row r="49" spans="1:38" ht="59.65" customHeight="1">
      <c r="A49" s="145" t="str">
        <f>'1'!A49</f>
        <v>0.1</v>
      </c>
      <c r="B49" s="33" t="s">
        <v>225</v>
      </c>
      <c r="C49" s="44" t="s">
        <v>229</v>
      </c>
      <c r="D49" s="43" t="s">
        <v>230</v>
      </c>
      <c r="E49" s="354" t="str">
        <f>'1'!E49</f>
        <v>П,С</v>
      </c>
      <c r="F49" s="354">
        <f>'1'!F49</f>
        <v>2021</v>
      </c>
      <c r="G49" s="354">
        <f>'1'!G49</f>
        <v>2022</v>
      </c>
      <c r="H49" s="35" t="str">
        <f>'1'!H49</f>
        <v>НД</v>
      </c>
      <c r="I49" s="52" t="s">
        <v>193</v>
      </c>
      <c r="J49" s="52" t="s">
        <v>193</v>
      </c>
      <c r="K49" s="52">
        <f>'1'!P49/1.18</f>
        <v>0</v>
      </c>
      <c r="L49" s="52">
        <f>SUM(M49:P49)</f>
        <v>212.71333333333334</v>
      </c>
      <c r="M49" s="52">
        <v>17.307500000000001</v>
      </c>
      <c r="N49" s="52">
        <f>('1'!R49/1.2)-M49</f>
        <v>195.40583333333333</v>
      </c>
      <c r="O49" s="52">
        <v>0</v>
      </c>
      <c r="P49" s="52">
        <v>0</v>
      </c>
      <c r="Q49" s="52" t="s">
        <v>193</v>
      </c>
      <c r="R49" s="52" t="s">
        <v>193</v>
      </c>
      <c r="S49" s="52" t="s">
        <v>193</v>
      </c>
      <c r="T49" s="52" t="s">
        <v>193</v>
      </c>
      <c r="U49" s="52" t="s">
        <v>193</v>
      </c>
      <c r="V49" s="52" t="s">
        <v>193</v>
      </c>
      <c r="W49" s="52">
        <f>IF('1'!W49="НД","НД",'1'!W49/1.2)</f>
        <v>0</v>
      </c>
      <c r="X49" s="52">
        <f>'1'!Q49/1.2-K49</f>
        <v>198.40043083333333</v>
      </c>
      <c r="Y49" s="52">
        <f>L49-K49</f>
        <v>212.71333333333334</v>
      </c>
      <c r="Z49" s="52" t="s">
        <v>193</v>
      </c>
      <c r="AA49" s="52" t="s">
        <v>193</v>
      </c>
      <c r="AB49" s="52">
        <v>0</v>
      </c>
      <c r="AC49" s="52">
        <v>0</v>
      </c>
      <c r="AD49" s="52">
        <f>'1'!AJ49/1.2</f>
        <v>0</v>
      </c>
      <c r="AE49" s="52">
        <v>0</v>
      </c>
      <c r="AF49" s="52">
        <f>'1'!AT49/1.2</f>
        <v>17.307500000000001</v>
      </c>
      <c r="AG49" s="52">
        <v>0</v>
      </c>
      <c r="AH49" s="52">
        <f>'1'!BE49/1.2</f>
        <v>195.40583333333333</v>
      </c>
      <c r="AI49" s="52">
        <v>0</v>
      </c>
      <c r="AJ49" s="52">
        <f t="shared" si="9"/>
        <v>212.71333333333334</v>
      </c>
      <c r="AK49" s="52">
        <f t="shared" si="9"/>
        <v>0</v>
      </c>
      <c r="AL49" s="52"/>
    </row>
    <row r="50" spans="1:38" ht="18.75" hidden="1">
      <c r="A50" s="145" t="str">
        <f>'1'!A50</f>
        <v>0.1</v>
      </c>
      <c r="B50" s="33" t="s">
        <v>225</v>
      </c>
      <c r="C50" s="45">
        <v>0</v>
      </c>
      <c r="D50" s="43">
        <v>0</v>
      </c>
      <c r="E50" s="35">
        <f>'1'!E50</f>
        <v>0</v>
      </c>
      <c r="F50" s="35">
        <f>'1'!F50</f>
        <v>0</v>
      </c>
      <c r="G50" s="35">
        <f>'1'!G50</f>
        <v>0</v>
      </c>
      <c r="H50" s="35">
        <f>'1'!H50</f>
        <v>0</v>
      </c>
      <c r="I50" s="52" t="s">
        <v>193</v>
      </c>
      <c r="J50" s="52" t="s">
        <v>193</v>
      </c>
      <c r="K50" s="52">
        <f>'1'!P50/1.18</f>
        <v>0</v>
      </c>
      <c r="L50" s="52">
        <f>SUM(M50:P50)</f>
        <v>0</v>
      </c>
      <c r="M50" s="52">
        <v>0</v>
      </c>
      <c r="N50" s="52">
        <f>('1'!R50/1.2)-M50</f>
        <v>0</v>
      </c>
      <c r="O50" s="52">
        <v>0</v>
      </c>
      <c r="P50" s="52">
        <v>0</v>
      </c>
      <c r="Q50" s="52" t="s">
        <v>193</v>
      </c>
      <c r="R50" s="52" t="s">
        <v>193</v>
      </c>
      <c r="S50" s="52" t="s">
        <v>193</v>
      </c>
      <c r="T50" s="52" t="s">
        <v>193</v>
      </c>
      <c r="U50" s="52" t="s">
        <v>193</v>
      </c>
      <c r="V50" s="52" t="s">
        <v>193</v>
      </c>
      <c r="W50" s="52">
        <f>IF('1'!W50="НД","НД",'1'!W50/1.2)</f>
        <v>0</v>
      </c>
      <c r="X50" s="52">
        <f>'1'!Q50/1.2-K50</f>
        <v>0</v>
      </c>
      <c r="Y50" s="52">
        <f>L50-K50</f>
        <v>0</v>
      </c>
      <c r="Z50" s="52" t="s">
        <v>193</v>
      </c>
      <c r="AA50" s="52" t="s">
        <v>193</v>
      </c>
      <c r="AB50" s="52">
        <v>0</v>
      </c>
      <c r="AC50" s="52">
        <v>0</v>
      </c>
      <c r="AD50" s="52">
        <f>'1'!AJ50/1.2</f>
        <v>0</v>
      </c>
      <c r="AE50" s="52">
        <v>0</v>
      </c>
      <c r="AF50" s="52">
        <f>'1'!AT50/1.2</f>
        <v>0</v>
      </c>
      <c r="AG50" s="52">
        <v>0</v>
      </c>
      <c r="AH50" s="52">
        <f>'1'!BE50/1.2</f>
        <v>0</v>
      </c>
      <c r="AI50" s="52">
        <v>0</v>
      </c>
      <c r="AJ50" s="52">
        <f t="shared" si="9"/>
        <v>0</v>
      </c>
      <c r="AK50" s="52">
        <f t="shared" si="9"/>
        <v>0</v>
      </c>
      <c r="AL50" s="52"/>
    </row>
    <row r="51" spans="1:38" ht="18.75" hidden="1">
      <c r="A51" s="145" t="str">
        <f>'1'!A51</f>
        <v>0.1</v>
      </c>
      <c r="B51" s="33" t="s">
        <v>225</v>
      </c>
      <c r="C51" s="45">
        <v>0</v>
      </c>
      <c r="D51" s="43">
        <v>0</v>
      </c>
      <c r="E51" s="35">
        <f>'1'!E51</f>
        <v>0</v>
      </c>
      <c r="F51" s="35">
        <f>'1'!F51</f>
        <v>0</v>
      </c>
      <c r="G51" s="35">
        <f>'1'!G51</f>
        <v>0</v>
      </c>
      <c r="H51" s="35" t="str">
        <f>'1'!H51</f>
        <v>НД</v>
      </c>
      <c r="I51" s="52" t="s">
        <v>193</v>
      </c>
      <c r="J51" s="52" t="s">
        <v>193</v>
      </c>
      <c r="K51" s="52">
        <f>'1'!P51/1.18</f>
        <v>0</v>
      </c>
      <c r="L51" s="52">
        <f>SUM(M51:P51)</f>
        <v>0</v>
      </c>
      <c r="M51" s="52">
        <v>0</v>
      </c>
      <c r="N51" s="52">
        <f>('1'!R51/1.2)-M51</f>
        <v>0</v>
      </c>
      <c r="O51" s="52">
        <v>0</v>
      </c>
      <c r="P51" s="52">
        <v>0</v>
      </c>
      <c r="Q51" s="52" t="s">
        <v>193</v>
      </c>
      <c r="R51" s="52" t="s">
        <v>193</v>
      </c>
      <c r="S51" s="52" t="s">
        <v>193</v>
      </c>
      <c r="T51" s="52" t="s">
        <v>193</v>
      </c>
      <c r="U51" s="52" t="s">
        <v>193</v>
      </c>
      <c r="V51" s="52" t="s">
        <v>193</v>
      </c>
      <c r="W51" s="52">
        <f>IF('1'!W51="НД","НД",'1'!W51/1.2)</f>
        <v>0</v>
      </c>
      <c r="X51" s="52">
        <f>'1'!Q51/1.2-K51</f>
        <v>0</v>
      </c>
      <c r="Y51" s="52">
        <f>L51-K51</f>
        <v>0</v>
      </c>
      <c r="Z51" s="52" t="s">
        <v>193</v>
      </c>
      <c r="AA51" s="52" t="s">
        <v>193</v>
      </c>
      <c r="AB51" s="52">
        <v>0</v>
      </c>
      <c r="AC51" s="52">
        <v>0</v>
      </c>
      <c r="AD51" s="52">
        <f>'1'!AJ51/1.2</f>
        <v>0</v>
      </c>
      <c r="AE51" s="52">
        <v>0</v>
      </c>
      <c r="AF51" s="52">
        <f>'1'!AT51/1.2</f>
        <v>0</v>
      </c>
      <c r="AG51" s="52">
        <v>0</v>
      </c>
      <c r="AH51" s="52">
        <f>'1'!BE51/1.2</f>
        <v>0</v>
      </c>
      <c r="AI51" s="52">
        <v>0</v>
      </c>
      <c r="AJ51" s="52">
        <f t="shared" si="9"/>
        <v>0</v>
      </c>
      <c r="AK51" s="52">
        <f t="shared" si="9"/>
        <v>0</v>
      </c>
      <c r="AL51" s="52"/>
    </row>
    <row r="52" spans="1:38" ht="56.25">
      <c r="A52" s="145">
        <f>'1'!A52</f>
        <v>0</v>
      </c>
      <c r="B52" s="25" t="s">
        <v>231</v>
      </c>
      <c r="C52" s="26" t="s">
        <v>232</v>
      </c>
      <c r="D52" s="27" t="s">
        <v>174</v>
      </c>
      <c r="E52" s="27">
        <f>'1'!E52</f>
        <v>0</v>
      </c>
      <c r="F52" s="27">
        <f>'1'!F52</f>
        <v>2020</v>
      </c>
      <c r="G52" s="27">
        <f>'1'!G52</f>
        <v>2021</v>
      </c>
      <c r="H52" s="58">
        <f t="shared" ref="H52:AK52" si="10">SUM(H53,H60,H63,H72)</f>
        <v>0</v>
      </c>
      <c r="I52" s="58">
        <f t="shared" si="10"/>
        <v>193.41800000000001</v>
      </c>
      <c r="J52" s="58">
        <f t="shared" si="10"/>
        <v>1188.6500000000001</v>
      </c>
      <c r="K52" s="58">
        <f t="shared" si="10"/>
        <v>1.4479888050847458</v>
      </c>
      <c r="L52" s="58">
        <f t="shared" si="10"/>
        <v>1615.94351958334</v>
      </c>
      <c r="M52" s="58">
        <f t="shared" si="10"/>
        <v>107.32366666666668</v>
      </c>
      <c r="N52" s="58">
        <f t="shared" si="10"/>
        <v>1508.0901649166735</v>
      </c>
      <c r="O52" s="58">
        <f t="shared" si="10"/>
        <v>0.52968800000000005</v>
      </c>
      <c r="P52" s="58">
        <f t="shared" si="10"/>
        <v>0</v>
      </c>
      <c r="Q52" s="58">
        <f t="shared" si="10"/>
        <v>0</v>
      </c>
      <c r="R52" s="58">
        <f t="shared" si="10"/>
        <v>0</v>
      </c>
      <c r="S52" s="58">
        <f t="shared" si="10"/>
        <v>0</v>
      </c>
      <c r="T52" s="58">
        <f t="shared" si="10"/>
        <v>0</v>
      </c>
      <c r="U52" s="58">
        <f t="shared" si="10"/>
        <v>0</v>
      </c>
      <c r="V52" s="58">
        <f t="shared" si="10"/>
        <v>0</v>
      </c>
      <c r="W52" s="58">
        <f t="shared" si="10"/>
        <v>0</v>
      </c>
      <c r="X52" s="58">
        <f t="shared" si="10"/>
        <v>1219.9047235282485</v>
      </c>
      <c r="Y52" s="58">
        <f t="shared" si="10"/>
        <v>1614.4955307782552</v>
      </c>
      <c r="Z52" s="58">
        <f t="shared" si="10"/>
        <v>0</v>
      </c>
      <c r="AA52" s="58">
        <f t="shared" si="10"/>
        <v>0</v>
      </c>
      <c r="AB52" s="58">
        <f t="shared" si="10"/>
        <v>0</v>
      </c>
      <c r="AC52" s="58">
        <f t="shared" si="10"/>
        <v>0</v>
      </c>
      <c r="AD52" s="58">
        <f t="shared" si="10"/>
        <v>0</v>
      </c>
      <c r="AE52" s="58">
        <f t="shared" si="10"/>
        <v>0</v>
      </c>
      <c r="AF52" s="58">
        <f t="shared" si="10"/>
        <v>248.00319328184668</v>
      </c>
      <c r="AG52" s="58">
        <f t="shared" si="10"/>
        <v>0</v>
      </c>
      <c r="AH52" s="58">
        <f t="shared" si="10"/>
        <v>1335.8966596348266</v>
      </c>
      <c r="AI52" s="58">
        <f t="shared" si="10"/>
        <v>0</v>
      </c>
      <c r="AJ52" s="58">
        <f t="shared" si="10"/>
        <v>1583.8998529166734</v>
      </c>
      <c r="AK52" s="58">
        <f t="shared" si="10"/>
        <v>0</v>
      </c>
      <c r="AL52" s="58"/>
    </row>
    <row r="53" spans="1:38" ht="93.75">
      <c r="A53" s="145">
        <f>'1'!A53</f>
        <v>0</v>
      </c>
      <c r="B53" s="39" t="s">
        <v>233</v>
      </c>
      <c r="C53" s="40" t="s">
        <v>234</v>
      </c>
      <c r="D53" s="41" t="s">
        <v>174</v>
      </c>
      <c r="E53" s="41">
        <f>'1'!E53</f>
        <v>0</v>
      </c>
      <c r="F53" s="41">
        <f>'1'!F53</f>
        <v>2021</v>
      </c>
      <c r="G53" s="41">
        <f>'1'!G53</f>
        <v>2022</v>
      </c>
      <c r="H53" s="41">
        <f t="shared" ref="H53:AK53" si="11">SUM(H54,H59)</f>
        <v>0</v>
      </c>
      <c r="I53" s="41">
        <f t="shared" si="11"/>
        <v>193.41800000000001</v>
      </c>
      <c r="J53" s="41">
        <f t="shared" si="11"/>
        <v>1188.6500000000001</v>
      </c>
      <c r="K53" s="41">
        <f t="shared" si="11"/>
        <v>0</v>
      </c>
      <c r="L53" s="105">
        <f t="shared" si="11"/>
        <v>1327.8040000000001</v>
      </c>
      <c r="M53" s="105">
        <f t="shared" si="11"/>
        <v>107.32366666666668</v>
      </c>
      <c r="N53" s="105">
        <f t="shared" si="11"/>
        <v>1220.4803333333334</v>
      </c>
      <c r="O53" s="105">
        <f t="shared" si="11"/>
        <v>0</v>
      </c>
      <c r="P53" s="105">
        <f t="shared" si="11"/>
        <v>0</v>
      </c>
      <c r="Q53" s="105">
        <f t="shared" si="11"/>
        <v>0</v>
      </c>
      <c r="R53" s="105">
        <f t="shared" si="11"/>
        <v>0</v>
      </c>
      <c r="S53" s="105">
        <f t="shared" si="11"/>
        <v>0</v>
      </c>
      <c r="T53" s="105">
        <f t="shared" si="11"/>
        <v>0</v>
      </c>
      <c r="U53" s="105">
        <f t="shared" si="11"/>
        <v>0</v>
      </c>
      <c r="V53" s="105">
        <f t="shared" si="11"/>
        <v>0</v>
      </c>
      <c r="W53" s="105">
        <f t="shared" si="11"/>
        <v>0</v>
      </c>
      <c r="X53" s="105">
        <f t="shared" si="11"/>
        <v>959.05333333333328</v>
      </c>
      <c r="Y53" s="105">
        <f t="shared" si="11"/>
        <v>1327.8040000000001</v>
      </c>
      <c r="Z53" s="105">
        <f t="shared" si="11"/>
        <v>0</v>
      </c>
      <c r="AA53" s="105">
        <f t="shared" si="11"/>
        <v>0</v>
      </c>
      <c r="AB53" s="105">
        <f t="shared" si="11"/>
        <v>0</v>
      </c>
      <c r="AC53" s="105">
        <f t="shared" si="11"/>
        <v>0</v>
      </c>
      <c r="AD53" s="105">
        <f t="shared" si="11"/>
        <v>0</v>
      </c>
      <c r="AE53" s="105">
        <f t="shared" si="11"/>
        <v>0</v>
      </c>
      <c r="AF53" s="105">
        <f t="shared" si="11"/>
        <v>105.32941666666666</v>
      </c>
      <c r="AG53" s="105">
        <f t="shared" si="11"/>
        <v>0</v>
      </c>
      <c r="AH53" s="105">
        <f t="shared" si="11"/>
        <v>1190.4309166666667</v>
      </c>
      <c r="AI53" s="105">
        <f t="shared" si="11"/>
        <v>0</v>
      </c>
      <c r="AJ53" s="105">
        <f t="shared" si="11"/>
        <v>1295.7603333333334</v>
      </c>
      <c r="AK53" s="105">
        <f t="shared" si="11"/>
        <v>0</v>
      </c>
      <c r="AL53" s="96"/>
    </row>
    <row r="54" spans="1:38" ht="37.5">
      <c r="A54" s="145">
        <f>'1'!A54</f>
        <v>0</v>
      </c>
      <c r="B54" s="33" t="s">
        <v>235</v>
      </c>
      <c r="C54" s="34" t="s">
        <v>236</v>
      </c>
      <c r="D54" s="35" t="s">
        <v>174</v>
      </c>
      <c r="E54" s="354">
        <f>'1'!E54</f>
        <v>0</v>
      </c>
      <c r="F54" s="354">
        <f>'1'!F54</f>
        <v>2021</v>
      </c>
      <c r="G54" s="354">
        <f>'1'!G54</f>
        <v>2022</v>
      </c>
      <c r="H54" s="35">
        <f>SUM(H55:H58)</f>
        <v>0</v>
      </c>
      <c r="I54" s="52">
        <f t="shared" ref="I54:AK54" si="12">SUM(I55:I58)</f>
        <v>193.41800000000001</v>
      </c>
      <c r="J54" s="52">
        <f t="shared" si="12"/>
        <v>1188.6500000000001</v>
      </c>
      <c r="K54" s="52">
        <f t="shared" si="12"/>
        <v>0</v>
      </c>
      <c r="L54" s="52">
        <f t="shared" si="12"/>
        <v>1327.8040000000001</v>
      </c>
      <c r="M54" s="52">
        <f t="shared" si="12"/>
        <v>107.32366666666668</v>
      </c>
      <c r="N54" s="52">
        <f t="shared" si="12"/>
        <v>1220.4803333333334</v>
      </c>
      <c r="O54" s="52">
        <f t="shared" si="12"/>
        <v>0</v>
      </c>
      <c r="P54" s="52">
        <f t="shared" si="12"/>
        <v>0</v>
      </c>
      <c r="Q54" s="52">
        <f t="shared" si="12"/>
        <v>0</v>
      </c>
      <c r="R54" s="52">
        <f t="shared" si="12"/>
        <v>0</v>
      </c>
      <c r="S54" s="52">
        <f t="shared" si="12"/>
        <v>0</v>
      </c>
      <c r="T54" s="52">
        <f t="shared" si="12"/>
        <v>0</v>
      </c>
      <c r="U54" s="52">
        <f t="shared" si="12"/>
        <v>0</v>
      </c>
      <c r="V54" s="52">
        <f t="shared" si="12"/>
        <v>0</v>
      </c>
      <c r="W54" s="52">
        <f t="shared" si="12"/>
        <v>0</v>
      </c>
      <c r="X54" s="52">
        <f t="shared" si="12"/>
        <v>959.05333333333328</v>
      </c>
      <c r="Y54" s="52">
        <f t="shared" si="12"/>
        <v>1327.8040000000001</v>
      </c>
      <c r="Z54" s="52">
        <f t="shared" si="12"/>
        <v>0</v>
      </c>
      <c r="AA54" s="52">
        <f t="shared" si="12"/>
        <v>0</v>
      </c>
      <c r="AB54" s="52">
        <f t="shared" si="12"/>
        <v>0</v>
      </c>
      <c r="AC54" s="52">
        <f t="shared" si="12"/>
        <v>0</v>
      </c>
      <c r="AD54" s="52">
        <f t="shared" si="12"/>
        <v>0</v>
      </c>
      <c r="AE54" s="52">
        <f t="shared" si="12"/>
        <v>0</v>
      </c>
      <c r="AF54" s="52">
        <f t="shared" si="12"/>
        <v>105.32941666666666</v>
      </c>
      <c r="AG54" s="52">
        <f t="shared" si="12"/>
        <v>0</v>
      </c>
      <c r="AH54" s="52">
        <f t="shared" si="12"/>
        <v>1190.4309166666667</v>
      </c>
      <c r="AI54" s="52">
        <f t="shared" si="12"/>
        <v>0</v>
      </c>
      <c r="AJ54" s="52">
        <f t="shared" si="12"/>
        <v>1295.7603333333334</v>
      </c>
      <c r="AK54" s="52">
        <f t="shared" si="12"/>
        <v>0</v>
      </c>
      <c r="AL54" s="52"/>
    </row>
    <row r="55" spans="1:38" ht="56.25">
      <c r="A55" s="28" t="s">
        <v>177</v>
      </c>
      <c r="B55" s="33" t="s">
        <v>235</v>
      </c>
      <c r="C55" s="34" t="s">
        <v>237</v>
      </c>
      <c r="D55" s="35" t="s">
        <v>238</v>
      </c>
      <c r="E55" s="354" t="s">
        <v>458</v>
      </c>
      <c r="F55" s="354">
        <f>'1'!F55</f>
        <v>2021</v>
      </c>
      <c r="G55" s="354">
        <f>'1'!G55</f>
        <v>2022</v>
      </c>
      <c r="H55" s="35" t="str">
        <f>'1'!H55</f>
        <v>НД</v>
      </c>
      <c r="I55" s="354" t="str">
        <f>'1'!I55</f>
        <v>НД</v>
      </c>
      <c r="J55" s="35" t="str">
        <f>'1'!J55</f>
        <v>НД</v>
      </c>
      <c r="K55" s="52">
        <v>0</v>
      </c>
      <c r="L55" s="148">
        <f>SUM(M55:P55)</f>
        <v>76.635000000000005</v>
      </c>
      <c r="M55" s="148">
        <f>10.384/1.2</f>
        <v>8.6533333333333342</v>
      </c>
      <c r="N55" s="148">
        <f>('1'!U55/1.2)-M55</f>
        <v>67.981666666666669</v>
      </c>
      <c r="O55" s="52">
        <v>0</v>
      </c>
      <c r="P55" s="52">
        <v>0</v>
      </c>
      <c r="Q55" s="52" t="s">
        <v>193</v>
      </c>
      <c r="R55" s="52" t="s">
        <v>193</v>
      </c>
      <c r="S55" s="52" t="s">
        <v>193</v>
      </c>
      <c r="T55" s="52" t="s">
        <v>193</v>
      </c>
      <c r="U55" s="52" t="s">
        <v>193</v>
      </c>
      <c r="V55" s="148">
        <v>0</v>
      </c>
      <c r="W55" s="148">
        <v>0</v>
      </c>
      <c r="X55" s="52">
        <f>'1'!Q55/1.2-K55</f>
        <v>71.561666666666667</v>
      </c>
      <c r="Y55" s="52">
        <f>L55-K55</f>
        <v>76.635000000000005</v>
      </c>
      <c r="Z55" s="52" t="s">
        <v>193</v>
      </c>
      <c r="AA55" s="52" t="s">
        <v>193</v>
      </c>
      <c r="AB55" s="148">
        <v>0</v>
      </c>
      <c r="AC55" s="148">
        <v>0</v>
      </c>
      <c r="AD55" s="148">
        <v>0</v>
      </c>
      <c r="AE55" s="148">
        <v>0</v>
      </c>
      <c r="AF55" s="52">
        <f>'1'!AT55/1.2</f>
        <v>8.6537499999999969</v>
      </c>
      <c r="AG55" s="148">
        <v>0</v>
      </c>
      <c r="AH55" s="52">
        <f>'1'!BE55/1.2</f>
        <v>67.981750000000005</v>
      </c>
      <c r="AI55" s="148">
        <v>0</v>
      </c>
      <c r="AJ55" s="52">
        <f t="shared" ref="AJ55:AK58" si="13">AH55+AF55+AD55</f>
        <v>76.635500000000008</v>
      </c>
      <c r="AK55" s="52">
        <f t="shared" si="13"/>
        <v>0</v>
      </c>
      <c r="AL55" s="52"/>
    </row>
    <row r="56" spans="1:38" ht="91.9" customHeight="1">
      <c r="A56" s="28" t="s">
        <v>177</v>
      </c>
      <c r="B56" s="33" t="s">
        <v>235</v>
      </c>
      <c r="C56" s="34" t="s">
        <v>239</v>
      </c>
      <c r="D56" s="46" t="s">
        <v>240</v>
      </c>
      <c r="E56" s="354" t="str">
        <f>'1'!E56</f>
        <v>П</v>
      </c>
      <c r="F56" s="354">
        <f>'1'!F56</f>
        <v>2021</v>
      </c>
      <c r="G56" s="354">
        <f>'1'!G56</f>
        <v>2022</v>
      </c>
      <c r="H56" s="35" t="str">
        <f>'1'!H56</f>
        <v>НД</v>
      </c>
      <c r="I56" s="354" t="str">
        <f>'1'!I56</f>
        <v>НД</v>
      </c>
      <c r="J56" s="35" t="str">
        <f>'1'!J56</f>
        <v>НД</v>
      </c>
      <c r="K56" s="52">
        <v>0</v>
      </c>
      <c r="L56" s="148">
        <f>SUM(M56:P56)</f>
        <v>346.82066666666668</v>
      </c>
      <c r="M56" s="148">
        <f>24.9228/1.2</f>
        <v>20.768999999999998</v>
      </c>
      <c r="N56" s="148">
        <f>('1'!U56/1.2)-M56</f>
        <v>326.05166666666668</v>
      </c>
      <c r="O56" s="52">
        <v>0</v>
      </c>
      <c r="P56" s="52">
        <v>0</v>
      </c>
      <c r="Q56" s="52" t="s">
        <v>193</v>
      </c>
      <c r="R56" s="52" t="s">
        <v>193</v>
      </c>
      <c r="S56" s="52" t="s">
        <v>193</v>
      </c>
      <c r="T56" s="52" t="s">
        <v>193</v>
      </c>
      <c r="U56" s="52" t="s">
        <v>193</v>
      </c>
      <c r="V56" s="148">
        <v>0</v>
      </c>
      <c r="W56" s="148">
        <v>0</v>
      </c>
      <c r="X56" s="52">
        <f>'1'!Q56/1.2-K56</f>
        <v>323.22750000000002</v>
      </c>
      <c r="Y56" s="52">
        <f>L56-K56</f>
        <v>346.82066666666668</v>
      </c>
      <c r="Z56" s="52" t="s">
        <v>193</v>
      </c>
      <c r="AA56" s="52" t="s">
        <v>193</v>
      </c>
      <c r="AB56" s="148">
        <v>0</v>
      </c>
      <c r="AC56" s="148">
        <v>0</v>
      </c>
      <c r="AD56" s="148">
        <v>0</v>
      </c>
      <c r="AE56" s="148">
        <v>0</v>
      </c>
      <c r="AF56" s="52">
        <f>'1'!AT56/1.2</f>
        <v>20.768999999999998</v>
      </c>
      <c r="AG56" s="148">
        <v>0</v>
      </c>
      <c r="AH56" s="52">
        <f>'1'!BE56/1.2</f>
        <v>326.05166666666668</v>
      </c>
      <c r="AI56" s="148">
        <v>0</v>
      </c>
      <c r="AJ56" s="52">
        <f t="shared" si="13"/>
        <v>346.82066666666668</v>
      </c>
      <c r="AK56" s="52">
        <f t="shared" si="13"/>
        <v>0</v>
      </c>
      <c r="AL56" s="35" t="s">
        <v>461</v>
      </c>
    </row>
    <row r="57" spans="1:38" ht="91.9" customHeight="1">
      <c r="A57" s="28"/>
      <c r="B57" s="356" t="s">
        <v>235</v>
      </c>
      <c r="C57" s="34" t="s">
        <v>1306</v>
      </c>
      <c r="D57" s="350" t="s">
        <v>1307</v>
      </c>
      <c r="E57" s="354" t="str">
        <f>'1'!E57</f>
        <v>П</v>
      </c>
      <c r="F57" s="354">
        <f>'1'!F57</f>
        <v>2022</v>
      </c>
      <c r="G57" s="354">
        <f>'1'!G57</f>
        <v>2023</v>
      </c>
      <c r="H57" s="350" t="str">
        <f>'1'!H57</f>
        <v>НД</v>
      </c>
      <c r="I57" s="354" t="str">
        <f>'1'!I57</f>
        <v>НД</v>
      </c>
      <c r="J57" s="350" t="str">
        <f>'1'!J57</f>
        <v>НД</v>
      </c>
      <c r="K57" s="52">
        <v>0</v>
      </c>
      <c r="L57" s="148">
        <f>SUM(M57:P57)</f>
        <v>32.043333333333337</v>
      </c>
      <c r="M57" s="148">
        <v>1.9930000000000001</v>
      </c>
      <c r="N57" s="148">
        <f>('1'!U57/1.2)-M57</f>
        <v>30.050333333333338</v>
      </c>
      <c r="O57" s="52">
        <v>0</v>
      </c>
      <c r="P57" s="52">
        <v>0</v>
      </c>
      <c r="Q57" s="52" t="s">
        <v>193</v>
      </c>
      <c r="R57" s="52" t="s">
        <v>193</v>
      </c>
      <c r="S57" s="52" t="s">
        <v>193</v>
      </c>
      <c r="T57" s="52" t="s">
        <v>193</v>
      </c>
      <c r="U57" s="52" t="s">
        <v>193</v>
      </c>
      <c r="V57" s="148">
        <v>0</v>
      </c>
      <c r="W57" s="148">
        <v>0</v>
      </c>
      <c r="X57" s="52">
        <f>'1'!Q57/1.2-K57</f>
        <v>28.762500000000003</v>
      </c>
      <c r="Y57" s="52">
        <f>L57-K57</f>
        <v>32.043333333333337</v>
      </c>
      <c r="Z57" s="52" t="s">
        <v>193</v>
      </c>
      <c r="AA57" s="52" t="s">
        <v>193</v>
      </c>
      <c r="AB57" s="148">
        <v>0</v>
      </c>
      <c r="AC57" s="148">
        <v>0</v>
      </c>
      <c r="AD57" s="148">
        <v>0</v>
      </c>
      <c r="AE57" s="148">
        <v>0</v>
      </c>
      <c r="AF57" s="52">
        <f>'1'!AT57/1.2</f>
        <v>0</v>
      </c>
      <c r="AG57" s="148">
        <v>0</v>
      </c>
      <c r="AH57" s="52">
        <f>'1'!BE57/1.2</f>
        <v>0</v>
      </c>
      <c r="AI57" s="148">
        <v>0</v>
      </c>
      <c r="AJ57" s="52">
        <f t="shared" ref="AJ57" si="14">AH57+AF57+AD57</f>
        <v>0</v>
      </c>
      <c r="AK57" s="52">
        <f t="shared" ref="AK57" si="15">AI57+AG57+AE57</f>
        <v>0</v>
      </c>
      <c r="AL57" s="350"/>
    </row>
    <row r="58" spans="1:38" ht="91.9" customHeight="1">
      <c r="A58" s="28" t="s">
        <v>177</v>
      </c>
      <c r="B58" s="336" t="s">
        <v>235</v>
      </c>
      <c r="C58" s="341" t="s">
        <v>1296</v>
      </c>
      <c r="D58" s="334" t="s">
        <v>1297</v>
      </c>
      <c r="E58" s="354" t="str">
        <f>'1'!E58</f>
        <v>П,С</v>
      </c>
      <c r="F58" s="354">
        <f>'1'!F58</f>
        <v>2021</v>
      </c>
      <c r="G58" s="354">
        <f>'1'!G58</f>
        <v>2022</v>
      </c>
      <c r="H58" s="334" t="str">
        <f>'1'!H58</f>
        <v>НД</v>
      </c>
      <c r="I58" s="354">
        <f>'1'!I58</f>
        <v>193.41800000000001</v>
      </c>
      <c r="J58" s="334">
        <f>'1'!J58</f>
        <v>1188.6500000000001</v>
      </c>
      <c r="K58" s="52">
        <v>0</v>
      </c>
      <c r="L58" s="148">
        <f>SUM(M58:P58)</f>
        <v>872.30500000000006</v>
      </c>
      <c r="M58" s="148">
        <f>91.09/1.2</f>
        <v>75.908333333333346</v>
      </c>
      <c r="N58" s="148">
        <f>('1'!U58/1.2)-M58</f>
        <v>796.39666666666676</v>
      </c>
      <c r="O58" s="52">
        <v>0</v>
      </c>
      <c r="P58" s="52">
        <v>0</v>
      </c>
      <c r="Q58" s="52" t="s">
        <v>193</v>
      </c>
      <c r="R58" s="52" t="s">
        <v>193</v>
      </c>
      <c r="S58" s="52" t="s">
        <v>193</v>
      </c>
      <c r="T58" s="52" t="s">
        <v>193</v>
      </c>
      <c r="U58" s="52" t="s">
        <v>193</v>
      </c>
      <c r="V58" s="148">
        <v>0</v>
      </c>
      <c r="W58" s="148">
        <v>0</v>
      </c>
      <c r="X58" s="52">
        <f>'1'!Q58/1.2-K58</f>
        <v>535.50166666666667</v>
      </c>
      <c r="Y58" s="52">
        <f>L58-K58</f>
        <v>872.30500000000006</v>
      </c>
      <c r="Z58" s="52" t="s">
        <v>193</v>
      </c>
      <c r="AA58" s="52" t="s">
        <v>193</v>
      </c>
      <c r="AB58" s="148">
        <v>0</v>
      </c>
      <c r="AC58" s="148">
        <v>0</v>
      </c>
      <c r="AD58" s="148">
        <v>0</v>
      </c>
      <c r="AE58" s="148">
        <v>0</v>
      </c>
      <c r="AF58" s="52">
        <f>'1'!AT58/1.2</f>
        <v>75.906666666666666</v>
      </c>
      <c r="AG58" s="148">
        <v>0</v>
      </c>
      <c r="AH58" s="52">
        <f>'1'!BE58/1.2</f>
        <v>796.39750000000004</v>
      </c>
      <c r="AI58" s="148">
        <v>0</v>
      </c>
      <c r="AJ58" s="52">
        <f t="shared" si="13"/>
        <v>872.30416666666667</v>
      </c>
      <c r="AK58" s="52">
        <f t="shared" si="13"/>
        <v>0</v>
      </c>
      <c r="AL58" s="334"/>
    </row>
    <row r="59" spans="1:38" ht="75">
      <c r="A59" s="145">
        <f>'1'!A59</f>
        <v>0</v>
      </c>
      <c r="B59" s="33" t="s">
        <v>241</v>
      </c>
      <c r="C59" s="34" t="s">
        <v>242</v>
      </c>
      <c r="D59" s="35" t="s">
        <v>174</v>
      </c>
      <c r="E59" s="354" t="str">
        <f>'1'!E59</f>
        <v>НД</v>
      </c>
      <c r="F59" s="354" t="str">
        <f>'1'!F59</f>
        <v>НД</v>
      </c>
      <c r="G59" s="354" t="str">
        <f>'1'!G59</f>
        <v>НД</v>
      </c>
      <c r="H59" s="35" t="str">
        <f>'1'!H59</f>
        <v>НД</v>
      </c>
      <c r="I59" s="52" t="str">
        <f>IF('1'!I59="НД","НД",'1'!I59/1.2)</f>
        <v>НД</v>
      </c>
      <c r="J59" s="52" t="str">
        <f>IF('1'!L59="НД","НД",'1'!L59/1.2)</f>
        <v>НД</v>
      </c>
      <c r="K59" s="52" t="s">
        <v>193</v>
      </c>
      <c r="L59" s="52" t="str">
        <f>IF('1'!U59="НД","НД",'1'!U59/1.2)</f>
        <v>НД</v>
      </c>
      <c r="M59" s="52" t="s">
        <v>193</v>
      </c>
      <c r="N59" s="52" t="s">
        <v>193</v>
      </c>
      <c r="O59" s="52" t="s">
        <v>193</v>
      </c>
      <c r="P59" s="52" t="s">
        <v>193</v>
      </c>
      <c r="Q59" s="52" t="s">
        <v>193</v>
      </c>
      <c r="R59" s="52" t="s">
        <v>193</v>
      </c>
      <c r="S59" s="52" t="s">
        <v>193</v>
      </c>
      <c r="T59" s="52" t="s">
        <v>193</v>
      </c>
      <c r="U59" s="52" t="s">
        <v>193</v>
      </c>
      <c r="V59" s="52" t="s">
        <v>193</v>
      </c>
      <c r="W59" s="52" t="str">
        <f>IF('1'!W59="НД","НД",'1'!W59/1.2)</f>
        <v>НД</v>
      </c>
      <c r="X59" s="52" t="s">
        <v>193</v>
      </c>
      <c r="Y59" s="52" t="str">
        <f>IF('1'!X59="НД","НД",'1'!X59/1.2)</f>
        <v>НД</v>
      </c>
      <c r="Z59" s="52" t="s">
        <v>193</v>
      </c>
      <c r="AA59" s="52" t="s">
        <v>193</v>
      </c>
      <c r="AB59" s="52" t="s">
        <v>193</v>
      </c>
      <c r="AC59" s="52" t="s">
        <v>193</v>
      </c>
      <c r="AD59" s="52" t="s">
        <v>193</v>
      </c>
      <c r="AE59" s="52" t="s">
        <v>193</v>
      </c>
      <c r="AF59" s="52" t="s">
        <v>193</v>
      </c>
      <c r="AG59" s="52" t="s">
        <v>193</v>
      </c>
      <c r="AH59" s="52" t="s">
        <v>193</v>
      </c>
      <c r="AI59" s="52" t="s">
        <v>193</v>
      </c>
      <c r="AJ59" s="52" t="s">
        <v>193</v>
      </c>
      <c r="AK59" s="52" t="s">
        <v>193</v>
      </c>
      <c r="AL59" s="52"/>
    </row>
    <row r="60" spans="1:38" ht="56.25">
      <c r="A60" s="145">
        <f>'1'!A60</f>
        <v>0</v>
      </c>
      <c r="B60" s="39" t="s">
        <v>243</v>
      </c>
      <c r="C60" s="40" t="s">
        <v>244</v>
      </c>
      <c r="D60" s="41" t="s">
        <v>174</v>
      </c>
      <c r="E60" s="41" t="str">
        <f>'1'!E60</f>
        <v>НД</v>
      </c>
      <c r="F60" s="41" t="str">
        <f>'1'!F60</f>
        <v>НД</v>
      </c>
      <c r="G60" s="41" t="str">
        <f>'1'!G60</f>
        <v>НД</v>
      </c>
      <c r="H60" s="41" t="str">
        <f>'1'!H60</f>
        <v>НД</v>
      </c>
      <c r="I60" s="96" t="str">
        <f>IF('1'!I60="НД","НД",'1'!I60/1.2)</f>
        <v>НД</v>
      </c>
      <c r="J60" s="96" t="str">
        <f>IF('1'!L60="НД","НД",'1'!L60/1.2)</f>
        <v>НД</v>
      </c>
      <c r="K60" s="96" t="s">
        <v>193</v>
      </c>
      <c r="L60" s="96" t="str">
        <f>IF('1'!U60="НД","НД",'1'!U60/1.2)</f>
        <v>НД</v>
      </c>
      <c r="M60" s="96" t="s">
        <v>193</v>
      </c>
      <c r="N60" s="96" t="s">
        <v>193</v>
      </c>
      <c r="O60" s="96" t="s">
        <v>193</v>
      </c>
      <c r="P60" s="96" t="s">
        <v>193</v>
      </c>
      <c r="Q60" s="96" t="s">
        <v>193</v>
      </c>
      <c r="R60" s="96" t="s">
        <v>193</v>
      </c>
      <c r="S60" s="96" t="s">
        <v>193</v>
      </c>
      <c r="T60" s="96" t="s">
        <v>193</v>
      </c>
      <c r="U60" s="96" t="s">
        <v>193</v>
      </c>
      <c r="V60" s="96" t="s">
        <v>193</v>
      </c>
      <c r="W60" s="96" t="str">
        <f>IF('1'!W60="НД","НД",'1'!W60/1.2)</f>
        <v>НД</v>
      </c>
      <c r="X60" s="96" t="s">
        <v>193</v>
      </c>
      <c r="Y60" s="96" t="str">
        <f>IF('1'!X60="НД","НД",'1'!X60/1.2)</f>
        <v>НД</v>
      </c>
      <c r="Z60" s="96" t="s">
        <v>193</v>
      </c>
      <c r="AA60" s="96" t="s">
        <v>193</v>
      </c>
      <c r="AB60" s="96" t="s">
        <v>193</v>
      </c>
      <c r="AC60" s="96" t="s">
        <v>193</v>
      </c>
      <c r="AD60" s="96" t="s">
        <v>193</v>
      </c>
      <c r="AE60" s="96" t="s">
        <v>193</v>
      </c>
      <c r="AF60" s="96" t="s">
        <v>193</v>
      </c>
      <c r="AG60" s="96" t="s">
        <v>193</v>
      </c>
      <c r="AH60" s="96" t="s">
        <v>193</v>
      </c>
      <c r="AI60" s="96" t="s">
        <v>193</v>
      </c>
      <c r="AJ60" s="96" t="s">
        <v>193</v>
      </c>
      <c r="AK60" s="96" t="s">
        <v>193</v>
      </c>
      <c r="AL60" s="96"/>
    </row>
    <row r="61" spans="1:38" ht="37.5">
      <c r="A61" s="145">
        <f>'1'!A61</f>
        <v>0</v>
      </c>
      <c r="B61" s="33" t="s">
        <v>245</v>
      </c>
      <c r="C61" s="34" t="s">
        <v>246</v>
      </c>
      <c r="D61" s="35" t="s">
        <v>174</v>
      </c>
      <c r="E61" s="354" t="str">
        <f>'1'!E61</f>
        <v>НД</v>
      </c>
      <c r="F61" s="354" t="str">
        <f>'1'!F61</f>
        <v>НД</v>
      </c>
      <c r="G61" s="354" t="str">
        <f>'1'!G61</f>
        <v>НД</v>
      </c>
      <c r="H61" s="35" t="str">
        <f>'1'!H61</f>
        <v>НД</v>
      </c>
      <c r="I61" s="52" t="str">
        <f>IF('1'!I61="НД","НД",'1'!I61/1.2)</f>
        <v>НД</v>
      </c>
      <c r="J61" s="52" t="str">
        <f>IF('1'!L61="НД","НД",'1'!L61/1.2)</f>
        <v>НД</v>
      </c>
      <c r="K61" s="52" t="s">
        <v>193</v>
      </c>
      <c r="L61" s="52" t="str">
        <f>IF('1'!U61="НД","НД",'1'!U61/1.2)</f>
        <v>НД</v>
      </c>
      <c r="M61" s="52" t="s">
        <v>193</v>
      </c>
      <c r="N61" s="52" t="s">
        <v>193</v>
      </c>
      <c r="O61" s="52" t="s">
        <v>193</v>
      </c>
      <c r="P61" s="52" t="s">
        <v>193</v>
      </c>
      <c r="Q61" s="52" t="s">
        <v>193</v>
      </c>
      <c r="R61" s="52" t="s">
        <v>193</v>
      </c>
      <c r="S61" s="52" t="s">
        <v>193</v>
      </c>
      <c r="T61" s="52" t="s">
        <v>193</v>
      </c>
      <c r="U61" s="52" t="s">
        <v>193</v>
      </c>
      <c r="V61" s="52" t="s">
        <v>193</v>
      </c>
      <c r="W61" s="52" t="str">
        <f>IF('1'!W61="НД","НД",'1'!W61/1.2)</f>
        <v>НД</v>
      </c>
      <c r="X61" s="52" t="s">
        <v>193</v>
      </c>
      <c r="Y61" s="52" t="str">
        <f>IF('1'!X61="НД","НД",'1'!X61/1.2)</f>
        <v>НД</v>
      </c>
      <c r="Z61" s="52" t="s">
        <v>193</v>
      </c>
      <c r="AA61" s="52" t="s">
        <v>193</v>
      </c>
      <c r="AB61" s="52" t="s">
        <v>193</v>
      </c>
      <c r="AC61" s="52" t="s">
        <v>193</v>
      </c>
      <c r="AD61" s="52" t="s">
        <v>193</v>
      </c>
      <c r="AE61" s="52" t="s">
        <v>193</v>
      </c>
      <c r="AF61" s="52" t="s">
        <v>193</v>
      </c>
      <c r="AG61" s="52" t="s">
        <v>193</v>
      </c>
      <c r="AH61" s="52" t="s">
        <v>193</v>
      </c>
      <c r="AI61" s="52" t="s">
        <v>193</v>
      </c>
      <c r="AJ61" s="52" t="s">
        <v>193</v>
      </c>
      <c r="AK61" s="52" t="s">
        <v>193</v>
      </c>
      <c r="AL61" s="52"/>
    </row>
    <row r="62" spans="1:38" ht="56.25">
      <c r="A62" s="145">
        <f>'1'!A62</f>
        <v>0</v>
      </c>
      <c r="B62" s="33" t="s">
        <v>247</v>
      </c>
      <c r="C62" s="34" t="s">
        <v>248</v>
      </c>
      <c r="D62" s="35" t="s">
        <v>174</v>
      </c>
      <c r="E62" s="354" t="str">
        <f>'1'!E62</f>
        <v>НД</v>
      </c>
      <c r="F62" s="354" t="str">
        <f>'1'!F62</f>
        <v>НД</v>
      </c>
      <c r="G62" s="354" t="str">
        <f>'1'!G62</f>
        <v>НД</v>
      </c>
      <c r="H62" s="35" t="str">
        <f>'1'!H62</f>
        <v>НД</v>
      </c>
      <c r="I62" s="52" t="str">
        <f>IF('1'!I62="НД","НД",'1'!I62/1.2)</f>
        <v>НД</v>
      </c>
      <c r="J62" s="52" t="str">
        <f>IF('1'!L62="НД","НД",'1'!L62/1.2)</f>
        <v>НД</v>
      </c>
      <c r="K62" s="52" t="s">
        <v>193</v>
      </c>
      <c r="L62" s="52" t="str">
        <f>IF('1'!U62="НД","НД",'1'!U62/1.2)</f>
        <v>НД</v>
      </c>
      <c r="M62" s="52" t="s">
        <v>193</v>
      </c>
      <c r="N62" s="52" t="s">
        <v>193</v>
      </c>
      <c r="O62" s="52" t="s">
        <v>193</v>
      </c>
      <c r="P62" s="52" t="s">
        <v>193</v>
      </c>
      <c r="Q62" s="52" t="s">
        <v>193</v>
      </c>
      <c r="R62" s="52" t="s">
        <v>193</v>
      </c>
      <c r="S62" s="52" t="s">
        <v>193</v>
      </c>
      <c r="T62" s="52" t="s">
        <v>193</v>
      </c>
      <c r="U62" s="52" t="s">
        <v>193</v>
      </c>
      <c r="V62" s="52" t="s">
        <v>193</v>
      </c>
      <c r="W62" s="52" t="str">
        <f>IF('1'!W62="НД","НД",'1'!W62/1.2)</f>
        <v>НД</v>
      </c>
      <c r="X62" s="52" t="s">
        <v>193</v>
      </c>
      <c r="Y62" s="52" t="str">
        <f>IF('1'!X62="НД","НД",'1'!X62/1.2)</f>
        <v>НД</v>
      </c>
      <c r="Z62" s="52" t="s">
        <v>193</v>
      </c>
      <c r="AA62" s="52" t="s">
        <v>193</v>
      </c>
      <c r="AB62" s="52" t="s">
        <v>193</v>
      </c>
      <c r="AC62" s="52" t="s">
        <v>193</v>
      </c>
      <c r="AD62" s="52" t="s">
        <v>193</v>
      </c>
      <c r="AE62" s="52" t="s">
        <v>193</v>
      </c>
      <c r="AF62" s="52" t="s">
        <v>193</v>
      </c>
      <c r="AG62" s="52" t="s">
        <v>193</v>
      </c>
      <c r="AH62" s="52" t="s">
        <v>193</v>
      </c>
      <c r="AI62" s="52" t="s">
        <v>193</v>
      </c>
      <c r="AJ62" s="52" t="s">
        <v>193</v>
      </c>
      <c r="AK62" s="52" t="s">
        <v>193</v>
      </c>
      <c r="AL62" s="52"/>
    </row>
    <row r="63" spans="1:38" ht="56.25">
      <c r="A63" s="145">
        <f>'1'!A63</f>
        <v>0</v>
      </c>
      <c r="B63" s="39" t="s">
        <v>249</v>
      </c>
      <c r="C63" s="40" t="s">
        <v>250</v>
      </c>
      <c r="D63" s="41" t="s">
        <v>174</v>
      </c>
      <c r="E63" s="41" t="str">
        <f>'1'!E63</f>
        <v>НД</v>
      </c>
      <c r="F63" s="41" t="str">
        <f>'1'!F63</f>
        <v>НД</v>
      </c>
      <c r="G63" s="41" t="str">
        <f>'1'!G63</f>
        <v>НД</v>
      </c>
      <c r="H63" s="41" t="str">
        <f>'1'!H63</f>
        <v>НД</v>
      </c>
      <c r="I63" s="96" t="str">
        <f>IF('1'!I63="НД","НД",'1'!I63/1.2)</f>
        <v>НД</v>
      </c>
      <c r="J63" s="96" t="str">
        <f>IF('1'!L63="НД","НД",'1'!L63/1.2)</f>
        <v>НД</v>
      </c>
      <c r="K63" s="96" t="s">
        <v>193</v>
      </c>
      <c r="L63" s="96" t="str">
        <f>IF('1'!U63="НД","НД",'1'!U63/1.2)</f>
        <v>НД</v>
      </c>
      <c r="M63" s="96" t="s">
        <v>193</v>
      </c>
      <c r="N63" s="96" t="s">
        <v>193</v>
      </c>
      <c r="O63" s="96" t="s">
        <v>193</v>
      </c>
      <c r="P63" s="96" t="s">
        <v>193</v>
      </c>
      <c r="Q63" s="96" t="s">
        <v>193</v>
      </c>
      <c r="R63" s="96" t="s">
        <v>193</v>
      </c>
      <c r="S63" s="96" t="s">
        <v>193</v>
      </c>
      <c r="T63" s="96" t="s">
        <v>193</v>
      </c>
      <c r="U63" s="96" t="s">
        <v>193</v>
      </c>
      <c r="V63" s="96" t="s">
        <v>193</v>
      </c>
      <c r="W63" s="96" t="str">
        <f>IF('1'!W63="НД","НД",'1'!W63/1.2)</f>
        <v>НД</v>
      </c>
      <c r="X63" s="96" t="s">
        <v>193</v>
      </c>
      <c r="Y63" s="96" t="str">
        <f>IF('1'!X63="НД","НД",'1'!X63/1.2)</f>
        <v>НД</v>
      </c>
      <c r="Z63" s="96" t="s">
        <v>193</v>
      </c>
      <c r="AA63" s="96" t="s">
        <v>193</v>
      </c>
      <c r="AB63" s="96" t="s">
        <v>193</v>
      </c>
      <c r="AC63" s="96" t="s">
        <v>193</v>
      </c>
      <c r="AD63" s="96" t="s">
        <v>193</v>
      </c>
      <c r="AE63" s="96" t="s">
        <v>193</v>
      </c>
      <c r="AF63" s="96" t="s">
        <v>193</v>
      </c>
      <c r="AG63" s="96" t="s">
        <v>193</v>
      </c>
      <c r="AH63" s="96" t="s">
        <v>193</v>
      </c>
      <c r="AI63" s="96" t="s">
        <v>193</v>
      </c>
      <c r="AJ63" s="96" t="s">
        <v>193</v>
      </c>
      <c r="AK63" s="96" t="s">
        <v>193</v>
      </c>
      <c r="AL63" s="96"/>
    </row>
    <row r="64" spans="1:38" ht="56.25">
      <c r="A64" s="145">
        <f>'1'!A64</f>
        <v>0</v>
      </c>
      <c r="B64" s="33" t="s">
        <v>251</v>
      </c>
      <c r="C64" s="34" t="s">
        <v>252</v>
      </c>
      <c r="D64" s="35" t="s">
        <v>174</v>
      </c>
      <c r="E64" s="354" t="str">
        <f>'1'!E64</f>
        <v>НД</v>
      </c>
      <c r="F64" s="354" t="str">
        <f>'1'!F64</f>
        <v>НД</v>
      </c>
      <c r="G64" s="354" t="str">
        <f>'1'!G64</f>
        <v>НД</v>
      </c>
      <c r="H64" s="35" t="str">
        <f>'1'!H64</f>
        <v>НД</v>
      </c>
      <c r="I64" s="52" t="str">
        <f>IF('1'!I64="НД","НД",'1'!I64/1.2)</f>
        <v>НД</v>
      </c>
      <c r="J64" s="52" t="str">
        <f>IF('1'!L64="НД","НД",'1'!L64/1.2)</f>
        <v>НД</v>
      </c>
      <c r="K64" s="52" t="s">
        <v>193</v>
      </c>
      <c r="L64" s="52" t="str">
        <f>IF('1'!U64="НД","НД",'1'!U64/1.2)</f>
        <v>НД</v>
      </c>
      <c r="M64" s="52" t="s">
        <v>193</v>
      </c>
      <c r="N64" s="52" t="s">
        <v>193</v>
      </c>
      <c r="O64" s="52" t="s">
        <v>193</v>
      </c>
      <c r="P64" s="52" t="s">
        <v>193</v>
      </c>
      <c r="Q64" s="52" t="s">
        <v>193</v>
      </c>
      <c r="R64" s="52" t="s">
        <v>193</v>
      </c>
      <c r="S64" s="52" t="s">
        <v>193</v>
      </c>
      <c r="T64" s="52" t="s">
        <v>193</v>
      </c>
      <c r="U64" s="52" t="s">
        <v>193</v>
      </c>
      <c r="V64" s="52" t="s">
        <v>193</v>
      </c>
      <c r="W64" s="52" t="str">
        <f>IF('1'!W64="НД","НД",'1'!W64/1.2)</f>
        <v>НД</v>
      </c>
      <c r="X64" s="52" t="s">
        <v>193</v>
      </c>
      <c r="Y64" s="52" t="str">
        <f>IF('1'!X64="НД","НД",'1'!X64/1.2)</f>
        <v>НД</v>
      </c>
      <c r="Z64" s="52" t="s">
        <v>193</v>
      </c>
      <c r="AA64" s="52" t="s">
        <v>193</v>
      </c>
      <c r="AB64" s="52" t="s">
        <v>193</v>
      </c>
      <c r="AC64" s="52" t="s">
        <v>193</v>
      </c>
      <c r="AD64" s="52" t="s">
        <v>193</v>
      </c>
      <c r="AE64" s="52" t="s">
        <v>193</v>
      </c>
      <c r="AF64" s="52" t="s">
        <v>193</v>
      </c>
      <c r="AG64" s="52" t="s">
        <v>193</v>
      </c>
      <c r="AH64" s="52" t="s">
        <v>193</v>
      </c>
      <c r="AI64" s="52" t="s">
        <v>193</v>
      </c>
      <c r="AJ64" s="52" t="s">
        <v>193</v>
      </c>
      <c r="AK64" s="52" t="s">
        <v>193</v>
      </c>
      <c r="AL64" s="52"/>
    </row>
    <row r="65" spans="1:38" ht="37.5">
      <c r="A65" s="145">
        <f>'1'!A65</f>
        <v>0</v>
      </c>
      <c r="B65" s="33" t="s">
        <v>253</v>
      </c>
      <c r="C65" s="34" t="s">
        <v>254</v>
      </c>
      <c r="D65" s="35" t="s">
        <v>174</v>
      </c>
      <c r="E65" s="354" t="str">
        <f>'1'!E65</f>
        <v>НД</v>
      </c>
      <c r="F65" s="354" t="str">
        <f>'1'!F65</f>
        <v>НД</v>
      </c>
      <c r="G65" s="354" t="str">
        <f>'1'!G65</f>
        <v>НД</v>
      </c>
      <c r="H65" s="35" t="str">
        <f>'1'!H65</f>
        <v>НД</v>
      </c>
      <c r="I65" s="52" t="str">
        <f>IF('1'!I65="НД","НД",'1'!I65/1.2)</f>
        <v>НД</v>
      </c>
      <c r="J65" s="52" t="str">
        <f>IF('1'!L65="НД","НД",'1'!L65/1.2)</f>
        <v>НД</v>
      </c>
      <c r="K65" s="52" t="s">
        <v>193</v>
      </c>
      <c r="L65" s="52" t="str">
        <f>IF('1'!U65="НД","НД",'1'!U65/1.2)</f>
        <v>НД</v>
      </c>
      <c r="M65" s="52" t="s">
        <v>193</v>
      </c>
      <c r="N65" s="52" t="s">
        <v>193</v>
      </c>
      <c r="O65" s="52" t="s">
        <v>193</v>
      </c>
      <c r="P65" s="52" t="s">
        <v>193</v>
      </c>
      <c r="Q65" s="52" t="s">
        <v>193</v>
      </c>
      <c r="R65" s="52" t="s">
        <v>193</v>
      </c>
      <c r="S65" s="52" t="s">
        <v>193</v>
      </c>
      <c r="T65" s="52" t="s">
        <v>193</v>
      </c>
      <c r="U65" s="52" t="s">
        <v>193</v>
      </c>
      <c r="V65" s="52" t="s">
        <v>193</v>
      </c>
      <c r="W65" s="52" t="str">
        <f>IF('1'!W65="НД","НД",'1'!W65/1.2)</f>
        <v>НД</v>
      </c>
      <c r="X65" s="52" t="s">
        <v>193</v>
      </c>
      <c r="Y65" s="52" t="str">
        <f>IF('1'!X65="НД","НД",'1'!X65/1.2)</f>
        <v>НД</v>
      </c>
      <c r="Z65" s="52" t="s">
        <v>193</v>
      </c>
      <c r="AA65" s="52" t="s">
        <v>193</v>
      </c>
      <c r="AB65" s="52" t="s">
        <v>193</v>
      </c>
      <c r="AC65" s="52" t="s">
        <v>193</v>
      </c>
      <c r="AD65" s="52" t="s">
        <v>193</v>
      </c>
      <c r="AE65" s="52" t="s">
        <v>193</v>
      </c>
      <c r="AF65" s="52" t="s">
        <v>193</v>
      </c>
      <c r="AG65" s="52" t="s">
        <v>193</v>
      </c>
      <c r="AH65" s="52" t="s">
        <v>193</v>
      </c>
      <c r="AI65" s="52" t="s">
        <v>193</v>
      </c>
      <c r="AJ65" s="52" t="s">
        <v>193</v>
      </c>
      <c r="AK65" s="52" t="s">
        <v>193</v>
      </c>
      <c r="AL65" s="52"/>
    </row>
    <row r="66" spans="1:38" ht="37.5">
      <c r="A66" s="145">
        <f>'1'!A66</f>
        <v>0</v>
      </c>
      <c r="B66" s="33" t="s">
        <v>255</v>
      </c>
      <c r="C66" s="34" t="s">
        <v>256</v>
      </c>
      <c r="D66" s="35" t="s">
        <v>174</v>
      </c>
      <c r="E66" s="354" t="str">
        <f>'1'!E66</f>
        <v>НД</v>
      </c>
      <c r="F66" s="354" t="str">
        <f>'1'!F66</f>
        <v>НД</v>
      </c>
      <c r="G66" s="354" t="str">
        <f>'1'!G66</f>
        <v>НД</v>
      </c>
      <c r="H66" s="35" t="str">
        <f>'1'!H66</f>
        <v>НД</v>
      </c>
      <c r="I66" s="52" t="str">
        <f>IF('1'!I66="НД","НД",'1'!I66/1.2)</f>
        <v>НД</v>
      </c>
      <c r="J66" s="52" t="str">
        <f>IF('1'!L66="НД","НД",'1'!L66/1.2)</f>
        <v>НД</v>
      </c>
      <c r="K66" s="52" t="s">
        <v>193</v>
      </c>
      <c r="L66" s="52" t="str">
        <f>IF('1'!U66="НД","НД",'1'!U66/1.2)</f>
        <v>НД</v>
      </c>
      <c r="M66" s="52" t="s">
        <v>193</v>
      </c>
      <c r="N66" s="52" t="s">
        <v>193</v>
      </c>
      <c r="O66" s="52" t="s">
        <v>193</v>
      </c>
      <c r="P66" s="52" t="s">
        <v>193</v>
      </c>
      <c r="Q66" s="52" t="s">
        <v>193</v>
      </c>
      <c r="R66" s="52" t="s">
        <v>193</v>
      </c>
      <c r="S66" s="52" t="s">
        <v>193</v>
      </c>
      <c r="T66" s="52" t="s">
        <v>193</v>
      </c>
      <c r="U66" s="52" t="s">
        <v>193</v>
      </c>
      <c r="V66" s="52" t="s">
        <v>193</v>
      </c>
      <c r="W66" s="52" t="str">
        <f>IF('1'!W66="НД","НД",'1'!W66/1.2)</f>
        <v>НД</v>
      </c>
      <c r="X66" s="52" t="s">
        <v>193</v>
      </c>
      <c r="Y66" s="52" t="str">
        <f>IF('1'!X66="НД","НД",'1'!X66/1.2)</f>
        <v>НД</v>
      </c>
      <c r="Z66" s="52" t="s">
        <v>193</v>
      </c>
      <c r="AA66" s="52" t="s">
        <v>193</v>
      </c>
      <c r="AB66" s="52" t="s">
        <v>193</v>
      </c>
      <c r="AC66" s="52" t="s">
        <v>193</v>
      </c>
      <c r="AD66" s="52" t="s">
        <v>193</v>
      </c>
      <c r="AE66" s="52" t="s">
        <v>193</v>
      </c>
      <c r="AF66" s="52" t="s">
        <v>193</v>
      </c>
      <c r="AG66" s="52" t="s">
        <v>193</v>
      </c>
      <c r="AH66" s="52" t="s">
        <v>193</v>
      </c>
      <c r="AI66" s="52" t="s">
        <v>193</v>
      </c>
      <c r="AJ66" s="52" t="s">
        <v>193</v>
      </c>
      <c r="AK66" s="52" t="s">
        <v>193</v>
      </c>
      <c r="AL66" s="52"/>
    </row>
    <row r="67" spans="1:38" ht="56.25">
      <c r="A67" s="145">
        <f>'1'!A67</f>
        <v>0</v>
      </c>
      <c r="B67" s="33" t="s">
        <v>257</v>
      </c>
      <c r="C67" s="34" t="s">
        <v>258</v>
      </c>
      <c r="D67" s="35" t="s">
        <v>174</v>
      </c>
      <c r="E67" s="354" t="str">
        <f>'1'!E67</f>
        <v>НД</v>
      </c>
      <c r="F67" s="354" t="str">
        <f>'1'!F67</f>
        <v>НД</v>
      </c>
      <c r="G67" s="354" t="str">
        <f>'1'!G67</f>
        <v>НД</v>
      </c>
      <c r="H67" s="35" t="str">
        <f>'1'!H67</f>
        <v>НД</v>
      </c>
      <c r="I67" s="52" t="str">
        <f>IF('1'!I67="НД","НД",'1'!I67/1.2)</f>
        <v>НД</v>
      </c>
      <c r="J67" s="52" t="str">
        <f>IF('1'!L67="НД","НД",'1'!L67/1.2)</f>
        <v>НД</v>
      </c>
      <c r="K67" s="52" t="s">
        <v>193</v>
      </c>
      <c r="L67" s="52" t="str">
        <f>IF('1'!U67="НД","НД",'1'!U67/1.2)</f>
        <v>НД</v>
      </c>
      <c r="M67" s="52" t="s">
        <v>193</v>
      </c>
      <c r="N67" s="52" t="s">
        <v>193</v>
      </c>
      <c r="O67" s="52" t="s">
        <v>193</v>
      </c>
      <c r="P67" s="52" t="s">
        <v>193</v>
      </c>
      <c r="Q67" s="52" t="s">
        <v>193</v>
      </c>
      <c r="R67" s="52" t="s">
        <v>193</v>
      </c>
      <c r="S67" s="52" t="s">
        <v>193</v>
      </c>
      <c r="T67" s="52" t="s">
        <v>193</v>
      </c>
      <c r="U67" s="52" t="s">
        <v>193</v>
      </c>
      <c r="V67" s="52" t="s">
        <v>193</v>
      </c>
      <c r="W67" s="52" t="str">
        <f>IF('1'!W67="НД","НД",'1'!W67/1.2)</f>
        <v>НД</v>
      </c>
      <c r="X67" s="52" t="s">
        <v>193</v>
      </c>
      <c r="Y67" s="52" t="str">
        <f>IF('1'!X67="НД","НД",'1'!X67/1.2)</f>
        <v>НД</v>
      </c>
      <c r="Z67" s="52" t="s">
        <v>193</v>
      </c>
      <c r="AA67" s="52" t="s">
        <v>193</v>
      </c>
      <c r="AB67" s="52" t="s">
        <v>193</v>
      </c>
      <c r="AC67" s="52" t="s">
        <v>193</v>
      </c>
      <c r="AD67" s="52" t="s">
        <v>193</v>
      </c>
      <c r="AE67" s="52" t="s">
        <v>193</v>
      </c>
      <c r="AF67" s="52" t="s">
        <v>193</v>
      </c>
      <c r="AG67" s="52" t="s">
        <v>193</v>
      </c>
      <c r="AH67" s="52" t="s">
        <v>193</v>
      </c>
      <c r="AI67" s="52" t="s">
        <v>193</v>
      </c>
      <c r="AJ67" s="52" t="s">
        <v>193</v>
      </c>
      <c r="AK67" s="52" t="s">
        <v>193</v>
      </c>
      <c r="AL67" s="52"/>
    </row>
    <row r="68" spans="1:38" ht="75">
      <c r="A68" s="145">
        <f>'1'!A68</f>
        <v>0</v>
      </c>
      <c r="B68" s="33" t="s">
        <v>259</v>
      </c>
      <c r="C68" s="34" t="s">
        <v>260</v>
      </c>
      <c r="D68" s="35" t="s">
        <v>174</v>
      </c>
      <c r="E68" s="354" t="str">
        <f>'1'!E68</f>
        <v>НД</v>
      </c>
      <c r="F68" s="354" t="str">
        <f>'1'!F68</f>
        <v>НД</v>
      </c>
      <c r="G68" s="354" t="str">
        <f>'1'!G68</f>
        <v>НД</v>
      </c>
      <c r="H68" s="35" t="str">
        <f>'1'!H68</f>
        <v>НД</v>
      </c>
      <c r="I68" s="52" t="str">
        <f>IF('1'!I68="НД","НД",'1'!I68/1.2)</f>
        <v>НД</v>
      </c>
      <c r="J68" s="52" t="str">
        <f>IF('1'!L68="НД","НД",'1'!L68/1.2)</f>
        <v>НД</v>
      </c>
      <c r="K68" s="52" t="s">
        <v>193</v>
      </c>
      <c r="L68" s="52" t="str">
        <f>IF('1'!U68="НД","НД",'1'!U68/1.2)</f>
        <v>НД</v>
      </c>
      <c r="M68" s="52" t="s">
        <v>193</v>
      </c>
      <c r="N68" s="52" t="s">
        <v>193</v>
      </c>
      <c r="O68" s="52" t="s">
        <v>193</v>
      </c>
      <c r="P68" s="52" t="s">
        <v>193</v>
      </c>
      <c r="Q68" s="52" t="s">
        <v>193</v>
      </c>
      <c r="R68" s="52" t="s">
        <v>193</v>
      </c>
      <c r="S68" s="52" t="s">
        <v>193</v>
      </c>
      <c r="T68" s="52" t="s">
        <v>193</v>
      </c>
      <c r="U68" s="52" t="s">
        <v>193</v>
      </c>
      <c r="V68" s="52" t="s">
        <v>193</v>
      </c>
      <c r="W68" s="52" t="str">
        <f>IF('1'!W68="НД","НД",'1'!W68/1.2)</f>
        <v>НД</v>
      </c>
      <c r="X68" s="52" t="s">
        <v>193</v>
      </c>
      <c r="Y68" s="52" t="str">
        <f>IF('1'!X68="НД","НД",'1'!X68/1.2)</f>
        <v>НД</v>
      </c>
      <c r="Z68" s="52" t="s">
        <v>193</v>
      </c>
      <c r="AA68" s="52" t="s">
        <v>193</v>
      </c>
      <c r="AB68" s="52" t="s">
        <v>193</v>
      </c>
      <c r="AC68" s="52" t="s">
        <v>193</v>
      </c>
      <c r="AD68" s="52" t="s">
        <v>193</v>
      </c>
      <c r="AE68" s="52" t="s">
        <v>193</v>
      </c>
      <c r="AF68" s="52" t="s">
        <v>193</v>
      </c>
      <c r="AG68" s="52" t="s">
        <v>193</v>
      </c>
      <c r="AH68" s="52" t="s">
        <v>193</v>
      </c>
      <c r="AI68" s="52" t="s">
        <v>193</v>
      </c>
      <c r="AJ68" s="52" t="s">
        <v>193</v>
      </c>
      <c r="AK68" s="52" t="s">
        <v>193</v>
      </c>
      <c r="AL68" s="52"/>
    </row>
    <row r="69" spans="1:38" ht="56.25">
      <c r="A69" s="145">
        <f>'1'!A69</f>
        <v>0</v>
      </c>
      <c r="B69" s="33" t="s">
        <v>261</v>
      </c>
      <c r="C69" s="34" t="s">
        <v>262</v>
      </c>
      <c r="D69" s="35" t="s">
        <v>174</v>
      </c>
      <c r="E69" s="354" t="str">
        <f>'1'!E69</f>
        <v>НД</v>
      </c>
      <c r="F69" s="354" t="str">
        <f>'1'!F69</f>
        <v>НД</v>
      </c>
      <c r="G69" s="354" t="str">
        <f>'1'!G69</f>
        <v>НД</v>
      </c>
      <c r="H69" s="35" t="str">
        <f>'1'!H69</f>
        <v>НД</v>
      </c>
      <c r="I69" s="52" t="str">
        <f>IF('1'!I69="НД","НД",'1'!I69/1.2)</f>
        <v>НД</v>
      </c>
      <c r="J69" s="52" t="str">
        <f>IF('1'!L69="НД","НД",'1'!L69/1.2)</f>
        <v>НД</v>
      </c>
      <c r="K69" s="52" t="s">
        <v>193</v>
      </c>
      <c r="L69" s="52" t="str">
        <f>IF('1'!U69="НД","НД",'1'!U69/1.2)</f>
        <v>НД</v>
      </c>
      <c r="M69" s="52" t="s">
        <v>193</v>
      </c>
      <c r="N69" s="52" t="s">
        <v>193</v>
      </c>
      <c r="O69" s="52" t="s">
        <v>193</v>
      </c>
      <c r="P69" s="52" t="s">
        <v>193</v>
      </c>
      <c r="Q69" s="52" t="s">
        <v>193</v>
      </c>
      <c r="R69" s="52" t="s">
        <v>193</v>
      </c>
      <c r="S69" s="52" t="s">
        <v>193</v>
      </c>
      <c r="T69" s="52" t="s">
        <v>193</v>
      </c>
      <c r="U69" s="52" t="s">
        <v>193</v>
      </c>
      <c r="V69" s="52" t="s">
        <v>193</v>
      </c>
      <c r="W69" s="52" t="str">
        <f>IF('1'!W69="НД","НД",'1'!W69/1.2)</f>
        <v>НД</v>
      </c>
      <c r="X69" s="52" t="s">
        <v>193</v>
      </c>
      <c r="Y69" s="52" t="str">
        <f>IF('1'!X69="НД","НД",'1'!X69/1.2)</f>
        <v>НД</v>
      </c>
      <c r="Z69" s="52" t="s">
        <v>193</v>
      </c>
      <c r="AA69" s="52" t="s">
        <v>193</v>
      </c>
      <c r="AB69" s="52" t="s">
        <v>193</v>
      </c>
      <c r="AC69" s="52" t="s">
        <v>193</v>
      </c>
      <c r="AD69" s="52" t="s">
        <v>193</v>
      </c>
      <c r="AE69" s="52" t="s">
        <v>193</v>
      </c>
      <c r="AF69" s="52" t="s">
        <v>193</v>
      </c>
      <c r="AG69" s="52" t="s">
        <v>193</v>
      </c>
      <c r="AH69" s="52" t="s">
        <v>193</v>
      </c>
      <c r="AI69" s="52" t="s">
        <v>193</v>
      </c>
      <c r="AJ69" s="52" t="s">
        <v>193</v>
      </c>
      <c r="AK69" s="52" t="s">
        <v>193</v>
      </c>
      <c r="AL69" s="52"/>
    </row>
    <row r="70" spans="1:38" ht="56.25">
      <c r="A70" s="145">
        <f>'1'!A70</f>
        <v>0</v>
      </c>
      <c r="B70" s="33" t="s">
        <v>263</v>
      </c>
      <c r="C70" s="34" t="s">
        <v>264</v>
      </c>
      <c r="D70" s="35" t="s">
        <v>174</v>
      </c>
      <c r="E70" s="354" t="str">
        <f>'1'!E70</f>
        <v>НД</v>
      </c>
      <c r="F70" s="354" t="str">
        <f>'1'!F70</f>
        <v>НД</v>
      </c>
      <c r="G70" s="354" t="str">
        <f>'1'!G70</f>
        <v>НД</v>
      </c>
      <c r="H70" s="35" t="str">
        <f>'1'!H70</f>
        <v>НД</v>
      </c>
      <c r="I70" s="52" t="str">
        <f>IF('1'!I70="НД","НД",'1'!I70/1.2)</f>
        <v>НД</v>
      </c>
      <c r="J70" s="52" t="str">
        <f>IF('1'!L70="НД","НД",'1'!L70/1.2)</f>
        <v>НД</v>
      </c>
      <c r="K70" s="52" t="s">
        <v>193</v>
      </c>
      <c r="L70" s="52" t="str">
        <f>IF('1'!U70="НД","НД",'1'!U70/1.2)</f>
        <v>НД</v>
      </c>
      <c r="M70" s="52" t="s">
        <v>193</v>
      </c>
      <c r="N70" s="52" t="s">
        <v>193</v>
      </c>
      <c r="O70" s="52" t="s">
        <v>193</v>
      </c>
      <c r="P70" s="52" t="s">
        <v>193</v>
      </c>
      <c r="Q70" s="52" t="s">
        <v>193</v>
      </c>
      <c r="R70" s="52" t="s">
        <v>193</v>
      </c>
      <c r="S70" s="52" t="s">
        <v>193</v>
      </c>
      <c r="T70" s="52" t="s">
        <v>193</v>
      </c>
      <c r="U70" s="52" t="s">
        <v>193</v>
      </c>
      <c r="V70" s="52" t="s">
        <v>193</v>
      </c>
      <c r="W70" s="52" t="str">
        <f>IF('1'!W70="НД","НД",'1'!W70/1.2)</f>
        <v>НД</v>
      </c>
      <c r="X70" s="52" t="s">
        <v>193</v>
      </c>
      <c r="Y70" s="52" t="str">
        <f>IF('1'!X70="НД","НД",'1'!X70/1.2)</f>
        <v>НД</v>
      </c>
      <c r="Z70" s="52" t="s">
        <v>193</v>
      </c>
      <c r="AA70" s="52" t="s">
        <v>193</v>
      </c>
      <c r="AB70" s="52" t="s">
        <v>193</v>
      </c>
      <c r="AC70" s="52" t="s">
        <v>193</v>
      </c>
      <c r="AD70" s="52" t="s">
        <v>193</v>
      </c>
      <c r="AE70" s="52" t="s">
        <v>193</v>
      </c>
      <c r="AF70" s="52" t="s">
        <v>193</v>
      </c>
      <c r="AG70" s="52" t="s">
        <v>193</v>
      </c>
      <c r="AH70" s="52" t="s">
        <v>193</v>
      </c>
      <c r="AI70" s="52" t="s">
        <v>193</v>
      </c>
      <c r="AJ70" s="52" t="s">
        <v>193</v>
      </c>
      <c r="AK70" s="52" t="s">
        <v>193</v>
      </c>
      <c r="AL70" s="52"/>
    </row>
    <row r="71" spans="1:38" ht="75">
      <c r="A71" s="145">
        <f>'1'!A71</f>
        <v>0</v>
      </c>
      <c r="B71" s="33" t="s">
        <v>265</v>
      </c>
      <c r="C71" s="34" t="s">
        <v>266</v>
      </c>
      <c r="D71" s="35" t="s">
        <v>174</v>
      </c>
      <c r="E71" s="354" t="str">
        <f>'1'!E71</f>
        <v>НД</v>
      </c>
      <c r="F71" s="354" t="str">
        <f>'1'!F71</f>
        <v>НД</v>
      </c>
      <c r="G71" s="354" t="str">
        <f>'1'!G71</f>
        <v>НД</v>
      </c>
      <c r="H71" s="35" t="str">
        <f>'1'!H71</f>
        <v>НД</v>
      </c>
      <c r="I71" s="52" t="str">
        <f>IF('1'!I71="НД","НД",'1'!I71/1.2)</f>
        <v>НД</v>
      </c>
      <c r="J71" s="52" t="str">
        <f>IF('1'!L71="НД","НД",'1'!L71/1.2)</f>
        <v>НД</v>
      </c>
      <c r="K71" s="52" t="s">
        <v>193</v>
      </c>
      <c r="L71" s="52" t="str">
        <f>IF('1'!U71="НД","НД",'1'!U71/1.2)</f>
        <v>НД</v>
      </c>
      <c r="M71" s="52" t="s">
        <v>193</v>
      </c>
      <c r="N71" s="52" t="s">
        <v>193</v>
      </c>
      <c r="O71" s="52" t="s">
        <v>193</v>
      </c>
      <c r="P71" s="52" t="s">
        <v>193</v>
      </c>
      <c r="Q71" s="52" t="s">
        <v>193</v>
      </c>
      <c r="R71" s="52" t="s">
        <v>193</v>
      </c>
      <c r="S71" s="52" t="s">
        <v>193</v>
      </c>
      <c r="T71" s="52" t="s">
        <v>193</v>
      </c>
      <c r="U71" s="52" t="s">
        <v>193</v>
      </c>
      <c r="V71" s="52" t="s">
        <v>193</v>
      </c>
      <c r="W71" s="52" t="str">
        <f>IF('1'!W71="НД","НД",'1'!W71/1.2)</f>
        <v>НД</v>
      </c>
      <c r="X71" s="52" t="s">
        <v>193</v>
      </c>
      <c r="Y71" s="52" t="str">
        <f>IF('1'!X71="НД","НД",'1'!X71/1.2)</f>
        <v>НД</v>
      </c>
      <c r="Z71" s="52" t="s">
        <v>193</v>
      </c>
      <c r="AA71" s="52" t="s">
        <v>193</v>
      </c>
      <c r="AB71" s="52" t="s">
        <v>193</v>
      </c>
      <c r="AC71" s="52" t="s">
        <v>193</v>
      </c>
      <c r="AD71" s="52" t="s">
        <v>193</v>
      </c>
      <c r="AE71" s="52" t="s">
        <v>193</v>
      </c>
      <c r="AF71" s="52" t="s">
        <v>193</v>
      </c>
      <c r="AG71" s="52" t="s">
        <v>193</v>
      </c>
      <c r="AH71" s="52" t="s">
        <v>193</v>
      </c>
      <c r="AI71" s="52" t="s">
        <v>193</v>
      </c>
      <c r="AJ71" s="52" t="s">
        <v>193</v>
      </c>
      <c r="AK71" s="52" t="s">
        <v>193</v>
      </c>
      <c r="AL71" s="52"/>
    </row>
    <row r="72" spans="1:38" ht="75">
      <c r="A72" s="145">
        <f>'1'!A72</f>
        <v>0</v>
      </c>
      <c r="B72" s="39" t="s">
        <v>267</v>
      </c>
      <c r="C72" s="40" t="s">
        <v>268</v>
      </c>
      <c r="D72" s="41" t="s">
        <v>174</v>
      </c>
      <c r="E72" s="41">
        <f>'1'!E72</f>
        <v>0</v>
      </c>
      <c r="F72" s="41">
        <f>'1'!F72</f>
        <v>2020</v>
      </c>
      <c r="G72" s="41">
        <f>'1'!G72</f>
        <v>2021</v>
      </c>
      <c r="H72" s="96">
        <f t="shared" ref="H72:AK72" si="16">H73</f>
        <v>0</v>
      </c>
      <c r="I72" s="96">
        <f t="shared" si="16"/>
        <v>0</v>
      </c>
      <c r="J72" s="96">
        <f t="shared" si="16"/>
        <v>0</v>
      </c>
      <c r="K72" s="96">
        <f t="shared" si="16"/>
        <v>1.4479888050847458</v>
      </c>
      <c r="L72" s="96">
        <f t="shared" si="16"/>
        <v>288.13951958334002</v>
      </c>
      <c r="M72" s="96">
        <f t="shared" si="16"/>
        <v>0</v>
      </c>
      <c r="N72" s="96">
        <f t="shared" si="16"/>
        <v>287.60983158334005</v>
      </c>
      <c r="O72" s="96">
        <f t="shared" si="16"/>
        <v>0.52968800000000005</v>
      </c>
      <c r="P72" s="96">
        <f t="shared" si="16"/>
        <v>0</v>
      </c>
      <c r="Q72" s="96">
        <f t="shared" si="16"/>
        <v>0</v>
      </c>
      <c r="R72" s="96">
        <f t="shared" si="16"/>
        <v>0</v>
      </c>
      <c r="S72" s="96">
        <f t="shared" si="16"/>
        <v>0</v>
      </c>
      <c r="T72" s="96">
        <f t="shared" si="16"/>
        <v>0</v>
      </c>
      <c r="U72" s="96">
        <f t="shared" si="16"/>
        <v>0</v>
      </c>
      <c r="V72" s="96">
        <f t="shared" si="16"/>
        <v>0</v>
      </c>
      <c r="W72" s="96">
        <f t="shared" si="16"/>
        <v>0</v>
      </c>
      <c r="X72" s="96">
        <f t="shared" si="16"/>
        <v>260.85139019491527</v>
      </c>
      <c r="Y72" s="96">
        <f t="shared" si="16"/>
        <v>286.69153077825524</v>
      </c>
      <c r="Z72" s="96">
        <f t="shared" si="16"/>
        <v>0</v>
      </c>
      <c r="AA72" s="96">
        <f t="shared" si="16"/>
        <v>0</v>
      </c>
      <c r="AB72" s="96">
        <f t="shared" si="16"/>
        <v>0</v>
      </c>
      <c r="AC72" s="96">
        <f t="shared" si="16"/>
        <v>0</v>
      </c>
      <c r="AD72" s="96">
        <f t="shared" si="16"/>
        <v>0</v>
      </c>
      <c r="AE72" s="96">
        <f t="shared" si="16"/>
        <v>0</v>
      </c>
      <c r="AF72" s="96">
        <f t="shared" si="16"/>
        <v>142.67377661518</v>
      </c>
      <c r="AG72" s="96">
        <f t="shared" si="16"/>
        <v>0</v>
      </c>
      <c r="AH72" s="96">
        <f t="shared" si="16"/>
        <v>145.46574296816001</v>
      </c>
      <c r="AI72" s="96">
        <f t="shared" si="16"/>
        <v>0</v>
      </c>
      <c r="AJ72" s="96">
        <f t="shared" si="16"/>
        <v>288.13951958334002</v>
      </c>
      <c r="AK72" s="96">
        <f t="shared" si="16"/>
        <v>0</v>
      </c>
      <c r="AL72" s="96"/>
    </row>
    <row r="73" spans="1:38" ht="37.5">
      <c r="A73" s="145">
        <f>'1'!A73</f>
        <v>0</v>
      </c>
      <c r="B73" s="33" t="s">
        <v>269</v>
      </c>
      <c r="C73" s="34" t="s">
        <v>270</v>
      </c>
      <c r="D73" s="35" t="s">
        <v>174</v>
      </c>
      <c r="E73" s="354">
        <f>'1'!E73</f>
        <v>0</v>
      </c>
      <c r="F73" s="354">
        <f>'1'!F73</f>
        <v>2020</v>
      </c>
      <c r="G73" s="354">
        <f>'1'!G73</f>
        <v>2021</v>
      </c>
      <c r="H73" s="52">
        <f t="shared" ref="H73:AK73" si="17">SUM(H74:H80)</f>
        <v>0</v>
      </c>
      <c r="I73" s="52">
        <f t="shared" si="17"/>
        <v>0</v>
      </c>
      <c r="J73" s="52">
        <f t="shared" si="17"/>
        <v>0</v>
      </c>
      <c r="K73" s="52">
        <f t="shared" si="17"/>
        <v>1.4479888050847458</v>
      </c>
      <c r="L73" s="52">
        <f t="shared" si="17"/>
        <v>288.13951958334002</v>
      </c>
      <c r="M73" s="52">
        <f t="shared" si="17"/>
        <v>0</v>
      </c>
      <c r="N73" s="52">
        <f t="shared" si="17"/>
        <v>287.60983158334005</v>
      </c>
      <c r="O73" s="52">
        <f t="shared" si="17"/>
        <v>0.52968800000000005</v>
      </c>
      <c r="P73" s="52">
        <f t="shared" si="17"/>
        <v>0</v>
      </c>
      <c r="Q73" s="52">
        <f t="shared" si="17"/>
        <v>0</v>
      </c>
      <c r="R73" s="52">
        <f t="shared" si="17"/>
        <v>0</v>
      </c>
      <c r="S73" s="52">
        <f t="shared" si="17"/>
        <v>0</v>
      </c>
      <c r="T73" s="52">
        <f t="shared" si="17"/>
        <v>0</v>
      </c>
      <c r="U73" s="52">
        <f t="shared" si="17"/>
        <v>0</v>
      </c>
      <c r="V73" s="52">
        <f t="shared" si="17"/>
        <v>0</v>
      </c>
      <c r="W73" s="52">
        <f t="shared" si="17"/>
        <v>0</v>
      </c>
      <c r="X73" s="52">
        <f t="shared" si="17"/>
        <v>260.85139019491527</v>
      </c>
      <c r="Y73" s="52">
        <f t="shared" si="17"/>
        <v>286.69153077825524</v>
      </c>
      <c r="Z73" s="52">
        <f t="shared" si="17"/>
        <v>0</v>
      </c>
      <c r="AA73" s="52">
        <f t="shared" si="17"/>
        <v>0</v>
      </c>
      <c r="AB73" s="52">
        <f t="shared" si="17"/>
        <v>0</v>
      </c>
      <c r="AC73" s="52">
        <f t="shared" si="17"/>
        <v>0</v>
      </c>
      <c r="AD73" s="52">
        <f t="shared" si="17"/>
        <v>0</v>
      </c>
      <c r="AE73" s="52">
        <f t="shared" si="17"/>
        <v>0</v>
      </c>
      <c r="AF73" s="52">
        <f t="shared" si="17"/>
        <v>142.67377661518</v>
      </c>
      <c r="AG73" s="52">
        <f t="shared" si="17"/>
        <v>0</v>
      </c>
      <c r="AH73" s="52">
        <f t="shared" si="17"/>
        <v>145.46574296816001</v>
      </c>
      <c r="AI73" s="52">
        <f t="shared" si="17"/>
        <v>0</v>
      </c>
      <c r="AJ73" s="52">
        <f t="shared" si="17"/>
        <v>288.13951958334002</v>
      </c>
      <c r="AK73" s="52">
        <f t="shared" si="17"/>
        <v>0</v>
      </c>
      <c r="AL73" s="52"/>
    </row>
    <row r="74" spans="1:38" ht="75">
      <c r="A74" s="149" t="s">
        <v>177</v>
      </c>
      <c r="B74" s="33" t="s">
        <v>269</v>
      </c>
      <c r="C74" s="34" t="s">
        <v>271</v>
      </c>
      <c r="D74" s="43" t="s">
        <v>272</v>
      </c>
      <c r="E74" s="354" t="str">
        <f>'1'!E74</f>
        <v>П,С</v>
      </c>
      <c r="F74" s="354">
        <f>'1'!F74</f>
        <v>2020</v>
      </c>
      <c r="G74" s="354">
        <f>'1'!G74</f>
        <v>2022</v>
      </c>
      <c r="H74" s="35" t="str">
        <f>'1'!H74</f>
        <v>НД</v>
      </c>
      <c r="I74" s="52" t="s">
        <v>193</v>
      </c>
      <c r="J74" s="52" t="s">
        <v>193</v>
      </c>
      <c r="K74" s="52">
        <f>'1'!P74/1.18</f>
        <v>0.37256531355932204</v>
      </c>
      <c r="L74" s="52">
        <f t="shared" ref="L74:L80" si="18">SUM(M74:P74)</f>
        <v>77.17249540983201</v>
      </c>
      <c r="M74" s="52">
        <v>0</v>
      </c>
      <c r="N74" s="52">
        <f>'1'!R74/1.2</f>
        <v>77.17249540983201</v>
      </c>
      <c r="O74" s="52">
        <v>0</v>
      </c>
      <c r="P74" s="52">
        <v>0</v>
      </c>
      <c r="Q74" s="52" t="s">
        <v>193</v>
      </c>
      <c r="R74" s="52" t="s">
        <v>193</v>
      </c>
      <c r="S74" s="52" t="s">
        <v>193</v>
      </c>
      <c r="T74" s="52" t="s">
        <v>193</v>
      </c>
      <c r="U74" s="52" t="s">
        <v>193</v>
      </c>
      <c r="V74" s="52" t="s">
        <v>193</v>
      </c>
      <c r="W74" s="52">
        <f>IF('1'!W74="НД","НД",'1'!W74/1.2)</f>
        <v>0</v>
      </c>
      <c r="X74" s="52">
        <f>'1'!Q74/1.2-K74</f>
        <v>68.897448686440683</v>
      </c>
      <c r="Y74" s="52">
        <f t="shared" ref="Y74:Y80" si="19">L74-K74</f>
        <v>76.799930096272689</v>
      </c>
      <c r="Z74" s="52" t="s">
        <v>193</v>
      </c>
      <c r="AA74" s="52" t="s">
        <v>193</v>
      </c>
      <c r="AB74" s="52">
        <v>0</v>
      </c>
      <c r="AC74" s="52">
        <v>0</v>
      </c>
      <c r="AD74" s="52">
        <v>0</v>
      </c>
      <c r="AE74" s="52">
        <v>0</v>
      </c>
      <c r="AF74" s="52">
        <f>'1'!AT74/1.2</f>
        <v>6.25</v>
      </c>
      <c r="AG74" s="52">
        <v>0</v>
      </c>
      <c r="AH74" s="52">
        <f>'1'!BE74/1.2</f>
        <v>70.92249540983201</v>
      </c>
      <c r="AI74" s="52">
        <v>0</v>
      </c>
      <c r="AJ74" s="52">
        <f t="shared" ref="AJ74:AK80" si="20">AH74+AF74+AD74</f>
        <v>77.17249540983201</v>
      </c>
      <c r="AK74" s="52">
        <f t="shared" si="20"/>
        <v>0</v>
      </c>
      <c r="AL74" s="52"/>
    </row>
    <row r="75" spans="1:38" ht="75">
      <c r="A75" s="149" t="s">
        <v>177</v>
      </c>
      <c r="B75" s="33" t="s">
        <v>269</v>
      </c>
      <c r="C75" s="34" t="s">
        <v>273</v>
      </c>
      <c r="D75" s="43" t="s">
        <v>274</v>
      </c>
      <c r="E75" s="354" t="str">
        <f>'1'!E75</f>
        <v>П,С</v>
      </c>
      <c r="F75" s="354">
        <f>'1'!F75</f>
        <v>2020</v>
      </c>
      <c r="G75" s="354">
        <f>'1'!G75</f>
        <v>2021</v>
      </c>
      <c r="H75" s="35" t="str">
        <f>'1'!H75</f>
        <v>НД</v>
      </c>
      <c r="I75" s="52" t="s">
        <v>193</v>
      </c>
      <c r="J75" s="52" t="s">
        <v>193</v>
      </c>
      <c r="K75" s="52">
        <f>'1'!P75/1.18</f>
        <v>0.34751743220338988</v>
      </c>
      <c r="L75" s="52">
        <f t="shared" si="18"/>
        <v>58.679908555464003</v>
      </c>
      <c r="M75" s="52">
        <v>0</v>
      </c>
      <c r="N75" s="52">
        <f>'1'!R75/1.2</f>
        <v>58.679908555464003</v>
      </c>
      <c r="O75" s="52">
        <v>0</v>
      </c>
      <c r="P75" s="52">
        <v>0</v>
      </c>
      <c r="Q75" s="52" t="s">
        <v>193</v>
      </c>
      <c r="R75" s="52" t="s">
        <v>193</v>
      </c>
      <c r="S75" s="52" t="s">
        <v>193</v>
      </c>
      <c r="T75" s="52" t="s">
        <v>193</v>
      </c>
      <c r="U75" s="52" t="s">
        <v>193</v>
      </c>
      <c r="V75" s="52" t="s">
        <v>193</v>
      </c>
      <c r="W75" s="52">
        <f>IF('1'!W75="НД","НД",'1'!W75/1.2)</f>
        <v>0</v>
      </c>
      <c r="X75" s="52">
        <f>'1'!Q75/1.2-K75</f>
        <v>54.272384567796614</v>
      </c>
      <c r="Y75" s="52">
        <f t="shared" si="19"/>
        <v>58.332391123260614</v>
      </c>
      <c r="Z75" s="52" t="s">
        <v>193</v>
      </c>
      <c r="AA75" s="52" t="s">
        <v>193</v>
      </c>
      <c r="AB75" s="52">
        <v>0</v>
      </c>
      <c r="AC75" s="52">
        <v>0</v>
      </c>
      <c r="AD75" s="52">
        <v>0</v>
      </c>
      <c r="AE75" s="52">
        <v>0</v>
      </c>
      <c r="AF75" s="52">
        <f>'1'!AT75/1.2</f>
        <v>58.679908555464003</v>
      </c>
      <c r="AG75" s="52">
        <v>0</v>
      </c>
      <c r="AH75" s="52">
        <f>'1'!BE75/1.2</f>
        <v>0</v>
      </c>
      <c r="AI75" s="52">
        <v>0</v>
      </c>
      <c r="AJ75" s="52">
        <f t="shared" si="20"/>
        <v>58.679908555464003</v>
      </c>
      <c r="AK75" s="52">
        <f t="shared" si="20"/>
        <v>0</v>
      </c>
      <c r="AL75" s="52"/>
    </row>
    <row r="76" spans="1:38" ht="93.75">
      <c r="A76" s="149" t="s">
        <v>177</v>
      </c>
      <c r="B76" s="33" t="s">
        <v>269</v>
      </c>
      <c r="C76" s="34" t="s">
        <v>275</v>
      </c>
      <c r="D76" s="43" t="s">
        <v>276</v>
      </c>
      <c r="E76" s="354" t="str">
        <f>'1'!E76</f>
        <v>П,С</v>
      </c>
      <c r="F76" s="354">
        <f>'1'!F76</f>
        <v>2020</v>
      </c>
      <c r="G76" s="354">
        <f>'1'!G76</f>
        <v>2021</v>
      </c>
      <c r="H76" s="35" t="str">
        <f>'1'!H76</f>
        <v>НД</v>
      </c>
      <c r="I76" s="52" t="s">
        <v>193</v>
      </c>
      <c r="J76" s="52" t="s">
        <v>193</v>
      </c>
      <c r="K76" s="52">
        <f>'1'!P76/1.18</f>
        <v>0</v>
      </c>
      <c r="L76" s="52">
        <f t="shared" si="18"/>
        <v>13.439841752064002</v>
      </c>
      <c r="M76" s="52">
        <v>0</v>
      </c>
      <c r="N76" s="52">
        <f>'1'!R76/1.2</f>
        <v>13.439841752064002</v>
      </c>
      <c r="O76" s="52">
        <v>0</v>
      </c>
      <c r="P76" s="52">
        <v>0</v>
      </c>
      <c r="Q76" s="52" t="s">
        <v>193</v>
      </c>
      <c r="R76" s="52" t="s">
        <v>193</v>
      </c>
      <c r="S76" s="52" t="s">
        <v>193</v>
      </c>
      <c r="T76" s="52" t="s">
        <v>193</v>
      </c>
      <c r="U76" s="52" t="s">
        <v>193</v>
      </c>
      <c r="V76" s="52" t="s">
        <v>193</v>
      </c>
      <c r="W76" s="52">
        <f>IF('1'!W76="НД","НД",'1'!W76/1.2)</f>
        <v>0</v>
      </c>
      <c r="X76" s="52">
        <f>'1'!Q76/1.2-K76</f>
        <v>12.509952</v>
      </c>
      <c r="Y76" s="52">
        <f t="shared" si="19"/>
        <v>13.439841752064002</v>
      </c>
      <c r="Z76" s="52" t="s">
        <v>193</v>
      </c>
      <c r="AA76" s="52" t="s">
        <v>193</v>
      </c>
      <c r="AB76" s="52">
        <v>0</v>
      </c>
      <c r="AC76" s="52">
        <v>0</v>
      </c>
      <c r="AD76" s="52">
        <v>0</v>
      </c>
      <c r="AE76" s="52">
        <v>0</v>
      </c>
      <c r="AF76" s="52">
        <f>'1'!AT76/1.2</f>
        <v>13.439841752064002</v>
      </c>
      <c r="AG76" s="52">
        <v>0</v>
      </c>
      <c r="AH76" s="52">
        <f>'1'!BE76/1.2</f>
        <v>0</v>
      </c>
      <c r="AI76" s="52">
        <v>0</v>
      </c>
      <c r="AJ76" s="52">
        <f t="shared" si="20"/>
        <v>13.439841752064002</v>
      </c>
      <c r="AK76" s="52">
        <f t="shared" si="20"/>
        <v>0</v>
      </c>
      <c r="AL76" s="52"/>
    </row>
    <row r="77" spans="1:38" ht="75">
      <c r="A77" s="149" t="s">
        <v>177</v>
      </c>
      <c r="B77" s="33" t="s">
        <v>269</v>
      </c>
      <c r="C77" s="34" t="s">
        <v>277</v>
      </c>
      <c r="D77" s="43" t="s">
        <v>278</v>
      </c>
      <c r="E77" s="354" t="str">
        <f>'1'!E77</f>
        <v>П,С</v>
      </c>
      <c r="F77" s="354">
        <f>'1'!F77</f>
        <v>2020</v>
      </c>
      <c r="G77" s="354">
        <f>'1'!G77</f>
        <v>2021</v>
      </c>
      <c r="H77" s="35" t="str">
        <f>'1'!H77</f>
        <v>НД</v>
      </c>
      <c r="I77" s="52" t="s">
        <v>193</v>
      </c>
      <c r="J77" s="52" t="s">
        <v>193</v>
      </c>
      <c r="K77" s="52">
        <f>'1'!P77/1.18</f>
        <v>0.35855251694915252</v>
      </c>
      <c r="L77" s="52">
        <f t="shared" si="18"/>
        <v>56.141916307651996</v>
      </c>
      <c r="M77" s="52">
        <v>0</v>
      </c>
      <c r="N77" s="52">
        <f>'1'!R77/1.2</f>
        <v>56.141916307651996</v>
      </c>
      <c r="O77" s="52">
        <v>0</v>
      </c>
      <c r="P77" s="52">
        <v>0</v>
      </c>
      <c r="Q77" s="52" t="s">
        <v>193</v>
      </c>
      <c r="R77" s="52" t="s">
        <v>193</v>
      </c>
      <c r="S77" s="52" t="s">
        <v>193</v>
      </c>
      <c r="T77" s="52" t="s">
        <v>193</v>
      </c>
      <c r="U77" s="52" t="s">
        <v>193</v>
      </c>
      <c r="V77" s="52" t="s">
        <v>193</v>
      </c>
      <c r="W77" s="52">
        <f>IF('1'!W77="НД","НД",'1'!W77/1.2)</f>
        <v>0</v>
      </c>
      <c r="X77" s="52">
        <f>'1'!Q77/1.2-K77</f>
        <v>51.898958483050848</v>
      </c>
      <c r="Y77" s="52">
        <f t="shared" si="19"/>
        <v>55.783363790702843</v>
      </c>
      <c r="Z77" s="52" t="s">
        <v>193</v>
      </c>
      <c r="AA77" s="52" t="s">
        <v>193</v>
      </c>
      <c r="AB77" s="52">
        <v>0</v>
      </c>
      <c r="AC77" s="52">
        <v>0</v>
      </c>
      <c r="AD77" s="52">
        <v>0</v>
      </c>
      <c r="AE77" s="52">
        <v>0</v>
      </c>
      <c r="AF77" s="52">
        <f>'1'!AT77/1.2</f>
        <v>56.141916307651996</v>
      </c>
      <c r="AG77" s="52">
        <v>0</v>
      </c>
      <c r="AH77" s="52">
        <f>'1'!BE77/1.2</f>
        <v>0</v>
      </c>
      <c r="AI77" s="52">
        <v>0</v>
      </c>
      <c r="AJ77" s="52">
        <f t="shared" si="20"/>
        <v>56.141916307651996</v>
      </c>
      <c r="AK77" s="52">
        <f t="shared" si="20"/>
        <v>0</v>
      </c>
      <c r="AL77" s="52"/>
    </row>
    <row r="78" spans="1:38" ht="75">
      <c r="A78" s="149" t="s">
        <v>177</v>
      </c>
      <c r="B78" s="33" t="s">
        <v>269</v>
      </c>
      <c r="C78" s="34" t="s">
        <v>279</v>
      </c>
      <c r="D78" s="43" t="s">
        <v>280</v>
      </c>
      <c r="E78" s="354" t="str">
        <f>'1'!E78</f>
        <v>П,С</v>
      </c>
      <c r="F78" s="354">
        <f>'1'!F78</f>
        <v>2020</v>
      </c>
      <c r="G78" s="354">
        <f>'1'!G78</f>
        <v>2022</v>
      </c>
      <c r="H78" s="35" t="str">
        <f>'1'!H78</f>
        <v>НД</v>
      </c>
      <c r="I78" s="52" t="s">
        <v>193</v>
      </c>
      <c r="J78" s="52" t="s">
        <v>193</v>
      </c>
      <c r="K78" s="52">
        <f>'1'!P78/1.18</f>
        <v>0</v>
      </c>
      <c r="L78" s="52">
        <f t="shared" si="18"/>
        <v>15.058857496592832</v>
      </c>
      <c r="M78" s="52">
        <v>0</v>
      </c>
      <c r="N78" s="52">
        <f>'1'!R78/1.2</f>
        <v>15.058857496592832</v>
      </c>
      <c r="O78" s="52">
        <v>0</v>
      </c>
      <c r="P78" s="52">
        <v>0</v>
      </c>
      <c r="Q78" s="52" t="s">
        <v>193</v>
      </c>
      <c r="R78" s="52" t="s">
        <v>193</v>
      </c>
      <c r="S78" s="52" t="s">
        <v>193</v>
      </c>
      <c r="T78" s="52" t="s">
        <v>193</v>
      </c>
      <c r="U78" s="52" t="s">
        <v>193</v>
      </c>
      <c r="V78" s="52" t="s">
        <v>193</v>
      </c>
      <c r="W78" s="52">
        <f>IF('1'!W78="НД","НД",'1'!W78/1.2)</f>
        <v>0</v>
      </c>
      <c r="X78" s="52">
        <f>'1'!Q78/1.2-K78</f>
        <v>13.516826999999999</v>
      </c>
      <c r="Y78" s="52">
        <f t="shared" si="19"/>
        <v>15.058857496592832</v>
      </c>
      <c r="Z78" s="52" t="s">
        <v>193</v>
      </c>
      <c r="AA78" s="52" t="s">
        <v>193</v>
      </c>
      <c r="AB78" s="52">
        <v>0</v>
      </c>
      <c r="AC78" s="52">
        <v>0</v>
      </c>
      <c r="AD78" s="52">
        <v>0</v>
      </c>
      <c r="AE78" s="52">
        <v>0</v>
      </c>
      <c r="AF78" s="52">
        <f>'1'!AT78/1.2</f>
        <v>1.25</v>
      </c>
      <c r="AG78" s="52">
        <v>0</v>
      </c>
      <c r="AH78" s="52">
        <f>'1'!BE78/1.2</f>
        <v>13.808857496592832</v>
      </c>
      <c r="AI78" s="52">
        <v>0</v>
      </c>
      <c r="AJ78" s="52">
        <f t="shared" si="20"/>
        <v>15.058857496592832</v>
      </c>
      <c r="AK78" s="52">
        <f t="shared" si="20"/>
        <v>0</v>
      </c>
      <c r="AL78" s="52"/>
    </row>
    <row r="79" spans="1:38" ht="75">
      <c r="A79" s="149" t="s">
        <v>177</v>
      </c>
      <c r="B79" s="33" t="s">
        <v>269</v>
      </c>
      <c r="C79" s="34" t="s">
        <v>281</v>
      </c>
      <c r="D79" s="43" t="s">
        <v>282</v>
      </c>
      <c r="E79" s="354" t="str">
        <f>'1'!E79</f>
        <v>П,С</v>
      </c>
      <c r="F79" s="354">
        <f>'1'!F79</f>
        <v>2020</v>
      </c>
      <c r="G79" s="354">
        <f>'1'!G79</f>
        <v>2022</v>
      </c>
      <c r="H79" s="35" t="str">
        <f>'1'!H79</f>
        <v>НД</v>
      </c>
      <c r="I79" s="52" t="s">
        <v>193</v>
      </c>
      <c r="J79" s="52" t="s">
        <v>193</v>
      </c>
      <c r="K79" s="52">
        <f>'1'!P79/1.18</f>
        <v>0.36935354237288137</v>
      </c>
      <c r="L79" s="52">
        <f t="shared" si="18"/>
        <v>66.984390061735169</v>
      </c>
      <c r="M79" s="52">
        <v>0</v>
      </c>
      <c r="N79" s="52">
        <f>'1'!R79/1.2</f>
        <v>66.984390061735169</v>
      </c>
      <c r="O79" s="52">
        <v>0</v>
      </c>
      <c r="P79" s="52">
        <v>0</v>
      </c>
      <c r="Q79" s="52" t="s">
        <v>193</v>
      </c>
      <c r="R79" s="52" t="s">
        <v>193</v>
      </c>
      <c r="S79" s="52" t="s">
        <v>193</v>
      </c>
      <c r="T79" s="52" t="s">
        <v>193</v>
      </c>
      <c r="U79" s="52" t="s">
        <v>193</v>
      </c>
      <c r="V79" s="52" t="s">
        <v>193</v>
      </c>
      <c r="W79" s="52">
        <f>IF('1'!W79="НД","НД",'1'!W79/1.2)</f>
        <v>0</v>
      </c>
      <c r="X79" s="52">
        <f>'1'!Q79/1.2-K79</f>
        <v>59.755819457627119</v>
      </c>
      <c r="Y79" s="52">
        <f t="shared" si="19"/>
        <v>66.615036519362292</v>
      </c>
      <c r="Z79" s="52" t="s">
        <v>193</v>
      </c>
      <c r="AA79" s="52" t="s">
        <v>193</v>
      </c>
      <c r="AB79" s="52">
        <v>0</v>
      </c>
      <c r="AC79" s="52">
        <v>0</v>
      </c>
      <c r="AD79" s="52">
        <v>0</v>
      </c>
      <c r="AE79" s="52">
        <v>0</v>
      </c>
      <c r="AF79" s="52">
        <f>'1'!AT79/1.2</f>
        <v>6.25</v>
      </c>
      <c r="AG79" s="52">
        <v>0</v>
      </c>
      <c r="AH79" s="52">
        <f>'1'!BE79/1.2</f>
        <v>60.734390061735169</v>
      </c>
      <c r="AI79" s="52">
        <v>0</v>
      </c>
      <c r="AJ79" s="52">
        <f t="shared" si="20"/>
        <v>66.984390061735169</v>
      </c>
      <c r="AK79" s="52">
        <f t="shared" si="20"/>
        <v>0</v>
      </c>
      <c r="AL79" s="52"/>
    </row>
    <row r="80" spans="1:38" ht="75.75" customHeight="1">
      <c r="A80" s="149" t="s">
        <v>177</v>
      </c>
      <c r="B80" s="33" t="s">
        <v>269</v>
      </c>
      <c r="C80" s="34" t="s">
        <v>283</v>
      </c>
      <c r="D80" s="48" t="s">
        <v>284</v>
      </c>
      <c r="E80" s="354" t="str">
        <f>'1'!E80</f>
        <v>П,С</v>
      </c>
      <c r="F80" s="354">
        <f>'1'!F80</f>
        <v>2021</v>
      </c>
      <c r="G80" s="354">
        <f>'1'!G80</f>
        <v>2021</v>
      </c>
      <c r="H80" s="35" t="str">
        <f>'1'!H80</f>
        <v>НД</v>
      </c>
      <c r="I80" s="52" t="s">
        <v>193</v>
      </c>
      <c r="J80" s="52" t="s">
        <v>193</v>
      </c>
      <c r="K80" s="52">
        <f>'1'!P80/1.18</f>
        <v>0</v>
      </c>
      <c r="L80" s="52">
        <f t="shared" si="18"/>
        <v>0.66211000000000009</v>
      </c>
      <c r="M80" s="52">
        <v>0</v>
      </c>
      <c r="N80" s="52">
        <f>'1'!X80/1.2-O80</f>
        <v>0.13242200000000004</v>
      </c>
      <c r="O80" s="52">
        <v>0.52968800000000005</v>
      </c>
      <c r="P80" s="52">
        <v>0</v>
      </c>
      <c r="Q80" s="52" t="s">
        <v>193</v>
      </c>
      <c r="R80" s="52" t="s">
        <v>193</v>
      </c>
      <c r="S80" s="52" t="s">
        <v>193</v>
      </c>
      <c r="T80" s="52" t="s">
        <v>193</v>
      </c>
      <c r="U80" s="52" t="s">
        <v>193</v>
      </c>
      <c r="V80" s="52" t="s">
        <v>193</v>
      </c>
      <c r="W80" s="52">
        <f>IF('1'!W80="НД","НД",'1'!W80/1.2)</f>
        <v>0</v>
      </c>
      <c r="X80" s="52">
        <f>'1'!Q80/1.2-K80</f>
        <v>0</v>
      </c>
      <c r="Y80" s="52">
        <f t="shared" si="19"/>
        <v>0.66211000000000009</v>
      </c>
      <c r="Z80" s="52" t="s">
        <v>193</v>
      </c>
      <c r="AA80" s="52" t="s">
        <v>193</v>
      </c>
      <c r="AB80" s="52">
        <v>0</v>
      </c>
      <c r="AC80" s="52">
        <v>0</v>
      </c>
      <c r="AD80" s="52">
        <v>0</v>
      </c>
      <c r="AE80" s="52">
        <v>0</v>
      </c>
      <c r="AF80" s="52">
        <f>'1'!AT80/1.2</f>
        <v>0.66211000000000009</v>
      </c>
      <c r="AG80" s="52">
        <v>0</v>
      </c>
      <c r="AH80" s="52">
        <f>'1'!BE80/1.2</f>
        <v>0</v>
      </c>
      <c r="AI80" s="52">
        <v>0</v>
      </c>
      <c r="AJ80" s="52">
        <f t="shared" si="20"/>
        <v>0.66211000000000009</v>
      </c>
      <c r="AK80" s="52">
        <f t="shared" si="20"/>
        <v>0</v>
      </c>
      <c r="AL80" s="52"/>
    </row>
    <row r="81" spans="1:38" ht="56.25">
      <c r="A81" s="145">
        <f>'1'!A81</f>
        <v>0</v>
      </c>
      <c r="B81" s="33" t="s">
        <v>285</v>
      </c>
      <c r="C81" s="34" t="s">
        <v>286</v>
      </c>
      <c r="D81" s="35" t="s">
        <v>174</v>
      </c>
      <c r="E81" s="354" t="str">
        <f>'1'!E81</f>
        <v>НД</v>
      </c>
      <c r="F81" s="354" t="str">
        <f>'1'!F81</f>
        <v>НД</v>
      </c>
      <c r="G81" s="354" t="str">
        <f>'1'!G81</f>
        <v>НД</v>
      </c>
      <c r="H81" s="35" t="str">
        <f>'1'!H81</f>
        <v>НД</v>
      </c>
      <c r="I81" s="52" t="str">
        <f>IF('1'!I81="НД","НД",'1'!I81/1.2)</f>
        <v>НД</v>
      </c>
      <c r="J81" s="52" t="str">
        <f>IF('1'!L81="НД","НД",'1'!L81/1.2)</f>
        <v>НД</v>
      </c>
      <c r="K81" s="52" t="s">
        <v>193</v>
      </c>
      <c r="L81" s="52" t="str">
        <f>IF('1'!U81="НД","НД",'1'!U81/1.2)</f>
        <v>НД</v>
      </c>
      <c r="M81" s="52" t="s">
        <v>193</v>
      </c>
      <c r="N81" s="52" t="s">
        <v>193</v>
      </c>
      <c r="O81" s="52" t="s">
        <v>193</v>
      </c>
      <c r="P81" s="52" t="s">
        <v>193</v>
      </c>
      <c r="Q81" s="52" t="s">
        <v>193</v>
      </c>
      <c r="R81" s="52" t="s">
        <v>193</v>
      </c>
      <c r="S81" s="52" t="s">
        <v>193</v>
      </c>
      <c r="T81" s="52" t="s">
        <v>193</v>
      </c>
      <c r="U81" s="52" t="s">
        <v>193</v>
      </c>
      <c r="V81" s="52" t="s">
        <v>193</v>
      </c>
      <c r="W81" s="52" t="str">
        <f>IF('1'!W81="НД","НД",'1'!W81/1.2)</f>
        <v>НД</v>
      </c>
      <c r="X81" s="52" t="s">
        <v>193</v>
      </c>
      <c r="Y81" s="52" t="str">
        <f>IF('1'!X81="НД","НД",'1'!X81/1.2)</f>
        <v>НД</v>
      </c>
      <c r="Z81" s="52" t="s">
        <v>193</v>
      </c>
      <c r="AA81" s="52" t="s">
        <v>193</v>
      </c>
      <c r="AB81" s="52" t="s">
        <v>193</v>
      </c>
      <c r="AC81" s="52" t="s">
        <v>193</v>
      </c>
      <c r="AD81" s="52" t="s">
        <v>193</v>
      </c>
      <c r="AE81" s="52" t="s">
        <v>193</v>
      </c>
      <c r="AF81" s="52" t="s">
        <v>193</v>
      </c>
      <c r="AG81" s="52" t="s">
        <v>193</v>
      </c>
      <c r="AH81" s="52" t="s">
        <v>193</v>
      </c>
      <c r="AI81" s="52" t="s">
        <v>193</v>
      </c>
      <c r="AJ81" s="52" t="s">
        <v>193</v>
      </c>
      <c r="AK81" s="52" t="s">
        <v>193</v>
      </c>
      <c r="AL81" s="52"/>
    </row>
    <row r="82" spans="1:38" ht="75">
      <c r="A82" s="145">
        <f>'1'!A82</f>
        <v>0</v>
      </c>
      <c r="B82" s="25" t="s">
        <v>287</v>
      </c>
      <c r="C82" s="26" t="s">
        <v>288</v>
      </c>
      <c r="D82" s="27" t="s">
        <v>174</v>
      </c>
      <c r="E82" s="27">
        <f>'1'!E82</f>
        <v>0</v>
      </c>
      <c r="F82" s="27">
        <f>'1'!F82</f>
        <v>2019</v>
      </c>
      <c r="G82" s="27">
        <f>'1'!G82</f>
        <v>0</v>
      </c>
      <c r="H82" s="27">
        <f>'1'!H82</f>
        <v>0</v>
      </c>
      <c r="I82" s="58">
        <f>IF('1'!I82="НД","НД",'1'!I82/1.2)</f>
        <v>247.36825000000002</v>
      </c>
      <c r="J82" s="58">
        <f>IF('1'!L82="НД","НД",'1'!L82/1.2)</f>
        <v>0</v>
      </c>
      <c r="K82" s="58">
        <f>K83+K84</f>
        <v>0</v>
      </c>
      <c r="L82" s="58">
        <f>IF('1'!U82="НД","НД",'1'!U82/1.2)</f>
        <v>29117.602695773865</v>
      </c>
      <c r="M82" s="58">
        <f>M83+M84</f>
        <v>1883.6115466666663</v>
      </c>
      <c r="N82" s="58">
        <f>N83+N84</f>
        <v>13728.722176851563</v>
      </c>
      <c r="O82" s="58">
        <f>O83+O84</f>
        <v>10489.634955278001</v>
      </c>
      <c r="P82" s="58">
        <f>P83+P84</f>
        <v>3015.6340169776386</v>
      </c>
      <c r="Q82" s="58" t="s">
        <v>193</v>
      </c>
      <c r="R82" s="58" t="s">
        <v>193</v>
      </c>
      <c r="S82" s="58" t="s">
        <v>193</v>
      </c>
      <c r="T82" s="58" t="s">
        <v>193</v>
      </c>
      <c r="U82" s="58" t="s">
        <v>193</v>
      </c>
      <c r="V82" s="58">
        <f>V83+V84</f>
        <v>0</v>
      </c>
      <c r="W82" s="58">
        <f>IF('1'!W82="НД","НД",'1'!W82/1.2)</f>
        <v>0</v>
      </c>
      <c r="X82" s="58">
        <f>X83+X84</f>
        <v>0</v>
      </c>
      <c r="Y82" s="58">
        <f>IF('1'!X82="НД","НД",'1'!X82/1.2)</f>
        <v>29114.314132753869</v>
      </c>
      <c r="Z82" s="58">
        <f t="shared" ref="Z82:AI82" si="21">Z83+Z84</f>
        <v>0</v>
      </c>
      <c r="AA82" s="58">
        <f t="shared" si="21"/>
        <v>0</v>
      </c>
      <c r="AB82" s="58">
        <f t="shared" si="21"/>
        <v>0</v>
      </c>
      <c r="AC82" s="58">
        <f t="shared" si="21"/>
        <v>0</v>
      </c>
      <c r="AD82" s="58">
        <f t="shared" si="21"/>
        <v>2030.4980833333334</v>
      </c>
      <c r="AE82" s="58">
        <f t="shared" si="21"/>
        <v>0</v>
      </c>
      <c r="AF82" s="58">
        <f t="shared" si="21"/>
        <v>11222.64383333333</v>
      </c>
      <c r="AG82" s="58">
        <f t="shared" si="21"/>
        <v>0</v>
      </c>
      <c r="AH82" s="58">
        <f t="shared" si="21"/>
        <v>6017.0194999999994</v>
      </c>
      <c r="AI82" s="58">
        <f t="shared" si="21"/>
        <v>0</v>
      </c>
      <c r="AJ82" s="58">
        <f>AD82+AF82+AH82</f>
        <v>19270.161416666662</v>
      </c>
      <c r="AK82" s="58">
        <f>AE82+AG82+AI82</f>
        <v>0</v>
      </c>
      <c r="AL82" s="58"/>
    </row>
    <row r="83" spans="1:38" ht="75">
      <c r="A83" s="145">
        <f>'1'!A83</f>
        <v>0</v>
      </c>
      <c r="B83" s="39" t="s">
        <v>289</v>
      </c>
      <c r="C83" s="40" t="s">
        <v>290</v>
      </c>
      <c r="D83" s="41" t="s">
        <v>174</v>
      </c>
      <c r="E83" s="41">
        <f>'1'!E83</f>
        <v>0</v>
      </c>
      <c r="F83" s="41">
        <f>'1'!F83</f>
        <v>0</v>
      </c>
      <c r="G83" s="41">
        <f>'1'!G83</f>
        <v>0</v>
      </c>
      <c r="H83" s="41">
        <f>'1'!H83</f>
        <v>0</v>
      </c>
      <c r="I83" s="96">
        <f>IF('1'!I83="НД","НД",'1'!I83/1.2)</f>
        <v>0</v>
      </c>
      <c r="J83" s="96">
        <f>IF('1'!L83="НД","НД",'1'!L83/1.2)</f>
        <v>0</v>
      </c>
      <c r="K83" s="96">
        <v>0</v>
      </c>
      <c r="L83" s="96">
        <f>IF('1'!U83="НД","НД",'1'!U83/1.2)</f>
        <v>0</v>
      </c>
      <c r="M83" s="96">
        <v>0</v>
      </c>
      <c r="N83" s="96">
        <v>0</v>
      </c>
      <c r="O83" s="96">
        <v>0</v>
      </c>
      <c r="P83" s="96">
        <v>0</v>
      </c>
      <c r="Q83" s="96" t="s">
        <v>193</v>
      </c>
      <c r="R83" s="96" t="s">
        <v>193</v>
      </c>
      <c r="S83" s="96" t="s">
        <v>193</v>
      </c>
      <c r="T83" s="96" t="s">
        <v>193</v>
      </c>
      <c r="U83" s="96" t="s">
        <v>193</v>
      </c>
      <c r="V83" s="96">
        <v>0</v>
      </c>
      <c r="W83" s="96">
        <v>0</v>
      </c>
      <c r="X83" s="96">
        <v>0</v>
      </c>
      <c r="Y83" s="96">
        <v>0</v>
      </c>
      <c r="Z83" s="96">
        <v>0</v>
      </c>
      <c r="AA83" s="96">
        <v>0</v>
      </c>
      <c r="AB83" s="96">
        <v>0</v>
      </c>
      <c r="AC83" s="96">
        <v>0</v>
      </c>
      <c r="AD83" s="96">
        <v>0</v>
      </c>
      <c r="AE83" s="96">
        <v>0</v>
      </c>
      <c r="AF83" s="96">
        <v>0</v>
      </c>
      <c r="AG83" s="96">
        <v>0</v>
      </c>
      <c r="AH83" s="96">
        <v>0</v>
      </c>
      <c r="AI83" s="96">
        <v>0</v>
      </c>
      <c r="AJ83" s="96">
        <v>0</v>
      </c>
      <c r="AK83" s="96">
        <v>0</v>
      </c>
      <c r="AL83" s="96"/>
    </row>
    <row r="84" spans="1:38" ht="75">
      <c r="A84" s="145">
        <f>'1'!A84</f>
        <v>0</v>
      </c>
      <c r="B84" s="39" t="s">
        <v>291</v>
      </c>
      <c r="C84" s="40" t="s">
        <v>292</v>
      </c>
      <c r="D84" s="41" t="s">
        <v>174</v>
      </c>
      <c r="E84" s="41">
        <f>'1'!E84</f>
        <v>0</v>
      </c>
      <c r="F84" s="41">
        <f>'1'!F84</f>
        <v>0</v>
      </c>
      <c r="G84" s="41">
        <f>'1'!G84</f>
        <v>0</v>
      </c>
      <c r="H84" s="41">
        <f>'1'!H84</f>
        <v>0</v>
      </c>
      <c r="I84" s="96">
        <f>IF('1'!I84="НД","НД",'1'!I84/1.2)</f>
        <v>247.36825000000002</v>
      </c>
      <c r="J84" s="96">
        <f>IF('1'!L84="НД","НД",'1'!L84/1.2)</f>
        <v>0</v>
      </c>
      <c r="K84" s="96">
        <f>SUM(K85:K114)</f>
        <v>0</v>
      </c>
      <c r="L84" s="96">
        <f>IF('1'!U84="НД","НД",'1'!U84/1.2)</f>
        <v>29117.602695773865</v>
      </c>
      <c r="M84" s="96">
        <f>SUM(M85:M126)</f>
        <v>1883.6115466666663</v>
      </c>
      <c r="N84" s="96">
        <f>SUM(N85:N126)</f>
        <v>13728.722176851563</v>
      </c>
      <c r="O84" s="96">
        <f>SUM(O85:O126)</f>
        <v>10489.634955278001</v>
      </c>
      <c r="P84" s="96">
        <f>SUM(P85:P126)</f>
        <v>3015.6340169776386</v>
      </c>
      <c r="Q84" s="96" t="s">
        <v>193</v>
      </c>
      <c r="R84" s="96" t="s">
        <v>193</v>
      </c>
      <c r="S84" s="96" t="s">
        <v>193</v>
      </c>
      <c r="T84" s="96" t="s">
        <v>193</v>
      </c>
      <c r="U84" s="96" t="s">
        <v>193</v>
      </c>
      <c r="V84" s="96">
        <f t="shared" ref="V84:AL84" si="22">SUM(V85:V126)</f>
        <v>0</v>
      </c>
      <c r="W84" s="96">
        <f t="shared" si="22"/>
        <v>0</v>
      </c>
      <c r="X84" s="96">
        <f t="shared" si="22"/>
        <v>0</v>
      </c>
      <c r="Y84" s="96">
        <f t="shared" si="22"/>
        <v>29114.314132753869</v>
      </c>
      <c r="Z84" s="96">
        <f t="shared" si="22"/>
        <v>0</v>
      </c>
      <c r="AA84" s="96">
        <f t="shared" si="22"/>
        <v>0</v>
      </c>
      <c r="AB84" s="96">
        <f t="shared" si="22"/>
        <v>0</v>
      </c>
      <c r="AC84" s="96">
        <f t="shared" si="22"/>
        <v>0</v>
      </c>
      <c r="AD84" s="96">
        <f t="shared" si="22"/>
        <v>2030.4980833333334</v>
      </c>
      <c r="AE84" s="96">
        <f t="shared" si="22"/>
        <v>0</v>
      </c>
      <c r="AF84" s="96">
        <f t="shared" si="22"/>
        <v>11222.64383333333</v>
      </c>
      <c r="AG84" s="96">
        <f t="shared" si="22"/>
        <v>0</v>
      </c>
      <c r="AH84" s="96">
        <f t="shared" si="22"/>
        <v>6017.0194999999994</v>
      </c>
      <c r="AI84" s="96">
        <f t="shared" si="22"/>
        <v>0</v>
      </c>
      <c r="AJ84" s="96">
        <f t="shared" si="22"/>
        <v>19270.161416666659</v>
      </c>
      <c r="AK84" s="96">
        <f t="shared" si="22"/>
        <v>0</v>
      </c>
      <c r="AL84" s="96">
        <f t="shared" si="22"/>
        <v>0</v>
      </c>
    </row>
    <row r="85" spans="1:38" ht="150">
      <c r="A85" s="150" t="str">
        <f>'1'!A85</f>
        <v>0.3</v>
      </c>
      <c r="B85" s="33" t="s">
        <v>291</v>
      </c>
      <c r="C85" s="42" t="s">
        <v>293</v>
      </c>
      <c r="D85" s="35" t="s">
        <v>294</v>
      </c>
      <c r="E85" s="354" t="str">
        <f>'1'!E85</f>
        <v>П</v>
      </c>
      <c r="F85" s="354">
        <f>'1'!F85</f>
        <v>2019</v>
      </c>
      <c r="G85" s="354">
        <f>'1'!G85</f>
        <v>2022</v>
      </c>
      <c r="H85" s="35" t="str">
        <f>'1'!H85</f>
        <v>НД</v>
      </c>
      <c r="I85" s="52" t="str">
        <f>IF('1'!I85="НД","НД",'1'!I85/1.2)</f>
        <v>НД</v>
      </c>
      <c r="J85" s="52" t="str">
        <f>IF('1'!L85="НД","НД",'1'!L85/1.2)</f>
        <v>НД</v>
      </c>
      <c r="K85" s="52">
        <v>0</v>
      </c>
      <c r="L85" s="52">
        <f>IF('1'!U85="НД","НД",'1'!U85/1.2)</f>
        <v>706.56814119000001</v>
      </c>
      <c r="M85" s="52">
        <f>32.503/1.2</f>
        <v>27.085833333333333</v>
      </c>
      <c r="N85" s="52">
        <f>653.004/1.2</f>
        <v>544.17000000000007</v>
      </c>
      <c r="O85" s="52">
        <f>81.524/1.2</f>
        <v>67.936666666666667</v>
      </c>
      <c r="P85" s="52">
        <f t="shared" ref="P85:P126" si="23">L85-SUM(M85:O85)</f>
        <v>67.375641189999897</v>
      </c>
      <c r="Q85" s="52" t="s">
        <v>193</v>
      </c>
      <c r="R85" s="52" t="s">
        <v>193</v>
      </c>
      <c r="S85" s="52" t="s">
        <v>193</v>
      </c>
      <c r="T85" s="52" t="s">
        <v>193</v>
      </c>
      <c r="U85" s="52" t="s">
        <v>193</v>
      </c>
      <c r="V85" s="52" t="s">
        <v>193</v>
      </c>
      <c r="W85" s="52">
        <f>IF('1'!W85="НД","НД",'1'!W85/1.2)</f>
        <v>0</v>
      </c>
      <c r="X85" s="52" t="s">
        <v>193</v>
      </c>
      <c r="Y85" s="52">
        <f>IF('1'!X85="НД","НД",'1'!X85/1.2)</f>
        <v>706.34834862360003</v>
      </c>
      <c r="Z85" s="52" t="s">
        <v>193</v>
      </c>
      <c r="AA85" s="52" t="s">
        <v>193</v>
      </c>
      <c r="AB85" s="52">
        <v>0</v>
      </c>
      <c r="AC85" s="52" t="s">
        <v>193</v>
      </c>
      <c r="AD85" s="52">
        <f>'1'!AJ85/1.2</f>
        <v>26.988141190000004</v>
      </c>
      <c r="AE85" s="52">
        <v>0</v>
      </c>
      <c r="AF85" s="52">
        <f>'1'!AT85/1.2</f>
        <v>679.36333333333334</v>
      </c>
      <c r="AG85" s="52">
        <v>0</v>
      </c>
      <c r="AH85" s="52">
        <f>'1'!BE85/1.2</f>
        <v>0</v>
      </c>
      <c r="AI85" s="52">
        <v>0</v>
      </c>
      <c r="AJ85" s="120">
        <f t="shared" ref="AJ85:AJ126" si="24">AD85+AF85+AH85</f>
        <v>706.35147452333331</v>
      </c>
      <c r="AK85" s="110">
        <f t="shared" ref="AK85:AK126" si="25">AE85+AG85+AI85</f>
        <v>0</v>
      </c>
      <c r="AL85" s="52"/>
    </row>
    <row r="86" spans="1:38" ht="112.5">
      <c r="A86" s="150" t="str">
        <f>'1'!A86</f>
        <v>0.3</v>
      </c>
      <c r="B86" s="50" t="s">
        <v>291</v>
      </c>
      <c r="C86" s="42" t="s">
        <v>295</v>
      </c>
      <c r="D86" s="35" t="s">
        <v>296</v>
      </c>
      <c r="E86" s="354" t="str">
        <f>'1'!E86</f>
        <v>П</v>
      </c>
      <c r="F86" s="354">
        <f>'1'!F86</f>
        <v>2019</v>
      </c>
      <c r="G86" s="354">
        <f>'1'!G86</f>
        <v>2022</v>
      </c>
      <c r="H86" s="35" t="str">
        <f>'1'!H86</f>
        <v>НД</v>
      </c>
      <c r="I86" s="52">
        <f>IF('1'!I86="НД","НД",'1'!I86/1.2)</f>
        <v>125.45846666666668</v>
      </c>
      <c r="J86" s="52" t="str">
        <f>IF('1'!L86="НД","НД",'1'!L86/1.2)</f>
        <v>НД</v>
      </c>
      <c r="K86" s="52">
        <v>0</v>
      </c>
      <c r="L86" s="52">
        <f>IF('1'!U86="НД","НД",'1'!U86/1.2)</f>
        <v>779.98014999999998</v>
      </c>
      <c r="M86" s="52">
        <f>51.4478/1.2</f>
        <v>42.87316666666667</v>
      </c>
      <c r="N86" s="52">
        <f t="shared" ref="N86:N109" si="26">L86*0.473581624525021</f>
        <v>369.38426653426956</v>
      </c>
      <c r="O86" s="52">
        <f t="shared" ref="O86:O109" si="27">L86*0.357600309704809</f>
        <v>278.92114320360338</v>
      </c>
      <c r="P86" s="52">
        <f t="shared" si="23"/>
        <v>88.801573595460354</v>
      </c>
      <c r="Q86" s="52" t="s">
        <v>193</v>
      </c>
      <c r="R86" s="52" t="s">
        <v>193</v>
      </c>
      <c r="S86" s="52" t="s">
        <v>193</v>
      </c>
      <c r="T86" s="52" t="s">
        <v>193</v>
      </c>
      <c r="U86" s="52" t="s">
        <v>193</v>
      </c>
      <c r="V86" s="52" t="s">
        <v>193</v>
      </c>
      <c r="W86" s="52">
        <f>IF('1'!W86="НД","НД",'1'!W86/1.2)</f>
        <v>0</v>
      </c>
      <c r="X86" s="52" t="s">
        <v>193</v>
      </c>
      <c r="Y86" s="52">
        <f>IF('1'!X86="НД","НД",'1'!X86/1.2)</f>
        <v>778.50321055760003</v>
      </c>
      <c r="Z86" s="52" t="s">
        <v>193</v>
      </c>
      <c r="AA86" s="52" t="s">
        <v>193</v>
      </c>
      <c r="AB86" s="52">
        <v>0</v>
      </c>
      <c r="AC86" s="52" t="s">
        <v>193</v>
      </c>
      <c r="AD86" s="52">
        <f>'1'!AJ86/1.2</f>
        <v>731.91448333333335</v>
      </c>
      <c r="AE86" s="52">
        <v>0</v>
      </c>
      <c r="AF86" s="52">
        <f>'1'!AT86/1.2</f>
        <v>46.585500000000003</v>
      </c>
      <c r="AG86" s="52">
        <v>0</v>
      </c>
      <c r="AH86" s="52">
        <f>'1'!BE86/1.2</f>
        <v>0</v>
      </c>
      <c r="AI86" s="52">
        <v>0</v>
      </c>
      <c r="AJ86" s="120">
        <f t="shared" si="24"/>
        <v>778.49998333333338</v>
      </c>
      <c r="AK86" s="110">
        <f t="shared" si="25"/>
        <v>0</v>
      </c>
      <c r="AL86" s="52"/>
    </row>
    <row r="87" spans="1:38" ht="300">
      <c r="A87" s="150" t="str">
        <f>'1'!A87</f>
        <v>0.3</v>
      </c>
      <c r="B87" s="50" t="s">
        <v>291</v>
      </c>
      <c r="C87" s="42" t="s">
        <v>297</v>
      </c>
      <c r="D87" s="35" t="s">
        <v>298</v>
      </c>
      <c r="E87" s="354" t="str">
        <f>'1'!E87</f>
        <v>П</v>
      </c>
      <c r="F87" s="354">
        <f>'1'!F87</f>
        <v>2019</v>
      </c>
      <c r="G87" s="354">
        <f>'1'!G87</f>
        <v>2022</v>
      </c>
      <c r="H87" s="35" t="str">
        <f>'1'!H87</f>
        <v>НД</v>
      </c>
      <c r="I87" s="52" t="str">
        <f>IF('1'!I87="НД","НД",'1'!I87/1.2)</f>
        <v>НД</v>
      </c>
      <c r="J87" s="52" t="str">
        <f>IF('1'!L87="НД","НД",'1'!L87/1.2)</f>
        <v>НД</v>
      </c>
      <c r="K87" s="52">
        <v>0</v>
      </c>
      <c r="L87" s="52">
        <f>IF('1'!U87="НД","НД",'1'!U87/1.2)</f>
        <v>1254.5288128320001</v>
      </c>
      <c r="M87" s="52">
        <f>95.85522/1.2</f>
        <v>79.879350000000002</v>
      </c>
      <c r="N87" s="52">
        <f t="shared" si="26"/>
        <v>594.12179319442464</v>
      </c>
      <c r="O87" s="52">
        <f t="shared" si="27"/>
        <v>448.61989200232961</v>
      </c>
      <c r="P87" s="52">
        <f t="shared" si="23"/>
        <v>131.90777763524579</v>
      </c>
      <c r="Q87" s="52" t="s">
        <v>193</v>
      </c>
      <c r="R87" s="52" t="s">
        <v>193</v>
      </c>
      <c r="S87" s="52" t="s">
        <v>193</v>
      </c>
      <c r="T87" s="52" t="s">
        <v>193</v>
      </c>
      <c r="U87" s="52" t="s">
        <v>193</v>
      </c>
      <c r="V87" s="52" t="s">
        <v>193</v>
      </c>
      <c r="W87" s="52">
        <f>IF('1'!W87="НД","НД",'1'!W87/1.2)</f>
        <v>0</v>
      </c>
      <c r="X87" s="52" t="s">
        <v>193</v>
      </c>
      <c r="Y87" s="52">
        <f>IF('1'!X87="НД","НД",'1'!X87/1.2)</f>
        <v>1253.42985</v>
      </c>
      <c r="Z87" s="52" t="s">
        <v>193</v>
      </c>
      <c r="AA87" s="52" t="s">
        <v>193</v>
      </c>
      <c r="AB87" s="52">
        <v>0</v>
      </c>
      <c r="AC87" s="52" t="s">
        <v>193</v>
      </c>
      <c r="AD87" s="52">
        <f>'1'!AJ87/1.2</f>
        <v>79.879350000000002</v>
      </c>
      <c r="AE87" s="52">
        <v>0</v>
      </c>
      <c r="AF87" s="52">
        <f>'1'!AT87/1.2</f>
        <v>1173.5505000000001</v>
      </c>
      <c r="AG87" s="52">
        <v>0</v>
      </c>
      <c r="AH87" s="52">
        <f>'1'!BE87/1.2</f>
        <v>0</v>
      </c>
      <c r="AI87" s="52">
        <v>0</v>
      </c>
      <c r="AJ87" s="120">
        <f t="shared" si="24"/>
        <v>1253.42985</v>
      </c>
      <c r="AK87" s="110">
        <f t="shared" si="25"/>
        <v>0</v>
      </c>
      <c r="AL87" s="52"/>
    </row>
    <row r="88" spans="1:38" ht="300">
      <c r="A88" s="150" t="str">
        <f>'1'!A88</f>
        <v>0.3</v>
      </c>
      <c r="B88" s="50" t="s">
        <v>291</v>
      </c>
      <c r="C88" s="42" t="s">
        <v>299</v>
      </c>
      <c r="D88" s="35" t="s">
        <v>300</v>
      </c>
      <c r="E88" s="354" t="str">
        <f>'1'!E88</f>
        <v>П</v>
      </c>
      <c r="F88" s="354">
        <f>'1'!F88</f>
        <v>2019</v>
      </c>
      <c r="G88" s="354">
        <f>'1'!G88</f>
        <v>2022</v>
      </c>
      <c r="H88" s="35" t="str">
        <f>'1'!H88</f>
        <v>НД</v>
      </c>
      <c r="I88" s="52" t="str">
        <f>IF('1'!I88="НД","НД",'1'!I88/1.2)</f>
        <v>НД</v>
      </c>
      <c r="J88" s="52" t="str">
        <f>IF('1'!L88="НД","НД",'1'!L88/1.2)</f>
        <v>НД</v>
      </c>
      <c r="K88" s="52">
        <v>0</v>
      </c>
      <c r="L88" s="52">
        <f>IF('1'!U88="НД","НД",'1'!U88/1.2)</f>
        <v>1133.6382799999999</v>
      </c>
      <c r="M88" s="52">
        <f>118.204236/1.2</f>
        <v>98.503529999999998</v>
      </c>
      <c r="N88" s="52">
        <f t="shared" si="26"/>
        <v>536.87025826615059</v>
      </c>
      <c r="O88" s="52">
        <f t="shared" si="27"/>
        <v>405.38940002122695</v>
      </c>
      <c r="P88" s="52">
        <f t="shared" si="23"/>
        <v>92.875091712622407</v>
      </c>
      <c r="Q88" s="52" t="s">
        <v>193</v>
      </c>
      <c r="R88" s="52" t="s">
        <v>193</v>
      </c>
      <c r="S88" s="52" t="s">
        <v>193</v>
      </c>
      <c r="T88" s="52" t="s">
        <v>193</v>
      </c>
      <c r="U88" s="52" t="s">
        <v>193</v>
      </c>
      <c r="V88" s="52" t="s">
        <v>193</v>
      </c>
      <c r="W88" s="52">
        <f>IF('1'!W88="НД","НД",'1'!W88/1.2)</f>
        <v>0</v>
      </c>
      <c r="X88" s="52" t="s">
        <v>193</v>
      </c>
      <c r="Y88" s="52">
        <f>IF('1'!X88="НД","НД",'1'!X88/1.2)</f>
        <v>1133.6382799999999</v>
      </c>
      <c r="Z88" s="52" t="s">
        <v>193</v>
      </c>
      <c r="AA88" s="52" t="s">
        <v>193</v>
      </c>
      <c r="AB88" s="52">
        <v>0</v>
      </c>
      <c r="AC88" s="52" t="s">
        <v>193</v>
      </c>
      <c r="AD88" s="52">
        <f>'1'!AJ88/1.2</f>
        <v>98.503529999999998</v>
      </c>
      <c r="AE88" s="52">
        <v>0</v>
      </c>
      <c r="AF88" s="52">
        <f>'1'!AT88/1.2</f>
        <v>1035.1347499999999</v>
      </c>
      <c r="AG88" s="52">
        <v>0</v>
      </c>
      <c r="AH88" s="52">
        <f>'1'!BE88/1.2</f>
        <v>0</v>
      </c>
      <c r="AI88" s="52">
        <v>0</v>
      </c>
      <c r="AJ88" s="120">
        <f t="shared" si="24"/>
        <v>1133.6382799999999</v>
      </c>
      <c r="AK88" s="110">
        <f t="shared" si="25"/>
        <v>0</v>
      </c>
      <c r="AL88" s="52"/>
    </row>
    <row r="89" spans="1:38" ht="131.25">
      <c r="A89" s="150" t="str">
        <f>'1'!A89</f>
        <v>0.3</v>
      </c>
      <c r="B89" s="50" t="s">
        <v>291</v>
      </c>
      <c r="C89" s="42" t="s">
        <v>301</v>
      </c>
      <c r="D89" s="35" t="s">
        <v>302</v>
      </c>
      <c r="E89" s="354" t="str">
        <f>'1'!E89</f>
        <v>П</v>
      </c>
      <c r="F89" s="354">
        <f>'1'!F89</f>
        <v>2019</v>
      </c>
      <c r="G89" s="354">
        <f>'1'!G89</f>
        <v>2022</v>
      </c>
      <c r="H89" s="35" t="str">
        <f>'1'!H89</f>
        <v>НД</v>
      </c>
      <c r="I89" s="52">
        <f>IF('1'!I89="НД","НД",'1'!I89/1.2)</f>
        <v>121.90978333333334</v>
      </c>
      <c r="J89" s="52" t="str">
        <f>IF('1'!L89="НД","НД",'1'!L89/1.2)</f>
        <v>НД</v>
      </c>
      <c r="K89" s="52">
        <v>0</v>
      </c>
      <c r="L89" s="52">
        <f>IF('1'!U89="НД","НД",'1'!U89/1.2)</f>
        <v>766.85951999999997</v>
      </c>
      <c r="M89" s="52">
        <f>50.9526/1.2</f>
        <v>42.460499999999996</v>
      </c>
      <c r="N89" s="52">
        <f t="shared" si="26"/>
        <v>363.17057726407785</v>
      </c>
      <c r="O89" s="52">
        <f t="shared" si="27"/>
        <v>274.22920185208113</v>
      </c>
      <c r="P89" s="52">
        <f t="shared" si="23"/>
        <v>86.999240883841026</v>
      </c>
      <c r="Q89" s="52" t="s">
        <v>193</v>
      </c>
      <c r="R89" s="52" t="s">
        <v>193</v>
      </c>
      <c r="S89" s="52" t="s">
        <v>193</v>
      </c>
      <c r="T89" s="52" t="s">
        <v>193</v>
      </c>
      <c r="U89" s="52" t="s">
        <v>193</v>
      </c>
      <c r="V89" s="52" t="s">
        <v>193</v>
      </c>
      <c r="W89" s="52">
        <f>IF('1'!W89="НД","НД",'1'!W89/1.2)</f>
        <v>0</v>
      </c>
      <c r="X89" s="52" t="s">
        <v>193</v>
      </c>
      <c r="Y89" s="52">
        <f>IF('1'!X89="НД","НД",'1'!X89/1.2)</f>
        <v>766.85951999999997</v>
      </c>
      <c r="Z89" s="52" t="s">
        <v>193</v>
      </c>
      <c r="AA89" s="52" t="s">
        <v>193</v>
      </c>
      <c r="AB89" s="52">
        <v>0</v>
      </c>
      <c r="AC89" s="52" t="s">
        <v>193</v>
      </c>
      <c r="AD89" s="52">
        <f>'1'!AJ89/1.2</f>
        <v>708.66043666666667</v>
      </c>
      <c r="AE89" s="52">
        <v>0</v>
      </c>
      <c r="AF89" s="52">
        <f>'1'!AT89/1.2</f>
        <v>58.199083333333334</v>
      </c>
      <c r="AG89" s="52">
        <v>0</v>
      </c>
      <c r="AH89" s="52">
        <f>'1'!BE89/1.2</f>
        <v>0</v>
      </c>
      <c r="AI89" s="52">
        <v>0</v>
      </c>
      <c r="AJ89" s="120">
        <f t="shared" si="24"/>
        <v>766.85951999999997</v>
      </c>
      <c r="AK89" s="110">
        <f t="shared" si="25"/>
        <v>0</v>
      </c>
      <c r="AL89" s="52"/>
    </row>
    <row r="90" spans="1:38" ht="337.5">
      <c r="A90" s="150" t="str">
        <f>'1'!A90</f>
        <v>0.3</v>
      </c>
      <c r="B90" s="50" t="s">
        <v>291</v>
      </c>
      <c r="C90" s="42" t="s">
        <v>303</v>
      </c>
      <c r="D90" s="46" t="s">
        <v>304</v>
      </c>
      <c r="E90" s="354" t="str">
        <f>'1'!E90</f>
        <v>П</v>
      </c>
      <c r="F90" s="354">
        <f>'1'!F90</f>
        <v>2019</v>
      </c>
      <c r="G90" s="354">
        <f>'1'!G90</f>
        <v>2022</v>
      </c>
      <c r="H90" s="35" t="str">
        <f>'1'!H90</f>
        <v>НД</v>
      </c>
      <c r="I90" s="52" t="str">
        <f>IF('1'!I90="НД","НД",'1'!I90/1.2)</f>
        <v>НД</v>
      </c>
      <c r="J90" s="52" t="str">
        <f>IF('1'!L90="НД","НД",'1'!L90/1.2)</f>
        <v>НД</v>
      </c>
      <c r="K90" s="52">
        <v>0</v>
      </c>
      <c r="L90" s="52">
        <f>IF('1'!U90="НД","НД",'1'!U90/1.2)</f>
        <v>551.57078333333334</v>
      </c>
      <c r="M90" s="52">
        <f>72.2902/1.2</f>
        <v>60.241833333333332</v>
      </c>
      <c r="N90" s="52">
        <f t="shared" si="26"/>
        <v>261.21378761153841</v>
      </c>
      <c r="O90" s="52">
        <f t="shared" si="27"/>
        <v>197.24188294412411</v>
      </c>
      <c r="P90" s="52">
        <f t="shared" si="23"/>
        <v>32.873279444337527</v>
      </c>
      <c r="Q90" s="52" t="s">
        <v>193</v>
      </c>
      <c r="R90" s="52" t="s">
        <v>193</v>
      </c>
      <c r="S90" s="52" t="s">
        <v>193</v>
      </c>
      <c r="T90" s="52" t="s">
        <v>193</v>
      </c>
      <c r="U90" s="52" t="s">
        <v>193</v>
      </c>
      <c r="V90" s="52" t="s">
        <v>193</v>
      </c>
      <c r="W90" s="52">
        <f>IF('1'!W90="НД","НД",'1'!W90/1.2)</f>
        <v>0</v>
      </c>
      <c r="X90" s="52" t="s">
        <v>193</v>
      </c>
      <c r="Y90" s="52">
        <f>IF('1'!X90="НД","НД",'1'!X90/1.2)</f>
        <v>551.57078333333334</v>
      </c>
      <c r="Z90" s="52" t="s">
        <v>193</v>
      </c>
      <c r="AA90" s="52" t="s">
        <v>193</v>
      </c>
      <c r="AB90" s="52">
        <v>0</v>
      </c>
      <c r="AC90" s="52" t="s">
        <v>193</v>
      </c>
      <c r="AD90" s="52">
        <f>'1'!AJ90/1.2</f>
        <v>60.241866666666667</v>
      </c>
      <c r="AE90" s="52">
        <v>0</v>
      </c>
      <c r="AF90" s="52">
        <f>'1'!AT90/1.2</f>
        <v>491.32891666666666</v>
      </c>
      <c r="AG90" s="52">
        <v>0</v>
      </c>
      <c r="AH90" s="52">
        <f>'1'!BE90/1.2</f>
        <v>0</v>
      </c>
      <c r="AI90" s="52">
        <v>0</v>
      </c>
      <c r="AJ90" s="120">
        <f t="shared" si="24"/>
        <v>551.57078333333334</v>
      </c>
      <c r="AK90" s="110">
        <f t="shared" si="25"/>
        <v>0</v>
      </c>
      <c r="AL90" s="52"/>
    </row>
    <row r="91" spans="1:38" ht="131.25">
      <c r="A91" s="150" t="str">
        <f>'1'!A91</f>
        <v>0.3</v>
      </c>
      <c r="B91" s="50" t="s">
        <v>291</v>
      </c>
      <c r="C91" s="51" t="s">
        <v>305</v>
      </c>
      <c r="D91" s="46" t="s">
        <v>306</v>
      </c>
      <c r="E91" s="354" t="str">
        <f>'1'!E91</f>
        <v>П</v>
      </c>
      <c r="F91" s="354">
        <f>'1'!F91</f>
        <v>2020</v>
      </c>
      <c r="G91" s="354">
        <f>'1'!G91</f>
        <v>2024</v>
      </c>
      <c r="H91" s="35" t="str">
        <f>'1'!H91</f>
        <v>НД</v>
      </c>
      <c r="I91" s="52" t="str">
        <f>IF('1'!I91="НД","НД",'1'!I91/1.2)</f>
        <v>НД</v>
      </c>
      <c r="J91" s="52" t="str">
        <f>IF('1'!L91="НД","НД",'1'!L91/1.2)</f>
        <v>НД</v>
      </c>
      <c r="K91" s="52">
        <v>0</v>
      </c>
      <c r="L91" s="52">
        <f>IF('1'!U91="НД","НД",'1'!U91/1.2)</f>
        <v>669.22477500000002</v>
      </c>
      <c r="M91" s="52">
        <v>23.225433333333299</v>
      </c>
      <c r="N91" s="52">
        <f t="shared" si="26"/>
        <v>316.93255611689165</v>
      </c>
      <c r="O91" s="52">
        <f t="shared" si="27"/>
        <v>239.31498680213113</v>
      </c>
      <c r="P91" s="52">
        <f t="shared" si="23"/>
        <v>89.751798747643988</v>
      </c>
      <c r="Q91" s="52" t="s">
        <v>193</v>
      </c>
      <c r="R91" s="52" t="s">
        <v>193</v>
      </c>
      <c r="S91" s="52" t="s">
        <v>193</v>
      </c>
      <c r="T91" s="52" t="s">
        <v>193</v>
      </c>
      <c r="U91" s="52" t="s">
        <v>193</v>
      </c>
      <c r="V91" s="52" t="s">
        <v>193</v>
      </c>
      <c r="W91" s="52">
        <f>IF('1'!W91="НД","НД",'1'!W91/1.2)</f>
        <v>0</v>
      </c>
      <c r="X91" s="52" t="s">
        <v>193</v>
      </c>
      <c r="Y91" s="52">
        <f>IF('1'!X91="НД","НД",'1'!X91/1.2)</f>
        <v>669.22477500000002</v>
      </c>
      <c r="Z91" s="52" t="s">
        <v>193</v>
      </c>
      <c r="AA91" s="52" t="s">
        <v>193</v>
      </c>
      <c r="AB91" s="52">
        <v>0</v>
      </c>
      <c r="AC91" s="52" t="s">
        <v>193</v>
      </c>
      <c r="AD91" s="52">
        <v>0</v>
      </c>
      <c r="AE91" s="52">
        <v>0</v>
      </c>
      <c r="AF91" s="52">
        <f>'1'!AT91/1.2+'1'!AJ91/1.2</f>
        <v>356.72135833333334</v>
      </c>
      <c r="AG91" s="52">
        <v>0</v>
      </c>
      <c r="AH91" s="52">
        <f>'1'!BE91/1.2</f>
        <v>258.39975000000004</v>
      </c>
      <c r="AI91" s="52">
        <v>0</v>
      </c>
      <c r="AJ91" s="120">
        <f t="shared" si="24"/>
        <v>615.12110833333338</v>
      </c>
      <c r="AK91" s="110">
        <f t="shared" si="25"/>
        <v>0</v>
      </c>
      <c r="AL91" s="52"/>
    </row>
    <row r="92" spans="1:38" ht="243.75">
      <c r="A92" s="150" t="str">
        <f>'1'!A92</f>
        <v>0.3</v>
      </c>
      <c r="B92" s="50" t="s">
        <v>291</v>
      </c>
      <c r="C92" s="51" t="s">
        <v>307</v>
      </c>
      <c r="D92" s="46" t="s">
        <v>308</v>
      </c>
      <c r="E92" s="354" t="str">
        <f>'1'!E92</f>
        <v>П</v>
      </c>
      <c r="F92" s="354">
        <f>'1'!F92</f>
        <v>2020</v>
      </c>
      <c r="G92" s="354">
        <f>'1'!G92</f>
        <v>2024</v>
      </c>
      <c r="H92" s="35" t="str">
        <f>'1'!H92</f>
        <v>НД</v>
      </c>
      <c r="I92" s="52" t="str">
        <f>IF('1'!I92="НД","НД",'1'!I92/1.2)</f>
        <v>НД</v>
      </c>
      <c r="J92" s="52" t="str">
        <f>IF('1'!L92="НД","НД",'1'!L92/1.2)</f>
        <v>НД</v>
      </c>
      <c r="K92" s="52">
        <v>0</v>
      </c>
      <c r="L92" s="52">
        <f>IF('1'!U92="НД","НД",'1'!U92/1.2)</f>
        <v>426.06800833333335</v>
      </c>
      <c r="M92" s="52">
        <v>13.064083333333301</v>
      </c>
      <c r="N92" s="52">
        <f t="shared" si="26"/>
        <v>201.7779795446402</v>
      </c>
      <c r="O92" s="52">
        <f t="shared" si="27"/>
        <v>152.36205173531116</v>
      </c>
      <c r="P92" s="52">
        <f t="shared" si="23"/>
        <v>58.863893720048679</v>
      </c>
      <c r="Q92" s="52" t="s">
        <v>193</v>
      </c>
      <c r="R92" s="52" t="s">
        <v>193</v>
      </c>
      <c r="S92" s="52" t="s">
        <v>193</v>
      </c>
      <c r="T92" s="52" t="s">
        <v>193</v>
      </c>
      <c r="U92" s="52" t="s">
        <v>193</v>
      </c>
      <c r="V92" s="52" t="s">
        <v>193</v>
      </c>
      <c r="W92" s="52">
        <f>IF('1'!W92="НД","НД",'1'!W92/1.2)</f>
        <v>0</v>
      </c>
      <c r="X92" s="52" t="s">
        <v>193</v>
      </c>
      <c r="Y92" s="52">
        <f>IF('1'!X92="НД","НД",'1'!X92/1.2)</f>
        <v>426.06800833333335</v>
      </c>
      <c r="Z92" s="52" t="s">
        <v>193</v>
      </c>
      <c r="AA92" s="52" t="s">
        <v>193</v>
      </c>
      <c r="AB92" s="52">
        <v>0</v>
      </c>
      <c r="AC92" s="52" t="s">
        <v>193</v>
      </c>
      <c r="AD92" s="52">
        <v>0</v>
      </c>
      <c r="AE92" s="52">
        <v>0</v>
      </c>
      <c r="AF92" s="52">
        <f>'1'!AT92/1.2+'1'!AJ92/1.2</f>
        <v>226.27657500000001</v>
      </c>
      <c r="AG92" s="52">
        <v>0</v>
      </c>
      <c r="AH92" s="52">
        <f>'1'!BE92/1.2</f>
        <v>165.20157500000002</v>
      </c>
      <c r="AI92" s="52">
        <v>0</v>
      </c>
      <c r="AJ92" s="120">
        <f t="shared" si="24"/>
        <v>391.47815000000003</v>
      </c>
      <c r="AK92" s="110">
        <f t="shared" si="25"/>
        <v>0</v>
      </c>
      <c r="AL92" s="52"/>
    </row>
    <row r="93" spans="1:38" ht="131.25">
      <c r="A93" s="150" t="str">
        <f>'1'!A93</f>
        <v>0.3</v>
      </c>
      <c r="B93" s="50" t="s">
        <v>291</v>
      </c>
      <c r="C93" s="51" t="s">
        <v>309</v>
      </c>
      <c r="D93" s="46" t="s">
        <v>310</v>
      </c>
      <c r="E93" s="354" t="str">
        <f>'1'!E93</f>
        <v>П</v>
      </c>
      <c r="F93" s="354">
        <f>'1'!F93</f>
        <v>2020</v>
      </c>
      <c r="G93" s="354">
        <f>'1'!G93</f>
        <v>2024</v>
      </c>
      <c r="H93" s="35" t="str">
        <f>'1'!H93</f>
        <v>НД</v>
      </c>
      <c r="I93" s="52" t="str">
        <f>IF('1'!I93="НД","НД",'1'!I93/1.2)</f>
        <v>НД</v>
      </c>
      <c r="J93" s="52" t="str">
        <f>IF('1'!L93="НД","НД",'1'!L93/1.2)</f>
        <v>НД</v>
      </c>
      <c r="K93" s="52">
        <v>0</v>
      </c>
      <c r="L93" s="52">
        <f>IF('1'!U93="НД","НД",'1'!U93/1.2)</f>
        <v>585.30107500000008</v>
      </c>
      <c r="M93" s="52">
        <v>20.092783333333301</v>
      </c>
      <c r="N93" s="52">
        <f t="shared" si="26"/>
        <v>277.18783393474121</v>
      </c>
      <c r="O93" s="52">
        <f t="shared" si="27"/>
        <v>209.30384569055767</v>
      </c>
      <c r="P93" s="52">
        <f t="shared" si="23"/>
        <v>78.716612041367966</v>
      </c>
      <c r="Q93" s="52" t="s">
        <v>193</v>
      </c>
      <c r="R93" s="52" t="s">
        <v>193</v>
      </c>
      <c r="S93" s="52" t="s">
        <v>193</v>
      </c>
      <c r="T93" s="52" t="s">
        <v>193</v>
      </c>
      <c r="U93" s="52" t="s">
        <v>193</v>
      </c>
      <c r="V93" s="52" t="s">
        <v>193</v>
      </c>
      <c r="W93" s="52">
        <f>IF('1'!W93="НД","НД",'1'!W93/1.2)</f>
        <v>0</v>
      </c>
      <c r="X93" s="52" t="s">
        <v>193</v>
      </c>
      <c r="Y93" s="52">
        <f>IF('1'!X93="НД","НД",'1'!X93/1.2)</f>
        <v>585.30107500000008</v>
      </c>
      <c r="Z93" s="52" t="s">
        <v>193</v>
      </c>
      <c r="AA93" s="52" t="s">
        <v>193</v>
      </c>
      <c r="AB93" s="52">
        <v>0</v>
      </c>
      <c r="AC93" s="52" t="s">
        <v>193</v>
      </c>
      <c r="AD93" s="52">
        <v>0</v>
      </c>
      <c r="AE93" s="52">
        <v>0</v>
      </c>
      <c r="AF93" s="52">
        <f>'1'!AT93/1.2+'1'!AJ93/1.2</f>
        <v>311.88049166666667</v>
      </c>
      <c r="AG93" s="52">
        <v>0</v>
      </c>
      <c r="AH93" s="52">
        <f>'1'!BE93/1.2</f>
        <v>226.083325</v>
      </c>
      <c r="AI93" s="52">
        <v>0</v>
      </c>
      <c r="AJ93" s="120">
        <f t="shared" si="24"/>
        <v>537.96381666666662</v>
      </c>
      <c r="AK93" s="110">
        <f t="shared" si="25"/>
        <v>0</v>
      </c>
      <c r="AL93" s="52"/>
    </row>
    <row r="94" spans="1:38" ht="225">
      <c r="A94" s="150" t="str">
        <f>'1'!A94</f>
        <v>0.3</v>
      </c>
      <c r="B94" s="50" t="s">
        <v>291</v>
      </c>
      <c r="C94" s="51" t="s">
        <v>311</v>
      </c>
      <c r="D94" s="46" t="s">
        <v>312</v>
      </c>
      <c r="E94" s="354" t="str">
        <f>'1'!E94</f>
        <v>П</v>
      </c>
      <c r="F94" s="354">
        <f>'1'!F94</f>
        <v>2020</v>
      </c>
      <c r="G94" s="354">
        <f>'1'!G94</f>
        <v>2024</v>
      </c>
      <c r="H94" s="35" t="str">
        <f>'1'!H94</f>
        <v>НД</v>
      </c>
      <c r="I94" s="52" t="str">
        <f>IF('1'!I94="НД","НД",'1'!I94/1.2)</f>
        <v>НД</v>
      </c>
      <c r="J94" s="52" t="str">
        <f>IF('1'!L94="НД","НД",'1'!L94/1.2)</f>
        <v>НД</v>
      </c>
      <c r="K94" s="52">
        <v>0</v>
      </c>
      <c r="L94" s="52">
        <f>IF('1'!U94="НД","НД",'1'!U94/1.2)</f>
        <v>496.4851833333334</v>
      </c>
      <c r="M94" s="52">
        <v>17.289108333333299</v>
      </c>
      <c r="N94" s="52">
        <f t="shared" si="26"/>
        <v>235.12625967560291</v>
      </c>
      <c r="O94" s="52">
        <f t="shared" si="27"/>
        <v>177.54325532384888</v>
      </c>
      <c r="P94" s="52">
        <f t="shared" si="23"/>
        <v>66.526560000548272</v>
      </c>
      <c r="Q94" s="52" t="s">
        <v>193</v>
      </c>
      <c r="R94" s="52" t="s">
        <v>193</v>
      </c>
      <c r="S94" s="52" t="s">
        <v>193</v>
      </c>
      <c r="T94" s="52" t="s">
        <v>193</v>
      </c>
      <c r="U94" s="52" t="s">
        <v>193</v>
      </c>
      <c r="V94" s="52" t="s">
        <v>193</v>
      </c>
      <c r="W94" s="52">
        <f>IF('1'!W94="НД","НД",'1'!W94/1.2)</f>
        <v>0</v>
      </c>
      <c r="X94" s="52" t="s">
        <v>193</v>
      </c>
      <c r="Y94" s="52">
        <f>IF('1'!X94="НД","НД",'1'!X94/1.2)</f>
        <v>496.4851833333334</v>
      </c>
      <c r="Z94" s="52" t="s">
        <v>193</v>
      </c>
      <c r="AA94" s="52" t="s">
        <v>193</v>
      </c>
      <c r="AB94" s="52">
        <v>0</v>
      </c>
      <c r="AC94" s="52" t="s">
        <v>193</v>
      </c>
      <c r="AD94" s="52">
        <v>0</v>
      </c>
      <c r="AE94" s="52">
        <v>0</v>
      </c>
      <c r="AF94" s="52">
        <f>'1'!AT94/1.2+'1'!AJ94/1.2</f>
        <v>264.67316666666665</v>
      </c>
      <c r="AG94" s="52">
        <v>0</v>
      </c>
      <c r="AH94" s="52">
        <f>'1'!BE94/1.2</f>
        <v>191.67844166666666</v>
      </c>
      <c r="AI94" s="52">
        <v>0</v>
      </c>
      <c r="AJ94" s="120">
        <f t="shared" si="24"/>
        <v>456.35160833333327</v>
      </c>
      <c r="AK94" s="110">
        <f t="shared" si="25"/>
        <v>0</v>
      </c>
      <c r="AL94" s="52"/>
    </row>
    <row r="95" spans="1:38" ht="131.25">
      <c r="A95" s="150" t="str">
        <f>'1'!A95</f>
        <v>0.3</v>
      </c>
      <c r="B95" s="50" t="s">
        <v>291</v>
      </c>
      <c r="C95" s="51" t="s">
        <v>313</v>
      </c>
      <c r="D95" s="46" t="s">
        <v>314</v>
      </c>
      <c r="E95" s="354" t="str">
        <f>'1'!E95</f>
        <v>П</v>
      </c>
      <c r="F95" s="354">
        <f>'1'!F95</f>
        <v>2020</v>
      </c>
      <c r="G95" s="354">
        <f>'1'!G95</f>
        <v>2024</v>
      </c>
      <c r="H95" s="35" t="str">
        <f>'1'!H95</f>
        <v>НД</v>
      </c>
      <c r="I95" s="52" t="str">
        <f>IF('1'!I95="НД","НД",'1'!I95/1.2)</f>
        <v>НД</v>
      </c>
      <c r="J95" s="52" t="str">
        <f>IF('1'!L95="НД","НД",'1'!L95/1.2)</f>
        <v>НД</v>
      </c>
      <c r="K95" s="52">
        <v>0</v>
      </c>
      <c r="L95" s="52">
        <f>IF('1'!U95="НД","НД",'1'!U95/1.2)</f>
        <v>1013.6118916666668</v>
      </c>
      <c r="M95" s="52">
        <v>28.800558333333299</v>
      </c>
      <c r="N95" s="52">
        <f t="shared" si="26"/>
        <v>480.02796629337968</v>
      </c>
      <c r="O95" s="52">
        <f t="shared" si="27"/>
        <v>362.46792638047737</v>
      </c>
      <c r="P95" s="52">
        <f t="shared" si="23"/>
        <v>142.31544065947639</v>
      </c>
      <c r="Q95" s="52" t="s">
        <v>193</v>
      </c>
      <c r="R95" s="52" t="s">
        <v>193</v>
      </c>
      <c r="S95" s="52" t="s">
        <v>193</v>
      </c>
      <c r="T95" s="52" t="s">
        <v>193</v>
      </c>
      <c r="U95" s="52" t="s">
        <v>193</v>
      </c>
      <c r="V95" s="52" t="s">
        <v>193</v>
      </c>
      <c r="W95" s="52">
        <f>IF('1'!W95="НД","НД",'1'!W95/1.2)</f>
        <v>0</v>
      </c>
      <c r="X95" s="52" t="s">
        <v>193</v>
      </c>
      <c r="Y95" s="52">
        <f>IF('1'!X95="НД","НД",'1'!X95/1.2)</f>
        <v>1013.6118916666668</v>
      </c>
      <c r="Z95" s="52" t="s">
        <v>193</v>
      </c>
      <c r="AA95" s="52" t="s">
        <v>193</v>
      </c>
      <c r="AB95" s="52">
        <v>0</v>
      </c>
      <c r="AC95" s="52" t="s">
        <v>193</v>
      </c>
      <c r="AD95" s="52">
        <v>0</v>
      </c>
      <c r="AE95" s="52">
        <v>0</v>
      </c>
      <c r="AF95" s="52">
        <f>'1'!AT95/1.2+'1'!AJ95/1.2</f>
        <v>537.20753333333334</v>
      </c>
      <c r="AG95" s="52">
        <v>0</v>
      </c>
      <c r="AH95" s="52">
        <f>'1'!BE95/1.2</f>
        <v>393.92455000000001</v>
      </c>
      <c r="AI95" s="52">
        <v>0</v>
      </c>
      <c r="AJ95" s="120">
        <f t="shared" si="24"/>
        <v>931.13208333333341</v>
      </c>
      <c r="AK95" s="110">
        <f t="shared" si="25"/>
        <v>0</v>
      </c>
      <c r="AL95" s="52"/>
    </row>
    <row r="96" spans="1:38" ht="206.25">
      <c r="A96" s="150" t="str">
        <f>'1'!A96</f>
        <v>0.3</v>
      </c>
      <c r="B96" s="50" t="s">
        <v>291</v>
      </c>
      <c r="C96" s="51" t="s">
        <v>315</v>
      </c>
      <c r="D96" s="46" t="s">
        <v>316</v>
      </c>
      <c r="E96" s="354" t="str">
        <f>'1'!E96</f>
        <v>П</v>
      </c>
      <c r="F96" s="354">
        <f>'1'!F96</f>
        <v>2020</v>
      </c>
      <c r="G96" s="354">
        <f>'1'!G96</f>
        <v>2024</v>
      </c>
      <c r="H96" s="35" t="str">
        <f>'1'!H96</f>
        <v>НД</v>
      </c>
      <c r="I96" s="52" t="str">
        <f>IF('1'!I96="НД","НД",'1'!I96/1.2)</f>
        <v>НД</v>
      </c>
      <c r="J96" s="52" t="str">
        <f>IF('1'!L96="НД","НД",'1'!L96/1.2)</f>
        <v>НД</v>
      </c>
      <c r="K96" s="52">
        <v>0</v>
      </c>
      <c r="L96" s="52">
        <f>IF('1'!U96="НД","НД",'1'!U96/1.2)</f>
        <v>298.49115833333337</v>
      </c>
      <c r="M96" s="52">
        <v>13.742800000000001</v>
      </c>
      <c r="N96" s="52">
        <f t="shared" si="26"/>
        <v>141.35992766985527</v>
      </c>
      <c r="O96" s="52">
        <f t="shared" si="27"/>
        <v>106.74053066414719</v>
      </c>
      <c r="P96" s="52">
        <f t="shared" si="23"/>
        <v>36.647899999330946</v>
      </c>
      <c r="Q96" s="52" t="s">
        <v>193</v>
      </c>
      <c r="R96" s="52" t="s">
        <v>193</v>
      </c>
      <c r="S96" s="52" t="s">
        <v>193</v>
      </c>
      <c r="T96" s="52" t="s">
        <v>193</v>
      </c>
      <c r="U96" s="52" t="s">
        <v>193</v>
      </c>
      <c r="V96" s="52" t="s">
        <v>193</v>
      </c>
      <c r="W96" s="52">
        <f>IF('1'!W96="НД","НД",'1'!W96/1.2)</f>
        <v>0</v>
      </c>
      <c r="X96" s="52" t="s">
        <v>193</v>
      </c>
      <c r="Y96" s="52">
        <f>IF('1'!X96="НД","НД",'1'!X96/1.2)</f>
        <v>298.49115833333337</v>
      </c>
      <c r="Z96" s="52" t="s">
        <v>193</v>
      </c>
      <c r="AA96" s="52" t="s">
        <v>193</v>
      </c>
      <c r="AB96" s="52">
        <v>0</v>
      </c>
      <c r="AC96" s="52" t="s">
        <v>193</v>
      </c>
      <c r="AD96" s="52">
        <v>0</v>
      </c>
      <c r="AE96" s="52">
        <v>0</v>
      </c>
      <c r="AF96" s="52">
        <f>'1'!AT96/1.2+'1'!AJ96/1.2</f>
        <v>160.74359999999999</v>
      </c>
      <c r="AG96" s="52">
        <v>0</v>
      </c>
      <c r="AH96" s="52">
        <f>'1'!BE96/1.2</f>
        <v>113.89935</v>
      </c>
      <c r="AI96" s="52">
        <v>0</v>
      </c>
      <c r="AJ96" s="120">
        <f t="shared" si="24"/>
        <v>274.64294999999998</v>
      </c>
      <c r="AK96" s="110">
        <f t="shared" si="25"/>
        <v>0</v>
      </c>
      <c r="AL96" s="52"/>
    </row>
    <row r="97" spans="1:38" ht="131.25">
      <c r="A97" s="150" t="str">
        <f>'1'!A97</f>
        <v>0.3</v>
      </c>
      <c r="B97" s="50" t="s">
        <v>291</v>
      </c>
      <c r="C97" s="51" t="s">
        <v>317</v>
      </c>
      <c r="D97" s="46" t="s">
        <v>318</v>
      </c>
      <c r="E97" s="354" t="str">
        <f>'1'!E97</f>
        <v>П</v>
      </c>
      <c r="F97" s="354">
        <f>'1'!F97</f>
        <v>2020</v>
      </c>
      <c r="G97" s="354">
        <f>'1'!G97</f>
        <v>2024</v>
      </c>
      <c r="H97" s="35" t="str">
        <f>'1'!H97</f>
        <v>НД</v>
      </c>
      <c r="I97" s="52" t="str">
        <f>IF('1'!I97="НД","НД",'1'!I97/1.2)</f>
        <v>НД</v>
      </c>
      <c r="J97" s="52" t="str">
        <f>IF('1'!L97="НД","НД",'1'!L97/1.2)</f>
        <v>НД</v>
      </c>
      <c r="K97" s="52">
        <v>0</v>
      </c>
      <c r="L97" s="52">
        <f>IF('1'!U97="НД","НД",'1'!U97/1.2)</f>
        <v>711.03440000000001</v>
      </c>
      <c r="M97" s="52">
        <v>31.5289583333333</v>
      </c>
      <c r="N97" s="52">
        <f t="shared" si="26"/>
        <v>336.73282624517361</v>
      </c>
      <c r="O97" s="52">
        <f t="shared" si="27"/>
        <v>254.26612165077304</v>
      </c>
      <c r="P97" s="52">
        <f t="shared" si="23"/>
        <v>88.506493770719999</v>
      </c>
      <c r="Q97" s="52" t="s">
        <v>193</v>
      </c>
      <c r="R97" s="52" t="s">
        <v>193</v>
      </c>
      <c r="S97" s="52" t="s">
        <v>193</v>
      </c>
      <c r="T97" s="52" t="s">
        <v>193</v>
      </c>
      <c r="U97" s="52" t="s">
        <v>193</v>
      </c>
      <c r="V97" s="52" t="s">
        <v>193</v>
      </c>
      <c r="W97" s="52">
        <f>IF('1'!W97="НД","НД",'1'!W97/1.2)</f>
        <v>0</v>
      </c>
      <c r="X97" s="52" t="s">
        <v>193</v>
      </c>
      <c r="Y97" s="52">
        <f>IF('1'!X97="НД","НД",'1'!X97/1.2)</f>
        <v>711.03440000000001</v>
      </c>
      <c r="Z97" s="52" t="s">
        <v>193</v>
      </c>
      <c r="AA97" s="52" t="s">
        <v>193</v>
      </c>
      <c r="AB97" s="52">
        <v>0</v>
      </c>
      <c r="AC97" s="52" t="s">
        <v>193</v>
      </c>
      <c r="AD97" s="52">
        <v>0</v>
      </c>
      <c r="AE97" s="52">
        <v>0</v>
      </c>
      <c r="AF97" s="52">
        <f>'1'!AT97/1.2+'1'!AJ97/1.2</f>
        <v>382.32234999999997</v>
      </c>
      <c r="AG97" s="52">
        <v>0</v>
      </c>
      <c r="AH97" s="52">
        <f>'1'!BE97/1.2</f>
        <v>271.80219166666666</v>
      </c>
      <c r="AI97" s="52">
        <v>0</v>
      </c>
      <c r="AJ97" s="120">
        <f t="shared" si="24"/>
        <v>654.12454166666657</v>
      </c>
      <c r="AK97" s="110">
        <f t="shared" si="25"/>
        <v>0</v>
      </c>
      <c r="AL97" s="52"/>
    </row>
    <row r="98" spans="1:38" ht="262.5">
      <c r="A98" s="150" t="str">
        <f>'1'!A98</f>
        <v>0.3</v>
      </c>
      <c r="B98" s="50" t="s">
        <v>291</v>
      </c>
      <c r="C98" s="51" t="s">
        <v>319</v>
      </c>
      <c r="D98" s="46" t="s">
        <v>320</v>
      </c>
      <c r="E98" s="354" t="str">
        <f>'1'!E98</f>
        <v>П</v>
      </c>
      <c r="F98" s="354">
        <f>'1'!F98</f>
        <v>2020</v>
      </c>
      <c r="G98" s="354">
        <f>'1'!G98</f>
        <v>2024</v>
      </c>
      <c r="H98" s="35" t="str">
        <f>'1'!H98</f>
        <v>НД</v>
      </c>
      <c r="I98" s="52" t="str">
        <f>IF('1'!I98="НД","НД",'1'!I98/1.2)</f>
        <v>НД</v>
      </c>
      <c r="J98" s="52" t="str">
        <f>IF('1'!L98="НД","НД",'1'!L98/1.2)</f>
        <v>НД</v>
      </c>
      <c r="K98" s="52">
        <v>0</v>
      </c>
      <c r="L98" s="52">
        <f>IF('1'!U98="НД","НД",'1'!U98/1.2)</f>
        <v>353.54238333333336</v>
      </c>
      <c r="M98" s="52">
        <v>21.212541666666699</v>
      </c>
      <c r="N98" s="52">
        <f t="shared" si="26"/>
        <v>167.43117623744772</v>
      </c>
      <c r="O98" s="52">
        <f t="shared" si="27"/>
        <v>126.42686577377631</v>
      </c>
      <c r="P98" s="52">
        <f t="shared" si="23"/>
        <v>38.471799655442624</v>
      </c>
      <c r="Q98" s="52" t="s">
        <v>193</v>
      </c>
      <c r="R98" s="52" t="s">
        <v>193</v>
      </c>
      <c r="S98" s="52" t="s">
        <v>193</v>
      </c>
      <c r="T98" s="52" t="s">
        <v>193</v>
      </c>
      <c r="U98" s="52" t="s">
        <v>193</v>
      </c>
      <c r="V98" s="52" t="s">
        <v>193</v>
      </c>
      <c r="W98" s="52">
        <f>IF('1'!W98="НД","НД",'1'!W98/1.2)</f>
        <v>0</v>
      </c>
      <c r="X98" s="52" t="s">
        <v>193</v>
      </c>
      <c r="Y98" s="52">
        <f>IF('1'!X98="НД","НД",'1'!X98/1.2)</f>
        <v>353.54238333333336</v>
      </c>
      <c r="Z98" s="52" t="s">
        <v>193</v>
      </c>
      <c r="AA98" s="52" t="s">
        <v>193</v>
      </c>
      <c r="AB98" s="52">
        <v>0</v>
      </c>
      <c r="AC98" s="52" t="s">
        <v>193</v>
      </c>
      <c r="AD98" s="52">
        <v>0</v>
      </c>
      <c r="AE98" s="52">
        <v>0</v>
      </c>
      <c r="AF98" s="52">
        <f>'1'!AT98/1.2+'1'!AJ98/1.2</f>
        <v>192.77719166666668</v>
      </c>
      <c r="AG98" s="52">
        <v>0</v>
      </c>
      <c r="AH98" s="52">
        <f>'1'!BE98/1.2</f>
        <v>132.93194166666666</v>
      </c>
      <c r="AI98" s="52">
        <v>0</v>
      </c>
      <c r="AJ98" s="120">
        <f t="shared" si="24"/>
        <v>325.70913333333334</v>
      </c>
      <c r="AK98" s="110">
        <f t="shared" si="25"/>
        <v>0</v>
      </c>
      <c r="AL98" s="52"/>
    </row>
    <row r="99" spans="1:38" ht="131.25">
      <c r="A99" s="150" t="str">
        <f>'1'!A99</f>
        <v>0.3</v>
      </c>
      <c r="B99" s="50" t="s">
        <v>291</v>
      </c>
      <c r="C99" s="51" t="s">
        <v>321</v>
      </c>
      <c r="D99" s="46" t="s">
        <v>322</v>
      </c>
      <c r="E99" s="354" t="str">
        <f>'1'!E99</f>
        <v>П</v>
      </c>
      <c r="F99" s="354">
        <f>'1'!F99</f>
        <v>2020</v>
      </c>
      <c r="G99" s="354">
        <f>'1'!G99</f>
        <v>2024</v>
      </c>
      <c r="H99" s="35" t="str">
        <f>'1'!H99</f>
        <v>НД</v>
      </c>
      <c r="I99" s="52" t="str">
        <f>IF('1'!I99="НД","НД",'1'!I99/1.2)</f>
        <v>НД</v>
      </c>
      <c r="J99" s="52" t="str">
        <f>IF('1'!L99="НД","НД",'1'!L99/1.2)</f>
        <v>НД</v>
      </c>
      <c r="K99" s="52">
        <v>0</v>
      </c>
      <c r="L99" s="52">
        <f>IF('1'!U99="НД","НД",'1'!U99/1.2)</f>
        <v>591.45718333333332</v>
      </c>
      <c r="M99" s="52">
        <v>25.9593833333333</v>
      </c>
      <c r="N99" s="52">
        <f t="shared" si="26"/>
        <v>280.10325371999318</v>
      </c>
      <c r="O99" s="52">
        <f t="shared" si="27"/>
        <v>211.50527193713398</v>
      </c>
      <c r="P99" s="52">
        <f t="shared" si="23"/>
        <v>73.889274342872909</v>
      </c>
      <c r="Q99" s="52" t="s">
        <v>193</v>
      </c>
      <c r="R99" s="52" t="s">
        <v>193</v>
      </c>
      <c r="S99" s="52" t="s">
        <v>193</v>
      </c>
      <c r="T99" s="52" t="s">
        <v>193</v>
      </c>
      <c r="U99" s="52" t="s">
        <v>193</v>
      </c>
      <c r="V99" s="52" t="s">
        <v>193</v>
      </c>
      <c r="W99" s="52">
        <f>IF('1'!W99="НД","НД",'1'!W99/1.2)</f>
        <v>0</v>
      </c>
      <c r="X99" s="52" t="s">
        <v>193</v>
      </c>
      <c r="Y99" s="52">
        <f>IF('1'!X99="НД","НД",'1'!X99/1.2)</f>
        <v>591.45718333333332</v>
      </c>
      <c r="Z99" s="52" t="s">
        <v>193</v>
      </c>
      <c r="AA99" s="52" t="s">
        <v>193</v>
      </c>
      <c r="AB99" s="52">
        <v>0</v>
      </c>
      <c r="AC99" s="52" t="s">
        <v>193</v>
      </c>
      <c r="AD99" s="52">
        <v>0</v>
      </c>
      <c r="AE99" s="52">
        <v>0</v>
      </c>
      <c r="AF99" s="52">
        <f>'1'!AT99/1.2+'1'!AJ99/1.2</f>
        <v>317.89654166666668</v>
      </c>
      <c r="AG99" s="52">
        <v>0</v>
      </c>
      <c r="AH99" s="52">
        <f>'1'!BE99/1.2</f>
        <v>226.19913333333335</v>
      </c>
      <c r="AI99" s="52">
        <v>0</v>
      </c>
      <c r="AJ99" s="120">
        <f t="shared" si="24"/>
        <v>544.09567500000003</v>
      </c>
      <c r="AK99" s="110">
        <f t="shared" si="25"/>
        <v>0</v>
      </c>
      <c r="AL99" s="52"/>
    </row>
    <row r="100" spans="1:38" ht="243.75">
      <c r="A100" s="150" t="str">
        <f>'1'!A100</f>
        <v>0.3</v>
      </c>
      <c r="B100" s="50" t="s">
        <v>291</v>
      </c>
      <c r="C100" s="51" t="s">
        <v>323</v>
      </c>
      <c r="D100" s="46" t="s">
        <v>324</v>
      </c>
      <c r="E100" s="354" t="str">
        <f>'1'!E100</f>
        <v>П</v>
      </c>
      <c r="F100" s="354">
        <f>'1'!F100</f>
        <v>2020</v>
      </c>
      <c r="G100" s="354">
        <f>'1'!G100</f>
        <v>2024</v>
      </c>
      <c r="H100" s="35" t="str">
        <f>'1'!H100</f>
        <v>НД</v>
      </c>
      <c r="I100" s="52" t="str">
        <f>IF('1'!I100="НД","НД",'1'!I100/1.2)</f>
        <v>НД</v>
      </c>
      <c r="J100" s="52" t="str">
        <f>IF('1'!L100="НД","НД",'1'!L100/1.2)</f>
        <v>НД</v>
      </c>
      <c r="K100" s="52">
        <v>0</v>
      </c>
      <c r="L100" s="52">
        <f>IF('1'!U100="НД","НД",'1'!U100/1.2)</f>
        <v>494.20515000000006</v>
      </c>
      <c r="M100" s="52">
        <v>29.652308333333298</v>
      </c>
      <c r="N100" s="52">
        <f t="shared" si="26"/>
        <v>234.04647778563171</v>
      </c>
      <c r="O100" s="52">
        <f t="shared" si="27"/>
        <v>176.72791469771161</v>
      </c>
      <c r="P100" s="52">
        <f t="shared" si="23"/>
        <v>53.778449183323403</v>
      </c>
      <c r="Q100" s="52" t="s">
        <v>193</v>
      </c>
      <c r="R100" s="52" t="s">
        <v>193</v>
      </c>
      <c r="S100" s="52" t="s">
        <v>193</v>
      </c>
      <c r="T100" s="52" t="s">
        <v>193</v>
      </c>
      <c r="U100" s="52" t="s">
        <v>193</v>
      </c>
      <c r="V100" s="52" t="s">
        <v>193</v>
      </c>
      <c r="W100" s="52">
        <f>IF('1'!W100="НД","НД",'1'!W100/1.2)</f>
        <v>0</v>
      </c>
      <c r="X100" s="52" t="s">
        <v>193</v>
      </c>
      <c r="Y100" s="52">
        <f>IF('1'!X100="НД","НД",'1'!X100/1.2)</f>
        <v>494.20515000000006</v>
      </c>
      <c r="Z100" s="52" t="s">
        <v>193</v>
      </c>
      <c r="AA100" s="52" t="s">
        <v>193</v>
      </c>
      <c r="AB100" s="52">
        <v>0</v>
      </c>
      <c r="AC100" s="52" t="s">
        <v>193</v>
      </c>
      <c r="AD100" s="52">
        <v>0</v>
      </c>
      <c r="AE100" s="52">
        <v>0</v>
      </c>
      <c r="AF100" s="52">
        <f>'1'!AT100/1.2+'1'!AJ100/1.2</f>
        <v>269.47682500000002</v>
      </c>
      <c r="AG100" s="52">
        <v>0</v>
      </c>
      <c r="AH100" s="52">
        <f>'1'!BE100/1.2</f>
        <v>185.82114166666668</v>
      </c>
      <c r="AI100" s="52">
        <v>0</v>
      </c>
      <c r="AJ100" s="120">
        <f t="shared" si="24"/>
        <v>455.2979666666667</v>
      </c>
      <c r="AK100" s="110">
        <f t="shared" si="25"/>
        <v>0</v>
      </c>
      <c r="AL100" s="52"/>
    </row>
    <row r="101" spans="1:38" ht="131.25">
      <c r="A101" s="150" t="str">
        <f>'1'!A101</f>
        <v>0.3</v>
      </c>
      <c r="B101" s="50" t="s">
        <v>291</v>
      </c>
      <c r="C101" s="51" t="s">
        <v>325</v>
      </c>
      <c r="D101" s="46" t="s">
        <v>326</v>
      </c>
      <c r="E101" s="354" t="str">
        <f>'1'!E101</f>
        <v>П</v>
      </c>
      <c r="F101" s="354">
        <f>'1'!F101</f>
        <v>2020</v>
      </c>
      <c r="G101" s="354">
        <f>'1'!G101</f>
        <v>2024</v>
      </c>
      <c r="H101" s="35" t="str">
        <f>'1'!H101</f>
        <v>НД</v>
      </c>
      <c r="I101" s="52" t="str">
        <f>IF('1'!I101="НД","НД",'1'!I101/1.2)</f>
        <v>НД</v>
      </c>
      <c r="J101" s="52" t="str">
        <f>IF('1'!L101="НД","НД",'1'!L101/1.2)</f>
        <v>НД</v>
      </c>
      <c r="K101" s="52">
        <v>0</v>
      </c>
      <c r="L101" s="52">
        <f>IF('1'!U101="НД","НД",'1'!U101/1.2)</f>
        <v>634.57004166666673</v>
      </c>
      <c r="M101" s="52">
        <v>27.967458333333301</v>
      </c>
      <c r="N101" s="52">
        <f t="shared" si="26"/>
        <v>300.52071120741027</v>
      </c>
      <c r="O101" s="52">
        <f t="shared" si="27"/>
        <v>226.92244342939358</v>
      </c>
      <c r="P101" s="52">
        <f t="shared" si="23"/>
        <v>79.159428696529517</v>
      </c>
      <c r="Q101" s="52" t="s">
        <v>193</v>
      </c>
      <c r="R101" s="52" t="s">
        <v>193</v>
      </c>
      <c r="S101" s="52" t="s">
        <v>193</v>
      </c>
      <c r="T101" s="52" t="s">
        <v>193</v>
      </c>
      <c r="U101" s="52" t="s">
        <v>193</v>
      </c>
      <c r="V101" s="52" t="s">
        <v>193</v>
      </c>
      <c r="W101" s="52">
        <f>IF('1'!W101="НД","НД",'1'!W101/1.2)</f>
        <v>0</v>
      </c>
      <c r="X101" s="52" t="s">
        <v>193</v>
      </c>
      <c r="Y101" s="52">
        <f>IF('1'!X101="НД","НД",'1'!X101/1.2)</f>
        <v>634.57004166666673</v>
      </c>
      <c r="Z101" s="52" t="s">
        <v>193</v>
      </c>
      <c r="AA101" s="52" t="s">
        <v>193</v>
      </c>
      <c r="AB101" s="52">
        <v>0</v>
      </c>
      <c r="AC101" s="52" t="s">
        <v>193</v>
      </c>
      <c r="AD101" s="52">
        <v>0</v>
      </c>
      <c r="AE101" s="52">
        <v>0</v>
      </c>
      <c r="AF101" s="52">
        <f>'1'!AT101/1.2+'1'!AJ101/1.2</f>
        <v>341.12488333333334</v>
      </c>
      <c r="AG101" s="52">
        <v>0</v>
      </c>
      <c r="AH101" s="52">
        <f>'1'!BE101/1.2</f>
        <v>242.64104166666667</v>
      </c>
      <c r="AI101" s="52">
        <v>0</v>
      </c>
      <c r="AJ101" s="120">
        <f t="shared" si="24"/>
        <v>583.76592500000004</v>
      </c>
      <c r="AK101" s="110">
        <f t="shared" si="25"/>
        <v>0</v>
      </c>
      <c r="AL101" s="52"/>
    </row>
    <row r="102" spans="1:38" ht="243.75">
      <c r="A102" s="150" t="str">
        <f>'1'!A102</f>
        <v>0.3</v>
      </c>
      <c r="B102" s="50" t="s">
        <v>291</v>
      </c>
      <c r="C102" s="51" t="s">
        <v>327</v>
      </c>
      <c r="D102" s="46" t="s">
        <v>328</v>
      </c>
      <c r="E102" s="354" t="str">
        <f>'1'!E102</f>
        <v>П</v>
      </c>
      <c r="F102" s="354">
        <f>'1'!F102</f>
        <v>2020</v>
      </c>
      <c r="G102" s="354">
        <f>'1'!G102</f>
        <v>2024</v>
      </c>
      <c r="H102" s="35" t="str">
        <f>'1'!H102</f>
        <v>НД</v>
      </c>
      <c r="I102" s="52" t="str">
        <f>IF('1'!I102="НД","НД",'1'!I102/1.2)</f>
        <v>НД</v>
      </c>
      <c r="J102" s="52" t="str">
        <f>IF('1'!L102="НД","НД",'1'!L102/1.2)</f>
        <v>НД</v>
      </c>
      <c r="K102" s="52">
        <v>0</v>
      </c>
      <c r="L102" s="52">
        <f>IF('1'!U102="НД","НД",'1'!U102/1.2)</f>
        <v>192.76545000000002</v>
      </c>
      <c r="M102" s="52">
        <v>11.565925</v>
      </c>
      <c r="N102" s="52">
        <f t="shared" si="26"/>
        <v>91.290174963296721</v>
      </c>
      <c r="O102" s="52">
        <f t="shared" si="27"/>
        <v>68.932984620386875</v>
      </c>
      <c r="P102" s="52">
        <f t="shared" si="23"/>
        <v>20.97636541631644</v>
      </c>
      <c r="Q102" s="52" t="s">
        <v>193</v>
      </c>
      <c r="R102" s="52" t="s">
        <v>193</v>
      </c>
      <c r="S102" s="52" t="s">
        <v>193</v>
      </c>
      <c r="T102" s="52" t="s">
        <v>193</v>
      </c>
      <c r="U102" s="52" t="s">
        <v>193</v>
      </c>
      <c r="V102" s="52" t="s">
        <v>193</v>
      </c>
      <c r="W102" s="52">
        <f>IF('1'!W102="НД","НД",'1'!W102/1.2)</f>
        <v>0</v>
      </c>
      <c r="X102" s="52" t="s">
        <v>193</v>
      </c>
      <c r="Y102" s="52">
        <f>IF('1'!X102="НД","НД",'1'!X102/1.2)</f>
        <v>192.76545000000002</v>
      </c>
      <c r="Z102" s="52" t="s">
        <v>193</v>
      </c>
      <c r="AA102" s="52" t="s">
        <v>193</v>
      </c>
      <c r="AB102" s="52">
        <v>0</v>
      </c>
      <c r="AC102" s="52" t="s">
        <v>193</v>
      </c>
      <c r="AD102" s="52">
        <v>0</v>
      </c>
      <c r="AE102" s="52">
        <v>0</v>
      </c>
      <c r="AF102" s="52">
        <f>'1'!AT102/1.2+'1'!AJ102/1.2</f>
        <v>105.10983333333334</v>
      </c>
      <c r="AG102" s="52">
        <v>0</v>
      </c>
      <c r="AH102" s="52">
        <f>'1'!BE102/1.2</f>
        <v>72.479816666666665</v>
      </c>
      <c r="AI102" s="52">
        <v>0</v>
      </c>
      <c r="AJ102" s="120">
        <f t="shared" si="24"/>
        <v>177.58965000000001</v>
      </c>
      <c r="AK102" s="110">
        <f t="shared" si="25"/>
        <v>0</v>
      </c>
      <c r="AL102" s="52"/>
    </row>
    <row r="103" spans="1:38" ht="131.25">
      <c r="A103" s="150" t="str">
        <f>'1'!A103</f>
        <v>0.3</v>
      </c>
      <c r="B103" s="50" t="s">
        <v>291</v>
      </c>
      <c r="C103" s="51" t="s">
        <v>329</v>
      </c>
      <c r="D103" s="46" t="s">
        <v>330</v>
      </c>
      <c r="E103" s="354" t="str">
        <f>'1'!E103</f>
        <v>П</v>
      </c>
      <c r="F103" s="354">
        <f>'1'!F103</f>
        <v>2020</v>
      </c>
      <c r="G103" s="354">
        <f>'1'!G103</f>
        <v>2024</v>
      </c>
      <c r="H103" s="35" t="str">
        <f>'1'!H103</f>
        <v>НД</v>
      </c>
      <c r="I103" s="52" t="str">
        <f>IF('1'!I103="НД","НД",'1'!I103/1.2)</f>
        <v>НД</v>
      </c>
      <c r="J103" s="52" t="str">
        <f>IF('1'!L103="НД","НД",'1'!L103/1.2)</f>
        <v>НД</v>
      </c>
      <c r="K103" s="52">
        <v>0</v>
      </c>
      <c r="L103" s="52">
        <f>IF('1'!U103="НД","НД",'1'!U103/1.2)</f>
        <v>658.8964666666667</v>
      </c>
      <c r="M103" s="52">
        <v>29.100516666666699</v>
      </c>
      <c r="N103" s="52">
        <f t="shared" si="26"/>
        <v>312.04125907779638</v>
      </c>
      <c r="O103" s="52">
        <f t="shared" si="27"/>
        <v>235.62158054340438</v>
      </c>
      <c r="P103" s="52">
        <f t="shared" si="23"/>
        <v>82.133110378799188</v>
      </c>
      <c r="Q103" s="52" t="s">
        <v>193</v>
      </c>
      <c r="R103" s="52" t="s">
        <v>193</v>
      </c>
      <c r="S103" s="52" t="s">
        <v>193</v>
      </c>
      <c r="T103" s="52" t="s">
        <v>193</v>
      </c>
      <c r="U103" s="52" t="s">
        <v>193</v>
      </c>
      <c r="V103" s="52" t="s">
        <v>193</v>
      </c>
      <c r="W103" s="52">
        <f>IF('1'!W103="НД","НД",'1'!W103/1.2)</f>
        <v>0</v>
      </c>
      <c r="X103" s="52" t="s">
        <v>193</v>
      </c>
      <c r="Y103" s="52">
        <f>IF('1'!X103="НД","НД",'1'!X103/1.2)</f>
        <v>658.8964666666667</v>
      </c>
      <c r="Z103" s="52" t="s">
        <v>193</v>
      </c>
      <c r="AA103" s="52" t="s">
        <v>193</v>
      </c>
      <c r="AB103" s="52">
        <v>0</v>
      </c>
      <c r="AC103" s="52" t="s">
        <v>193</v>
      </c>
      <c r="AD103" s="52">
        <v>0</v>
      </c>
      <c r="AE103" s="52">
        <v>0</v>
      </c>
      <c r="AF103" s="52">
        <f>'1'!AT103/1.2+'1'!AJ103/1.2</f>
        <v>354.23147500000005</v>
      </c>
      <c r="AG103" s="52">
        <v>0</v>
      </c>
      <c r="AH103" s="52">
        <f>'1'!BE103/1.2</f>
        <v>251.91839166666668</v>
      </c>
      <c r="AI103" s="52">
        <v>0</v>
      </c>
      <c r="AJ103" s="120">
        <f t="shared" si="24"/>
        <v>606.14986666666675</v>
      </c>
      <c r="AK103" s="110">
        <f t="shared" si="25"/>
        <v>0</v>
      </c>
      <c r="AL103" s="52"/>
    </row>
    <row r="104" spans="1:38" ht="225">
      <c r="A104" s="150" t="str">
        <f>'1'!A104</f>
        <v>0.3</v>
      </c>
      <c r="B104" s="50" t="s">
        <v>291</v>
      </c>
      <c r="C104" s="51" t="s">
        <v>331</v>
      </c>
      <c r="D104" s="46" t="s">
        <v>332</v>
      </c>
      <c r="E104" s="354" t="str">
        <f>'1'!E104</f>
        <v>П</v>
      </c>
      <c r="F104" s="354">
        <f>'1'!F104</f>
        <v>2020</v>
      </c>
      <c r="G104" s="354">
        <f>'1'!G104</f>
        <v>2024</v>
      </c>
      <c r="H104" s="35" t="str">
        <f>'1'!H104</f>
        <v>НД</v>
      </c>
      <c r="I104" s="52" t="str">
        <f>IF('1'!I104="НД","НД",'1'!I104/1.2)</f>
        <v>НД</v>
      </c>
      <c r="J104" s="52" t="str">
        <f>IF('1'!L104="НД","НД",'1'!L104/1.2)</f>
        <v>НД</v>
      </c>
      <c r="K104" s="52">
        <v>0</v>
      </c>
      <c r="L104" s="52">
        <f>IF('1'!U104="НД","НД",'1'!U104/1.2)</f>
        <v>420.51117499999998</v>
      </c>
      <c r="M104" s="52">
        <v>25.230658333333299</v>
      </c>
      <c r="N104" s="52">
        <f t="shared" si="26"/>
        <v>199.14636538742539</v>
      </c>
      <c r="O104" s="52">
        <f t="shared" si="27"/>
        <v>150.37492641433312</v>
      </c>
      <c r="P104" s="52">
        <f t="shared" si="23"/>
        <v>45.759224864908163</v>
      </c>
      <c r="Q104" s="52" t="s">
        <v>193</v>
      </c>
      <c r="R104" s="52" t="s">
        <v>193</v>
      </c>
      <c r="S104" s="52" t="s">
        <v>193</v>
      </c>
      <c r="T104" s="52" t="s">
        <v>193</v>
      </c>
      <c r="U104" s="52" t="s">
        <v>193</v>
      </c>
      <c r="V104" s="52" t="s">
        <v>193</v>
      </c>
      <c r="W104" s="52">
        <f>IF('1'!W104="НД","НД",'1'!W104/1.2)</f>
        <v>0</v>
      </c>
      <c r="X104" s="52" t="s">
        <v>193</v>
      </c>
      <c r="Y104" s="52">
        <f>IF('1'!X104="НД","НД",'1'!X104/1.2)</f>
        <v>420.51117499999998</v>
      </c>
      <c r="Z104" s="52" t="s">
        <v>193</v>
      </c>
      <c r="AA104" s="52" t="s">
        <v>193</v>
      </c>
      <c r="AB104" s="52">
        <v>0</v>
      </c>
      <c r="AC104" s="52" t="s">
        <v>193</v>
      </c>
      <c r="AD104" s="52">
        <v>0</v>
      </c>
      <c r="AE104" s="52">
        <v>0</v>
      </c>
      <c r="AF104" s="52">
        <f>'1'!AT104/1.2+'1'!AJ104/1.2</f>
        <v>229.2936</v>
      </c>
      <c r="AG104" s="52">
        <v>0</v>
      </c>
      <c r="AH104" s="52">
        <f>'1'!BE104/1.2</f>
        <v>158.11210833333334</v>
      </c>
      <c r="AI104" s="52">
        <v>0</v>
      </c>
      <c r="AJ104" s="120">
        <f t="shared" si="24"/>
        <v>387.40570833333334</v>
      </c>
      <c r="AK104" s="110">
        <f t="shared" si="25"/>
        <v>0</v>
      </c>
      <c r="AL104" s="52"/>
    </row>
    <row r="105" spans="1:38" ht="131.25">
      <c r="A105" s="150" t="str">
        <f>'1'!A105</f>
        <v>0.3</v>
      </c>
      <c r="B105" s="50" t="s">
        <v>291</v>
      </c>
      <c r="C105" s="51" t="s">
        <v>333</v>
      </c>
      <c r="D105" s="46" t="s">
        <v>334</v>
      </c>
      <c r="E105" s="354" t="str">
        <f>'1'!E105</f>
        <v>П</v>
      </c>
      <c r="F105" s="354">
        <f>'1'!F105</f>
        <v>2020</v>
      </c>
      <c r="G105" s="354">
        <f>'1'!G105</f>
        <v>2024</v>
      </c>
      <c r="H105" s="35" t="str">
        <f>'1'!H105</f>
        <v>НД</v>
      </c>
      <c r="I105" s="52" t="str">
        <f>IF('1'!I105="НД","НД",'1'!I105/1.2)</f>
        <v>НД</v>
      </c>
      <c r="J105" s="52" t="str">
        <f>IF('1'!L105="НД","НД",'1'!L105/1.2)</f>
        <v>НД</v>
      </c>
      <c r="K105" s="52">
        <v>0</v>
      </c>
      <c r="L105" s="52">
        <f>IF('1'!U105="НД","НД",'1'!U105/1.2)</f>
        <v>916.33238333333338</v>
      </c>
      <c r="M105" s="52">
        <v>35.765000000000001</v>
      </c>
      <c r="N105" s="52">
        <f t="shared" si="26"/>
        <v>433.9581787038843</v>
      </c>
      <c r="O105" s="52">
        <f t="shared" si="27"/>
        <v>327.68074407254579</v>
      </c>
      <c r="P105" s="52">
        <f t="shared" si="23"/>
        <v>118.92846055690325</v>
      </c>
      <c r="Q105" s="52" t="s">
        <v>193</v>
      </c>
      <c r="R105" s="52" t="s">
        <v>193</v>
      </c>
      <c r="S105" s="52" t="s">
        <v>193</v>
      </c>
      <c r="T105" s="52" t="s">
        <v>193</v>
      </c>
      <c r="U105" s="52" t="s">
        <v>193</v>
      </c>
      <c r="V105" s="52" t="s">
        <v>193</v>
      </c>
      <c r="W105" s="52">
        <f>IF('1'!W105="НД","НД",'1'!W105/1.2)</f>
        <v>0</v>
      </c>
      <c r="X105" s="52" t="s">
        <v>193</v>
      </c>
      <c r="Y105" s="52">
        <f>IF('1'!X105="НД","НД",'1'!X105/1.2)</f>
        <v>916.33238333333338</v>
      </c>
      <c r="Z105" s="52" t="s">
        <v>193</v>
      </c>
      <c r="AA105" s="52" t="s">
        <v>193</v>
      </c>
      <c r="AB105" s="52">
        <v>0</v>
      </c>
      <c r="AC105" s="52" t="s">
        <v>193</v>
      </c>
      <c r="AD105" s="52">
        <v>0</v>
      </c>
      <c r="AE105" s="52">
        <v>0</v>
      </c>
      <c r="AF105" s="52">
        <f>'1'!AT105/1.2+'1'!AJ105/1.2</f>
        <v>490.35623333333336</v>
      </c>
      <c r="AG105" s="52">
        <v>0</v>
      </c>
      <c r="AH105" s="52">
        <f>'1'!BE105/1.2</f>
        <v>352.22696666666673</v>
      </c>
      <c r="AI105" s="52">
        <v>0</v>
      </c>
      <c r="AJ105" s="120">
        <f t="shared" si="24"/>
        <v>842.58320000000003</v>
      </c>
      <c r="AK105" s="110">
        <f t="shared" si="25"/>
        <v>0</v>
      </c>
      <c r="AL105" s="52"/>
    </row>
    <row r="106" spans="1:38" ht="243.75">
      <c r="A106" s="150" t="str">
        <f>'1'!A106</f>
        <v>0.3</v>
      </c>
      <c r="B106" s="50" t="s">
        <v>291</v>
      </c>
      <c r="C106" s="51" t="s">
        <v>335</v>
      </c>
      <c r="D106" s="46" t="s">
        <v>336</v>
      </c>
      <c r="E106" s="354" t="str">
        <f>'1'!E106</f>
        <v>П</v>
      </c>
      <c r="F106" s="354">
        <f>'1'!F106</f>
        <v>2020</v>
      </c>
      <c r="G106" s="354">
        <f>'1'!G106</f>
        <v>2024</v>
      </c>
      <c r="H106" s="35" t="str">
        <f>'1'!H106</f>
        <v>НД</v>
      </c>
      <c r="I106" s="52" t="str">
        <f>IF('1'!I106="НД","НД",'1'!I106/1.2)</f>
        <v>НД</v>
      </c>
      <c r="J106" s="52" t="str">
        <f>IF('1'!L106="НД","НД",'1'!L106/1.2)</f>
        <v>НД</v>
      </c>
      <c r="K106" s="52">
        <v>0</v>
      </c>
      <c r="L106" s="52">
        <f>IF('1'!U106="НД","НД",'1'!U106/1.2)</f>
        <v>539.41281666666669</v>
      </c>
      <c r="M106" s="52">
        <v>32.364766666666704</v>
      </c>
      <c r="N106" s="52">
        <f t="shared" si="26"/>
        <v>255.45599800661734</v>
      </c>
      <c r="O106" s="52">
        <f t="shared" si="27"/>
        <v>192.89419029874335</v>
      </c>
      <c r="P106" s="52">
        <f t="shared" si="23"/>
        <v>58.6978616946393</v>
      </c>
      <c r="Q106" s="52" t="s">
        <v>193</v>
      </c>
      <c r="R106" s="52" t="s">
        <v>193</v>
      </c>
      <c r="S106" s="52" t="s">
        <v>193</v>
      </c>
      <c r="T106" s="52" t="s">
        <v>193</v>
      </c>
      <c r="U106" s="52" t="s">
        <v>193</v>
      </c>
      <c r="V106" s="52" t="s">
        <v>193</v>
      </c>
      <c r="W106" s="52">
        <f>IF('1'!W106="НД","НД",'1'!W106/1.2)</f>
        <v>0</v>
      </c>
      <c r="X106" s="52" t="s">
        <v>193</v>
      </c>
      <c r="Y106" s="52">
        <f>IF('1'!X106="НД","НД",'1'!X106/1.2)</f>
        <v>539.41281666666669</v>
      </c>
      <c r="Z106" s="52" t="s">
        <v>193</v>
      </c>
      <c r="AA106" s="52" t="s">
        <v>193</v>
      </c>
      <c r="AB106" s="52">
        <v>0</v>
      </c>
      <c r="AC106" s="52" t="s">
        <v>193</v>
      </c>
      <c r="AD106" s="52">
        <v>0</v>
      </c>
      <c r="AE106" s="52">
        <v>0</v>
      </c>
      <c r="AF106" s="52">
        <f>'1'!AT106/1.2+'1'!AJ106/1.2</f>
        <v>294.1273583333334</v>
      </c>
      <c r="AG106" s="52">
        <v>0</v>
      </c>
      <c r="AH106" s="52">
        <f>'1'!BE106/1.2</f>
        <v>202.81922500000002</v>
      </c>
      <c r="AI106" s="52">
        <v>0</v>
      </c>
      <c r="AJ106" s="120">
        <f t="shared" si="24"/>
        <v>496.94658333333342</v>
      </c>
      <c r="AK106" s="110">
        <f t="shared" si="25"/>
        <v>0</v>
      </c>
      <c r="AL106" s="52"/>
    </row>
    <row r="107" spans="1:38" ht="131.25">
      <c r="A107" s="150" t="str">
        <f>'1'!A107</f>
        <v>0.3</v>
      </c>
      <c r="B107" s="50" t="s">
        <v>291</v>
      </c>
      <c r="C107" s="51" t="s">
        <v>337</v>
      </c>
      <c r="D107" s="46" t="s">
        <v>338</v>
      </c>
      <c r="E107" s="354" t="str">
        <f>'1'!E107</f>
        <v>П</v>
      </c>
      <c r="F107" s="354">
        <f>'1'!F107</f>
        <v>2020</v>
      </c>
      <c r="G107" s="354">
        <f>'1'!G107</f>
        <v>2024</v>
      </c>
      <c r="H107" s="35" t="str">
        <f>'1'!H107</f>
        <v>НД</v>
      </c>
      <c r="I107" s="52" t="str">
        <f>IF('1'!I107="НД","НД",'1'!I107/1.2)</f>
        <v>НД</v>
      </c>
      <c r="J107" s="52" t="str">
        <f>IF('1'!L107="НД","НД",'1'!L107/1.2)</f>
        <v>НД</v>
      </c>
      <c r="K107" s="52">
        <v>0</v>
      </c>
      <c r="L107" s="52">
        <f>IF('1'!U107="НД","НД",'1'!U107/1.2)</f>
        <v>1071.3050416666667</v>
      </c>
      <c r="M107" s="52">
        <v>38.529150000000001</v>
      </c>
      <c r="N107" s="52">
        <f t="shared" si="26"/>
        <v>507.35038199434535</v>
      </c>
      <c r="O107" s="52">
        <f t="shared" si="27"/>
        <v>383.09901468832334</v>
      </c>
      <c r="P107" s="52">
        <f t="shared" si="23"/>
        <v>142.32649498399803</v>
      </c>
      <c r="Q107" s="52" t="s">
        <v>193</v>
      </c>
      <c r="R107" s="52" t="s">
        <v>193</v>
      </c>
      <c r="S107" s="52" t="s">
        <v>193</v>
      </c>
      <c r="T107" s="52" t="s">
        <v>193</v>
      </c>
      <c r="U107" s="52" t="s">
        <v>193</v>
      </c>
      <c r="V107" s="52" t="s">
        <v>193</v>
      </c>
      <c r="W107" s="52">
        <f>IF('1'!W107="НД","НД",'1'!W107/1.2)</f>
        <v>0</v>
      </c>
      <c r="X107" s="52" t="s">
        <v>193</v>
      </c>
      <c r="Y107" s="52">
        <f>IF('1'!X107="НД","НД",'1'!X107/1.2)</f>
        <v>1071.3050416666667</v>
      </c>
      <c r="Z107" s="52" t="s">
        <v>193</v>
      </c>
      <c r="AA107" s="52" t="s">
        <v>193</v>
      </c>
      <c r="AB107" s="52">
        <v>0</v>
      </c>
      <c r="AC107" s="52" t="s">
        <v>193</v>
      </c>
      <c r="AD107" s="52">
        <v>0</v>
      </c>
      <c r="AE107" s="52">
        <v>0</v>
      </c>
      <c r="AF107" s="52">
        <f>'1'!AT107/1.2+'1'!AJ107/1.2</f>
        <v>571.6977333333333</v>
      </c>
      <c r="AG107" s="52">
        <v>0</v>
      </c>
      <c r="AH107" s="52">
        <f>'1'!BE107/1.2</f>
        <v>413.11037499999998</v>
      </c>
      <c r="AI107" s="52">
        <v>0</v>
      </c>
      <c r="AJ107" s="120">
        <f t="shared" si="24"/>
        <v>984.80810833333328</v>
      </c>
      <c r="AK107" s="110">
        <f t="shared" si="25"/>
        <v>0</v>
      </c>
      <c r="AL107" s="52"/>
    </row>
    <row r="108" spans="1:38" ht="225">
      <c r="A108" s="150" t="str">
        <f>'1'!A108</f>
        <v>0.3</v>
      </c>
      <c r="B108" s="50" t="s">
        <v>291</v>
      </c>
      <c r="C108" s="51" t="s">
        <v>1293</v>
      </c>
      <c r="D108" s="46" t="s">
        <v>340</v>
      </c>
      <c r="E108" s="354" t="str">
        <f>'1'!E108</f>
        <v>П</v>
      </c>
      <c r="F108" s="354">
        <f>'1'!F108</f>
        <v>2020</v>
      </c>
      <c r="G108" s="354">
        <f>'1'!G108</f>
        <v>2024</v>
      </c>
      <c r="H108" s="35" t="str">
        <f>'1'!H108</f>
        <v>НД</v>
      </c>
      <c r="I108" s="52" t="str">
        <f>IF('1'!I108="НД","НД",'1'!I108/1.2)</f>
        <v>НД</v>
      </c>
      <c r="J108" s="52" t="str">
        <f>IF('1'!L108="НД","НД",'1'!L108/1.2)</f>
        <v>НД</v>
      </c>
      <c r="K108" s="52">
        <v>0</v>
      </c>
      <c r="L108" s="52">
        <f>IF('1'!U108="НД","НД",'1'!U108/1.2)</f>
        <v>429.42797500000006</v>
      </c>
      <c r="M108" s="52">
        <v>22.7596833333333</v>
      </c>
      <c r="N108" s="52">
        <f t="shared" si="26"/>
        <v>203.36919801699014</v>
      </c>
      <c r="O108" s="52">
        <f t="shared" si="27"/>
        <v>153.56357685590899</v>
      </c>
      <c r="P108" s="52">
        <f t="shared" si="23"/>
        <v>49.735516793767601</v>
      </c>
      <c r="Q108" s="52" t="s">
        <v>193</v>
      </c>
      <c r="R108" s="52" t="s">
        <v>193</v>
      </c>
      <c r="S108" s="52" t="s">
        <v>193</v>
      </c>
      <c r="T108" s="52" t="s">
        <v>193</v>
      </c>
      <c r="U108" s="52" t="s">
        <v>193</v>
      </c>
      <c r="V108" s="52" t="s">
        <v>193</v>
      </c>
      <c r="W108" s="52">
        <f>IF('1'!W108="НД","НД",'1'!W108/1.2)</f>
        <v>0</v>
      </c>
      <c r="X108" s="52" t="s">
        <v>193</v>
      </c>
      <c r="Y108" s="52">
        <f>IF('1'!X108="НД","НД",'1'!X108/1.2)</f>
        <v>429.42797500000006</v>
      </c>
      <c r="Z108" s="52" t="s">
        <v>193</v>
      </c>
      <c r="AA108" s="52" t="s">
        <v>193</v>
      </c>
      <c r="AB108" s="52">
        <v>0</v>
      </c>
      <c r="AC108" s="52" t="s">
        <v>193</v>
      </c>
      <c r="AD108" s="52">
        <v>0</v>
      </c>
      <c r="AE108" s="52">
        <v>0</v>
      </c>
      <c r="AF108" s="52">
        <f>'1'!AT108/1.2+'1'!AJ108/1.2</f>
        <v>232.70141666666666</v>
      </c>
      <c r="AG108" s="52">
        <v>0</v>
      </c>
      <c r="AH108" s="52">
        <f>'1'!BE108/1.2</f>
        <v>162.66732500000001</v>
      </c>
      <c r="AI108" s="52">
        <v>0</v>
      </c>
      <c r="AJ108" s="120">
        <f t="shared" si="24"/>
        <v>395.36874166666666</v>
      </c>
      <c r="AK108" s="110">
        <f t="shared" si="25"/>
        <v>0</v>
      </c>
      <c r="AL108" s="52"/>
    </row>
    <row r="109" spans="1:38" ht="206.25">
      <c r="A109" s="150" t="str">
        <f>'1'!A109</f>
        <v>0.3</v>
      </c>
      <c r="B109" s="50" t="s">
        <v>291</v>
      </c>
      <c r="C109" s="51" t="s">
        <v>341</v>
      </c>
      <c r="D109" s="46" t="s">
        <v>342</v>
      </c>
      <c r="E109" s="354" t="str">
        <f>'1'!E109</f>
        <v>П</v>
      </c>
      <c r="F109" s="354">
        <f>'1'!F109</f>
        <v>2020</v>
      </c>
      <c r="G109" s="354">
        <f>'1'!G109</f>
        <v>2024</v>
      </c>
      <c r="H109" s="35" t="str">
        <f>'1'!H109</f>
        <v>НД</v>
      </c>
      <c r="I109" s="52" t="str">
        <f>IF('1'!I109="НД","НД",'1'!I109/1.2)</f>
        <v>НД</v>
      </c>
      <c r="J109" s="52" t="str">
        <f>IF('1'!L109="НД","НД",'1'!L109/1.2)</f>
        <v>НД</v>
      </c>
      <c r="K109" s="52">
        <v>0</v>
      </c>
      <c r="L109" s="52">
        <f>IF('1'!U109="НД","НД",'1'!U109/1.2)</f>
        <v>512.08452499999999</v>
      </c>
      <c r="M109" s="52">
        <v>30.397216666666701</v>
      </c>
      <c r="N109" s="52">
        <f t="shared" si="26"/>
        <v>242.51382124362374</v>
      </c>
      <c r="O109" s="52">
        <f t="shared" si="27"/>
        <v>183.12158473503999</v>
      </c>
      <c r="P109" s="52">
        <f t="shared" si="23"/>
        <v>56.051902354669551</v>
      </c>
      <c r="Q109" s="52" t="s">
        <v>193</v>
      </c>
      <c r="R109" s="52" t="s">
        <v>193</v>
      </c>
      <c r="S109" s="52" t="s">
        <v>193</v>
      </c>
      <c r="T109" s="52" t="s">
        <v>193</v>
      </c>
      <c r="U109" s="52" t="s">
        <v>193</v>
      </c>
      <c r="V109" s="52" t="s">
        <v>193</v>
      </c>
      <c r="W109" s="52">
        <f>IF('1'!W109="НД","НД",'1'!W109/1.2)</f>
        <v>0</v>
      </c>
      <c r="X109" s="52" t="s">
        <v>193</v>
      </c>
      <c r="Y109" s="52">
        <f>IF('1'!X109="НД","НД",'1'!X109/1.2)</f>
        <v>512.08452499999999</v>
      </c>
      <c r="Z109" s="52" t="s">
        <v>193</v>
      </c>
      <c r="AA109" s="52" t="s">
        <v>193</v>
      </c>
      <c r="AB109" s="52">
        <v>0</v>
      </c>
      <c r="AC109" s="52" t="s">
        <v>193</v>
      </c>
      <c r="AD109" s="52">
        <v>0</v>
      </c>
      <c r="AE109" s="52">
        <v>0</v>
      </c>
      <c r="AF109" s="52">
        <f>'1'!AT109/1.2+'1'!AJ109/1.2</f>
        <v>279.06725</v>
      </c>
      <c r="AG109" s="52">
        <v>0</v>
      </c>
      <c r="AH109" s="52">
        <f>'1'!BE109/1.2</f>
        <v>192.67501666666666</v>
      </c>
      <c r="AI109" s="52">
        <v>0</v>
      </c>
      <c r="AJ109" s="120">
        <f t="shared" si="24"/>
        <v>471.74226666666664</v>
      </c>
      <c r="AK109" s="110">
        <f t="shared" si="25"/>
        <v>0</v>
      </c>
      <c r="AL109" s="52"/>
    </row>
    <row r="110" spans="1:38" ht="75">
      <c r="A110" s="150" t="str">
        <f>'1'!A110</f>
        <v>0.3</v>
      </c>
      <c r="B110" s="33" t="s">
        <v>291</v>
      </c>
      <c r="C110" s="42" t="s">
        <v>343</v>
      </c>
      <c r="D110" s="46" t="s">
        <v>344</v>
      </c>
      <c r="E110" s="354" t="str">
        <f>'1'!E110</f>
        <v>П</v>
      </c>
      <c r="F110" s="354">
        <f>'1'!F110</f>
        <v>2019</v>
      </c>
      <c r="G110" s="354">
        <f>'1'!G110</f>
        <v>2022</v>
      </c>
      <c r="H110" s="35" t="str">
        <f>'1'!H110</f>
        <v>НД</v>
      </c>
      <c r="I110" s="52" t="str">
        <f>IF('1'!I110="НД","НД",'1'!I110/1.2)</f>
        <v>НД</v>
      </c>
      <c r="J110" s="52" t="str">
        <f>IF('1'!L110="НД","НД",'1'!L110/1.2)</f>
        <v>НД</v>
      </c>
      <c r="K110" s="52">
        <v>0</v>
      </c>
      <c r="L110" s="52">
        <f>IF('1'!U110="НД","НД",'1'!U110/1.2)</f>
        <v>180.23627411333334</v>
      </c>
      <c r="M110" s="52">
        <f>15.657/1.2</f>
        <v>13.047500000000001</v>
      </c>
      <c r="N110" s="52">
        <f>47.586/1.2</f>
        <v>39.655000000000001</v>
      </c>
      <c r="O110" s="52">
        <f>142.758/1.2</f>
        <v>118.96500000000002</v>
      </c>
      <c r="P110" s="52">
        <f t="shared" si="23"/>
        <v>8.5687741133333191</v>
      </c>
      <c r="Q110" s="52" t="s">
        <v>193</v>
      </c>
      <c r="R110" s="52" t="s">
        <v>193</v>
      </c>
      <c r="S110" s="52" t="s">
        <v>193</v>
      </c>
      <c r="T110" s="52" t="s">
        <v>193</v>
      </c>
      <c r="U110" s="52" t="s">
        <v>193</v>
      </c>
      <c r="V110" s="52" t="s">
        <v>193</v>
      </c>
      <c r="W110" s="52">
        <f>IF('1'!W110="НД","НД",'1'!W110/1.2)</f>
        <v>0</v>
      </c>
      <c r="X110" s="52" t="s">
        <v>193</v>
      </c>
      <c r="Y110" s="52">
        <f>IF('1'!X110="НД","НД",'1'!X110/1.2)</f>
        <v>180.20297220933335</v>
      </c>
      <c r="Z110" s="52" t="s">
        <v>193</v>
      </c>
      <c r="AA110" s="52" t="s">
        <v>193</v>
      </c>
      <c r="AB110" s="52">
        <v>0</v>
      </c>
      <c r="AC110" s="52" t="s">
        <v>193</v>
      </c>
      <c r="AD110" s="52">
        <f>'1'!AJ110/1.2</f>
        <v>13.00044078</v>
      </c>
      <c r="AE110" s="52">
        <v>0</v>
      </c>
      <c r="AF110" s="52">
        <f>'1'!AT110/1.2</f>
        <v>167.20250000000001</v>
      </c>
      <c r="AG110" s="52">
        <v>0</v>
      </c>
      <c r="AH110" s="52">
        <f>'1'!BE110/1.2</f>
        <v>0</v>
      </c>
      <c r="AI110" s="52">
        <v>0</v>
      </c>
      <c r="AJ110" s="120">
        <f t="shared" si="24"/>
        <v>180.20294078000001</v>
      </c>
      <c r="AK110" s="110">
        <f t="shared" si="25"/>
        <v>0</v>
      </c>
      <c r="AL110" s="52"/>
    </row>
    <row r="111" spans="1:38" ht="112.5">
      <c r="A111" s="150" t="str">
        <f>'1'!A111</f>
        <v>0.3</v>
      </c>
      <c r="B111" s="50" t="s">
        <v>291</v>
      </c>
      <c r="C111" s="42" t="s">
        <v>345</v>
      </c>
      <c r="D111" s="35" t="s">
        <v>346</v>
      </c>
      <c r="E111" s="354" t="str">
        <f>'1'!E111</f>
        <v>П</v>
      </c>
      <c r="F111" s="354">
        <f>'1'!F111</f>
        <v>2019</v>
      </c>
      <c r="G111" s="354">
        <f>'1'!G111</f>
        <v>2022</v>
      </c>
      <c r="H111" s="35" t="str">
        <f>'1'!H111</f>
        <v>НД</v>
      </c>
      <c r="I111" s="52" t="str">
        <f>IF('1'!I111="НД","НД",'1'!I111/1.2)</f>
        <v>НД</v>
      </c>
      <c r="J111" s="52" t="str">
        <f>IF('1'!L111="НД","НД",'1'!L111/1.2)</f>
        <v>НД</v>
      </c>
      <c r="K111" s="52">
        <v>0</v>
      </c>
      <c r="L111" s="52">
        <f>IF('1'!U111="НД","НД",'1'!U111/1.2)</f>
        <v>378.68934273920001</v>
      </c>
      <c r="M111" s="52">
        <f>31.815/1.2</f>
        <v>26.512500000000003</v>
      </c>
      <c r="N111" s="52">
        <f>261.897/1.2</f>
        <v>218.2475</v>
      </c>
      <c r="O111" s="52">
        <f>129.222/1.2</f>
        <v>107.68500000000002</v>
      </c>
      <c r="P111" s="52">
        <f t="shared" si="23"/>
        <v>26.244342739200022</v>
      </c>
      <c r="Q111" s="52" t="s">
        <v>193</v>
      </c>
      <c r="R111" s="52" t="s">
        <v>193</v>
      </c>
      <c r="S111" s="52" t="s">
        <v>193</v>
      </c>
      <c r="T111" s="52" t="s">
        <v>193</v>
      </c>
      <c r="U111" s="52" t="s">
        <v>193</v>
      </c>
      <c r="V111" s="52" t="s">
        <v>193</v>
      </c>
      <c r="W111" s="52">
        <f>IF('1'!W111="НД","НД",'1'!W111/1.2)</f>
        <v>0</v>
      </c>
      <c r="X111" s="52" t="s">
        <v>193</v>
      </c>
      <c r="Y111" s="52">
        <f>IF('1'!X111="НД","НД",'1'!X111/1.2)</f>
        <v>378.65437573999998</v>
      </c>
      <c r="Z111" s="52" t="s">
        <v>193</v>
      </c>
      <c r="AA111" s="52" t="s">
        <v>193</v>
      </c>
      <c r="AB111" s="52">
        <v>0</v>
      </c>
      <c r="AC111" s="52" t="s">
        <v>193</v>
      </c>
      <c r="AD111" s="52">
        <f>'1'!AJ111/1.2</f>
        <v>26.416875740000002</v>
      </c>
      <c r="AE111" s="52">
        <v>0</v>
      </c>
      <c r="AF111" s="52">
        <f>'1'!AT111/1.2</f>
        <v>352.23750000000001</v>
      </c>
      <c r="AG111" s="52">
        <v>0</v>
      </c>
      <c r="AH111" s="52">
        <f>'1'!BE111/1.2</f>
        <v>0</v>
      </c>
      <c r="AI111" s="52">
        <v>0</v>
      </c>
      <c r="AJ111" s="120">
        <f t="shared" si="24"/>
        <v>378.65437574000003</v>
      </c>
      <c r="AK111" s="110">
        <f t="shared" si="25"/>
        <v>0</v>
      </c>
      <c r="AL111" s="52"/>
    </row>
    <row r="112" spans="1:38" ht="75">
      <c r="A112" s="150" t="str">
        <f>'1'!A112</f>
        <v>0.3</v>
      </c>
      <c r="B112" s="50" t="s">
        <v>291</v>
      </c>
      <c r="C112" s="42" t="s">
        <v>347</v>
      </c>
      <c r="D112" s="35" t="s">
        <v>348</v>
      </c>
      <c r="E112" s="354" t="str">
        <f>'1'!E112</f>
        <v>П</v>
      </c>
      <c r="F112" s="354">
        <f>'1'!F112</f>
        <v>2019</v>
      </c>
      <c r="G112" s="354">
        <f>'1'!G112</f>
        <v>2022</v>
      </c>
      <c r="H112" s="35" t="str">
        <f>'1'!H112</f>
        <v>НД</v>
      </c>
      <c r="I112" s="52" t="str">
        <f>IF('1'!I112="НД","НД",'1'!I112/1.2)</f>
        <v>НД</v>
      </c>
      <c r="J112" s="52" t="str">
        <f>IF('1'!L112="НД","НД",'1'!L112/1.2)</f>
        <v>НД</v>
      </c>
      <c r="K112" s="52">
        <v>0</v>
      </c>
      <c r="L112" s="52">
        <f>IF('1'!U112="НД","НД",'1'!U112/1.2)</f>
        <v>567.03716322399998</v>
      </c>
      <c r="M112" s="52">
        <f>110.378/1.2</f>
        <v>91.981666666666669</v>
      </c>
      <c r="N112" s="52">
        <f>115.69/1.2</f>
        <v>96.408333333333331</v>
      </c>
      <c r="O112" s="52">
        <f>394.706/1.2</f>
        <v>328.92166666666668</v>
      </c>
      <c r="P112" s="52">
        <f t="shared" si="23"/>
        <v>49.725496557333258</v>
      </c>
      <c r="Q112" s="52" t="s">
        <v>193</v>
      </c>
      <c r="R112" s="52" t="s">
        <v>193</v>
      </c>
      <c r="S112" s="52" t="s">
        <v>193</v>
      </c>
      <c r="T112" s="52" t="s">
        <v>193</v>
      </c>
      <c r="U112" s="52" t="s">
        <v>193</v>
      </c>
      <c r="V112" s="52" t="s">
        <v>193</v>
      </c>
      <c r="W112" s="52">
        <f>IF('1'!W112="НД","НД",'1'!W112/1.2)</f>
        <v>0</v>
      </c>
      <c r="X112" s="52" t="s">
        <v>193</v>
      </c>
      <c r="Y112" s="52">
        <f>IF('1'!X112="НД","НД",'1'!X112/1.2)</f>
        <v>566.77491072999999</v>
      </c>
      <c r="Z112" s="52" t="s">
        <v>193</v>
      </c>
      <c r="AA112" s="52" t="s">
        <v>193</v>
      </c>
      <c r="AB112" s="52">
        <v>0</v>
      </c>
      <c r="AC112" s="52" t="s">
        <v>193</v>
      </c>
      <c r="AD112" s="52">
        <f>'1'!AJ112/1.2</f>
        <v>91.649910730000002</v>
      </c>
      <c r="AE112" s="52">
        <v>0</v>
      </c>
      <c r="AF112" s="52">
        <f>'1'!AT112/1.2</f>
        <v>475.125</v>
      </c>
      <c r="AG112" s="52">
        <v>0</v>
      </c>
      <c r="AH112" s="52">
        <f>'1'!BE112/1.2</f>
        <v>0</v>
      </c>
      <c r="AI112" s="52">
        <v>0</v>
      </c>
      <c r="AJ112" s="120">
        <f t="shared" si="24"/>
        <v>566.77491072999999</v>
      </c>
      <c r="AK112" s="110">
        <f t="shared" si="25"/>
        <v>0</v>
      </c>
      <c r="AL112" s="52"/>
    </row>
    <row r="113" spans="1:38" ht="75">
      <c r="A113" s="150" t="str">
        <f>'1'!A113</f>
        <v>0.3</v>
      </c>
      <c r="B113" s="50" t="s">
        <v>291</v>
      </c>
      <c r="C113" s="42" t="s">
        <v>349</v>
      </c>
      <c r="D113" s="35" t="s">
        <v>350</v>
      </c>
      <c r="E113" s="354" t="str">
        <f>'1'!E113</f>
        <v>П</v>
      </c>
      <c r="F113" s="354">
        <f>'1'!F113</f>
        <v>2019</v>
      </c>
      <c r="G113" s="354">
        <f>'1'!G113</f>
        <v>2022</v>
      </c>
      <c r="H113" s="35" t="str">
        <f>'1'!H113</f>
        <v>НД</v>
      </c>
      <c r="I113" s="52" t="str">
        <f>IF('1'!I113="НД","НД",'1'!I113/1.2)</f>
        <v>НД</v>
      </c>
      <c r="J113" s="52" t="str">
        <f>IF('1'!L113="НД","НД",'1'!L113/1.2)</f>
        <v>НД</v>
      </c>
      <c r="K113" s="52">
        <v>0</v>
      </c>
      <c r="L113" s="52">
        <f>IF('1'!U113="НД","НД",'1'!U113/1.2)</f>
        <v>180.27262501412</v>
      </c>
      <c r="M113" s="52">
        <f>15.657/1.2</f>
        <v>13.047500000000001</v>
      </c>
      <c r="N113" s="52">
        <f>47.586/1.2</f>
        <v>39.655000000000001</v>
      </c>
      <c r="O113" s="52">
        <f>142.758/1.2</f>
        <v>118.96500000000002</v>
      </c>
      <c r="P113" s="52">
        <f t="shared" si="23"/>
        <v>8.6051250141199773</v>
      </c>
      <c r="Q113" s="52" t="s">
        <v>193</v>
      </c>
      <c r="R113" s="52" t="s">
        <v>193</v>
      </c>
      <c r="S113" s="52" t="s">
        <v>193</v>
      </c>
      <c r="T113" s="52" t="s">
        <v>193</v>
      </c>
      <c r="U113" s="52" t="s">
        <v>193</v>
      </c>
      <c r="V113" s="52" t="s">
        <v>193</v>
      </c>
      <c r="W113" s="52">
        <f>IF('1'!W113="НД","НД",'1'!W113/1.2)</f>
        <v>0</v>
      </c>
      <c r="X113" s="52" t="s">
        <v>193</v>
      </c>
      <c r="Y113" s="52">
        <f>IF('1'!X113="НД","НД",'1'!X113/1.2)</f>
        <v>180.20294078000001</v>
      </c>
      <c r="Z113" s="52" t="s">
        <v>193</v>
      </c>
      <c r="AA113" s="52" t="s">
        <v>193</v>
      </c>
      <c r="AB113" s="52">
        <v>0</v>
      </c>
      <c r="AC113" s="52" t="s">
        <v>193</v>
      </c>
      <c r="AD113" s="52">
        <f>'1'!AJ113/1.2</f>
        <v>13.00044078</v>
      </c>
      <c r="AE113" s="52">
        <v>0</v>
      </c>
      <c r="AF113" s="52">
        <f>'1'!AT113/1.2</f>
        <v>167.20250000000001</v>
      </c>
      <c r="AG113" s="52">
        <v>0</v>
      </c>
      <c r="AH113" s="52">
        <f>'1'!BE113/1.2</f>
        <v>0</v>
      </c>
      <c r="AI113" s="52">
        <v>0</v>
      </c>
      <c r="AJ113" s="120">
        <f t="shared" si="24"/>
        <v>180.20294078000001</v>
      </c>
      <c r="AK113" s="110">
        <f t="shared" si="25"/>
        <v>0</v>
      </c>
      <c r="AL113" s="52"/>
    </row>
    <row r="114" spans="1:38" ht="75">
      <c r="A114" s="150" t="str">
        <f>'1'!A114</f>
        <v>0.3</v>
      </c>
      <c r="B114" s="50" t="s">
        <v>291</v>
      </c>
      <c r="C114" s="42" t="s">
        <v>351</v>
      </c>
      <c r="D114" s="46" t="s">
        <v>352</v>
      </c>
      <c r="E114" s="354" t="str">
        <f>'1'!E114</f>
        <v>П</v>
      </c>
      <c r="F114" s="354">
        <f>'1'!F114</f>
        <v>2019</v>
      </c>
      <c r="G114" s="354">
        <f>'1'!G114</f>
        <v>2022</v>
      </c>
      <c r="H114" s="35" t="str">
        <f>'1'!H114</f>
        <v>НД</v>
      </c>
      <c r="I114" s="52" t="str">
        <f>IF('1'!I114="НД","НД",'1'!I114/1.2)</f>
        <v>НД</v>
      </c>
      <c r="J114" s="52" t="str">
        <f>IF('1'!L114="НД","НД",'1'!L114/1.2)</f>
        <v>НД</v>
      </c>
      <c r="K114" s="52">
        <v>0</v>
      </c>
      <c r="L114" s="52">
        <f>IF('1'!U114="НД","НД",'1'!U114/1.2)</f>
        <v>180.33526999454665</v>
      </c>
      <c r="M114" s="52">
        <f>15.657/1.2</f>
        <v>13.047500000000001</v>
      </c>
      <c r="N114" s="52">
        <f>47.586/1.2</f>
        <v>39.655000000000001</v>
      </c>
      <c r="O114" s="52">
        <f>142.758/1.2</f>
        <v>118.96500000000002</v>
      </c>
      <c r="P114" s="52">
        <f t="shared" si="23"/>
        <v>8.6677699945466316</v>
      </c>
      <c r="Q114" s="52" t="s">
        <v>193</v>
      </c>
      <c r="R114" s="52" t="s">
        <v>193</v>
      </c>
      <c r="S114" s="52" t="s">
        <v>193</v>
      </c>
      <c r="T114" s="52" t="s">
        <v>193</v>
      </c>
      <c r="U114" s="52" t="s">
        <v>193</v>
      </c>
      <c r="V114" s="52" t="s">
        <v>193</v>
      </c>
      <c r="W114" s="52">
        <f>IF('1'!W114="НД","НД",'1'!W114/1.2)</f>
        <v>0</v>
      </c>
      <c r="X114" s="52" t="s">
        <v>193</v>
      </c>
      <c r="Y114" s="52">
        <f>IF('1'!X114="НД","НД",'1'!X114/1.2)</f>
        <v>180.24260744666665</v>
      </c>
      <c r="Z114" s="52" t="s">
        <v>193</v>
      </c>
      <c r="AA114" s="52" t="s">
        <v>193</v>
      </c>
      <c r="AB114" s="52">
        <v>0</v>
      </c>
      <c r="AC114" s="52" t="s">
        <v>193</v>
      </c>
      <c r="AD114" s="52">
        <f>'1'!AJ114/1.2</f>
        <v>180.24260744666665</v>
      </c>
      <c r="AE114" s="52">
        <v>0</v>
      </c>
      <c r="AF114" s="52">
        <f>'1'!AT114/1.2</f>
        <v>0</v>
      </c>
      <c r="AG114" s="52">
        <v>0</v>
      </c>
      <c r="AH114" s="52">
        <f>'1'!BE114/1.2</f>
        <v>0</v>
      </c>
      <c r="AI114" s="52">
        <v>0</v>
      </c>
      <c r="AJ114" s="120">
        <f t="shared" si="24"/>
        <v>180.24260744666665</v>
      </c>
      <c r="AK114" s="110">
        <f t="shared" si="25"/>
        <v>0</v>
      </c>
      <c r="AL114" s="52"/>
    </row>
    <row r="115" spans="1:38" ht="75">
      <c r="A115" s="150" t="str">
        <f>'1'!A115</f>
        <v>0.3</v>
      </c>
      <c r="B115" s="50" t="s">
        <v>291</v>
      </c>
      <c r="C115" s="42" t="s">
        <v>353</v>
      </c>
      <c r="D115" s="46" t="s">
        <v>354</v>
      </c>
      <c r="E115" s="354" t="str">
        <f>'1'!E115</f>
        <v>П</v>
      </c>
      <c r="F115" s="354">
        <f>'1'!F115</f>
        <v>2021</v>
      </c>
      <c r="G115" s="354">
        <f>'1'!G115</f>
        <v>2024</v>
      </c>
      <c r="H115" s="35" t="str">
        <f>'1'!H115</f>
        <v>НД</v>
      </c>
      <c r="I115" s="52" t="str">
        <f>IF('1'!I115="НД","НД",'1'!I115/1.2)</f>
        <v>НД</v>
      </c>
      <c r="J115" s="52" t="str">
        <f>IF('1'!L115="НД","НД",'1'!L115/1.2)</f>
        <v>НД</v>
      </c>
      <c r="K115" s="52">
        <v>0</v>
      </c>
      <c r="L115" s="52">
        <f>IF('1'!U115="НД","НД",'1'!U115/1.2)</f>
        <v>774.92349999999999</v>
      </c>
      <c r="M115" s="52">
        <v>98.617833333333294</v>
      </c>
      <c r="N115" s="52">
        <f t="shared" ref="N115:N126" si="28">L115*0.473581624525021</f>
        <v>366.98953001261509</v>
      </c>
      <c r="O115" s="52">
        <f t="shared" ref="O115:O126" si="29">L115*0.357600309704809</f>
        <v>277.11288359753456</v>
      </c>
      <c r="P115" s="52">
        <f t="shared" si="23"/>
        <v>32.203253056517042</v>
      </c>
      <c r="Q115" s="52" t="s">
        <v>193</v>
      </c>
      <c r="R115" s="52" t="s">
        <v>193</v>
      </c>
      <c r="S115" s="52" t="s">
        <v>193</v>
      </c>
      <c r="T115" s="52" t="s">
        <v>193</v>
      </c>
      <c r="U115" s="52" t="s">
        <v>193</v>
      </c>
      <c r="V115" s="52" t="s">
        <v>193</v>
      </c>
      <c r="W115" s="52">
        <f>IF('1'!W115="НД","НД",'1'!W115/1.2)</f>
        <v>0</v>
      </c>
      <c r="X115" s="52" t="s">
        <v>193</v>
      </c>
      <c r="Y115" s="52">
        <f>IF('1'!X115="НД","НД",'1'!X115/1.2)</f>
        <v>774.92349999999999</v>
      </c>
      <c r="Z115" s="52" t="s">
        <v>193</v>
      </c>
      <c r="AA115" s="52" t="s">
        <v>193</v>
      </c>
      <c r="AB115" s="52">
        <v>0</v>
      </c>
      <c r="AC115" s="52" t="s">
        <v>193</v>
      </c>
      <c r="AD115" s="52">
        <f>'1'!AJ115/1.2</f>
        <v>0</v>
      </c>
      <c r="AE115" s="52">
        <v>0</v>
      </c>
      <c r="AF115" s="52">
        <f>'1'!AT115/1.2</f>
        <v>98.617833333333337</v>
      </c>
      <c r="AG115" s="52">
        <v>0</v>
      </c>
      <c r="AH115" s="52">
        <f>'1'!BE115/1.2</f>
        <v>197.63433333333336</v>
      </c>
      <c r="AI115" s="52">
        <v>0</v>
      </c>
      <c r="AJ115" s="120">
        <f t="shared" si="24"/>
        <v>296.25216666666671</v>
      </c>
      <c r="AK115" s="110">
        <f t="shared" si="25"/>
        <v>0</v>
      </c>
      <c r="AL115" s="52"/>
    </row>
    <row r="116" spans="1:38" ht="112.5">
      <c r="A116" s="150" t="str">
        <f>'1'!A116</f>
        <v>0.3</v>
      </c>
      <c r="B116" s="50" t="s">
        <v>291</v>
      </c>
      <c r="C116" s="42" t="s">
        <v>355</v>
      </c>
      <c r="D116" s="46" t="s">
        <v>356</v>
      </c>
      <c r="E116" s="354" t="str">
        <f>'1'!E116</f>
        <v>П</v>
      </c>
      <c r="F116" s="354">
        <f>'1'!F116</f>
        <v>2021</v>
      </c>
      <c r="G116" s="354">
        <f>'1'!G116</f>
        <v>2024</v>
      </c>
      <c r="H116" s="35" t="str">
        <f>'1'!H116</f>
        <v>НД</v>
      </c>
      <c r="I116" s="52" t="str">
        <f>IF('1'!I116="НД","НД",'1'!I116/1.2)</f>
        <v>НД</v>
      </c>
      <c r="J116" s="52" t="str">
        <f>IF('1'!L116="НД","НД",'1'!L116/1.2)</f>
        <v>НД</v>
      </c>
      <c r="K116" s="52">
        <v>0</v>
      </c>
      <c r="L116" s="52">
        <f>IF('1'!U116="НД","НД",'1'!U116/1.2)</f>
        <v>2256.8295833333332</v>
      </c>
      <c r="M116" s="52">
        <v>135.6885</v>
      </c>
      <c r="N116" s="52">
        <f t="shared" si="28"/>
        <v>1068.7930203511262</v>
      </c>
      <c r="O116" s="52">
        <f t="shared" si="29"/>
        <v>807.04295795097494</v>
      </c>
      <c r="P116" s="52">
        <f t="shared" si="23"/>
        <v>245.30510503123196</v>
      </c>
      <c r="Q116" s="52" t="s">
        <v>193</v>
      </c>
      <c r="R116" s="52" t="s">
        <v>193</v>
      </c>
      <c r="S116" s="52" t="s">
        <v>193</v>
      </c>
      <c r="T116" s="52" t="s">
        <v>193</v>
      </c>
      <c r="U116" s="52" t="s">
        <v>193</v>
      </c>
      <c r="V116" s="52" t="s">
        <v>193</v>
      </c>
      <c r="W116" s="52">
        <f>IF('1'!W116="НД","НД",'1'!W116/1.2)</f>
        <v>0</v>
      </c>
      <c r="X116" s="52" t="s">
        <v>193</v>
      </c>
      <c r="Y116" s="52">
        <f>IF('1'!X116="НД","НД",'1'!X116/1.2)</f>
        <v>2256.8295833333332</v>
      </c>
      <c r="Z116" s="52" t="s">
        <v>193</v>
      </c>
      <c r="AA116" s="52" t="s">
        <v>193</v>
      </c>
      <c r="AB116" s="52">
        <v>0</v>
      </c>
      <c r="AC116" s="52" t="s">
        <v>193</v>
      </c>
      <c r="AD116" s="52">
        <f>'1'!AJ116/1.2</f>
        <v>0</v>
      </c>
      <c r="AE116" s="52">
        <v>0</v>
      </c>
      <c r="AF116" s="52">
        <f>'1'!AT116/1.2</f>
        <v>135.6885</v>
      </c>
      <c r="AG116" s="52">
        <v>0</v>
      </c>
      <c r="AH116" s="52">
        <f>'1'!BE116/1.2</f>
        <v>1146.5721666666668</v>
      </c>
      <c r="AI116" s="52">
        <v>0</v>
      </c>
      <c r="AJ116" s="120">
        <f t="shared" si="24"/>
        <v>1282.2606666666668</v>
      </c>
      <c r="AK116" s="110">
        <f t="shared" si="25"/>
        <v>0</v>
      </c>
      <c r="AL116" s="52"/>
    </row>
    <row r="117" spans="1:38" ht="18.75">
      <c r="A117" s="150" t="str">
        <f>'1'!A117</f>
        <v>0.3</v>
      </c>
      <c r="B117" s="50" t="s">
        <v>291</v>
      </c>
      <c r="C117" s="42" t="s">
        <v>357</v>
      </c>
      <c r="D117" s="46" t="s">
        <v>358</v>
      </c>
      <c r="E117" s="354" t="str">
        <f>'1'!E117</f>
        <v>П</v>
      </c>
      <c r="F117" s="354">
        <f>'1'!F117</f>
        <v>2021</v>
      </c>
      <c r="G117" s="354">
        <f>'1'!G117</f>
        <v>2024</v>
      </c>
      <c r="H117" s="35" t="str">
        <f>'1'!H117</f>
        <v>НД</v>
      </c>
      <c r="I117" s="52" t="str">
        <f>IF('1'!I117="НД","НД",'1'!I117/1.2)</f>
        <v>НД</v>
      </c>
      <c r="J117" s="52" t="str">
        <f>IF('1'!L117="НД","НД",'1'!L117/1.2)</f>
        <v>НД</v>
      </c>
      <c r="K117" s="52">
        <v>0</v>
      </c>
      <c r="L117" s="52">
        <f>IF('1'!U117="НД","НД",'1'!U117/1.2)</f>
        <v>839.84683333333339</v>
      </c>
      <c r="M117" s="52">
        <v>85.063749999999999</v>
      </c>
      <c r="N117" s="52">
        <f t="shared" si="28"/>
        <v>397.73602768219462</v>
      </c>
      <c r="O117" s="52">
        <f t="shared" si="29"/>
        <v>300.32948770460314</v>
      </c>
      <c r="P117" s="52">
        <f t="shared" si="23"/>
        <v>56.71756794653561</v>
      </c>
      <c r="Q117" s="52" t="s">
        <v>193</v>
      </c>
      <c r="R117" s="52" t="s">
        <v>193</v>
      </c>
      <c r="S117" s="52" t="s">
        <v>193</v>
      </c>
      <c r="T117" s="52" t="s">
        <v>193</v>
      </c>
      <c r="U117" s="52" t="s">
        <v>193</v>
      </c>
      <c r="V117" s="52" t="s">
        <v>193</v>
      </c>
      <c r="W117" s="52">
        <f>IF('1'!W117="НД","НД",'1'!W117/1.2)</f>
        <v>0</v>
      </c>
      <c r="X117" s="52" t="s">
        <v>193</v>
      </c>
      <c r="Y117" s="52">
        <f>IF('1'!X117="НД","НД",'1'!X117/1.2)</f>
        <v>839.84683333333339</v>
      </c>
      <c r="Z117" s="52" t="s">
        <v>193</v>
      </c>
      <c r="AA117" s="52" t="s">
        <v>193</v>
      </c>
      <c r="AB117" s="52">
        <v>0</v>
      </c>
      <c r="AC117" s="52" t="s">
        <v>193</v>
      </c>
      <c r="AD117" s="52">
        <f>'1'!AJ117/1.2</f>
        <v>0</v>
      </c>
      <c r="AE117" s="52">
        <v>0</v>
      </c>
      <c r="AF117" s="52">
        <f>'1'!AT117/1.2</f>
        <v>85.063749999999999</v>
      </c>
      <c r="AG117" s="52">
        <v>0</v>
      </c>
      <c r="AH117" s="52">
        <f>'1'!BE117/1.2</f>
        <v>220.56783333333334</v>
      </c>
      <c r="AI117" s="52">
        <v>0</v>
      </c>
      <c r="AJ117" s="120">
        <f t="shared" si="24"/>
        <v>305.63158333333331</v>
      </c>
      <c r="AK117" s="110">
        <f t="shared" si="25"/>
        <v>0</v>
      </c>
      <c r="AL117" s="52"/>
    </row>
    <row r="118" spans="1:38" ht="18.75">
      <c r="A118" s="150" t="str">
        <f>'1'!A118</f>
        <v>0.3</v>
      </c>
      <c r="B118" s="50" t="s">
        <v>291</v>
      </c>
      <c r="C118" s="42" t="s">
        <v>359</v>
      </c>
      <c r="D118" s="46" t="s">
        <v>360</v>
      </c>
      <c r="E118" s="354" t="str">
        <f>'1'!E118</f>
        <v>П</v>
      </c>
      <c r="F118" s="354">
        <f>'1'!F118</f>
        <v>2021</v>
      </c>
      <c r="G118" s="354">
        <f>'1'!G118</f>
        <v>2024</v>
      </c>
      <c r="H118" s="35" t="str">
        <f>'1'!H118</f>
        <v>НД</v>
      </c>
      <c r="I118" s="52" t="str">
        <f>IF('1'!I118="НД","НД",'1'!I118/1.2)</f>
        <v>НД</v>
      </c>
      <c r="J118" s="52" t="str">
        <f>IF('1'!L118="НД","НД",'1'!L118/1.2)</f>
        <v>НД</v>
      </c>
      <c r="K118" s="52">
        <v>0</v>
      </c>
      <c r="L118" s="52">
        <f>IF('1'!U118="НД","НД",'1'!U118/1.2)</f>
        <v>425.69633333333337</v>
      </c>
      <c r="M118" s="52">
        <v>24.464500000000001</v>
      </c>
      <c r="N118" s="52">
        <f t="shared" si="28"/>
        <v>201.60196109434486</v>
      </c>
      <c r="O118" s="52">
        <f t="shared" si="29"/>
        <v>152.22914064020162</v>
      </c>
      <c r="P118" s="52">
        <f t="shared" si="23"/>
        <v>47.400731598786876</v>
      </c>
      <c r="Q118" s="52" t="s">
        <v>193</v>
      </c>
      <c r="R118" s="52" t="s">
        <v>193</v>
      </c>
      <c r="S118" s="52" t="s">
        <v>193</v>
      </c>
      <c r="T118" s="52" t="s">
        <v>193</v>
      </c>
      <c r="U118" s="52" t="s">
        <v>193</v>
      </c>
      <c r="V118" s="52" t="s">
        <v>193</v>
      </c>
      <c r="W118" s="52">
        <f>IF('1'!W118="НД","НД",'1'!W118/1.2)</f>
        <v>0</v>
      </c>
      <c r="X118" s="52" t="s">
        <v>193</v>
      </c>
      <c r="Y118" s="52">
        <f>IF('1'!X118="НД","НД",'1'!X118/1.2)</f>
        <v>425.69633333333337</v>
      </c>
      <c r="Z118" s="52" t="s">
        <v>193</v>
      </c>
      <c r="AA118" s="52" t="s">
        <v>193</v>
      </c>
      <c r="AB118" s="52">
        <v>0</v>
      </c>
      <c r="AC118" s="52" t="s">
        <v>193</v>
      </c>
      <c r="AD118" s="52">
        <f>'1'!AJ118/1.2</f>
        <v>0</v>
      </c>
      <c r="AE118" s="52">
        <v>0</v>
      </c>
      <c r="AF118" s="52">
        <f>'1'!AT118/1.2</f>
        <v>24.464500000000001</v>
      </c>
      <c r="AG118" s="52">
        <v>0</v>
      </c>
      <c r="AH118" s="52">
        <f>'1'!BE118/1.2</f>
        <v>0</v>
      </c>
      <c r="AI118" s="52">
        <v>0</v>
      </c>
      <c r="AJ118" s="120">
        <f t="shared" si="24"/>
        <v>24.464500000000001</v>
      </c>
      <c r="AK118" s="110">
        <f t="shared" si="25"/>
        <v>0</v>
      </c>
      <c r="AL118" s="52"/>
    </row>
    <row r="119" spans="1:38" ht="18.75">
      <c r="A119" s="150" t="str">
        <f>'1'!A119</f>
        <v>0.3</v>
      </c>
      <c r="B119" s="50" t="s">
        <v>291</v>
      </c>
      <c r="C119" s="42" t="s">
        <v>361</v>
      </c>
      <c r="D119" s="46" t="s">
        <v>362</v>
      </c>
      <c r="E119" s="354" t="str">
        <f>'1'!E119</f>
        <v>П</v>
      </c>
      <c r="F119" s="354">
        <f>'1'!F119</f>
        <v>2022</v>
      </c>
      <c r="G119" s="354">
        <f>'1'!G119</f>
        <v>2024</v>
      </c>
      <c r="H119" s="35" t="str">
        <f>'1'!H119</f>
        <v>НД</v>
      </c>
      <c r="I119" s="52" t="str">
        <f>IF('1'!I119="НД","НД",'1'!I119/1.2)</f>
        <v>НД</v>
      </c>
      <c r="J119" s="52" t="str">
        <f>IF('1'!L119="НД","НД",'1'!L119/1.2)</f>
        <v>НД</v>
      </c>
      <c r="K119" s="52">
        <v>0</v>
      </c>
      <c r="L119" s="52">
        <f>IF('1'!U119="НД","НД",'1'!U119/1.2)</f>
        <v>1076.0546666666667</v>
      </c>
      <c r="M119" s="52">
        <v>87.181916666666694</v>
      </c>
      <c r="N119" s="52">
        <f t="shared" si="28"/>
        <v>509.59971711772999</v>
      </c>
      <c r="O119" s="52">
        <f t="shared" si="29"/>
        <v>384.79748205930503</v>
      </c>
      <c r="P119" s="52">
        <f t="shared" si="23"/>
        <v>94.475550822964919</v>
      </c>
      <c r="Q119" s="52" t="s">
        <v>193</v>
      </c>
      <c r="R119" s="52" t="s">
        <v>193</v>
      </c>
      <c r="S119" s="52" t="s">
        <v>193</v>
      </c>
      <c r="T119" s="52" t="s">
        <v>193</v>
      </c>
      <c r="U119" s="52" t="s">
        <v>193</v>
      </c>
      <c r="V119" s="52" t="s">
        <v>193</v>
      </c>
      <c r="W119" s="52">
        <f>IF('1'!W119="НД","НД",'1'!W119/1.2)</f>
        <v>0</v>
      </c>
      <c r="X119" s="52" t="s">
        <v>193</v>
      </c>
      <c r="Y119" s="52">
        <f>IF('1'!X119="НД","НД",'1'!X119/1.2)</f>
        <v>1076.0546666666667</v>
      </c>
      <c r="Z119" s="52" t="s">
        <v>193</v>
      </c>
      <c r="AA119" s="52" t="s">
        <v>193</v>
      </c>
      <c r="AB119" s="52">
        <v>0</v>
      </c>
      <c r="AC119" s="52" t="s">
        <v>193</v>
      </c>
      <c r="AD119" s="52">
        <f>'1'!AJ119/1.2</f>
        <v>0</v>
      </c>
      <c r="AE119" s="52">
        <v>0</v>
      </c>
      <c r="AF119" s="52">
        <f>'1'!AT119/1.2</f>
        <v>0</v>
      </c>
      <c r="AG119" s="52">
        <v>0</v>
      </c>
      <c r="AH119" s="52">
        <f>'1'!BE119/1.2</f>
        <v>87.18191666666668</v>
      </c>
      <c r="AI119" s="52">
        <v>0</v>
      </c>
      <c r="AJ119" s="120">
        <f t="shared" si="24"/>
        <v>87.18191666666668</v>
      </c>
      <c r="AK119" s="110">
        <f t="shared" si="25"/>
        <v>0</v>
      </c>
      <c r="AL119" s="52"/>
    </row>
    <row r="120" spans="1:38" ht="18.75">
      <c r="A120" s="150" t="str">
        <f>'1'!A120</f>
        <v>0.3</v>
      </c>
      <c r="B120" s="50" t="s">
        <v>291</v>
      </c>
      <c r="C120" s="42" t="s">
        <v>363</v>
      </c>
      <c r="D120" s="46" t="s">
        <v>364</v>
      </c>
      <c r="E120" s="354" t="str">
        <f>'1'!E120</f>
        <v>П</v>
      </c>
      <c r="F120" s="354">
        <f>'1'!F120</f>
        <v>2021</v>
      </c>
      <c r="G120" s="354">
        <f>'1'!G120</f>
        <v>2024</v>
      </c>
      <c r="H120" s="35" t="str">
        <f>'1'!H120</f>
        <v>НД</v>
      </c>
      <c r="I120" s="52" t="str">
        <f>IF('1'!I120="НД","НД",'1'!I120/1.2)</f>
        <v>НД</v>
      </c>
      <c r="J120" s="52" t="str">
        <f>IF('1'!L120="НД","НД",'1'!L120/1.2)</f>
        <v>НД</v>
      </c>
      <c r="K120" s="52">
        <v>0</v>
      </c>
      <c r="L120" s="52">
        <f>IF('1'!U120="НД","НД",'1'!U120/1.2)</f>
        <v>1093.0095833333335</v>
      </c>
      <c r="M120" s="52">
        <v>57.236416666666699</v>
      </c>
      <c r="N120" s="52">
        <f t="shared" si="28"/>
        <v>517.62925409641639</v>
      </c>
      <c r="O120" s="52">
        <f t="shared" si="29"/>
        <v>390.86056551032431</v>
      </c>
      <c r="P120" s="52">
        <f t="shared" si="23"/>
        <v>127.28334705992597</v>
      </c>
      <c r="Q120" s="52" t="s">
        <v>193</v>
      </c>
      <c r="R120" s="52" t="s">
        <v>193</v>
      </c>
      <c r="S120" s="52" t="s">
        <v>193</v>
      </c>
      <c r="T120" s="52" t="s">
        <v>193</v>
      </c>
      <c r="U120" s="52" t="s">
        <v>193</v>
      </c>
      <c r="V120" s="52" t="s">
        <v>193</v>
      </c>
      <c r="W120" s="52">
        <f>IF('1'!W120="НД","НД",'1'!W120/1.2)</f>
        <v>0</v>
      </c>
      <c r="X120" s="52" t="s">
        <v>193</v>
      </c>
      <c r="Y120" s="52">
        <f>IF('1'!X120="НД","НД",'1'!X120/1.2)</f>
        <v>1093.0095833333335</v>
      </c>
      <c r="Z120" s="52" t="s">
        <v>193</v>
      </c>
      <c r="AA120" s="52" t="s">
        <v>193</v>
      </c>
      <c r="AB120" s="52">
        <v>0</v>
      </c>
      <c r="AC120" s="52" t="s">
        <v>193</v>
      </c>
      <c r="AD120" s="52">
        <f>'1'!AJ120/1.2</f>
        <v>0</v>
      </c>
      <c r="AE120" s="52">
        <v>0</v>
      </c>
      <c r="AF120" s="52">
        <f>'1'!AT120/1.2</f>
        <v>57.23641666666667</v>
      </c>
      <c r="AG120" s="52">
        <v>0</v>
      </c>
      <c r="AH120" s="52">
        <f>'1'!BE120/1.2</f>
        <v>0</v>
      </c>
      <c r="AI120" s="52">
        <v>0</v>
      </c>
      <c r="AJ120" s="120">
        <f t="shared" si="24"/>
        <v>57.23641666666667</v>
      </c>
      <c r="AK120" s="110">
        <f t="shared" si="25"/>
        <v>0</v>
      </c>
      <c r="AL120" s="52"/>
    </row>
    <row r="121" spans="1:38" ht="18.75">
      <c r="A121" s="150" t="str">
        <f>'1'!A121</f>
        <v>0.3</v>
      </c>
      <c r="B121" s="50" t="s">
        <v>291</v>
      </c>
      <c r="C121" s="42" t="s">
        <v>365</v>
      </c>
      <c r="D121" s="46" t="s">
        <v>366</v>
      </c>
      <c r="E121" s="354" t="str">
        <f>'1'!E121</f>
        <v>П</v>
      </c>
      <c r="F121" s="354">
        <f>'1'!F121</f>
        <v>2021</v>
      </c>
      <c r="G121" s="354">
        <f>'1'!G121</f>
        <v>2024</v>
      </c>
      <c r="H121" s="35" t="str">
        <f>'1'!H121</f>
        <v>НД</v>
      </c>
      <c r="I121" s="52" t="str">
        <f>IF('1'!I121="НД","НД",'1'!I121/1.2)</f>
        <v>НД</v>
      </c>
      <c r="J121" s="52" t="str">
        <f>IF('1'!L121="НД","НД",'1'!L121/1.2)</f>
        <v>НД</v>
      </c>
      <c r="K121" s="52">
        <v>0</v>
      </c>
      <c r="L121" s="52">
        <f>IF('1'!U121="НД","НД",'1'!U121/1.2)</f>
        <v>738.94416666666666</v>
      </c>
      <c r="M121" s="52">
        <v>82.029083333333304</v>
      </c>
      <c r="N121" s="52">
        <f t="shared" si="28"/>
        <v>349.9503788832879</v>
      </c>
      <c r="O121" s="52">
        <f t="shared" si="29"/>
        <v>264.24666285456198</v>
      </c>
      <c r="P121" s="52">
        <f t="shared" si="23"/>
        <v>42.718041595483555</v>
      </c>
      <c r="Q121" s="52" t="s">
        <v>193</v>
      </c>
      <c r="R121" s="52" t="s">
        <v>193</v>
      </c>
      <c r="S121" s="52" t="s">
        <v>193</v>
      </c>
      <c r="T121" s="52" t="s">
        <v>193</v>
      </c>
      <c r="U121" s="52" t="s">
        <v>193</v>
      </c>
      <c r="V121" s="52" t="s">
        <v>193</v>
      </c>
      <c r="W121" s="52">
        <f>IF('1'!W121="НД","НД",'1'!W121/1.2)</f>
        <v>0</v>
      </c>
      <c r="X121" s="52" t="s">
        <v>193</v>
      </c>
      <c r="Y121" s="52">
        <f>IF('1'!X121="НД","НД",'1'!X121/1.2)</f>
        <v>738.94416666666666</v>
      </c>
      <c r="Z121" s="52" t="s">
        <v>193</v>
      </c>
      <c r="AA121" s="52" t="s">
        <v>193</v>
      </c>
      <c r="AB121" s="52">
        <v>0</v>
      </c>
      <c r="AC121" s="52" t="s">
        <v>193</v>
      </c>
      <c r="AD121" s="52">
        <f>'1'!AJ121/1.2</f>
        <v>0</v>
      </c>
      <c r="AE121" s="52">
        <v>0</v>
      </c>
      <c r="AF121" s="52">
        <f>'1'!AT121/1.2</f>
        <v>82.029083333333332</v>
      </c>
      <c r="AG121" s="52">
        <v>0</v>
      </c>
      <c r="AH121" s="52">
        <f>'1'!BE121/1.2</f>
        <v>0</v>
      </c>
      <c r="AI121" s="52">
        <v>0</v>
      </c>
      <c r="AJ121" s="120">
        <f t="shared" si="24"/>
        <v>82.029083333333332</v>
      </c>
      <c r="AK121" s="110">
        <f t="shared" si="25"/>
        <v>0</v>
      </c>
      <c r="AL121" s="52"/>
    </row>
    <row r="122" spans="1:38" ht="18.75">
      <c r="A122" s="150" t="str">
        <f>'1'!A122</f>
        <v>0.3</v>
      </c>
      <c r="B122" s="50" t="s">
        <v>291</v>
      </c>
      <c r="C122" s="42" t="s">
        <v>367</v>
      </c>
      <c r="D122" s="46" t="s">
        <v>368</v>
      </c>
      <c r="E122" s="354" t="str">
        <f>'1'!E122</f>
        <v>П</v>
      </c>
      <c r="F122" s="354">
        <f>'1'!F122</f>
        <v>2021</v>
      </c>
      <c r="G122" s="354">
        <f>'1'!G122</f>
        <v>2024</v>
      </c>
      <c r="H122" s="35" t="str">
        <f>'1'!H122</f>
        <v>НД</v>
      </c>
      <c r="I122" s="52" t="str">
        <f>IF('1'!I122="НД","НД",'1'!I122/1.2)</f>
        <v>НД</v>
      </c>
      <c r="J122" s="52" t="str">
        <f>IF('1'!L122="НД","НД",'1'!L122/1.2)</f>
        <v>НД</v>
      </c>
      <c r="K122" s="52">
        <v>0</v>
      </c>
      <c r="L122" s="52">
        <f>IF('1'!U122="НД","НД",'1'!U122/1.2)</f>
        <v>544.27441666666664</v>
      </c>
      <c r="M122" s="52">
        <v>24.374749999999999</v>
      </c>
      <c r="N122" s="52">
        <f t="shared" si="28"/>
        <v>257.75836243240815</v>
      </c>
      <c r="O122" s="52">
        <f t="shared" si="29"/>
        <v>194.63269996440425</v>
      </c>
      <c r="P122" s="52">
        <f t="shared" si="23"/>
        <v>67.508604269854231</v>
      </c>
      <c r="Q122" s="52" t="s">
        <v>193</v>
      </c>
      <c r="R122" s="52" t="s">
        <v>193</v>
      </c>
      <c r="S122" s="52" t="s">
        <v>193</v>
      </c>
      <c r="T122" s="52" t="s">
        <v>193</v>
      </c>
      <c r="U122" s="52" t="s">
        <v>193</v>
      </c>
      <c r="V122" s="52" t="s">
        <v>193</v>
      </c>
      <c r="W122" s="52">
        <f>IF('1'!W122="НД","НД",'1'!W122/1.2)</f>
        <v>0</v>
      </c>
      <c r="X122" s="52" t="s">
        <v>193</v>
      </c>
      <c r="Y122" s="52">
        <f>IF('1'!X122="НД","НД",'1'!X122/1.2)</f>
        <v>544.27441666666664</v>
      </c>
      <c r="Z122" s="52" t="s">
        <v>193</v>
      </c>
      <c r="AA122" s="52" t="s">
        <v>193</v>
      </c>
      <c r="AB122" s="52">
        <v>0</v>
      </c>
      <c r="AC122" s="52" t="s">
        <v>193</v>
      </c>
      <c r="AD122" s="52">
        <f>'1'!AJ122/1.2</f>
        <v>0</v>
      </c>
      <c r="AE122" s="52">
        <v>0</v>
      </c>
      <c r="AF122" s="52">
        <f>'1'!AT122/1.2</f>
        <v>24.374750000000002</v>
      </c>
      <c r="AG122" s="52">
        <v>0</v>
      </c>
      <c r="AH122" s="52">
        <f>'1'!BE122/1.2</f>
        <v>0</v>
      </c>
      <c r="AI122" s="52">
        <v>0</v>
      </c>
      <c r="AJ122" s="120">
        <f t="shared" si="24"/>
        <v>24.374750000000002</v>
      </c>
      <c r="AK122" s="110">
        <f t="shared" si="25"/>
        <v>0</v>
      </c>
      <c r="AL122" s="52"/>
    </row>
    <row r="123" spans="1:38" ht="18.75">
      <c r="A123" s="150" t="str">
        <f>'1'!A123</f>
        <v>0.3</v>
      </c>
      <c r="B123" s="50" t="s">
        <v>291</v>
      </c>
      <c r="C123" s="42" t="s">
        <v>369</v>
      </c>
      <c r="D123" s="46" t="s">
        <v>370</v>
      </c>
      <c r="E123" s="354" t="str">
        <f>'1'!E123</f>
        <v>П</v>
      </c>
      <c r="F123" s="354">
        <f>'1'!F123</f>
        <v>2021</v>
      </c>
      <c r="G123" s="354">
        <f>'1'!G123</f>
        <v>2024</v>
      </c>
      <c r="H123" s="35" t="str">
        <f>'1'!H123</f>
        <v>НД</v>
      </c>
      <c r="I123" s="52" t="str">
        <f>IF('1'!I123="НД","НД",'1'!I123/1.2)</f>
        <v>НД</v>
      </c>
      <c r="J123" s="52" t="str">
        <f>IF('1'!L123="НД","НД",'1'!L123/1.2)</f>
        <v>НД</v>
      </c>
      <c r="K123" s="52">
        <v>0</v>
      </c>
      <c r="L123" s="52">
        <f>IF('1'!U123="НД","НД",'1'!U123/1.2)</f>
        <v>1177.4144166666667</v>
      </c>
      <c r="M123" s="52">
        <v>150.471583333333</v>
      </c>
      <c r="N123" s="52">
        <f t="shared" si="28"/>
        <v>557.60183218418001</v>
      </c>
      <c r="O123" s="52">
        <f t="shared" si="29"/>
        <v>421.04376005090705</v>
      </c>
      <c r="P123" s="52">
        <f t="shared" si="23"/>
        <v>48.297241098246786</v>
      </c>
      <c r="Q123" s="52" t="s">
        <v>193</v>
      </c>
      <c r="R123" s="52" t="s">
        <v>193</v>
      </c>
      <c r="S123" s="52" t="s">
        <v>193</v>
      </c>
      <c r="T123" s="52" t="s">
        <v>193</v>
      </c>
      <c r="U123" s="52" t="s">
        <v>193</v>
      </c>
      <c r="V123" s="52" t="s">
        <v>193</v>
      </c>
      <c r="W123" s="52">
        <f>IF('1'!W123="НД","НД",'1'!W123/1.2)</f>
        <v>0</v>
      </c>
      <c r="X123" s="52" t="s">
        <v>193</v>
      </c>
      <c r="Y123" s="52">
        <f>IF('1'!X123="НД","НД",'1'!X123/1.2)</f>
        <v>1177.4144166666667</v>
      </c>
      <c r="Z123" s="52" t="s">
        <v>193</v>
      </c>
      <c r="AA123" s="52" t="s">
        <v>193</v>
      </c>
      <c r="AB123" s="52">
        <v>0</v>
      </c>
      <c r="AC123" s="52" t="s">
        <v>193</v>
      </c>
      <c r="AD123" s="52">
        <f>'1'!AJ123/1.2</f>
        <v>0</v>
      </c>
      <c r="AE123" s="52">
        <v>0</v>
      </c>
      <c r="AF123" s="52">
        <f>'1'!AT123/1.2</f>
        <v>0</v>
      </c>
      <c r="AG123" s="52">
        <v>0</v>
      </c>
      <c r="AH123" s="52">
        <f>'1'!BE123/1.2</f>
        <v>150.47158333333334</v>
      </c>
      <c r="AI123" s="52">
        <v>0</v>
      </c>
      <c r="AJ123" s="120">
        <f t="shared" si="24"/>
        <v>150.47158333333334</v>
      </c>
      <c r="AK123" s="110">
        <f t="shared" si="25"/>
        <v>0</v>
      </c>
      <c r="AL123" s="52"/>
    </row>
    <row r="124" spans="1:38" ht="75">
      <c r="A124" s="150" t="str">
        <f>'1'!A124</f>
        <v>0.3</v>
      </c>
      <c r="B124" s="50" t="s">
        <v>291</v>
      </c>
      <c r="C124" s="42" t="s">
        <v>371</v>
      </c>
      <c r="D124" s="46" t="s">
        <v>372</v>
      </c>
      <c r="E124" s="354" t="str">
        <f>'1'!E124</f>
        <v>П</v>
      </c>
      <c r="F124" s="354">
        <f>'1'!F124</f>
        <v>2021</v>
      </c>
      <c r="G124" s="354">
        <f>'1'!G124</f>
        <v>2024</v>
      </c>
      <c r="H124" s="35" t="str">
        <f>'1'!H124</f>
        <v>НД</v>
      </c>
      <c r="I124" s="52" t="str">
        <f>IF('1'!I124="НД","НД",'1'!I124/1.2)</f>
        <v>НД</v>
      </c>
      <c r="J124" s="52" t="str">
        <f>IF('1'!L124="НД","НД",'1'!L124/1.2)</f>
        <v>НД</v>
      </c>
      <c r="K124" s="52">
        <v>0</v>
      </c>
      <c r="L124" s="52">
        <f>IF('1'!U124="НД","НД",'1'!U124/1.2)</f>
        <v>1027.3349166666667</v>
      </c>
      <c r="M124" s="52">
        <v>85.644499999999994</v>
      </c>
      <c r="N124" s="52">
        <f t="shared" si="28"/>
        <v>486.52693876627711</v>
      </c>
      <c r="O124" s="52">
        <f t="shared" si="29"/>
        <v>367.37528437056415</v>
      </c>
      <c r="P124" s="52">
        <f t="shared" si="23"/>
        <v>87.788193529825435</v>
      </c>
      <c r="Q124" s="52" t="s">
        <v>193</v>
      </c>
      <c r="R124" s="52" t="s">
        <v>193</v>
      </c>
      <c r="S124" s="52" t="s">
        <v>193</v>
      </c>
      <c r="T124" s="52" t="s">
        <v>193</v>
      </c>
      <c r="U124" s="52" t="s">
        <v>193</v>
      </c>
      <c r="V124" s="52" t="s">
        <v>193</v>
      </c>
      <c r="W124" s="52">
        <f>IF('1'!W124="НД","НД",'1'!W124/1.2)</f>
        <v>0</v>
      </c>
      <c r="X124" s="52" t="s">
        <v>193</v>
      </c>
      <c r="Y124" s="52">
        <f>IF('1'!X124="НД","НД",'1'!X124/1.2)</f>
        <v>1027.3349166666667</v>
      </c>
      <c r="Z124" s="52" t="s">
        <v>193</v>
      </c>
      <c r="AA124" s="52" t="s">
        <v>193</v>
      </c>
      <c r="AB124" s="52">
        <v>0</v>
      </c>
      <c r="AC124" s="52" t="s">
        <v>193</v>
      </c>
      <c r="AD124" s="52">
        <f>'1'!AJ124/1.2</f>
        <v>0</v>
      </c>
      <c r="AE124" s="52">
        <v>0</v>
      </c>
      <c r="AF124" s="52">
        <f>'1'!AT124/1.2</f>
        <v>85.644499999999994</v>
      </c>
      <c r="AG124" s="52">
        <v>0</v>
      </c>
      <c r="AH124" s="52">
        <f>'1'!BE124/1.2</f>
        <v>0</v>
      </c>
      <c r="AI124" s="52">
        <v>0</v>
      </c>
      <c r="AJ124" s="120">
        <f t="shared" si="24"/>
        <v>85.644499999999994</v>
      </c>
      <c r="AK124" s="110">
        <f t="shared" si="25"/>
        <v>0</v>
      </c>
      <c r="AL124" s="52"/>
    </row>
    <row r="125" spans="1:38" ht="18.75">
      <c r="A125" s="150" t="str">
        <f>'1'!A125</f>
        <v>0.3</v>
      </c>
      <c r="B125" s="50" t="s">
        <v>291</v>
      </c>
      <c r="C125" s="42" t="s">
        <v>373</v>
      </c>
      <c r="D125" s="46" t="s">
        <v>374</v>
      </c>
      <c r="E125" s="354" t="str">
        <f>'1'!E125</f>
        <v>П</v>
      </c>
      <c r="F125" s="354">
        <f>'1'!F125</f>
        <v>2021</v>
      </c>
      <c r="G125" s="354">
        <f>'1'!G125</f>
        <v>2024</v>
      </c>
      <c r="H125" s="35" t="str">
        <f>'1'!H125</f>
        <v>НД</v>
      </c>
      <c r="I125" s="52" t="str">
        <f>IF('1'!I125="НД","НД",'1'!I125/1.2)</f>
        <v>НД</v>
      </c>
      <c r="J125" s="52" t="str">
        <f>IF('1'!L125="НД","НД",'1'!L125/1.2)</f>
        <v>НД</v>
      </c>
      <c r="K125" s="52">
        <v>0</v>
      </c>
      <c r="L125" s="52">
        <f>IF('1'!U125="НД","НД",'1'!U125/1.2)</f>
        <v>455.84950000000003</v>
      </c>
      <c r="M125" s="52">
        <v>28.34075</v>
      </c>
      <c r="N125" s="52">
        <f t="shared" si="28"/>
        <v>215.88194674891858</v>
      </c>
      <c r="O125" s="52">
        <f t="shared" si="29"/>
        <v>163.01192237878234</v>
      </c>
      <c r="P125" s="52">
        <f t="shared" si="23"/>
        <v>48.614880872299125</v>
      </c>
      <c r="Q125" s="52" t="s">
        <v>193</v>
      </c>
      <c r="R125" s="52" t="s">
        <v>193</v>
      </c>
      <c r="S125" s="52" t="s">
        <v>193</v>
      </c>
      <c r="T125" s="52" t="s">
        <v>193</v>
      </c>
      <c r="U125" s="52" t="s">
        <v>193</v>
      </c>
      <c r="V125" s="52" t="s">
        <v>193</v>
      </c>
      <c r="W125" s="52">
        <f>IF('1'!W125="НД","НД",'1'!W125/1.2)</f>
        <v>0</v>
      </c>
      <c r="X125" s="52" t="s">
        <v>193</v>
      </c>
      <c r="Y125" s="52">
        <f>IF('1'!X125="НД","НД",'1'!X125/1.2)</f>
        <v>455.84950000000003</v>
      </c>
      <c r="Z125" s="52" t="s">
        <v>193</v>
      </c>
      <c r="AA125" s="52" t="s">
        <v>193</v>
      </c>
      <c r="AB125" s="52">
        <v>0</v>
      </c>
      <c r="AC125" s="52" t="s">
        <v>193</v>
      </c>
      <c r="AD125" s="52">
        <f>'1'!AJ125/1.2</f>
        <v>0</v>
      </c>
      <c r="AE125" s="52">
        <v>0</v>
      </c>
      <c r="AF125" s="52">
        <f>'1'!AT125/1.2</f>
        <v>28.34075</v>
      </c>
      <c r="AG125" s="52">
        <v>0</v>
      </c>
      <c r="AH125" s="52">
        <f>'1'!BE125/1.2</f>
        <v>0</v>
      </c>
      <c r="AI125" s="52">
        <v>0</v>
      </c>
      <c r="AJ125" s="120">
        <f t="shared" si="24"/>
        <v>28.34075</v>
      </c>
      <c r="AK125" s="110">
        <f t="shared" si="25"/>
        <v>0</v>
      </c>
      <c r="AL125" s="52"/>
    </row>
    <row r="126" spans="1:38" ht="18.75">
      <c r="A126" s="150" t="str">
        <f>'1'!A126</f>
        <v>0.3</v>
      </c>
      <c r="B126" s="50" t="s">
        <v>291</v>
      </c>
      <c r="C126" s="42" t="s">
        <v>375</v>
      </c>
      <c r="D126" s="46" t="s">
        <v>376</v>
      </c>
      <c r="E126" s="354" t="str">
        <f>'1'!E126</f>
        <v>П</v>
      </c>
      <c r="F126" s="354">
        <f>'1'!F126</f>
        <v>2021</v>
      </c>
      <c r="G126" s="354">
        <f>'1'!G126</f>
        <v>2024</v>
      </c>
      <c r="H126" s="35" t="str">
        <f>'1'!H126</f>
        <v>НД</v>
      </c>
      <c r="I126" s="52" t="str">
        <f>IF('1'!I126="НД","НД",'1'!I126/1.2)</f>
        <v>НД</v>
      </c>
      <c r="J126" s="52" t="str">
        <f>IF('1'!L126="НД","НД",'1'!L126/1.2)</f>
        <v>НД</v>
      </c>
      <c r="K126" s="52">
        <v>0</v>
      </c>
      <c r="L126" s="52">
        <f>IF('1'!U126="НД","НД",'1'!U126/1.2)</f>
        <v>1012.9813333333334</v>
      </c>
      <c r="M126" s="52">
        <v>37.568750000000001</v>
      </c>
      <c r="N126" s="52">
        <f t="shared" si="28"/>
        <v>479.72934545352183</v>
      </c>
      <c r="O126" s="52">
        <f t="shared" si="29"/>
        <v>362.24243852519038</v>
      </c>
      <c r="P126" s="52">
        <f t="shared" si="23"/>
        <v>133.44079935462128</v>
      </c>
      <c r="Q126" s="52" t="s">
        <v>193</v>
      </c>
      <c r="R126" s="52" t="s">
        <v>193</v>
      </c>
      <c r="S126" s="52" t="s">
        <v>193</v>
      </c>
      <c r="T126" s="52" t="s">
        <v>193</v>
      </c>
      <c r="U126" s="52" t="s">
        <v>193</v>
      </c>
      <c r="V126" s="52" t="s">
        <v>193</v>
      </c>
      <c r="W126" s="52">
        <f>IF('1'!W126="НД","НД",'1'!W126/1.2)</f>
        <v>0</v>
      </c>
      <c r="X126" s="52" t="s">
        <v>193</v>
      </c>
      <c r="Y126" s="52">
        <f>IF('1'!X126="НД","НД",'1'!X126/1.2)</f>
        <v>1012.9813333333334</v>
      </c>
      <c r="Z126" s="52" t="s">
        <v>193</v>
      </c>
      <c r="AA126" s="52" t="s">
        <v>193</v>
      </c>
      <c r="AB126" s="52">
        <v>0</v>
      </c>
      <c r="AC126" s="52" t="s">
        <v>193</v>
      </c>
      <c r="AD126" s="52">
        <f>'1'!AJ126/1.2</f>
        <v>0</v>
      </c>
      <c r="AE126" s="52">
        <v>0</v>
      </c>
      <c r="AF126" s="52">
        <f>'1'!AT126/1.2</f>
        <v>37.568750000000001</v>
      </c>
      <c r="AG126" s="52">
        <v>0</v>
      </c>
      <c r="AH126" s="52">
        <f>'1'!BE126/1.2</f>
        <v>0</v>
      </c>
      <c r="AI126" s="52">
        <v>0</v>
      </c>
      <c r="AJ126" s="120">
        <f t="shared" si="24"/>
        <v>37.568750000000001</v>
      </c>
      <c r="AK126" s="110">
        <f t="shared" si="25"/>
        <v>0</v>
      </c>
      <c r="AL126" s="52"/>
    </row>
    <row r="127" spans="1:38" ht="56.25">
      <c r="A127" s="145">
        <f>'1'!A127</f>
        <v>0</v>
      </c>
      <c r="B127" s="25" t="s">
        <v>377</v>
      </c>
      <c r="C127" s="26" t="s">
        <v>378</v>
      </c>
      <c r="D127" s="53" t="s">
        <v>174</v>
      </c>
      <c r="E127" s="265" t="str">
        <f>'1'!E127</f>
        <v>НД</v>
      </c>
      <c r="F127" s="265" t="str">
        <f>'1'!F127</f>
        <v>НД</v>
      </c>
      <c r="G127" s="265" t="str">
        <f>'1'!G127</f>
        <v>НД</v>
      </c>
      <c r="H127" s="114" t="str">
        <f>'1'!H127</f>
        <v>НД</v>
      </c>
      <c r="I127" s="152" t="str">
        <f>IF('1'!I127="НД","НД",'1'!I127/1.2)</f>
        <v>НД</v>
      </c>
      <c r="J127" s="151" t="str">
        <f>IF('1'!L127="НД","НД",'1'!L127/1.2)</f>
        <v>НД</v>
      </c>
      <c r="K127" s="151">
        <v>0</v>
      </c>
      <c r="L127" s="152" t="str">
        <f>IF('1'!U127="НД","НД",'1'!U127/1.2)</f>
        <v>НД</v>
      </c>
      <c r="M127" s="152" t="str">
        <f>IF('1'!V127="НД","НД",'1'!V127/1.2)</f>
        <v>НД</v>
      </c>
      <c r="N127" s="152" t="str">
        <f>IF('1'!W127="НД","НД",'1'!W127/1.2)</f>
        <v>НД</v>
      </c>
      <c r="O127" s="152" t="str">
        <f>IF('1'!X127="НД","НД",'1'!X127/1.2)</f>
        <v>НД</v>
      </c>
      <c r="P127" s="152" t="str">
        <f>IF('1'!Y127="НД","НД",'1'!Y127/1.2)</f>
        <v>НД</v>
      </c>
      <c r="Q127" s="151" t="s">
        <v>193</v>
      </c>
      <c r="R127" s="151" t="s">
        <v>193</v>
      </c>
      <c r="S127" s="151" t="s">
        <v>193</v>
      </c>
      <c r="T127" s="151" t="s">
        <v>193</v>
      </c>
      <c r="U127" s="151" t="s">
        <v>193</v>
      </c>
      <c r="V127" s="151" t="s">
        <v>193</v>
      </c>
      <c r="W127" s="151" t="str">
        <f>IF('1'!W127="НД","НД",'1'!W127/1.2)</f>
        <v>НД</v>
      </c>
      <c r="X127" s="152" t="str">
        <f>IF('1'!W127="НД","НД",'1'!W127/1.2)</f>
        <v>НД</v>
      </c>
      <c r="Y127" s="152" t="str">
        <f>IF('1'!X127="НД","НД",'1'!X127/1.2)</f>
        <v>НД</v>
      </c>
      <c r="Z127" s="151" t="s">
        <v>193</v>
      </c>
      <c r="AA127" s="151" t="s">
        <v>193</v>
      </c>
      <c r="AB127" s="151" t="s">
        <v>193</v>
      </c>
      <c r="AC127" s="151" t="s">
        <v>193</v>
      </c>
      <c r="AD127" s="152" t="s">
        <v>193</v>
      </c>
      <c r="AE127" s="151" t="s">
        <v>193</v>
      </c>
      <c r="AF127" s="152" t="s">
        <v>193</v>
      </c>
      <c r="AG127" s="151" t="s">
        <v>193</v>
      </c>
      <c r="AH127" s="152" t="s">
        <v>193</v>
      </c>
      <c r="AI127" s="151" t="s">
        <v>193</v>
      </c>
      <c r="AJ127" s="152" t="s">
        <v>193</v>
      </c>
      <c r="AK127" s="151" t="s">
        <v>193</v>
      </c>
      <c r="AL127" s="151"/>
    </row>
    <row r="128" spans="1:38" ht="56.25">
      <c r="A128" s="145">
        <f>'1'!A128</f>
        <v>0</v>
      </c>
      <c r="B128" s="25" t="s">
        <v>379</v>
      </c>
      <c r="C128" s="31" t="s">
        <v>380</v>
      </c>
      <c r="D128" s="53" t="s">
        <v>174</v>
      </c>
      <c r="E128" s="265" t="str">
        <f>'1'!E128</f>
        <v>НД</v>
      </c>
      <c r="F128" s="265" t="str">
        <f>'1'!F128</f>
        <v>НД</v>
      </c>
      <c r="G128" s="265" t="str">
        <f>'1'!G128</f>
        <v>НД</v>
      </c>
      <c r="H128" s="114" t="str">
        <f>'1'!H128</f>
        <v>НД</v>
      </c>
      <c r="I128" s="152" t="str">
        <f>IF('1'!I128="НД","НД",'1'!I128/1.2)</f>
        <v>НД</v>
      </c>
      <c r="J128" s="151" t="str">
        <f>IF('1'!L128="НД","НД",'1'!L128/1.2)</f>
        <v>НД</v>
      </c>
      <c r="K128" s="151">
        <v>0</v>
      </c>
      <c r="L128" s="152" t="str">
        <f>IF('1'!U128="НД","НД",'1'!U128/1.2)</f>
        <v>НД</v>
      </c>
      <c r="M128" s="152" t="str">
        <f>IF('1'!V128="НД","НД",'1'!V128/1.2)</f>
        <v>НД</v>
      </c>
      <c r="N128" s="152" t="str">
        <f>IF('1'!W128="НД","НД",'1'!W128/1.2)</f>
        <v>НД</v>
      </c>
      <c r="O128" s="152" t="str">
        <f>IF('1'!X128="НД","НД",'1'!X128/1.2)</f>
        <v>НД</v>
      </c>
      <c r="P128" s="152" t="str">
        <f>IF('1'!Y128="НД","НД",'1'!Y128/1.2)</f>
        <v>НД</v>
      </c>
      <c r="Q128" s="151" t="s">
        <v>193</v>
      </c>
      <c r="R128" s="151" t="s">
        <v>193</v>
      </c>
      <c r="S128" s="151" t="s">
        <v>193</v>
      </c>
      <c r="T128" s="151" t="s">
        <v>193</v>
      </c>
      <c r="U128" s="151" t="s">
        <v>193</v>
      </c>
      <c r="V128" s="151" t="s">
        <v>193</v>
      </c>
      <c r="W128" s="151" t="str">
        <f>IF('1'!W128="НД","НД",'1'!W128/1.2)</f>
        <v>НД</v>
      </c>
      <c r="X128" s="152" t="s">
        <v>193</v>
      </c>
      <c r="Y128" s="152" t="str">
        <f>IF('1'!X128="НД","НД",'1'!X128/1.2)</f>
        <v>НД</v>
      </c>
      <c r="Z128" s="151" t="s">
        <v>193</v>
      </c>
      <c r="AA128" s="151" t="s">
        <v>193</v>
      </c>
      <c r="AB128" s="151" t="s">
        <v>193</v>
      </c>
      <c r="AC128" s="151" t="s">
        <v>193</v>
      </c>
      <c r="AD128" s="152" t="s">
        <v>193</v>
      </c>
      <c r="AE128" s="151" t="s">
        <v>193</v>
      </c>
      <c r="AF128" s="152" t="s">
        <v>193</v>
      </c>
      <c r="AG128" s="151" t="s">
        <v>193</v>
      </c>
      <c r="AH128" s="152" t="s">
        <v>193</v>
      </c>
      <c r="AI128" s="151" t="s">
        <v>193</v>
      </c>
      <c r="AJ128" s="152" t="s">
        <v>193</v>
      </c>
      <c r="AK128" s="151" t="s">
        <v>193</v>
      </c>
      <c r="AL128" s="151"/>
    </row>
    <row r="129" spans="1:38" ht="37.5">
      <c r="A129" s="145">
        <f>'1'!A129</f>
        <v>0</v>
      </c>
      <c r="B129" s="25" t="s">
        <v>381</v>
      </c>
      <c r="C129" s="31" t="s">
        <v>382</v>
      </c>
      <c r="D129" s="53" t="s">
        <v>174</v>
      </c>
      <c r="E129" s="152" t="str">
        <f>E130</f>
        <v>Н</v>
      </c>
      <c r="F129" s="152">
        <f>F130</f>
        <v>2021</v>
      </c>
      <c r="G129" s="152">
        <f>G130</f>
        <v>2021</v>
      </c>
      <c r="H129" s="151">
        <f t="shared" ref="H129:AK129" si="30">SUM(H130:H131)</f>
        <v>0</v>
      </c>
      <c r="I129" s="152">
        <f t="shared" si="30"/>
        <v>0</v>
      </c>
      <c r="J129" s="151">
        <f t="shared" si="30"/>
        <v>0</v>
      </c>
      <c r="K129" s="151">
        <f t="shared" si="30"/>
        <v>0</v>
      </c>
      <c r="L129" s="152">
        <f t="shared" si="30"/>
        <v>1.4053685333333332</v>
      </c>
      <c r="M129" s="152">
        <f t="shared" si="30"/>
        <v>0</v>
      </c>
      <c r="N129" s="152">
        <f t="shared" si="30"/>
        <v>1.4053685333333332</v>
      </c>
      <c r="O129" s="152">
        <f t="shared" si="30"/>
        <v>0</v>
      </c>
      <c r="P129" s="152">
        <f t="shared" si="30"/>
        <v>0</v>
      </c>
      <c r="Q129" s="151">
        <f t="shared" si="30"/>
        <v>0</v>
      </c>
      <c r="R129" s="151">
        <f t="shared" si="30"/>
        <v>0</v>
      </c>
      <c r="S129" s="151">
        <f t="shared" si="30"/>
        <v>0</v>
      </c>
      <c r="T129" s="151">
        <f t="shared" si="30"/>
        <v>0</v>
      </c>
      <c r="U129" s="151">
        <f t="shared" si="30"/>
        <v>0</v>
      </c>
      <c r="V129" s="151">
        <f t="shared" si="30"/>
        <v>0</v>
      </c>
      <c r="W129" s="151">
        <f t="shared" si="30"/>
        <v>0</v>
      </c>
      <c r="X129" s="152">
        <f t="shared" si="30"/>
        <v>0</v>
      </c>
      <c r="Y129" s="152">
        <f t="shared" si="30"/>
        <v>1.4053685333333332</v>
      </c>
      <c r="Z129" s="151">
        <f t="shared" si="30"/>
        <v>0</v>
      </c>
      <c r="AA129" s="151">
        <f t="shared" si="30"/>
        <v>0</v>
      </c>
      <c r="AB129" s="151">
        <f t="shared" si="30"/>
        <v>0</v>
      </c>
      <c r="AC129" s="151">
        <f t="shared" si="30"/>
        <v>0</v>
      </c>
      <c r="AD129" s="152">
        <f t="shared" si="30"/>
        <v>0</v>
      </c>
      <c r="AE129" s="151">
        <f t="shared" si="30"/>
        <v>0</v>
      </c>
      <c r="AF129" s="152">
        <f t="shared" si="30"/>
        <v>1.4053685333333332</v>
      </c>
      <c r="AG129" s="151">
        <f t="shared" si="30"/>
        <v>0</v>
      </c>
      <c r="AH129" s="152">
        <f t="shared" si="30"/>
        <v>0</v>
      </c>
      <c r="AI129" s="151">
        <f t="shared" si="30"/>
        <v>0</v>
      </c>
      <c r="AJ129" s="152">
        <f t="shared" si="30"/>
        <v>1.4053685333333332</v>
      </c>
      <c r="AK129" s="151">
        <f t="shared" si="30"/>
        <v>0</v>
      </c>
      <c r="AL129" s="151"/>
    </row>
    <row r="130" spans="1:38" ht="75">
      <c r="A130" s="28" t="s">
        <v>185</v>
      </c>
      <c r="B130" s="33" t="s">
        <v>381</v>
      </c>
      <c r="C130" s="55" t="s">
        <v>383</v>
      </c>
      <c r="D130" s="35" t="s">
        <v>384</v>
      </c>
      <c r="E130" s="354" t="str">
        <f>'1'!E130</f>
        <v>Н</v>
      </c>
      <c r="F130" s="354">
        <f>'1'!F130</f>
        <v>2021</v>
      </c>
      <c r="G130" s="354">
        <f>'1'!G130</f>
        <v>2021</v>
      </c>
      <c r="H130" s="35" t="str">
        <f>'1'!H130</f>
        <v>НД</v>
      </c>
      <c r="I130" s="52" t="str">
        <f>IF('1'!I130="НД","НД",'1'!I130/1.2)</f>
        <v>НД</v>
      </c>
      <c r="J130" s="52" t="str">
        <f>IF('1'!L130="НД","НД",'1'!L130/1.2)</f>
        <v>НД</v>
      </c>
      <c r="K130" s="52">
        <v>0</v>
      </c>
      <c r="L130" s="52">
        <f>IF('1'!U130="НД","НД",'1'!U130/1.2)</f>
        <v>0.50784719999999994</v>
      </c>
      <c r="M130" s="52">
        <v>0</v>
      </c>
      <c r="N130" s="52">
        <f>'1'!R130/1.2</f>
        <v>0.50784719999999994</v>
      </c>
      <c r="O130" s="52">
        <v>0</v>
      </c>
      <c r="P130" s="52">
        <f>L130-SUM(M130:O130)</f>
        <v>0</v>
      </c>
      <c r="Q130" s="52" t="s">
        <v>193</v>
      </c>
      <c r="R130" s="52" t="s">
        <v>193</v>
      </c>
      <c r="S130" s="52" t="s">
        <v>193</v>
      </c>
      <c r="T130" s="52" t="s">
        <v>193</v>
      </c>
      <c r="U130" s="52" t="s">
        <v>193</v>
      </c>
      <c r="V130" s="52" t="s">
        <v>193</v>
      </c>
      <c r="W130" s="52">
        <f>IF('1'!W130="НД","НД",'1'!W130/1.2)</f>
        <v>0</v>
      </c>
      <c r="X130" s="52" t="s">
        <v>193</v>
      </c>
      <c r="Y130" s="52">
        <f>IF('1'!X130="НД","НД",'1'!X130/1.2)</f>
        <v>0.50784719999999994</v>
      </c>
      <c r="Z130" s="52" t="s">
        <v>193</v>
      </c>
      <c r="AA130" s="52" t="s">
        <v>193</v>
      </c>
      <c r="AB130" s="52">
        <v>0</v>
      </c>
      <c r="AC130" s="52" t="s">
        <v>193</v>
      </c>
      <c r="AD130" s="52">
        <f>'1'!AJ130/1.2</f>
        <v>0</v>
      </c>
      <c r="AE130" s="52">
        <v>0</v>
      </c>
      <c r="AF130" s="52">
        <f>'1'!AT130/1.2</f>
        <v>0.50784719999999994</v>
      </c>
      <c r="AG130" s="52">
        <v>0</v>
      </c>
      <c r="AH130" s="52">
        <f>'1'!BE130/1.2</f>
        <v>0</v>
      </c>
      <c r="AI130" s="52">
        <v>0</v>
      </c>
      <c r="AJ130" s="120">
        <f>AD130+AF130+AH130</f>
        <v>0.50784719999999994</v>
      </c>
      <c r="AK130" s="110">
        <f>AE130+AG130+AI130</f>
        <v>0</v>
      </c>
      <c r="AL130" s="119"/>
    </row>
    <row r="131" spans="1:38" ht="56.25">
      <c r="A131" s="28" t="s">
        <v>185</v>
      </c>
      <c r="B131" s="33" t="s">
        <v>381</v>
      </c>
      <c r="C131" s="55" t="s">
        <v>385</v>
      </c>
      <c r="D131" s="35" t="s">
        <v>386</v>
      </c>
      <c r="E131" s="354" t="str">
        <f>'1'!E131</f>
        <v>Н</v>
      </c>
      <c r="F131" s="354">
        <f>'1'!F131</f>
        <v>2021</v>
      </c>
      <c r="G131" s="354">
        <f>'1'!G131</f>
        <v>2021</v>
      </c>
      <c r="H131" s="35" t="str">
        <f>'1'!H131</f>
        <v>НД</v>
      </c>
      <c r="I131" s="52" t="str">
        <f>IF('1'!I131="НД","НД",'1'!I131/1.2)</f>
        <v>НД</v>
      </c>
      <c r="J131" s="52" t="str">
        <f>IF('1'!L131="НД","НД",'1'!L131/1.2)</f>
        <v>НД</v>
      </c>
      <c r="K131" s="52">
        <v>0</v>
      </c>
      <c r="L131" s="52">
        <f>IF('1'!U131="НД","НД",'1'!U131/1.2)</f>
        <v>0.89752133333333339</v>
      </c>
      <c r="M131" s="52">
        <v>0</v>
      </c>
      <c r="N131" s="52">
        <f>'1'!R131/1.2</f>
        <v>0.89752133333333339</v>
      </c>
      <c r="O131" s="52">
        <v>0</v>
      </c>
      <c r="P131" s="52">
        <f>L131-SUM(M131:O131)</f>
        <v>0</v>
      </c>
      <c r="Q131" s="52" t="s">
        <v>193</v>
      </c>
      <c r="R131" s="52" t="s">
        <v>193</v>
      </c>
      <c r="S131" s="52" t="s">
        <v>193</v>
      </c>
      <c r="T131" s="52" t="s">
        <v>193</v>
      </c>
      <c r="U131" s="52" t="s">
        <v>193</v>
      </c>
      <c r="V131" s="52" t="s">
        <v>193</v>
      </c>
      <c r="W131" s="52">
        <f>IF('1'!W131="НД","НД",'1'!W131/1.2)</f>
        <v>0</v>
      </c>
      <c r="X131" s="52" t="s">
        <v>193</v>
      </c>
      <c r="Y131" s="52">
        <f>IF('1'!X131="НД","НД",'1'!X131/1.2)</f>
        <v>0.89752133333333339</v>
      </c>
      <c r="Z131" s="52" t="s">
        <v>193</v>
      </c>
      <c r="AA131" s="52" t="s">
        <v>193</v>
      </c>
      <c r="AB131" s="52">
        <v>0</v>
      </c>
      <c r="AC131" s="52" t="s">
        <v>193</v>
      </c>
      <c r="AD131" s="52">
        <f>'1'!AJ131/1.2</f>
        <v>0</v>
      </c>
      <c r="AE131" s="52">
        <v>0</v>
      </c>
      <c r="AF131" s="52">
        <f>'1'!AT131/1.2</f>
        <v>0.89752133333333339</v>
      </c>
      <c r="AG131" s="52">
        <v>0</v>
      </c>
      <c r="AH131" s="52">
        <f>'1'!BE131/1.2</f>
        <v>0</v>
      </c>
      <c r="AI131" s="52">
        <v>0</v>
      </c>
      <c r="AJ131" s="120">
        <f>AD131+AF131+AH131</f>
        <v>0.89752133333333339</v>
      </c>
      <c r="AK131" s="110">
        <f>AE131+AG131+AI131</f>
        <v>0</v>
      </c>
      <c r="AL131" s="119"/>
    </row>
    <row r="132" spans="1:38">
      <c r="G132" s="67"/>
      <c r="H132" s="67"/>
      <c r="I132" s="67"/>
      <c r="J132" s="67"/>
      <c r="K132" s="67"/>
      <c r="L132" s="67"/>
      <c r="M132" s="67"/>
      <c r="N132" s="67"/>
      <c r="O132" s="67"/>
      <c r="P132" s="67"/>
      <c r="Q132" s="67"/>
      <c r="R132" s="67"/>
      <c r="S132" s="67"/>
      <c r="T132" s="67"/>
      <c r="U132" s="67"/>
      <c r="V132" s="67"/>
      <c r="W132" s="67"/>
      <c r="X132" s="67"/>
      <c r="Y132" s="67"/>
      <c r="Z132" s="67"/>
      <c r="AA132" s="67"/>
      <c r="AB132" s="67"/>
      <c r="AC132" s="67"/>
      <c r="AD132" s="67"/>
      <c r="AE132" s="67"/>
      <c r="AF132" s="67"/>
      <c r="AG132" s="67"/>
      <c r="AH132" s="67"/>
      <c r="AI132" s="67"/>
      <c r="AJ132" s="67"/>
      <c r="AK132" s="67"/>
    </row>
    <row r="133" spans="1:38">
      <c r="G133" s="67"/>
      <c r="H133" s="67"/>
      <c r="I133" s="67"/>
      <c r="J133" s="67"/>
      <c r="K133" s="67"/>
      <c r="L133" s="67"/>
      <c r="M133" s="67"/>
      <c r="N133" s="67"/>
      <c r="O133" s="67"/>
      <c r="P133" s="67"/>
      <c r="Q133" s="67"/>
      <c r="R133" s="67"/>
      <c r="S133" s="67"/>
      <c r="T133" s="67"/>
      <c r="U133" s="67"/>
      <c r="V133" s="67"/>
      <c r="W133" s="67"/>
      <c r="X133" s="67"/>
      <c r="Y133" s="67"/>
      <c r="Z133" s="67"/>
      <c r="AA133" s="67"/>
      <c r="AB133" s="67"/>
      <c r="AC133" s="67"/>
      <c r="AD133" s="67"/>
      <c r="AE133" s="67"/>
      <c r="AF133" s="67"/>
      <c r="AG133" s="67"/>
      <c r="AH133" s="67"/>
      <c r="AI133" s="67"/>
      <c r="AJ133" s="67"/>
      <c r="AK133" s="67"/>
    </row>
    <row r="134" spans="1:38">
      <c r="G134" s="67"/>
      <c r="H134" s="67"/>
      <c r="I134" s="67"/>
      <c r="J134" s="67"/>
      <c r="K134" s="67"/>
      <c r="L134" s="67"/>
      <c r="M134" s="67"/>
      <c r="N134" s="67"/>
      <c r="O134" s="67"/>
      <c r="P134" s="67"/>
      <c r="Q134" s="67"/>
      <c r="R134" s="67"/>
      <c r="S134" s="67"/>
      <c r="T134" s="67"/>
      <c r="U134" s="67"/>
      <c r="V134" s="67"/>
      <c r="W134" s="67"/>
      <c r="X134" s="67"/>
      <c r="Y134" s="67"/>
      <c r="Z134" s="67"/>
      <c r="AA134" s="67"/>
      <c r="AB134" s="67"/>
      <c r="AC134" s="67"/>
      <c r="AD134" s="67"/>
      <c r="AE134" s="67"/>
      <c r="AF134" s="67"/>
      <c r="AG134" s="67"/>
      <c r="AH134" s="67"/>
      <c r="AI134" s="67"/>
      <c r="AJ134" s="67"/>
      <c r="AK134" s="67"/>
    </row>
    <row r="135" spans="1:38">
      <c r="G135" s="67"/>
      <c r="H135" s="67"/>
      <c r="I135" s="67"/>
      <c r="J135" s="67"/>
      <c r="K135" s="67"/>
      <c r="L135" s="67"/>
      <c r="M135" s="67"/>
      <c r="N135" s="67"/>
      <c r="O135" s="67"/>
      <c r="P135" s="67"/>
      <c r="Q135" s="67"/>
      <c r="R135" s="67"/>
      <c r="S135" s="67"/>
      <c r="T135" s="67"/>
      <c r="U135" s="67"/>
      <c r="V135" s="67"/>
      <c r="W135" s="67"/>
      <c r="X135" s="67"/>
      <c r="Y135" s="67"/>
      <c r="Z135" s="67"/>
      <c r="AA135" s="67"/>
      <c r="AB135" s="67"/>
      <c r="AC135" s="67"/>
      <c r="AD135" s="67"/>
      <c r="AE135" s="67"/>
      <c r="AF135" s="67"/>
      <c r="AG135" s="67"/>
      <c r="AH135" s="67"/>
      <c r="AI135" s="67"/>
      <c r="AJ135" s="67"/>
      <c r="AK135" s="67"/>
    </row>
    <row r="136" spans="1:38">
      <c r="G136" s="67"/>
      <c r="H136" s="67"/>
      <c r="I136" s="67"/>
      <c r="J136" s="67"/>
      <c r="K136" s="67"/>
      <c r="L136" s="67"/>
      <c r="M136" s="67"/>
      <c r="N136" s="67"/>
      <c r="O136" s="67"/>
      <c r="P136" s="67"/>
      <c r="Q136" s="67"/>
      <c r="R136" s="67"/>
      <c r="S136" s="67"/>
      <c r="T136" s="67"/>
      <c r="U136" s="67"/>
      <c r="V136" s="67"/>
      <c r="W136" s="67"/>
      <c r="X136" s="67"/>
      <c r="Y136" s="67"/>
      <c r="Z136" s="67"/>
      <c r="AA136" s="67"/>
      <c r="AB136" s="67"/>
      <c r="AC136" s="67"/>
      <c r="AD136" s="67"/>
      <c r="AE136" s="67"/>
      <c r="AF136" s="67"/>
      <c r="AG136" s="67"/>
      <c r="AH136" s="67"/>
      <c r="AI136" s="67"/>
      <c r="AJ136" s="67"/>
      <c r="AK136" s="67"/>
    </row>
    <row r="137" spans="1:38">
      <c r="G137" s="67"/>
      <c r="H137" s="67"/>
      <c r="I137" s="67"/>
      <c r="J137" s="67"/>
      <c r="K137" s="67"/>
      <c r="L137" s="67"/>
      <c r="M137" s="67"/>
      <c r="N137" s="67"/>
      <c r="O137" s="67"/>
      <c r="P137" s="67"/>
      <c r="Q137" s="67"/>
      <c r="R137" s="67"/>
      <c r="S137" s="67"/>
      <c r="T137" s="67"/>
      <c r="U137" s="67"/>
      <c r="V137" s="67"/>
      <c r="W137" s="67"/>
      <c r="X137" s="67"/>
      <c r="Y137" s="67"/>
      <c r="Z137" s="67"/>
      <c r="AA137" s="67"/>
      <c r="AB137" s="67"/>
      <c r="AC137" s="67"/>
      <c r="AD137" s="67"/>
      <c r="AE137" s="67"/>
      <c r="AF137" s="67"/>
      <c r="AG137" s="67"/>
      <c r="AH137" s="67"/>
      <c r="AI137" s="67"/>
      <c r="AJ137" s="67"/>
      <c r="AK137" s="67"/>
    </row>
    <row r="138" spans="1:38">
      <c r="G138" s="67"/>
      <c r="H138" s="67"/>
      <c r="I138" s="67"/>
      <c r="J138" s="67"/>
      <c r="K138" s="67"/>
      <c r="L138" s="67"/>
      <c r="M138" s="67"/>
      <c r="N138" s="67"/>
      <c r="O138" s="67"/>
      <c r="P138" s="67"/>
      <c r="Q138" s="67"/>
      <c r="R138" s="67"/>
      <c r="S138" s="67"/>
      <c r="T138" s="67"/>
      <c r="U138" s="67"/>
      <c r="V138" s="67"/>
      <c r="W138" s="67"/>
      <c r="X138" s="67"/>
      <c r="Y138" s="67"/>
      <c r="Z138" s="67"/>
      <c r="AA138" s="67"/>
      <c r="AB138" s="67"/>
      <c r="AC138" s="67"/>
      <c r="AD138" s="67"/>
      <c r="AE138" s="67"/>
      <c r="AF138" s="67"/>
      <c r="AG138" s="67"/>
      <c r="AH138" s="67"/>
      <c r="AI138" s="67"/>
      <c r="AJ138" s="67"/>
      <c r="AK138" s="67"/>
    </row>
    <row r="139" spans="1:38">
      <c r="G139" s="67"/>
      <c r="H139" s="67"/>
      <c r="I139" s="67"/>
      <c r="J139" s="67"/>
      <c r="K139" s="67"/>
      <c r="L139" s="67"/>
      <c r="M139" s="67"/>
      <c r="N139" s="67"/>
      <c r="O139" s="67"/>
      <c r="P139" s="67"/>
      <c r="Q139" s="67"/>
      <c r="R139" s="67"/>
      <c r="S139" s="67"/>
      <c r="T139" s="67"/>
      <c r="U139" s="67"/>
      <c r="V139" s="67"/>
      <c r="W139" s="67"/>
      <c r="X139" s="67"/>
      <c r="Y139" s="67"/>
      <c r="Z139" s="67"/>
      <c r="AA139" s="67"/>
      <c r="AB139" s="67"/>
      <c r="AC139" s="67"/>
      <c r="AD139" s="67"/>
      <c r="AE139" s="67"/>
      <c r="AF139" s="67"/>
      <c r="AG139" s="67"/>
      <c r="AH139" s="67"/>
      <c r="AI139" s="67"/>
      <c r="AJ139" s="67"/>
      <c r="AK139" s="67"/>
    </row>
    <row r="140" spans="1:38">
      <c r="G140" s="67"/>
      <c r="H140" s="67"/>
      <c r="I140" s="67"/>
      <c r="J140" s="67"/>
      <c r="K140" s="67"/>
      <c r="L140" s="67"/>
      <c r="M140" s="67"/>
      <c r="N140" s="67"/>
      <c r="O140" s="67"/>
      <c r="P140" s="67"/>
      <c r="Q140" s="67"/>
      <c r="R140" s="67"/>
      <c r="S140" s="67"/>
      <c r="T140" s="67"/>
      <c r="U140" s="67"/>
      <c r="V140" s="67"/>
      <c r="W140" s="67"/>
      <c r="X140" s="67"/>
      <c r="Y140" s="67"/>
      <c r="Z140" s="67"/>
      <c r="AA140" s="67"/>
      <c r="AB140" s="67"/>
      <c r="AC140" s="67"/>
      <c r="AD140" s="67"/>
      <c r="AE140" s="67"/>
      <c r="AF140" s="67"/>
      <c r="AG140" s="67"/>
      <c r="AH140" s="67"/>
      <c r="AI140" s="67"/>
      <c r="AJ140" s="67"/>
      <c r="AK140" s="67"/>
    </row>
    <row r="141" spans="1:38">
      <c r="G141" s="67"/>
      <c r="H141" s="67"/>
      <c r="I141" s="67"/>
      <c r="J141" s="67"/>
      <c r="K141" s="67"/>
      <c r="L141" s="67"/>
      <c r="M141" s="67"/>
      <c r="N141" s="67"/>
      <c r="O141" s="67"/>
      <c r="P141" s="67"/>
      <c r="Q141" s="67"/>
      <c r="R141" s="67"/>
      <c r="S141" s="67"/>
      <c r="T141" s="67"/>
      <c r="U141" s="67"/>
      <c r="V141" s="67"/>
      <c r="W141" s="67"/>
      <c r="X141" s="67"/>
      <c r="Y141" s="67"/>
      <c r="Z141" s="67"/>
      <c r="AA141" s="67"/>
      <c r="AB141" s="67"/>
      <c r="AC141" s="67"/>
      <c r="AD141" s="67"/>
      <c r="AE141" s="67"/>
      <c r="AF141" s="67"/>
      <c r="AG141" s="67"/>
      <c r="AH141" s="67"/>
      <c r="AI141" s="67"/>
      <c r="AJ141" s="67"/>
      <c r="AK141" s="67"/>
    </row>
    <row r="142" spans="1:38">
      <c r="G142" s="67"/>
      <c r="H142" s="67"/>
      <c r="I142" s="67"/>
      <c r="J142" s="67"/>
      <c r="K142" s="67"/>
      <c r="L142" s="67"/>
      <c r="M142" s="67"/>
      <c r="N142" s="67"/>
      <c r="O142" s="67"/>
      <c r="P142" s="67"/>
      <c r="Q142" s="67"/>
      <c r="R142" s="67"/>
      <c r="S142" s="67"/>
      <c r="T142" s="67"/>
      <c r="U142" s="67"/>
      <c r="V142" s="67"/>
      <c r="W142" s="67"/>
      <c r="X142" s="67"/>
      <c r="Y142" s="67"/>
      <c r="Z142" s="67"/>
      <c r="AA142" s="67"/>
      <c r="AB142" s="67"/>
      <c r="AC142" s="67"/>
      <c r="AD142" s="67"/>
      <c r="AE142" s="67"/>
      <c r="AF142" s="67"/>
      <c r="AG142" s="67"/>
      <c r="AH142" s="67"/>
      <c r="AI142" s="67"/>
      <c r="AJ142" s="67"/>
      <c r="AK142" s="67"/>
    </row>
    <row r="143" spans="1:38">
      <c r="G143" s="67"/>
      <c r="H143" s="67"/>
      <c r="I143" s="67"/>
      <c r="J143" s="67"/>
      <c r="K143" s="67"/>
      <c r="L143" s="67"/>
      <c r="M143" s="67"/>
      <c r="N143" s="67"/>
      <c r="O143" s="67"/>
      <c r="P143" s="67"/>
      <c r="Q143" s="67"/>
      <c r="R143" s="67"/>
      <c r="S143" s="67"/>
      <c r="T143" s="67"/>
      <c r="U143" s="67"/>
      <c r="V143" s="67"/>
      <c r="W143" s="67"/>
      <c r="X143" s="67"/>
      <c r="Y143" s="67"/>
      <c r="Z143" s="67"/>
      <c r="AA143" s="67"/>
      <c r="AB143" s="67"/>
      <c r="AC143" s="67"/>
      <c r="AD143" s="67"/>
      <c r="AE143" s="67"/>
      <c r="AF143" s="67"/>
      <c r="AG143" s="67"/>
      <c r="AH143" s="67"/>
      <c r="AI143" s="67"/>
      <c r="AJ143" s="67"/>
      <c r="AK143" s="67"/>
    </row>
    <row r="144" spans="1:38">
      <c r="G144" s="67"/>
      <c r="H144" s="67"/>
      <c r="I144" s="67"/>
      <c r="J144" s="67"/>
      <c r="K144" s="67"/>
      <c r="L144" s="67"/>
      <c r="M144" s="67"/>
      <c r="N144" s="67"/>
      <c r="O144" s="67"/>
      <c r="P144" s="67"/>
      <c r="Q144" s="67"/>
      <c r="R144" s="67"/>
      <c r="S144" s="67"/>
      <c r="T144" s="67"/>
      <c r="U144" s="67"/>
      <c r="V144" s="67"/>
      <c r="W144" s="67"/>
      <c r="X144" s="67"/>
      <c r="Y144" s="67"/>
      <c r="Z144" s="67"/>
      <c r="AA144" s="67"/>
      <c r="AB144" s="67"/>
      <c r="AC144" s="67"/>
      <c r="AD144" s="67"/>
      <c r="AE144" s="67"/>
      <c r="AF144" s="67"/>
      <c r="AG144" s="67"/>
      <c r="AH144" s="67"/>
      <c r="AI144" s="67"/>
      <c r="AJ144" s="67"/>
      <c r="AK144" s="67"/>
    </row>
    <row r="145" spans="7:37">
      <c r="G145" s="67"/>
      <c r="H145" s="67"/>
      <c r="I145" s="67"/>
      <c r="J145" s="67"/>
      <c r="K145" s="67"/>
      <c r="L145" s="67"/>
      <c r="M145" s="67"/>
      <c r="N145" s="67"/>
      <c r="O145" s="67"/>
      <c r="P145" s="67"/>
      <c r="Q145" s="67"/>
      <c r="R145" s="67"/>
      <c r="S145" s="67"/>
      <c r="T145" s="67"/>
      <c r="U145" s="67"/>
      <c r="V145" s="67"/>
      <c r="W145" s="67"/>
      <c r="X145" s="67"/>
      <c r="Y145" s="67"/>
      <c r="Z145" s="67"/>
      <c r="AA145" s="67"/>
      <c r="AB145" s="67"/>
      <c r="AC145" s="67"/>
      <c r="AD145" s="67"/>
      <c r="AE145" s="67"/>
      <c r="AF145" s="67"/>
      <c r="AG145" s="67"/>
      <c r="AH145" s="67"/>
      <c r="AI145" s="67"/>
      <c r="AJ145" s="67"/>
      <c r="AK145" s="67"/>
    </row>
    <row r="146" spans="7:37">
      <c r="G146" s="67"/>
      <c r="H146" s="67"/>
      <c r="I146" s="67"/>
      <c r="J146" s="67"/>
      <c r="K146" s="67"/>
      <c r="L146" s="67"/>
      <c r="M146" s="67"/>
      <c r="N146" s="67"/>
      <c r="O146" s="67"/>
      <c r="P146" s="67"/>
      <c r="Q146" s="67"/>
      <c r="R146" s="67"/>
      <c r="S146" s="67"/>
      <c r="T146" s="67"/>
      <c r="U146" s="67"/>
      <c r="V146" s="67"/>
      <c r="W146" s="67"/>
      <c r="X146" s="67"/>
      <c r="Y146" s="67"/>
      <c r="Z146" s="67"/>
      <c r="AA146" s="67"/>
      <c r="AB146" s="67"/>
      <c r="AC146" s="67"/>
      <c r="AD146" s="67"/>
      <c r="AE146" s="67"/>
      <c r="AF146" s="67"/>
      <c r="AG146" s="67"/>
      <c r="AH146" s="67"/>
      <c r="AI146" s="67"/>
      <c r="AJ146" s="67"/>
      <c r="AK146" s="67"/>
    </row>
    <row r="147" spans="7:37">
      <c r="G147" s="67"/>
      <c r="H147" s="67"/>
      <c r="I147" s="67"/>
      <c r="J147" s="67"/>
      <c r="K147" s="67"/>
      <c r="L147" s="67"/>
      <c r="M147" s="67"/>
      <c r="N147" s="67"/>
      <c r="O147" s="67"/>
      <c r="P147" s="67"/>
      <c r="Q147" s="67"/>
      <c r="R147" s="67"/>
      <c r="S147" s="67"/>
      <c r="T147" s="67"/>
      <c r="U147" s="67"/>
      <c r="V147" s="67"/>
      <c r="W147" s="67"/>
      <c r="X147" s="67"/>
      <c r="Y147" s="67"/>
      <c r="Z147" s="67"/>
      <c r="AA147" s="67"/>
      <c r="AB147" s="67"/>
      <c r="AC147" s="67"/>
      <c r="AD147" s="67"/>
      <c r="AE147" s="67"/>
      <c r="AF147" s="67"/>
      <c r="AG147" s="67"/>
      <c r="AH147" s="67"/>
      <c r="AI147" s="67"/>
      <c r="AJ147" s="67"/>
      <c r="AK147" s="67"/>
    </row>
    <row r="148" spans="7:37">
      <c r="G148" s="67"/>
      <c r="H148" s="67"/>
      <c r="I148" s="67"/>
      <c r="J148" s="67"/>
      <c r="K148" s="67"/>
      <c r="L148" s="67"/>
      <c r="M148" s="67"/>
      <c r="N148" s="67"/>
      <c r="O148" s="67"/>
      <c r="P148" s="67"/>
      <c r="Q148" s="67"/>
      <c r="R148" s="67"/>
      <c r="S148" s="67"/>
      <c r="T148" s="67"/>
      <c r="U148" s="67"/>
      <c r="V148" s="67"/>
      <c r="W148" s="67"/>
      <c r="X148" s="67"/>
      <c r="Y148" s="67"/>
      <c r="Z148" s="67"/>
      <c r="AA148" s="67"/>
      <c r="AB148" s="67"/>
      <c r="AC148" s="67"/>
      <c r="AD148" s="67"/>
      <c r="AE148" s="67"/>
      <c r="AF148" s="67"/>
      <c r="AG148" s="67"/>
      <c r="AH148" s="67"/>
      <c r="AI148" s="67"/>
      <c r="AJ148" s="67"/>
      <c r="AK148" s="67"/>
    </row>
    <row r="149" spans="7:37">
      <c r="G149" s="67"/>
      <c r="H149" s="67"/>
      <c r="I149" s="67"/>
      <c r="J149" s="67"/>
      <c r="K149" s="67"/>
      <c r="L149" s="67"/>
      <c r="M149" s="67"/>
      <c r="N149" s="67"/>
      <c r="O149" s="67"/>
      <c r="P149" s="67"/>
      <c r="Q149" s="67"/>
      <c r="R149" s="67"/>
      <c r="S149" s="67"/>
      <c r="T149" s="67"/>
      <c r="U149" s="67"/>
      <c r="V149" s="67"/>
      <c r="W149" s="67"/>
      <c r="X149" s="67"/>
      <c r="Y149" s="67"/>
      <c r="Z149" s="67"/>
      <c r="AA149" s="67"/>
      <c r="AB149" s="67"/>
      <c r="AC149" s="67"/>
      <c r="AD149" s="67"/>
      <c r="AE149" s="67"/>
      <c r="AF149" s="67"/>
      <c r="AG149" s="67"/>
      <c r="AH149" s="67"/>
      <c r="AI149" s="67"/>
      <c r="AJ149" s="67"/>
      <c r="AK149" s="67"/>
    </row>
    <row r="150" spans="7:37">
      <c r="G150" s="67"/>
      <c r="H150" s="67"/>
      <c r="I150" s="67"/>
      <c r="J150" s="67"/>
      <c r="K150" s="67"/>
      <c r="L150" s="67"/>
      <c r="M150" s="67"/>
      <c r="N150" s="67"/>
      <c r="O150" s="67"/>
      <c r="P150" s="67"/>
      <c r="Q150" s="67"/>
      <c r="R150" s="67"/>
      <c r="S150" s="67"/>
      <c r="T150" s="67"/>
      <c r="U150" s="67"/>
      <c r="V150" s="67"/>
      <c r="W150" s="67"/>
      <c r="X150" s="67"/>
      <c r="Y150" s="67"/>
      <c r="Z150" s="67"/>
      <c r="AA150" s="67"/>
      <c r="AB150" s="67"/>
      <c r="AC150" s="67"/>
      <c r="AD150" s="67"/>
      <c r="AE150" s="67"/>
      <c r="AF150" s="67"/>
      <c r="AG150" s="67"/>
      <c r="AH150" s="67"/>
      <c r="AI150" s="67"/>
      <c r="AJ150" s="67"/>
      <c r="AK150" s="67"/>
    </row>
    <row r="151" spans="7:37">
      <c r="G151" s="67"/>
      <c r="H151" s="67"/>
      <c r="I151" s="67"/>
      <c r="J151" s="67"/>
      <c r="K151" s="67"/>
      <c r="L151" s="67"/>
      <c r="M151" s="67"/>
      <c r="N151" s="67"/>
      <c r="O151" s="67"/>
      <c r="P151" s="67"/>
      <c r="Q151" s="67"/>
      <c r="R151" s="67"/>
      <c r="S151" s="67"/>
      <c r="T151" s="67"/>
      <c r="U151" s="67"/>
      <c r="V151" s="67"/>
      <c r="W151" s="67"/>
      <c r="X151" s="67"/>
      <c r="Y151" s="67"/>
      <c r="Z151" s="67"/>
      <c r="AA151" s="67"/>
      <c r="AB151" s="67"/>
      <c r="AC151" s="67"/>
      <c r="AD151" s="67"/>
      <c r="AE151" s="67"/>
      <c r="AF151" s="67"/>
      <c r="AG151" s="67"/>
      <c r="AH151" s="67"/>
      <c r="AI151" s="67"/>
      <c r="AJ151" s="67"/>
      <c r="AK151" s="67"/>
    </row>
    <row r="152" spans="7:37">
      <c r="G152" s="67"/>
      <c r="H152" s="67"/>
      <c r="I152" s="67"/>
      <c r="J152" s="67"/>
      <c r="K152" s="67"/>
      <c r="L152" s="67"/>
      <c r="M152" s="67"/>
      <c r="N152" s="67"/>
      <c r="O152" s="67"/>
      <c r="P152" s="67"/>
      <c r="Q152" s="67"/>
      <c r="R152" s="67"/>
      <c r="S152" s="67"/>
      <c r="T152" s="67"/>
      <c r="U152" s="67"/>
      <c r="V152" s="67"/>
      <c r="W152" s="67"/>
      <c r="X152" s="67"/>
      <c r="Y152" s="67"/>
      <c r="Z152" s="67"/>
      <c r="AA152" s="67"/>
      <c r="AB152" s="67"/>
      <c r="AC152" s="67"/>
      <c r="AD152" s="67"/>
      <c r="AE152" s="67"/>
      <c r="AF152" s="67"/>
      <c r="AG152" s="67"/>
      <c r="AH152" s="67"/>
      <c r="AI152" s="67"/>
      <c r="AJ152" s="67"/>
      <c r="AK152" s="67"/>
    </row>
    <row r="153" spans="7:37">
      <c r="G153" s="67"/>
      <c r="H153" s="67"/>
      <c r="I153" s="67"/>
      <c r="J153" s="67"/>
      <c r="K153" s="67"/>
      <c r="L153" s="67"/>
      <c r="M153" s="67"/>
      <c r="N153" s="67"/>
      <c r="O153" s="67"/>
      <c r="P153" s="67"/>
      <c r="Q153" s="67"/>
      <c r="R153" s="67"/>
      <c r="S153" s="67"/>
      <c r="T153" s="67"/>
      <c r="U153" s="67"/>
      <c r="V153" s="67"/>
      <c r="W153" s="67"/>
      <c r="X153" s="67"/>
      <c r="Y153" s="67"/>
      <c r="Z153" s="67"/>
      <c r="AA153" s="67"/>
      <c r="AB153" s="67"/>
      <c r="AC153" s="67"/>
      <c r="AD153" s="67"/>
      <c r="AE153" s="67"/>
      <c r="AF153" s="67"/>
      <c r="AG153" s="67"/>
      <c r="AH153" s="67"/>
      <c r="AI153" s="67"/>
      <c r="AJ153" s="67"/>
      <c r="AK153" s="67"/>
    </row>
    <row r="154" spans="7:37">
      <c r="G154" s="67"/>
      <c r="H154" s="67"/>
      <c r="I154" s="67"/>
      <c r="J154" s="67"/>
      <c r="K154" s="67"/>
      <c r="L154" s="67"/>
      <c r="M154" s="67"/>
      <c r="N154" s="67"/>
      <c r="O154" s="67"/>
      <c r="P154" s="67"/>
      <c r="Q154" s="67"/>
      <c r="R154" s="67"/>
      <c r="S154" s="67"/>
      <c r="T154" s="67"/>
      <c r="U154" s="67"/>
      <c r="V154" s="67"/>
      <c r="W154" s="67"/>
      <c r="X154" s="67"/>
      <c r="Y154" s="67"/>
      <c r="Z154" s="67"/>
      <c r="AA154" s="67"/>
      <c r="AB154" s="67"/>
      <c r="AC154" s="67"/>
      <c r="AD154" s="67"/>
      <c r="AE154" s="67"/>
      <c r="AF154" s="67"/>
      <c r="AG154" s="67"/>
      <c r="AH154" s="67"/>
      <c r="AI154" s="67"/>
      <c r="AJ154" s="67"/>
      <c r="AK154" s="67"/>
    </row>
    <row r="155" spans="7:37">
      <c r="G155" s="67"/>
      <c r="H155" s="67"/>
      <c r="I155" s="67"/>
      <c r="J155" s="67"/>
      <c r="K155" s="67"/>
      <c r="L155" s="67"/>
      <c r="M155" s="67"/>
      <c r="N155" s="67"/>
      <c r="O155" s="67"/>
      <c r="P155" s="67"/>
      <c r="Q155" s="67"/>
      <c r="R155" s="67"/>
      <c r="S155" s="67"/>
      <c r="T155" s="67"/>
      <c r="U155" s="67"/>
      <c r="V155" s="67"/>
      <c r="W155" s="67"/>
      <c r="X155" s="67"/>
      <c r="Y155" s="67"/>
      <c r="Z155" s="67"/>
      <c r="AA155" s="67"/>
      <c r="AB155" s="67"/>
      <c r="AC155" s="67"/>
      <c r="AD155" s="67"/>
      <c r="AE155" s="67"/>
      <c r="AF155" s="67"/>
      <c r="AG155" s="67"/>
      <c r="AH155" s="67"/>
      <c r="AI155" s="67"/>
      <c r="AJ155" s="67"/>
      <c r="AK155" s="67"/>
    </row>
    <row r="156" spans="7:37">
      <c r="G156" s="67"/>
      <c r="H156" s="67"/>
      <c r="I156" s="67"/>
      <c r="J156" s="67"/>
      <c r="K156" s="67"/>
      <c r="L156" s="67"/>
      <c r="M156" s="67"/>
      <c r="N156" s="67"/>
      <c r="O156" s="67"/>
      <c r="P156" s="67"/>
      <c r="Q156" s="67"/>
      <c r="R156" s="67"/>
      <c r="S156" s="67"/>
      <c r="T156" s="67"/>
      <c r="U156" s="67"/>
      <c r="V156" s="67"/>
      <c r="W156" s="67"/>
      <c r="X156" s="67"/>
      <c r="Y156" s="67"/>
      <c r="Z156" s="67"/>
      <c r="AA156" s="67"/>
      <c r="AB156" s="67"/>
      <c r="AC156" s="67"/>
      <c r="AD156" s="67"/>
      <c r="AE156" s="67"/>
      <c r="AF156" s="67"/>
      <c r="AG156" s="67"/>
      <c r="AH156" s="67"/>
      <c r="AI156" s="67"/>
      <c r="AJ156" s="67"/>
      <c r="AK156" s="67"/>
    </row>
    <row r="157" spans="7:37">
      <c r="G157" s="67"/>
      <c r="H157" s="67"/>
      <c r="I157" s="67"/>
      <c r="J157" s="67"/>
      <c r="K157" s="67"/>
      <c r="L157" s="67"/>
      <c r="M157" s="67"/>
      <c r="N157" s="67"/>
      <c r="O157" s="67"/>
      <c r="P157" s="67"/>
      <c r="Q157" s="67"/>
      <c r="R157" s="67"/>
      <c r="S157" s="67"/>
      <c r="T157" s="67"/>
      <c r="U157" s="67"/>
      <c r="V157" s="67"/>
      <c r="W157" s="67"/>
      <c r="X157" s="67"/>
      <c r="Y157" s="67"/>
      <c r="Z157" s="67"/>
      <c r="AA157" s="67"/>
      <c r="AB157" s="67"/>
      <c r="AC157" s="67"/>
      <c r="AD157" s="67"/>
      <c r="AE157" s="67"/>
      <c r="AF157" s="67"/>
      <c r="AG157" s="67"/>
      <c r="AH157" s="67"/>
      <c r="AI157" s="67"/>
      <c r="AJ157" s="67"/>
      <c r="AK157" s="67"/>
    </row>
    <row r="158" spans="7:37">
      <c r="G158" s="67"/>
      <c r="H158" s="67"/>
      <c r="I158" s="67"/>
      <c r="J158" s="67"/>
      <c r="K158" s="67"/>
      <c r="L158" s="67"/>
      <c r="M158" s="67"/>
      <c r="N158" s="67"/>
      <c r="O158" s="67"/>
      <c r="P158" s="67"/>
      <c r="Q158" s="67"/>
      <c r="R158" s="67"/>
      <c r="S158" s="67"/>
      <c r="T158" s="67"/>
      <c r="U158" s="67"/>
      <c r="V158" s="67"/>
      <c r="W158" s="67"/>
      <c r="X158" s="67"/>
      <c r="Y158" s="67"/>
      <c r="Z158" s="67"/>
      <c r="AA158" s="67"/>
      <c r="AB158" s="67"/>
      <c r="AC158" s="67"/>
      <c r="AD158" s="67"/>
      <c r="AE158" s="67"/>
      <c r="AF158" s="67"/>
      <c r="AG158" s="67"/>
      <c r="AH158" s="67"/>
      <c r="AI158" s="67"/>
      <c r="AJ158" s="67"/>
      <c r="AK158" s="67"/>
    </row>
    <row r="159" spans="7:37">
      <c r="G159" s="67"/>
      <c r="H159" s="67"/>
      <c r="I159" s="67"/>
      <c r="J159" s="67"/>
      <c r="K159" s="67"/>
      <c r="L159" s="67"/>
      <c r="M159" s="67"/>
      <c r="N159" s="67"/>
      <c r="O159" s="67"/>
      <c r="P159" s="67"/>
      <c r="Q159" s="67"/>
      <c r="R159" s="67"/>
      <c r="S159" s="67"/>
      <c r="T159" s="67"/>
      <c r="U159" s="67"/>
      <c r="V159" s="67"/>
      <c r="W159" s="67"/>
      <c r="X159" s="67"/>
      <c r="Y159" s="67"/>
      <c r="Z159" s="67"/>
      <c r="AA159" s="67"/>
      <c r="AB159" s="67"/>
      <c r="AC159" s="67"/>
      <c r="AD159" s="67"/>
      <c r="AE159" s="67"/>
      <c r="AF159" s="67"/>
      <c r="AG159" s="67"/>
      <c r="AH159" s="67"/>
      <c r="AI159" s="67"/>
      <c r="AJ159" s="67"/>
      <c r="AK159" s="67"/>
    </row>
    <row r="160" spans="7:37">
      <c r="G160" s="67"/>
      <c r="H160" s="67"/>
      <c r="I160" s="67"/>
      <c r="J160" s="67"/>
      <c r="K160" s="67"/>
      <c r="L160" s="67"/>
      <c r="M160" s="67"/>
      <c r="N160" s="67"/>
      <c r="O160" s="67"/>
      <c r="P160" s="67"/>
      <c r="Q160" s="67"/>
      <c r="R160" s="67"/>
      <c r="S160" s="67"/>
      <c r="T160" s="67"/>
      <c r="U160" s="67"/>
      <c r="V160" s="67"/>
      <c r="W160" s="67"/>
      <c r="X160" s="67"/>
      <c r="Y160" s="67"/>
      <c r="Z160" s="67"/>
      <c r="AA160" s="67"/>
      <c r="AB160" s="67"/>
      <c r="AC160" s="67"/>
      <c r="AD160" s="67"/>
      <c r="AE160" s="67"/>
      <c r="AF160" s="67"/>
      <c r="AG160" s="67"/>
      <c r="AH160" s="67"/>
      <c r="AI160" s="67"/>
      <c r="AJ160" s="67"/>
      <c r="AK160" s="67"/>
    </row>
    <row r="161" spans="7:37">
      <c r="G161" s="67"/>
      <c r="H161" s="67"/>
      <c r="I161" s="67"/>
      <c r="J161" s="67"/>
      <c r="K161" s="67"/>
      <c r="L161" s="67"/>
      <c r="M161" s="67"/>
      <c r="N161" s="67"/>
      <c r="O161" s="67"/>
      <c r="P161" s="67"/>
      <c r="Q161" s="67"/>
      <c r="R161" s="67"/>
      <c r="S161" s="67"/>
      <c r="T161" s="67"/>
      <c r="U161" s="67"/>
      <c r="V161" s="67"/>
      <c r="W161" s="67"/>
      <c r="X161" s="67"/>
      <c r="Y161" s="67"/>
      <c r="Z161" s="67"/>
      <c r="AA161" s="67"/>
      <c r="AB161" s="67"/>
      <c r="AC161" s="67"/>
      <c r="AD161" s="67"/>
      <c r="AE161" s="67"/>
      <c r="AF161" s="67"/>
      <c r="AG161" s="67"/>
      <c r="AH161" s="67"/>
      <c r="AI161" s="67"/>
      <c r="AJ161" s="67"/>
      <c r="AK161" s="67"/>
    </row>
    <row r="162" spans="7:37">
      <c r="G162" s="67"/>
      <c r="H162" s="67"/>
      <c r="I162" s="67"/>
      <c r="J162" s="67"/>
      <c r="K162" s="67"/>
      <c r="L162" s="67"/>
      <c r="M162" s="67"/>
      <c r="N162" s="67"/>
      <c r="O162" s="67"/>
      <c r="P162" s="67"/>
      <c r="Q162" s="67"/>
      <c r="R162" s="67"/>
      <c r="S162" s="67"/>
      <c r="T162" s="67"/>
      <c r="U162" s="67"/>
      <c r="V162" s="67"/>
      <c r="W162" s="67"/>
      <c r="X162" s="67"/>
      <c r="Y162" s="67"/>
      <c r="Z162" s="67"/>
      <c r="AA162" s="67"/>
      <c r="AB162" s="67"/>
      <c r="AC162" s="67"/>
      <c r="AD162" s="67"/>
      <c r="AE162" s="67"/>
      <c r="AF162" s="67"/>
      <c r="AG162" s="67"/>
      <c r="AH162" s="67"/>
      <c r="AI162" s="67"/>
      <c r="AJ162" s="67"/>
      <c r="AK162" s="67"/>
    </row>
    <row r="163" spans="7:37">
      <c r="G163" s="67"/>
      <c r="H163" s="67"/>
      <c r="I163" s="67"/>
      <c r="J163" s="67"/>
      <c r="K163" s="67"/>
      <c r="L163" s="67"/>
      <c r="M163" s="67"/>
      <c r="N163" s="67"/>
      <c r="O163" s="67"/>
      <c r="P163" s="67"/>
      <c r="Q163" s="67"/>
      <c r="R163" s="67"/>
      <c r="S163" s="67"/>
      <c r="T163" s="67"/>
      <c r="U163" s="67"/>
      <c r="V163" s="67"/>
      <c r="W163" s="67"/>
      <c r="X163" s="67"/>
      <c r="Y163" s="67"/>
      <c r="Z163" s="67"/>
      <c r="AA163" s="67"/>
      <c r="AB163" s="67"/>
      <c r="AC163" s="67"/>
      <c r="AD163" s="67"/>
      <c r="AE163" s="67"/>
      <c r="AF163" s="67"/>
      <c r="AG163" s="67"/>
      <c r="AH163" s="67"/>
      <c r="AI163" s="67"/>
      <c r="AJ163" s="67"/>
      <c r="AK163" s="67"/>
    </row>
    <row r="164" spans="7:37">
      <c r="G164" s="67"/>
      <c r="H164" s="67"/>
      <c r="I164" s="67"/>
      <c r="J164" s="67"/>
      <c r="K164" s="67"/>
      <c r="L164" s="67"/>
      <c r="M164" s="67"/>
      <c r="N164" s="67"/>
      <c r="O164" s="67"/>
      <c r="P164" s="67"/>
      <c r="Q164" s="67"/>
      <c r="R164" s="67"/>
      <c r="S164" s="67"/>
      <c r="T164" s="67"/>
      <c r="U164" s="67"/>
      <c r="V164" s="67"/>
      <c r="W164" s="67"/>
      <c r="X164" s="67"/>
      <c r="Y164" s="67"/>
      <c r="Z164" s="67"/>
      <c r="AA164" s="67"/>
      <c r="AB164" s="67"/>
      <c r="AC164" s="67"/>
      <c r="AD164" s="67"/>
      <c r="AE164" s="67"/>
      <c r="AF164" s="67"/>
      <c r="AG164" s="67"/>
      <c r="AH164" s="67"/>
      <c r="AI164" s="67"/>
      <c r="AJ164" s="67"/>
      <c r="AK164" s="67"/>
    </row>
    <row r="165" spans="7:37">
      <c r="G165" s="67"/>
      <c r="H165" s="67"/>
      <c r="I165" s="67"/>
      <c r="J165" s="67"/>
      <c r="K165" s="67"/>
      <c r="L165" s="67"/>
      <c r="M165" s="67"/>
      <c r="N165" s="67"/>
      <c r="O165" s="67"/>
      <c r="P165" s="67"/>
      <c r="Q165" s="67"/>
      <c r="R165" s="67"/>
      <c r="S165" s="67"/>
      <c r="T165" s="67"/>
      <c r="U165" s="67"/>
      <c r="V165" s="67"/>
      <c r="W165" s="67"/>
      <c r="X165" s="67"/>
      <c r="Y165" s="67"/>
      <c r="Z165" s="67"/>
      <c r="AA165" s="67"/>
      <c r="AB165" s="67"/>
      <c r="AC165" s="67"/>
      <c r="AD165" s="67"/>
      <c r="AE165" s="67"/>
      <c r="AF165" s="67"/>
      <c r="AG165" s="67"/>
      <c r="AH165" s="67"/>
      <c r="AI165" s="67"/>
      <c r="AJ165" s="67"/>
      <c r="AK165" s="67"/>
    </row>
    <row r="166" spans="7:37">
      <c r="G166" s="67"/>
      <c r="H166" s="67"/>
      <c r="I166" s="67"/>
      <c r="J166" s="67"/>
      <c r="K166" s="67"/>
      <c r="L166" s="67"/>
      <c r="M166" s="67"/>
      <c r="N166" s="67"/>
      <c r="O166" s="67"/>
      <c r="P166" s="67"/>
      <c r="Q166" s="67"/>
      <c r="R166" s="67"/>
      <c r="S166" s="67"/>
      <c r="T166" s="67"/>
      <c r="U166" s="67"/>
      <c r="V166" s="67"/>
      <c r="W166" s="67"/>
      <c r="X166" s="67"/>
      <c r="Y166" s="67"/>
      <c r="Z166" s="67"/>
      <c r="AA166" s="67"/>
      <c r="AB166" s="67"/>
      <c r="AC166" s="67"/>
      <c r="AD166" s="67"/>
      <c r="AE166" s="67"/>
      <c r="AF166" s="67"/>
      <c r="AG166" s="67"/>
      <c r="AH166" s="67"/>
      <c r="AI166" s="67"/>
      <c r="AJ166" s="67"/>
      <c r="AK166" s="67"/>
    </row>
    <row r="167" spans="7:37">
      <c r="G167" s="67"/>
      <c r="H167" s="67"/>
      <c r="I167" s="67"/>
      <c r="J167" s="67"/>
      <c r="K167" s="67"/>
      <c r="L167" s="67"/>
      <c r="M167" s="67"/>
      <c r="N167" s="67"/>
      <c r="O167" s="67"/>
      <c r="P167" s="67"/>
      <c r="Q167" s="67"/>
      <c r="R167" s="67"/>
      <c r="S167" s="67"/>
      <c r="T167" s="67"/>
      <c r="U167" s="67"/>
      <c r="V167" s="67"/>
      <c r="W167" s="67"/>
      <c r="X167" s="67"/>
      <c r="Y167" s="67"/>
      <c r="Z167" s="67"/>
      <c r="AA167" s="67"/>
      <c r="AB167" s="67"/>
      <c r="AC167" s="67"/>
      <c r="AD167" s="67"/>
      <c r="AE167" s="67"/>
      <c r="AF167" s="67"/>
      <c r="AG167" s="67"/>
      <c r="AH167" s="67"/>
      <c r="AI167" s="67"/>
      <c r="AJ167" s="67"/>
      <c r="AK167" s="67"/>
    </row>
    <row r="168" spans="7:37">
      <c r="G168" s="67"/>
      <c r="H168" s="67"/>
      <c r="I168" s="67"/>
      <c r="J168" s="67"/>
      <c r="K168" s="67"/>
      <c r="L168" s="67"/>
      <c r="M168" s="67"/>
      <c r="N168" s="67"/>
      <c r="O168" s="67"/>
      <c r="P168" s="67"/>
      <c r="Q168" s="67"/>
      <c r="R168" s="67"/>
      <c r="S168" s="67"/>
      <c r="T168" s="67"/>
      <c r="U168" s="67"/>
      <c r="V168" s="67"/>
      <c r="W168" s="67"/>
      <c r="X168" s="67"/>
      <c r="Y168" s="67"/>
      <c r="Z168" s="67"/>
      <c r="AA168" s="67"/>
      <c r="AB168" s="67"/>
      <c r="AC168" s="67"/>
      <c r="AD168" s="67"/>
      <c r="AE168" s="67"/>
      <c r="AF168" s="67"/>
      <c r="AG168" s="67"/>
      <c r="AH168" s="67"/>
      <c r="AI168" s="67"/>
      <c r="AJ168" s="67"/>
      <c r="AK168" s="67"/>
    </row>
    <row r="169" spans="7:37">
      <c r="G169" s="67"/>
      <c r="H169" s="67"/>
      <c r="I169" s="67"/>
      <c r="J169" s="67"/>
      <c r="K169" s="67"/>
      <c r="L169" s="67"/>
      <c r="M169" s="67"/>
      <c r="N169" s="67"/>
      <c r="O169" s="67"/>
      <c r="P169" s="67"/>
      <c r="Q169" s="67"/>
      <c r="R169" s="67"/>
      <c r="S169" s="67"/>
      <c r="T169" s="67"/>
      <c r="U169" s="67"/>
      <c r="V169" s="67"/>
      <c r="W169" s="67"/>
      <c r="X169" s="67"/>
      <c r="Y169" s="67"/>
      <c r="Z169" s="67"/>
      <c r="AA169" s="67"/>
      <c r="AB169" s="67"/>
      <c r="AC169" s="67"/>
      <c r="AD169" s="67"/>
      <c r="AE169" s="67"/>
      <c r="AF169" s="67"/>
      <c r="AG169" s="67"/>
      <c r="AH169" s="67"/>
      <c r="AI169" s="67"/>
      <c r="AJ169" s="67"/>
      <c r="AK169" s="67"/>
    </row>
    <row r="170" spans="7:37">
      <c r="G170" s="67"/>
      <c r="H170" s="67"/>
      <c r="I170" s="67"/>
      <c r="J170" s="67"/>
      <c r="K170" s="67"/>
      <c r="L170" s="67"/>
      <c r="M170" s="67"/>
      <c r="N170" s="67"/>
      <c r="O170" s="67"/>
      <c r="P170" s="67"/>
      <c r="Q170" s="67"/>
      <c r="R170" s="67"/>
      <c r="S170" s="67"/>
      <c r="T170" s="67"/>
      <c r="U170" s="67"/>
      <c r="V170" s="67"/>
      <c r="W170" s="67"/>
      <c r="X170" s="67"/>
      <c r="Y170" s="67"/>
      <c r="Z170" s="67"/>
      <c r="AA170" s="67"/>
      <c r="AB170" s="67"/>
      <c r="AC170" s="67"/>
      <c r="AD170" s="67"/>
      <c r="AE170" s="67"/>
      <c r="AF170" s="67"/>
      <c r="AG170" s="67"/>
      <c r="AH170" s="67"/>
      <c r="AI170" s="67"/>
      <c r="AJ170" s="67"/>
      <c r="AK170" s="67"/>
    </row>
    <row r="171" spans="7:37">
      <c r="G171" s="67"/>
      <c r="H171" s="67"/>
      <c r="I171" s="67"/>
      <c r="J171" s="67"/>
      <c r="K171" s="67"/>
      <c r="L171" s="67"/>
      <c r="M171" s="67"/>
      <c r="N171" s="67"/>
      <c r="O171" s="67"/>
      <c r="P171" s="67"/>
      <c r="Q171" s="67"/>
      <c r="R171" s="67"/>
      <c r="S171" s="67"/>
      <c r="T171" s="67"/>
      <c r="U171" s="67"/>
      <c r="V171" s="67"/>
      <c r="W171" s="67"/>
      <c r="X171" s="67"/>
      <c r="Y171" s="67"/>
      <c r="Z171" s="67"/>
      <c r="AA171" s="67"/>
      <c r="AB171" s="67"/>
      <c r="AC171" s="67"/>
      <c r="AD171" s="67"/>
      <c r="AE171" s="67"/>
      <c r="AF171" s="67"/>
      <c r="AG171" s="67"/>
      <c r="AH171" s="67"/>
      <c r="AI171" s="67"/>
      <c r="AJ171" s="67"/>
      <c r="AK171" s="67"/>
    </row>
    <row r="172" spans="7:37">
      <c r="G172" s="67"/>
      <c r="H172" s="67"/>
      <c r="I172" s="67"/>
      <c r="J172" s="67"/>
      <c r="K172" s="67"/>
      <c r="L172" s="67"/>
      <c r="M172" s="67"/>
      <c r="N172" s="67"/>
      <c r="O172" s="67"/>
      <c r="P172" s="67"/>
      <c r="Q172" s="67"/>
      <c r="R172" s="67"/>
      <c r="S172" s="67"/>
      <c r="T172" s="67"/>
      <c r="U172" s="67"/>
      <c r="V172" s="67"/>
      <c r="W172" s="67"/>
      <c r="X172" s="67"/>
      <c r="Y172" s="67"/>
      <c r="Z172" s="67"/>
      <c r="AA172" s="67"/>
      <c r="AB172" s="67"/>
      <c r="AC172" s="67"/>
      <c r="AD172" s="67"/>
      <c r="AE172" s="67"/>
      <c r="AF172" s="67"/>
      <c r="AG172" s="67"/>
      <c r="AH172" s="67"/>
      <c r="AI172" s="67"/>
      <c r="AJ172" s="67"/>
      <c r="AK172" s="67"/>
    </row>
    <row r="173" spans="7:37">
      <c r="G173" s="67"/>
      <c r="H173" s="67"/>
      <c r="I173" s="67"/>
      <c r="J173" s="67"/>
      <c r="K173" s="67"/>
      <c r="L173" s="67"/>
      <c r="M173" s="67"/>
      <c r="N173" s="67"/>
      <c r="O173" s="67"/>
      <c r="P173" s="67"/>
      <c r="Q173" s="67"/>
      <c r="R173" s="67"/>
      <c r="S173" s="67"/>
      <c r="T173" s="67"/>
      <c r="U173" s="67"/>
      <c r="V173" s="67"/>
      <c r="W173" s="67"/>
      <c r="X173" s="67"/>
      <c r="Y173" s="67"/>
      <c r="Z173" s="67"/>
      <c r="AA173" s="67"/>
      <c r="AB173" s="67"/>
      <c r="AC173" s="67"/>
      <c r="AD173" s="67"/>
      <c r="AE173" s="67"/>
      <c r="AF173" s="67"/>
      <c r="AG173" s="67"/>
      <c r="AH173" s="67"/>
      <c r="AI173" s="67"/>
      <c r="AJ173" s="67"/>
      <c r="AK173" s="67"/>
    </row>
    <row r="174" spans="7:37">
      <c r="G174" s="67"/>
      <c r="H174" s="67"/>
      <c r="I174" s="67"/>
      <c r="J174" s="67"/>
      <c r="K174" s="67"/>
      <c r="L174" s="67"/>
      <c r="M174" s="67"/>
      <c r="N174" s="67"/>
      <c r="O174" s="67"/>
      <c r="P174" s="67"/>
      <c r="Q174" s="67"/>
      <c r="R174" s="67"/>
      <c r="S174" s="67"/>
      <c r="T174" s="67"/>
      <c r="U174" s="67"/>
      <c r="V174" s="67"/>
      <c r="W174" s="67"/>
      <c r="X174" s="67"/>
      <c r="Y174" s="67"/>
      <c r="Z174" s="67"/>
      <c r="AA174" s="67"/>
      <c r="AB174" s="67"/>
      <c r="AC174" s="67"/>
      <c r="AD174" s="67"/>
      <c r="AE174" s="67"/>
      <c r="AF174" s="67"/>
      <c r="AG174" s="67"/>
      <c r="AH174" s="67"/>
      <c r="AI174" s="67"/>
      <c r="AJ174" s="67"/>
      <c r="AK174" s="67"/>
    </row>
    <row r="175" spans="7:37">
      <c r="G175" s="67"/>
      <c r="H175" s="67"/>
      <c r="I175" s="67"/>
      <c r="J175" s="67"/>
      <c r="K175" s="67"/>
      <c r="L175" s="67"/>
      <c r="M175" s="67"/>
      <c r="N175" s="67"/>
      <c r="O175" s="67"/>
      <c r="P175" s="67"/>
      <c r="Q175" s="67"/>
      <c r="R175" s="67"/>
      <c r="S175" s="67"/>
      <c r="T175" s="67"/>
      <c r="U175" s="67"/>
      <c r="V175" s="67"/>
      <c r="W175" s="67"/>
      <c r="X175" s="67"/>
      <c r="Y175" s="67"/>
      <c r="Z175" s="67"/>
      <c r="AA175" s="67"/>
      <c r="AB175" s="67"/>
      <c r="AC175" s="67"/>
      <c r="AD175" s="67"/>
      <c r="AE175" s="67"/>
      <c r="AF175" s="67"/>
      <c r="AG175" s="67"/>
      <c r="AH175" s="67"/>
      <c r="AI175" s="67"/>
      <c r="AJ175" s="67"/>
      <c r="AK175" s="67"/>
    </row>
    <row r="176" spans="7:37">
      <c r="G176" s="67"/>
      <c r="H176" s="67"/>
      <c r="I176" s="67"/>
      <c r="J176" s="67"/>
      <c r="K176" s="67"/>
      <c r="L176" s="67"/>
      <c r="M176" s="67"/>
      <c r="N176" s="67"/>
      <c r="O176" s="67"/>
      <c r="P176" s="67"/>
      <c r="Q176" s="67"/>
      <c r="R176" s="67"/>
      <c r="S176" s="67"/>
      <c r="T176" s="67"/>
      <c r="U176" s="67"/>
      <c r="V176" s="67"/>
      <c r="W176" s="67"/>
      <c r="X176" s="67"/>
      <c r="Y176" s="67"/>
      <c r="Z176" s="67"/>
      <c r="AA176" s="67"/>
      <c r="AB176" s="67"/>
      <c r="AC176" s="67"/>
      <c r="AD176" s="67"/>
      <c r="AE176" s="67"/>
      <c r="AF176" s="67"/>
      <c r="AG176" s="67"/>
      <c r="AH176" s="67"/>
      <c r="AI176" s="67"/>
      <c r="AJ176" s="67"/>
      <c r="AK176" s="67"/>
    </row>
    <row r="177" spans="7:37">
      <c r="G177" s="67"/>
      <c r="H177" s="67"/>
      <c r="I177" s="67"/>
      <c r="J177" s="67"/>
      <c r="K177" s="67"/>
      <c r="L177" s="67"/>
      <c r="M177" s="67"/>
      <c r="N177" s="67"/>
      <c r="O177" s="67"/>
      <c r="P177" s="67"/>
      <c r="Q177" s="67"/>
      <c r="R177" s="67"/>
      <c r="S177" s="67"/>
      <c r="T177" s="67"/>
      <c r="U177" s="67"/>
      <c r="V177" s="67"/>
      <c r="W177" s="67"/>
      <c r="X177" s="67"/>
      <c r="Y177" s="67"/>
      <c r="Z177" s="67"/>
      <c r="AA177" s="67"/>
      <c r="AB177" s="67"/>
      <c r="AC177" s="67"/>
      <c r="AD177" s="67"/>
      <c r="AE177" s="67"/>
      <c r="AF177" s="67"/>
      <c r="AG177" s="67"/>
      <c r="AH177" s="67"/>
      <c r="AI177" s="67"/>
      <c r="AJ177" s="67"/>
      <c r="AK177" s="67"/>
    </row>
    <row r="178" spans="7:37">
      <c r="G178" s="67"/>
      <c r="H178" s="67"/>
      <c r="I178" s="67"/>
      <c r="J178" s="67"/>
      <c r="K178" s="67"/>
      <c r="L178" s="67"/>
      <c r="M178" s="67"/>
      <c r="N178" s="67"/>
      <c r="O178" s="67"/>
      <c r="P178" s="67"/>
      <c r="Q178" s="67"/>
      <c r="R178" s="67"/>
      <c r="S178" s="67"/>
      <c r="T178" s="67"/>
      <c r="U178" s="67"/>
      <c r="V178" s="67"/>
      <c r="W178" s="67"/>
      <c r="X178" s="67"/>
      <c r="Y178" s="67"/>
      <c r="Z178" s="67"/>
      <c r="AA178" s="67"/>
      <c r="AB178" s="67"/>
      <c r="AC178" s="67"/>
      <c r="AD178" s="67"/>
      <c r="AE178" s="67"/>
      <c r="AF178" s="67"/>
      <c r="AG178" s="67"/>
      <c r="AH178" s="67"/>
      <c r="AI178" s="67"/>
      <c r="AJ178" s="67"/>
      <c r="AK178" s="67"/>
    </row>
    <row r="179" spans="7:37">
      <c r="G179" s="67"/>
      <c r="H179" s="67"/>
      <c r="I179" s="67"/>
      <c r="J179" s="67"/>
      <c r="K179" s="67"/>
      <c r="L179" s="67"/>
      <c r="M179" s="67"/>
      <c r="N179" s="67"/>
      <c r="O179" s="67"/>
      <c r="P179" s="67"/>
      <c r="Q179" s="67"/>
      <c r="R179" s="67"/>
      <c r="S179" s="67"/>
      <c r="T179" s="67"/>
      <c r="U179" s="67"/>
      <c r="V179" s="67"/>
      <c r="W179" s="67"/>
      <c r="X179" s="67"/>
      <c r="Y179" s="67"/>
      <c r="Z179" s="67"/>
      <c r="AA179" s="67"/>
      <c r="AB179" s="67"/>
      <c r="AC179" s="67"/>
      <c r="AD179" s="67"/>
      <c r="AE179" s="67"/>
      <c r="AF179" s="67"/>
      <c r="AG179" s="67"/>
      <c r="AH179" s="67"/>
      <c r="AI179" s="67"/>
      <c r="AJ179" s="67"/>
      <c r="AK179" s="67"/>
    </row>
    <row r="180" spans="7:37">
      <c r="G180" s="67"/>
      <c r="H180" s="67"/>
      <c r="I180" s="67"/>
      <c r="J180" s="67"/>
      <c r="K180" s="67"/>
      <c r="L180" s="67"/>
      <c r="M180" s="67"/>
      <c r="N180" s="67"/>
      <c r="O180" s="67"/>
      <c r="P180" s="67"/>
      <c r="Q180" s="67"/>
      <c r="R180" s="67"/>
      <c r="S180" s="67"/>
      <c r="T180" s="67"/>
      <c r="U180" s="67"/>
      <c r="V180" s="67"/>
      <c r="W180" s="67"/>
      <c r="X180" s="67"/>
      <c r="Y180" s="67"/>
      <c r="Z180" s="67"/>
      <c r="AA180" s="67"/>
      <c r="AB180" s="67"/>
      <c r="AC180" s="67"/>
      <c r="AD180" s="67"/>
      <c r="AE180" s="67"/>
      <c r="AF180" s="67"/>
      <c r="AG180" s="67"/>
      <c r="AH180" s="67"/>
      <c r="AI180" s="67"/>
      <c r="AJ180" s="67"/>
      <c r="AK180" s="67"/>
    </row>
    <row r="181" spans="7:37">
      <c r="G181" s="67"/>
      <c r="H181" s="67"/>
      <c r="I181" s="67"/>
      <c r="J181" s="67"/>
      <c r="K181" s="67"/>
      <c r="L181" s="67"/>
      <c r="M181" s="67"/>
      <c r="N181" s="67"/>
      <c r="O181" s="67"/>
      <c r="P181" s="67"/>
      <c r="Q181" s="67"/>
      <c r="R181" s="67"/>
      <c r="S181" s="67"/>
      <c r="T181" s="67"/>
      <c r="U181" s="67"/>
      <c r="V181" s="67"/>
      <c r="W181" s="67"/>
      <c r="X181" s="67"/>
      <c r="Y181" s="67"/>
      <c r="Z181" s="67"/>
      <c r="AA181" s="67"/>
      <c r="AB181" s="67"/>
      <c r="AC181" s="67"/>
      <c r="AD181" s="67"/>
      <c r="AE181" s="67"/>
      <c r="AF181" s="67"/>
      <c r="AG181" s="67"/>
      <c r="AH181" s="67"/>
      <c r="AI181" s="67"/>
      <c r="AJ181" s="67"/>
      <c r="AK181" s="67"/>
    </row>
    <row r="182" spans="7:37">
      <c r="G182" s="67"/>
      <c r="H182" s="67"/>
      <c r="I182" s="67"/>
      <c r="J182" s="67"/>
      <c r="K182" s="67"/>
      <c r="L182" s="67"/>
      <c r="M182" s="67"/>
      <c r="N182" s="67"/>
      <c r="O182" s="67"/>
      <c r="P182" s="67"/>
      <c r="Q182" s="67"/>
      <c r="R182" s="67"/>
      <c r="S182" s="67"/>
      <c r="T182" s="67"/>
      <c r="U182" s="67"/>
      <c r="V182" s="67"/>
      <c r="W182" s="67"/>
      <c r="X182" s="67"/>
      <c r="Y182" s="67"/>
      <c r="Z182" s="67"/>
      <c r="AA182" s="67"/>
      <c r="AB182" s="67"/>
      <c r="AC182" s="67"/>
      <c r="AD182" s="67"/>
      <c r="AE182" s="67"/>
      <c r="AF182" s="67"/>
      <c r="AG182" s="67"/>
      <c r="AH182" s="67"/>
      <c r="AI182" s="67"/>
      <c r="AJ182" s="67"/>
      <c r="AK182" s="67"/>
    </row>
    <row r="183" spans="7:37">
      <c r="G183" s="67"/>
      <c r="H183" s="67"/>
      <c r="I183" s="67"/>
      <c r="J183" s="67"/>
      <c r="K183" s="67"/>
      <c r="L183" s="67"/>
      <c r="M183" s="67"/>
      <c r="N183" s="67"/>
      <c r="O183" s="67"/>
      <c r="P183" s="67"/>
      <c r="Q183" s="67"/>
      <c r="R183" s="67"/>
      <c r="S183" s="67"/>
      <c r="T183" s="67"/>
      <c r="U183" s="67"/>
      <c r="V183" s="67"/>
      <c r="W183" s="67"/>
      <c r="X183" s="67"/>
      <c r="Y183" s="67"/>
      <c r="Z183" s="67"/>
      <c r="AA183" s="67"/>
      <c r="AB183" s="67"/>
      <c r="AC183" s="67"/>
      <c r="AD183" s="67"/>
      <c r="AE183" s="67"/>
      <c r="AF183" s="67"/>
      <c r="AG183" s="67"/>
      <c r="AH183" s="67"/>
      <c r="AI183" s="67"/>
      <c r="AJ183" s="67"/>
      <c r="AK183" s="67"/>
    </row>
    <row r="184" spans="7:37">
      <c r="G184" s="67"/>
      <c r="H184" s="67"/>
      <c r="I184" s="67"/>
      <c r="J184" s="67"/>
      <c r="K184" s="67"/>
      <c r="L184" s="67"/>
      <c r="M184" s="67"/>
      <c r="N184" s="67"/>
      <c r="O184" s="67"/>
      <c r="P184" s="67"/>
      <c r="Q184" s="67"/>
      <c r="R184" s="67"/>
      <c r="S184" s="67"/>
      <c r="T184" s="67"/>
      <c r="U184" s="67"/>
      <c r="V184" s="67"/>
      <c r="W184" s="67"/>
      <c r="X184" s="67"/>
      <c r="Y184" s="67"/>
      <c r="Z184" s="67"/>
      <c r="AA184" s="67"/>
      <c r="AB184" s="67"/>
      <c r="AC184" s="67"/>
      <c r="AD184" s="67"/>
      <c r="AE184" s="67"/>
      <c r="AF184" s="67"/>
      <c r="AG184" s="67"/>
      <c r="AH184" s="67"/>
      <c r="AI184" s="67"/>
      <c r="AJ184" s="67"/>
      <c r="AK184" s="67"/>
    </row>
    <row r="185" spans="7:37">
      <c r="G185" s="67"/>
      <c r="H185" s="67"/>
      <c r="I185" s="67"/>
      <c r="J185" s="67"/>
      <c r="K185" s="67"/>
      <c r="L185" s="67"/>
      <c r="M185" s="67"/>
      <c r="N185" s="67"/>
      <c r="O185" s="67"/>
      <c r="P185" s="67"/>
      <c r="Q185" s="67"/>
      <c r="R185" s="67"/>
      <c r="S185" s="67"/>
      <c r="T185" s="67"/>
      <c r="U185" s="67"/>
      <c r="V185" s="67"/>
      <c r="W185" s="67"/>
      <c r="X185" s="67"/>
      <c r="Y185" s="67"/>
      <c r="Z185" s="67"/>
      <c r="AA185" s="67"/>
      <c r="AB185" s="67"/>
      <c r="AC185" s="67"/>
      <c r="AD185" s="67"/>
      <c r="AE185" s="67"/>
      <c r="AF185" s="67"/>
      <c r="AG185" s="67"/>
      <c r="AH185" s="67"/>
      <c r="AI185" s="67"/>
      <c r="AJ185" s="67"/>
      <c r="AK185" s="67"/>
    </row>
    <row r="186" spans="7:37">
      <c r="G186" s="67"/>
      <c r="H186" s="67"/>
      <c r="I186" s="67"/>
      <c r="J186" s="67"/>
      <c r="K186" s="67"/>
      <c r="L186" s="67"/>
      <c r="M186" s="67"/>
      <c r="N186" s="67"/>
      <c r="O186" s="67"/>
      <c r="P186" s="67"/>
      <c r="Q186" s="67"/>
      <c r="R186" s="67"/>
      <c r="S186" s="67"/>
      <c r="T186" s="67"/>
      <c r="U186" s="67"/>
      <c r="V186" s="67"/>
      <c r="W186" s="67"/>
      <c r="X186" s="67"/>
      <c r="Y186" s="67"/>
      <c r="Z186" s="67"/>
      <c r="AA186" s="67"/>
      <c r="AB186" s="67"/>
      <c r="AC186" s="67"/>
      <c r="AD186" s="67"/>
      <c r="AE186" s="67"/>
      <c r="AF186" s="67"/>
      <c r="AG186" s="67"/>
      <c r="AH186" s="67"/>
      <c r="AI186" s="67"/>
      <c r="AJ186" s="67"/>
      <c r="AK186" s="67"/>
    </row>
    <row r="187" spans="7:37">
      <c r="G187" s="67"/>
      <c r="H187" s="67"/>
      <c r="I187" s="67"/>
      <c r="J187" s="67"/>
      <c r="K187" s="67"/>
      <c r="L187" s="67"/>
      <c r="M187" s="67"/>
      <c r="N187" s="67"/>
      <c r="O187" s="67"/>
      <c r="P187" s="67"/>
      <c r="Q187" s="67"/>
      <c r="R187" s="67"/>
      <c r="S187" s="67"/>
      <c r="T187" s="67"/>
      <c r="U187" s="67"/>
      <c r="V187" s="67"/>
      <c r="W187" s="67"/>
      <c r="X187" s="67"/>
      <c r="Y187" s="67"/>
      <c r="Z187" s="67"/>
      <c r="AA187" s="67"/>
      <c r="AB187" s="67"/>
      <c r="AC187" s="67"/>
      <c r="AD187" s="67"/>
      <c r="AE187" s="67"/>
      <c r="AF187" s="67"/>
      <c r="AG187" s="67"/>
      <c r="AH187" s="67"/>
      <c r="AI187" s="67"/>
      <c r="AJ187" s="67"/>
      <c r="AK187" s="67"/>
    </row>
    <row r="188" spans="7:37">
      <c r="G188" s="67"/>
      <c r="H188" s="67"/>
      <c r="I188" s="67"/>
      <c r="J188" s="67"/>
      <c r="K188" s="67"/>
      <c r="L188" s="67"/>
      <c r="M188" s="67"/>
      <c r="N188" s="67"/>
      <c r="O188" s="67"/>
      <c r="P188" s="67"/>
      <c r="Q188" s="67"/>
      <c r="R188" s="67"/>
      <c r="S188" s="67"/>
      <c r="T188" s="67"/>
      <c r="U188" s="67"/>
      <c r="V188" s="67"/>
      <c r="W188" s="67"/>
      <c r="X188" s="67"/>
      <c r="Y188" s="67"/>
      <c r="Z188" s="67"/>
      <c r="AA188" s="67"/>
      <c r="AB188" s="67"/>
      <c r="AC188" s="67"/>
      <c r="AD188" s="67"/>
      <c r="AE188" s="67"/>
      <c r="AF188" s="67"/>
      <c r="AG188" s="67"/>
      <c r="AH188" s="67"/>
      <c r="AI188" s="67"/>
      <c r="AJ188" s="67"/>
      <c r="AK188" s="67"/>
    </row>
    <row r="189" spans="7:37">
      <c r="G189" s="67"/>
      <c r="H189" s="67"/>
      <c r="I189" s="67"/>
      <c r="J189" s="67"/>
      <c r="K189" s="67"/>
      <c r="L189" s="67"/>
      <c r="M189" s="67"/>
      <c r="N189" s="67"/>
      <c r="O189" s="67"/>
      <c r="P189" s="67"/>
      <c r="Q189" s="67"/>
      <c r="R189" s="67"/>
      <c r="S189" s="67"/>
      <c r="T189" s="67"/>
      <c r="U189" s="67"/>
      <c r="V189" s="67"/>
      <c r="W189" s="67"/>
      <c r="X189" s="67"/>
      <c r="Y189" s="67"/>
      <c r="Z189" s="67"/>
      <c r="AA189" s="67"/>
      <c r="AB189" s="67"/>
      <c r="AC189" s="67"/>
      <c r="AD189" s="67"/>
      <c r="AE189" s="67"/>
      <c r="AF189" s="67"/>
      <c r="AG189" s="67"/>
      <c r="AH189" s="67"/>
      <c r="AI189" s="67"/>
      <c r="AJ189" s="67"/>
      <c r="AK189" s="67"/>
    </row>
    <row r="190" spans="7:37">
      <c r="G190" s="67"/>
      <c r="H190" s="67"/>
      <c r="I190" s="67"/>
      <c r="J190" s="67"/>
      <c r="K190" s="67"/>
      <c r="L190" s="67"/>
      <c r="M190" s="67"/>
      <c r="N190" s="67"/>
      <c r="O190" s="67"/>
      <c r="P190" s="67"/>
      <c r="Q190" s="67"/>
      <c r="R190" s="67"/>
      <c r="S190" s="67"/>
      <c r="T190" s="67"/>
      <c r="U190" s="67"/>
      <c r="V190" s="67"/>
      <c r="W190" s="67"/>
      <c r="X190" s="67"/>
      <c r="Y190" s="67"/>
      <c r="Z190" s="67"/>
      <c r="AA190" s="67"/>
      <c r="AB190" s="67"/>
      <c r="AC190" s="67"/>
      <c r="AD190" s="67"/>
      <c r="AE190" s="67"/>
      <c r="AF190" s="67"/>
      <c r="AG190" s="67"/>
      <c r="AH190" s="67"/>
      <c r="AI190" s="67"/>
      <c r="AJ190" s="67"/>
      <c r="AK190" s="67"/>
    </row>
    <row r="191" spans="7:37">
      <c r="G191" s="67"/>
      <c r="H191" s="67"/>
      <c r="I191" s="67"/>
      <c r="J191" s="67"/>
      <c r="K191" s="67"/>
      <c r="L191" s="67"/>
      <c r="M191" s="67"/>
      <c r="N191" s="67"/>
      <c r="O191" s="67"/>
      <c r="P191" s="67"/>
      <c r="Q191" s="67"/>
      <c r="R191" s="67"/>
      <c r="S191" s="67"/>
      <c r="T191" s="67"/>
      <c r="U191" s="67"/>
      <c r="V191" s="67"/>
      <c r="W191" s="67"/>
      <c r="X191" s="67"/>
      <c r="Y191" s="67"/>
      <c r="Z191" s="67"/>
      <c r="AA191" s="67"/>
      <c r="AB191" s="67"/>
      <c r="AC191" s="67"/>
      <c r="AD191" s="67"/>
      <c r="AE191" s="67"/>
      <c r="AF191" s="67"/>
      <c r="AG191" s="67"/>
      <c r="AH191" s="67"/>
      <c r="AI191" s="67"/>
      <c r="AJ191" s="67"/>
      <c r="AK191" s="67"/>
    </row>
    <row r="192" spans="7:37">
      <c r="G192" s="67"/>
      <c r="H192" s="67"/>
      <c r="I192" s="67"/>
      <c r="J192" s="67"/>
      <c r="K192" s="67"/>
      <c r="L192" s="67"/>
      <c r="M192" s="67"/>
      <c r="N192" s="67"/>
      <c r="O192" s="67"/>
      <c r="P192" s="67"/>
      <c r="Q192" s="67"/>
      <c r="R192" s="67"/>
      <c r="S192" s="67"/>
      <c r="T192" s="67"/>
      <c r="U192" s="67"/>
      <c r="V192" s="67"/>
      <c r="W192" s="67"/>
      <c r="X192" s="67"/>
      <c r="Y192" s="67"/>
      <c r="Z192" s="67"/>
      <c r="AA192" s="67"/>
      <c r="AB192" s="67"/>
      <c r="AC192" s="67"/>
      <c r="AD192" s="67"/>
      <c r="AE192" s="67"/>
      <c r="AF192" s="67"/>
      <c r="AG192" s="67"/>
      <c r="AH192" s="67"/>
      <c r="AI192" s="67"/>
      <c r="AJ192" s="67"/>
      <c r="AK192" s="67"/>
    </row>
    <row r="193" spans="7:37">
      <c r="G193" s="67"/>
      <c r="H193" s="67"/>
      <c r="I193" s="67"/>
      <c r="J193" s="67"/>
      <c r="K193" s="67"/>
      <c r="L193" s="67"/>
      <c r="M193" s="67"/>
      <c r="N193" s="67"/>
      <c r="O193" s="67"/>
      <c r="P193" s="67"/>
      <c r="Q193" s="67"/>
      <c r="R193" s="67"/>
      <c r="S193" s="67"/>
      <c r="T193" s="67"/>
      <c r="U193" s="67"/>
      <c r="V193" s="67"/>
      <c r="W193" s="67"/>
      <c r="X193" s="67"/>
      <c r="Y193" s="67"/>
      <c r="Z193" s="67"/>
      <c r="AA193" s="67"/>
      <c r="AB193" s="67"/>
      <c r="AC193" s="67"/>
      <c r="AD193" s="67"/>
      <c r="AE193" s="67"/>
      <c r="AF193" s="67"/>
      <c r="AG193" s="67"/>
      <c r="AH193" s="67"/>
      <c r="AI193" s="67"/>
      <c r="AJ193" s="67"/>
      <c r="AK193" s="67"/>
    </row>
    <row r="194" spans="7:37">
      <c r="G194" s="67"/>
      <c r="H194" s="67"/>
      <c r="I194" s="67"/>
      <c r="J194" s="67"/>
      <c r="K194" s="67"/>
      <c r="L194" s="67"/>
      <c r="M194" s="67"/>
      <c r="N194" s="67"/>
      <c r="O194" s="67"/>
      <c r="P194" s="67"/>
      <c r="Q194" s="67"/>
      <c r="R194" s="67"/>
      <c r="S194" s="67"/>
      <c r="T194" s="67"/>
      <c r="U194" s="67"/>
      <c r="V194" s="67"/>
      <c r="W194" s="67"/>
      <c r="X194" s="67"/>
      <c r="Y194" s="67"/>
      <c r="Z194" s="67"/>
      <c r="AA194" s="67"/>
      <c r="AB194" s="67"/>
      <c r="AC194" s="67"/>
      <c r="AD194" s="67"/>
      <c r="AE194" s="67"/>
      <c r="AF194" s="67"/>
      <c r="AG194" s="67"/>
      <c r="AH194" s="67"/>
      <c r="AI194" s="67"/>
      <c r="AJ194" s="67"/>
      <c r="AK194" s="67"/>
    </row>
    <row r="195" spans="7:37">
      <c r="G195" s="67"/>
      <c r="H195" s="67"/>
      <c r="I195" s="67"/>
      <c r="J195" s="67"/>
      <c r="K195" s="67"/>
      <c r="L195" s="67"/>
      <c r="M195" s="67"/>
      <c r="N195" s="67"/>
      <c r="O195" s="67"/>
      <c r="P195" s="67"/>
      <c r="Q195" s="67"/>
      <c r="R195" s="67"/>
      <c r="S195" s="67"/>
      <c r="T195" s="67"/>
      <c r="U195" s="67"/>
      <c r="V195" s="67"/>
      <c r="W195" s="67"/>
      <c r="X195" s="67"/>
      <c r="Y195" s="67"/>
      <c r="Z195" s="67"/>
      <c r="AA195" s="67"/>
      <c r="AB195" s="67"/>
      <c r="AC195" s="67"/>
      <c r="AD195" s="67"/>
      <c r="AE195" s="67"/>
      <c r="AF195" s="67"/>
      <c r="AG195" s="67"/>
      <c r="AH195" s="67"/>
      <c r="AI195" s="67"/>
      <c r="AJ195" s="67"/>
      <c r="AK195" s="67"/>
    </row>
    <row r="196" spans="7:37">
      <c r="G196" s="67"/>
      <c r="H196" s="67"/>
      <c r="I196" s="67"/>
      <c r="J196" s="67"/>
      <c r="K196" s="67"/>
      <c r="L196" s="67"/>
      <c r="M196" s="67"/>
      <c r="N196" s="67"/>
      <c r="O196" s="67"/>
      <c r="P196" s="67"/>
      <c r="Q196" s="67"/>
      <c r="R196" s="67"/>
      <c r="S196" s="67"/>
      <c r="T196" s="67"/>
      <c r="U196" s="67"/>
      <c r="V196" s="67"/>
      <c r="W196" s="67"/>
      <c r="X196" s="67"/>
      <c r="Y196" s="67"/>
      <c r="Z196" s="67"/>
      <c r="AA196" s="67"/>
      <c r="AB196" s="67"/>
      <c r="AC196" s="67"/>
      <c r="AD196" s="67"/>
      <c r="AE196" s="67"/>
      <c r="AF196" s="67"/>
      <c r="AG196" s="67"/>
      <c r="AH196" s="67"/>
      <c r="AI196" s="67"/>
      <c r="AJ196" s="67"/>
      <c r="AK196" s="67"/>
    </row>
    <row r="197" spans="7:37">
      <c r="G197" s="67"/>
      <c r="H197" s="67"/>
      <c r="I197" s="67"/>
      <c r="J197" s="67"/>
      <c r="K197" s="67"/>
      <c r="L197" s="67"/>
      <c r="M197" s="67"/>
      <c r="N197" s="67"/>
      <c r="O197" s="67"/>
      <c r="P197" s="67"/>
      <c r="Q197" s="67"/>
      <c r="R197" s="67"/>
      <c r="S197" s="67"/>
      <c r="T197" s="67"/>
      <c r="U197" s="67"/>
      <c r="V197" s="67"/>
      <c r="W197" s="67"/>
      <c r="X197" s="67"/>
      <c r="Y197" s="67"/>
      <c r="Z197" s="67"/>
      <c r="AA197" s="67"/>
      <c r="AB197" s="67"/>
      <c r="AC197" s="67"/>
      <c r="AD197" s="67"/>
      <c r="AE197" s="67"/>
      <c r="AF197" s="67"/>
      <c r="AG197" s="67"/>
      <c r="AH197" s="67"/>
      <c r="AI197" s="67"/>
      <c r="AJ197" s="67"/>
      <c r="AK197" s="67"/>
    </row>
    <row r="198" spans="7:37">
      <c r="G198" s="67"/>
      <c r="H198" s="67"/>
      <c r="I198" s="67"/>
      <c r="J198" s="67"/>
      <c r="K198" s="67"/>
      <c r="L198" s="67"/>
      <c r="M198" s="67"/>
      <c r="N198" s="67"/>
      <c r="O198" s="67"/>
      <c r="P198" s="67"/>
      <c r="Q198" s="67"/>
      <c r="R198" s="67"/>
      <c r="S198" s="67"/>
      <c r="T198" s="67"/>
      <c r="U198" s="67"/>
      <c r="V198" s="67"/>
      <c r="W198" s="67"/>
      <c r="X198" s="67"/>
      <c r="Y198" s="67"/>
      <c r="Z198" s="67"/>
      <c r="AA198" s="67"/>
      <c r="AB198" s="67"/>
      <c r="AC198" s="67"/>
      <c r="AD198" s="67"/>
      <c r="AE198" s="67"/>
      <c r="AF198" s="67"/>
      <c r="AG198" s="67"/>
      <c r="AH198" s="67"/>
      <c r="AI198" s="67"/>
      <c r="AJ198" s="67"/>
      <c r="AK198" s="67"/>
    </row>
    <row r="199" spans="7:37">
      <c r="G199" s="67"/>
      <c r="H199" s="67"/>
      <c r="I199" s="67"/>
      <c r="J199" s="67"/>
      <c r="K199" s="67"/>
      <c r="L199" s="67"/>
      <c r="M199" s="67"/>
      <c r="N199" s="67"/>
      <c r="O199" s="67"/>
      <c r="P199" s="67"/>
      <c r="Q199" s="67"/>
      <c r="R199" s="67"/>
      <c r="S199" s="67"/>
      <c r="T199" s="67"/>
      <c r="U199" s="67"/>
      <c r="V199" s="67"/>
      <c r="W199" s="67"/>
      <c r="X199" s="67"/>
      <c r="Y199" s="67"/>
      <c r="Z199" s="67"/>
      <c r="AA199" s="67"/>
      <c r="AB199" s="67"/>
      <c r="AC199" s="67"/>
      <c r="AD199" s="67"/>
      <c r="AE199" s="67"/>
      <c r="AF199" s="67"/>
      <c r="AG199" s="67"/>
      <c r="AH199" s="67"/>
      <c r="AI199" s="67"/>
      <c r="AJ199" s="67"/>
      <c r="AK199" s="67"/>
    </row>
    <row r="200" spans="7:37">
      <c r="G200" s="67"/>
      <c r="H200" s="67"/>
      <c r="I200" s="67"/>
      <c r="J200" s="67"/>
      <c r="K200" s="67"/>
      <c r="L200" s="67"/>
      <c r="M200" s="67"/>
      <c r="N200" s="67"/>
      <c r="O200" s="67"/>
      <c r="P200" s="67"/>
      <c r="Q200" s="67"/>
      <c r="R200" s="67"/>
      <c r="S200" s="67"/>
      <c r="T200" s="67"/>
      <c r="U200" s="67"/>
      <c r="V200" s="67"/>
      <c r="W200" s="67"/>
      <c r="X200" s="67"/>
      <c r="Y200" s="67"/>
      <c r="Z200" s="67"/>
      <c r="AA200" s="67"/>
      <c r="AB200" s="67"/>
      <c r="AC200" s="67"/>
      <c r="AD200" s="67"/>
      <c r="AE200" s="67"/>
      <c r="AF200" s="67"/>
      <c r="AG200" s="67"/>
      <c r="AH200" s="67"/>
      <c r="AI200" s="67"/>
      <c r="AJ200" s="67"/>
      <c r="AK200" s="67"/>
    </row>
    <row r="201" spans="7:37">
      <c r="G201" s="67"/>
      <c r="H201" s="67"/>
      <c r="I201" s="67"/>
      <c r="J201" s="67"/>
      <c r="K201" s="67"/>
      <c r="L201" s="67"/>
      <c r="M201" s="67"/>
      <c r="N201" s="67"/>
      <c r="O201" s="67"/>
      <c r="P201" s="67"/>
      <c r="Q201" s="67"/>
      <c r="R201" s="67"/>
      <c r="S201" s="67"/>
      <c r="T201" s="67"/>
      <c r="U201" s="67"/>
      <c r="V201" s="67"/>
      <c r="W201" s="67"/>
      <c r="X201" s="67"/>
      <c r="Y201" s="67"/>
      <c r="Z201" s="67"/>
      <c r="AA201" s="67"/>
      <c r="AB201" s="67"/>
      <c r="AC201" s="67"/>
      <c r="AD201" s="67"/>
      <c r="AE201" s="67"/>
      <c r="AF201" s="67"/>
      <c r="AG201" s="67"/>
      <c r="AH201" s="67"/>
      <c r="AI201" s="67"/>
      <c r="AJ201" s="67"/>
      <c r="AK201" s="67"/>
    </row>
    <row r="202" spans="7:37">
      <c r="G202" s="67"/>
      <c r="H202" s="67"/>
      <c r="I202" s="67"/>
      <c r="J202" s="67"/>
      <c r="K202" s="67"/>
      <c r="L202" s="67"/>
      <c r="M202" s="67"/>
      <c r="N202" s="67"/>
      <c r="O202" s="67"/>
      <c r="P202" s="67"/>
      <c r="Q202" s="67"/>
      <c r="R202" s="67"/>
      <c r="S202" s="67"/>
      <c r="T202" s="67"/>
      <c r="U202" s="67"/>
      <c r="V202" s="67"/>
      <c r="W202" s="67"/>
      <c r="X202" s="67"/>
      <c r="Y202" s="67"/>
      <c r="Z202" s="67"/>
      <c r="AA202" s="67"/>
      <c r="AB202" s="67"/>
      <c r="AC202" s="67"/>
      <c r="AD202" s="67"/>
      <c r="AE202" s="67"/>
      <c r="AF202" s="67"/>
      <c r="AG202" s="67"/>
      <c r="AH202" s="67"/>
      <c r="AI202" s="67"/>
      <c r="AJ202" s="67"/>
      <c r="AK202" s="67"/>
    </row>
    <row r="203" spans="7:37">
      <c r="G203" s="67"/>
      <c r="H203" s="67"/>
      <c r="I203" s="67"/>
      <c r="J203" s="67"/>
      <c r="K203" s="67"/>
      <c r="L203" s="67"/>
      <c r="M203" s="67"/>
      <c r="N203" s="67"/>
      <c r="O203" s="67"/>
      <c r="P203" s="67"/>
      <c r="Q203" s="67"/>
      <c r="R203" s="67"/>
      <c r="S203" s="67"/>
      <c r="T203" s="67"/>
      <c r="U203" s="67"/>
      <c r="V203" s="67"/>
      <c r="W203" s="67"/>
      <c r="X203" s="67"/>
      <c r="Y203" s="67"/>
      <c r="Z203" s="67"/>
      <c r="AA203" s="67"/>
      <c r="AB203" s="67"/>
      <c r="AC203" s="67"/>
      <c r="AD203" s="67"/>
      <c r="AE203" s="67"/>
      <c r="AF203" s="67"/>
      <c r="AG203" s="67"/>
      <c r="AH203" s="67"/>
      <c r="AI203" s="67"/>
      <c r="AJ203" s="67"/>
      <c r="AK203" s="67"/>
    </row>
    <row r="204" spans="7:37">
      <c r="G204" s="67"/>
      <c r="H204" s="67"/>
      <c r="I204" s="67"/>
      <c r="J204" s="67"/>
      <c r="K204" s="67"/>
      <c r="L204" s="67"/>
      <c r="M204" s="67"/>
      <c r="N204" s="67"/>
      <c r="O204" s="67"/>
      <c r="P204" s="67"/>
      <c r="Q204" s="67"/>
      <c r="R204" s="67"/>
      <c r="S204" s="67"/>
      <c r="T204" s="67"/>
      <c r="U204" s="67"/>
      <c r="V204" s="67"/>
      <c r="W204" s="67"/>
      <c r="X204" s="67"/>
      <c r="Y204" s="67"/>
      <c r="Z204" s="67"/>
      <c r="AA204" s="67"/>
      <c r="AB204" s="67"/>
      <c r="AC204" s="67"/>
      <c r="AD204" s="67"/>
      <c r="AE204" s="67"/>
      <c r="AF204" s="67"/>
      <c r="AG204" s="67"/>
      <c r="AH204" s="67"/>
      <c r="AI204" s="67"/>
      <c r="AJ204" s="67"/>
      <c r="AK204" s="67"/>
    </row>
    <row r="205" spans="7:37">
      <c r="G205" s="67"/>
      <c r="H205" s="67"/>
      <c r="I205" s="67"/>
      <c r="J205" s="67"/>
      <c r="K205" s="67"/>
      <c r="L205" s="67"/>
      <c r="M205" s="67"/>
      <c r="N205" s="67"/>
      <c r="O205" s="67"/>
      <c r="P205" s="67"/>
      <c r="Q205" s="67"/>
      <c r="R205" s="67"/>
      <c r="S205" s="67"/>
      <c r="T205" s="67"/>
      <c r="U205" s="67"/>
      <c r="V205" s="67"/>
      <c r="W205" s="67"/>
      <c r="X205" s="67"/>
      <c r="Y205" s="67"/>
      <c r="Z205" s="67"/>
      <c r="AA205" s="67"/>
      <c r="AB205" s="67"/>
      <c r="AC205" s="67"/>
      <c r="AD205" s="67"/>
      <c r="AE205" s="67"/>
      <c r="AF205" s="67"/>
      <c r="AG205" s="67"/>
      <c r="AH205" s="67"/>
      <c r="AI205" s="67"/>
      <c r="AJ205" s="67"/>
      <c r="AK205" s="67"/>
    </row>
    <row r="206" spans="7:37">
      <c r="G206" s="67"/>
      <c r="H206" s="67"/>
      <c r="I206" s="67"/>
      <c r="J206" s="67"/>
      <c r="K206" s="67"/>
      <c r="L206" s="67"/>
      <c r="M206" s="67"/>
      <c r="N206" s="67"/>
      <c r="O206" s="67"/>
      <c r="P206" s="67"/>
      <c r="Q206" s="67"/>
      <c r="R206" s="67"/>
      <c r="S206" s="67"/>
      <c r="T206" s="67"/>
      <c r="U206" s="67"/>
      <c r="V206" s="67"/>
      <c r="W206" s="67"/>
      <c r="X206" s="67"/>
      <c r="Y206" s="67"/>
      <c r="Z206" s="67"/>
      <c r="AA206" s="67"/>
      <c r="AB206" s="67"/>
      <c r="AC206" s="67"/>
      <c r="AD206" s="67"/>
      <c r="AE206" s="67"/>
      <c r="AF206" s="67"/>
      <c r="AG206" s="67"/>
      <c r="AH206" s="67"/>
      <c r="AI206" s="67"/>
      <c r="AJ206" s="67"/>
      <c r="AK206" s="67"/>
    </row>
    <row r="207" spans="7:37">
      <c r="G207" s="67"/>
      <c r="H207" s="67"/>
      <c r="I207" s="67"/>
      <c r="J207" s="67"/>
      <c r="K207" s="67"/>
      <c r="L207" s="67"/>
      <c r="M207" s="67"/>
      <c r="N207" s="67"/>
      <c r="O207" s="67"/>
      <c r="P207" s="67"/>
      <c r="Q207" s="67"/>
      <c r="R207" s="67"/>
      <c r="S207" s="67"/>
      <c r="T207" s="67"/>
      <c r="U207" s="67"/>
      <c r="V207" s="67"/>
      <c r="W207" s="67"/>
      <c r="X207" s="67"/>
      <c r="Y207" s="67"/>
      <c r="Z207" s="67"/>
      <c r="AA207" s="67"/>
      <c r="AB207" s="67"/>
      <c r="AC207" s="67"/>
      <c r="AD207" s="67"/>
      <c r="AE207" s="67"/>
      <c r="AF207" s="67"/>
      <c r="AG207" s="67"/>
      <c r="AH207" s="67"/>
      <c r="AI207" s="67"/>
      <c r="AJ207" s="67"/>
      <c r="AK207" s="67"/>
    </row>
    <row r="208" spans="7:37">
      <c r="G208" s="67"/>
      <c r="H208" s="67"/>
      <c r="I208" s="67"/>
      <c r="J208" s="67"/>
      <c r="K208" s="67"/>
      <c r="L208" s="67"/>
      <c r="M208" s="67"/>
      <c r="N208" s="67"/>
      <c r="O208" s="67"/>
      <c r="P208" s="67"/>
      <c r="Q208" s="67"/>
      <c r="R208" s="67"/>
      <c r="S208" s="67"/>
      <c r="T208" s="67"/>
      <c r="U208" s="67"/>
      <c r="V208" s="67"/>
      <c r="W208" s="67"/>
      <c r="X208" s="67"/>
      <c r="Y208" s="67"/>
      <c r="Z208" s="67"/>
      <c r="AA208" s="67"/>
      <c r="AB208" s="67"/>
      <c r="AC208" s="67"/>
      <c r="AD208" s="67"/>
      <c r="AE208" s="67"/>
      <c r="AF208" s="67"/>
      <c r="AG208" s="67"/>
      <c r="AH208" s="67"/>
      <c r="AI208" s="67"/>
      <c r="AJ208" s="67"/>
      <c r="AK208" s="67"/>
    </row>
    <row r="209" spans="7:37">
      <c r="G209" s="67"/>
      <c r="H209" s="67"/>
      <c r="I209" s="67"/>
      <c r="J209" s="67"/>
      <c r="K209" s="67"/>
      <c r="L209" s="67"/>
      <c r="M209" s="67"/>
      <c r="N209" s="67"/>
      <c r="O209" s="67"/>
      <c r="P209" s="67"/>
      <c r="Q209" s="67"/>
      <c r="R209" s="67"/>
      <c r="S209" s="67"/>
      <c r="T209" s="67"/>
      <c r="U209" s="67"/>
      <c r="V209" s="67"/>
      <c r="W209" s="67"/>
      <c r="X209" s="67"/>
      <c r="Y209" s="67"/>
      <c r="Z209" s="67"/>
      <c r="AA209" s="67"/>
      <c r="AB209" s="67"/>
      <c r="AC209" s="67"/>
      <c r="AD209" s="67"/>
      <c r="AE209" s="67"/>
      <c r="AF209" s="67"/>
      <c r="AG209" s="67"/>
      <c r="AH209" s="67"/>
      <c r="AI209" s="67"/>
      <c r="AJ209" s="67"/>
      <c r="AK209" s="67"/>
    </row>
    <row r="210" spans="7:37">
      <c r="G210" s="67"/>
      <c r="H210" s="67"/>
      <c r="I210" s="67"/>
      <c r="J210" s="67"/>
      <c r="K210" s="67"/>
      <c r="L210" s="67"/>
      <c r="M210" s="67"/>
      <c r="N210" s="67"/>
      <c r="O210" s="67"/>
      <c r="P210" s="67"/>
      <c r="Q210" s="67"/>
      <c r="R210" s="67"/>
      <c r="S210" s="67"/>
      <c r="T210" s="67"/>
      <c r="U210" s="67"/>
      <c r="V210" s="67"/>
      <c r="W210" s="67"/>
      <c r="X210" s="67"/>
      <c r="Y210" s="67"/>
      <c r="Z210" s="67"/>
      <c r="AA210" s="67"/>
      <c r="AB210" s="67"/>
      <c r="AC210" s="67"/>
      <c r="AD210" s="67"/>
      <c r="AE210" s="67"/>
      <c r="AF210" s="67"/>
      <c r="AG210" s="67"/>
      <c r="AH210" s="67"/>
      <c r="AI210" s="67"/>
      <c r="AJ210" s="67"/>
      <c r="AK210" s="67"/>
    </row>
    <row r="211" spans="7:37">
      <c r="G211" s="67"/>
      <c r="H211" s="67"/>
      <c r="I211" s="67"/>
      <c r="J211" s="67"/>
      <c r="K211" s="67"/>
      <c r="L211" s="67"/>
      <c r="M211" s="67"/>
      <c r="N211" s="67"/>
      <c r="O211" s="67"/>
      <c r="P211" s="67"/>
      <c r="Q211" s="67"/>
      <c r="R211" s="67"/>
      <c r="S211" s="67"/>
      <c r="T211" s="67"/>
      <c r="U211" s="67"/>
      <c r="V211" s="67"/>
      <c r="W211" s="67"/>
      <c r="X211" s="67"/>
      <c r="Y211" s="67"/>
      <c r="Z211" s="67"/>
      <c r="AA211" s="67"/>
      <c r="AB211" s="67"/>
      <c r="AC211" s="67"/>
      <c r="AD211" s="67"/>
      <c r="AE211" s="67"/>
      <c r="AF211" s="67"/>
      <c r="AG211" s="67"/>
      <c r="AH211" s="67"/>
      <c r="AI211" s="67"/>
      <c r="AJ211" s="67"/>
      <c r="AK211" s="67"/>
    </row>
    <row r="212" spans="7:37">
      <c r="G212" s="67"/>
      <c r="H212" s="67"/>
      <c r="I212" s="67"/>
      <c r="J212" s="67"/>
      <c r="K212" s="67"/>
      <c r="L212" s="67"/>
      <c r="M212" s="67"/>
      <c r="N212" s="67"/>
      <c r="O212" s="67"/>
      <c r="P212" s="67"/>
      <c r="Q212" s="67"/>
      <c r="R212" s="67"/>
      <c r="S212" s="67"/>
      <c r="T212" s="67"/>
      <c r="U212" s="67"/>
      <c r="V212" s="67"/>
      <c r="W212" s="67"/>
      <c r="X212" s="67"/>
      <c r="Y212" s="67"/>
      <c r="Z212" s="67"/>
      <c r="AA212" s="67"/>
      <c r="AB212" s="67"/>
      <c r="AC212" s="67"/>
      <c r="AD212" s="67"/>
      <c r="AE212" s="67"/>
      <c r="AF212" s="67"/>
      <c r="AG212" s="67"/>
      <c r="AH212" s="67"/>
      <c r="AI212" s="67"/>
      <c r="AJ212" s="67"/>
      <c r="AK212" s="67"/>
    </row>
    <row r="213" spans="7:37">
      <c r="G213" s="67"/>
      <c r="H213" s="67"/>
      <c r="I213" s="67"/>
      <c r="J213" s="67"/>
      <c r="K213" s="67"/>
      <c r="L213" s="67"/>
      <c r="M213" s="67"/>
      <c r="N213" s="67"/>
      <c r="O213" s="67"/>
      <c r="P213" s="67"/>
      <c r="Q213" s="67"/>
      <c r="R213" s="67"/>
      <c r="S213" s="67"/>
      <c r="T213" s="67"/>
      <c r="U213" s="67"/>
      <c r="V213" s="67"/>
      <c r="W213" s="67"/>
      <c r="X213" s="67"/>
      <c r="Y213" s="67"/>
      <c r="Z213" s="67"/>
      <c r="AA213" s="67"/>
      <c r="AB213" s="67"/>
      <c r="AC213" s="67"/>
      <c r="AD213" s="67"/>
      <c r="AE213" s="67"/>
      <c r="AF213" s="67"/>
      <c r="AG213" s="67"/>
      <c r="AH213" s="67"/>
      <c r="AI213" s="67"/>
      <c r="AJ213" s="67"/>
      <c r="AK213" s="67"/>
    </row>
    <row r="214" spans="7:37">
      <c r="G214" s="67"/>
      <c r="H214" s="67"/>
      <c r="I214" s="67"/>
      <c r="J214" s="67"/>
      <c r="K214" s="67"/>
      <c r="L214" s="67"/>
      <c r="M214" s="67"/>
      <c r="N214" s="67"/>
      <c r="O214" s="67"/>
      <c r="P214" s="67"/>
      <c r="Q214" s="67"/>
      <c r="R214" s="67"/>
      <c r="S214" s="67"/>
      <c r="T214" s="67"/>
      <c r="U214" s="67"/>
      <c r="V214" s="67"/>
      <c r="W214" s="67"/>
      <c r="X214" s="67"/>
      <c r="Y214" s="67"/>
      <c r="Z214" s="67"/>
      <c r="AA214" s="67"/>
      <c r="AB214" s="67"/>
      <c r="AC214" s="67"/>
      <c r="AD214" s="67"/>
      <c r="AE214" s="67"/>
      <c r="AF214" s="67"/>
      <c r="AG214" s="67"/>
      <c r="AH214" s="67"/>
      <c r="AI214" s="67"/>
      <c r="AJ214" s="67"/>
      <c r="AK214" s="67"/>
    </row>
    <row r="215" spans="7:37">
      <c r="G215" s="67"/>
      <c r="H215" s="67"/>
      <c r="I215" s="67"/>
      <c r="J215" s="67"/>
      <c r="K215" s="67"/>
      <c r="L215" s="67"/>
      <c r="M215" s="67"/>
      <c r="N215" s="67"/>
      <c r="O215" s="67"/>
      <c r="P215" s="67"/>
      <c r="Q215" s="67"/>
      <c r="R215" s="67"/>
      <c r="S215" s="67"/>
      <c r="T215" s="67"/>
      <c r="U215" s="67"/>
      <c r="V215" s="67"/>
      <c r="W215" s="67"/>
      <c r="X215" s="67"/>
      <c r="Y215" s="67"/>
      <c r="Z215" s="67"/>
      <c r="AA215" s="67"/>
      <c r="AB215" s="67"/>
      <c r="AC215" s="67"/>
      <c r="AD215" s="67"/>
      <c r="AE215" s="67"/>
      <c r="AF215" s="67"/>
      <c r="AG215" s="67"/>
      <c r="AH215" s="67"/>
      <c r="AI215" s="67"/>
      <c r="AJ215" s="67"/>
      <c r="AK215" s="67"/>
    </row>
    <row r="216" spans="7:37">
      <c r="G216" s="67"/>
      <c r="H216" s="67"/>
      <c r="I216" s="67"/>
      <c r="J216" s="67"/>
      <c r="K216" s="67"/>
      <c r="L216" s="67"/>
      <c r="M216" s="67"/>
      <c r="N216" s="67"/>
      <c r="O216" s="67"/>
      <c r="P216" s="67"/>
      <c r="Q216" s="67"/>
      <c r="R216" s="67"/>
      <c r="S216" s="67"/>
      <c r="T216" s="67"/>
      <c r="U216" s="67"/>
      <c r="V216" s="67"/>
      <c r="W216" s="67"/>
      <c r="X216" s="67"/>
      <c r="Y216" s="67"/>
      <c r="Z216" s="67"/>
      <c r="AA216" s="67"/>
      <c r="AB216" s="67"/>
      <c r="AC216" s="67"/>
      <c r="AD216" s="67"/>
      <c r="AE216" s="67"/>
      <c r="AF216" s="67"/>
      <c r="AG216" s="67"/>
      <c r="AH216" s="67"/>
      <c r="AI216" s="67"/>
      <c r="AJ216" s="67"/>
      <c r="AK216" s="67"/>
    </row>
    <row r="217" spans="7:37">
      <c r="G217" s="67"/>
      <c r="H217" s="67"/>
      <c r="I217" s="67"/>
      <c r="J217" s="67"/>
      <c r="K217" s="67"/>
      <c r="L217" s="67"/>
      <c r="M217" s="67"/>
      <c r="N217" s="67"/>
      <c r="O217" s="67"/>
      <c r="P217" s="67"/>
      <c r="Q217" s="67"/>
      <c r="R217" s="67"/>
      <c r="S217" s="67"/>
      <c r="T217" s="67"/>
      <c r="U217" s="67"/>
      <c r="V217" s="67"/>
      <c r="W217" s="67"/>
      <c r="X217" s="67"/>
      <c r="Y217" s="67"/>
      <c r="Z217" s="67"/>
      <c r="AA217" s="67"/>
      <c r="AB217" s="67"/>
      <c r="AC217" s="67"/>
      <c r="AD217" s="67"/>
      <c r="AE217" s="67"/>
      <c r="AF217" s="67"/>
      <c r="AG217" s="67"/>
      <c r="AH217" s="67"/>
      <c r="AI217" s="67"/>
      <c r="AJ217" s="67"/>
      <c r="AK217" s="67"/>
    </row>
    <row r="218" spans="7:37">
      <c r="G218" s="67"/>
      <c r="H218" s="67"/>
      <c r="I218" s="67"/>
      <c r="J218" s="67"/>
      <c r="K218" s="67"/>
      <c r="L218" s="67"/>
      <c r="M218" s="67"/>
      <c r="N218" s="67"/>
      <c r="O218" s="67"/>
      <c r="P218" s="67"/>
      <c r="Q218" s="67"/>
      <c r="R218" s="67"/>
      <c r="S218" s="67"/>
      <c r="T218" s="67"/>
      <c r="U218" s="67"/>
      <c r="V218" s="67"/>
      <c r="W218" s="67"/>
      <c r="X218" s="67"/>
      <c r="Y218" s="67"/>
      <c r="Z218" s="67"/>
      <c r="AA218" s="67"/>
      <c r="AB218" s="67"/>
      <c r="AC218" s="67"/>
      <c r="AD218" s="67"/>
      <c r="AE218" s="67"/>
      <c r="AF218" s="67"/>
      <c r="AG218" s="67"/>
      <c r="AH218" s="67"/>
      <c r="AI218" s="67"/>
      <c r="AJ218" s="67"/>
      <c r="AK218" s="67"/>
    </row>
    <row r="219" spans="7:37">
      <c r="G219" s="67"/>
      <c r="H219" s="67"/>
      <c r="I219" s="67"/>
      <c r="J219" s="67"/>
      <c r="K219" s="67"/>
      <c r="L219" s="67"/>
      <c r="M219" s="67"/>
      <c r="N219" s="67"/>
      <c r="O219" s="67"/>
      <c r="P219" s="67"/>
      <c r="Q219" s="67"/>
      <c r="R219" s="67"/>
      <c r="S219" s="67"/>
      <c r="T219" s="67"/>
      <c r="U219" s="67"/>
      <c r="V219" s="67"/>
      <c r="W219" s="67"/>
      <c r="X219" s="67"/>
      <c r="Y219" s="67"/>
      <c r="Z219" s="67"/>
      <c r="AA219" s="67"/>
      <c r="AB219" s="67"/>
      <c r="AC219" s="67"/>
      <c r="AD219" s="67"/>
      <c r="AE219" s="67"/>
      <c r="AF219" s="67"/>
      <c r="AG219" s="67"/>
      <c r="AH219" s="67"/>
      <c r="AI219" s="67"/>
      <c r="AJ219" s="67"/>
      <c r="AK219" s="67"/>
    </row>
    <row r="220" spans="7:37">
      <c r="G220" s="67"/>
      <c r="H220" s="67"/>
      <c r="I220" s="67"/>
      <c r="J220" s="67"/>
      <c r="K220" s="67"/>
      <c r="L220" s="67"/>
      <c r="M220" s="67"/>
      <c r="N220" s="67"/>
      <c r="O220" s="67"/>
      <c r="P220" s="67"/>
      <c r="Q220" s="67"/>
      <c r="R220" s="67"/>
      <c r="S220" s="67"/>
      <c r="T220" s="67"/>
      <c r="U220" s="67"/>
      <c r="V220" s="67"/>
      <c r="W220" s="67"/>
      <c r="X220" s="67"/>
      <c r="Y220" s="67"/>
      <c r="Z220" s="67"/>
      <c r="AA220" s="67"/>
      <c r="AB220" s="67"/>
      <c r="AC220" s="67"/>
      <c r="AD220" s="67"/>
      <c r="AE220" s="67"/>
      <c r="AF220" s="67"/>
      <c r="AG220" s="67"/>
      <c r="AH220" s="67"/>
      <c r="AI220" s="67"/>
      <c r="AJ220" s="67"/>
      <c r="AK220" s="67"/>
    </row>
    <row r="221" spans="7:37">
      <c r="G221" s="67"/>
      <c r="H221" s="67"/>
      <c r="I221" s="67"/>
      <c r="J221" s="67"/>
      <c r="K221" s="67"/>
      <c r="L221" s="67"/>
      <c r="M221" s="67"/>
      <c r="N221" s="67"/>
      <c r="O221" s="67"/>
      <c r="P221" s="67"/>
      <c r="Q221" s="67"/>
      <c r="R221" s="67"/>
      <c r="S221" s="67"/>
      <c r="T221" s="67"/>
      <c r="U221" s="67"/>
      <c r="V221" s="67"/>
      <c r="W221" s="67"/>
      <c r="X221" s="67"/>
      <c r="Y221" s="67"/>
      <c r="Z221" s="67"/>
      <c r="AA221" s="67"/>
      <c r="AB221" s="67"/>
      <c r="AC221" s="67"/>
      <c r="AD221" s="67"/>
      <c r="AE221" s="67"/>
      <c r="AF221" s="67"/>
      <c r="AG221" s="67"/>
      <c r="AH221" s="67"/>
      <c r="AI221" s="67"/>
      <c r="AJ221" s="67"/>
      <c r="AK221" s="67"/>
    </row>
    <row r="222" spans="7:37">
      <c r="G222" s="67"/>
      <c r="H222" s="67"/>
      <c r="I222" s="67"/>
      <c r="J222" s="67"/>
      <c r="K222" s="67"/>
      <c r="L222" s="67"/>
      <c r="M222" s="67"/>
      <c r="N222" s="67"/>
      <c r="O222" s="67"/>
      <c r="P222" s="67"/>
      <c r="Q222" s="67"/>
      <c r="R222" s="67"/>
      <c r="S222" s="67"/>
      <c r="T222" s="67"/>
      <c r="U222" s="67"/>
      <c r="V222" s="67"/>
      <c r="W222" s="67"/>
      <c r="X222" s="67"/>
      <c r="Y222" s="67"/>
      <c r="Z222" s="67"/>
      <c r="AA222" s="67"/>
      <c r="AB222" s="67"/>
      <c r="AC222" s="67"/>
      <c r="AD222" s="67"/>
      <c r="AE222" s="67"/>
      <c r="AF222" s="67"/>
      <c r="AG222" s="67"/>
      <c r="AH222" s="67"/>
      <c r="AI222" s="67"/>
      <c r="AJ222" s="67"/>
      <c r="AK222" s="67"/>
    </row>
    <row r="223" spans="7:37">
      <c r="G223" s="67"/>
      <c r="H223" s="67"/>
      <c r="I223" s="67"/>
      <c r="J223" s="67"/>
      <c r="K223" s="67"/>
      <c r="L223" s="67"/>
      <c r="M223" s="67"/>
      <c r="N223" s="67"/>
      <c r="O223" s="67"/>
      <c r="P223" s="67"/>
      <c r="Q223" s="67"/>
      <c r="R223" s="67"/>
      <c r="S223" s="67"/>
      <c r="T223" s="67"/>
      <c r="U223" s="67"/>
      <c r="V223" s="67"/>
      <c r="W223" s="67"/>
      <c r="X223" s="67"/>
      <c r="Y223" s="67"/>
      <c r="Z223" s="67"/>
      <c r="AA223" s="67"/>
      <c r="AB223" s="67"/>
      <c r="AC223" s="67"/>
      <c r="AD223" s="67"/>
      <c r="AE223" s="67"/>
      <c r="AF223" s="67"/>
      <c r="AG223" s="67"/>
      <c r="AH223" s="67"/>
      <c r="AI223" s="67"/>
      <c r="AJ223" s="67"/>
      <c r="AK223" s="67"/>
    </row>
    <row r="224" spans="7:37">
      <c r="G224" s="67"/>
      <c r="H224" s="67"/>
      <c r="I224" s="67"/>
      <c r="J224" s="67"/>
      <c r="K224" s="67"/>
      <c r="L224" s="67"/>
      <c r="M224" s="67"/>
      <c r="N224" s="67"/>
      <c r="O224" s="67"/>
      <c r="P224" s="67"/>
      <c r="Q224" s="67"/>
      <c r="R224" s="67"/>
      <c r="S224" s="67"/>
      <c r="T224" s="67"/>
      <c r="U224" s="67"/>
      <c r="V224" s="67"/>
      <c r="W224" s="67"/>
      <c r="X224" s="67"/>
      <c r="Y224" s="67"/>
      <c r="Z224" s="67"/>
      <c r="AA224" s="67"/>
      <c r="AB224" s="67"/>
      <c r="AC224" s="67"/>
      <c r="AD224" s="67"/>
      <c r="AE224" s="67"/>
      <c r="AF224" s="67"/>
      <c r="AG224" s="67"/>
      <c r="AH224" s="67"/>
      <c r="AI224" s="67"/>
      <c r="AJ224" s="67"/>
      <c r="AK224" s="67"/>
    </row>
    <row r="225" spans="7:37">
      <c r="G225" s="67"/>
      <c r="H225" s="67"/>
      <c r="I225" s="67"/>
      <c r="J225" s="67"/>
      <c r="K225" s="67"/>
      <c r="L225" s="67"/>
      <c r="M225" s="67"/>
      <c r="N225" s="67"/>
      <c r="O225" s="67"/>
      <c r="P225" s="67"/>
      <c r="Q225" s="67"/>
      <c r="R225" s="67"/>
      <c r="S225" s="67"/>
      <c r="T225" s="67"/>
      <c r="U225" s="67"/>
      <c r="V225" s="67"/>
      <c r="W225" s="67"/>
      <c r="X225" s="67"/>
      <c r="Y225" s="67"/>
      <c r="Z225" s="67"/>
      <c r="AA225" s="67"/>
      <c r="AB225" s="67"/>
      <c r="AC225" s="67"/>
      <c r="AD225" s="67"/>
      <c r="AE225" s="67"/>
      <c r="AF225" s="67"/>
      <c r="AG225" s="67"/>
      <c r="AH225" s="67"/>
      <c r="AI225" s="67"/>
      <c r="AJ225" s="67"/>
      <c r="AK225" s="67"/>
    </row>
    <row r="226" spans="7:37">
      <c r="G226" s="67"/>
      <c r="H226" s="67"/>
      <c r="I226" s="67"/>
      <c r="J226" s="67"/>
      <c r="K226" s="67"/>
      <c r="L226" s="67"/>
      <c r="M226" s="67"/>
      <c r="N226" s="67"/>
      <c r="O226" s="67"/>
      <c r="P226" s="67"/>
      <c r="Q226" s="67"/>
      <c r="R226" s="67"/>
      <c r="S226" s="67"/>
      <c r="T226" s="67"/>
      <c r="U226" s="67"/>
      <c r="V226" s="67"/>
      <c r="W226" s="67"/>
      <c r="X226" s="67"/>
      <c r="Y226" s="67"/>
      <c r="Z226" s="67"/>
      <c r="AA226" s="67"/>
      <c r="AB226" s="67"/>
      <c r="AC226" s="67"/>
      <c r="AD226" s="67"/>
      <c r="AE226" s="67"/>
      <c r="AF226" s="67"/>
      <c r="AG226" s="67"/>
      <c r="AH226" s="67"/>
      <c r="AI226" s="67"/>
      <c r="AJ226" s="67"/>
      <c r="AK226" s="67"/>
    </row>
    <row r="227" spans="7:37">
      <c r="G227" s="67"/>
      <c r="H227" s="67"/>
      <c r="I227" s="67"/>
      <c r="J227" s="67"/>
      <c r="K227" s="67"/>
      <c r="L227" s="67"/>
      <c r="M227" s="67"/>
      <c r="N227" s="67"/>
      <c r="O227" s="67"/>
      <c r="P227" s="67"/>
      <c r="Q227" s="67"/>
      <c r="R227" s="67"/>
      <c r="S227" s="67"/>
      <c r="T227" s="67"/>
      <c r="U227" s="67"/>
      <c r="V227" s="67"/>
      <c r="W227" s="67"/>
      <c r="X227" s="67"/>
      <c r="Y227" s="67"/>
      <c r="Z227" s="67"/>
      <c r="AA227" s="67"/>
      <c r="AB227" s="67"/>
      <c r="AC227" s="67"/>
      <c r="AD227" s="67"/>
      <c r="AE227" s="67"/>
      <c r="AF227" s="67"/>
      <c r="AG227" s="67"/>
      <c r="AH227" s="67"/>
      <c r="AI227" s="67"/>
      <c r="AJ227" s="67"/>
      <c r="AK227" s="67"/>
    </row>
    <row r="228" spans="7:37">
      <c r="G228" s="67"/>
      <c r="H228" s="67"/>
      <c r="I228" s="67"/>
      <c r="J228" s="67"/>
      <c r="K228" s="67"/>
      <c r="L228" s="67"/>
      <c r="M228" s="67"/>
      <c r="N228" s="67"/>
      <c r="O228" s="67"/>
      <c r="P228" s="67"/>
      <c r="Q228" s="67"/>
      <c r="R228" s="67"/>
      <c r="S228" s="67"/>
      <c r="T228" s="67"/>
      <c r="U228" s="67"/>
      <c r="V228" s="67"/>
      <c r="W228" s="67"/>
      <c r="X228" s="67"/>
      <c r="Y228" s="67"/>
      <c r="Z228" s="67"/>
      <c r="AA228" s="67"/>
      <c r="AB228" s="67"/>
      <c r="AC228" s="67"/>
      <c r="AD228" s="67"/>
      <c r="AE228" s="67"/>
      <c r="AF228" s="67"/>
      <c r="AG228" s="67"/>
      <c r="AH228" s="67"/>
      <c r="AI228" s="67"/>
      <c r="AJ228" s="67"/>
      <c r="AK228" s="67"/>
    </row>
    <row r="229" spans="7:37">
      <c r="G229" s="67"/>
      <c r="H229" s="67"/>
      <c r="I229" s="67"/>
      <c r="J229" s="67"/>
      <c r="K229" s="67"/>
      <c r="L229" s="67"/>
      <c r="M229" s="67"/>
      <c r="N229" s="67"/>
      <c r="O229" s="67"/>
      <c r="P229" s="67"/>
      <c r="Q229" s="67"/>
      <c r="R229" s="67"/>
      <c r="S229" s="67"/>
      <c r="T229" s="67"/>
      <c r="U229" s="67"/>
      <c r="V229" s="67"/>
      <c r="W229" s="67"/>
      <c r="X229" s="67"/>
      <c r="Y229" s="67"/>
      <c r="Z229" s="67"/>
      <c r="AA229" s="67"/>
      <c r="AB229" s="67"/>
      <c r="AC229" s="67"/>
      <c r="AD229" s="67"/>
      <c r="AE229" s="67"/>
      <c r="AF229" s="67"/>
      <c r="AG229" s="67"/>
      <c r="AH229" s="67"/>
      <c r="AI229" s="67"/>
      <c r="AJ229" s="67"/>
      <c r="AK229" s="67"/>
    </row>
    <row r="230" spans="7:37">
      <c r="G230" s="67"/>
      <c r="H230" s="67"/>
      <c r="I230" s="67"/>
      <c r="J230" s="67"/>
      <c r="K230" s="67"/>
      <c r="L230" s="67"/>
      <c r="M230" s="67"/>
      <c r="N230" s="67"/>
      <c r="O230" s="67"/>
      <c r="P230" s="67"/>
      <c r="Q230" s="67"/>
      <c r="R230" s="67"/>
      <c r="S230" s="67"/>
      <c r="T230" s="67"/>
      <c r="U230" s="67"/>
      <c r="V230" s="67"/>
      <c r="W230" s="67"/>
      <c r="X230" s="67"/>
      <c r="Y230" s="67"/>
      <c r="Z230" s="67"/>
      <c r="AA230" s="67"/>
      <c r="AB230" s="67"/>
      <c r="AC230" s="67"/>
      <c r="AD230" s="67"/>
      <c r="AE230" s="67"/>
      <c r="AF230" s="67"/>
      <c r="AG230" s="67"/>
      <c r="AH230" s="67"/>
      <c r="AI230" s="67"/>
      <c r="AJ230" s="67"/>
      <c r="AK230" s="67"/>
    </row>
    <row r="231" spans="7:37">
      <c r="G231" s="67"/>
      <c r="H231" s="67"/>
      <c r="I231" s="67"/>
      <c r="J231" s="67"/>
      <c r="K231" s="67"/>
      <c r="L231" s="67"/>
      <c r="M231" s="67"/>
      <c r="N231" s="67"/>
      <c r="O231" s="67"/>
      <c r="P231" s="67"/>
      <c r="Q231" s="67"/>
      <c r="R231" s="67"/>
      <c r="S231" s="67"/>
      <c r="T231" s="67"/>
      <c r="U231" s="67"/>
      <c r="V231" s="67"/>
      <c r="W231" s="67"/>
      <c r="X231" s="67"/>
      <c r="Y231" s="67"/>
      <c r="Z231" s="67"/>
      <c r="AA231" s="67"/>
      <c r="AB231" s="67"/>
      <c r="AC231" s="67"/>
      <c r="AD231" s="67"/>
      <c r="AE231" s="67"/>
      <c r="AF231" s="67"/>
      <c r="AG231" s="67"/>
      <c r="AH231" s="67"/>
      <c r="AI231" s="67"/>
      <c r="AJ231" s="67"/>
      <c r="AK231" s="67"/>
    </row>
    <row r="232" spans="7:37">
      <c r="G232" s="67"/>
      <c r="H232" s="67"/>
      <c r="I232" s="67"/>
      <c r="J232" s="67"/>
      <c r="K232" s="67"/>
      <c r="L232" s="67"/>
      <c r="M232" s="67"/>
      <c r="N232" s="67"/>
      <c r="O232" s="67"/>
      <c r="P232" s="67"/>
      <c r="Q232" s="67"/>
      <c r="R232" s="67"/>
      <c r="S232" s="67"/>
      <c r="T232" s="67"/>
      <c r="U232" s="67"/>
      <c r="V232" s="67"/>
      <c r="W232" s="67"/>
      <c r="X232" s="67"/>
      <c r="Y232" s="67"/>
      <c r="Z232" s="67"/>
      <c r="AA232" s="67"/>
      <c r="AB232" s="67"/>
      <c r="AC232" s="67"/>
      <c r="AD232" s="67"/>
      <c r="AE232" s="67"/>
      <c r="AF232" s="67"/>
      <c r="AG232" s="67"/>
      <c r="AH232" s="67"/>
      <c r="AI232" s="67"/>
      <c r="AJ232" s="67"/>
      <c r="AK232" s="67"/>
    </row>
    <row r="233" spans="7:37">
      <c r="G233" s="67"/>
      <c r="H233" s="67"/>
      <c r="I233" s="67"/>
      <c r="J233" s="67"/>
      <c r="K233" s="67"/>
      <c r="L233" s="67"/>
      <c r="M233" s="67"/>
      <c r="N233" s="67"/>
      <c r="O233" s="67"/>
      <c r="P233" s="67"/>
      <c r="Q233" s="67"/>
      <c r="R233" s="67"/>
      <c r="S233" s="67"/>
      <c r="T233" s="67"/>
      <c r="U233" s="67"/>
      <c r="V233" s="67"/>
      <c r="W233" s="67"/>
      <c r="X233" s="67"/>
      <c r="Y233" s="67"/>
      <c r="Z233" s="67"/>
      <c r="AA233" s="67"/>
      <c r="AB233" s="67"/>
      <c r="AC233" s="67"/>
      <c r="AD233" s="67"/>
      <c r="AE233" s="67"/>
      <c r="AF233" s="67"/>
      <c r="AG233" s="67"/>
      <c r="AH233" s="67"/>
      <c r="AI233" s="67"/>
      <c r="AJ233" s="67"/>
      <c r="AK233" s="67"/>
    </row>
    <row r="234" spans="7:37">
      <c r="G234" s="67"/>
      <c r="H234" s="67"/>
      <c r="I234" s="67"/>
      <c r="J234" s="67"/>
      <c r="K234" s="67"/>
      <c r="L234" s="67"/>
      <c r="M234" s="67"/>
      <c r="N234" s="67"/>
      <c r="O234" s="67"/>
      <c r="P234" s="67"/>
      <c r="Q234" s="67"/>
      <c r="R234" s="67"/>
      <c r="S234" s="67"/>
      <c r="T234" s="67"/>
      <c r="U234" s="67"/>
      <c r="V234" s="67"/>
      <c r="W234" s="67"/>
      <c r="X234" s="67"/>
      <c r="Y234" s="67"/>
      <c r="Z234" s="67"/>
      <c r="AA234" s="67"/>
      <c r="AB234" s="67"/>
      <c r="AC234" s="67"/>
      <c r="AD234" s="67"/>
      <c r="AE234" s="67"/>
      <c r="AF234" s="67"/>
      <c r="AG234" s="67"/>
      <c r="AH234" s="67"/>
      <c r="AI234" s="67"/>
      <c r="AJ234" s="67"/>
      <c r="AK234" s="67"/>
    </row>
    <row r="235" spans="7:37">
      <c r="G235" s="67"/>
      <c r="H235" s="67"/>
      <c r="I235" s="67"/>
      <c r="J235" s="67"/>
      <c r="K235" s="67"/>
      <c r="L235" s="67"/>
      <c r="M235" s="67"/>
      <c r="N235" s="67"/>
      <c r="O235" s="67"/>
      <c r="P235" s="67"/>
      <c r="Q235" s="67"/>
      <c r="R235" s="67"/>
      <c r="S235" s="67"/>
      <c r="T235" s="67"/>
      <c r="U235" s="67"/>
      <c r="V235" s="67"/>
      <c r="W235" s="67"/>
      <c r="X235" s="67"/>
      <c r="Y235" s="67"/>
      <c r="Z235" s="67"/>
      <c r="AA235" s="67"/>
      <c r="AB235" s="67"/>
      <c r="AC235" s="67"/>
      <c r="AD235" s="67"/>
      <c r="AE235" s="67"/>
      <c r="AF235" s="67"/>
      <c r="AG235" s="67"/>
      <c r="AH235" s="67"/>
      <c r="AI235" s="67"/>
      <c r="AJ235" s="67"/>
      <c r="AK235" s="67"/>
    </row>
    <row r="236" spans="7:37">
      <c r="G236" s="67"/>
      <c r="H236" s="67"/>
      <c r="I236" s="67"/>
      <c r="J236" s="67"/>
      <c r="K236" s="67"/>
      <c r="L236" s="67"/>
      <c r="M236" s="67"/>
      <c r="N236" s="67"/>
      <c r="O236" s="67"/>
      <c r="P236" s="67"/>
      <c r="Q236" s="67"/>
      <c r="R236" s="67"/>
      <c r="S236" s="67"/>
      <c r="T236" s="67"/>
      <c r="U236" s="67"/>
      <c r="V236" s="67"/>
      <c r="W236" s="67"/>
      <c r="X236" s="67"/>
      <c r="Y236" s="67"/>
      <c r="Z236" s="67"/>
      <c r="AA236" s="67"/>
      <c r="AB236" s="67"/>
      <c r="AC236" s="67"/>
      <c r="AD236" s="67"/>
      <c r="AE236" s="67"/>
      <c r="AF236" s="67"/>
      <c r="AG236" s="67"/>
      <c r="AH236" s="67"/>
      <c r="AI236" s="67"/>
      <c r="AJ236" s="67"/>
      <c r="AK236" s="67"/>
    </row>
    <row r="237" spans="7:37">
      <c r="G237" s="67"/>
      <c r="H237" s="67"/>
      <c r="I237" s="67"/>
      <c r="J237" s="67"/>
      <c r="K237" s="67"/>
      <c r="L237" s="67"/>
      <c r="M237" s="67"/>
      <c r="N237" s="67"/>
      <c r="O237" s="67"/>
      <c r="P237" s="67"/>
      <c r="Q237" s="67"/>
      <c r="R237" s="67"/>
      <c r="S237" s="67"/>
      <c r="T237" s="67"/>
      <c r="U237" s="67"/>
      <c r="V237" s="67"/>
      <c r="W237" s="67"/>
      <c r="X237" s="67"/>
      <c r="Y237" s="67"/>
      <c r="Z237" s="67"/>
      <c r="AA237" s="67"/>
      <c r="AB237" s="67"/>
      <c r="AC237" s="67"/>
      <c r="AD237" s="67"/>
      <c r="AE237" s="67"/>
      <c r="AF237" s="67"/>
      <c r="AG237" s="67"/>
      <c r="AH237" s="67"/>
      <c r="AI237" s="67"/>
      <c r="AJ237" s="67"/>
      <c r="AK237" s="67"/>
    </row>
    <row r="238" spans="7:37">
      <c r="G238" s="67"/>
      <c r="H238" s="67"/>
      <c r="I238" s="67"/>
      <c r="J238" s="67"/>
      <c r="K238" s="67"/>
      <c r="L238" s="67"/>
      <c r="M238" s="67"/>
      <c r="N238" s="67"/>
      <c r="O238" s="67"/>
      <c r="P238" s="67"/>
      <c r="Q238" s="67"/>
      <c r="R238" s="67"/>
      <c r="S238" s="67"/>
      <c r="T238" s="67"/>
      <c r="U238" s="67"/>
      <c r="V238" s="67"/>
      <c r="W238" s="67"/>
      <c r="X238" s="67"/>
      <c r="Y238" s="67"/>
      <c r="Z238" s="67"/>
      <c r="AA238" s="67"/>
      <c r="AB238" s="67"/>
      <c r="AC238" s="67"/>
      <c r="AD238" s="67"/>
      <c r="AE238" s="67"/>
      <c r="AF238" s="67"/>
      <c r="AG238" s="67"/>
      <c r="AH238" s="67"/>
      <c r="AI238" s="67"/>
      <c r="AJ238" s="67"/>
      <c r="AK238" s="67"/>
    </row>
    <row r="239" spans="7:37">
      <c r="G239" s="67"/>
      <c r="H239" s="67"/>
      <c r="I239" s="67"/>
      <c r="J239" s="67"/>
      <c r="K239" s="67"/>
      <c r="L239" s="67"/>
      <c r="M239" s="67"/>
      <c r="N239" s="67"/>
      <c r="O239" s="67"/>
      <c r="P239" s="67"/>
      <c r="Q239" s="67"/>
      <c r="R239" s="67"/>
      <c r="S239" s="67"/>
      <c r="T239" s="67"/>
      <c r="U239" s="67"/>
      <c r="V239" s="67"/>
      <c r="W239" s="67"/>
      <c r="X239" s="67"/>
      <c r="Y239" s="67"/>
      <c r="Z239" s="67"/>
      <c r="AA239" s="67"/>
      <c r="AB239" s="67"/>
      <c r="AC239" s="67"/>
      <c r="AD239" s="67"/>
      <c r="AE239" s="67"/>
      <c r="AF239" s="67"/>
      <c r="AG239" s="67"/>
      <c r="AH239" s="67"/>
      <c r="AI239" s="67"/>
      <c r="AJ239" s="67"/>
      <c r="AK239" s="67"/>
    </row>
    <row r="240" spans="7:37">
      <c r="G240" s="67"/>
      <c r="H240" s="67"/>
      <c r="I240" s="67"/>
      <c r="J240" s="67"/>
      <c r="K240" s="67"/>
      <c r="L240" s="67"/>
      <c r="M240" s="67"/>
      <c r="N240" s="67"/>
      <c r="O240" s="67"/>
      <c r="P240" s="67"/>
      <c r="Q240" s="67"/>
      <c r="R240" s="67"/>
      <c r="S240" s="67"/>
      <c r="T240" s="67"/>
      <c r="U240" s="67"/>
      <c r="V240" s="67"/>
      <c r="W240" s="67"/>
      <c r="X240" s="67"/>
      <c r="Y240" s="67"/>
      <c r="Z240" s="67"/>
      <c r="AA240" s="67"/>
      <c r="AB240" s="67"/>
      <c r="AC240" s="67"/>
      <c r="AD240" s="67"/>
      <c r="AE240" s="67"/>
      <c r="AF240" s="67"/>
      <c r="AG240" s="67"/>
      <c r="AH240" s="67"/>
      <c r="AI240" s="67"/>
      <c r="AJ240" s="67"/>
      <c r="AK240" s="67"/>
    </row>
    <row r="241" spans="7:37">
      <c r="G241" s="67"/>
      <c r="H241" s="67"/>
      <c r="I241" s="67"/>
      <c r="J241" s="67"/>
      <c r="K241" s="67"/>
      <c r="L241" s="67"/>
      <c r="M241" s="67"/>
      <c r="N241" s="67"/>
      <c r="O241" s="67"/>
      <c r="P241" s="67"/>
      <c r="Q241" s="67"/>
      <c r="R241" s="67"/>
      <c r="S241" s="67"/>
      <c r="T241" s="67"/>
      <c r="U241" s="67"/>
      <c r="V241" s="67"/>
      <c r="W241" s="67"/>
      <c r="X241" s="67"/>
      <c r="Y241" s="67"/>
      <c r="Z241" s="67"/>
      <c r="AA241" s="67"/>
      <c r="AB241" s="67"/>
      <c r="AC241" s="67"/>
      <c r="AD241" s="67"/>
      <c r="AE241" s="67"/>
      <c r="AF241" s="67"/>
      <c r="AG241" s="67"/>
      <c r="AH241" s="67"/>
      <c r="AI241" s="67"/>
      <c r="AJ241" s="67"/>
      <c r="AK241" s="67"/>
    </row>
    <row r="242" spans="7:37">
      <c r="G242" s="67"/>
      <c r="H242" s="67"/>
      <c r="I242" s="67"/>
      <c r="J242" s="67"/>
      <c r="K242" s="67"/>
      <c r="L242" s="67"/>
      <c r="M242" s="67"/>
      <c r="N242" s="67"/>
      <c r="O242" s="67"/>
      <c r="P242" s="67"/>
      <c r="Q242" s="67"/>
      <c r="R242" s="67"/>
      <c r="S242" s="67"/>
      <c r="T242" s="67"/>
      <c r="U242" s="67"/>
      <c r="V242" s="67"/>
      <c r="W242" s="67"/>
      <c r="X242" s="67"/>
      <c r="Y242" s="67"/>
      <c r="Z242" s="67"/>
      <c r="AA242" s="67"/>
      <c r="AB242" s="67"/>
      <c r="AC242" s="67"/>
      <c r="AD242" s="67"/>
      <c r="AE242" s="67"/>
      <c r="AF242" s="67"/>
      <c r="AG242" s="67"/>
      <c r="AH242" s="67"/>
      <c r="AI242" s="67"/>
      <c r="AJ242" s="67"/>
      <c r="AK242" s="67"/>
    </row>
    <row r="243" spans="7:37">
      <c r="G243" s="67"/>
      <c r="H243" s="67"/>
      <c r="I243" s="67"/>
      <c r="J243" s="67"/>
      <c r="K243" s="67"/>
      <c r="L243" s="67"/>
      <c r="M243" s="67"/>
      <c r="N243" s="67"/>
      <c r="O243" s="67"/>
      <c r="P243" s="67"/>
      <c r="Q243" s="67"/>
      <c r="R243" s="67"/>
      <c r="S243" s="67"/>
      <c r="T243" s="67"/>
      <c r="U243" s="67"/>
      <c r="V243" s="67"/>
      <c r="W243" s="67"/>
      <c r="X243" s="67"/>
      <c r="Y243" s="67"/>
      <c r="Z243" s="67"/>
      <c r="AA243" s="67"/>
      <c r="AB243" s="67"/>
      <c r="AC243" s="67"/>
      <c r="AD243" s="67"/>
      <c r="AE243" s="67"/>
      <c r="AF243" s="67"/>
      <c r="AG243" s="67"/>
      <c r="AH243" s="67"/>
      <c r="AI243" s="67"/>
      <c r="AJ243" s="67"/>
      <c r="AK243" s="67"/>
    </row>
    <row r="244" spans="7:37">
      <c r="G244" s="67"/>
      <c r="H244" s="67"/>
      <c r="I244" s="67"/>
      <c r="J244" s="67"/>
      <c r="K244" s="67"/>
      <c r="L244" s="67"/>
      <c r="M244" s="67"/>
      <c r="N244" s="67"/>
      <c r="O244" s="67"/>
      <c r="P244" s="67"/>
      <c r="Q244" s="67"/>
      <c r="R244" s="67"/>
      <c r="S244" s="67"/>
      <c r="T244" s="67"/>
      <c r="U244" s="67"/>
      <c r="V244" s="67"/>
      <c r="W244" s="67"/>
      <c r="X244" s="67"/>
      <c r="Y244" s="67"/>
      <c r="Z244" s="67"/>
      <c r="AA244" s="67"/>
      <c r="AB244" s="67"/>
      <c r="AC244" s="67"/>
      <c r="AD244" s="67"/>
      <c r="AE244" s="67"/>
      <c r="AF244" s="67"/>
      <c r="AG244" s="67"/>
      <c r="AH244" s="67"/>
      <c r="AI244" s="67"/>
      <c r="AJ244" s="67"/>
      <c r="AK244" s="67"/>
    </row>
    <row r="245" spans="7:37">
      <c r="G245" s="67"/>
      <c r="H245" s="67"/>
      <c r="I245" s="67"/>
      <c r="J245" s="67"/>
      <c r="K245" s="67"/>
      <c r="L245" s="67"/>
      <c r="M245" s="67"/>
      <c r="N245" s="67"/>
      <c r="O245" s="67"/>
      <c r="P245" s="67"/>
      <c r="Q245" s="67"/>
      <c r="R245" s="67"/>
      <c r="S245" s="67"/>
      <c r="T245" s="67"/>
      <c r="U245" s="67"/>
      <c r="V245" s="67"/>
      <c r="W245" s="67"/>
      <c r="X245" s="67"/>
      <c r="Y245" s="67"/>
      <c r="Z245" s="67"/>
      <c r="AA245" s="67"/>
      <c r="AB245" s="67"/>
      <c r="AC245" s="67"/>
      <c r="AD245" s="67"/>
      <c r="AE245" s="67"/>
      <c r="AF245" s="67"/>
      <c r="AG245" s="67"/>
      <c r="AH245" s="67"/>
      <c r="AI245" s="67"/>
      <c r="AJ245" s="67"/>
      <c r="AK245" s="67"/>
    </row>
    <row r="246" spans="7:37">
      <c r="G246" s="67"/>
      <c r="H246" s="67"/>
      <c r="I246" s="67"/>
      <c r="J246" s="67"/>
      <c r="K246" s="67"/>
      <c r="L246" s="67"/>
      <c r="M246" s="67"/>
      <c r="N246" s="67"/>
      <c r="O246" s="67"/>
      <c r="P246" s="67"/>
      <c r="Q246" s="67"/>
      <c r="R246" s="67"/>
      <c r="S246" s="67"/>
      <c r="T246" s="67"/>
      <c r="U246" s="67"/>
      <c r="V246" s="67"/>
      <c r="W246" s="67"/>
      <c r="X246" s="67"/>
      <c r="Y246" s="67"/>
      <c r="Z246" s="67"/>
      <c r="AA246" s="67"/>
      <c r="AB246" s="67"/>
      <c r="AC246" s="67"/>
      <c r="AD246" s="67"/>
      <c r="AE246" s="67"/>
      <c r="AF246" s="67"/>
      <c r="AG246" s="67"/>
      <c r="AH246" s="67"/>
      <c r="AI246" s="67"/>
      <c r="AJ246" s="67"/>
      <c r="AK246" s="67"/>
    </row>
    <row r="247" spans="7:37">
      <c r="G247" s="67"/>
      <c r="H247" s="67"/>
      <c r="I247" s="67"/>
      <c r="J247" s="67"/>
      <c r="K247" s="67"/>
      <c r="L247" s="67"/>
      <c r="M247" s="67"/>
      <c r="N247" s="67"/>
      <c r="O247" s="67"/>
      <c r="P247" s="67"/>
      <c r="Q247" s="67"/>
      <c r="R247" s="67"/>
      <c r="S247" s="67"/>
      <c r="T247" s="67"/>
      <c r="U247" s="67"/>
      <c r="V247" s="67"/>
      <c r="W247" s="67"/>
      <c r="X247" s="67"/>
      <c r="Y247" s="67"/>
      <c r="Z247" s="67"/>
      <c r="AA247" s="67"/>
      <c r="AB247" s="67"/>
      <c r="AC247" s="67"/>
      <c r="AD247" s="67"/>
      <c r="AE247" s="67"/>
      <c r="AF247" s="67"/>
      <c r="AG247" s="67"/>
      <c r="AH247" s="67"/>
      <c r="AI247" s="67"/>
      <c r="AJ247" s="67"/>
      <c r="AK247" s="67"/>
    </row>
    <row r="248" spans="7:37">
      <c r="G248" s="67"/>
      <c r="H248" s="67"/>
      <c r="I248" s="67"/>
      <c r="J248" s="67"/>
      <c r="K248" s="67"/>
      <c r="L248" s="67"/>
      <c r="M248" s="67"/>
      <c r="N248" s="67"/>
      <c r="O248" s="67"/>
      <c r="P248" s="67"/>
      <c r="Q248" s="67"/>
      <c r="R248" s="67"/>
      <c r="S248" s="67"/>
      <c r="T248" s="67"/>
      <c r="U248" s="67"/>
      <c r="V248" s="67"/>
      <c r="W248" s="67"/>
      <c r="X248" s="67"/>
      <c r="Y248" s="67"/>
      <c r="Z248" s="67"/>
      <c r="AA248" s="67"/>
      <c r="AB248" s="67"/>
      <c r="AC248" s="67"/>
      <c r="AD248" s="67"/>
      <c r="AE248" s="67"/>
      <c r="AF248" s="67"/>
      <c r="AG248" s="67"/>
      <c r="AH248" s="67"/>
      <c r="AI248" s="67"/>
      <c r="AJ248" s="67"/>
      <c r="AK248" s="67"/>
    </row>
    <row r="249" spans="7:37">
      <c r="G249" s="67"/>
      <c r="H249" s="67"/>
      <c r="I249" s="67"/>
      <c r="J249" s="67"/>
      <c r="K249" s="67"/>
      <c r="L249" s="67"/>
      <c r="M249" s="67"/>
      <c r="N249" s="67"/>
      <c r="O249" s="67"/>
      <c r="P249" s="67"/>
      <c r="Q249" s="67"/>
      <c r="R249" s="67"/>
      <c r="S249" s="67"/>
      <c r="T249" s="67"/>
      <c r="U249" s="67"/>
      <c r="V249" s="67"/>
      <c r="W249" s="67"/>
      <c r="X249" s="67"/>
      <c r="Y249" s="67"/>
      <c r="Z249" s="67"/>
      <c r="AA249" s="67"/>
      <c r="AB249" s="67"/>
      <c r="AC249" s="67"/>
      <c r="AD249" s="67"/>
      <c r="AE249" s="67"/>
      <c r="AF249" s="67"/>
      <c r="AG249" s="67"/>
      <c r="AH249" s="67"/>
      <c r="AI249" s="67"/>
      <c r="AJ249" s="67"/>
      <c r="AK249" s="67"/>
    </row>
    <row r="250" spans="7:37">
      <c r="G250" s="67"/>
      <c r="H250" s="67"/>
      <c r="I250" s="67"/>
      <c r="J250" s="67"/>
      <c r="K250" s="67"/>
      <c r="L250" s="67"/>
      <c r="M250" s="67"/>
      <c r="N250" s="67"/>
      <c r="O250" s="67"/>
      <c r="P250" s="67"/>
      <c r="Q250" s="67"/>
      <c r="R250" s="67"/>
      <c r="S250" s="67"/>
      <c r="T250" s="67"/>
      <c r="U250" s="67"/>
      <c r="V250" s="67"/>
      <c r="W250" s="67"/>
      <c r="X250" s="67"/>
      <c r="Y250" s="67"/>
      <c r="Z250" s="67"/>
      <c r="AA250" s="67"/>
      <c r="AB250" s="67"/>
      <c r="AC250" s="67"/>
      <c r="AD250" s="67"/>
      <c r="AE250" s="67"/>
      <c r="AF250" s="67"/>
      <c r="AG250" s="67"/>
      <c r="AH250" s="67"/>
      <c r="AI250" s="67"/>
      <c r="AJ250" s="67"/>
      <c r="AK250" s="67"/>
    </row>
    <row r="251" spans="7:37">
      <c r="G251" s="67"/>
      <c r="H251" s="67"/>
      <c r="I251" s="67"/>
      <c r="J251" s="67"/>
      <c r="K251" s="67"/>
      <c r="L251" s="67"/>
      <c r="M251" s="67"/>
      <c r="N251" s="67"/>
      <c r="O251" s="67"/>
      <c r="P251" s="67"/>
      <c r="Q251" s="67"/>
      <c r="R251" s="67"/>
      <c r="S251" s="67"/>
      <c r="T251" s="67"/>
      <c r="U251" s="67"/>
      <c r="V251" s="67"/>
      <c r="W251" s="67"/>
      <c r="X251" s="67"/>
      <c r="Y251" s="67"/>
      <c r="Z251" s="67"/>
      <c r="AA251" s="67"/>
      <c r="AB251" s="67"/>
      <c r="AC251" s="67"/>
      <c r="AD251" s="67"/>
      <c r="AE251" s="67"/>
      <c r="AF251" s="67"/>
      <c r="AG251" s="67"/>
      <c r="AH251" s="67"/>
      <c r="AI251" s="67"/>
      <c r="AJ251" s="67"/>
      <c r="AK251" s="67"/>
    </row>
    <row r="252" spans="7:37">
      <c r="G252" s="67"/>
      <c r="H252" s="67"/>
      <c r="I252" s="67"/>
      <c r="J252" s="67"/>
      <c r="K252" s="67"/>
      <c r="L252" s="67"/>
      <c r="M252" s="67"/>
      <c r="N252" s="67"/>
      <c r="O252" s="67"/>
      <c r="P252" s="67"/>
      <c r="Q252" s="67"/>
      <c r="R252" s="67"/>
      <c r="S252" s="67"/>
      <c r="T252" s="67"/>
      <c r="U252" s="67"/>
      <c r="V252" s="67"/>
      <c r="W252" s="67"/>
      <c r="X252" s="67"/>
      <c r="Y252" s="67"/>
      <c r="Z252" s="67"/>
      <c r="AA252" s="67"/>
      <c r="AB252" s="67"/>
      <c r="AC252" s="67"/>
      <c r="AD252" s="67"/>
      <c r="AE252" s="67"/>
      <c r="AF252" s="67"/>
      <c r="AG252" s="67"/>
      <c r="AH252" s="67"/>
      <c r="AI252" s="67"/>
      <c r="AJ252" s="67"/>
      <c r="AK252" s="67"/>
    </row>
    <row r="253" spans="7:37">
      <c r="G253" s="67"/>
      <c r="H253" s="67"/>
      <c r="I253" s="67"/>
      <c r="J253" s="67"/>
      <c r="K253" s="67"/>
      <c r="L253" s="67"/>
      <c r="M253" s="67"/>
      <c r="N253" s="67"/>
      <c r="O253" s="67"/>
      <c r="P253" s="67"/>
      <c r="Q253" s="67"/>
      <c r="R253" s="67"/>
      <c r="S253" s="67"/>
      <c r="T253" s="67"/>
      <c r="U253" s="67"/>
      <c r="V253" s="67"/>
      <c r="W253" s="67"/>
      <c r="X253" s="67"/>
      <c r="Y253" s="67"/>
      <c r="Z253" s="67"/>
      <c r="AA253" s="67"/>
      <c r="AB253" s="67"/>
      <c r="AC253" s="67"/>
      <c r="AD253" s="67"/>
      <c r="AE253" s="67"/>
      <c r="AF253" s="67"/>
      <c r="AG253" s="67"/>
      <c r="AH253" s="67"/>
      <c r="AI253" s="67"/>
      <c r="AJ253" s="67"/>
      <c r="AK253" s="67"/>
    </row>
    <row r="254" spans="7:37">
      <c r="G254" s="67"/>
      <c r="H254" s="67"/>
      <c r="I254" s="67"/>
      <c r="J254" s="67"/>
      <c r="K254" s="67"/>
      <c r="L254" s="67"/>
      <c r="M254" s="67"/>
      <c r="N254" s="67"/>
      <c r="O254" s="67"/>
      <c r="P254" s="67"/>
      <c r="Q254" s="67"/>
      <c r="R254" s="67"/>
      <c r="S254" s="67"/>
      <c r="T254" s="67"/>
      <c r="U254" s="67"/>
      <c r="V254" s="67"/>
      <c r="W254" s="67"/>
      <c r="X254" s="67"/>
      <c r="Y254" s="67"/>
      <c r="Z254" s="67"/>
      <c r="AA254" s="67"/>
      <c r="AB254" s="67"/>
      <c r="AC254" s="67"/>
      <c r="AD254" s="67"/>
      <c r="AE254" s="67"/>
      <c r="AF254" s="67"/>
      <c r="AG254" s="67"/>
      <c r="AH254" s="67"/>
      <c r="AI254" s="67"/>
      <c r="AJ254" s="67"/>
      <c r="AK254" s="67"/>
    </row>
    <row r="255" spans="7:37">
      <c r="G255" s="67"/>
      <c r="H255" s="67"/>
      <c r="I255" s="67"/>
      <c r="J255" s="67"/>
      <c r="K255" s="67"/>
      <c r="L255" s="67"/>
      <c r="M255" s="67"/>
      <c r="N255" s="67"/>
      <c r="O255" s="67"/>
      <c r="P255" s="67"/>
      <c r="Q255" s="67"/>
      <c r="R255" s="67"/>
      <c r="S255" s="67"/>
      <c r="T255" s="67"/>
      <c r="U255" s="67"/>
      <c r="V255" s="67"/>
      <c r="W255" s="67"/>
      <c r="X255" s="67"/>
      <c r="Y255" s="67"/>
      <c r="Z255" s="67"/>
      <c r="AA255" s="67"/>
      <c r="AB255" s="67"/>
      <c r="AC255" s="67"/>
      <c r="AD255" s="67"/>
      <c r="AE255" s="67"/>
      <c r="AF255" s="67"/>
      <c r="AG255" s="67"/>
      <c r="AH255" s="67"/>
      <c r="AI255" s="67"/>
      <c r="AJ255" s="67"/>
      <c r="AK255" s="67"/>
    </row>
    <row r="256" spans="7:37">
      <c r="G256" s="67"/>
      <c r="H256" s="67"/>
      <c r="I256" s="67"/>
      <c r="J256" s="67"/>
      <c r="K256" s="67"/>
      <c r="L256" s="67"/>
      <c r="M256" s="67"/>
      <c r="N256" s="67"/>
      <c r="O256" s="67"/>
      <c r="P256" s="67"/>
      <c r="Q256" s="67"/>
      <c r="R256" s="67"/>
      <c r="S256" s="67"/>
      <c r="T256" s="67"/>
      <c r="U256" s="67"/>
      <c r="V256" s="67"/>
      <c r="W256" s="67"/>
      <c r="X256" s="67"/>
      <c r="Y256" s="67"/>
      <c r="Z256" s="67"/>
      <c r="AA256" s="67"/>
      <c r="AB256" s="67"/>
      <c r="AC256" s="67"/>
      <c r="AD256" s="67"/>
      <c r="AE256" s="67"/>
      <c r="AF256" s="67"/>
      <c r="AG256" s="67"/>
      <c r="AH256" s="67"/>
      <c r="AI256" s="67"/>
      <c r="AJ256" s="67"/>
      <c r="AK256" s="67"/>
    </row>
    <row r="257" spans="7:37">
      <c r="G257" s="67"/>
      <c r="H257" s="67"/>
      <c r="I257" s="67"/>
      <c r="J257" s="67"/>
      <c r="K257" s="67"/>
      <c r="L257" s="67"/>
      <c r="M257" s="67"/>
      <c r="N257" s="67"/>
      <c r="O257" s="67"/>
      <c r="P257" s="67"/>
      <c r="Q257" s="67"/>
      <c r="R257" s="67"/>
      <c r="S257" s="67"/>
      <c r="T257" s="67"/>
      <c r="U257" s="67"/>
      <c r="V257" s="67"/>
      <c r="W257" s="67"/>
      <c r="X257" s="67"/>
      <c r="Y257" s="67"/>
      <c r="Z257" s="67"/>
      <c r="AA257" s="67"/>
      <c r="AB257" s="67"/>
      <c r="AC257" s="67"/>
      <c r="AD257" s="67"/>
      <c r="AE257" s="67"/>
      <c r="AF257" s="67"/>
      <c r="AG257" s="67"/>
      <c r="AH257" s="67"/>
      <c r="AI257" s="67"/>
      <c r="AJ257" s="67"/>
      <c r="AK257" s="67"/>
    </row>
    <row r="258" spans="7:37">
      <c r="G258" s="67"/>
      <c r="H258" s="67"/>
      <c r="I258" s="67"/>
      <c r="J258" s="67"/>
      <c r="K258" s="67"/>
      <c r="L258" s="67"/>
      <c r="M258" s="67"/>
      <c r="N258" s="67"/>
      <c r="O258" s="67"/>
      <c r="P258" s="67"/>
      <c r="Q258" s="67"/>
      <c r="R258" s="67"/>
      <c r="S258" s="67"/>
      <c r="T258" s="67"/>
      <c r="U258" s="67"/>
      <c r="V258" s="67"/>
      <c r="W258" s="67"/>
      <c r="X258" s="67"/>
      <c r="Y258" s="67"/>
      <c r="Z258" s="67"/>
      <c r="AA258" s="67"/>
      <c r="AB258" s="67"/>
      <c r="AC258" s="67"/>
      <c r="AD258" s="67"/>
      <c r="AE258" s="67"/>
      <c r="AF258" s="67"/>
      <c r="AG258" s="67"/>
      <c r="AH258" s="67"/>
      <c r="AI258" s="67"/>
      <c r="AJ258" s="67"/>
      <c r="AK258" s="67"/>
    </row>
    <row r="259" spans="7:37">
      <c r="G259" s="67"/>
      <c r="H259" s="67"/>
      <c r="I259" s="67"/>
      <c r="J259" s="67"/>
      <c r="K259" s="67"/>
      <c r="L259" s="67"/>
      <c r="M259" s="67"/>
      <c r="N259" s="67"/>
      <c r="O259" s="67"/>
      <c r="P259" s="67"/>
      <c r="Q259" s="67"/>
      <c r="R259" s="67"/>
      <c r="S259" s="67"/>
      <c r="T259" s="67"/>
      <c r="U259" s="67"/>
      <c r="V259" s="67"/>
      <c r="W259" s="67"/>
      <c r="X259" s="67"/>
      <c r="Y259" s="67"/>
      <c r="Z259" s="67"/>
      <c r="AA259" s="67"/>
      <c r="AB259" s="67"/>
      <c r="AC259" s="67"/>
      <c r="AD259" s="67"/>
      <c r="AE259" s="67"/>
      <c r="AF259" s="67"/>
      <c r="AG259" s="67"/>
      <c r="AH259" s="67"/>
      <c r="AI259" s="67"/>
      <c r="AJ259" s="67"/>
      <c r="AK259" s="67"/>
    </row>
    <row r="260" spans="7:37">
      <c r="G260" s="67"/>
      <c r="H260" s="67"/>
      <c r="I260" s="67"/>
      <c r="J260" s="67"/>
      <c r="K260" s="67"/>
      <c r="L260" s="67"/>
      <c r="M260" s="67"/>
      <c r="N260" s="67"/>
      <c r="O260" s="67"/>
      <c r="P260" s="67"/>
      <c r="Q260" s="67"/>
      <c r="R260" s="67"/>
      <c r="S260" s="67"/>
      <c r="T260" s="67"/>
      <c r="U260" s="67"/>
      <c r="V260" s="67"/>
      <c r="W260" s="67"/>
      <c r="X260" s="67"/>
      <c r="Y260" s="67"/>
      <c r="Z260" s="67"/>
      <c r="AA260" s="67"/>
      <c r="AB260" s="67"/>
      <c r="AC260" s="67"/>
      <c r="AD260" s="67"/>
      <c r="AE260" s="67"/>
      <c r="AF260" s="67"/>
      <c r="AG260" s="67"/>
      <c r="AH260" s="67"/>
      <c r="AI260" s="67"/>
      <c r="AJ260" s="67"/>
      <c r="AK260" s="67"/>
    </row>
    <row r="261" spans="7:37">
      <c r="G261" s="67"/>
      <c r="H261" s="67"/>
      <c r="I261" s="67"/>
      <c r="J261" s="67"/>
      <c r="K261" s="67"/>
      <c r="L261" s="67"/>
      <c r="M261" s="67"/>
      <c r="N261" s="67"/>
      <c r="O261" s="67"/>
      <c r="P261" s="67"/>
      <c r="Q261" s="67"/>
      <c r="R261" s="67"/>
      <c r="S261" s="67"/>
      <c r="T261" s="67"/>
      <c r="U261" s="67"/>
      <c r="V261" s="67"/>
      <c r="W261" s="67"/>
      <c r="X261" s="67"/>
      <c r="Y261" s="67"/>
      <c r="Z261" s="67"/>
      <c r="AA261" s="67"/>
      <c r="AB261" s="67"/>
      <c r="AC261" s="67"/>
      <c r="AD261" s="67"/>
      <c r="AE261" s="67"/>
      <c r="AF261" s="67"/>
      <c r="AG261" s="67"/>
      <c r="AH261" s="67"/>
      <c r="AI261" s="67"/>
      <c r="AJ261" s="67"/>
      <c r="AK261" s="67"/>
    </row>
    <row r="262" spans="7:37">
      <c r="G262" s="67"/>
      <c r="H262" s="67"/>
      <c r="I262" s="67"/>
      <c r="J262" s="67"/>
      <c r="K262" s="67"/>
      <c r="L262" s="67"/>
      <c r="M262" s="67"/>
      <c r="N262" s="67"/>
      <c r="O262" s="67"/>
      <c r="P262" s="67"/>
      <c r="Q262" s="67"/>
      <c r="R262" s="67"/>
      <c r="S262" s="67"/>
      <c r="T262" s="67"/>
      <c r="U262" s="67"/>
      <c r="V262" s="67"/>
      <c r="W262" s="67"/>
      <c r="X262" s="67"/>
      <c r="Y262" s="67"/>
      <c r="Z262" s="67"/>
      <c r="AA262" s="67"/>
      <c r="AB262" s="67"/>
      <c r="AC262" s="67"/>
      <c r="AD262" s="67"/>
      <c r="AE262" s="67"/>
      <c r="AF262" s="67"/>
      <c r="AG262" s="67"/>
      <c r="AH262" s="67"/>
      <c r="AI262" s="67"/>
      <c r="AJ262" s="67"/>
      <c r="AK262" s="67"/>
    </row>
    <row r="263" spans="7:37">
      <c r="G263" s="67"/>
      <c r="H263" s="67"/>
      <c r="I263" s="67"/>
      <c r="J263" s="67"/>
      <c r="K263" s="67"/>
      <c r="L263" s="67"/>
      <c r="M263" s="67"/>
      <c r="N263" s="67"/>
      <c r="O263" s="67"/>
      <c r="P263" s="67"/>
      <c r="Q263" s="67"/>
      <c r="R263" s="67"/>
      <c r="S263" s="67"/>
      <c r="T263" s="67"/>
      <c r="U263" s="67"/>
      <c r="V263" s="67"/>
      <c r="W263" s="67"/>
      <c r="X263" s="67"/>
      <c r="Y263" s="67"/>
      <c r="Z263" s="67"/>
      <c r="AA263" s="67"/>
      <c r="AB263" s="67"/>
      <c r="AC263" s="67"/>
      <c r="AD263" s="67"/>
      <c r="AE263" s="67"/>
      <c r="AF263" s="67"/>
      <c r="AG263" s="67"/>
      <c r="AH263" s="67"/>
      <c r="AI263" s="67"/>
      <c r="AJ263" s="67"/>
      <c r="AK263" s="67"/>
    </row>
    <row r="264" spans="7:37">
      <c r="G264" s="67"/>
      <c r="H264" s="67"/>
      <c r="I264" s="67"/>
      <c r="J264" s="67"/>
      <c r="K264" s="67"/>
      <c r="L264" s="67"/>
      <c r="M264" s="67"/>
      <c r="N264" s="67"/>
      <c r="O264" s="67"/>
      <c r="P264" s="67"/>
      <c r="Q264" s="67"/>
      <c r="R264" s="67"/>
      <c r="S264" s="67"/>
      <c r="T264" s="67"/>
      <c r="U264" s="67"/>
      <c r="V264" s="67"/>
      <c r="W264" s="67"/>
      <c r="X264" s="67"/>
      <c r="Y264" s="67"/>
      <c r="Z264" s="67"/>
      <c r="AA264" s="67"/>
      <c r="AB264" s="67"/>
      <c r="AC264" s="67"/>
      <c r="AD264" s="67"/>
      <c r="AE264" s="67"/>
      <c r="AF264" s="67"/>
      <c r="AG264" s="67"/>
      <c r="AH264" s="67"/>
      <c r="AI264" s="67"/>
      <c r="AJ264" s="67"/>
      <c r="AK264" s="67"/>
    </row>
    <row r="265" spans="7:37">
      <c r="G265" s="67"/>
      <c r="H265" s="67"/>
      <c r="I265" s="67"/>
      <c r="J265" s="67"/>
      <c r="K265" s="67"/>
      <c r="L265" s="67"/>
      <c r="M265" s="67"/>
      <c r="N265" s="67"/>
      <c r="O265" s="67"/>
      <c r="P265" s="67"/>
      <c r="Q265" s="67"/>
      <c r="R265" s="67"/>
      <c r="S265" s="67"/>
      <c r="T265" s="67"/>
      <c r="U265" s="67"/>
      <c r="V265" s="67"/>
      <c r="W265" s="67"/>
      <c r="X265" s="67"/>
      <c r="Y265" s="67"/>
      <c r="Z265" s="67"/>
      <c r="AA265" s="67"/>
      <c r="AB265" s="67"/>
      <c r="AC265" s="67"/>
      <c r="AD265" s="67"/>
      <c r="AE265" s="67"/>
      <c r="AF265" s="67"/>
      <c r="AG265" s="67"/>
      <c r="AH265" s="67"/>
      <c r="AI265" s="67"/>
      <c r="AJ265" s="67"/>
      <c r="AK265" s="67"/>
    </row>
    <row r="266" spans="7:37">
      <c r="G266" s="67"/>
      <c r="H266" s="67"/>
      <c r="I266" s="67"/>
      <c r="J266" s="67"/>
      <c r="K266" s="67"/>
      <c r="L266" s="67"/>
      <c r="M266" s="67"/>
      <c r="N266" s="67"/>
      <c r="O266" s="67"/>
      <c r="P266" s="67"/>
      <c r="Q266" s="67"/>
      <c r="R266" s="67"/>
      <c r="S266" s="67"/>
      <c r="T266" s="67"/>
      <c r="U266" s="67"/>
      <c r="V266" s="67"/>
      <c r="W266" s="67"/>
      <c r="X266" s="67"/>
      <c r="Y266" s="67"/>
      <c r="Z266" s="67"/>
      <c r="AA266" s="67"/>
      <c r="AB266" s="67"/>
      <c r="AC266" s="67"/>
      <c r="AD266" s="67"/>
      <c r="AE266" s="67"/>
      <c r="AF266" s="67"/>
      <c r="AG266" s="67"/>
      <c r="AH266" s="67"/>
      <c r="AI266" s="67"/>
      <c r="AJ266" s="67"/>
      <c r="AK266" s="67"/>
    </row>
    <row r="267" spans="7:37">
      <c r="G267" s="67"/>
      <c r="H267" s="67"/>
      <c r="I267" s="67"/>
      <c r="J267" s="67"/>
      <c r="K267" s="67"/>
      <c r="L267" s="67"/>
      <c r="M267" s="67"/>
      <c r="N267" s="67"/>
      <c r="O267" s="67"/>
      <c r="P267" s="67"/>
      <c r="Q267" s="67"/>
      <c r="R267" s="67"/>
      <c r="S267" s="67"/>
      <c r="T267" s="67"/>
      <c r="U267" s="67"/>
      <c r="V267" s="67"/>
      <c r="W267" s="67"/>
      <c r="X267" s="67"/>
      <c r="Y267" s="67"/>
      <c r="Z267" s="67"/>
      <c r="AA267" s="67"/>
      <c r="AB267" s="67"/>
      <c r="AC267" s="67"/>
      <c r="AD267" s="67"/>
      <c r="AE267" s="67"/>
      <c r="AF267" s="67"/>
      <c r="AG267" s="67"/>
      <c r="AH267" s="67"/>
      <c r="AI267" s="67"/>
      <c r="AJ267" s="67"/>
      <c r="AK267" s="67"/>
    </row>
    <row r="268" spans="7:37">
      <c r="G268" s="67"/>
      <c r="H268" s="67"/>
      <c r="I268" s="67"/>
      <c r="J268" s="67"/>
      <c r="K268" s="67"/>
      <c r="L268" s="67"/>
      <c r="M268" s="67"/>
      <c r="N268" s="67"/>
      <c r="O268" s="67"/>
      <c r="P268" s="67"/>
      <c r="Q268" s="67"/>
      <c r="R268" s="67"/>
      <c r="S268" s="67"/>
      <c r="T268" s="67"/>
      <c r="U268" s="67"/>
      <c r="V268" s="67"/>
      <c r="W268" s="67"/>
      <c r="X268" s="67"/>
      <c r="Y268" s="67"/>
      <c r="Z268" s="67"/>
      <c r="AA268" s="67"/>
      <c r="AB268" s="67"/>
      <c r="AC268" s="67"/>
      <c r="AD268" s="67"/>
      <c r="AE268" s="67"/>
      <c r="AF268" s="67"/>
      <c r="AG268" s="67"/>
      <c r="AH268" s="67"/>
      <c r="AI268" s="67"/>
      <c r="AJ268" s="67"/>
      <c r="AK268" s="67"/>
    </row>
    <row r="269" spans="7:37">
      <c r="G269" s="67"/>
      <c r="H269" s="67"/>
      <c r="I269" s="67"/>
      <c r="J269" s="67"/>
      <c r="K269" s="67"/>
      <c r="L269" s="67"/>
      <c r="M269" s="67"/>
      <c r="N269" s="67"/>
      <c r="O269" s="67"/>
      <c r="P269" s="67"/>
      <c r="Q269" s="67"/>
      <c r="R269" s="67"/>
      <c r="S269" s="67"/>
      <c r="T269" s="67"/>
      <c r="U269" s="67"/>
      <c r="V269" s="67"/>
      <c r="W269" s="67"/>
      <c r="X269" s="67"/>
      <c r="Y269" s="67"/>
      <c r="Z269" s="67"/>
      <c r="AA269" s="67"/>
      <c r="AB269" s="67"/>
      <c r="AC269" s="67"/>
      <c r="AD269" s="67"/>
      <c r="AE269" s="67"/>
      <c r="AF269" s="67"/>
      <c r="AG269" s="67"/>
      <c r="AH269" s="67"/>
      <c r="AI269" s="67"/>
      <c r="AJ269" s="67"/>
      <c r="AK269" s="67"/>
    </row>
    <row r="270" spans="7:37">
      <c r="G270" s="67"/>
      <c r="H270" s="67"/>
      <c r="I270" s="67"/>
      <c r="J270" s="67"/>
      <c r="K270" s="67"/>
      <c r="L270" s="67"/>
      <c r="M270" s="67"/>
      <c r="N270" s="67"/>
      <c r="O270" s="67"/>
      <c r="P270" s="67"/>
      <c r="Q270" s="67"/>
      <c r="R270" s="67"/>
      <c r="S270" s="67"/>
      <c r="T270" s="67"/>
      <c r="U270" s="67"/>
      <c r="V270" s="67"/>
      <c r="W270" s="67"/>
      <c r="X270" s="67"/>
      <c r="Y270" s="67"/>
      <c r="Z270" s="67"/>
      <c r="AA270" s="67"/>
      <c r="AB270" s="67"/>
      <c r="AC270" s="67"/>
      <c r="AD270" s="67"/>
      <c r="AE270" s="67"/>
      <c r="AF270" s="67"/>
      <c r="AG270" s="67"/>
      <c r="AH270" s="67"/>
      <c r="AI270" s="67"/>
      <c r="AJ270" s="67"/>
      <c r="AK270" s="67"/>
    </row>
    <row r="271" spans="7:37">
      <c r="G271" s="67"/>
      <c r="H271" s="67"/>
      <c r="I271" s="67"/>
      <c r="J271" s="67"/>
      <c r="K271" s="67"/>
      <c r="L271" s="67"/>
      <c r="M271" s="67"/>
      <c r="N271" s="67"/>
      <c r="O271" s="67"/>
      <c r="P271" s="67"/>
      <c r="Q271" s="67"/>
      <c r="R271" s="67"/>
      <c r="S271" s="67"/>
      <c r="T271" s="67"/>
      <c r="U271" s="67"/>
      <c r="V271" s="67"/>
      <c r="W271" s="67"/>
      <c r="X271" s="67"/>
      <c r="Y271" s="67"/>
      <c r="Z271" s="67"/>
      <c r="AA271" s="67"/>
      <c r="AB271" s="67"/>
      <c r="AC271" s="67"/>
      <c r="AD271" s="67"/>
      <c r="AE271" s="67"/>
      <c r="AF271" s="67"/>
      <c r="AG271" s="67"/>
      <c r="AH271" s="67"/>
      <c r="AI271" s="67"/>
      <c r="AJ271" s="67"/>
      <c r="AK271" s="67"/>
    </row>
    <row r="272" spans="7:37">
      <c r="G272" s="67"/>
      <c r="H272" s="67"/>
      <c r="I272" s="67"/>
      <c r="J272" s="67"/>
      <c r="K272" s="67"/>
      <c r="L272" s="67"/>
      <c r="M272" s="67"/>
      <c r="N272" s="67"/>
      <c r="O272" s="67"/>
      <c r="P272" s="67"/>
      <c r="Q272" s="67"/>
      <c r="R272" s="67"/>
      <c r="S272" s="67"/>
      <c r="T272" s="67"/>
      <c r="U272" s="67"/>
      <c r="V272" s="67"/>
      <c r="W272" s="67"/>
      <c r="X272" s="67"/>
      <c r="Y272" s="67"/>
      <c r="Z272" s="67"/>
      <c r="AA272" s="67"/>
      <c r="AB272" s="67"/>
      <c r="AC272" s="67"/>
      <c r="AD272" s="67"/>
      <c r="AE272" s="67"/>
      <c r="AF272" s="67"/>
      <c r="AG272" s="67"/>
      <c r="AH272" s="67"/>
      <c r="AI272" s="67"/>
      <c r="AJ272" s="67"/>
      <c r="AK272" s="67"/>
    </row>
    <row r="273" spans="7:37">
      <c r="G273" s="67"/>
      <c r="H273" s="67"/>
      <c r="I273" s="67"/>
      <c r="J273" s="67"/>
      <c r="K273" s="67"/>
      <c r="L273" s="67"/>
      <c r="M273" s="67"/>
      <c r="N273" s="67"/>
      <c r="O273" s="67"/>
      <c r="P273" s="67"/>
      <c r="Q273" s="67"/>
      <c r="R273" s="67"/>
      <c r="S273" s="67"/>
      <c r="T273" s="67"/>
      <c r="U273" s="67"/>
      <c r="V273" s="67"/>
      <c r="W273" s="67"/>
      <c r="X273" s="67"/>
      <c r="Y273" s="67"/>
      <c r="Z273" s="67"/>
      <c r="AA273" s="67"/>
      <c r="AB273" s="67"/>
      <c r="AC273" s="67"/>
      <c r="AD273" s="67"/>
      <c r="AE273" s="67"/>
      <c r="AF273" s="67"/>
      <c r="AG273" s="67"/>
      <c r="AH273" s="67"/>
      <c r="AI273" s="67"/>
      <c r="AJ273" s="67"/>
      <c r="AK273" s="67"/>
    </row>
    <row r="274" spans="7:37">
      <c r="G274" s="67"/>
      <c r="H274" s="67"/>
      <c r="I274" s="67"/>
      <c r="J274" s="67"/>
      <c r="K274" s="67"/>
      <c r="L274" s="67"/>
      <c r="M274" s="67"/>
      <c r="N274" s="67"/>
      <c r="O274" s="67"/>
      <c r="P274" s="67"/>
      <c r="Q274" s="67"/>
      <c r="R274" s="67"/>
      <c r="S274" s="67"/>
      <c r="T274" s="67"/>
      <c r="U274" s="67"/>
      <c r="V274" s="67"/>
      <c r="W274" s="67"/>
      <c r="X274" s="67"/>
      <c r="Y274" s="67"/>
      <c r="Z274" s="67"/>
      <c r="AA274" s="67"/>
      <c r="AB274" s="67"/>
      <c r="AC274" s="67"/>
      <c r="AD274" s="67"/>
      <c r="AE274" s="67"/>
      <c r="AF274" s="67"/>
      <c r="AG274" s="67"/>
      <c r="AH274" s="67"/>
      <c r="AI274" s="67"/>
      <c r="AJ274" s="67"/>
      <c r="AK274" s="67"/>
    </row>
    <row r="275" spans="7:37">
      <c r="G275" s="67"/>
      <c r="H275" s="67"/>
      <c r="I275" s="67"/>
      <c r="J275" s="67"/>
      <c r="K275" s="67"/>
      <c r="L275" s="67"/>
      <c r="M275" s="67"/>
      <c r="N275" s="67"/>
      <c r="O275" s="67"/>
      <c r="P275" s="67"/>
      <c r="Q275" s="67"/>
      <c r="R275" s="67"/>
      <c r="S275" s="67"/>
      <c r="T275" s="67"/>
      <c r="U275" s="67"/>
      <c r="V275" s="67"/>
      <c r="W275" s="67"/>
      <c r="X275" s="67"/>
      <c r="Y275" s="67"/>
      <c r="Z275" s="67"/>
      <c r="AA275" s="67"/>
      <c r="AB275" s="67"/>
      <c r="AC275" s="67"/>
      <c r="AD275" s="67"/>
      <c r="AE275" s="67"/>
      <c r="AF275" s="67"/>
      <c r="AG275" s="67"/>
      <c r="AH275" s="67"/>
      <c r="AI275" s="67"/>
      <c r="AJ275" s="67"/>
      <c r="AK275" s="67"/>
    </row>
    <row r="276" spans="7:37">
      <c r="G276" s="67"/>
      <c r="H276" s="67"/>
      <c r="I276" s="67"/>
      <c r="J276" s="67"/>
      <c r="K276" s="67"/>
      <c r="L276" s="67"/>
      <c r="M276" s="67"/>
      <c r="N276" s="67"/>
      <c r="O276" s="67"/>
      <c r="P276" s="67"/>
      <c r="Q276" s="67"/>
      <c r="R276" s="67"/>
      <c r="S276" s="67"/>
      <c r="T276" s="67"/>
      <c r="U276" s="67"/>
      <c r="V276" s="67"/>
      <c r="W276" s="67"/>
      <c r="X276" s="67"/>
      <c r="Y276" s="67"/>
      <c r="Z276" s="67"/>
      <c r="AA276" s="67"/>
      <c r="AB276" s="67"/>
      <c r="AC276" s="67"/>
      <c r="AD276" s="67"/>
      <c r="AE276" s="67"/>
      <c r="AF276" s="67"/>
      <c r="AG276" s="67"/>
      <c r="AH276" s="67"/>
      <c r="AI276" s="67"/>
      <c r="AJ276" s="67"/>
      <c r="AK276" s="67"/>
    </row>
    <row r="277" spans="7:37">
      <c r="G277" s="67"/>
      <c r="H277" s="67"/>
      <c r="I277" s="67"/>
      <c r="J277" s="67"/>
      <c r="K277" s="67"/>
      <c r="L277" s="67"/>
      <c r="M277" s="67"/>
      <c r="N277" s="67"/>
      <c r="O277" s="67"/>
      <c r="P277" s="67"/>
      <c r="Q277" s="67"/>
      <c r="R277" s="67"/>
      <c r="S277" s="67"/>
      <c r="T277" s="67"/>
      <c r="U277" s="67"/>
      <c r="V277" s="67"/>
      <c r="W277" s="67"/>
      <c r="X277" s="67"/>
      <c r="Y277" s="67"/>
      <c r="Z277" s="67"/>
      <c r="AA277" s="67"/>
      <c r="AB277" s="67"/>
      <c r="AC277" s="67"/>
      <c r="AD277" s="67"/>
      <c r="AE277" s="67"/>
      <c r="AF277" s="67"/>
      <c r="AG277" s="67"/>
      <c r="AH277" s="67"/>
      <c r="AI277" s="67"/>
      <c r="AJ277" s="67"/>
      <c r="AK277" s="67"/>
    </row>
    <row r="278" spans="7:37">
      <c r="G278" s="67"/>
      <c r="H278" s="67"/>
      <c r="I278" s="67"/>
      <c r="J278" s="67"/>
      <c r="K278" s="67"/>
      <c r="L278" s="67"/>
      <c r="M278" s="67"/>
      <c r="N278" s="67"/>
      <c r="O278" s="67"/>
      <c r="P278" s="67"/>
      <c r="Q278" s="67"/>
      <c r="R278" s="67"/>
      <c r="S278" s="67"/>
      <c r="T278" s="67"/>
      <c r="U278" s="67"/>
      <c r="V278" s="67"/>
      <c r="W278" s="67"/>
      <c r="X278" s="67"/>
      <c r="Y278" s="67"/>
      <c r="Z278" s="67"/>
      <c r="AA278" s="67"/>
      <c r="AB278" s="67"/>
      <c r="AC278" s="67"/>
      <c r="AD278" s="67"/>
      <c r="AE278" s="67"/>
      <c r="AF278" s="67"/>
      <c r="AG278" s="67"/>
      <c r="AH278" s="67"/>
      <c r="AI278" s="67"/>
      <c r="AJ278" s="67"/>
      <c r="AK278" s="67"/>
    </row>
    <row r="279" spans="7:37">
      <c r="G279" s="67"/>
      <c r="H279" s="67"/>
      <c r="I279" s="67"/>
      <c r="J279" s="67"/>
      <c r="K279" s="67"/>
      <c r="L279" s="67"/>
      <c r="M279" s="67"/>
      <c r="N279" s="67"/>
      <c r="O279" s="67"/>
      <c r="P279" s="67"/>
      <c r="Q279" s="67"/>
      <c r="R279" s="67"/>
      <c r="S279" s="67"/>
      <c r="T279" s="67"/>
      <c r="U279" s="67"/>
      <c r="V279" s="67"/>
      <c r="W279" s="67"/>
      <c r="X279" s="67"/>
      <c r="Y279" s="67"/>
      <c r="Z279" s="67"/>
      <c r="AA279" s="67"/>
      <c r="AB279" s="67"/>
      <c r="AC279" s="67"/>
      <c r="AD279" s="67"/>
      <c r="AE279" s="67"/>
      <c r="AF279" s="67"/>
      <c r="AG279" s="67"/>
      <c r="AH279" s="67"/>
      <c r="AI279" s="67"/>
      <c r="AJ279" s="67"/>
      <c r="AK279" s="67"/>
    </row>
    <row r="280" spans="7:37">
      <c r="G280" s="67"/>
      <c r="H280" s="67"/>
      <c r="I280" s="67"/>
      <c r="J280" s="67"/>
      <c r="K280" s="67"/>
      <c r="L280" s="67"/>
      <c r="M280" s="67"/>
      <c r="N280" s="67"/>
      <c r="O280" s="67"/>
      <c r="P280" s="67"/>
      <c r="Q280" s="67"/>
      <c r="R280" s="67"/>
      <c r="S280" s="67"/>
      <c r="T280" s="67"/>
      <c r="U280" s="67"/>
      <c r="V280" s="67"/>
      <c r="W280" s="67"/>
      <c r="X280" s="67"/>
      <c r="Y280" s="67"/>
      <c r="Z280" s="67"/>
      <c r="AA280" s="67"/>
      <c r="AB280" s="67"/>
      <c r="AC280" s="67"/>
      <c r="AD280" s="67"/>
      <c r="AE280" s="67"/>
      <c r="AF280" s="67"/>
      <c r="AG280" s="67"/>
      <c r="AH280" s="67"/>
      <c r="AI280" s="67"/>
      <c r="AJ280" s="67"/>
      <c r="AK280" s="67"/>
    </row>
    <row r="281" spans="7:37">
      <c r="G281" s="67"/>
      <c r="H281" s="67"/>
      <c r="I281" s="67"/>
      <c r="J281" s="67"/>
      <c r="K281" s="67"/>
      <c r="L281" s="67"/>
      <c r="M281" s="67"/>
      <c r="N281" s="67"/>
      <c r="O281" s="67"/>
      <c r="P281" s="67"/>
      <c r="Q281" s="67"/>
      <c r="R281" s="67"/>
      <c r="S281" s="67"/>
      <c r="T281" s="67"/>
      <c r="U281" s="67"/>
      <c r="V281" s="67"/>
      <c r="W281" s="67"/>
      <c r="X281" s="67"/>
      <c r="Y281" s="67"/>
      <c r="Z281" s="67"/>
      <c r="AA281" s="67"/>
      <c r="AB281" s="67"/>
      <c r="AC281" s="67"/>
      <c r="AD281" s="67"/>
      <c r="AE281" s="67"/>
      <c r="AF281" s="67"/>
      <c r="AG281" s="67"/>
      <c r="AH281" s="67"/>
      <c r="AI281" s="67"/>
      <c r="AJ281" s="67"/>
      <c r="AK281" s="67"/>
    </row>
    <row r="282" spans="7:37">
      <c r="G282" s="67"/>
      <c r="H282" s="67"/>
      <c r="I282" s="67"/>
      <c r="J282" s="67"/>
      <c r="K282" s="67"/>
      <c r="L282" s="67"/>
      <c r="M282" s="67"/>
      <c r="N282" s="67"/>
      <c r="O282" s="67"/>
      <c r="P282" s="67"/>
      <c r="Q282" s="67"/>
      <c r="R282" s="67"/>
      <c r="S282" s="67"/>
      <c r="T282" s="67"/>
      <c r="U282" s="67"/>
      <c r="V282" s="67"/>
      <c r="W282" s="67"/>
      <c r="X282" s="67"/>
      <c r="Y282" s="67"/>
      <c r="Z282" s="67"/>
      <c r="AA282" s="67"/>
      <c r="AB282" s="67"/>
      <c r="AC282" s="67"/>
      <c r="AD282" s="67"/>
      <c r="AE282" s="67"/>
      <c r="AF282" s="67"/>
      <c r="AG282" s="67"/>
      <c r="AH282" s="67"/>
      <c r="AI282" s="67"/>
      <c r="AJ282" s="67"/>
      <c r="AK282" s="67"/>
    </row>
    <row r="283" spans="7:37">
      <c r="G283" s="67"/>
      <c r="H283" s="67"/>
      <c r="I283" s="67"/>
      <c r="J283" s="67"/>
      <c r="K283" s="67"/>
      <c r="L283" s="67"/>
      <c r="M283" s="67"/>
      <c r="N283" s="67"/>
      <c r="O283" s="67"/>
      <c r="P283" s="67"/>
      <c r="Q283" s="67"/>
      <c r="R283" s="67"/>
      <c r="S283" s="67"/>
      <c r="T283" s="67"/>
      <c r="U283" s="67"/>
      <c r="V283" s="67"/>
      <c r="W283" s="67"/>
      <c r="X283" s="67"/>
      <c r="Y283" s="67"/>
      <c r="Z283" s="67"/>
      <c r="AA283" s="67"/>
      <c r="AB283" s="67"/>
      <c r="AC283" s="67"/>
      <c r="AD283" s="67"/>
      <c r="AE283" s="67"/>
      <c r="AF283" s="67"/>
      <c r="AG283" s="67"/>
      <c r="AH283" s="67"/>
      <c r="AI283" s="67"/>
      <c r="AJ283" s="67"/>
      <c r="AK283" s="67"/>
    </row>
    <row r="284" spans="7:37">
      <c r="G284" s="67"/>
      <c r="H284" s="67"/>
      <c r="I284" s="67"/>
      <c r="J284" s="67"/>
      <c r="K284" s="67"/>
      <c r="L284" s="67"/>
      <c r="M284" s="67"/>
      <c r="N284" s="67"/>
      <c r="O284" s="67"/>
      <c r="P284" s="67"/>
      <c r="Q284" s="67"/>
      <c r="R284" s="67"/>
      <c r="S284" s="67"/>
      <c r="T284" s="67"/>
      <c r="U284" s="67"/>
      <c r="V284" s="67"/>
      <c r="W284" s="67"/>
      <c r="X284" s="67"/>
      <c r="Y284" s="67"/>
      <c r="Z284" s="67"/>
      <c r="AA284" s="67"/>
      <c r="AB284" s="67"/>
      <c r="AC284" s="67"/>
      <c r="AD284" s="67"/>
      <c r="AE284" s="67"/>
      <c r="AF284" s="67"/>
      <c r="AG284" s="67"/>
      <c r="AH284" s="67"/>
      <c r="AI284" s="67"/>
      <c r="AJ284" s="67"/>
      <c r="AK284" s="67"/>
    </row>
    <row r="285" spans="7:37">
      <c r="G285" s="67"/>
      <c r="H285" s="67"/>
      <c r="I285" s="67"/>
      <c r="J285" s="67"/>
      <c r="K285" s="67"/>
      <c r="L285" s="67"/>
      <c r="M285" s="67"/>
      <c r="N285" s="67"/>
      <c r="O285" s="67"/>
      <c r="P285" s="67"/>
      <c r="Q285" s="67"/>
      <c r="R285" s="67"/>
      <c r="S285" s="67"/>
      <c r="T285" s="67"/>
      <c r="U285" s="67"/>
      <c r="V285" s="67"/>
      <c r="W285" s="67"/>
      <c r="X285" s="67"/>
      <c r="Y285" s="67"/>
      <c r="Z285" s="67"/>
      <c r="AA285" s="67"/>
      <c r="AB285" s="67"/>
      <c r="AC285" s="67"/>
      <c r="AD285" s="67"/>
      <c r="AE285" s="67"/>
      <c r="AF285" s="67"/>
      <c r="AG285" s="67"/>
      <c r="AH285" s="67"/>
      <c r="AI285" s="67"/>
      <c r="AJ285" s="67"/>
      <c r="AK285" s="67"/>
    </row>
    <row r="286" spans="7:37">
      <c r="G286" s="67"/>
      <c r="H286" s="67"/>
      <c r="I286" s="67"/>
      <c r="J286" s="67"/>
      <c r="K286" s="67"/>
      <c r="L286" s="67"/>
      <c r="M286" s="67"/>
      <c r="N286" s="67"/>
      <c r="O286" s="67"/>
      <c r="P286" s="67"/>
      <c r="Q286" s="67"/>
      <c r="R286" s="67"/>
      <c r="S286" s="67"/>
      <c r="T286" s="67"/>
      <c r="U286" s="67"/>
      <c r="V286" s="67"/>
      <c r="W286" s="67"/>
      <c r="X286" s="67"/>
      <c r="Y286" s="67"/>
      <c r="Z286" s="67"/>
      <c r="AA286" s="67"/>
      <c r="AB286" s="67"/>
      <c r="AC286" s="67"/>
      <c r="AD286" s="67"/>
      <c r="AE286" s="67"/>
      <c r="AF286" s="67"/>
      <c r="AG286" s="67"/>
      <c r="AH286" s="67"/>
      <c r="AI286" s="67"/>
      <c r="AJ286" s="67"/>
      <c r="AK286" s="67"/>
    </row>
    <row r="287" spans="7:37">
      <c r="G287" s="67"/>
      <c r="H287" s="67"/>
      <c r="I287" s="67"/>
      <c r="J287" s="67"/>
      <c r="K287" s="67"/>
      <c r="L287" s="67"/>
      <c r="M287" s="67"/>
      <c r="N287" s="67"/>
      <c r="O287" s="67"/>
      <c r="P287" s="67"/>
      <c r="Q287" s="67"/>
      <c r="R287" s="67"/>
      <c r="S287" s="67"/>
      <c r="T287" s="67"/>
      <c r="U287" s="67"/>
      <c r="V287" s="67"/>
      <c r="W287" s="67"/>
      <c r="X287" s="67"/>
      <c r="Y287" s="67"/>
      <c r="Z287" s="67"/>
      <c r="AA287" s="67"/>
      <c r="AB287" s="67"/>
      <c r="AC287" s="67"/>
      <c r="AD287" s="67"/>
      <c r="AE287" s="67"/>
      <c r="AF287" s="67"/>
      <c r="AG287" s="67"/>
      <c r="AH287" s="67"/>
      <c r="AI287" s="67"/>
      <c r="AJ287" s="67"/>
      <c r="AK287" s="67"/>
    </row>
    <row r="288" spans="7:37">
      <c r="G288" s="67"/>
      <c r="H288" s="67"/>
      <c r="I288" s="67"/>
      <c r="J288" s="67"/>
      <c r="K288" s="67"/>
      <c r="L288" s="67"/>
      <c r="M288" s="67"/>
      <c r="N288" s="67"/>
      <c r="O288" s="67"/>
      <c r="P288" s="67"/>
      <c r="Q288" s="67"/>
      <c r="R288" s="67"/>
      <c r="S288" s="67"/>
      <c r="T288" s="67"/>
      <c r="U288" s="67"/>
      <c r="V288" s="67"/>
      <c r="W288" s="67"/>
      <c r="X288" s="67"/>
      <c r="Y288" s="67"/>
      <c r="Z288" s="67"/>
      <c r="AA288" s="67"/>
      <c r="AB288" s="67"/>
      <c r="AC288" s="67"/>
      <c r="AD288" s="67"/>
      <c r="AE288" s="67"/>
      <c r="AF288" s="67"/>
      <c r="AG288" s="67"/>
      <c r="AH288" s="67"/>
      <c r="AI288" s="67"/>
      <c r="AJ288" s="67"/>
      <c r="AK288" s="67"/>
    </row>
    <row r="289" spans="7:37">
      <c r="G289" s="67"/>
      <c r="H289" s="67"/>
      <c r="I289" s="67"/>
      <c r="J289" s="67"/>
      <c r="K289" s="67"/>
      <c r="L289" s="67"/>
      <c r="M289" s="67"/>
      <c r="N289" s="67"/>
      <c r="O289" s="67"/>
      <c r="P289" s="67"/>
      <c r="Q289" s="67"/>
      <c r="R289" s="67"/>
      <c r="S289" s="67"/>
      <c r="T289" s="67"/>
      <c r="U289" s="67"/>
      <c r="V289" s="67"/>
      <c r="W289" s="67"/>
      <c r="X289" s="67"/>
      <c r="Y289" s="67"/>
      <c r="Z289" s="67"/>
      <c r="AA289" s="67"/>
      <c r="AB289" s="67"/>
      <c r="AC289" s="67"/>
      <c r="AD289" s="67"/>
      <c r="AE289" s="67"/>
      <c r="AF289" s="67"/>
      <c r="AG289" s="67"/>
      <c r="AH289" s="67"/>
      <c r="AI289" s="67"/>
      <c r="AJ289" s="67"/>
      <c r="AK289" s="67"/>
    </row>
    <row r="290" spans="7:37">
      <c r="G290" s="67"/>
      <c r="H290" s="67"/>
      <c r="I290" s="67"/>
      <c r="J290" s="67"/>
      <c r="K290" s="67"/>
      <c r="L290" s="67"/>
      <c r="M290" s="67"/>
      <c r="N290" s="67"/>
      <c r="O290" s="67"/>
      <c r="P290" s="67"/>
      <c r="Q290" s="67"/>
      <c r="R290" s="67"/>
      <c r="S290" s="67"/>
      <c r="T290" s="67"/>
      <c r="U290" s="67"/>
      <c r="V290" s="67"/>
      <c r="W290" s="67"/>
      <c r="X290" s="67"/>
      <c r="Y290" s="67"/>
      <c r="Z290" s="67"/>
      <c r="AA290" s="67"/>
      <c r="AB290" s="67"/>
      <c r="AC290" s="67"/>
      <c r="AD290" s="67"/>
      <c r="AE290" s="67"/>
      <c r="AF290" s="67"/>
      <c r="AG290" s="67"/>
      <c r="AH290" s="67"/>
      <c r="AI290" s="67"/>
      <c r="AJ290" s="67"/>
      <c r="AK290" s="67"/>
    </row>
    <row r="291" spans="7:37">
      <c r="G291" s="67"/>
      <c r="H291" s="67"/>
      <c r="I291" s="67"/>
      <c r="J291" s="67"/>
      <c r="K291" s="67"/>
      <c r="L291" s="67"/>
      <c r="M291" s="67"/>
      <c r="N291" s="67"/>
      <c r="O291" s="67"/>
      <c r="P291" s="67"/>
      <c r="Q291" s="67"/>
      <c r="R291" s="67"/>
      <c r="S291" s="67"/>
      <c r="T291" s="67"/>
      <c r="U291" s="67"/>
      <c r="V291" s="67"/>
      <c r="W291" s="67"/>
      <c r="X291" s="67"/>
      <c r="Y291" s="67"/>
      <c r="Z291" s="67"/>
      <c r="AA291" s="67"/>
      <c r="AB291" s="67"/>
      <c r="AC291" s="67"/>
      <c r="AD291" s="67"/>
      <c r="AE291" s="67"/>
      <c r="AF291" s="67"/>
      <c r="AG291" s="67"/>
      <c r="AH291" s="67"/>
      <c r="AI291" s="67"/>
      <c r="AJ291" s="67"/>
      <c r="AK291" s="67"/>
    </row>
    <row r="292" spans="7:37">
      <c r="G292" s="67"/>
      <c r="H292" s="67"/>
      <c r="I292" s="67"/>
      <c r="J292" s="67"/>
      <c r="K292" s="67"/>
      <c r="L292" s="67"/>
      <c r="M292" s="67"/>
      <c r="N292" s="67"/>
      <c r="O292" s="67"/>
      <c r="P292" s="67"/>
      <c r="Q292" s="67"/>
      <c r="R292" s="67"/>
      <c r="S292" s="67"/>
      <c r="T292" s="67"/>
      <c r="U292" s="67"/>
      <c r="V292" s="67"/>
      <c r="W292" s="67"/>
      <c r="X292" s="67"/>
      <c r="Y292" s="67"/>
      <c r="Z292" s="67"/>
      <c r="AA292" s="67"/>
      <c r="AB292" s="67"/>
      <c r="AC292" s="67"/>
      <c r="AD292" s="67"/>
      <c r="AE292" s="67"/>
      <c r="AF292" s="67"/>
      <c r="AG292" s="67"/>
      <c r="AH292" s="67"/>
      <c r="AI292" s="67"/>
      <c r="AJ292" s="67"/>
      <c r="AK292" s="67"/>
    </row>
    <row r="293" spans="7:37">
      <c r="G293" s="67"/>
      <c r="H293" s="67"/>
      <c r="I293" s="67"/>
      <c r="J293" s="67"/>
      <c r="K293" s="67"/>
      <c r="L293" s="67"/>
      <c r="M293" s="67"/>
      <c r="N293" s="67"/>
      <c r="O293" s="67"/>
      <c r="P293" s="67"/>
      <c r="Q293" s="67"/>
      <c r="R293" s="67"/>
      <c r="S293" s="67"/>
      <c r="T293" s="67"/>
      <c r="U293" s="67"/>
      <c r="V293" s="67"/>
      <c r="W293" s="67"/>
      <c r="X293" s="67"/>
      <c r="Y293" s="67"/>
      <c r="Z293" s="67"/>
      <c r="AA293" s="67"/>
      <c r="AB293" s="67"/>
      <c r="AC293" s="67"/>
      <c r="AD293" s="67"/>
      <c r="AE293" s="67"/>
      <c r="AF293" s="67"/>
      <c r="AG293" s="67"/>
      <c r="AH293" s="67"/>
      <c r="AI293" s="67"/>
      <c r="AJ293" s="67"/>
      <c r="AK293" s="67"/>
    </row>
    <row r="294" spans="7:37">
      <c r="G294" s="67"/>
      <c r="H294" s="67"/>
      <c r="I294" s="67"/>
      <c r="J294" s="67"/>
      <c r="K294" s="67"/>
      <c r="L294" s="67"/>
      <c r="M294" s="67"/>
      <c r="N294" s="67"/>
      <c r="O294" s="67"/>
      <c r="P294" s="67"/>
      <c r="Q294" s="67"/>
      <c r="R294" s="67"/>
      <c r="S294" s="67"/>
      <c r="T294" s="67"/>
      <c r="U294" s="67"/>
      <c r="V294" s="67"/>
      <c r="W294" s="67"/>
      <c r="X294" s="67"/>
      <c r="Y294" s="67"/>
      <c r="Z294" s="67"/>
      <c r="AA294" s="67"/>
      <c r="AB294" s="67"/>
      <c r="AC294" s="67"/>
      <c r="AD294" s="67"/>
      <c r="AE294" s="67"/>
      <c r="AF294" s="67"/>
      <c r="AG294" s="67"/>
      <c r="AH294" s="67"/>
      <c r="AI294" s="67"/>
      <c r="AJ294" s="67"/>
      <c r="AK294" s="67"/>
    </row>
    <row r="295" spans="7:37">
      <c r="G295" s="67"/>
      <c r="H295" s="67"/>
      <c r="I295" s="67"/>
      <c r="J295" s="67"/>
      <c r="K295" s="67"/>
      <c r="L295" s="67"/>
      <c r="M295" s="67"/>
      <c r="N295" s="67"/>
      <c r="O295" s="67"/>
      <c r="P295" s="67"/>
      <c r="Q295" s="67"/>
      <c r="R295" s="67"/>
      <c r="S295" s="67"/>
      <c r="T295" s="67"/>
      <c r="U295" s="67"/>
      <c r="V295" s="67"/>
      <c r="W295" s="67"/>
      <c r="X295" s="67"/>
      <c r="Y295" s="67"/>
      <c r="Z295" s="67"/>
      <c r="AA295" s="67"/>
      <c r="AB295" s="67"/>
      <c r="AC295" s="67"/>
      <c r="AD295" s="67"/>
      <c r="AE295" s="67"/>
      <c r="AF295" s="67"/>
      <c r="AG295" s="67"/>
      <c r="AH295" s="67"/>
      <c r="AI295" s="67"/>
      <c r="AJ295" s="67"/>
      <c r="AK295" s="67"/>
    </row>
    <row r="296" spans="7:37">
      <c r="G296" s="67"/>
      <c r="H296" s="67"/>
      <c r="I296" s="67"/>
      <c r="J296" s="67"/>
      <c r="K296" s="67"/>
      <c r="L296" s="67"/>
      <c r="M296" s="67"/>
      <c r="N296" s="67"/>
      <c r="O296" s="67"/>
      <c r="P296" s="67"/>
      <c r="Q296" s="67"/>
      <c r="R296" s="67"/>
      <c r="S296" s="67"/>
      <c r="T296" s="67"/>
      <c r="U296" s="67"/>
      <c r="V296" s="67"/>
      <c r="W296" s="67"/>
      <c r="X296" s="67"/>
      <c r="Y296" s="67"/>
      <c r="Z296" s="67"/>
      <c r="AA296" s="67"/>
      <c r="AB296" s="67"/>
      <c r="AC296" s="67"/>
      <c r="AD296" s="67"/>
      <c r="AE296" s="67"/>
      <c r="AF296" s="67"/>
      <c r="AG296" s="67"/>
      <c r="AH296" s="67"/>
      <c r="AI296" s="67"/>
      <c r="AJ296" s="67"/>
      <c r="AK296" s="67"/>
    </row>
    <row r="297" spans="7:37">
      <c r="G297" s="67"/>
      <c r="H297" s="67"/>
      <c r="I297" s="67"/>
      <c r="J297" s="67"/>
      <c r="K297" s="67"/>
      <c r="L297" s="67"/>
      <c r="M297" s="67"/>
      <c r="N297" s="67"/>
      <c r="O297" s="67"/>
      <c r="P297" s="67"/>
      <c r="Q297" s="67"/>
      <c r="R297" s="67"/>
      <c r="S297" s="67"/>
      <c r="T297" s="67"/>
      <c r="U297" s="67"/>
      <c r="V297" s="67"/>
      <c r="W297" s="67"/>
      <c r="X297" s="67"/>
      <c r="Y297" s="67"/>
      <c r="Z297" s="67"/>
      <c r="AA297" s="67"/>
      <c r="AB297" s="67"/>
      <c r="AC297" s="67"/>
      <c r="AD297" s="67"/>
      <c r="AE297" s="67"/>
      <c r="AF297" s="67"/>
      <c r="AG297" s="67"/>
      <c r="AH297" s="67"/>
      <c r="AI297" s="67"/>
      <c r="AJ297" s="67"/>
      <c r="AK297" s="67"/>
    </row>
    <row r="298" spans="7:37">
      <c r="G298" s="67"/>
      <c r="H298" s="67"/>
      <c r="I298" s="67"/>
      <c r="J298" s="67"/>
      <c r="K298" s="67"/>
      <c r="L298" s="67"/>
      <c r="M298" s="67"/>
      <c r="N298" s="67"/>
      <c r="O298" s="67"/>
      <c r="P298" s="67"/>
      <c r="Q298" s="67"/>
      <c r="R298" s="67"/>
      <c r="S298" s="67"/>
      <c r="T298" s="67"/>
      <c r="U298" s="67"/>
      <c r="V298" s="67"/>
      <c r="W298" s="67"/>
      <c r="X298" s="67"/>
      <c r="Y298" s="67"/>
      <c r="Z298" s="67"/>
      <c r="AA298" s="67"/>
      <c r="AB298" s="67"/>
      <c r="AC298" s="67"/>
      <c r="AD298" s="67"/>
      <c r="AE298" s="67"/>
      <c r="AF298" s="67"/>
      <c r="AG298" s="67"/>
      <c r="AH298" s="67"/>
      <c r="AI298" s="67"/>
      <c r="AJ298" s="67"/>
      <c r="AK298" s="67"/>
    </row>
    <row r="299" spans="7:37">
      <c r="G299" s="67"/>
      <c r="H299" s="67"/>
      <c r="I299" s="67"/>
      <c r="J299" s="67"/>
      <c r="K299" s="67"/>
      <c r="L299" s="67"/>
      <c r="M299" s="67"/>
      <c r="N299" s="67"/>
      <c r="O299" s="67"/>
      <c r="P299" s="67"/>
      <c r="Q299" s="67"/>
      <c r="R299" s="67"/>
      <c r="S299" s="67"/>
      <c r="T299" s="67"/>
      <c r="U299" s="67"/>
      <c r="V299" s="67"/>
      <c r="W299" s="67"/>
      <c r="X299" s="67"/>
      <c r="Y299" s="67"/>
      <c r="Z299" s="67"/>
      <c r="AA299" s="67"/>
      <c r="AB299" s="67"/>
      <c r="AC299" s="67"/>
      <c r="AD299" s="67"/>
      <c r="AE299" s="67"/>
      <c r="AF299" s="67"/>
      <c r="AG299" s="67"/>
      <c r="AH299" s="67"/>
      <c r="AI299" s="67"/>
      <c r="AJ299" s="67"/>
      <c r="AK299" s="67"/>
    </row>
    <row r="300" spans="7:37">
      <c r="G300" s="67"/>
      <c r="H300" s="67"/>
      <c r="I300" s="67"/>
      <c r="J300" s="67"/>
      <c r="K300" s="67"/>
      <c r="L300" s="67"/>
      <c r="M300" s="67"/>
      <c r="N300" s="67"/>
      <c r="O300" s="67"/>
      <c r="P300" s="67"/>
      <c r="Q300" s="67"/>
      <c r="R300" s="67"/>
      <c r="S300" s="67"/>
      <c r="T300" s="67"/>
      <c r="U300" s="67"/>
      <c r="V300" s="67"/>
      <c r="W300" s="67"/>
      <c r="X300" s="67"/>
      <c r="Y300" s="67"/>
      <c r="Z300" s="67"/>
      <c r="AA300" s="67"/>
      <c r="AB300" s="67"/>
      <c r="AC300" s="67"/>
      <c r="AD300" s="67"/>
      <c r="AE300" s="67"/>
      <c r="AF300" s="67"/>
      <c r="AG300" s="67"/>
      <c r="AH300" s="67"/>
      <c r="AI300" s="67"/>
      <c r="AJ300" s="67"/>
      <c r="AK300" s="67"/>
    </row>
    <row r="301" spans="7:37">
      <c r="G301" s="67"/>
      <c r="H301" s="67"/>
      <c r="I301" s="67"/>
      <c r="J301" s="67"/>
      <c r="K301" s="67"/>
      <c r="L301" s="67"/>
      <c r="M301" s="67"/>
      <c r="N301" s="67"/>
      <c r="O301" s="67"/>
      <c r="P301" s="67"/>
      <c r="Q301" s="67"/>
      <c r="R301" s="67"/>
      <c r="S301" s="67"/>
      <c r="T301" s="67"/>
      <c r="U301" s="67"/>
      <c r="V301" s="67"/>
      <c r="W301" s="67"/>
      <c r="X301" s="67"/>
      <c r="Y301" s="67"/>
      <c r="Z301" s="67"/>
      <c r="AA301" s="67"/>
      <c r="AB301" s="67"/>
      <c r="AC301" s="67"/>
      <c r="AD301" s="67"/>
      <c r="AE301" s="67"/>
      <c r="AF301" s="67"/>
      <c r="AG301" s="67"/>
      <c r="AH301" s="67"/>
      <c r="AI301" s="67"/>
      <c r="AJ301" s="67"/>
      <c r="AK301" s="67"/>
    </row>
    <row r="302" spans="7:37">
      <c r="G302" s="67"/>
      <c r="H302" s="67"/>
      <c r="I302" s="67"/>
      <c r="J302" s="67"/>
      <c r="K302" s="67"/>
      <c r="L302" s="67"/>
      <c r="M302" s="67"/>
      <c r="N302" s="67"/>
      <c r="O302" s="67"/>
      <c r="P302" s="67"/>
      <c r="Q302" s="67"/>
      <c r="R302" s="67"/>
      <c r="S302" s="67"/>
      <c r="T302" s="67"/>
      <c r="U302" s="67"/>
      <c r="V302" s="67"/>
      <c r="W302" s="67"/>
      <c r="X302" s="67"/>
      <c r="Y302" s="67"/>
      <c r="Z302" s="67"/>
      <c r="AA302" s="67"/>
      <c r="AB302" s="67"/>
      <c r="AC302" s="67"/>
      <c r="AD302" s="67"/>
      <c r="AE302" s="67"/>
      <c r="AF302" s="67"/>
      <c r="AG302" s="67"/>
      <c r="AH302" s="67"/>
      <c r="AI302" s="67"/>
      <c r="AJ302" s="67"/>
      <c r="AK302" s="67"/>
    </row>
    <row r="303" spans="7:37">
      <c r="G303" s="67"/>
      <c r="H303" s="67"/>
      <c r="I303" s="67"/>
      <c r="J303" s="67"/>
      <c r="K303" s="67"/>
      <c r="L303" s="67"/>
      <c r="M303" s="67"/>
      <c r="N303" s="67"/>
      <c r="O303" s="67"/>
      <c r="P303" s="67"/>
      <c r="Q303" s="67"/>
      <c r="R303" s="67"/>
      <c r="S303" s="67"/>
      <c r="T303" s="67"/>
      <c r="U303" s="67"/>
      <c r="V303" s="67"/>
      <c r="W303" s="67"/>
      <c r="X303" s="67"/>
      <c r="Y303" s="67"/>
      <c r="Z303" s="67"/>
      <c r="AA303" s="67"/>
      <c r="AB303" s="67"/>
      <c r="AC303" s="67"/>
      <c r="AD303" s="67"/>
      <c r="AE303" s="67"/>
      <c r="AF303" s="67"/>
      <c r="AG303" s="67"/>
      <c r="AH303" s="67"/>
      <c r="AI303" s="67"/>
      <c r="AJ303" s="67"/>
      <c r="AK303" s="67"/>
    </row>
    <row r="304" spans="7:37">
      <c r="G304" s="67"/>
      <c r="H304" s="67"/>
      <c r="I304" s="67"/>
      <c r="J304" s="67"/>
      <c r="K304" s="67"/>
      <c r="L304" s="67"/>
      <c r="M304" s="67"/>
      <c r="N304" s="67"/>
      <c r="O304" s="67"/>
      <c r="P304" s="67"/>
      <c r="Q304" s="67"/>
      <c r="R304" s="67"/>
      <c r="S304" s="67"/>
      <c r="T304" s="67"/>
      <c r="U304" s="67"/>
      <c r="V304" s="67"/>
      <c r="W304" s="67"/>
      <c r="X304" s="67"/>
      <c r="Y304" s="67"/>
      <c r="Z304" s="67"/>
      <c r="AA304" s="67"/>
      <c r="AB304" s="67"/>
      <c r="AC304" s="67"/>
      <c r="AD304" s="67"/>
      <c r="AE304" s="67"/>
      <c r="AF304" s="67"/>
      <c r="AG304" s="67"/>
      <c r="AH304" s="67"/>
      <c r="AI304" s="67"/>
      <c r="AJ304" s="67"/>
      <c r="AK304" s="67"/>
    </row>
    <row r="305" spans="7:37">
      <c r="G305" s="67"/>
      <c r="H305" s="67"/>
      <c r="I305" s="67"/>
      <c r="J305" s="67"/>
      <c r="K305" s="67"/>
      <c r="L305" s="67"/>
      <c r="M305" s="67"/>
      <c r="N305" s="67"/>
      <c r="O305" s="67"/>
      <c r="P305" s="67"/>
      <c r="Q305" s="67"/>
      <c r="R305" s="67"/>
      <c r="S305" s="67"/>
      <c r="T305" s="67"/>
      <c r="U305" s="67"/>
      <c r="V305" s="67"/>
      <c r="W305" s="67"/>
      <c r="X305" s="67"/>
      <c r="Y305" s="67"/>
      <c r="Z305" s="67"/>
      <c r="AA305" s="67"/>
      <c r="AB305" s="67"/>
      <c r="AC305" s="67"/>
      <c r="AD305" s="67"/>
      <c r="AE305" s="67"/>
      <c r="AF305" s="67"/>
      <c r="AG305" s="67"/>
      <c r="AH305" s="67"/>
      <c r="AI305" s="67"/>
      <c r="AJ305" s="67"/>
      <c r="AK305" s="67"/>
    </row>
    <row r="306" spans="7:37">
      <c r="G306" s="67"/>
      <c r="H306" s="67"/>
      <c r="I306" s="67"/>
      <c r="J306" s="67"/>
      <c r="K306" s="67"/>
      <c r="L306" s="67"/>
      <c r="M306" s="67"/>
      <c r="N306" s="67"/>
      <c r="O306" s="67"/>
      <c r="P306" s="67"/>
      <c r="Q306" s="67"/>
      <c r="R306" s="67"/>
      <c r="S306" s="67"/>
      <c r="T306" s="67"/>
      <c r="U306" s="67"/>
      <c r="V306" s="67"/>
      <c r="W306" s="67"/>
      <c r="X306" s="67"/>
      <c r="Y306" s="67"/>
      <c r="Z306" s="67"/>
      <c r="AA306" s="67"/>
      <c r="AB306" s="67"/>
      <c r="AC306" s="67"/>
      <c r="AD306" s="67"/>
      <c r="AE306" s="67"/>
      <c r="AF306" s="67"/>
      <c r="AG306" s="67"/>
      <c r="AH306" s="67"/>
      <c r="AI306" s="67"/>
      <c r="AJ306" s="67"/>
      <c r="AK306" s="67"/>
    </row>
    <row r="307" spans="7:37">
      <c r="G307" s="67"/>
      <c r="H307" s="67"/>
      <c r="I307" s="67"/>
      <c r="J307" s="67"/>
      <c r="K307" s="67"/>
      <c r="L307" s="67"/>
      <c r="M307" s="67"/>
      <c r="N307" s="67"/>
      <c r="O307" s="67"/>
      <c r="P307" s="67"/>
      <c r="Q307" s="67"/>
      <c r="R307" s="67"/>
      <c r="S307" s="67"/>
      <c r="T307" s="67"/>
      <c r="U307" s="67"/>
      <c r="V307" s="67"/>
      <c r="W307" s="67"/>
      <c r="X307" s="67"/>
      <c r="Y307" s="67"/>
      <c r="Z307" s="67"/>
      <c r="AA307" s="67"/>
      <c r="AB307" s="67"/>
      <c r="AC307" s="67"/>
      <c r="AD307" s="67"/>
      <c r="AE307" s="67"/>
      <c r="AF307" s="67"/>
      <c r="AG307" s="67"/>
      <c r="AH307" s="67"/>
      <c r="AI307" s="67"/>
      <c r="AJ307" s="67"/>
      <c r="AK307" s="67"/>
    </row>
    <row r="308" spans="7:37">
      <c r="G308" s="67"/>
      <c r="H308" s="67"/>
      <c r="I308" s="67"/>
      <c r="J308" s="67"/>
      <c r="K308" s="67"/>
      <c r="L308" s="67"/>
      <c r="M308" s="67"/>
      <c r="N308" s="67"/>
      <c r="O308" s="67"/>
      <c r="P308" s="67"/>
      <c r="Q308" s="67"/>
      <c r="R308" s="67"/>
      <c r="S308" s="67"/>
      <c r="T308" s="67"/>
      <c r="U308" s="67"/>
      <c r="V308" s="67"/>
      <c r="W308" s="67"/>
      <c r="X308" s="67"/>
      <c r="Y308" s="67"/>
      <c r="Z308" s="67"/>
      <c r="AA308" s="67"/>
      <c r="AB308" s="67"/>
      <c r="AC308" s="67"/>
      <c r="AD308" s="67"/>
      <c r="AE308" s="67"/>
      <c r="AF308" s="67"/>
      <c r="AG308" s="67"/>
      <c r="AH308" s="67"/>
      <c r="AI308" s="67"/>
      <c r="AJ308" s="67"/>
      <c r="AK308" s="67"/>
    </row>
    <row r="309" spans="7:37">
      <c r="G309" s="67"/>
      <c r="H309" s="67"/>
      <c r="I309" s="67"/>
      <c r="J309" s="67"/>
      <c r="K309" s="67"/>
      <c r="L309" s="67"/>
      <c r="M309" s="67"/>
      <c r="N309" s="67"/>
      <c r="O309" s="67"/>
      <c r="P309" s="67"/>
      <c r="Q309" s="67"/>
      <c r="R309" s="67"/>
      <c r="S309" s="67"/>
      <c r="T309" s="67"/>
      <c r="U309" s="67"/>
      <c r="V309" s="67"/>
      <c r="W309" s="67"/>
      <c r="X309" s="67"/>
      <c r="Y309" s="67"/>
      <c r="Z309" s="67"/>
      <c r="AA309" s="67"/>
      <c r="AB309" s="67"/>
      <c r="AC309" s="67"/>
      <c r="AD309" s="67"/>
      <c r="AE309" s="67"/>
      <c r="AF309" s="67"/>
      <c r="AG309" s="67"/>
      <c r="AH309" s="67"/>
      <c r="AI309" s="67"/>
      <c r="AJ309" s="67"/>
      <c r="AK309" s="67"/>
    </row>
    <row r="310" spans="7:37">
      <c r="G310" s="67"/>
      <c r="H310" s="67"/>
      <c r="I310" s="67"/>
      <c r="J310" s="67"/>
      <c r="K310" s="67"/>
      <c r="L310" s="67"/>
      <c r="M310" s="67"/>
      <c r="N310" s="67"/>
      <c r="O310" s="67"/>
      <c r="P310" s="67"/>
      <c r="Q310" s="67"/>
      <c r="R310" s="67"/>
      <c r="S310" s="67"/>
      <c r="T310" s="67"/>
      <c r="U310" s="67"/>
      <c r="V310" s="67"/>
      <c r="W310" s="67"/>
      <c r="X310" s="67"/>
      <c r="Y310" s="67"/>
      <c r="Z310" s="67"/>
      <c r="AA310" s="67"/>
      <c r="AB310" s="67"/>
      <c r="AC310" s="67"/>
      <c r="AD310" s="67"/>
      <c r="AE310" s="67"/>
      <c r="AF310" s="67"/>
      <c r="AG310" s="67"/>
      <c r="AH310" s="67"/>
      <c r="AI310" s="67"/>
      <c r="AJ310" s="67"/>
      <c r="AK310" s="67"/>
    </row>
    <row r="311" spans="7:37">
      <c r="G311" s="67"/>
      <c r="H311" s="67"/>
      <c r="I311" s="67"/>
      <c r="J311" s="67"/>
      <c r="K311" s="67"/>
      <c r="L311" s="67"/>
      <c r="M311" s="67"/>
      <c r="N311" s="67"/>
      <c r="O311" s="67"/>
      <c r="P311" s="67"/>
      <c r="Q311" s="67"/>
      <c r="R311" s="67"/>
      <c r="S311" s="67"/>
      <c r="T311" s="67"/>
      <c r="U311" s="67"/>
      <c r="V311" s="67"/>
      <c r="W311" s="67"/>
      <c r="X311" s="67"/>
      <c r="Y311" s="67"/>
      <c r="Z311" s="67"/>
      <c r="AA311" s="67"/>
      <c r="AB311" s="67"/>
      <c r="AC311" s="67"/>
      <c r="AD311" s="67"/>
      <c r="AE311" s="67"/>
      <c r="AF311" s="67"/>
      <c r="AG311" s="67"/>
      <c r="AH311" s="67"/>
      <c r="AI311" s="67"/>
      <c r="AJ311" s="67"/>
      <c r="AK311" s="67"/>
    </row>
    <row r="312" spans="7:37">
      <c r="G312" s="67"/>
      <c r="H312" s="67"/>
      <c r="I312" s="67"/>
      <c r="J312" s="67"/>
      <c r="K312" s="67"/>
      <c r="L312" s="67"/>
      <c r="M312" s="67"/>
      <c r="N312" s="67"/>
      <c r="O312" s="67"/>
      <c r="P312" s="67"/>
      <c r="Q312" s="67"/>
      <c r="R312" s="67"/>
      <c r="S312" s="67"/>
      <c r="T312" s="67"/>
      <c r="U312" s="67"/>
      <c r="V312" s="67"/>
      <c r="W312" s="67"/>
      <c r="X312" s="67"/>
      <c r="Y312" s="67"/>
      <c r="Z312" s="67"/>
      <c r="AA312" s="67"/>
      <c r="AB312" s="67"/>
      <c r="AC312" s="67"/>
      <c r="AD312" s="67"/>
      <c r="AE312" s="67"/>
      <c r="AF312" s="67"/>
      <c r="AG312" s="67"/>
      <c r="AH312" s="67"/>
      <c r="AI312" s="67"/>
      <c r="AJ312" s="67"/>
      <c r="AK312" s="67"/>
    </row>
    <row r="313" spans="7:37">
      <c r="G313" s="67"/>
      <c r="H313" s="67"/>
      <c r="I313" s="67"/>
      <c r="J313" s="67"/>
      <c r="K313" s="67"/>
      <c r="L313" s="67"/>
      <c r="M313" s="67"/>
      <c r="N313" s="67"/>
      <c r="O313" s="67"/>
      <c r="P313" s="67"/>
      <c r="Q313" s="67"/>
      <c r="R313" s="67"/>
      <c r="S313" s="67"/>
      <c r="T313" s="67"/>
      <c r="U313" s="67"/>
      <c r="V313" s="67"/>
      <c r="W313" s="67"/>
      <c r="X313" s="67"/>
      <c r="Y313" s="67"/>
      <c r="Z313" s="67"/>
      <c r="AA313" s="67"/>
      <c r="AB313" s="67"/>
      <c r="AC313" s="67"/>
      <c r="AD313" s="67"/>
      <c r="AE313" s="67"/>
      <c r="AF313" s="67"/>
      <c r="AG313" s="67"/>
      <c r="AH313" s="67"/>
      <c r="AI313" s="67"/>
      <c r="AJ313" s="67"/>
      <c r="AK313" s="67"/>
    </row>
    <row r="314" spans="7:37">
      <c r="G314" s="67"/>
      <c r="H314" s="67"/>
      <c r="I314" s="67"/>
      <c r="J314" s="67"/>
      <c r="K314" s="67"/>
      <c r="L314" s="67"/>
      <c r="M314" s="67"/>
      <c r="N314" s="67"/>
      <c r="O314" s="67"/>
      <c r="P314" s="67"/>
      <c r="Q314" s="67"/>
      <c r="R314" s="67"/>
      <c r="S314" s="67"/>
      <c r="T314" s="67"/>
      <c r="U314" s="67"/>
      <c r="V314" s="67"/>
      <c r="W314" s="67"/>
      <c r="X314" s="67"/>
      <c r="Y314" s="67"/>
      <c r="Z314" s="67"/>
      <c r="AA314" s="67"/>
      <c r="AB314" s="67"/>
      <c r="AC314" s="67"/>
      <c r="AD314" s="67"/>
      <c r="AE314" s="67"/>
      <c r="AF314" s="67"/>
      <c r="AG314" s="67"/>
      <c r="AH314" s="67"/>
      <c r="AI314" s="67"/>
      <c r="AJ314" s="67"/>
      <c r="AK314" s="67"/>
    </row>
    <row r="315" spans="7:37">
      <c r="G315" s="67"/>
      <c r="H315" s="67"/>
      <c r="I315" s="67"/>
      <c r="J315" s="67"/>
      <c r="K315" s="67"/>
      <c r="L315" s="67"/>
      <c r="M315" s="67"/>
      <c r="N315" s="67"/>
      <c r="O315" s="67"/>
      <c r="P315" s="67"/>
      <c r="Q315" s="67"/>
      <c r="R315" s="67"/>
      <c r="S315" s="67"/>
      <c r="T315" s="67"/>
      <c r="U315" s="67"/>
      <c r="V315" s="67"/>
      <c r="W315" s="67"/>
      <c r="X315" s="67"/>
      <c r="Y315" s="67"/>
      <c r="Z315" s="67"/>
      <c r="AA315" s="67"/>
      <c r="AB315" s="67"/>
      <c r="AC315" s="67"/>
      <c r="AD315" s="67"/>
      <c r="AE315" s="67"/>
      <c r="AF315" s="67"/>
      <c r="AG315" s="67"/>
      <c r="AH315" s="67"/>
      <c r="AI315" s="67"/>
      <c r="AJ315" s="67"/>
      <c r="AK315" s="67"/>
    </row>
    <row r="316" spans="7:37">
      <c r="G316" s="67"/>
      <c r="H316" s="67"/>
      <c r="I316" s="67"/>
      <c r="J316" s="67"/>
      <c r="K316" s="67"/>
      <c r="L316" s="67"/>
      <c r="M316" s="67"/>
      <c r="N316" s="67"/>
      <c r="O316" s="67"/>
      <c r="P316" s="67"/>
      <c r="Q316" s="67"/>
      <c r="R316" s="67"/>
      <c r="S316" s="67"/>
      <c r="T316" s="67"/>
      <c r="U316" s="67"/>
      <c r="V316" s="67"/>
      <c r="W316" s="67"/>
      <c r="X316" s="67"/>
      <c r="Y316" s="67"/>
      <c r="Z316" s="67"/>
      <c r="AA316" s="67"/>
      <c r="AB316" s="67"/>
      <c r="AC316" s="67"/>
      <c r="AD316" s="67"/>
      <c r="AE316" s="67"/>
      <c r="AF316" s="67"/>
      <c r="AG316" s="67"/>
      <c r="AH316" s="67"/>
      <c r="AI316" s="67"/>
      <c r="AJ316" s="67"/>
      <c r="AK316" s="67"/>
    </row>
    <row r="317" spans="7:37">
      <c r="G317" s="67"/>
      <c r="H317" s="67"/>
      <c r="I317" s="67"/>
      <c r="J317" s="67"/>
      <c r="K317" s="67"/>
      <c r="L317" s="67"/>
      <c r="M317" s="67"/>
      <c r="N317" s="67"/>
      <c r="O317" s="67"/>
      <c r="P317" s="67"/>
      <c r="Q317" s="67"/>
      <c r="R317" s="67"/>
      <c r="S317" s="67"/>
      <c r="T317" s="67"/>
      <c r="U317" s="67"/>
      <c r="V317" s="67"/>
      <c r="W317" s="67"/>
      <c r="X317" s="67"/>
      <c r="Y317" s="67"/>
      <c r="Z317" s="67"/>
      <c r="AA317" s="67"/>
      <c r="AB317" s="67"/>
      <c r="AC317" s="67"/>
      <c r="AD317" s="67"/>
      <c r="AE317" s="67"/>
      <c r="AF317" s="67"/>
      <c r="AG317" s="67"/>
      <c r="AH317" s="67"/>
      <c r="AI317" s="67"/>
      <c r="AJ317" s="67"/>
      <c r="AK317" s="67"/>
    </row>
    <row r="318" spans="7:37">
      <c r="G318" s="67"/>
      <c r="H318" s="67"/>
      <c r="I318" s="67"/>
      <c r="J318" s="67"/>
      <c r="K318" s="67"/>
      <c r="L318" s="67"/>
      <c r="M318" s="67"/>
      <c r="N318" s="67"/>
      <c r="O318" s="67"/>
      <c r="P318" s="67"/>
      <c r="Q318" s="67"/>
      <c r="R318" s="67"/>
      <c r="S318" s="67"/>
      <c r="T318" s="67"/>
      <c r="U318" s="67"/>
      <c r="V318" s="67"/>
      <c r="W318" s="67"/>
      <c r="X318" s="67"/>
      <c r="Y318" s="67"/>
      <c r="Z318" s="67"/>
      <c r="AA318" s="67"/>
      <c r="AB318" s="67"/>
      <c r="AC318" s="67"/>
      <c r="AD318" s="67"/>
      <c r="AE318" s="67"/>
      <c r="AF318" s="67"/>
      <c r="AG318" s="67"/>
      <c r="AH318" s="67"/>
      <c r="AI318" s="67"/>
      <c r="AJ318" s="67"/>
      <c r="AK318" s="67"/>
    </row>
    <row r="319" spans="7:37">
      <c r="G319" s="67"/>
      <c r="H319" s="67"/>
      <c r="I319" s="67"/>
      <c r="J319" s="67"/>
      <c r="K319" s="67"/>
      <c r="L319" s="67"/>
      <c r="M319" s="67"/>
      <c r="N319" s="67"/>
      <c r="O319" s="67"/>
      <c r="P319" s="67"/>
      <c r="Q319" s="67"/>
      <c r="R319" s="67"/>
      <c r="S319" s="67"/>
      <c r="T319" s="67"/>
      <c r="U319" s="67"/>
      <c r="V319" s="67"/>
      <c r="W319" s="67"/>
      <c r="X319" s="67"/>
      <c r="Y319" s="67"/>
      <c r="Z319" s="67"/>
      <c r="AA319" s="67"/>
      <c r="AB319" s="67"/>
      <c r="AC319" s="67"/>
      <c r="AD319" s="67"/>
      <c r="AE319" s="67"/>
      <c r="AF319" s="67"/>
      <c r="AG319" s="67"/>
      <c r="AH319" s="67"/>
      <c r="AI319" s="67"/>
      <c r="AJ319" s="67"/>
      <c r="AK319" s="67"/>
    </row>
    <row r="320" spans="7:37">
      <c r="G320" s="67"/>
      <c r="H320" s="67"/>
      <c r="I320" s="67"/>
      <c r="J320" s="67"/>
      <c r="K320" s="67"/>
      <c r="L320" s="67"/>
      <c r="M320" s="67"/>
      <c r="N320" s="67"/>
      <c r="O320" s="67"/>
      <c r="P320" s="67"/>
      <c r="Q320" s="67"/>
      <c r="R320" s="67"/>
      <c r="S320" s="67"/>
      <c r="T320" s="67"/>
      <c r="U320" s="67"/>
      <c r="V320" s="67"/>
      <c r="W320" s="67"/>
      <c r="X320" s="67"/>
      <c r="Y320" s="67"/>
      <c r="Z320" s="67"/>
      <c r="AA320" s="67"/>
      <c r="AB320" s="67"/>
      <c r="AC320" s="67"/>
      <c r="AD320" s="67"/>
      <c r="AE320" s="67"/>
      <c r="AF320" s="67"/>
      <c r="AG320" s="67"/>
      <c r="AH320" s="67"/>
      <c r="AI320" s="67"/>
      <c r="AJ320" s="67"/>
      <c r="AK320" s="67"/>
    </row>
    <row r="321" spans="7:37">
      <c r="G321" s="67"/>
      <c r="H321" s="67"/>
      <c r="I321" s="67"/>
      <c r="J321" s="67"/>
      <c r="K321" s="67"/>
      <c r="L321" s="67"/>
      <c r="M321" s="67"/>
      <c r="N321" s="67"/>
      <c r="O321" s="67"/>
      <c r="P321" s="67"/>
      <c r="Q321" s="67"/>
      <c r="R321" s="67"/>
      <c r="S321" s="67"/>
      <c r="T321" s="67"/>
      <c r="U321" s="67"/>
      <c r="V321" s="67"/>
      <c r="W321" s="67"/>
      <c r="X321" s="67"/>
      <c r="Y321" s="67"/>
      <c r="Z321" s="67"/>
      <c r="AA321" s="67"/>
      <c r="AB321" s="67"/>
      <c r="AC321" s="67"/>
      <c r="AD321" s="67"/>
      <c r="AE321" s="67"/>
      <c r="AF321" s="67"/>
      <c r="AG321" s="67"/>
      <c r="AH321" s="67"/>
      <c r="AI321" s="67"/>
      <c r="AJ321" s="67"/>
      <c r="AK321" s="67"/>
    </row>
    <row r="322" spans="7:37">
      <c r="G322" s="67"/>
      <c r="H322" s="67"/>
      <c r="I322" s="67"/>
      <c r="J322" s="67"/>
      <c r="K322" s="67"/>
      <c r="L322" s="67"/>
      <c r="M322" s="67"/>
      <c r="N322" s="67"/>
      <c r="O322" s="67"/>
      <c r="P322" s="67"/>
      <c r="Q322" s="67"/>
      <c r="R322" s="67"/>
      <c r="S322" s="67"/>
      <c r="T322" s="67"/>
      <c r="U322" s="67"/>
      <c r="V322" s="67"/>
      <c r="W322" s="67"/>
      <c r="X322" s="67"/>
      <c r="Y322" s="67"/>
      <c r="Z322" s="67"/>
      <c r="AA322" s="67"/>
      <c r="AB322" s="67"/>
      <c r="AC322" s="67"/>
      <c r="AD322" s="67"/>
      <c r="AE322" s="67"/>
      <c r="AF322" s="67"/>
      <c r="AG322" s="67"/>
      <c r="AH322" s="67"/>
      <c r="AI322" s="67"/>
      <c r="AJ322" s="67"/>
      <c r="AK322" s="67"/>
    </row>
    <row r="323" spans="7:37">
      <c r="G323" s="67"/>
      <c r="H323" s="67"/>
      <c r="I323" s="67"/>
      <c r="J323" s="67"/>
      <c r="K323" s="67"/>
      <c r="L323" s="67"/>
      <c r="M323" s="67"/>
      <c r="N323" s="67"/>
      <c r="O323" s="67"/>
      <c r="P323" s="67"/>
      <c r="Q323" s="67"/>
      <c r="R323" s="67"/>
      <c r="S323" s="67"/>
      <c r="T323" s="67"/>
      <c r="U323" s="67"/>
      <c r="V323" s="67"/>
      <c r="W323" s="67"/>
      <c r="X323" s="67"/>
      <c r="Y323" s="67"/>
      <c r="Z323" s="67"/>
      <c r="AA323" s="67"/>
      <c r="AB323" s="67"/>
      <c r="AC323" s="67"/>
      <c r="AD323" s="67"/>
      <c r="AE323" s="67"/>
      <c r="AF323" s="67"/>
      <c r="AG323" s="67"/>
      <c r="AH323" s="67"/>
      <c r="AI323" s="67"/>
      <c r="AJ323" s="67"/>
      <c r="AK323" s="67"/>
    </row>
    <row r="324" spans="7:37">
      <c r="G324" s="67"/>
      <c r="H324" s="67"/>
      <c r="I324" s="67"/>
      <c r="J324" s="67"/>
      <c r="K324" s="67"/>
      <c r="L324" s="67"/>
      <c r="M324" s="67"/>
      <c r="N324" s="67"/>
      <c r="O324" s="67"/>
      <c r="P324" s="67"/>
      <c r="Q324" s="67"/>
      <c r="R324" s="67"/>
      <c r="S324" s="67"/>
      <c r="T324" s="67"/>
      <c r="U324" s="67"/>
      <c r="V324" s="67"/>
      <c r="W324" s="67"/>
      <c r="X324" s="67"/>
      <c r="Y324" s="67"/>
      <c r="Z324" s="67"/>
      <c r="AA324" s="67"/>
      <c r="AB324" s="67"/>
      <c r="AC324" s="67"/>
      <c r="AD324" s="67"/>
      <c r="AE324" s="67"/>
      <c r="AF324" s="67"/>
      <c r="AG324" s="67"/>
      <c r="AH324" s="67"/>
      <c r="AI324" s="67"/>
      <c r="AJ324" s="67"/>
      <c r="AK324" s="67"/>
    </row>
    <row r="325" spans="7:37">
      <c r="G325" s="67"/>
      <c r="H325" s="67"/>
      <c r="I325" s="67"/>
      <c r="J325" s="67"/>
      <c r="K325" s="67"/>
      <c r="L325" s="67"/>
      <c r="M325" s="67"/>
      <c r="N325" s="67"/>
      <c r="O325" s="67"/>
      <c r="P325" s="67"/>
      <c r="Q325" s="67"/>
      <c r="R325" s="67"/>
      <c r="S325" s="67"/>
      <c r="T325" s="67"/>
      <c r="U325" s="67"/>
      <c r="V325" s="67"/>
      <c r="W325" s="67"/>
      <c r="X325" s="67"/>
      <c r="Y325" s="67"/>
      <c r="Z325" s="67"/>
      <c r="AA325" s="67"/>
      <c r="AB325" s="67"/>
      <c r="AC325" s="67"/>
      <c r="AD325" s="67"/>
      <c r="AE325" s="67"/>
      <c r="AF325" s="67"/>
      <c r="AG325" s="67"/>
      <c r="AH325" s="67"/>
      <c r="AI325" s="67"/>
      <c r="AJ325" s="67"/>
      <c r="AK325" s="67"/>
    </row>
    <row r="326" spans="7:37">
      <c r="G326" s="67"/>
      <c r="H326" s="67"/>
      <c r="I326" s="67"/>
      <c r="J326" s="67"/>
      <c r="K326" s="67"/>
      <c r="L326" s="67"/>
      <c r="M326" s="67"/>
      <c r="N326" s="67"/>
      <c r="O326" s="67"/>
      <c r="P326" s="67"/>
      <c r="Q326" s="67"/>
      <c r="R326" s="67"/>
      <c r="S326" s="67"/>
      <c r="T326" s="67"/>
      <c r="U326" s="67"/>
      <c r="V326" s="67"/>
      <c r="W326" s="67"/>
      <c r="X326" s="67"/>
      <c r="Y326" s="67"/>
      <c r="Z326" s="67"/>
      <c r="AA326" s="67"/>
      <c r="AB326" s="67"/>
      <c r="AC326" s="67"/>
      <c r="AD326" s="67"/>
      <c r="AE326" s="67"/>
      <c r="AF326" s="67"/>
      <c r="AG326" s="67"/>
      <c r="AH326" s="67"/>
      <c r="AI326" s="67"/>
      <c r="AJ326" s="67"/>
      <c r="AK326" s="67"/>
    </row>
    <row r="327" spans="7:37">
      <c r="G327" s="67"/>
      <c r="H327" s="67"/>
      <c r="I327" s="67"/>
      <c r="J327" s="67"/>
      <c r="K327" s="67"/>
      <c r="L327" s="67"/>
      <c r="M327" s="67"/>
      <c r="N327" s="67"/>
      <c r="O327" s="67"/>
      <c r="P327" s="67"/>
      <c r="Q327" s="67"/>
      <c r="R327" s="67"/>
      <c r="S327" s="67"/>
      <c r="T327" s="67"/>
      <c r="U327" s="67"/>
      <c r="V327" s="67"/>
      <c r="W327" s="67"/>
      <c r="X327" s="67"/>
      <c r="Y327" s="67"/>
      <c r="Z327" s="67"/>
      <c r="AA327" s="67"/>
      <c r="AB327" s="67"/>
      <c r="AC327" s="67"/>
      <c r="AD327" s="67"/>
      <c r="AE327" s="67"/>
      <c r="AF327" s="67"/>
      <c r="AG327" s="67"/>
      <c r="AH327" s="67"/>
      <c r="AI327" s="67"/>
      <c r="AJ327" s="67"/>
      <c r="AK327" s="67"/>
    </row>
    <row r="328" spans="7:37">
      <c r="G328" s="67"/>
      <c r="H328" s="67"/>
      <c r="I328" s="67"/>
      <c r="J328" s="67"/>
      <c r="K328" s="67"/>
      <c r="L328" s="67"/>
      <c r="M328" s="67"/>
      <c r="N328" s="67"/>
      <c r="O328" s="67"/>
      <c r="P328" s="67"/>
      <c r="Q328" s="67"/>
      <c r="R328" s="67"/>
      <c r="S328" s="67"/>
      <c r="T328" s="67"/>
      <c r="U328" s="67"/>
      <c r="V328" s="67"/>
      <c r="W328" s="67"/>
      <c r="X328" s="67"/>
      <c r="Y328" s="67"/>
      <c r="Z328" s="67"/>
      <c r="AA328" s="67"/>
      <c r="AB328" s="67"/>
      <c r="AC328" s="67"/>
      <c r="AD328" s="67"/>
      <c r="AE328" s="67"/>
      <c r="AF328" s="67"/>
      <c r="AG328" s="67"/>
      <c r="AH328" s="67"/>
      <c r="AI328" s="67"/>
      <c r="AJ328" s="67"/>
      <c r="AK328" s="67"/>
    </row>
    <row r="329" spans="7:37">
      <c r="G329" s="67"/>
      <c r="H329" s="67"/>
      <c r="I329" s="67"/>
      <c r="J329" s="67"/>
      <c r="K329" s="67"/>
      <c r="L329" s="67"/>
      <c r="M329" s="67"/>
      <c r="N329" s="67"/>
      <c r="O329" s="67"/>
      <c r="P329" s="67"/>
      <c r="Q329" s="67"/>
      <c r="R329" s="67"/>
      <c r="S329" s="67"/>
      <c r="T329" s="67"/>
      <c r="U329" s="67"/>
      <c r="V329" s="67"/>
      <c r="W329" s="67"/>
      <c r="X329" s="67"/>
      <c r="Y329" s="67"/>
      <c r="Z329" s="67"/>
      <c r="AA329" s="67"/>
      <c r="AB329" s="67"/>
      <c r="AC329" s="67"/>
      <c r="AD329" s="67"/>
      <c r="AE329" s="67"/>
      <c r="AF329" s="67"/>
      <c r="AG329" s="67"/>
      <c r="AH329" s="67"/>
      <c r="AI329" s="67"/>
      <c r="AJ329" s="67"/>
      <c r="AK329" s="67"/>
    </row>
    <row r="330" spans="7:37">
      <c r="G330" s="67"/>
      <c r="H330" s="67"/>
      <c r="I330" s="67"/>
      <c r="J330" s="67"/>
      <c r="K330" s="67"/>
      <c r="L330" s="67"/>
      <c r="M330" s="67"/>
      <c r="N330" s="67"/>
      <c r="O330" s="67"/>
      <c r="P330" s="67"/>
      <c r="Q330" s="67"/>
      <c r="R330" s="67"/>
      <c r="S330" s="67"/>
      <c r="T330" s="67"/>
      <c r="U330" s="67"/>
      <c r="V330" s="67"/>
      <c r="W330" s="67"/>
      <c r="X330" s="67"/>
      <c r="Y330" s="67"/>
      <c r="Z330" s="67"/>
      <c r="AA330" s="67"/>
      <c r="AB330" s="67"/>
      <c r="AC330" s="67"/>
      <c r="AD330" s="67"/>
      <c r="AE330" s="67"/>
      <c r="AF330" s="67"/>
      <c r="AG330" s="67"/>
      <c r="AH330" s="67"/>
      <c r="AI330" s="67"/>
      <c r="AJ330" s="67"/>
      <c r="AK330" s="67"/>
    </row>
    <row r="331" spans="7:37">
      <c r="G331" s="67"/>
      <c r="H331" s="67"/>
      <c r="I331" s="67"/>
      <c r="J331" s="67"/>
      <c r="K331" s="67"/>
      <c r="L331" s="67"/>
      <c r="M331" s="67"/>
      <c r="N331" s="67"/>
      <c r="O331" s="67"/>
      <c r="P331" s="67"/>
      <c r="Q331" s="67"/>
      <c r="R331" s="67"/>
      <c r="S331" s="67"/>
      <c r="T331" s="67"/>
      <c r="U331" s="67"/>
      <c r="V331" s="67"/>
      <c r="W331" s="67"/>
      <c r="X331" s="67"/>
      <c r="Y331" s="67"/>
      <c r="Z331" s="67"/>
      <c r="AA331" s="67"/>
      <c r="AB331" s="67"/>
      <c r="AC331" s="67"/>
      <c r="AD331" s="67"/>
      <c r="AE331" s="67"/>
      <c r="AF331" s="67"/>
      <c r="AG331" s="67"/>
      <c r="AH331" s="67"/>
      <c r="AI331" s="67"/>
      <c r="AJ331" s="67"/>
      <c r="AK331" s="67"/>
    </row>
    <row r="332" spans="7:37">
      <c r="G332" s="67"/>
      <c r="H332" s="67"/>
      <c r="I332" s="67"/>
      <c r="J332" s="67"/>
      <c r="K332" s="67"/>
      <c r="L332" s="67"/>
      <c r="M332" s="67"/>
      <c r="N332" s="67"/>
      <c r="O332" s="67"/>
      <c r="P332" s="67"/>
      <c r="Q332" s="67"/>
      <c r="R332" s="67"/>
      <c r="S332" s="67"/>
      <c r="T332" s="67"/>
      <c r="U332" s="67"/>
      <c r="V332" s="67"/>
      <c r="W332" s="67"/>
      <c r="X332" s="67"/>
      <c r="Y332" s="67"/>
      <c r="Z332" s="67"/>
      <c r="AA332" s="67"/>
      <c r="AB332" s="67"/>
      <c r="AC332" s="67"/>
      <c r="AD332" s="67"/>
      <c r="AE332" s="67"/>
      <c r="AF332" s="67"/>
      <c r="AG332" s="67"/>
      <c r="AH332" s="67"/>
      <c r="AI332" s="67"/>
      <c r="AJ332" s="67"/>
      <c r="AK332" s="67"/>
    </row>
    <row r="333" spans="7:37">
      <c r="G333" s="67"/>
      <c r="H333" s="67"/>
      <c r="I333" s="67"/>
      <c r="J333" s="67"/>
      <c r="K333" s="67"/>
      <c r="L333" s="67"/>
      <c r="M333" s="67"/>
      <c r="N333" s="67"/>
      <c r="O333" s="67"/>
      <c r="P333" s="67"/>
      <c r="Q333" s="67"/>
      <c r="R333" s="67"/>
      <c r="S333" s="67"/>
      <c r="T333" s="67"/>
      <c r="U333" s="67"/>
      <c r="V333" s="67"/>
      <c r="W333" s="67"/>
      <c r="X333" s="67"/>
      <c r="Y333" s="67"/>
      <c r="Z333" s="67"/>
      <c r="AA333" s="67"/>
      <c r="AB333" s="67"/>
      <c r="AC333" s="67"/>
      <c r="AD333" s="67"/>
      <c r="AE333" s="67"/>
      <c r="AF333" s="67"/>
      <c r="AG333" s="67"/>
      <c r="AH333" s="67"/>
      <c r="AI333" s="67"/>
      <c r="AJ333" s="67"/>
      <c r="AK333" s="67"/>
    </row>
    <row r="334" spans="7:37">
      <c r="G334" s="67"/>
      <c r="H334" s="67"/>
      <c r="I334" s="67"/>
      <c r="J334" s="67"/>
      <c r="K334" s="67"/>
      <c r="L334" s="67"/>
      <c r="M334" s="67"/>
      <c r="N334" s="67"/>
      <c r="O334" s="67"/>
      <c r="P334" s="67"/>
      <c r="Q334" s="67"/>
      <c r="R334" s="67"/>
      <c r="S334" s="67"/>
      <c r="T334" s="67"/>
      <c r="U334" s="67"/>
      <c r="V334" s="67"/>
      <c r="W334" s="67"/>
      <c r="X334" s="67"/>
      <c r="Y334" s="67"/>
      <c r="Z334" s="67"/>
      <c r="AA334" s="67"/>
      <c r="AB334" s="67"/>
      <c r="AC334" s="67"/>
      <c r="AD334" s="67"/>
      <c r="AE334" s="67"/>
      <c r="AF334" s="67"/>
      <c r="AG334" s="67"/>
      <c r="AH334" s="67"/>
      <c r="AI334" s="67"/>
      <c r="AJ334" s="67"/>
      <c r="AK334" s="67"/>
    </row>
    <row r="335" spans="7:37">
      <c r="G335" s="67"/>
      <c r="H335" s="67"/>
      <c r="I335" s="67"/>
      <c r="J335" s="67"/>
      <c r="K335" s="67"/>
      <c r="L335" s="67"/>
      <c r="M335" s="67"/>
      <c r="N335" s="67"/>
      <c r="O335" s="67"/>
      <c r="P335" s="67"/>
      <c r="Q335" s="67"/>
      <c r="R335" s="67"/>
      <c r="S335" s="67"/>
      <c r="T335" s="67"/>
      <c r="U335" s="67"/>
      <c r="V335" s="67"/>
      <c r="W335" s="67"/>
      <c r="X335" s="67"/>
      <c r="Y335" s="67"/>
      <c r="Z335" s="67"/>
      <c r="AA335" s="67"/>
      <c r="AB335" s="67"/>
      <c r="AC335" s="67"/>
      <c r="AD335" s="67"/>
      <c r="AE335" s="67"/>
      <c r="AF335" s="67"/>
      <c r="AG335" s="67"/>
      <c r="AH335" s="67"/>
      <c r="AI335" s="67"/>
      <c r="AJ335" s="67"/>
      <c r="AK335" s="67"/>
    </row>
    <row r="336" spans="7:37">
      <c r="G336" s="67"/>
      <c r="H336" s="67"/>
      <c r="I336" s="67"/>
      <c r="J336" s="67"/>
      <c r="K336" s="67"/>
      <c r="L336" s="67"/>
      <c r="M336" s="67"/>
      <c r="N336" s="67"/>
      <c r="O336" s="67"/>
      <c r="P336" s="67"/>
      <c r="Q336" s="67"/>
      <c r="R336" s="67"/>
      <c r="S336" s="67"/>
      <c r="T336" s="67"/>
      <c r="U336" s="67"/>
      <c r="V336" s="67"/>
      <c r="W336" s="67"/>
      <c r="X336" s="67"/>
      <c r="Y336" s="67"/>
      <c r="Z336" s="67"/>
      <c r="AA336" s="67"/>
      <c r="AB336" s="67"/>
      <c r="AC336" s="67"/>
      <c r="AD336" s="67"/>
      <c r="AE336" s="67"/>
      <c r="AF336" s="67"/>
      <c r="AG336" s="67"/>
      <c r="AH336" s="67"/>
      <c r="AI336" s="67"/>
      <c r="AJ336" s="67"/>
      <c r="AK336" s="67"/>
    </row>
    <row r="337" spans="7:37">
      <c r="G337" s="67"/>
      <c r="H337" s="67"/>
      <c r="I337" s="67"/>
      <c r="J337" s="67"/>
      <c r="K337" s="67"/>
      <c r="L337" s="67"/>
      <c r="M337" s="67"/>
      <c r="N337" s="67"/>
      <c r="O337" s="67"/>
      <c r="P337" s="67"/>
      <c r="Q337" s="67"/>
      <c r="R337" s="67"/>
      <c r="S337" s="67"/>
      <c r="T337" s="67"/>
      <c r="U337" s="67"/>
      <c r="V337" s="67"/>
      <c r="W337" s="67"/>
      <c r="X337" s="67"/>
      <c r="Y337" s="67"/>
      <c r="Z337" s="67"/>
      <c r="AA337" s="67"/>
      <c r="AB337" s="67"/>
      <c r="AC337" s="67"/>
      <c r="AD337" s="67"/>
      <c r="AE337" s="67"/>
      <c r="AF337" s="67"/>
      <c r="AG337" s="67"/>
      <c r="AH337" s="67"/>
      <c r="AI337" s="67"/>
      <c r="AJ337" s="67"/>
      <c r="AK337" s="67"/>
    </row>
    <row r="338" spans="7:37">
      <c r="G338" s="67"/>
      <c r="H338" s="67"/>
      <c r="I338" s="67"/>
      <c r="J338" s="67"/>
      <c r="K338" s="67"/>
      <c r="L338" s="67"/>
      <c r="M338" s="67"/>
      <c r="N338" s="67"/>
      <c r="O338" s="67"/>
      <c r="P338" s="67"/>
      <c r="Q338" s="67"/>
      <c r="R338" s="67"/>
      <c r="S338" s="67"/>
      <c r="T338" s="67"/>
      <c r="U338" s="67"/>
      <c r="V338" s="67"/>
      <c r="W338" s="67"/>
      <c r="X338" s="67"/>
      <c r="Y338" s="67"/>
      <c r="Z338" s="67"/>
      <c r="AA338" s="67"/>
      <c r="AB338" s="67"/>
      <c r="AC338" s="67"/>
      <c r="AD338" s="67"/>
      <c r="AE338" s="67"/>
      <c r="AF338" s="67"/>
      <c r="AG338" s="67"/>
      <c r="AH338" s="67"/>
      <c r="AI338" s="67"/>
      <c r="AJ338" s="67"/>
      <c r="AK338" s="67"/>
    </row>
    <row r="339" spans="7:37">
      <c r="G339" s="67"/>
      <c r="H339" s="67"/>
      <c r="I339" s="67"/>
      <c r="J339" s="67"/>
      <c r="K339" s="67"/>
      <c r="L339" s="67"/>
      <c r="M339" s="67"/>
      <c r="N339" s="67"/>
      <c r="O339" s="67"/>
      <c r="P339" s="67"/>
      <c r="Q339" s="67"/>
      <c r="R339" s="67"/>
      <c r="S339" s="67"/>
      <c r="T339" s="67"/>
      <c r="U339" s="67"/>
      <c r="V339" s="67"/>
      <c r="W339" s="67"/>
      <c r="X339" s="67"/>
      <c r="Y339" s="67"/>
      <c r="Z339" s="67"/>
      <c r="AA339" s="67"/>
      <c r="AB339" s="67"/>
      <c r="AC339" s="67"/>
      <c r="AD339" s="67"/>
      <c r="AE339" s="67"/>
      <c r="AF339" s="67"/>
      <c r="AG339" s="67"/>
      <c r="AH339" s="67"/>
      <c r="AI339" s="67"/>
      <c r="AJ339" s="67"/>
      <c r="AK339" s="67"/>
    </row>
    <row r="340" spans="7:37">
      <c r="G340" s="67"/>
      <c r="H340" s="67"/>
      <c r="I340" s="67"/>
      <c r="J340" s="67"/>
      <c r="K340" s="67"/>
      <c r="L340" s="67"/>
      <c r="M340" s="67"/>
      <c r="N340" s="67"/>
      <c r="O340" s="67"/>
      <c r="P340" s="67"/>
      <c r="Q340" s="67"/>
      <c r="R340" s="67"/>
      <c r="S340" s="67"/>
      <c r="T340" s="67"/>
      <c r="U340" s="67"/>
      <c r="V340" s="67"/>
      <c r="W340" s="67"/>
      <c r="X340" s="67"/>
      <c r="Y340" s="67"/>
      <c r="Z340" s="67"/>
      <c r="AA340" s="67"/>
      <c r="AB340" s="67"/>
      <c r="AC340" s="67"/>
      <c r="AD340" s="67"/>
      <c r="AE340" s="67"/>
      <c r="AF340" s="67"/>
      <c r="AG340" s="67"/>
      <c r="AH340" s="67"/>
      <c r="AI340" s="67"/>
      <c r="AJ340" s="67"/>
      <c r="AK340" s="67"/>
    </row>
    <row r="341" spans="7:37">
      <c r="G341" s="67"/>
      <c r="H341" s="67"/>
      <c r="I341" s="67"/>
      <c r="J341" s="67"/>
      <c r="K341" s="67"/>
      <c r="L341" s="67"/>
      <c r="M341" s="67"/>
      <c r="N341" s="67"/>
      <c r="O341" s="67"/>
      <c r="P341" s="67"/>
      <c r="Q341" s="67"/>
      <c r="R341" s="67"/>
      <c r="S341" s="67"/>
      <c r="T341" s="67"/>
      <c r="U341" s="67"/>
      <c r="V341" s="67"/>
      <c r="W341" s="67"/>
      <c r="X341" s="67"/>
      <c r="Y341" s="67"/>
      <c r="Z341" s="67"/>
      <c r="AA341" s="67"/>
      <c r="AB341" s="67"/>
      <c r="AC341" s="67"/>
      <c r="AD341" s="67"/>
      <c r="AE341" s="67"/>
      <c r="AF341" s="67"/>
      <c r="AG341" s="67"/>
      <c r="AH341" s="67"/>
      <c r="AI341" s="67"/>
      <c r="AJ341" s="67"/>
      <c r="AK341" s="67"/>
    </row>
    <row r="342" spans="7:37">
      <c r="G342" s="67"/>
      <c r="H342" s="67"/>
      <c r="I342" s="67"/>
      <c r="J342" s="67"/>
      <c r="K342" s="67"/>
      <c r="L342" s="67"/>
      <c r="M342" s="67"/>
      <c r="N342" s="67"/>
      <c r="O342" s="67"/>
      <c r="P342" s="67"/>
      <c r="Q342" s="67"/>
      <c r="R342" s="67"/>
      <c r="S342" s="67"/>
      <c r="T342" s="67"/>
      <c r="U342" s="67"/>
      <c r="V342" s="67"/>
      <c r="W342" s="67"/>
      <c r="X342" s="67"/>
      <c r="Y342" s="67"/>
      <c r="Z342" s="67"/>
      <c r="AA342" s="67"/>
      <c r="AB342" s="67"/>
      <c r="AC342" s="67"/>
      <c r="AD342" s="67"/>
      <c r="AE342" s="67"/>
      <c r="AF342" s="67"/>
      <c r="AG342" s="67"/>
      <c r="AH342" s="67"/>
      <c r="AI342" s="67"/>
      <c r="AJ342" s="67"/>
      <c r="AK342" s="67"/>
    </row>
    <row r="343" spans="7:37">
      <c r="G343" s="67"/>
      <c r="H343" s="67"/>
      <c r="I343" s="67"/>
      <c r="J343" s="67"/>
      <c r="K343" s="67"/>
      <c r="L343" s="67"/>
      <c r="M343" s="67"/>
      <c r="N343" s="67"/>
      <c r="O343" s="67"/>
      <c r="P343" s="67"/>
      <c r="Q343" s="67"/>
      <c r="R343" s="67"/>
      <c r="S343" s="67"/>
      <c r="T343" s="67"/>
      <c r="U343" s="67"/>
      <c r="V343" s="67"/>
      <c r="W343" s="67"/>
      <c r="X343" s="67"/>
      <c r="Y343" s="67"/>
      <c r="Z343" s="67"/>
      <c r="AA343" s="67"/>
      <c r="AB343" s="67"/>
      <c r="AC343" s="67"/>
      <c r="AD343" s="67"/>
      <c r="AE343" s="67"/>
      <c r="AF343" s="67"/>
      <c r="AG343" s="67"/>
      <c r="AH343" s="67"/>
      <c r="AI343" s="67"/>
      <c r="AJ343" s="67"/>
      <c r="AK343" s="67"/>
    </row>
    <row r="344" spans="7:37">
      <c r="G344" s="67"/>
      <c r="H344" s="67"/>
      <c r="I344" s="67"/>
      <c r="J344" s="67"/>
      <c r="K344" s="67"/>
      <c r="L344" s="67"/>
      <c r="M344" s="67"/>
      <c r="N344" s="67"/>
      <c r="O344" s="67"/>
      <c r="P344" s="67"/>
      <c r="Q344" s="67"/>
      <c r="R344" s="67"/>
      <c r="S344" s="67"/>
      <c r="T344" s="67"/>
      <c r="U344" s="67"/>
      <c r="V344" s="67"/>
      <c r="W344" s="67"/>
      <c r="X344" s="67"/>
      <c r="Y344" s="67"/>
      <c r="Z344" s="67"/>
      <c r="AA344" s="67"/>
      <c r="AB344" s="67"/>
      <c r="AC344" s="67"/>
      <c r="AD344" s="67"/>
      <c r="AE344" s="67"/>
      <c r="AF344" s="67"/>
      <c r="AG344" s="67"/>
      <c r="AH344" s="67"/>
      <c r="AI344" s="67"/>
      <c r="AJ344" s="67"/>
      <c r="AK344" s="67"/>
    </row>
    <row r="345" spans="7:37">
      <c r="G345" s="67"/>
      <c r="H345" s="67"/>
      <c r="I345" s="67"/>
      <c r="J345" s="67"/>
      <c r="K345" s="67"/>
      <c r="L345" s="67"/>
      <c r="M345" s="67"/>
      <c r="N345" s="67"/>
      <c r="O345" s="67"/>
      <c r="P345" s="67"/>
      <c r="Q345" s="67"/>
      <c r="R345" s="67"/>
      <c r="S345" s="67"/>
      <c r="T345" s="67"/>
      <c r="U345" s="67"/>
      <c r="V345" s="67"/>
      <c r="W345" s="67"/>
      <c r="X345" s="67"/>
      <c r="Y345" s="67"/>
      <c r="Z345" s="67"/>
      <c r="AA345" s="67"/>
      <c r="AB345" s="67"/>
      <c r="AC345" s="67"/>
      <c r="AD345" s="67"/>
      <c r="AE345" s="67"/>
      <c r="AF345" s="67"/>
      <c r="AG345" s="67"/>
      <c r="AH345" s="67"/>
      <c r="AI345" s="67"/>
      <c r="AJ345" s="67"/>
      <c r="AK345" s="67"/>
    </row>
    <row r="346" spans="7:37">
      <c r="G346" s="67"/>
      <c r="H346" s="67"/>
      <c r="I346" s="67"/>
      <c r="J346" s="67"/>
      <c r="K346" s="67"/>
      <c r="L346" s="67"/>
      <c r="M346" s="67"/>
      <c r="N346" s="67"/>
      <c r="O346" s="67"/>
      <c r="P346" s="67"/>
      <c r="Q346" s="67"/>
      <c r="R346" s="67"/>
      <c r="S346" s="67"/>
      <c r="T346" s="67"/>
      <c r="U346" s="67"/>
      <c r="V346" s="67"/>
      <c r="W346" s="67"/>
      <c r="X346" s="67"/>
      <c r="Y346" s="67"/>
      <c r="Z346" s="67"/>
      <c r="AA346" s="67"/>
      <c r="AB346" s="67"/>
      <c r="AC346" s="67"/>
      <c r="AD346" s="67"/>
      <c r="AE346" s="67"/>
      <c r="AF346" s="67"/>
      <c r="AG346" s="67"/>
      <c r="AH346" s="67"/>
      <c r="AI346" s="67"/>
      <c r="AJ346" s="67"/>
      <c r="AK346" s="67"/>
    </row>
    <row r="347" spans="7:37">
      <c r="G347" s="67"/>
      <c r="H347" s="67"/>
      <c r="I347" s="67"/>
      <c r="J347" s="67"/>
      <c r="K347" s="67"/>
      <c r="L347" s="67"/>
      <c r="M347" s="67"/>
      <c r="N347" s="67"/>
      <c r="O347" s="67"/>
      <c r="P347" s="67"/>
      <c r="Q347" s="67"/>
      <c r="R347" s="67"/>
      <c r="S347" s="67"/>
      <c r="T347" s="67"/>
      <c r="U347" s="67"/>
      <c r="V347" s="67"/>
      <c r="W347" s="67"/>
      <c r="X347" s="67"/>
      <c r="Y347" s="67"/>
      <c r="Z347" s="67"/>
      <c r="AA347" s="67"/>
      <c r="AB347" s="67"/>
      <c r="AC347" s="67"/>
      <c r="AD347" s="67"/>
      <c r="AE347" s="67"/>
      <c r="AF347" s="67"/>
      <c r="AG347" s="67"/>
      <c r="AH347" s="67"/>
      <c r="AI347" s="67"/>
      <c r="AJ347" s="67"/>
      <c r="AK347" s="67"/>
    </row>
    <row r="348" spans="7:37">
      <c r="G348" s="67"/>
      <c r="H348" s="67"/>
      <c r="I348" s="67"/>
      <c r="J348" s="67"/>
      <c r="K348" s="67"/>
      <c r="L348" s="67"/>
      <c r="M348" s="67"/>
      <c r="N348" s="67"/>
      <c r="O348" s="67"/>
      <c r="P348" s="67"/>
      <c r="Q348" s="67"/>
      <c r="R348" s="67"/>
      <c r="S348" s="67"/>
      <c r="T348" s="67"/>
      <c r="U348" s="67"/>
      <c r="V348" s="67"/>
      <c r="W348" s="67"/>
      <c r="X348" s="67"/>
      <c r="Y348" s="67"/>
      <c r="Z348" s="67"/>
      <c r="AA348" s="67"/>
      <c r="AB348" s="67"/>
      <c r="AC348" s="67"/>
      <c r="AD348" s="67"/>
      <c r="AE348" s="67"/>
      <c r="AF348" s="67"/>
      <c r="AG348" s="67"/>
      <c r="AH348" s="67"/>
      <c r="AI348" s="67"/>
      <c r="AJ348" s="67"/>
      <c r="AK348" s="67"/>
    </row>
    <row r="349" spans="7:37">
      <c r="G349" s="67"/>
      <c r="H349" s="67"/>
      <c r="I349" s="67"/>
      <c r="J349" s="67"/>
      <c r="K349" s="67"/>
      <c r="L349" s="67"/>
      <c r="M349" s="67"/>
      <c r="N349" s="67"/>
      <c r="O349" s="67"/>
      <c r="P349" s="67"/>
      <c r="Q349" s="67"/>
      <c r="R349" s="67"/>
      <c r="S349" s="67"/>
      <c r="T349" s="67"/>
      <c r="U349" s="67"/>
      <c r="V349" s="67"/>
      <c r="W349" s="67"/>
      <c r="X349" s="67"/>
      <c r="Y349" s="67"/>
      <c r="Z349" s="67"/>
      <c r="AA349" s="67"/>
      <c r="AB349" s="67"/>
      <c r="AC349" s="67"/>
      <c r="AD349" s="67"/>
      <c r="AE349" s="67"/>
      <c r="AF349" s="67"/>
      <c r="AG349" s="67"/>
      <c r="AH349" s="67"/>
      <c r="AI349" s="67"/>
      <c r="AJ349" s="67"/>
      <c r="AK349" s="67"/>
    </row>
    <row r="350" spans="7:37">
      <c r="G350" s="67"/>
      <c r="H350" s="67"/>
      <c r="I350" s="67"/>
      <c r="J350" s="67"/>
      <c r="K350" s="67"/>
      <c r="L350" s="67"/>
      <c r="M350" s="67"/>
      <c r="N350" s="67"/>
      <c r="O350" s="67"/>
      <c r="P350" s="67"/>
      <c r="Q350" s="67"/>
      <c r="R350" s="67"/>
      <c r="S350" s="67"/>
      <c r="T350" s="67"/>
      <c r="U350" s="67"/>
      <c r="V350" s="67"/>
      <c r="W350" s="67"/>
      <c r="X350" s="67"/>
      <c r="Y350" s="67"/>
      <c r="Z350" s="67"/>
      <c r="AA350" s="67"/>
      <c r="AB350" s="67"/>
      <c r="AC350" s="67"/>
      <c r="AD350" s="67"/>
      <c r="AE350" s="67"/>
      <c r="AF350" s="67"/>
      <c r="AG350" s="67"/>
      <c r="AH350" s="67"/>
      <c r="AI350" s="67"/>
      <c r="AJ350" s="67"/>
      <c r="AK350" s="67"/>
    </row>
    <row r="351" spans="7:37">
      <c r="G351" s="67"/>
      <c r="H351" s="67"/>
      <c r="I351" s="67"/>
      <c r="J351" s="67"/>
      <c r="K351" s="67"/>
      <c r="L351" s="67"/>
      <c r="M351" s="67"/>
      <c r="N351" s="67"/>
      <c r="O351" s="67"/>
      <c r="P351" s="67"/>
      <c r="Q351" s="67"/>
      <c r="R351" s="67"/>
      <c r="S351" s="67"/>
      <c r="T351" s="67"/>
      <c r="U351" s="67"/>
      <c r="V351" s="67"/>
      <c r="W351" s="67"/>
      <c r="X351" s="67"/>
      <c r="Y351" s="67"/>
      <c r="Z351" s="67"/>
      <c r="AA351" s="67"/>
      <c r="AB351" s="67"/>
      <c r="AC351" s="67"/>
      <c r="AD351" s="67"/>
      <c r="AE351" s="67"/>
      <c r="AF351" s="67"/>
      <c r="AG351" s="67"/>
      <c r="AH351" s="67"/>
      <c r="AI351" s="67"/>
      <c r="AJ351" s="67"/>
      <c r="AK351" s="67"/>
    </row>
    <row r="352" spans="7:37">
      <c r="G352" s="67"/>
      <c r="H352" s="67"/>
      <c r="I352" s="67"/>
      <c r="J352" s="67"/>
      <c r="K352" s="67"/>
      <c r="L352" s="67"/>
      <c r="M352" s="67"/>
      <c r="N352" s="67"/>
      <c r="O352" s="67"/>
      <c r="P352" s="67"/>
      <c r="Q352" s="67"/>
      <c r="R352" s="67"/>
      <c r="S352" s="67"/>
      <c r="T352" s="67"/>
      <c r="U352" s="67"/>
      <c r="V352" s="67"/>
      <c r="W352" s="67"/>
      <c r="X352" s="67"/>
      <c r="Y352" s="67"/>
      <c r="Z352" s="67"/>
      <c r="AA352" s="67"/>
      <c r="AB352" s="67"/>
      <c r="AC352" s="67"/>
      <c r="AD352" s="67"/>
      <c r="AE352" s="67"/>
      <c r="AF352" s="67"/>
      <c r="AG352" s="67"/>
      <c r="AH352" s="67"/>
      <c r="AI352" s="67"/>
      <c r="AJ352" s="67"/>
      <c r="AK352" s="67"/>
    </row>
    <row r="353" spans="7:37">
      <c r="G353" s="67"/>
      <c r="H353" s="67"/>
      <c r="I353" s="67"/>
      <c r="J353" s="67"/>
      <c r="K353" s="67"/>
      <c r="L353" s="67"/>
      <c r="M353" s="67"/>
      <c r="N353" s="67"/>
      <c r="O353" s="67"/>
      <c r="P353" s="67"/>
      <c r="Q353" s="67"/>
      <c r="R353" s="67"/>
      <c r="S353" s="67"/>
      <c r="T353" s="67"/>
      <c r="U353" s="67"/>
      <c r="V353" s="67"/>
      <c r="W353" s="67"/>
      <c r="X353" s="67"/>
      <c r="Y353" s="67"/>
      <c r="Z353" s="67"/>
      <c r="AA353" s="67"/>
      <c r="AB353" s="67"/>
      <c r="AC353" s="67"/>
      <c r="AD353" s="67"/>
      <c r="AE353" s="67"/>
      <c r="AF353" s="67"/>
      <c r="AG353" s="67"/>
      <c r="AH353" s="67"/>
      <c r="AI353" s="67"/>
      <c r="AJ353" s="67"/>
      <c r="AK353" s="67"/>
    </row>
    <row r="354" spans="7:37">
      <c r="G354" s="67"/>
      <c r="H354" s="67"/>
      <c r="I354" s="67"/>
      <c r="J354" s="67"/>
      <c r="K354" s="67"/>
      <c r="L354" s="67"/>
      <c r="M354" s="67"/>
      <c r="N354" s="67"/>
      <c r="O354" s="67"/>
      <c r="P354" s="67"/>
      <c r="Q354" s="67"/>
      <c r="R354" s="67"/>
      <c r="S354" s="67"/>
      <c r="T354" s="67"/>
      <c r="U354" s="67"/>
      <c r="V354" s="67"/>
      <c r="W354" s="67"/>
      <c r="X354" s="67"/>
      <c r="Y354" s="67"/>
      <c r="Z354" s="67"/>
      <c r="AA354" s="67"/>
      <c r="AB354" s="67"/>
      <c r="AC354" s="67"/>
      <c r="AD354" s="67"/>
      <c r="AE354" s="67"/>
      <c r="AF354" s="67"/>
      <c r="AG354" s="67"/>
      <c r="AH354" s="67"/>
      <c r="AI354" s="67"/>
      <c r="AJ354" s="67"/>
      <c r="AK354" s="67"/>
    </row>
    <row r="355" spans="7:37">
      <c r="G355" s="67"/>
      <c r="H355" s="67"/>
      <c r="I355" s="67"/>
      <c r="J355" s="67"/>
      <c r="K355" s="67"/>
      <c r="L355" s="67"/>
      <c r="M355" s="67"/>
      <c r="N355" s="67"/>
      <c r="O355" s="67"/>
      <c r="P355" s="67"/>
      <c r="Q355" s="67"/>
      <c r="R355" s="67"/>
      <c r="S355" s="67"/>
      <c r="T355" s="67"/>
      <c r="U355" s="67"/>
      <c r="V355" s="67"/>
      <c r="W355" s="67"/>
      <c r="X355" s="67"/>
      <c r="Y355" s="67"/>
      <c r="Z355" s="67"/>
      <c r="AA355" s="67"/>
      <c r="AB355" s="67"/>
      <c r="AC355" s="67"/>
      <c r="AD355" s="67"/>
      <c r="AE355" s="67"/>
      <c r="AF355" s="67"/>
      <c r="AG355" s="67"/>
      <c r="AH355" s="67"/>
      <c r="AI355" s="67"/>
      <c r="AJ355" s="67"/>
      <c r="AK355" s="67"/>
    </row>
    <row r="356" spans="7:37">
      <c r="G356" s="67"/>
      <c r="H356" s="67"/>
      <c r="I356" s="67"/>
      <c r="J356" s="67"/>
      <c r="K356" s="67"/>
      <c r="L356" s="67"/>
      <c r="M356" s="67"/>
      <c r="N356" s="67"/>
      <c r="O356" s="67"/>
      <c r="P356" s="67"/>
      <c r="Q356" s="67"/>
      <c r="R356" s="67"/>
      <c r="S356" s="67"/>
      <c r="T356" s="67"/>
      <c r="U356" s="67"/>
      <c r="V356" s="67"/>
      <c r="W356" s="67"/>
      <c r="X356" s="67"/>
      <c r="Y356" s="67"/>
      <c r="Z356" s="67"/>
      <c r="AA356" s="67"/>
      <c r="AB356" s="67"/>
      <c r="AC356" s="67"/>
      <c r="AD356" s="67"/>
      <c r="AE356" s="67"/>
      <c r="AF356" s="67"/>
      <c r="AG356" s="67"/>
      <c r="AH356" s="67"/>
      <c r="AI356" s="67"/>
      <c r="AJ356" s="67"/>
      <c r="AK356" s="67"/>
    </row>
    <row r="357" spans="7:37">
      <c r="G357" s="67"/>
      <c r="H357" s="67"/>
      <c r="I357" s="67"/>
      <c r="J357" s="67"/>
      <c r="K357" s="67"/>
      <c r="L357" s="67"/>
      <c r="M357" s="67"/>
      <c r="N357" s="67"/>
      <c r="O357" s="67"/>
      <c r="P357" s="67"/>
      <c r="Q357" s="67"/>
      <c r="R357" s="67"/>
      <c r="S357" s="67"/>
      <c r="T357" s="67"/>
      <c r="U357" s="67"/>
      <c r="V357" s="67"/>
      <c r="W357" s="67"/>
      <c r="X357" s="67"/>
      <c r="Y357" s="67"/>
      <c r="Z357" s="67"/>
      <c r="AA357" s="67"/>
      <c r="AB357" s="67"/>
      <c r="AC357" s="67"/>
      <c r="AD357" s="67"/>
      <c r="AE357" s="67"/>
      <c r="AF357" s="67"/>
      <c r="AG357" s="67"/>
      <c r="AH357" s="67"/>
      <c r="AI357" s="67"/>
      <c r="AJ357" s="67"/>
      <c r="AK357" s="67"/>
    </row>
    <row r="358" spans="7:37">
      <c r="G358" s="67"/>
      <c r="H358" s="67"/>
      <c r="I358" s="67"/>
      <c r="J358" s="67"/>
      <c r="K358" s="67"/>
      <c r="L358" s="67"/>
      <c r="M358" s="67"/>
      <c r="N358" s="67"/>
      <c r="O358" s="67"/>
      <c r="P358" s="67"/>
      <c r="Q358" s="67"/>
      <c r="R358" s="67"/>
      <c r="S358" s="67"/>
      <c r="T358" s="67"/>
      <c r="U358" s="67"/>
      <c r="V358" s="67"/>
      <c r="W358" s="67"/>
      <c r="X358" s="67"/>
      <c r="Y358" s="67"/>
      <c r="Z358" s="67"/>
      <c r="AA358" s="67"/>
      <c r="AB358" s="67"/>
      <c r="AC358" s="67"/>
      <c r="AD358" s="67"/>
      <c r="AE358" s="67"/>
      <c r="AF358" s="67"/>
      <c r="AG358" s="67"/>
      <c r="AH358" s="67"/>
      <c r="AI358" s="67"/>
      <c r="AJ358" s="67"/>
      <c r="AK358" s="67"/>
    </row>
    <row r="359" spans="7:37">
      <c r="G359" s="67"/>
      <c r="H359" s="67"/>
      <c r="I359" s="67"/>
      <c r="J359" s="67"/>
      <c r="K359" s="67"/>
      <c r="L359" s="67"/>
      <c r="M359" s="67"/>
      <c r="N359" s="67"/>
      <c r="O359" s="67"/>
      <c r="P359" s="67"/>
      <c r="Q359" s="67"/>
      <c r="R359" s="67"/>
      <c r="S359" s="67"/>
      <c r="T359" s="67"/>
      <c r="U359" s="67"/>
      <c r="V359" s="67"/>
      <c r="W359" s="67"/>
      <c r="X359" s="67"/>
      <c r="Y359" s="67"/>
      <c r="Z359" s="67"/>
      <c r="AA359" s="67"/>
      <c r="AB359" s="67"/>
      <c r="AC359" s="67"/>
      <c r="AD359" s="67"/>
      <c r="AE359" s="67"/>
      <c r="AF359" s="67"/>
      <c r="AG359" s="67"/>
      <c r="AH359" s="67"/>
      <c r="AI359" s="67"/>
      <c r="AJ359" s="67"/>
      <c r="AK359" s="67"/>
    </row>
    <row r="360" spans="7:37">
      <c r="G360" s="67"/>
      <c r="H360" s="67"/>
      <c r="I360" s="67"/>
      <c r="J360" s="67"/>
      <c r="K360" s="67"/>
      <c r="L360" s="67"/>
      <c r="M360" s="67"/>
      <c r="N360" s="67"/>
      <c r="O360" s="67"/>
      <c r="P360" s="67"/>
      <c r="Q360" s="67"/>
      <c r="R360" s="67"/>
      <c r="S360" s="67"/>
      <c r="T360" s="67"/>
      <c r="U360" s="67"/>
      <c r="V360" s="67"/>
      <c r="W360" s="67"/>
      <c r="X360" s="67"/>
      <c r="Y360" s="67"/>
      <c r="Z360" s="67"/>
      <c r="AA360" s="67"/>
      <c r="AB360" s="67"/>
      <c r="AC360" s="67"/>
      <c r="AD360" s="67"/>
      <c r="AE360" s="67"/>
      <c r="AF360" s="67"/>
      <c r="AG360" s="67"/>
      <c r="AH360" s="67"/>
      <c r="AI360" s="67"/>
      <c r="AJ360" s="67"/>
      <c r="AK360" s="67"/>
    </row>
    <row r="361" spans="7:37">
      <c r="G361" s="67"/>
      <c r="H361" s="67"/>
      <c r="I361" s="67"/>
      <c r="J361" s="67"/>
      <c r="K361" s="67"/>
      <c r="L361" s="67"/>
      <c r="M361" s="67"/>
      <c r="N361" s="67"/>
      <c r="O361" s="67"/>
      <c r="P361" s="67"/>
      <c r="Q361" s="67"/>
      <c r="R361" s="67"/>
      <c r="S361" s="67"/>
      <c r="T361" s="67"/>
      <c r="U361" s="67"/>
      <c r="V361" s="67"/>
      <c r="W361" s="67"/>
      <c r="X361" s="67"/>
      <c r="Y361" s="67"/>
      <c r="Z361" s="67"/>
      <c r="AA361" s="67"/>
      <c r="AB361" s="67"/>
      <c r="AC361" s="67"/>
      <c r="AD361" s="67"/>
      <c r="AE361" s="67"/>
      <c r="AF361" s="67"/>
      <c r="AG361" s="67"/>
      <c r="AH361" s="67"/>
      <c r="AI361" s="67"/>
      <c r="AJ361" s="67"/>
      <c r="AK361" s="67"/>
    </row>
    <row r="362" spans="7:37">
      <c r="G362" s="67"/>
      <c r="H362" s="67"/>
      <c r="I362" s="67"/>
      <c r="J362" s="67"/>
      <c r="K362" s="67"/>
      <c r="L362" s="67"/>
      <c r="M362" s="67"/>
      <c r="N362" s="67"/>
      <c r="O362" s="67"/>
      <c r="P362" s="67"/>
      <c r="Q362" s="67"/>
      <c r="R362" s="67"/>
      <c r="S362" s="67"/>
      <c r="T362" s="67"/>
      <c r="U362" s="67"/>
      <c r="V362" s="67"/>
      <c r="W362" s="67"/>
      <c r="X362" s="67"/>
      <c r="Y362" s="67"/>
      <c r="Z362" s="67"/>
      <c r="AA362" s="67"/>
      <c r="AB362" s="67"/>
      <c r="AC362" s="67"/>
      <c r="AD362" s="67"/>
      <c r="AE362" s="67"/>
      <c r="AF362" s="67"/>
      <c r="AG362" s="67"/>
      <c r="AH362" s="67"/>
      <c r="AI362" s="67"/>
      <c r="AJ362" s="67"/>
      <c r="AK362" s="67"/>
    </row>
    <row r="363" spans="7:37">
      <c r="G363" s="67"/>
      <c r="H363" s="67"/>
      <c r="I363" s="67"/>
      <c r="J363" s="67"/>
      <c r="K363" s="67"/>
      <c r="L363" s="67"/>
      <c r="M363" s="67"/>
      <c r="N363" s="67"/>
      <c r="O363" s="67"/>
      <c r="P363" s="67"/>
      <c r="Q363" s="67"/>
      <c r="R363" s="67"/>
      <c r="S363" s="67"/>
      <c r="T363" s="67"/>
      <c r="U363" s="67"/>
      <c r="V363" s="67"/>
      <c r="W363" s="67"/>
      <c r="X363" s="67"/>
      <c r="Y363" s="67"/>
      <c r="Z363" s="67"/>
      <c r="AA363" s="67"/>
      <c r="AB363" s="67"/>
      <c r="AC363" s="67"/>
      <c r="AD363" s="67"/>
      <c r="AE363" s="67"/>
      <c r="AF363" s="67"/>
      <c r="AG363" s="67"/>
      <c r="AH363" s="67"/>
      <c r="AI363" s="67"/>
      <c r="AJ363" s="67"/>
      <c r="AK363" s="67"/>
    </row>
    <row r="364" spans="7:37">
      <c r="G364" s="67"/>
      <c r="H364" s="67"/>
      <c r="I364" s="67"/>
      <c r="J364" s="67"/>
      <c r="K364" s="67"/>
      <c r="L364" s="67"/>
      <c r="M364" s="67"/>
      <c r="N364" s="67"/>
      <c r="O364" s="67"/>
      <c r="P364" s="67"/>
      <c r="Q364" s="67"/>
      <c r="R364" s="67"/>
      <c r="S364" s="67"/>
      <c r="T364" s="67"/>
      <c r="U364" s="67"/>
      <c r="V364" s="67"/>
      <c r="W364" s="67"/>
      <c r="X364" s="67"/>
      <c r="Y364" s="67"/>
      <c r="Z364" s="67"/>
      <c r="AA364" s="67"/>
      <c r="AB364" s="67"/>
      <c r="AC364" s="67"/>
      <c r="AD364" s="67"/>
      <c r="AE364" s="67"/>
      <c r="AF364" s="67"/>
      <c r="AG364" s="67"/>
      <c r="AH364" s="67"/>
      <c r="AI364" s="67"/>
      <c r="AJ364" s="67"/>
      <c r="AK364" s="67"/>
    </row>
    <row r="365" spans="7:37">
      <c r="G365" s="67"/>
      <c r="H365" s="67"/>
      <c r="I365" s="67"/>
      <c r="J365" s="67"/>
      <c r="K365" s="67"/>
      <c r="L365" s="67"/>
      <c r="M365" s="67"/>
      <c r="N365" s="67"/>
      <c r="O365" s="67"/>
      <c r="P365" s="67"/>
      <c r="Q365" s="67"/>
      <c r="R365" s="67"/>
      <c r="S365" s="67"/>
      <c r="T365" s="67"/>
      <c r="U365" s="67"/>
      <c r="V365" s="67"/>
      <c r="W365" s="67"/>
      <c r="X365" s="67"/>
      <c r="Y365" s="67"/>
      <c r="Z365" s="67"/>
      <c r="AA365" s="67"/>
      <c r="AB365" s="67"/>
      <c r="AC365" s="67"/>
      <c r="AD365" s="67"/>
      <c r="AE365" s="67"/>
      <c r="AF365" s="67"/>
      <c r="AG365" s="67"/>
      <c r="AH365" s="67"/>
      <c r="AI365" s="67"/>
      <c r="AJ365" s="67"/>
      <c r="AK365" s="67"/>
    </row>
    <row r="366" spans="7:37">
      <c r="G366" s="67"/>
      <c r="H366" s="67"/>
      <c r="I366" s="67"/>
      <c r="J366" s="67"/>
      <c r="K366" s="67"/>
      <c r="L366" s="67"/>
      <c r="M366" s="67"/>
      <c r="N366" s="67"/>
      <c r="O366" s="67"/>
      <c r="P366" s="67"/>
      <c r="Q366" s="67"/>
      <c r="R366" s="67"/>
      <c r="S366" s="67"/>
      <c r="T366" s="67"/>
      <c r="U366" s="67"/>
      <c r="V366" s="67"/>
      <c r="W366" s="67"/>
      <c r="X366" s="67"/>
      <c r="Y366" s="67"/>
      <c r="Z366" s="67"/>
      <c r="AA366" s="67"/>
      <c r="AB366" s="67"/>
      <c r="AC366" s="67"/>
      <c r="AD366" s="67"/>
      <c r="AE366" s="67"/>
      <c r="AF366" s="67"/>
      <c r="AG366" s="67"/>
      <c r="AH366" s="67"/>
      <c r="AI366" s="67"/>
      <c r="AJ366" s="67"/>
      <c r="AK366" s="67"/>
    </row>
    <row r="367" spans="7:37">
      <c r="G367" s="67"/>
      <c r="H367" s="67"/>
      <c r="I367" s="67"/>
      <c r="J367" s="67"/>
      <c r="K367" s="67"/>
      <c r="L367" s="67"/>
      <c r="M367" s="67"/>
      <c r="N367" s="67"/>
      <c r="O367" s="67"/>
      <c r="P367" s="67"/>
      <c r="Q367" s="67"/>
      <c r="R367" s="67"/>
      <c r="S367" s="67"/>
      <c r="T367" s="67"/>
      <c r="U367" s="67"/>
      <c r="V367" s="67"/>
      <c r="W367" s="67"/>
      <c r="X367" s="67"/>
      <c r="Y367" s="67"/>
      <c r="Z367" s="67"/>
      <c r="AA367" s="67"/>
      <c r="AB367" s="67"/>
      <c r="AC367" s="67"/>
      <c r="AD367" s="67"/>
      <c r="AE367" s="67"/>
      <c r="AF367" s="67"/>
      <c r="AG367" s="67"/>
      <c r="AH367" s="67"/>
      <c r="AI367" s="67"/>
      <c r="AJ367" s="67"/>
      <c r="AK367" s="67"/>
    </row>
    <row r="368" spans="7:37">
      <c r="G368" s="67"/>
      <c r="H368" s="67"/>
      <c r="I368" s="67"/>
      <c r="J368" s="67"/>
      <c r="K368" s="67"/>
      <c r="L368" s="67"/>
      <c r="M368" s="67"/>
      <c r="N368" s="67"/>
      <c r="O368" s="67"/>
      <c r="P368" s="67"/>
      <c r="Q368" s="67"/>
      <c r="R368" s="67"/>
      <c r="S368" s="67"/>
      <c r="T368" s="67"/>
      <c r="U368" s="67"/>
      <c r="V368" s="67"/>
      <c r="W368" s="67"/>
      <c r="X368" s="67"/>
      <c r="Y368" s="67"/>
      <c r="Z368" s="67"/>
      <c r="AA368" s="67"/>
      <c r="AB368" s="67"/>
      <c r="AC368" s="67"/>
      <c r="AD368" s="67"/>
      <c r="AE368" s="67"/>
      <c r="AF368" s="67"/>
      <c r="AG368" s="67"/>
      <c r="AH368" s="67"/>
      <c r="AI368" s="67"/>
      <c r="AJ368" s="67"/>
      <c r="AK368" s="67"/>
    </row>
    <row r="369" spans="7:37">
      <c r="G369" s="67"/>
      <c r="H369" s="67"/>
      <c r="I369" s="67"/>
      <c r="J369" s="67"/>
      <c r="K369" s="67"/>
      <c r="L369" s="67"/>
      <c r="M369" s="67"/>
      <c r="N369" s="67"/>
      <c r="O369" s="67"/>
      <c r="P369" s="67"/>
      <c r="Q369" s="67"/>
      <c r="R369" s="67"/>
      <c r="S369" s="67"/>
      <c r="T369" s="67"/>
      <c r="U369" s="67"/>
      <c r="V369" s="67"/>
      <c r="W369" s="67"/>
      <c r="X369" s="67"/>
      <c r="Y369" s="67"/>
      <c r="Z369" s="67"/>
      <c r="AA369" s="67"/>
      <c r="AB369" s="67"/>
      <c r="AC369" s="67"/>
      <c r="AD369" s="67"/>
      <c r="AE369" s="67"/>
      <c r="AF369" s="67"/>
      <c r="AG369" s="67"/>
      <c r="AH369" s="67"/>
      <c r="AI369" s="67"/>
      <c r="AJ369" s="67"/>
      <c r="AK369" s="67"/>
    </row>
    <row r="370" spans="7:37">
      <c r="G370" s="67"/>
      <c r="H370" s="67"/>
      <c r="I370" s="67"/>
      <c r="J370" s="67"/>
      <c r="K370" s="67"/>
      <c r="L370" s="67"/>
      <c r="M370" s="67"/>
      <c r="N370" s="67"/>
      <c r="O370" s="67"/>
      <c r="P370" s="67"/>
      <c r="Q370" s="67"/>
      <c r="R370" s="67"/>
      <c r="S370" s="67"/>
      <c r="T370" s="67"/>
      <c r="U370" s="67"/>
      <c r="V370" s="67"/>
      <c r="W370" s="67"/>
      <c r="X370" s="67"/>
      <c r="Y370" s="67"/>
      <c r="Z370" s="67"/>
      <c r="AA370" s="67"/>
      <c r="AB370" s="67"/>
      <c r="AC370" s="67"/>
      <c r="AD370" s="67"/>
      <c r="AE370" s="67"/>
      <c r="AF370" s="67"/>
      <c r="AG370" s="67"/>
      <c r="AH370" s="67"/>
      <c r="AI370" s="67"/>
      <c r="AJ370" s="67"/>
      <c r="AK370" s="67"/>
    </row>
    <row r="371" spans="7:37">
      <c r="G371" s="67"/>
      <c r="H371" s="67"/>
      <c r="I371" s="67"/>
      <c r="J371" s="67"/>
      <c r="K371" s="67"/>
      <c r="L371" s="67"/>
      <c r="M371" s="67"/>
      <c r="N371" s="67"/>
      <c r="O371" s="67"/>
      <c r="P371" s="67"/>
      <c r="Q371" s="67"/>
      <c r="R371" s="67"/>
      <c r="S371" s="67"/>
      <c r="T371" s="67"/>
      <c r="U371" s="67"/>
      <c r="V371" s="67"/>
      <c r="W371" s="67"/>
      <c r="X371" s="67"/>
      <c r="Y371" s="67"/>
      <c r="Z371" s="67"/>
      <c r="AA371" s="67"/>
      <c r="AB371" s="67"/>
      <c r="AC371" s="67"/>
      <c r="AD371" s="67"/>
      <c r="AE371" s="67"/>
      <c r="AF371" s="67"/>
      <c r="AG371" s="67"/>
      <c r="AH371" s="67"/>
      <c r="AI371" s="67"/>
      <c r="AJ371" s="67"/>
      <c r="AK371" s="67"/>
    </row>
    <row r="372" spans="7:37">
      <c r="G372" s="67"/>
      <c r="H372" s="67"/>
      <c r="I372" s="67"/>
      <c r="J372" s="67"/>
      <c r="K372" s="67"/>
      <c r="L372" s="67"/>
      <c r="M372" s="67"/>
      <c r="N372" s="67"/>
      <c r="O372" s="67"/>
      <c r="P372" s="67"/>
      <c r="Q372" s="67"/>
      <c r="R372" s="67"/>
      <c r="S372" s="67"/>
      <c r="T372" s="67"/>
      <c r="U372" s="67"/>
      <c r="V372" s="67"/>
      <c r="W372" s="67"/>
      <c r="X372" s="67"/>
      <c r="Y372" s="67"/>
      <c r="Z372" s="67"/>
      <c r="AA372" s="67"/>
      <c r="AB372" s="67"/>
      <c r="AC372" s="67"/>
      <c r="AD372" s="67"/>
      <c r="AE372" s="67"/>
      <c r="AF372" s="67"/>
      <c r="AG372" s="67"/>
      <c r="AH372" s="67"/>
      <c r="AI372" s="67"/>
      <c r="AJ372" s="67"/>
      <c r="AK372" s="67"/>
    </row>
    <row r="373" spans="7:37">
      <c r="G373" s="67"/>
      <c r="H373" s="67"/>
      <c r="I373" s="67"/>
      <c r="J373" s="67"/>
      <c r="K373" s="67"/>
      <c r="L373" s="67"/>
      <c r="M373" s="67"/>
      <c r="N373" s="67"/>
      <c r="O373" s="67"/>
      <c r="P373" s="67"/>
      <c r="Q373" s="67"/>
      <c r="R373" s="67"/>
      <c r="S373" s="67"/>
      <c r="T373" s="67"/>
      <c r="U373" s="67"/>
      <c r="V373" s="67"/>
      <c r="W373" s="67"/>
      <c r="X373" s="67"/>
      <c r="Y373" s="67"/>
      <c r="Z373" s="67"/>
      <c r="AA373" s="67"/>
      <c r="AB373" s="67"/>
      <c r="AC373" s="67"/>
      <c r="AD373" s="67"/>
      <c r="AE373" s="67"/>
      <c r="AF373" s="67"/>
      <c r="AG373" s="67"/>
      <c r="AH373" s="67"/>
      <c r="AI373" s="67"/>
      <c r="AJ373" s="67"/>
      <c r="AK373" s="67"/>
    </row>
    <row r="374" spans="7:37">
      <c r="G374" s="67"/>
      <c r="H374" s="67"/>
      <c r="I374" s="67"/>
      <c r="J374" s="67"/>
      <c r="K374" s="67"/>
      <c r="L374" s="67"/>
      <c r="M374" s="67"/>
      <c r="N374" s="67"/>
      <c r="O374" s="67"/>
      <c r="P374" s="67"/>
      <c r="Q374" s="67"/>
      <c r="R374" s="67"/>
      <c r="S374" s="67"/>
      <c r="T374" s="67"/>
      <c r="U374" s="67"/>
      <c r="V374" s="67"/>
      <c r="W374" s="67"/>
      <c r="X374" s="67"/>
      <c r="Y374" s="67"/>
      <c r="Z374" s="67"/>
      <c r="AA374" s="67"/>
      <c r="AB374" s="67"/>
      <c r="AC374" s="67"/>
      <c r="AD374" s="67"/>
      <c r="AE374" s="67"/>
      <c r="AF374" s="67"/>
      <c r="AG374" s="67"/>
      <c r="AH374" s="67"/>
      <c r="AI374" s="67"/>
      <c r="AJ374" s="67"/>
      <c r="AK374" s="67"/>
    </row>
    <row r="375" spans="7:37">
      <c r="G375" s="67"/>
      <c r="H375" s="67"/>
      <c r="I375" s="67"/>
      <c r="J375" s="67"/>
      <c r="K375" s="67"/>
      <c r="L375" s="67"/>
      <c r="M375" s="67"/>
      <c r="N375" s="67"/>
      <c r="O375" s="67"/>
      <c r="P375" s="67"/>
      <c r="Q375" s="67"/>
      <c r="R375" s="67"/>
      <c r="S375" s="67"/>
      <c r="T375" s="67"/>
      <c r="U375" s="67"/>
      <c r="V375" s="67"/>
      <c r="W375" s="67"/>
      <c r="X375" s="67"/>
      <c r="Y375" s="67"/>
      <c r="Z375" s="67"/>
      <c r="AA375" s="67"/>
      <c r="AB375" s="67"/>
      <c r="AC375" s="67"/>
      <c r="AD375" s="67"/>
      <c r="AE375" s="67"/>
      <c r="AF375" s="67"/>
      <c r="AG375" s="67"/>
      <c r="AH375" s="67"/>
      <c r="AI375" s="67"/>
      <c r="AJ375" s="67"/>
      <c r="AK375" s="67"/>
    </row>
    <row r="376" spans="7:37">
      <c r="G376" s="67"/>
      <c r="H376" s="67"/>
      <c r="I376" s="67"/>
      <c r="J376" s="67"/>
      <c r="K376" s="67"/>
      <c r="L376" s="67"/>
      <c r="M376" s="67"/>
      <c r="N376" s="67"/>
      <c r="O376" s="67"/>
      <c r="P376" s="67"/>
      <c r="Q376" s="67"/>
      <c r="R376" s="67"/>
      <c r="S376" s="67"/>
      <c r="T376" s="67"/>
      <c r="U376" s="67"/>
      <c r="V376" s="67"/>
      <c r="W376" s="67"/>
      <c r="X376" s="67"/>
      <c r="Y376" s="67"/>
      <c r="Z376" s="67"/>
      <c r="AA376" s="67"/>
      <c r="AB376" s="67"/>
      <c r="AC376" s="67"/>
      <c r="AD376" s="67"/>
      <c r="AE376" s="67"/>
      <c r="AF376" s="67"/>
      <c r="AG376" s="67"/>
      <c r="AH376" s="67"/>
      <c r="AI376" s="67"/>
      <c r="AJ376" s="67"/>
      <c r="AK376" s="67"/>
    </row>
    <row r="377" spans="7:37">
      <c r="G377" s="67"/>
      <c r="H377" s="67"/>
      <c r="I377" s="67"/>
      <c r="J377" s="67"/>
      <c r="K377" s="67"/>
      <c r="L377" s="67"/>
      <c r="M377" s="67"/>
      <c r="N377" s="67"/>
      <c r="O377" s="67"/>
      <c r="P377" s="67"/>
      <c r="Q377" s="67"/>
      <c r="R377" s="67"/>
      <c r="S377" s="67"/>
      <c r="T377" s="67"/>
      <c r="U377" s="67"/>
      <c r="V377" s="67"/>
      <c r="W377" s="67"/>
      <c r="X377" s="67"/>
      <c r="Y377" s="67"/>
      <c r="Z377" s="67"/>
      <c r="AA377" s="67"/>
      <c r="AB377" s="67"/>
      <c r="AC377" s="67"/>
      <c r="AD377" s="67"/>
      <c r="AE377" s="67"/>
      <c r="AF377" s="67"/>
      <c r="AG377" s="67"/>
      <c r="AH377" s="67"/>
      <c r="AI377" s="67"/>
      <c r="AJ377" s="67"/>
      <c r="AK377" s="67"/>
    </row>
    <row r="378" spans="7:37">
      <c r="G378" s="67"/>
      <c r="H378" s="67"/>
      <c r="I378" s="67"/>
      <c r="J378" s="67"/>
      <c r="K378" s="67"/>
      <c r="L378" s="67"/>
      <c r="M378" s="67"/>
      <c r="N378" s="67"/>
      <c r="O378" s="67"/>
      <c r="P378" s="67"/>
      <c r="Q378" s="67"/>
      <c r="R378" s="67"/>
      <c r="S378" s="67"/>
      <c r="T378" s="67"/>
      <c r="U378" s="67"/>
      <c r="V378" s="67"/>
      <c r="W378" s="67"/>
      <c r="X378" s="67"/>
      <c r="Y378" s="67"/>
      <c r="Z378" s="67"/>
      <c r="AA378" s="67"/>
      <c r="AB378" s="67"/>
      <c r="AC378" s="67"/>
      <c r="AD378" s="67"/>
      <c r="AE378" s="67"/>
      <c r="AF378" s="67"/>
      <c r="AG378" s="67"/>
      <c r="AH378" s="67"/>
      <c r="AI378" s="67"/>
      <c r="AJ378" s="67"/>
      <c r="AK378" s="67"/>
    </row>
    <row r="379" spans="7:37">
      <c r="G379" s="67"/>
      <c r="H379" s="67"/>
      <c r="I379" s="67"/>
      <c r="J379" s="67"/>
      <c r="K379" s="67"/>
      <c r="L379" s="67"/>
      <c r="M379" s="67"/>
      <c r="N379" s="67"/>
      <c r="O379" s="67"/>
      <c r="P379" s="67"/>
      <c r="Q379" s="67"/>
      <c r="R379" s="67"/>
      <c r="S379" s="67"/>
      <c r="T379" s="67"/>
      <c r="U379" s="67"/>
      <c r="V379" s="67"/>
      <c r="W379" s="67"/>
      <c r="X379" s="67"/>
      <c r="Y379" s="67"/>
      <c r="Z379" s="67"/>
      <c r="AA379" s="67"/>
      <c r="AB379" s="67"/>
      <c r="AC379" s="67"/>
      <c r="AD379" s="67"/>
      <c r="AE379" s="67"/>
      <c r="AF379" s="67"/>
      <c r="AG379" s="67"/>
      <c r="AH379" s="67"/>
      <c r="AI379" s="67"/>
      <c r="AJ379" s="67"/>
      <c r="AK379" s="67"/>
    </row>
    <row r="380" spans="7:37">
      <c r="G380" s="67"/>
      <c r="H380" s="67"/>
      <c r="I380" s="67"/>
      <c r="J380" s="67"/>
      <c r="K380" s="67"/>
      <c r="L380" s="67"/>
      <c r="M380" s="67"/>
      <c r="N380" s="67"/>
      <c r="O380" s="67"/>
      <c r="P380" s="67"/>
      <c r="Q380" s="67"/>
      <c r="R380" s="67"/>
      <c r="S380" s="67"/>
      <c r="T380" s="67"/>
      <c r="U380" s="67"/>
      <c r="V380" s="67"/>
      <c r="W380" s="67"/>
      <c r="X380" s="67"/>
      <c r="Y380" s="67"/>
      <c r="Z380" s="67"/>
      <c r="AA380" s="67"/>
      <c r="AB380" s="67"/>
      <c r="AC380" s="67"/>
      <c r="AD380" s="67"/>
      <c r="AE380" s="67"/>
      <c r="AF380" s="67"/>
      <c r="AG380" s="67"/>
      <c r="AH380" s="67"/>
      <c r="AI380" s="67"/>
      <c r="AJ380" s="67"/>
      <c r="AK380" s="67"/>
    </row>
    <row r="381" spans="7:37">
      <c r="G381" s="67"/>
      <c r="H381" s="67"/>
      <c r="I381" s="67"/>
      <c r="J381" s="67"/>
      <c r="K381" s="67"/>
      <c r="L381" s="67"/>
      <c r="M381" s="67"/>
      <c r="N381" s="67"/>
      <c r="O381" s="67"/>
      <c r="P381" s="67"/>
      <c r="Q381" s="67"/>
      <c r="R381" s="67"/>
      <c r="S381" s="67"/>
      <c r="T381" s="67"/>
      <c r="U381" s="67"/>
      <c r="V381" s="67"/>
      <c r="W381" s="67"/>
      <c r="X381" s="67"/>
      <c r="Y381" s="67"/>
      <c r="Z381" s="67"/>
      <c r="AA381" s="67"/>
      <c r="AB381" s="67"/>
      <c r="AC381" s="67"/>
      <c r="AD381" s="67"/>
      <c r="AE381" s="67"/>
      <c r="AF381" s="67"/>
      <c r="AG381" s="67"/>
      <c r="AH381" s="67"/>
      <c r="AI381" s="67"/>
      <c r="AJ381" s="67"/>
      <c r="AK381" s="67"/>
    </row>
    <row r="382" spans="7:37">
      <c r="G382" s="67"/>
      <c r="H382" s="67"/>
      <c r="I382" s="67"/>
      <c r="J382" s="67"/>
      <c r="K382" s="67"/>
      <c r="L382" s="67"/>
      <c r="M382" s="67"/>
      <c r="N382" s="67"/>
      <c r="O382" s="67"/>
      <c r="P382" s="67"/>
      <c r="Q382" s="67"/>
      <c r="R382" s="67"/>
      <c r="S382" s="67"/>
      <c r="T382" s="67"/>
      <c r="U382" s="67"/>
      <c r="V382" s="67"/>
      <c r="W382" s="67"/>
      <c r="X382" s="67"/>
      <c r="Y382" s="67"/>
      <c r="Z382" s="67"/>
      <c r="AA382" s="67"/>
      <c r="AB382" s="67"/>
      <c r="AC382" s="67"/>
      <c r="AD382" s="67"/>
      <c r="AE382" s="67"/>
      <c r="AF382" s="67"/>
      <c r="AG382" s="67"/>
      <c r="AH382" s="67"/>
      <c r="AI382" s="67"/>
      <c r="AJ382" s="67"/>
      <c r="AK382" s="67"/>
    </row>
    <row r="383" spans="7:37">
      <c r="G383" s="67"/>
      <c r="H383" s="67"/>
      <c r="I383" s="67"/>
      <c r="J383" s="67"/>
      <c r="K383" s="67"/>
      <c r="L383" s="67"/>
      <c r="M383" s="67"/>
      <c r="N383" s="67"/>
      <c r="O383" s="67"/>
      <c r="P383" s="67"/>
      <c r="Q383" s="67"/>
      <c r="R383" s="67"/>
      <c r="S383" s="67"/>
      <c r="T383" s="67"/>
      <c r="U383" s="67"/>
      <c r="V383" s="67"/>
      <c r="W383" s="67"/>
      <c r="X383" s="67"/>
      <c r="Y383" s="67"/>
      <c r="Z383" s="67"/>
      <c r="AA383" s="67"/>
      <c r="AB383" s="67"/>
      <c r="AC383" s="67"/>
      <c r="AD383" s="67"/>
      <c r="AE383" s="67"/>
      <c r="AF383" s="67"/>
      <c r="AG383" s="67"/>
      <c r="AH383" s="67"/>
      <c r="AI383" s="67"/>
      <c r="AJ383" s="67"/>
      <c r="AK383" s="67"/>
    </row>
    <row r="384" spans="7:37">
      <c r="G384" s="67"/>
      <c r="H384" s="67"/>
      <c r="I384" s="67"/>
      <c r="J384" s="67"/>
      <c r="K384" s="67"/>
      <c r="L384" s="67"/>
      <c r="M384" s="67"/>
      <c r="N384" s="67"/>
      <c r="O384" s="67"/>
      <c r="P384" s="67"/>
      <c r="Q384" s="67"/>
      <c r="R384" s="67"/>
      <c r="S384" s="67"/>
      <c r="T384" s="67"/>
      <c r="U384" s="67"/>
      <c r="V384" s="67"/>
      <c r="W384" s="67"/>
      <c r="X384" s="67"/>
      <c r="Y384" s="67"/>
      <c r="Z384" s="67"/>
      <c r="AA384" s="67"/>
      <c r="AB384" s="67"/>
      <c r="AC384" s="67"/>
      <c r="AD384" s="67"/>
      <c r="AE384" s="67"/>
      <c r="AF384" s="67"/>
      <c r="AG384" s="67"/>
      <c r="AH384" s="67"/>
      <c r="AI384" s="67"/>
      <c r="AJ384" s="67"/>
      <c r="AK384" s="67"/>
    </row>
    <row r="385" spans="7:37">
      <c r="G385" s="67"/>
      <c r="H385" s="67"/>
      <c r="I385" s="67"/>
      <c r="J385" s="67"/>
      <c r="K385" s="67"/>
      <c r="L385" s="67"/>
      <c r="M385" s="67"/>
      <c r="N385" s="67"/>
      <c r="O385" s="67"/>
      <c r="P385" s="67"/>
      <c r="Q385" s="67"/>
      <c r="R385" s="67"/>
      <c r="S385" s="67"/>
      <c r="T385" s="67"/>
      <c r="U385" s="67"/>
      <c r="V385" s="67"/>
      <c r="W385" s="67"/>
      <c r="X385" s="67"/>
      <c r="Y385" s="67"/>
      <c r="Z385" s="67"/>
      <c r="AA385" s="67"/>
      <c r="AB385" s="67"/>
      <c r="AC385" s="67"/>
      <c r="AD385" s="67"/>
      <c r="AE385" s="67"/>
      <c r="AF385" s="67"/>
      <c r="AG385" s="67"/>
      <c r="AH385" s="67"/>
      <c r="AI385" s="67"/>
      <c r="AJ385" s="67"/>
      <c r="AK385" s="67"/>
    </row>
    <row r="386" spans="7:37">
      <c r="G386" s="67"/>
      <c r="H386" s="67"/>
      <c r="I386" s="67"/>
      <c r="J386" s="67"/>
      <c r="K386" s="67"/>
      <c r="L386" s="67"/>
      <c r="M386" s="67"/>
      <c r="N386" s="67"/>
      <c r="O386" s="67"/>
      <c r="P386" s="67"/>
      <c r="Q386" s="67"/>
      <c r="R386" s="67"/>
      <c r="S386" s="67"/>
      <c r="T386" s="67"/>
      <c r="U386" s="67"/>
      <c r="V386" s="67"/>
      <c r="W386" s="67"/>
      <c r="X386" s="67"/>
      <c r="Y386" s="67"/>
      <c r="Z386" s="67"/>
      <c r="AA386" s="67"/>
      <c r="AB386" s="67"/>
      <c r="AC386" s="67"/>
      <c r="AD386" s="67"/>
      <c r="AE386" s="67"/>
      <c r="AF386" s="67"/>
      <c r="AG386" s="67"/>
      <c r="AH386" s="67"/>
      <c r="AI386" s="67"/>
      <c r="AJ386" s="67"/>
      <c r="AK386" s="67"/>
    </row>
    <row r="387" spans="7:37">
      <c r="G387" s="67"/>
      <c r="H387" s="67"/>
      <c r="I387" s="67"/>
      <c r="J387" s="67"/>
      <c r="K387" s="67"/>
      <c r="L387" s="67"/>
      <c r="M387" s="67"/>
      <c r="N387" s="67"/>
      <c r="O387" s="67"/>
      <c r="P387" s="67"/>
      <c r="Q387" s="67"/>
      <c r="R387" s="67"/>
      <c r="S387" s="67"/>
      <c r="T387" s="67"/>
      <c r="U387" s="67"/>
      <c r="V387" s="67"/>
      <c r="W387" s="67"/>
      <c r="X387" s="67"/>
      <c r="Y387" s="67"/>
      <c r="Z387" s="67"/>
      <c r="AA387" s="67"/>
      <c r="AB387" s="67"/>
      <c r="AC387" s="67"/>
      <c r="AD387" s="67"/>
      <c r="AE387" s="67"/>
      <c r="AF387" s="67"/>
      <c r="AG387" s="67"/>
      <c r="AH387" s="67"/>
      <c r="AI387" s="67"/>
      <c r="AJ387" s="67"/>
      <c r="AK387" s="67"/>
    </row>
    <row r="388" spans="7:37">
      <c r="G388" s="67"/>
      <c r="H388" s="67"/>
      <c r="I388" s="67"/>
      <c r="J388" s="67"/>
      <c r="K388" s="67"/>
      <c r="L388" s="67"/>
      <c r="M388" s="67"/>
      <c r="N388" s="67"/>
      <c r="O388" s="67"/>
      <c r="P388" s="67"/>
      <c r="Q388" s="67"/>
      <c r="R388" s="67"/>
      <c r="S388" s="67"/>
      <c r="T388" s="67"/>
      <c r="U388" s="67"/>
      <c r="V388" s="67"/>
      <c r="W388" s="67"/>
      <c r="X388" s="67"/>
      <c r="Y388" s="67"/>
      <c r="Z388" s="67"/>
      <c r="AA388" s="67"/>
      <c r="AB388" s="67"/>
      <c r="AC388" s="67"/>
      <c r="AD388" s="67"/>
      <c r="AE388" s="67"/>
      <c r="AF388" s="67"/>
      <c r="AG388" s="67"/>
      <c r="AH388" s="67"/>
      <c r="AI388" s="67"/>
      <c r="AJ388" s="67"/>
      <c r="AK388" s="67"/>
    </row>
    <row r="389" spans="7:37">
      <c r="G389" s="67"/>
      <c r="H389" s="67"/>
      <c r="I389" s="67"/>
      <c r="J389" s="67"/>
      <c r="K389" s="67"/>
      <c r="L389" s="67"/>
      <c r="M389" s="67"/>
      <c r="N389" s="67"/>
      <c r="O389" s="67"/>
      <c r="P389" s="67"/>
      <c r="Q389" s="67"/>
      <c r="R389" s="67"/>
      <c r="S389" s="67"/>
      <c r="T389" s="67"/>
      <c r="U389" s="67"/>
      <c r="V389" s="67"/>
      <c r="W389" s="67"/>
      <c r="X389" s="67"/>
      <c r="Y389" s="67"/>
      <c r="Z389" s="67"/>
      <c r="AA389" s="67"/>
      <c r="AB389" s="67"/>
      <c r="AC389" s="67"/>
      <c r="AD389" s="67"/>
      <c r="AE389" s="67"/>
      <c r="AF389" s="67"/>
      <c r="AG389" s="67"/>
      <c r="AH389" s="67"/>
      <c r="AI389" s="67"/>
      <c r="AJ389" s="67"/>
      <c r="AK389" s="67"/>
    </row>
    <row r="390" spans="7:37">
      <c r="G390" s="67"/>
      <c r="H390" s="67"/>
      <c r="I390" s="67"/>
      <c r="J390" s="67"/>
      <c r="K390" s="67"/>
      <c r="L390" s="67"/>
      <c r="M390" s="67"/>
      <c r="N390" s="67"/>
      <c r="O390" s="67"/>
      <c r="P390" s="67"/>
      <c r="Q390" s="67"/>
      <c r="R390" s="67"/>
      <c r="S390" s="67"/>
      <c r="T390" s="67"/>
      <c r="U390" s="67"/>
      <c r="V390" s="67"/>
      <c r="W390" s="67"/>
      <c r="X390" s="67"/>
      <c r="Y390" s="67"/>
      <c r="Z390" s="67"/>
      <c r="AA390" s="67"/>
      <c r="AB390" s="67"/>
      <c r="AC390" s="67"/>
      <c r="AD390" s="67"/>
      <c r="AE390" s="67"/>
      <c r="AF390" s="67"/>
      <c r="AG390" s="67"/>
      <c r="AH390" s="67"/>
      <c r="AI390" s="67"/>
      <c r="AJ390" s="67"/>
      <c r="AK390" s="67"/>
    </row>
    <row r="391" spans="7:37">
      <c r="G391" s="67"/>
      <c r="H391" s="67"/>
      <c r="I391" s="67"/>
      <c r="J391" s="67"/>
      <c r="K391" s="67"/>
      <c r="L391" s="67"/>
      <c r="M391" s="67"/>
      <c r="N391" s="67"/>
      <c r="O391" s="67"/>
      <c r="P391" s="67"/>
      <c r="Q391" s="67"/>
      <c r="R391" s="67"/>
      <c r="S391" s="67"/>
      <c r="T391" s="67"/>
      <c r="U391" s="67"/>
      <c r="V391" s="67"/>
      <c r="W391" s="67"/>
      <c r="X391" s="67"/>
      <c r="Y391" s="67"/>
      <c r="Z391" s="67"/>
      <c r="AA391" s="67"/>
      <c r="AB391" s="67"/>
      <c r="AC391" s="67"/>
      <c r="AD391" s="67"/>
      <c r="AE391" s="67"/>
      <c r="AF391" s="67"/>
      <c r="AG391" s="67"/>
      <c r="AH391" s="67"/>
      <c r="AI391" s="67"/>
      <c r="AJ391" s="67"/>
      <c r="AK391" s="67"/>
    </row>
    <row r="392" spans="7:37">
      <c r="G392" s="67"/>
      <c r="H392" s="67"/>
      <c r="I392" s="67"/>
      <c r="J392" s="67"/>
      <c r="K392" s="67"/>
      <c r="L392" s="67"/>
      <c r="M392" s="67"/>
      <c r="N392" s="67"/>
      <c r="O392" s="67"/>
      <c r="P392" s="67"/>
      <c r="Q392" s="67"/>
      <c r="R392" s="67"/>
      <c r="S392" s="67"/>
      <c r="T392" s="67"/>
      <c r="U392" s="67"/>
      <c r="V392" s="67"/>
      <c r="W392" s="67"/>
      <c r="X392" s="67"/>
      <c r="Y392" s="67"/>
      <c r="Z392" s="67"/>
      <c r="AA392" s="67"/>
      <c r="AB392" s="67"/>
      <c r="AC392" s="67"/>
      <c r="AD392" s="67"/>
      <c r="AE392" s="67"/>
      <c r="AF392" s="67"/>
      <c r="AG392" s="67"/>
      <c r="AH392" s="67"/>
      <c r="AI392" s="67"/>
      <c r="AJ392" s="67"/>
      <c r="AK392" s="67"/>
    </row>
    <row r="393" spans="7:37">
      <c r="G393" s="67"/>
      <c r="H393" s="67"/>
      <c r="I393" s="67"/>
      <c r="J393" s="67"/>
      <c r="K393" s="67"/>
      <c r="L393" s="67"/>
      <c r="M393" s="67"/>
      <c r="N393" s="67"/>
      <c r="O393" s="67"/>
      <c r="P393" s="67"/>
      <c r="Q393" s="67"/>
      <c r="R393" s="67"/>
      <c r="S393" s="67"/>
      <c r="T393" s="67"/>
      <c r="U393" s="67"/>
      <c r="V393" s="67"/>
      <c r="W393" s="67"/>
      <c r="X393" s="67"/>
      <c r="Y393" s="67"/>
      <c r="Z393" s="67"/>
      <c r="AA393" s="67"/>
      <c r="AB393" s="67"/>
      <c r="AC393" s="67"/>
      <c r="AD393" s="67"/>
      <c r="AE393" s="67"/>
      <c r="AF393" s="67"/>
      <c r="AG393" s="67"/>
      <c r="AH393" s="67"/>
      <c r="AI393" s="67"/>
      <c r="AJ393" s="67"/>
      <c r="AK393" s="67"/>
    </row>
    <row r="394" spans="7:37">
      <c r="G394" s="67"/>
      <c r="H394" s="67"/>
      <c r="I394" s="67"/>
      <c r="J394" s="67"/>
      <c r="K394" s="67"/>
      <c r="L394" s="67"/>
      <c r="M394" s="67"/>
      <c r="N394" s="67"/>
      <c r="O394" s="67"/>
      <c r="P394" s="67"/>
      <c r="Q394" s="67"/>
      <c r="R394" s="67"/>
      <c r="S394" s="67"/>
      <c r="T394" s="67"/>
      <c r="U394" s="67"/>
      <c r="V394" s="67"/>
      <c r="W394" s="67"/>
      <c r="X394" s="67"/>
      <c r="Y394" s="67"/>
      <c r="Z394" s="67"/>
      <c r="AA394" s="67"/>
      <c r="AB394" s="67"/>
      <c r="AC394" s="67"/>
      <c r="AD394" s="67"/>
      <c r="AE394" s="67"/>
      <c r="AF394" s="67"/>
      <c r="AG394" s="67"/>
      <c r="AH394" s="67"/>
      <c r="AI394" s="67"/>
      <c r="AJ394" s="67"/>
      <c r="AK394" s="67"/>
    </row>
    <row r="395" spans="7:37">
      <c r="G395" s="67"/>
      <c r="H395" s="67"/>
      <c r="I395" s="67"/>
      <c r="J395" s="67"/>
      <c r="K395" s="67"/>
      <c r="L395" s="67"/>
      <c r="M395" s="67"/>
      <c r="N395" s="67"/>
      <c r="O395" s="67"/>
      <c r="P395" s="67"/>
      <c r="Q395" s="67"/>
      <c r="R395" s="67"/>
      <c r="S395" s="67"/>
      <c r="T395" s="67"/>
      <c r="U395" s="67"/>
      <c r="V395" s="67"/>
      <c r="W395" s="67"/>
      <c r="X395" s="67"/>
      <c r="Y395" s="67"/>
      <c r="Z395" s="67"/>
      <c r="AA395" s="67"/>
      <c r="AB395" s="67"/>
      <c r="AC395" s="67"/>
      <c r="AD395" s="67"/>
      <c r="AE395" s="67"/>
      <c r="AF395" s="67"/>
      <c r="AG395" s="67"/>
      <c r="AH395" s="67"/>
      <c r="AI395" s="67"/>
      <c r="AJ395" s="67"/>
      <c r="AK395" s="67"/>
    </row>
    <row r="396" spans="7:37">
      <c r="G396" s="67"/>
      <c r="H396" s="67"/>
      <c r="I396" s="67"/>
      <c r="J396" s="67"/>
      <c r="K396" s="67"/>
      <c r="L396" s="67"/>
      <c r="M396" s="67"/>
      <c r="N396" s="67"/>
      <c r="O396" s="67"/>
      <c r="P396" s="67"/>
      <c r="Q396" s="67"/>
      <c r="R396" s="67"/>
      <c r="S396" s="67"/>
      <c r="T396" s="67"/>
      <c r="U396" s="67"/>
      <c r="V396" s="67"/>
      <c r="W396" s="67"/>
      <c r="X396" s="67"/>
      <c r="Y396" s="67"/>
      <c r="Z396" s="67"/>
      <c r="AA396" s="67"/>
      <c r="AB396" s="67"/>
      <c r="AC396" s="67"/>
      <c r="AD396" s="67"/>
      <c r="AE396" s="67"/>
      <c r="AF396" s="67"/>
      <c r="AG396" s="67"/>
      <c r="AH396" s="67"/>
      <c r="AI396" s="67"/>
      <c r="AJ396" s="67"/>
      <c r="AK396" s="67"/>
    </row>
    <row r="397" spans="7:37">
      <c r="G397" s="67"/>
      <c r="H397" s="67"/>
      <c r="I397" s="67"/>
      <c r="J397" s="67"/>
      <c r="K397" s="67"/>
      <c r="L397" s="67"/>
      <c r="M397" s="67"/>
      <c r="N397" s="67"/>
      <c r="O397" s="67"/>
      <c r="P397" s="67"/>
      <c r="Q397" s="67"/>
      <c r="R397" s="67"/>
      <c r="S397" s="67"/>
      <c r="T397" s="67"/>
      <c r="U397" s="67"/>
      <c r="V397" s="67"/>
      <c r="W397" s="67"/>
      <c r="X397" s="67"/>
      <c r="Y397" s="67"/>
      <c r="Z397" s="67"/>
      <c r="AA397" s="67"/>
      <c r="AB397" s="67"/>
      <c r="AC397" s="67"/>
      <c r="AD397" s="67"/>
      <c r="AE397" s="67"/>
      <c r="AF397" s="67"/>
      <c r="AG397" s="67"/>
      <c r="AH397" s="67"/>
      <c r="AI397" s="67"/>
      <c r="AJ397" s="67"/>
      <c r="AK397" s="67"/>
    </row>
    <row r="398" spans="7:37">
      <c r="G398" s="67"/>
      <c r="H398" s="67"/>
      <c r="I398" s="67"/>
      <c r="J398" s="67"/>
      <c r="K398" s="67"/>
      <c r="L398" s="67"/>
      <c r="M398" s="67"/>
      <c r="N398" s="67"/>
      <c r="O398" s="67"/>
      <c r="P398" s="67"/>
      <c r="Q398" s="67"/>
      <c r="R398" s="67"/>
      <c r="S398" s="67"/>
      <c r="T398" s="67"/>
      <c r="U398" s="67"/>
      <c r="V398" s="67"/>
      <c r="W398" s="67"/>
      <c r="X398" s="67"/>
      <c r="Y398" s="67"/>
      <c r="Z398" s="67"/>
      <c r="AA398" s="67"/>
      <c r="AB398" s="67"/>
      <c r="AC398" s="67"/>
      <c r="AD398" s="67"/>
      <c r="AE398" s="67"/>
      <c r="AF398" s="67"/>
      <c r="AG398" s="67"/>
      <c r="AH398" s="67"/>
      <c r="AI398" s="67"/>
      <c r="AJ398" s="67"/>
      <c r="AK398" s="67"/>
    </row>
    <row r="399" spans="7:37">
      <c r="G399" s="67"/>
      <c r="H399" s="67"/>
      <c r="I399" s="67"/>
      <c r="J399" s="67"/>
      <c r="K399" s="67"/>
      <c r="L399" s="67"/>
      <c r="M399" s="67"/>
      <c r="N399" s="67"/>
      <c r="O399" s="67"/>
      <c r="P399" s="67"/>
      <c r="Q399" s="67"/>
      <c r="R399" s="67"/>
      <c r="S399" s="67"/>
      <c r="T399" s="67"/>
      <c r="U399" s="67"/>
      <c r="V399" s="67"/>
      <c r="W399" s="67"/>
      <c r="X399" s="67"/>
      <c r="Y399" s="67"/>
      <c r="Z399" s="67"/>
      <c r="AA399" s="67"/>
      <c r="AB399" s="67"/>
      <c r="AC399" s="67"/>
      <c r="AD399" s="67"/>
      <c r="AE399" s="67"/>
      <c r="AF399" s="67"/>
      <c r="AG399" s="67"/>
      <c r="AH399" s="67"/>
      <c r="AI399" s="67"/>
      <c r="AJ399" s="67"/>
      <c r="AK399" s="67"/>
    </row>
    <row r="400" spans="7:37">
      <c r="G400" s="67"/>
      <c r="H400" s="67"/>
      <c r="I400" s="67"/>
      <c r="J400" s="67"/>
      <c r="K400" s="67"/>
      <c r="L400" s="67"/>
      <c r="M400" s="67"/>
      <c r="N400" s="67"/>
      <c r="O400" s="67"/>
      <c r="P400" s="67"/>
      <c r="Q400" s="67"/>
      <c r="R400" s="67"/>
      <c r="S400" s="67"/>
      <c r="T400" s="67"/>
      <c r="U400" s="67"/>
      <c r="V400" s="67"/>
      <c r="W400" s="67"/>
      <c r="X400" s="67"/>
      <c r="Y400" s="67"/>
      <c r="Z400" s="67"/>
      <c r="AA400" s="67"/>
      <c r="AB400" s="67"/>
      <c r="AC400" s="67"/>
      <c r="AD400" s="67"/>
      <c r="AE400" s="67"/>
      <c r="AF400" s="67"/>
      <c r="AG400" s="67"/>
      <c r="AH400" s="67"/>
      <c r="AI400" s="67"/>
      <c r="AJ400" s="67"/>
      <c r="AK400" s="67"/>
    </row>
    <row r="401" spans="7:37">
      <c r="G401" s="67"/>
      <c r="H401" s="67"/>
      <c r="I401" s="67"/>
      <c r="J401" s="67"/>
      <c r="K401" s="67"/>
      <c r="L401" s="67"/>
      <c r="M401" s="67"/>
      <c r="N401" s="67"/>
      <c r="O401" s="67"/>
      <c r="P401" s="67"/>
      <c r="Q401" s="67"/>
      <c r="R401" s="67"/>
      <c r="S401" s="67"/>
      <c r="T401" s="67"/>
      <c r="U401" s="67"/>
      <c r="V401" s="67"/>
      <c r="W401" s="67"/>
      <c r="X401" s="67"/>
      <c r="Y401" s="67"/>
      <c r="Z401" s="67"/>
      <c r="AA401" s="67"/>
      <c r="AB401" s="67"/>
      <c r="AC401" s="67"/>
      <c r="AD401" s="67"/>
      <c r="AE401" s="67"/>
      <c r="AF401" s="67"/>
      <c r="AG401" s="67"/>
      <c r="AH401" s="67"/>
      <c r="AI401" s="67"/>
      <c r="AJ401" s="67"/>
      <c r="AK401" s="67"/>
    </row>
    <row r="402" spans="7:37">
      <c r="G402" s="67"/>
      <c r="H402" s="67"/>
      <c r="I402" s="67"/>
      <c r="J402" s="67"/>
      <c r="K402" s="67"/>
      <c r="L402" s="67"/>
      <c r="M402" s="67"/>
      <c r="N402" s="67"/>
      <c r="O402" s="67"/>
      <c r="P402" s="67"/>
      <c r="Q402" s="67"/>
      <c r="R402" s="67"/>
      <c r="S402" s="67"/>
      <c r="T402" s="67"/>
      <c r="U402" s="67"/>
      <c r="V402" s="67"/>
      <c r="W402" s="67"/>
      <c r="X402" s="67"/>
      <c r="Y402" s="67"/>
      <c r="Z402" s="67"/>
      <c r="AA402" s="67"/>
      <c r="AB402" s="67"/>
      <c r="AC402" s="67"/>
      <c r="AD402" s="67"/>
      <c r="AE402" s="67"/>
      <c r="AF402" s="67"/>
      <c r="AG402" s="67"/>
      <c r="AH402" s="67"/>
      <c r="AI402" s="67"/>
      <c r="AJ402" s="67"/>
      <c r="AK402" s="67"/>
    </row>
    <row r="403" spans="7:37">
      <c r="G403" s="67"/>
      <c r="H403" s="67"/>
      <c r="I403" s="67"/>
      <c r="J403" s="67"/>
      <c r="K403" s="67"/>
      <c r="L403" s="67"/>
      <c r="M403" s="67"/>
      <c r="N403" s="67"/>
      <c r="O403" s="67"/>
      <c r="P403" s="67"/>
      <c r="Q403" s="67"/>
      <c r="R403" s="67"/>
      <c r="S403" s="67"/>
      <c r="T403" s="67"/>
      <c r="U403" s="67"/>
      <c r="V403" s="67"/>
      <c r="W403" s="67"/>
      <c r="X403" s="67"/>
      <c r="Y403" s="67"/>
      <c r="Z403" s="67"/>
      <c r="AA403" s="67"/>
      <c r="AB403" s="67"/>
      <c r="AC403" s="67"/>
      <c r="AD403" s="67"/>
      <c r="AE403" s="67"/>
      <c r="AF403" s="67"/>
      <c r="AG403" s="67"/>
      <c r="AH403" s="67"/>
      <c r="AI403" s="67"/>
      <c r="AJ403" s="67"/>
      <c r="AK403" s="67"/>
    </row>
    <row r="404" spans="7:37">
      <c r="G404" s="67"/>
      <c r="H404" s="67"/>
      <c r="I404" s="67"/>
      <c r="J404" s="67"/>
      <c r="K404" s="67"/>
      <c r="L404" s="67"/>
      <c r="M404" s="67"/>
      <c r="N404" s="67"/>
      <c r="O404" s="67"/>
      <c r="P404" s="67"/>
      <c r="Q404" s="67"/>
      <c r="R404" s="67"/>
      <c r="S404" s="67"/>
      <c r="T404" s="67"/>
      <c r="U404" s="67"/>
      <c r="V404" s="67"/>
      <c r="W404" s="67"/>
      <c r="X404" s="67"/>
      <c r="Y404" s="67"/>
      <c r="Z404" s="67"/>
      <c r="AA404" s="67"/>
      <c r="AB404" s="67"/>
      <c r="AC404" s="67"/>
      <c r="AD404" s="67"/>
      <c r="AE404" s="67"/>
      <c r="AF404" s="67"/>
      <c r="AG404" s="67"/>
      <c r="AH404" s="67"/>
      <c r="AI404" s="67"/>
      <c r="AJ404" s="67"/>
      <c r="AK404" s="67"/>
    </row>
    <row r="405" spans="7:37">
      <c r="G405" s="67"/>
      <c r="H405" s="67"/>
      <c r="I405" s="67"/>
      <c r="J405" s="67"/>
      <c r="K405" s="67"/>
      <c r="L405" s="67"/>
      <c r="M405" s="67"/>
      <c r="N405" s="67"/>
      <c r="O405" s="67"/>
      <c r="P405" s="67"/>
      <c r="Q405" s="67"/>
      <c r="R405" s="67"/>
      <c r="S405" s="67"/>
      <c r="T405" s="67"/>
      <c r="U405" s="67"/>
      <c r="V405" s="67"/>
      <c r="W405" s="67"/>
      <c r="X405" s="67"/>
      <c r="Y405" s="67"/>
      <c r="Z405" s="67"/>
      <c r="AA405" s="67"/>
      <c r="AB405" s="67"/>
      <c r="AC405" s="67"/>
      <c r="AD405" s="67"/>
      <c r="AE405" s="67"/>
      <c r="AF405" s="67"/>
      <c r="AG405" s="67"/>
      <c r="AH405" s="67"/>
      <c r="AI405" s="67"/>
      <c r="AJ405" s="67"/>
      <c r="AK405" s="67"/>
    </row>
    <row r="406" spans="7:37">
      <c r="G406" s="67"/>
      <c r="H406" s="67"/>
      <c r="I406" s="67"/>
      <c r="J406" s="67"/>
      <c r="K406" s="67"/>
      <c r="L406" s="67"/>
      <c r="M406" s="67"/>
      <c r="N406" s="67"/>
      <c r="O406" s="67"/>
      <c r="P406" s="67"/>
      <c r="Q406" s="67"/>
      <c r="R406" s="67"/>
      <c r="S406" s="67"/>
      <c r="T406" s="67"/>
      <c r="U406" s="67"/>
      <c r="V406" s="67"/>
      <c r="W406" s="67"/>
      <c r="X406" s="67"/>
      <c r="Y406" s="67"/>
      <c r="Z406" s="67"/>
      <c r="AA406" s="67"/>
      <c r="AB406" s="67"/>
      <c r="AC406" s="67"/>
      <c r="AD406" s="67"/>
      <c r="AE406" s="67"/>
      <c r="AF406" s="67"/>
      <c r="AG406" s="67"/>
      <c r="AH406" s="67"/>
      <c r="AI406" s="67"/>
      <c r="AJ406" s="67"/>
      <c r="AK406" s="67"/>
    </row>
    <row r="407" spans="7:37">
      <c r="G407" s="67"/>
      <c r="H407" s="67"/>
      <c r="I407" s="67"/>
      <c r="J407" s="67"/>
      <c r="K407" s="67"/>
      <c r="L407" s="67"/>
      <c r="M407" s="67"/>
      <c r="N407" s="67"/>
      <c r="O407" s="67"/>
      <c r="P407" s="67"/>
      <c r="Q407" s="67"/>
      <c r="R407" s="67"/>
      <c r="S407" s="67"/>
      <c r="T407" s="67"/>
      <c r="U407" s="67"/>
      <c r="V407" s="67"/>
      <c r="W407" s="67"/>
      <c r="X407" s="67"/>
      <c r="Y407" s="67"/>
      <c r="Z407" s="67"/>
      <c r="AA407" s="67"/>
      <c r="AB407" s="67"/>
      <c r="AC407" s="67"/>
      <c r="AD407" s="67"/>
      <c r="AE407" s="67"/>
      <c r="AF407" s="67"/>
      <c r="AG407" s="67"/>
      <c r="AH407" s="67"/>
      <c r="AI407" s="67"/>
      <c r="AJ407" s="67"/>
      <c r="AK407" s="67"/>
    </row>
    <row r="408" spans="7:37">
      <c r="G408" s="67"/>
      <c r="H408" s="67"/>
      <c r="I408" s="67"/>
      <c r="J408" s="67"/>
      <c r="K408" s="67"/>
      <c r="L408" s="67"/>
      <c r="M408" s="67"/>
      <c r="N408" s="67"/>
      <c r="O408" s="67"/>
      <c r="P408" s="67"/>
      <c r="Q408" s="67"/>
      <c r="R408" s="67"/>
      <c r="S408" s="67"/>
      <c r="T408" s="67"/>
      <c r="U408" s="67"/>
      <c r="V408" s="67"/>
      <c r="W408" s="67"/>
      <c r="X408" s="67"/>
      <c r="Y408" s="67"/>
      <c r="Z408" s="67"/>
      <c r="AA408" s="67"/>
      <c r="AB408" s="67"/>
      <c r="AC408" s="67"/>
      <c r="AD408" s="67"/>
      <c r="AE408" s="67"/>
      <c r="AF408" s="67"/>
      <c r="AG408" s="67"/>
      <c r="AH408" s="67"/>
      <c r="AI408" s="67"/>
      <c r="AJ408" s="67"/>
      <c r="AK408" s="67"/>
    </row>
    <row r="409" spans="7:37">
      <c r="G409" s="67"/>
      <c r="H409" s="67"/>
      <c r="I409" s="67"/>
      <c r="J409" s="67"/>
      <c r="K409" s="67"/>
      <c r="L409" s="67"/>
      <c r="M409" s="67"/>
      <c r="N409" s="67"/>
      <c r="O409" s="67"/>
      <c r="P409" s="67"/>
      <c r="Q409" s="67"/>
      <c r="R409" s="67"/>
      <c r="S409" s="67"/>
      <c r="T409" s="67"/>
      <c r="U409" s="67"/>
      <c r="V409" s="67"/>
      <c r="W409" s="67"/>
      <c r="X409" s="67"/>
      <c r="Y409" s="67"/>
      <c r="Z409" s="67"/>
      <c r="AA409" s="67"/>
      <c r="AB409" s="67"/>
      <c r="AC409" s="67"/>
      <c r="AD409" s="67"/>
      <c r="AE409" s="67"/>
      <c r="AF409" s="67"/>
      <c r="AG409" s="67"/>
      <c r="AH409" s="67"/>
      <c r="AI409" s="67"/>
      <c r="AJ409" s="67"/>
      <c r="AK409" s="67"/>
    </row>
    <row r="410" spans="7:37">
      <c r="G410" s="67"/>
      <c r="H410" s="67"/>
      <c r="I410" s="67"/>
      <c r="J410" s="67"/>
      <c r="K410" s="67"/>
      <c r="L410" s="67"/>
      <c r="M410" s="67"/>
      <c r="N410" s="67"/>
      <c r="O410" s="67"/>
      <c r="P410" s="67"/>
      <c r="Q410" s="67"/>
      <c r="R410" s="67"/>
      <c r="S410" s="67"/>
      <c r="T410" s="67"/>
      <c r="U410" s="67"/>
      <c r="V410" s="67"/>
      <c r="W410" s="67"/>
      <c r="X410" s="67"/>
      <c r="Y410" s="67"/>
      <c r="Z410" s="67"/>
      <c r="AA410" s="67"/>
      <c r="AB410" s="67"/>
      <c r="AC410" s="67"/>
      <c r="AD410" s="67"/>
      <c r="AE410" s="67"/>
      <c r="AF410" s="67"/>
      <c r="AG410" s="67"/>
      <c r="AH410" s="67"/>
      <c r="AI410" s="67"/>
      <c r="AJ410" s="67"/>
      <c r="AK410" s="67"/>
    </row>
    <row r="411" spans="7:37">
      <c r="G411" s="67"/>
      <c r="H411" s="67"/>
      <c r="I411" s="67"/>
      <c r="J411" s="67"/>
      <c r="K411" s="67"/>
      <c r="L411" s="67"/>
      <c r="M411" s="67"/>
      <c r="N411" s="67"/>
      <c r="O411" s="67"/>
      <c r="P411" s="67"/>
      <c r="Q411" s="67"/>
      <c r="R411" s="67"/>
      <c r="S411" s="67"/>
      <c r="T411" s="67"/>
      <c r="U411" s="67"/>
      <c r="V411" s="67"/>
      <c r="W411" s="67"/>
      <c r="X411" s="67"/>
      <c r="Y411" s="67"/>
      <c r="Z411" s="67"/>
      <c r="AA411" s="67"/>
      <c r="AB411" s="67"/>
      <c r="AC411" s="67"/>
      <c r="AD411" s="67"/>
      <c r="AE411" s="67"/>
      <c r="AF411" s="67"/>
      <c r="AG411" s="67"/>
      <c r="AH411" s="67"/>
      <c r="AI411" s="67"/>
      <c r="AJ411" s="67"/>
      <c r="AK411" s="67"/>
    </row>
    <row r="412" spans="7:37">
      <c r="G412" s="67"/>
      <c r="H412" s="67"/>
      <c r="I412" s="67"/>
      <c r="J412" s="67"/>
      <c r="K412" s="67"/>
      <c r="L412" s="67"/>
      <c r="M412" s="67"/>
      <c r="N412" s="67"/>
      <c r="O412" s="67"/>
      <c r="P412" s="67"/>
      <c r="Q412" s="67"/>
      <c r="R412" s="67"/>
      <c r="S412" s="67"/>
      <c r="T412" s="67"/>
      <c r="U412" s="67"/>
      <c r="V412" s="67"/>
      <c r="W412" s="67"/>
      <c r="X412" s="67"/>
      <c r="Y412" s="67"/>
      <c r="Z412" s="67"/>
      <c r="AA412" s="67"/>
      <c r="AB412" s="67"/>
      <c r="AC412" s="67"/>
      <c r="AD412" s="67"/>
      <c r="AE412" s="67"/>
      <c r="AF412" s="67"/>
      <c r="AG412" s="67"/>
      <c r="AH412" s="67"/>
      <c r="AI412" s="67"/>
      <c r="AJ412" s="67"/>
      <c r="AK412" s="67"/>
    </row>
    <row r="413" spans="7:37">
      <c r="G413" s="67"/>
      <c r="H413" s="67"/>
      <c r="I413" s="67"/>
      <c r="J413" s="67"/>
      <c r="K413" s="67"/>
      <c r="L413" s="67"/>
      <c r="M413" s="67"/>
      <c r="N413" s="67"/>
      <c r="O413" s="67"/>
      <c r="P413" s="67"/>
      <c r="Q413" s="67"/>
      <c r="R413" s="67"/>
      <c r="S413" s="67"/>
      <c r="T413" s="67"/>
      <c r="U413" s="67"/>
      <c r="V413" s="67"/>
      <c r="W413" s="67"/>
      <c r="X413" s="67"/>
      <c r="Y413" s="67"/>
      <c r="Z413" s="67"/>
      <c r="AA413" s="67"/>
      <c r="AB413" s="67"/>
      <c r="AC413" s="67"/>
      <c r="AD413" s="67"/>
      <c r="AE413" s="67"/>
      <c r="AF413" s="67"/>
      <c r="AG413" s="67"/>
      <c r="AH413" s="67"/>
      <c r="AI413" s="67"/>
      <c r="AJ413" s="67"/>
      <c r="AK413" s="67"/>
    </row>
    <row r="414" spans="7:37">
      <c r="G414" s="67"/>
      <c r="H414" s="67"/>
      <c r="I414" s="67"/>
      <c r="J414" s="67"/>
      <c r="K414" s="67"/>
      <c r="L414" s="67"/>
      <c r="M414" s="67"/>
      <c r="N414" s="67"/>
      <c r="O414" s="67"/>
      <c r="P414" s="67"/>
      <c r="Q414" s="67"/>
      <c r="R414" s="67"/>
      <c r="S414" s="67"/>
      <c r="T414" s="67"/>
      <c r="U414" s="67"/>
      <c r="V414" s="67"/>
      <c r="W414" s="67"/>
      <c r="X414" s="67"/>
      <c r="Y414" s="67"/>
      <c r="Z414" s="67"/>
      <c r="AA414" s="67"/>
      <c r="AB414" s="67"/>
      <c r="AC414" s="67"/>
      <c r="AD414" s="67"/>
      <c r="AE414" s="67"/>
      <c r="AF414" s="67"/>
      <c r="AG414" s="67"/>
      <c r="AH414" s="67"/>
      <c r="AI414" s="67"/>
      <c r="AJ414" s="67"/>
      <c r="AK414" s="67"/>
    </row>
    <row r="415" spans="7:37">
      <c r="G415" s="67"/>
      <c r="H415" s="67"/>
      <c r="I415" s="67"/>
      <c r="J415" s="67"/>
      <c r="K415" s="67"/>
      <c r="L415" s="67"/>
      <c r="M415" s="67"/>
      <c r="N415" s="67"/>
      <c r="O415" s="67"/>
      <c r="P415" s="67"/>
      <c r="Q415" s="67"/>
      <c r="R415" s="67"/>
      <c r="S415" s="67"/>
      <c r="T415" s="67"/>
      <c r="U415" s="67"/>
      <c r="V415" s="67"/>
      <c r="W415" s="67"/>
      <c r="X415" s="67"/>
      <c r="Y415" s="67"/>
      <c r="Z415" s="67"/>
      <c r="AA415" s="67"/>
      <c r="AB415" s="67"/>
      <c r="AC415" s="67"/>
      <c r="AD415" s="67"/>
      <c r="AE415" s="67"/>
      <c r="AF415" s="67"/>
      <c r="AG415" s="67"/>
      <c r="AH415" s="67"/>
      <c r="AI415" s="67"/>
      <c r="AJ415" s="67"/>
      <c r="AK415" s="67"/>
    </row>
    <row r="416" spans="7:37">
      <c r="G416" s="67"/>
      <c r="H416" s="67"/>
      <c r="I416" s="67"/>
      <c r="J416" s="67"/>
      <c r="K416" s="67"/>
      <c r="L416" s="67"/>
      <c r="M416" s="67"/>
      <c r="N416" s="67"/>
      <c r="O416" s="67"/>
      <c r="P416" s="67"/>
      <c r="Q416" s="67"/>
      <c r="R416" s="67"/>
      <c r="S416" s="67"/>
      <c r="T416" s="67"/>
      <c r="U416" s="67"/>
      <c r="V416" s="67"/>
      <c r="W416" s="67"/>
      <c r="X416" s="67"/>
      <c r="Y416" s="67"/>
      <c r="Z416" s="67"/>
      <c r="AA416" s="67"/>
      <c r="AB416" s="67"/>
      <c r="AC416" s="67"/>
      <c r="AD416" s="67"/>
      <c r="AE416" s="67"/>
      <c r="AF416" s="67"/>
      <c r="AG416" s="67"/>
      <c r="AH416" s="67"/>
      <c r="AI416" s="67"/>
      <c r="AJ416" s="67"/>
      <c r="AK416" s="67"/>
    </row>
    <row r="417" spans="7:37">
      <c r="G417" s="67"/>
      <c r="H417" s="67"/>
      <c r="I417" s="67"/>
      <c r="J417" s="67"/>
      <c r="K417" s="67"/>
      <c r="L417" s="67"/>
      <c r="M417" s="67"/>
      <c r="N417" s="67"/>
      <c r="O417" s="67"/>
      <c r="P417" s="67"/>
      <c r="Q417" s="67"/>
      <c r="R417" s="67"/>
      <c r="S417" s="67"/>
      <c r="T417" s="67"/>
      <c r="U417" s="67"/>
      <c r="V417" s="67"/>
      <c r="W417" s="67"/>
      <c r="X417" s="67"/>
      <c r="Y417" s="67"/>
      <c r="Z417" s="67"/>
      <c r="AA417" s="67"/>
      <c r="AB417" s="67"/>
      <c r="AC417" s="67"/>
      <c r="AD417" s="67"/>
      <c r="AE417" s="67"/>
      <c r="AF417" s="67"/>
      <c r="AG417" s="67"/>
      <c r="AH417" s="67"/>
      <c r="AI417" s="67"/>
      <c r="AJ417" s="67"/>
      <c r="AK417" s="67"/>
    </row>
    <row r="418" spans="7:37">
      <c r="G418" s="67"/>
      <c r="H418" s="67"/>
      <c r="I418" s="67"/>
      <c r="J418" s="67"/>
      <c r="K418" s="67"/>
      <c r="L418" s="67"/>
      <c r="M418" s="67"/>
      <c r="N418" s="67"/>
      <c r="O418" s="67"/>
      <c r="P418" s="67"/>
      <c r="Q418" s="67"/>
      <c r="R418" s="67"/>
      <c r="S418" s="67"/>
      <c r="T418" s="67"/>
      <c r="U418" s="67"/>
      <c r="V418" s="67"/>
      <c r="W418" s="67"/>
      <c r="X418" s="67"/>
      <c r="Y418" s="67"/>
      <c r="Z418" s="67"/>
      <c r="AA418" s="67"/>
      <c r="AB418" s="67"/>
      <c r="AC418" s="67"/>
      <c r="AD418" s="67"/>
      <c r="AE418" s="67"/>
      <c r="AF418" s="67"/>
      <c r="AG418" s="67"/>
      <c r="AH418" s="67"/>
      <c r="AI418" s="67"/>
      <c r="AJ418" s="67"/>
      <c r="AK418" s="67"/>
    </row>
    <row r="419" spans="7:37">
      <c r="G419" s="67"/>
      <c r="H419" s="67"/>
      <c r="I419" s="67"/>
      <c r="J419" s="67"/>
      <c r="K419" s="67"/>
      <c r="L419" s="67"/>
      <c r="M419" s="67"/>
      <c r="N419" s="67"/>
      <c r="O419" s="67"/>
      <c r="P419" s="67"/>
      <c r="Q419" s="67"/>
      <c r="R419" s="67"/>
      <c r="S419" s="67"/>
      <c r="T419" s="67"/>
      <c r="U419" s="67"/>
      <c r="V419" s="67"/>
      <c r="W419" s="67"/>
      <c r="X419" s="67"/>
      <c r="Y419" s="67"/>
      <c r="Z419" s="67"/>
      <c r="AA419" s="67"/>
      <c r="AB419" s="67"/>
      <c r="AC419" s="67"/>
      <c r="AD419" s="67"/>
      <c r="AE419" s="67"/>
      <c r="AF419" s="67"/>
      <c r="AG419" s="67"/>
      <c r="AH419" s="67"/>
      <c r="AI419" s="67"/>
      <c r="AJ419" s="67"/>
      <c r="AK419" s="67"/>
    </row>
    <row r="420" spans="7:37">
      <c r="G420" s="67"/>
      <c r="H420" s="67"/>
      <c r="I420" s="67"/>
      <c r="J420" s="67"/>
      <c r="K420" s="67"/>
      <c r="L420" s="67"/>
      <c r="M420" s="67"/>
      <c r="N420" s="67"/>
      <c r="O420" s="67"/>
      <c r="P420" s="67"/>
      <c r="Q420" s="67"/>
      <c r="R420" s="67"/>
      <c r="S420" s="67"/>
      <c r="T420" s="67"/>
      <c r="U420" s="67"/>
      <c r="V420" s="67"/>
      <c r="W420" s="67"/>
      <c r="X420" s="67"/>
      <c r="Y420" s="67"/>
      <c r="Z420" s="67"/>
      <c r="AA420" s="67"/>
      <c r="AB420" s="67"/>
      <c r="AC420" s="67"/>
      <c r="AD420" s="67"/>
      <c r="AE420" s="67"/>
      <c r="AF420" s="67"/>
      <c r="AG420" s="67"/>
      <c r="AH420" s="67"/>
      <c r="AI420" s="67"/>
      <c r="AJ420" s="67"/>
      <c r="AK420" s="67"/>
    </row>
    <row r="421" spans="7:37">
      <c r="G421" s="67"/>
      <c r="H421" s="67"/>
      <c r="I421" s="67"/>
      <c r="J421" s="67"/>
      <c r="K421" s="67"/>
      <c r="L421" s="67"/>
      <c r="M421" s="67"/>
      <c r="N421" s="67"/>
      <c r="O421" s="67"/>
      <c r="P421" s="67"/>
      <c r="Q421" s="67"/>
      <c r="R421" s="67"/>
      <c r="S421" s="67"/>
      <c r="T421" s="67"/>
      <c r="U421" s="67"/>
      <c r="V421" s="67"/>
      <c r="W421" s="67"/>
      <c r="X421" s="67"/>
      <c r="Y421" s="67"/>
      <c r="Z421" s="67"/>
      <c r="AA421" s="67"/>
      <c r="AB421" s="67"/>
      <c r="AC421" s="67"/>
      <c r="AD421" s="67"/>
      <c r="AE421" s="67"/>
      <c r="AF421" s="67"/>
      <c r="AG421" s="67"/>
      <c r="AH421" s="67"/>
      <c r="AI421" s="67"/>
      <c r="AJ421" s="67"/>
      <c r="AK421" s="67"/>
    </row>
    <row r="422" spans="7:37">
      <c r="G422" s="67"/>
      <c r="H422" s="67"/>
      <c r="I422" s="67"/>
      <c r="J422" s="67"/>
      <c r="K422" s="67"/>
      <c r="L422" s="67"/>
      <c r="M422" s="67"/>
      <c r="N422" s="67"/>
      <c r="O422" s="67"/>
      <c r="P422" s="67"/>
      <c r="Q422" s="67"/>
      <c r="R422" s="67"/>
      <c r="S422" s="67"/>
      <c r="T422" s="67"/>
      <c r="U422" s="67"/>
      <c r="V422" s="67"/>
      <c r="W422" s="67"/>
      <c r="X422" s="67"/>
      <c r="Y422" s="67"/>
      <c r="Z422" s="67"/>
      <c r="AA422" s="67"/>
      <c r="AB422" s="67"/>
      <c r="AC422" s="67"/>
      <c r="AD422" s="67"/>
      <c r="AE422" s="67"/>
      <c r="AF422" s="67"/>
      <c r="AG422" s="67"/>
      <c r="AH422" s="67"/>
      <c r="AI422" s="67"/>
      <c r="AJ422" s="67"/>
      <c r="AK422" s="67"/>
    </row>
    <row r="423" spans="7:37">
      <c r="G423" s="67"/>
      <c r="H423" s="67"/>
      <c r="I423" s="67"/>
      <c r="J423" s="67"/>
      <c r="K423" s="67"/>
      <c r="L423" s="67"/>
      <c r="M423" s="67"/>
      <c r="N423" s="67"/>
      <c r="O423" s="67"/>
      <c r="P423" s="67"/>
      <c r="Q423" s="67"/>
      <c r="R423" s="67"/>
      <c r="S423" s="67"/>
      <c r="T423" s="67"/>
      <c r="U423" s="67"/>
      <c r="V423" s="67"/>
      <c r="W423" s="67"/>
      <c r="X423" s="67"/>
      <c r="Y423" s="67"/>
      <c r="Z423" s="67"/>
      <c r="AA423" s="67"/>
      <c r="AB423" s="67"/>
      <c r="AC423" s="67"/>
      <c r="AD423" s="67"/>
      <c r="AE423" s="67"/>
      <c r="AF423" s="67"/>
      <c r="AG423" s="67"/>
      <c r="AH423" s="67"/>
      <c r="AI423" s="67"/>
      <c r="AJ423" s="67"/>
      <c r="AK423" s="67"/>
    </row>
    <row r="424" spans="7:37">
      <c r="G424" s="67"/>
      <c r="H424" s="67"/>
      <c r="I424" s="67"/>
      <c r="J424" s="67"/>
      <c r="K424" s="67"/>
      <c r="L424" s="67"/>
      <c r="M424" s="67"/>
      <c r="N424" s="67"/>
      <c r="O424" s="67"/>
      <c r="P424" s="67"/>
      <c r="Q424" s="67"/>
      <c r="R424" s="67"/>
      <c r="S424" s="67"/>
      <c r="T424" s="67"/>
      <c r="U424" s="67"/>
      <c r="V424" s="67"/>
      <c r="W424" s="67"/>
      <c r="X424" s="67"/>
      <c r="Y424" s="67"/>
      <c r="Z424" s="67"/>
      <c r="AA424" s="67"/>
      <c r="AB424" s="67"/>
      <c r="AC424" s="67"/>
      <c r="AD424" s="67"/>
      <c r="AE424" s="67"/>
      <c r="AF424" s="67"/>
      <c r="AG424" s="67"/>
      <c r="AH424" s="67"/>
      <c r="AI424" s="67"/>
      <c r="AJ424" s="67"/>
      <c r="AK424" s="67"/>
    </row>
    <row r="425" spans="7:37">
      <c r="G425" s="67"/>
      <c r="H425" s="67"/>
      <c r="I425" s="67"/>
      <c r="J425" s="67"/>
      <c r="K425" s="67"/>
      <c r="L425" s="67"/>
      <c r="M425" s="67"/>
      <c r="N425" s="67"/>
      <c r="O425" s="67"/>
      <c r="P425" s="67"/>
      <c r="Q425" s="67"/>
      <c r="R425" s="67"/>
      <c r="S425" s="67"/>
      <c r="T425" s="67"/>
      <c r="U425" s="67"/>
      <c r="V425" s="67"/>
      <c r="W425" s="67"/>
      <c r="X425" s="67"/>
      <c r="Y425" s="67"/>
      <c r="Z425" s="67"/>
      <c r="AA425" s="67"/>
      <c r="AB425" s="67"/>
      <c r="AC425" s="67"/>
      <c r="AD425" s="67"/>
      <c r="AE425" s="67"/>
      <c r="AF425" s="67"/>
      <c r="AG425" s="67"/>
      <c r="AH425" s="67"/>
      <c r="AI425" s="67"/>
      <c r="AJ425" s="67"/>
      <c r="AK425" s="67"/>
    </row>
    <row r="426" spans="7:37">
      <c r="G426" s="67"/>
      <c r="H426" s="67"/>
      <c r="I426" s="67"/>
      <c r="J426" s="67"/>
      <c r="K426" s="67"/>
      <c r="L426" s="67"/>
      <c r="M426" s="67"/>
      <c r="N426" s="67"/>
      <c r="O426" s="67"/>
      <c r="P426" s="67"/>
      <c r="Q426" s="67"/>
      <c r="R426" s="67"/>
      <c r="S426" s="67"/>
      <c r="T426" s="67"/>
      <c r="U426" s="67"/>
      <c r="V426" s="67"/>
      <c r="W426" s="67"/>
      <c r="X426" s="67"/>
      <c r="Y426" s="67"/>
      <c r="Z426" s="67"/>
      <c r="AA426" s="67"/>
      <c r="AB426" s="67"/>
      <c r="AC426" s="67"/>
      <c r="AD426" s="67"/>
      <c r="AE426" s="67"/>
      <c r="AF426" s="67"/>
      <c r="AG426" s="67"/>
      <c r="AH426" s="67"/>
      <c r="AI426" s="67"/>
      <c r="AJ426" s="67"/>
      <c r="AK426" s="67"/>
    </row>
    <row r="427" spans="7:37">
      <c r="G427" s="67"/>
      <c r="H427" s="67"/>
      <c r="I427" s="67"/>
      <c r="J427" s="67"/>
      <c r="K427" s="67"/>
      <c r="L427" s="67"/>
      <c r="M427" s="67"/>
      <c r="N427" s="67"/>
      <c r="O427" s="67"/>
      <c r="P427" s="67"/>
      <c r="Q427" s="67"/>
      <c r="R427" s="67"/>
      <c r="S427" s="67"/>
      <c r="T427" s="67"/>
      <c r="U427" s="67"/>
      <c r="V427" s="67"/>
      <c r="W427" s="67"/>
      <c r="X427" s="67"/>
      <c r="Y427" s="67"/>
      <c r="Z427" s="67"/>
      <c r="AA427" s="67"/>
      <c r="AB427" s="67"/>
      <c r="AC427" s="67"/>
      <c r="AD427" s="67"/>
      <c r="AE427" s="67"/>
      <c r="AF427" s="67"/>
      <c r="AG427" s="67"/>
      <c r="AH427" s="67"/>
      <c r="AI427" s="67"/>
      <c r="AJ427" s="67"/>
      <c r="AK427" s="67"/>
    </row>
    <row r="428" spans="7:37">
      <c r="G428" s="67"/>
      <c r="H428" s="67"/>
      <c r="I428" s="67"/>
      <c r="J428" s="67"/>
      <c r="K428" s="67"/>
      <c r="L428" s="67"/>
      <c r="M428" s="67"/>
      <c r="N428" s="67"/>
      <c r="O428" s="67"/>
      <c r="P428" s="67"/>
      <c r="Q428" s="67"/>
      <c r="R428" s="67"/>
      <c r="S428" s="67"/>
      <c r="T428" s="67"/>
      <c r="U428" s="67"/>
      <c r="V428" s="67"/>
      <c r="W428" s="67"/>
      <c r="X428" s="67"/>
      <c r="Y428" s="67"/>
      <c r="Z428" s="67"/>
      <c r="AA428" s="67"/>
      <c r="AB428" s="67"/>
      <c r="AC428" s="67"/>
      <c r="AD428" s="67"/>
      <c r="AE428" s="67"/>
      <c r="AF428" s="67"/>
      <c r="AG428" s="67"/>
      <c r="AH428" s="67"/>
      <c r="AI428" s="67"/>
      <c r="AJ428" s="67"/>
      <c r="AK428" s="67"/>
    </row>
    <row r="429" spans="7:37">
      <c r="G429" s="67"/>
      <c r="H429" s="67"/>
      <c r="I429" s="67"/>
      <c r="J429" s="67"/>
      <c r="K429" s="67"/>
      <c r="L429" s="67"/>
      <c r="M429" s="67"/>
      <c r="N429" s="67"/>
      <c r="O429" s="67"/>
      <c r="P429" s="67"/>
      <c r="Q429" s="67"/>
      <c r="R429" s="67"/>
      <c r="S429" s="67"/>
      <c r="T429" s="67"/>
      <c r="U429" s="67"/>
      <c r="V429" s="67"/>
      <c r="W429" s="67"/>
      <c r="X429" s="67"/>
      <c r="Y429" s="67"/>
      <c r="Z429" s="67"/>
      <c r="AA429" s="67"/>
      <c r="AB429" s="67"/>
      <c r="AC429" s="67"/>
      <c r="AD429" s="67"/>
      <c r="AE429" s="67"/>
      <c r="AF429" s="67"/>
      <c r="AG429" s="67"/>
      <c r="AH429" s="67"/>
      <c r="AI429" s="67"/>
      <c r="AJ429" s="67"/>
      <c r="AK429" s="67"/>
    </row>
    <row r="430" spans="7:37">
      <c r="G430" s="67"/>
      <c r="H430" s="67"/>
      <c r="I430" s="67"/>
      <c r="J430" s="67"/>
      <c r="K430" s="67"/>
      <c r="L430" s="67"/>
      <c r="M430" s="67"/>
      <c r="N430" s="67"/>
      <c r="O430" s="67"/>
      <c r="P430" s="67"/>
      <c r="Q430" s="67"/>
      <c r="R430" s="67"/>
      <c r="S430" s="67"/>
      <c r="T430" s="67"/>
      <c r="U430" s="67"/>
      <c r="V430" s="67"/>
      <c r="W430" s="67"/>
      <c r="X430" s="67"/>
      <c r="Y430" s="67"/>
      <c r="Z430" s="67"/>
      <c r="AA430" s="67"/>
      <c r="AB430" s="67"/>
      <c r="AC430" s="67"/>
      <c r="AD430" s="67"/>
      <c r="AE430" s="67"/>
      <c r="AF430" s="67"/>
      <c r="AG430" s="67"/>
      <c r="AH430" s="67"/>
      <c r="AI430" s="67"/>
      <c r="AJ430" s="67"/>
      <c r="AK430" s="67"/>
    </row>
    <row r="431" spans="7:37">
      <c r="G431" s="67"/>
      <c r="H431" s="67"/>
      <c r="I431" s="67"/>
      <c r="J431" s="67"/>
      <c r="K431" s="67"/>
      <c r="L431" s="67"/>
      <c r="M431" s="67"/>
      <c r="N431" s="67"/>
      <c r="O431" s="67"/>
      <c r="P431" s="67"/>
      <c r="Q431" s="67"/>
      <c r="R431" s="67"/>
      <c r="S431" s="67"/>
      <c r="T431" s="67"/>
      <c r="U431" s="67"/>
      <c r="V431" s="67"/>
      <c r="W431" s="67"/>
      <c r="X431" s="67"/>
      <c r="Y431" s="67"/>
      <c r="Z431" s="67"/>
      <c r="AA431" s="67"/>
      <c r="AB431" s="67"/>
      <c r="AC431" s="67"/>
      <c r="AD431" s="67"/>
      <c r="AE431" s="67"/>
      <c r="AF431" s="67"/>
      <c r="AG431" s="67"/>
      <c r="AH431" s="67"/>
      <c r="AI431" s="67"/>
      <c r="AJ431" s="67"/>
      <c r="AK431" s="67"/>
    </row>
    <row r="432" spans="7:37">
      <c r="G432" s="67"/>
      <c r="H432" s="67"/>
      <c r="I432" s="67"/>
      <c r="J432" s="67"/>
      <c r="K432" s="67"/>
      <c r="L432" s="67"/>
      <c r="M432" s="67"/>
      <c r="N432" s="67"/>
      <c r="O432" s="67"/>
      <c r="P432" s="67"/>
      <c r="Q432" s="67"/>
      <c r="R432" s="67"/>
      <c r="S432" s="67"/>
      <c r="T432" s="67"/>
      <c r="U432" s="67"/>
      <c r="V432" s="67"/>
      <c r="W432" s="67"/>
      <c r="X432" s="67"/>
      <c r="Y432" s="67"/>
      <c r="Z432" s="67"/>
      <c r="AA432" s="67"/>
      <c r="AB432" s="67"/>
      <c r="AC432" s="67"/>
      <c r="AD432" s="67"/>
      <c r="AE432" s="67"/>
      <c r="AF432" s="67"/>
      <c r="AG432" s="67"/>
      <c r="AH432" s="67"/>
      <c r="AI432" s="67"/>
      <c r="AJ432" s="67"/>
      <c r="AK432" s="67"/>
    </row>
    <row r="433" spans="7:37">
      <c r="G433" s="67"/>
      <c r="H433" s="67"/>
      <c r="I433" s="67"/>
      <c r="J433" s="67"/>
      <c r="K433" s="67"/>
      <c r="L433" s="67"/>
      <c r="M433" s="67"/>
      <c r="N433" s="67"/>
      <c r="O433" s="67"/>
      <c r="P433" s="67"/>
      <c r="Q433" s="67"/>
      <c r="R433" s="67"/>
      <c r="S433" s="67"/>
      <c r="T433" s="67"/>
      <c r="U433" s="67"/>
      <c r="V433" s="67"/>
      <c r="W433" s="67"/>
      <c r="X433" s="67"/>
      <c r="Y433" s="67"/>
      <c r="Z433" s="67"/>
      <c r="AA433" s="67"/>
      <c r="AB433" s="67"/>
      <c r="AC433" s="67"/>
      <c r="AD433" s="67"/>
      <c r="AE433" s="67"/>
      <c r="AF433" s="67"/>
      <c r="AG433" s="67"/>
      <c r="AH433" s="67"/>
      <c r="AI433" s="67"/>
      <c r="AJ433" s="67"/>
      <c r="AK433" s="67"/>
    </row>
    <row r="434" spans="7:37">
      <c r="G434" s="67"/>
      <c r="H434" s="67"/>
      <c r="I434" s="67"/>
      <c r="J434" s="67"/>
      <c r="K434" s="67"/>
      <c r="L434" s="67"/>
      <c r="M434" s="67"/>
      <c r="N434" s="67"/>
      <c r="O434" s="67"/>
      <c r="P434" s="67"/>
      <c r="Q434" s="67"/>
      <c r="R434" s="67"/>
      <c r="S434" s="67"/>
      <c r="T434" s="67"/>
      <c r="U434" s="67"/>
      <c r="V434" s="67"/>
      <c r="W434" s="67"/>
      <c r="X434" s="67"/>
      <c r="Y434" s="67"/>
      <c r="Z434" s="67"/>
      <c r="AA434" s="67"/>
      <c r="AB434" s="67"/>
      <c r="AC434" s="67"/>
      <c r="AD434" s="67"/>
      <c r="AE434" s="67"/>
      <c r="AF434" s="67"/>
      <c r="AG434" s="67"/>
      <c r="AH434" s="67"/>
      <c r="AI434" s="67"/>
      <c r="AJ434" s="67"/>
      <c r="AK434" s="67"/>
    </row>
    <row r="435" spans="7:37">
      <c r="G435" s="67"/>
      <c r="H435" s="67"/>
      <c r="I435" s="67"/>
      <c r="J435" s="67"/>
      <c r="K435" s="67"/>
      <c r="L435" s="67"/>
      <c r="M435" s="67"/>
      <c r="N435" s="67"/>
      <c r="O435" s="67"/>
      <c r="P435" s="67"/>
      <c r="Q435" s="67"/>
      <c r="R435" s="67"/>
      <c r="S435" s="67"/>
      <c r="T435" s="67"/>
      <c r="U435" s="67"/>
      <c r="V435" s="67"/>
      <c r="W435" s="67"/>
      <c r="X435" s="67"/>
      <c r="Y435" s="67"/>
      <c r="Z435" s="67"/>
      <c r="AA435" s="67"/>
      <c r="AB435" s="67"/>
      <c r="AC435" s="67"/>
      <c r="AD435" s="67"/>
      <c r="AE435" s="67"/>
      <c r="AF435" s="67"/>
      <c r="AG435" s="67"/>
      <c r="AH435" s="67"/>
      <c r="AI435" s="67"/>
      <c r="AJ435" s="67"/>
      <c r="AK435" s="67"/>
    </row>
    <row r="436" spans="7:37">
      <c r="G436" s="67"/>
      <c r="H436" s="67"/>
      <c r="I436" s="67"/>
      <c r="J436" s="67"/>
      <c r="K436" s="67"/>
      <c r="L436" s="67"/>
      <c r="M436" s="67"/>
      <c r="N436" s="67"/>
      <c r="O436" s="67"/>
      <c r="P436" s="67"/>
      <c r="Q436" s="67"/>
      <c r="R436" s="67"/>
      <c r="S436" s="67"/>
      <c r="T436" s="67"/>
      <c r="U436" s="67"/>
      <c r="V436" s="67"/>
      <c r="W436" s="67"/>
      <c r="X436" s="67"/>
      <c r="Y436" s="67"/>
      <c r="Z436" s="67"/>
      <c r="AA436" s="67"/>
      <c r="AB436" s="67"/>
      <c r="AC436" s="67"/>
      <c r="AD436" s="67"/>
      <c r="AE436" s="67"/>
      <c r="AF436" s="67"/>
      <c r="AG436" s="67"/>
      <c r="AH436" s="67"/>
      <c r="AI436" s="67"/>
      <c r="AJ436" s="67"/>
      <c r="AK436" s="67"/>
    </row>
    <row r="437" spans="7:37">
      <c r="G437" s="67"/>
      <c r="H437" s="67"/>
      <c r="I437" s="67"/>
      <c r="J437" s="67"/>
      <c r="K437" s="67"/>
      <c r="L437" s="67"/>
      <c r="M437" s="67"/>
      <c r="N437" s="67"/>
      <c r="O437" s="67"/>
      <c r="P437" s="67"/>
      <c r="Q437" s="67"/>
      <c r="R437" s="67"/>
      <c r="S437" s="67"/>
      <c r="T437" s="67"/>
      <c r="U437" s="67"/>
      <c r="V437" s="67"/>
      <c r="W437" s="67"/>
      <c r="X437" s="67"/>
      <c r="Y437" s="67"/>
      <c r="Z437" s="67"/>
      <c r="AA437" s="67"/>
      <c r="AB437" s="67"/>
      <c r="AC437" s="67"/>
      <c r="AD437" s="67"/>
      <c r="AE437" s="67"/>
      <c r="AF437" s="67"/>
      <c r="AG437" s="67"/>
      <c r="AH437" s="67"/>
      <c r="AI437" s="67"/>
      <c r="AJ437" s="67"/>
      <c r="AK437" s="67"/>
    </row>
    <row r="438" spans="7:37">
      <c r="G438" s="67"/>
      <c r="H438" s="67"/>
      <c r="I438" s="67"/>
      <c r="J438" s="67"/>
      <c r="K438" s="67"/>
      <c r="L438" s="67"/>
      <c r="M438" s="67"/>
      <c r="N438" s="67"/>
      <c r="O438" s="67"/>
      <c r="P438" s="67"/>
      <c r="Q438" s="67"/>
      <c r="R438" s="67"/>
      <c r="S438" s="67"/>
      <c r="T438" s="67"/>
      <c r="U438" s="67"/>
      <c r="V438" s="67"/>
      <c r="W438" s="67"/>
      <c r="X438" s="67"/>
      <c r="Y438" s="67"/>
      <c r="Z438" s="67"/>
      <c r="AA438" s="67"/>
      <c r="AB438" s="67"/>
      <c r="AC438" s="67"/>
      <c r="AD438" s="67"/>
      <c r="AE438" s="67"/>
      <c r="AF438" s="67"/>
      <c r="AG438" s="67"/>
      <c r="AH438" s="67"/>
      <c r="AI438" s="67"/>
      <c r="AJ438" s="67"/>
      <c r="AK438" s="67"/>
    </row>
    <row r="439" spans="7:37">
      <c r="G439" s="67"/>
      <c r="H439" s="67"/>
      <c r="I439" s="67"/>
      <c r="J439" s="67"/>
      <c r="K439" s="67"/>
      <c r="L439" s="67"/>
      <c r="M439" s="67"/>
      <c r="N439" s="67"/>
      <c r="O439" s="67"/>
      <c r="P439" s="67"/>
      <c r="Q439" s="67"/>
      <c r="R439" s="67"/>
      <c r="S439" s="67"/>
      <c r="T439" s="67"/>
      <c r="U439" s="67"/>
      <c r="V439" s="67"/>
      <c r="W439" s="67"/>
      <c r="X439" s="67"/>
      <c r="Y439" s="67"/>
      <c r="Z439" s="67"/>
      <c r="AA439" s="67"/>
      <c r="AB439" s="67"/>
      <c r="AC439" s="67"/>
      <c r="AD439" s="67"/>
      <c r="AE439" s="67"/>
      <c r="AF439" s="67"/>
      <c r="AG439" s="67"/>
      <c r="AH439" s="67"/>
      <c r="AI439" s="67"/>
      <c r="AJ439" s="67"/>
      <c r="AK439" s="67"/>
    </row>
    <row r="440" spans="7:37">
      <c r="G440" s="67"/>
      <c r="H440" s="67"/>
      <c r="I440" s="67"/>
      <c r="J440" s="67"/>
      <c r="K440" s="67"/>
      <c r="L440" s="67"/>
      <c r="M440" s="67"/>
      <c r="N440" s="67"/>
      <c r="O440" s="67"/>
      <c r="P440" s="67"/>
      <c r="Q440" s="67"/>
      <c r="R440" s="67"/>
      <c r="S440" s="67"/>
      <c r="T440" s="67"/>
      <c r="U440" s="67"/>
      <c r="V440" s="67"/>
      <c r="W440" s="67"/>
      <c r="X440" s="67"/>
      <c r="Y440" s="67"/>
      <c r="Z440" s="67"/>
      <c r="AA440" s="67"/>
      <c r="AB440" s="67"/>
      <c r="AC440" s="67"/>
      <c r="AD440" s="67"/>
      <c r="AE440" s="67"/>
      <c r="AF440" s="67"/>
      <c r="AG440" s="67"/>
      <c r="AH440" s="67"/>
      <c r="AI440" s="67"/>
      <c r="AJ440" s="67"/>
      <c r="AK440" s="67"/>
    </row>
    <row r="441" spans="7:37">
      <c r="G441" s="67"/>
      <c r="H441" s="67"/>
      <c r="I441" s="67"/>
      <c r="J441" s="67"/>
      <c r="K441" s="67"/>
      <c r="L441" s="67"/>
      <c r="M441" s="67"/>
      <c r="N441" s="67"/>
      <c r="O441" s="67"/>
      <c r="P441" s="67"/>
      <c r="Q441" s="67"/>
      <c r="R441" s="67"/>
      <c r="S441" s="67"/>
      <c r="T441" s="67"/>
      <c r="U441" s="67"/>
      <c r="V441" s="67"/>
      <c r="W441" s="67"/>
      <c r="X441" s="67"/>
      <c r="Y441" s="67"/>
      <c r="Z441" s="67"/>
      <c r="AA441" s="67"/>
      <c r="AB441" s="67"/>
      <c r="AC441" s="67"/>
      <c r="AD441" s="67"/>
      <c r="AE441" s="67"/>
      <c r="AF441" s="67"/>
      <c r="AG441" s="67"/>
      <c r="AH441" s="67"/>
      <c r="AI441" s="67"/>
      <c r="AJ441" s="67"/>
      <c r="AK441" s="67"/>
    </row>
    <row r="442" spans="7:37">
      <c r="G442" s="67"/>
      <c r="H442" s="67"/>
      <c r="I442" s="67"/>
      <c r="J442" s="67"/>
      <c r="K442" s="67"/>
      <c r="L442" s="67"/>
      <c r="M442" s="67"/>
      <c r="N442" s="67"/>
      <c r="O442" s="67"/>
      <c r="P442" s="67"/>
      <c r="Q442" s="67"/>
      <c r="R442" s="67"/>
      <c r="S442" s="67"/>
      <c r="T442" s="67"/>
      <c r="U442" s="67"/>
      <c r="V442" s="67"/>
      <c r="W442" s="67"/>
      <c r="X442" s="67"/>
      <c r="Y442" s="67"/>
      <c r="Z442" s="67"/>
      <c r="AA442" s="67"/>
      <c r="AB442" s="67"/>
      <c r="AC442" s="67"/>
      <c r="AD442" s="67"/>
      <c r="AE442" s="67"/>
      <c r="AF442" s="67"/>
      <c r="AG442" s="67"/>
      <c r="AH442" s="67"/>
      <c r="AI442" s="67"/>
      <c r="AJ442" s="67"/>
      <c r="AK442" s="67"/>
    </row>
    <row r="443" spans="7:37">
      <c r="G443" s="67"/>
      <c r="H443" s="67"/>
      <c r="I443" s="67"/>
      <c r="J443" s="67"/>
      <c r="K443" s="67"/>
      <c r="L443" s="67"/>
      <c r="M443" s="67"/>
      <c r="N443" s="67"/>
      <c r="O443" s="67"/>
      <c r="P443" s="67"/>
      <c r="Q443" s="67"/>
      <c r="R443" s="67"/>
      <c r="S443" s="67"/>
      <c r="T443" s="67"/>
      <c r="U443" s="67"/>
      <c r="V443" s="67"/>
      <c r="W443" s="67"/>
      <c r="X443" s="67"/>
      <c r="Y443" s="67"/>
      <c r="Z443" s="67"/>
      <c r="AA443" s="67"/>
      <c r="AB443" s="67"/>
      <c r="AC443" s="67"/>
      <c r="AD443" s="67"/>
      <c r="AE443" s="67"/>
      <c r="AF443" s="67"/>
      <c r="AG443" s="67"/>
      <c r="AH443" s="67"/>
      <c r="AI443" s="67"/>
      <c r="AJ443" s="67"/>
      <c r="AK443" s="67"/>
    </row>
    <row r="444" spans="7:37">
      <c r="G444" s="67"/>
      <c r="H444" s="67"/>
      <c r="I444" s="67"/>
      <c r="J444" s="67"/>
      <c r="K444" s="67"/>
      <c r="L444" s="67"/>
      <c r="M444" s="67"/>
      <c r="N444" s="67"/>
      <c r="O444" s="67"/>
      <c r="P444" s="67"/>
      <c r="Q444" s="67"/>
      <c r="R444" s="67"/>
      <c r="S444" s="67"/>
      <c r="T444" s="67"/>
      <c r="U444" s="67"/>
      <c r="V444" s="67"/>
      <c r="W444" s="67"/>
      <c r="X444" s="67"/>
      <c r="Y444" s="67"/>
      <c r="Z444" s="67"/>
      <c r="AA444" s="67"/>
      <c r="AB444" s="67"/>
      <c r="AC444" s="67"/>
      <c r="AD444" s="67"/>
      <c r="AE444" s="67"/>
      <c r="AF444" s="67"/>
      <c r="AG444" s="67"/>
      <c r="AH444" s="67"/>
      <c r="AI444" s="67"/>
      <c r="AJ444" s="67"/>
      <c r="AK444" s="67"/>
    </row>
    <row r="445" spans="7:37">
      <c r="G445" s="67"/>
      <c r="H445" s="67"/>
      <c r="I445" s="67"/>
      <c r="J445" s="67"/>
      <c r="K445" s="67"/>
      <c r="L445" s="67"/>
      <c r="M445" s="67"/>
      <c r="N445" s="67"/>
      <c r="O445" s="67"/>
      <c r="P445" s="67"/>
      <c r="Q445" s="67"/>
      <c r="R445" s="67"/>
      <c r="S445" s="67"/>
      <c r="T445" s="67"/>
      <c r="U445" s="67"/>
      <c r="V445" s="67"/>
      <c r="W445" s="67"/>
      <c r="X445" s="67"/>
      <c r="Y445" s="67"/>
      <c r="Z445" s="67"/>
      <c r="AA445" s="67"/>
      <c r="AB445" s="67"/>
      <c r="AC445" s="67"/>
      <c r="AD445" s="67"/>
      <c r="AE445" s="67"/>
      <c r="AF445" s="67"/>
      <c r="AG445" s="67"/>
      <c r="AH445" s="67"/>
      <c r="AI445" s="67"/>
      <c r="AJ445" s="67"/>
      <c r="AK445" s="67"/>
    </row>
    <row r="446" spans="7:37">
      <c r="G446" s="67"/>
      <c r="H446" s="67"/>
      <c r="I446" s="67"/>
      <c r="J446" s="67"/>
      <c r="K446" s="67"/>
      <c r="L446" s="67"/>
      <c r="M446" s="67"/>
      <c r="N446" s="67"/>
      <c r="O446" s="67"/>
      <c r="P446" s="67"/>
      <c r="Q446" s="67"/>
      <c r="R446" s="67"/>
      <c r="S446" s="67"/>
      <c r="T446" s="67"/>
      <c r="U446" s="67"/>
      <c r="V446" s="67"/>
      <c r="W446" s="67"/>
      <c r="X446" s="67"/>
      <c r="Y446" s="67"/>
      <c r="Z446" s="67"/>
      <c r="AA446" s="67"/>
      <c r="AB446" s="67"/>
      <c r="AC446" s="67"/>
      <c r="AD446" s="67"/>
      <c r="AE446" s="67"/>
      <c r="AF446" s="67"/>
      <c r="AG446" s="67"/>
      <c r="AH446" s="67"/>
      <c r="AI446" s="67"/>
      <c r="AJ446" s="67"/>
      <c r="AK446" s="67"/>
    </row>
    <row r="447" spans="7:37">
      <c r="G447" s="67"/>
      <c r="H447" s="67"/>
      <c r="I447" s="67"/>
      <c r="J447" s="67"/>
      <c r="K447" s="67"/>
      <c r="L447" s="67"/>
      <c r="M447" s="67"/>
      <c r="N447" s="67"/>
      <c r="O447" s="67"/>
      <c r="P447" s="67"/>
      <c r="Q447" s="67"/>
      <c r="R447" s="67"/>
      <c r="S447" s="67"/>
      <c r="T447" s="67"/>
      <c r="U447" s="67"/>
      <c r="V447" s="67"/>
      <c r="W447" s="67"/>
      <c r="X447" s="67"/>
      <c r="Y447" s="67"/>
      <c r="Z447" s="67"/>
      <c r="AA447" s="67"/>
      <c r="AB447" s="67"/>
      <c r="AC447" s="67"/>
      <c r="AD447" s="67"/>
      <c r="AE447" s="67"/>
      <c r="AF447" s="67"/>
      <c r="AG447" s="67"/>
      <c r="AH447" s="67"/>
      <c r="AI447" s="67"/>
      <c r="AJ447" s="67"/>
      <c r="AK447" s="67"/>
    </row>
    <row r="448" spans="7:37">
      <c r="G448" s="67"/>
      <c r="H448" s="67"/>
      <c r="I448" s="67"/>
      <c r="J448" s="67"/>
      <c r="K448" s="67"/>
      <c r="L448" s="67"/>
      <c r="M448" s="67"/>
      <c r="N448" s="67"/>
      <c r="O448" s="67"/>
      <c r="P448" s="67"/>
      <c r="Q448" s="67"/>
      <c r="R448" s="67"/>
      <c r="S448" s="67"/>
      <c r="T448" s="67"/>
      <c r="U448" s="67"/>
      <c r="V448" s="67"/>
      <c r="W448" s="67"/>
      <c r="X448" s="67"/>
      <c r="Y448" s="67"/>
      <c r="Z448" s="67"/>
      <c r="AA448" s="67"/>
      <c r="AB448" s="67"/>
      <c r="AC448" s="67"/>
      <c r="AD448" s="67"/>
      <c r="AE448" s="67"/>
      <c r="AF448" s="67"/>
      <c r="AG448" s="67"/>
      <c r="AH448" s="67"/>
      <c r="AI448" s="67"/>
      <c r="AJ448" s="67"/>
      <c r="AK448" s="67"/>
    </row>
    <row r="449" spans="7:37">
      <c r="G449" s="67"/>
      <c r="H449" s="67"/>
      <c r="I449" s="67"/>
      <c r="J449" s="67"/>
      <c r="K449" s="67"/>
      <c r="L449" s="67"/>
      <c r="M449" s="67"/>
      <c r="N449" s="67"/>
      <c r="O449" s="67"/>
      <c r="P449" s="67"/>
      <c r="Q449" s="67"/>
      <c r="R449" s="67"/>
      <c r="S449" s="67"/>
      <c r="T449" s="67"/>
      <c r="U449" s="67"/>
      <c r="V449" s="67"/>
      <c r="W449" s="67"/>
      <c r="X449" s="67"/>
      <c r="Y449" s="67"/>
      <c r="Z449" s="67"/>
      <c r="AA449" s="67"/>
      <c r="AB449" s="67"/>
      <c r="AC449" s="67"/>
      <c r="AD449" s="67"/>
      <c r="AE449" s="67"/>
      <c r="AF449" s="67"/>
      <c r="AG449" s="67"/>
      <c r="AH449" s="67"/>
      <c r="AI449" s="67"/>
      <c r="AJ449" s="67"/>
      <c r="AK449" s="67"/>
    </row>
    <row r="450" spans="7:37">
      <c r="G450" s="67"/>
      <c r="H450" s="67"/>
      <c r="I450" s="67"/>
      <c r="J450" s="67"/>
      <c r="K450" s="67"/>
      <c r="L450" s="67"/>
      <c r="M450" s="67"/>
      <c r="N450" s="67"/>
      <c r="O450" s="67"/>
      <c r="P450" s="67"/>
      <c r="Q450" s="67"/>
      <c r="R450" s="67"/>
      <c r="S450" s="67"/>
      <c r="T450" s="67"/>
      <c r="U450" s="67"/>
      <c r="V450" s="67"/>
      <c r="W450" s="67"/>
      <c r="X450" s="67"/>
      <c r="Y450" s="67"/>
      <c r="Z450" s="67"/>
      <c r="AA450" s="67"/>
      <c r="AB450" s="67"/>
      <c r="AC450" s="67"/>
      <c r="AD450" s="67"/>
      <c r="AE450" s="67"/>
      <c r="AF450" s="67"/>
      <c r="AG450" s="67"/>
      <c r="AH450" s="67"/>
      <c r="AI450" s="67"/>
      <c r="AJ450" s="67"/>
      <c r="AK450" s="67"/>
    </row>
    <row r="451" spans="7:37">
      <c r="G451" s="67"/>
      <c r="H451" s="67"/>
      <c r="I451" s="67"/>
      <c r="J451" s="67"/>
      <c r="K451" s="67"/>
      <c r="L451" s="67"/>
      <c r="M451" s="67"/>
      <c r="N451" s="67"/>
      <c r="O451" s="67"/>
      <c r="P451" s="67"/>
      <c r="Q451" s="67"/>
      <c r="R451" s="67"/>
      <c r="S451" s="67"/>
      <c r="T451" s="67"/>
      <c r="U451" s="67"/>
      <c r="V451" s="67"/>
      <c r="W451" s="67"/>
      <c r="X451" s="67"/>
      <c r="Y451" s="67"/>
      <c r="Z451" s="67"/>
      <c r="AA451" s="67"/>
      <c r="AB451" s="67"/>
      <c r="AC451" s="67"/>
      <c r="AD451" s="67"/>
      <c r="AE451" s="67"/>
      <c r="AF451" s="67"/>
      <c r="AG451" s="67"/>
      <c r="AH451" s="67"/>
      <c r="AI451" s="67"/>
      <c r="AJ451" s="67"/>
      <c r="AK451" s="67"/>
    </row>
    <row r="452" spans="7:37">
      <c r="G452" s="67"/>
      <c r="H452" s="67"/>
      <c r="I452" s="67"/>
      <c r="J452" s="67"/>
      <c r="K452" s="67"/>
      <c r="L452" s="67"/>
      <c r="M452" s="67"/>
      <c r="N452" s="67"/>
      <c r="O452" s="67"/>
      <c r="P452" s="67"/>
      <c r="Q452" s="67"/>
      <c r="R452" s="67"/>
      <c r="S452" s="67"/>
      <c r="T452" s="67"/>
      <c r="U452" s="67"/>
      <c r="V452" s="67"/>
      <c r="W452" s="67"/>
      <c r="X452" s="67"/>
      <c r="Y452" s="67"/>
      <c r="Z452" s="67"/>
      <c r="AA452" s="67"/>
      <c r="AB452" s="67"/>
      <c r="AC452" s="67"/>
      <c r="AD452" s="67"/>
      <c r="AE452" s="67"/>
      <c r="AF452" s="67"/>
      <c r="AG452" s="67"/>
      <c r="AH452" s="67"/>
      <c r="AI452" s="67"/>
      <c r="AJ452" s="67"/>
      <c r="AK452" s="67"/>
    </row>
    <row r="453" spans="7:37">
      <c r="G453" s="67"/>
      <c r="H453" s="67"/>
      <c r="I453" s="67"/>
      <c r="J453" s="67"/>
      <c r="K453" s="67"/>
      <c r="L453" s="67"/>
      <c r="M453" s="67"/>
      <c r="N453" s="67"/>
      <c r="O453" s="67"/>
      <c r="P453" s="67"/>
      <c r="Q453" s="67"/>
      <c r="R453" s="67"/>
      <c r="S453" s="67"/>
      <c r="T453" s="67"/>
      <c r="U453" s="67"/>
      <c r="V453" s="67"/>
      <c r="W453" s="67"/>
      <c r="X453" s="67"/>
      <c r="Y453" s="67"/>
      <c r="Z453" s="67"/>
      <c r="AA453" s="67"/>
      <c r="AB453" s="67"/>
      <c r="AC453" s="67"/>
      <c r="AD453" s="67"/>
      <c r="AE453" s="67"/>
      <c r="AF453" s="67"/>
      <c r="AG453" s="67"/>
      <c r="AH453" s="67"/>
      <c r="AI453" s="67"/>
      <c r="AJ453" s="67"/>
      <c r="AK453" s="67"/>
    </row>
    <row r="454" spans="7:37">
      <c r="G454" s="67"/>
      <c r="H454" s="67"/>
      <c r="I454" s="67"/>
      <c r="J454" s="67"/>
      <c r="K454" s="67"/>
      <c r="L454" s="67"/>
      <c r="M454" s="67"/>
      <c r="N454" s="67"/>
      <c r="O454" s="67"/>
      <c r="P454" s="67"/>
      <c r="Q454" s="67"/>
      <c r="R454" s="67"/>
      <c r="S454" s="67"/>
      <c r="T454" s="67"/>
      <c r="U454" s="67"/>
      <c r="V454" s="67"/>
      <c r="W454" s="67"/>
      <c r="X454" s="67"/>
      <c r="Y454" s="67"/>
      <c r="Z454" s="67"/>
      <c r="AA454" s="67"/>
      <c r="AB454" s="67"/>
      <c r="AC454" s="67"/>
      <c r="AD454" s="67"/>
      <c r="AE454" s="67"/>
      <c r="AF454" s="67"/>
      <c r="AG454" s="67"/>
      <c r="AH454" s="67"/>
      <c r="AI454" s="67"/>
      <c r="AJ454" s="67"/>
      <c r="AK454" s="67"/>
    </row>
    <row r="455" spans="7:37">
      <c r="G455" s="67"/>
      <c r="H455" s="67"/>
      <c r="I455" s="67"/>
      <c r="J455" s="67"/>
      <c r="K455" s="67"/>
      <c r="L455" s="67"/>
      <c r="M455" s="67"/>
      <c r="N455" s="67"/>
      <c r="O455" s="67"/>
      <c r="P455" s="67"/>
      <c r="Q455" s="67"/>
      <c r="R455" s="67"/>
      <c r="S455" s="67"/>
      <c r="T455" s="67"/>
      <c r="U455" s="67"/>
      <c r="V455" s="67"/>
      <c r="W455" s="67"/>
      <c r="X455" s="67"/>
      <c r="Y455" s="67"/>
      <c r="Z455" s="67"/>
      <c r="AA455" s="67"/>
      <c r="AB455" s="67"/>
      <c r="AC455" s="67"/>
      <c r="AD455" s="67"/>
      <c r="AE455" s="67"/>
      <c r="AF455" s="67"/>
      <c r="AG455" s="67"/>
      <c r="AH455" s="67"/>
      <c r="AI455" s="67"/>
      <c r="AJ455" s="67"/>
      <c r="AK455" s="67"/>
    </row>
    <row r="456" spans="7:37">
      <c r="G456" s="67"/>
      <c r="H456" s="67"/>
      <c r="I456" s="67"/>
      <c r="J456" s="67"/>
      <c r="K456" s="67"/>
      <c r="L456" s="67"/>
      <c r="M456" s="67"/>
      <c r="N456" s="67"/>
      <c r="O456" s="67"/>
      <c r="P456" s="67"/>
      <c r="Q456" s="67"/>
      <c r="R456" s="67"/>
      <c r="S456" s="67"/>
      <c r="T456" s="67"/>
      <c r="U456" s="67"/>
      <c r="V456" s="67"/>
      <c r="W456" s="67"/>
      <c r="X456" s="67"/>
      <c r="Y456" s="67"/>
      <c r="Z456" s="67"/>
      <c r="AA456" s="67"/>
      <c r="AB456" s="67"/>
      <c r="AC456" s="67"/>
      <c r="AD456" s="67"/>
      <c r="AE456" s="67"/>
      <c r="AF456" s="67"/>
      <c r="AG456" s="67"/>
      <c r="AH456" s="67"/>
      <c r="AI456" s="67"/>
      <c r="AJ456" s="67"/>
      <c r="AK456" s="67"/>
    </row>
    <row r="457" spans="7:37">
      <c r="G457" s="67"/>
      <c r="H457" s="67"/>
      <c r="I457" s="67"/>
      <c r="J457" s="67"/>
      <c r="K457" s="67"/>
      <c r="L457" s="67"/>
      <c r="M457" s="67"/>
      <c r="N457" s="67"/>
      <c r="O457" s="67"/>
      <c r="P457" s="67"/>
      <c r="Q457" s="67"/>
      <c r="R457" s="67"/>
      <c r="S457" s="67"/>
      <c r="T457" s="67"/>
      <c r="U457" s="67"/>
      <c r="V457" s="67"/>
      <c r="W457" s="67"/>
      <c r="X457" s="67"/>
      <c r="Y457" s="67"/>
      <c r="Z457" s="67"/>
      <c r="AA457" s="67"/>
      <c r="AB457" s="67"/>
      <c r="AC457" s="67"/>
      <c r="AD457" s="67"/>
      <c r="AE457" s="67"/>
      <c r="AF457" s="67"/>
      <c r="AG457" s="67"/>
      <c r="AH457" s="67"/>
      <c r="AI457" s="67"/>
      <c r="AJ457" s="67"/>
      <c r="AK457" s="67"/>
    </row>
    <row r="458" spans="7:37">
      <c r="G458" s="67"/>
      <c r="H458" s="67"/>
      <c r="I458" s="67"/>
      <c r="J458" s="67"/>
      <c r="K458" s="67"/>
      <c r="L458" s="67"/>
      <c r="M458" s="67"/>
      <c r="N458" s="67"/>
      <c r="O458" s="67"/>
      <c r="P458" s="67"/>
      <c r="Q458" s="67"/>
      <c r="R458" s="67"/>
      <c r="S458" s="67"/>
      <c r="T458" s="67"/>
      <c r="U458" s="67"/>
      <c r="V458" s="67"/>
      <c r="W458" s="67"/>
      <c r="X458" s="67"/>
      <c r="Y458" s="67"/>
      <c r="Z458" s="67"/>
      <c r="AA458" s="67"/>
      <c r="AB458" s="67"/>
      <c r="AC458" s="67"/>
      <c r="AD458" s="67"/>
      <c r="AE458" s="67"/>
      <c r="AF458" s="67"/>
      <c r="AG458" s="67"/>
      <c r="AH458" s="67"/>
      <c r="AI458" s="67"/>
      <c r="AJ458" s="67"/>
      <c r="AK458" s="67"/>
    </row>
    <row r="459" spans="7:37">
      <c r="G459" s="67"/>
      <c r="H459" s="67"/>
      <c r="I459" s="67"/>
      <c r="J459" s="67"/>
      <c r="K459" s="67"/>
      <c r="L459" s="67"/>
      <c r="M459" s="67"/>
      <c r="N459" s="67"/>
      <c r="O459" s="67"/>
      <c r="P459" s="67"/>
      <c r="Q459" s="67"/>
      <c r="R459" s="67"/>
      <c r="S459" s="67"/>
      <c r="T459" s="67"/>
      <c r="U459" s="67"/>
      <c r="V459" s="67"/>
      <c r="W459" s="67"/>
      <c r="X459" s="67"/>
      <c r="Y459" s="67"/>
      <c r="Z459" s="67"/>
      <c r="AA459" s="67"/>
      <c r="AB459" s="67"/>
      <c r="AC459" s="67"/>
      <c r="AD459" s="67"/>
      <c r="AE459" s="67"/>
      <c r="AF459" s="67"/>
      <c r="AG459" s="67"/>
      <c r="AH459" s="67"/>
      <c r="AI459" s="67"/>
      <c r="AJ459" s="67"/>
      <c r="AK459" s="67"/>
    </row>
    <row r="460" spans="7:37">
      <c r="G460" s="67"/>
      <c r="H460" s="67"/>
      <c r="I460" s="67"/>
      <c r="J460" s="67"/>
      <c r="K460" s="67"/>
      <c r="L460" s="67"/>
      <c r="M460" s="67"/>
      <c r="N460" s="67"/>
      <c r="O460" s="67"/>
      <c r="P460" s="67"/>
      <c r="Q460" s="67"/>
      <c r="R460" s="67"/>
      <c r="S460" s="67"/>
      <c r="T460" s="67"/>
      <c r="U460" s="67"/>
      <c r="V460" s="67"/>
      <c r="W460" s="67"/>
      <c r="X460" s="67"/>
      <c r="Y460" s="67"/>
      <c r="Z460" s="67"/>
      <c r="AA460" s="67"/>
      <c r="AB460" s="67"/>
      <c r="AC460" s="67"/>
      <c r="AD460" s="67"/>
      <c r="AE460" s="67"/>
      <c r="AF460" s="67"/>
      <c r="AG460" s="67"/>
      <c r="AH460" s="67"/>
      <c r="AI460" s="67"/>
      <c r="AJ460" s="67"/>
      <c r="AK460" s="67"/>
    </row>
    <row r="461" spans="7:37">
      <c r="G461" s="67"/>
      <c r="H461" s="67"/>
      <c r="I461" s="67"/>
      <c r="J461" s="67"/>
      <c r="K461" s="67"/>
      <c r="L461" s="67"/>
      <c r="M461" s="67"/>
      <c r="N461" s="67"/>
      <c r="O461" s="67"/>
      <c r="P461" s="67"/>
      <c r="Q461" s="67"/>
      <c r="R461" s="67"/>
      <c r="S461" s="67"/>
      <c r="T461" s="67"/>
      <c r="U461" s="67"/>
      <c r="V461" s="67"/>
      <c r="W461" s="67"/>
      <c r="X461" s="67"/>
      <c r="Y461" s="67"/>
      <c r="Z461" s="67"/>
      <c r="AA461" s="67"/>
      <c r="AB461" s="67"/>
      <c r="AC461" s="67"/>
      <c r="AD461" s="67"/>
      <c r="AE461" s="67"/>
      <c r="AF461" s="67"/>
      <c r="AG461" s="67"/>
      <c r="AH461" s="67"/>
      <c r="AI461" s="67"/>
      <c r="AJ461" s="67"/>
      <c r="AK461" s="67"/>
    </row>
    <row r="462" spans="7:37">
      <c r="G462" s="67"/>
      <c r="H462" s="67"/>
      <c r="I462" s="67"/>
      <c r="J462" s="67"/>
      <c r="K462" s="67"/>
      <c r="L462" s="67"/>
      <c r="M462" s="67"/>
      <c r="N462" s="67"/>
      <c r="O462" s="67"/>
      <c r="P462" s="67"/>
      <c r="Q462" s="67"/>
      <c r="R462" s="67"/>
      <c r="S462" s="67"/>
      <c r="T462" s="67"/>
      <c r="U462" s="67"/>
      <c r="V462" s="67"/>
      <c r="W462" s="67"/>
      <c r="X462" s="67"/>
      <c r="Y462" s="67"/>
      <c r="Z462" s="67"/>
      <c r="AA462" s="67"/>
      <c r="AB462" s="67"/>
      <c r="AC462" s="67"/>
      <c r="AD462" s="67"/>
      <c r="AE462" s="67"/>
      <c r="AF462" s="67"/>
      <c r="AG462" s="67"/>
      <c r="AH462" s="67"/>
      <c r="AI462" s="67"/>
      <c r="AJ462" s="67"/>
      <c r="AK462" s="67"/>
    </row>
    <row r="463" spans="7:37">
      <c r="G463" s="67"/>
      <c r="H463" s="67"/>
      <c r="I463" s="67"/>
      <c r="J463" s="67"/>
      <c r="K463" s="67"/>
      <c r="L463" s="67"/>
      <c r="M463" s="67"/>
      <c r="N463" s="67"/>
      <c r="O463" s="67"/>
      <c r="P463" s="67"/>
      <c r="Q463" s="67"/>
      <c r="R463" s="67"/>
      <c r="S463" s="67"/>
      <c r="T463" s="67"/>
      <c r="U463" s="67"/>
      <c r="V463" s="67"/>
      <c r="W463" s="67"/>
      <c r="X463" s="67"/>
      <c r="Y463" s="67"/>
      <c r="Z463" s="67"/>
      <c r="AA463" s="67"/>
      <c r="AB463" s="67"/>
      <c r="AC463" s="67"/>
      <c r="AD463" s="67"/>
      <c r="AE463" s="67"/>
      <c r="AF463" s="67"/>
      <c r="AG463" s="67"/>
      <c r="AH463" s="67"/>
      <c r="AI463" s="67"/>
      <c r="AJ463" s="67"/>
      <c r="AK463" s="67"/>
    </row>
    <row r="464" spans="7:37">
      <c r="G464" s="67"/>
      <c r="H464" s="67"/>
      <c r="I464" s="67"/>
      <c r="J464" s="67"/>
      <c r="K464" s="67"/>
      <c r="L464" s="67"/>
      <c r="M464" s="67"/>
      <c r="N464" s="67"/>
      <c r="O464" s="67"/>
      <c r="P464" s="67"/>
      <c r="Q464" s="67"/>
      <c r="R464" s="67"/>
      <c r="S464" s="67"/>
      <c r="T464" s="67"/>
      <c r="U464" s="67"/>
      <c r="V464" s="67"/>
      <c r="W464" s="67"/>
      <c r="X464" s="67"/>
      <c r="Y464" s="67"/>
      <c r="Z464" s="67"/>
      <c r="AA464" s="67"/>
      <c r="AB464" s="67"/>
      <c r="AC464" s="67"/>
      <c r="AD464" s="67"/>
      <c r="AE464" s="67"/>
      <c r="AF464" s="67"/>
      <c r="AG464" s="67"/>
      <c r="AH464" s="67"/>
      <c r="AI464" s="67"/>
      <c r="AJ464" s="67"/>
      <c r="AK464" s="67"/>
    </row>
    <row r="465" spans="7:37">
      <c r="G465" s="67"/>
      <c r="H465" s="67"/>
      <c r="I465" s="67"/>
      <c r="J465" s="67"/>
      <c r="K465" s="67"/>
      <c r="L465" s="67"/>
      <c r="M465" s="67"/>
      <c r="N465" s="67"/>
      <c r="O465" s="67"/>
      <c r="P465" s="67"/>
      <c r="Q465" s="67"/>
      <c r="R465" s="67"/>
      <c r="S465" s="67"/>
      <c r="T465" s="67"/>
      <c r="U465" s="67"/>
      <c r="V465" s="67"/>
      <c r="W465" s="67"/>
      <c r="X465" s="67"/>
      <c r="Y465" s="67"/>
      <c r="Z465" s="67"/>
      <c r="AA465" s="67"/>
      <c r="AB465" s="67"/>
      <c r="AC465" s="67"/>
      <c r="AD465" s="67"/>
      <c r="AE465" s="67"/>
      <c r="AF465" s="67"/>
      <c r="AG465" s="67"/>
      <c r="AH465" s="67"/>
      <c r="AI465" s="67"/>
      <c r="AJ465" s="67"/>
      <c r="AK465" s="67"/>
    </row>
    <row r="466" spans="7:37">
      <c r="G466" s="67"/>
      <c r="H466" s="67"/>
      <c r="I466" s="67"/>
      <c r="J466" s="67"/>
      <c r="K466" s="67"/>
      <c r="L466" s="67"/>
      <c r="M466" s="67"/>
      <c r="N466" s="67"/>
      <c r="O466" s="67"/>
      <c r="P466" s="67"/>
      <c r="Q466" s="67"/>
      <c r="R466" s="67"/>
      <c r="S466" s="67"/>
      <c r="T466" s="67"/>
      <c r="U466" s="67"/>
      <c r="V466" s="67"/>
      <c r="W466" s="67"/>
      <c r="X466" s="67"/>
      <c r="Y466" s="67"/>
      <c r="Z466" s="67"/>
      <c r="AA466" s="67"/>
      <c r="AB466" s="67"/>
      <c r="AC466" s="67"/>
      <c r="AD466" s="67"/>
      <c r="AE466" s="67"/>
      <c r="AF466" s="67"/>
      <c r="AG466" s="67"/>
      <c r="AH466" s="67"/>
      <c r="AI466" s="67"/>
      <c r="AJ466" s="67"/>
      <c r="AK466" s="67"/>
    </row>
    <row r="467" spans="7:37">
      <c r="G467" s="67"/>
      <c r="H467" s="67"/>
      <c r="I467" s="67"/>
      <c r="J467" s="67"/>
      <c r="K467" s="67"/>
      <c r="L467" s="67"/>
      <c r="M467" s="67"/>
      <c r="N467" s="67"/>
      <c r="O467" s="67"/>
      <c r="P467" s="67"/>
      <c r="Q467" s="67"/>
      <c r="R467" s="67"/>
      <c r="S467" s="67"/>
      <c r="T467" s="67"/>
      <c r="U467" s="67"/>
      <c r="V467" s="67"/>
      <c r="W467" s="67"/>
      <c r="X467" s="67"/>
      <c r="Y467" s="67"/>
      <c r="Z467" s="67"/>
      <c r="AA467" s="67"/>
      <c r="AB467" s="67"/>
      <c r="AC467" s="67"/>
      <c r="AD467" s="67"/>
      <c r="AE467" s="67"/>
      <c r="AF467" s="67"/>
      <c r="AG467" s="67"/>
      <c r="AH467" s="67"/>
      <c r="AI467" s="67"/>
      <c r="AJ467" s="67"/>
      <c r="AK467" s="67"/>
    </row>
    <row r="468" spans="7:37">
      <c r="G468" s="67"/>
      <c r="H468" s="67"/>
      <c r="I468" s="67"/>
      <c r="J468" s="67"/>
      <c r="K468" s="67"/>
      <c r="L468" s="67"/>
      <c r="M468" s="67"/>
      <c r="N468" s="67"/>
      <c r="O468" s="67"/>
      <c r="P468" s="67"/>
      <c r="Q468" s="67"/>
      <c r="R468" s="67"/>
      <c r="S468" s="67"/>
      <c r="T468" s="67"/>
      <c r="U468" s="67"/>
      <c r="V468" s="67"/>
      <c r="W468" s="67"/>
      <c r="X468" s="67"/>
      <c r="Y468" s="67"/>
      <c r="Z468" s="67"/>
      <c r="AA468" s="67"/>
      <c r="AB468" s="67"/>
      <c r="AC468" s="67"/>
      <c r="AD468" s="67"/>
      <c r="AE468" s="67"/>
      <c r="AF468" s="67"/>
      <c r="AG468" s="67"/>
      <c r="AH468" s="67"/>
      <c r="AI468" s="67"/>
      <c r="AJ468" s="67"/>
      <c r="AK468" s="67"/>
    </row>
    <row r="469" spans="7:37">
      <c r="G469" s="67"/>
      <c r="H469" s="67"/>
      <c r="I469" s="67"/>
      <c r="J469" s="67"/>
      <c r="K469" s="67"/>
      <c r="L469" s="67"/>
      <c r="M469" s="67"/>
      <c r="N469" s="67"/>
      <c r="O469" s="67"/>
      <c r="P469" s="67"/>
      <c r="Q469" s="67"/>
      <c r="R469" s="67"/>
      <c r="S469" s="67"/>
      <c r="T469" s="67"/>
      <c r="U469" s="67"/>
      <c r="V469" s="67"/>
      <c r="W469" s="67"/>
      <c r="X469" s="67"/>
      <c r="Y469" s="67"/>
      <c r="Z469" s="67"/>
      <c r="AA469" s="67"/>
      <c r="AB469" s="67"/>
      <c r="AC469" s="67"/>
      <c r="AD469" s="67"/>
      <c r="AE469" s="67"/>
      <c r="AF469" s="67"/>
      <c r="AG469" s="67"/>
      <c r="AH469" s="67"/>
      <c r="AI469" s="67"/>
      <c r="AJ469" s="67"/>
      <c r="AK469" s="67"/>
    </row>
    <row r="470" spans="7:37">
      <c r="G470" s="67"/>
      <c r="H470" s="67"/>
      <c r="I470" s="67"/>
      <c r="J470" s="67"/>
      <c r="K470" s="67"/>
      <c r="L470" s="67"/>
      <c r="M470" s="67"/>
      <c r="N470" s="67"/>
      <c r="O470" s="67"/>
      <c r="P470" s="67"/>
      <c r="Q470" s="67"/>
      <c r="R470" s="67"/>
      <c r="S470" s="67"/>
      <c r="T470" s="67"/>
      <c r="U470" s="67"/>
      <c r="V470" s="67"/>
      <c r="W470" s="67"/>
      <c r="X470" s="67"/>
      <c r="Y470" s="67"/>
      <c r="Z470" s="67"/>
      <c r="AA470" s="67"/>
      <c r="AB470" s="67"/>
      <c r="AC470" s="67"/>
      <c r="AD470" s="67"/>
      <c r="AE470" s="67"/>
      <c r="AF470" s="67"/>
      <c r="AG470" s="67"/>
      <c r="AH470" s="67"/>
      <c r="AI470" s="67"/>
      <c r="AJ470" s="67"/>
      <c r="AK470" s="67"/>
    </row>
    <row r="471" spans="7:37">
      <c r="G471" s="67"/>
      <c r="H471" s="67"/>
      <c r="I471" s="67"/>
      <c r="J471" s="67"/>
      <c r="K471" s="67"/>
      <c r="L471" s="67"/>
      <c r="M471" s="67"/>
      <c r="N471" s="67"/>
      <c r="O471" s="67"/>
      <c r="P471" s="67"/>
      <c r="Q471" s="67"/>
      <c r="R471" s="67"/>
      <c r="S471" s="67"/>
      <c r="T471" s="67"/>
      <c r="U471" s="67"/>
      <c r="V471" s="67"/>
      <c r="W471" s="67"/>
      <c r="X471" s="67"/>
      <c r="Y471" s="67"/>
      <c r="Z471" s="67"/>
      <c r="AA471" s="67"/>
      <c r="AB471" s="67"/>
      <c r="AC471" s="67"/>
      <c r="AD471" s="67"/>
      <c r="AE471" s="67"/>
      <c r="AF471" s="67"/>
      <c r="AG471" s="67"/>
      <c r="AH471" s="67"/>
      <c r="AI471" s="67"/>
      <c r="AJ471" s="67"/>
      <c r="AK471" s="67"/>
    </row>
    <row r="472" spans="7:37">
      <c r="G472" s="67"/>
      <c r="H472" s="67"/>
      <c r="I472" s="67"/>
      <c r="J472" s="67"/>
      <c r="K472" s="67"/>
      <c r="L472" s="67"/>
      <c r="M472" s="67"/>
      <c r="N472" s="67"/>
      <c r="O472" s="67"/>
      <c r="P472" s="67"/>
      <c r="Q472" s="67"/>
      <c r="R472" s="67"/>
      <c r="S472" s="67"/>
      <c r="T472" s="67"/>
      <c r="U472" s="67"/>
      <c r="V472" s="67"/>
      <c r="W472" s="67"/>
      <c r="X472" s="67"/>
      <c r="Y472" s="67"/>
      <c r="Z472" s="67"/>
      <c r="AA472" s="67"/>
      <c r="AB472" s="67"/>
      <c r="AC472" s="67"/>
      <c r="AD472" s="67"/>
      <c r="AE472" s="67"/>
      <c r="AF472" s="67"/>
      <c r="AG472" s="67"/>
      <c r="AH472" s="67"/>
      <c r="AI472" s="67"/>
      <c r="AJ472" s="67"/>
      <c r="AK472" s="67"/>
    </row>
    <row r="473" spans="7:37">
      <c r="G473" s="67"/>
      <c r="H473" s="67"/>
      <c r="I473" s="67"/>
      <c r="J473" s="67"/>
      <c r="K473" s="67"/>
      <c r="L473" s="67"/>
      <c r="M473" s="67"/>
      <c r="N473" s="67"/>
      <c r="O473" s="67"/>
      <c r="P473" s="67"/>
      <c r="Q473" s="67"/>
      <c r="R473" s="67"/>
      <c r="S473" s="67"/>
      <c r="T473" s="67"/>
      <c r="U473" s="67"/>
      <c r="V473" s="67"/>
      <c r="W473" s="67"/>
      <c r="X473" s="67"/>
      <c r="Y473" s="67"/>
      <c r="Z473" s="67"/>
      <c r="AA473" s="67"/>
      <c r="AB473" s="67"/>
      <c r="AC473" s="67"/>
      <c r="AD473" s="67"/>
      <c r="AE473" s="67"/>
      <c r="AF473" s="67"/>
      <c r="AG473" s="67"/>
      <c r="AH473" s="67"/>
      <c r="AI473" s="67"/>
      <c r="AJ473" s="67"/>
      <c r="AK473" s="67"/>
    </row>
    <row r="474" spans="7:37">
      <c r="G474" s="67"/>
      <c r="H474" s="67"/>
      <c r="I474" s="67"/>
      <c r="J474" s="67"/>
      <c r="K474" s="67"/>
      <c r="L474" s="67"/>
      <c r="M474" s="67"/>
      <c r="N474" s="67"/>
      <c r="O474" s="67"/>
      <c r="P474" s="67"/>
      <c r="Q474" s="67"/>
      <c r="R474" s="67"/>
      <c r="S474" s="67"/>
      <c r="T474" s="67"/>
      <c r="U474" s="67"/>
      <c r="V474" s="67"/>
      <c r="W474" s="67"/>
      <c r="X474" s="67"/>
      <c r="Y474" s="67"/>
      <c r="Z474" s="67"/>
      <c r="AA474" s="67"/>
      <c r="AB474" s="67"/>
      <c r="AC474" s="67"/>
      <c r="AD474" s="67"/>
      <c r="AE474" s="67"/>
      <c r="AF474" s="67"/>
      <c r="AG474" s="67"/>
      <c r="AH474" s="67"/>
      <c r="AI474" s="67"/>
      <c r="AJ474" s="67"/>
      <c r="AK474" s="67"/>
    </row>
    <row r="475" spans="7:37">
      <c r="G475" s="67"/>
      <c r="H475" s="67"/>
      <c r="I475" s="67"/>
      <c r="J475" s="67"/>
      <c r="K475" s="67"/>
      <c r="L475" s="67"/>
      <c r="M475" s="67"/>
      <c r="N475" s="67"/>
      <c r="O475" s="67"/>
      <c r="P475" s="67"/>
      <c r="Q475" s="67"/>
      <c r="R475" s="67"/>
      <c r="S475" s="67"/>
      <c r="T475" s="67"/>
      <c r="U475" s="67"/>
      <c r="V475" s="67"/>
      <c r="W475" s="67"/>
      <c r="X475" s="67"/>
      <c r="Y475" s="67"/>
      <c r="Z475" s="67"/>
      <c r="AA475" s="67"/>
      <c r="AB475" s="67"/>
      <c r="AC475" s="67"/>
      <c r="AD475" s="67"/>
      <c r="AE475" s="67"/>
      <c r="AF475" s="67"/>
      <c r="AG475" s="67"/>
      <c r="AH475" s="67"/>
      <c r="AI475" s="67"/>
      <c r="AJ475" s="67"/>
      <c r="AK475" s="67"/>
    </row>
    <row r="476" spans="7:37">
      <c r="G476" s="67"/>
      <c r="H476" s="67"/>
      <c r="I476" s="67"/>
      <c r="J476" s="67"/>
      <c r="K476" s="67"/>
      <c r="L476" s="67"/>
      <c r="M476" s="67"/>
      <c r="N476" s="67"/>
      <c r="O476" s="67"/>
      <c r="P476" s="67"/>
      <c r="Q476" s="67"/>
      <c r="R476" s="67"/>
      <c r="S476" s="67"/>
      <c r="T476" s="67"/>
      <c r="U476" s="67"/>
      <c r="V476" s="67"/>
      <c r="W476" s="67"/>
      <c r="X476" s="67"/>
      <c r="Y476" s="67"/>
      <c r="Z476" s="67"/>
      <c r="AA476" s="67"/>
      <c r="AB476" s="67"/>
      <c r="AC476" s="67"/>
      <c r="AD476" s="67"/>
      <c r="AE476" s="67"/>
      <c r="AF476" s="67"/>
      <c r="AG476" s="67"/>
      <c r="AH476" s="67"/>
      <c r="AI476" s="67"/>
      <c r="AJ476" s="67"/>
      <c r="AK476" s="67"/>
    </row>
    <row r="477" spans="7:37">
      <c r="G477" s="67"/>
      <c r="H477" s="67"/>
      <c r="I477" s="67"/>
      <c r="J477" s="67"/>
      <c r="K477" s="67"/>
      <c r="L477" s="67"/>
      <c r="M477" s="67"/>
      <c r="N477" s="67"/>
      <c r="O477" s="67"/>
      <c r="P477" s="67"/>
      <c r="Q477" s="67"/>
      <c r="R477" s="67"/>
      <c r="S477" s="67"/>
      <c r="T477" s="67"/>
      <c r="U477" s="67"/>
      <c r="V477" s="67"/>
      <c r="W477" s="67"/>
      <c r="X477" s="67"/>
      <c r="Y477" s="67"/>
      <c r="Z477" s="67"/>
      <c r="AA477" s="67"/>
      <c r="AB477" s="67"/>
      <c r="AC477" s="67"/>
      <c r="AD477" s="67"/>
      <c r="AE477" s="67"/>
      <c r="AF477" s="67"/>
      <c r="AG477" s="67"/>
      <c r="AH477" s="67"/>
      <c r="AI477" s="67"/>
      <c r="AJ477" s="67"/>
      <c r="AK477" s="67"/>
    </row>
    <row r="478" spans="7:37">
      <c r="G478" s="67"/>
      <c r="H478" s="67"/>
      <c r="I478" s="67"/>
      <c r="J478" s="67"/>
      <c r="K478" s="67"/>
      <c r="L478" s="67"/>
      <c r="M478" s="67"/>
      <c r="N478" s="67"/>
      <c r="O478" s="67"/>
      <c r="P478" s="67"/>
      <c r="Q478" s="67"/>
      <c r="R478" s="67"/>
      <c r="S478" s="67"/>
      <c r="T478" s="67"/>
      <c r="U478" s="67"/>
      <c r="V478" s="67"/>
      <c r="W478" s="67"/>
      <c r="X478" s="67"/>
      <c r="Y478" s="67"/>
      <c r="Z478" s="67"/>
      <c r="AA478" s="67"/>
      <c r="AB478" s="67"/>
      <c r="AC478" s="67"/>
      <c r="AD478" s="67"/>
      <c r="AE478" s="67"/>
      <c r="AF478" s="67"/>
      <c r="AG478" s="67"/>
      <c r="AH478" s="67"/>
      <c r="AI478" s="67"/>
      <c r="AJ478" s="67"/>
      <c r="AK478" s="67"/>
    </row>
    <row r="479" spans="7:37">
      <c r="G479" s="67"/>
      <c r="H479" s="67"/>
      <c r="I479" s="67"/>
      <c r="J479" s="67"/>
      <c r="K479" s="67"/>
      <c r="L479" s="67"/>
      <c r="M479" s="67"/>
      <c r="N479" s="67"/>
      <c r="O479" s="67"/>
      <c r="P479" s="67"/>
      <c r="Q479" s="67"/>
      <c r="R479" s="67"/>
      <c r="S479" s="67"/>
      <c r="T479" s="67"/>
      <c r="U479" s="67"/>
      <c r="V479" s="67"/>
      <c r="W479" s="67"/>
      <c r="X479" s="67"/>
      <c r="Y479" s="67"/>
      <c r="Z479" s="67"/>
      <c r="AA479" s="67"/>
      <c r="AB479" s="67"/>
      <c r="AC479" s="67"/>
      <c r="AD479" s="67"/>
      <c r="AE479" s="67"/>
      <c r="AF479" s="67"/>
      <c r="AG479" s="67"/>
      <c r="AH479" s="67"/>
      <c r="AI479" s="67"/>
      <c r="AJ479" s="67"/>
      <c r="AK479" s="67"/>
    </row>
    <row r="480" spans="7:37">
      <c r="G480" s="67"/>
      <c r="H480" s="67"/>
      <c r="I480" s="67"/>
      <c r="J480" s="67"/>
      <c r="K480" s="67"/>
      <c r="L480" s="67"/>
      <c r="M480" s="67"/>
      <c r="N480" s="67"/>
      <c r="O480" s="67"/>
      <c r="P480" s="67"/>
      <c r="Q480" s="67"/>
      <c r="R480" s="67"/>
      <c r="S480" s="67"/>
      <c r="T480" s="67"/>
      <c r="U480" s="67"/>
      <c r="V480" s="67"/>
      <c r="W480" s="67"/>
      <c r="X480" s="67"/>
      <c r="Y480" s="67"/>
      <c r="Z480" s="67"/>
      <c r="AA480" s="67"/>
      <c r="AB480" s="67"/>
      <c r="AC480" s="67"/>
      <c r="AD480" s="67"/>
      <c r="AE480" s="67"/>
      <c r="AF480" s="67"/>
      <c r="AG480" s="67"/>
      <c r="AH480" s="67"/>
      <c r="AI480" s="67"/>
      <c r="AJ480" s="67"/>
      <c r="AK480" s="67"/>
    </row>
    <row r="481" spans="7:37">
      <c r="G481" s="67"/>
      <c r="H481" s="67"/>
      <c r="I481" s="67"/>
      <c r="J481" s="67"/>
      <c r="K481" s="67"/>
      <c r="L481" s="67"/>
      <c r="M481" s="67"/>
      <c r="N481" s="67"/>
      <c r="O481" s="67"/>
      <c r="P481" s="67"/>
      <c r="Q481" s="67"/>
      <c r="R481" s="67"/>
      <c r="S481" s="67"/>
      <c r="T481" s="67"/>
      <c r="U481" s="67"/>
      <c r="V481" s="67"/>
      <c r="W481" s="67"/>
      <c r="X481" s="67"/>
      <c r="Y481" s="67"/>
      <c r="Z481" s="67"/>
      <c r="AA481" s="67"/>
      <c r="AB481" s="67"/>
      <c r="AC481" s="67"/>
      <c r="AD481" s="67"/>
      <c r="AE481" s="67"/>
      <c r="AF481" s="67"/>
      <c r="AG481" s="67"/>
      <c r="AH481" s="67"/>
      <c r="AI481" s="67"/>
      <c r="AJ481" s="67"/>
      <c r="AK481" s="67"/>
    </row>
    <row r="482" spans="7:37">
      <c r="G482" s="67"/>
      <c r="H482" s="67"/>
      <c r="I482" s="67"/>
      <c r="J482" s="67"/>
      <c r="K482" s="67"/>
      <c r="L482" s="67"/>
      <c r="M482" s="67"/>
      <c r="N482" s="67"/>
      <c r="O482" s="67"/>
      <c r="P482" s="67"/>
      <c r="Q482" s="67"/>
      <c r="R482" s="67"/>
      <c r="S482" s="67"/>
      <c r="T482" s="67"/>
      <c r="U482" s="67"/>
      <c r="V482" s="67"/>
      <c r="W482" s="67"/>
      <c r="X482" s="67"/>
      <c r="Y482" s="67"/>
      <c r="Z482" s="67"/>
      <c r="AA482" s="67"/>
      <c r="AB482" s="67"/>
      <c r="AC482" s="67"/>
      <c r="AD482" s="67"/>
      <c r="AE482" s="67"/>
      <c r="AF482" s="67"/>
      <c r="AG482" s="67"/>
      <c r="AH482" s="67"/>
      <c r="AI482" s="67"/>
      <c r="AJ482" s="67"/>
      <c r="AK482" s="67"/>
    </row>
    <row r="483" spans="7:37">
      <c r="G483" s="67"/>
      <c r="H483" s="67"/>
      <c r="I483" s="67"/>
      <c r="J483" s="67"/>
      <c r="K483" s="67"/>
      <c r="L483" s="67"/>
      <c r="M483" s="67"/>
      <c r="N483" s="67"/>
      <c r="O483" s="67"/>
      <c r="P483" s="67"/>
      <c r="Q483" s="67"/>
      <c r="R483" s="67"/>
      <c r="S483" s="67"/>
      <c r="T483" s="67"/>
      <c r="U483" s="67"/>
      <c r="V483" s="67"/>
      <c r="W483" s="67"/>
      <c r="X483" s="67"/>
      <c r="Y483" s="67"/>
      <c r="Z483" s="67"/>
      <c r="AA483" s="67"/>
      <c r="AB483" s="67"/>
      <c r="AC483" s="67"/>
      <c r="AD483" s="67"/>
      <c r="AE483" s="67"/>
      <c r="AF483" s="67"/>
      <c r="AG483" s="67"/>
      <c r="AH483" s="67"/>
      <c r="AI483" s="67"/>
      <c r="AJ483" s="67"/>
      <c r="AK483" s="67"/>
    </row>
    <row r="484" spans="7:37">
      <c r="G484" s="67"/>
      <c r="H484" s="67"/>
      <c r="I484" s="67"/>
      <c r="J484" s="67"/>
      <c r="K484" s="67"/>
      <c r="L484" s="67"/>
      <c r="M484" s="67"/>
      <c r="N484" s="67"/>
      <c r="O484" s="67"/>
      <c r="P484" s="67"/>
      <c r="Q484" s="67"/>
      <c r="R484" s="67"/>
      <c r="S484" s="67"/>
      <c r="T484" s="67"/>
      <c r="U484" s="67"/>
      <c r="V484" s="67"/>
      <c r="W484" s="67"/>
      <c r="X484" s="67"/>
      <c r="Y484" s="67"/>
      <c r="Z484" s="67"/>
      <c r="AA484" s="67"/>
      <c r="AB484" s="67"/>
      <c r="AC484" s="67"/>
      <c r="AD484" s="67"/>
      <c r="AE484" s="67"/>
      <c r="AF484" s="67"/>
      <c r="AG484" s="67"/>
      <c r="AH484" s="67"/>
      <c r="AI484" s="67"/>
      <c r="AJ484" s="67"/>
      <c r="AK484" s="67"/>
    </row>
    <row r="485" spans="7:37">
      <c r="G485" s="67"/>
      <c r="H485" s="67"/>
      <c r="I485" s="67"/>
      <c r="J485" s="67"/>
      <c r="K485" s="67"/>
      <c r="L485" s="67"/>
      <c r="M485" s="67"/>
      <c r="N485" s="67"/>
      <c r="O485" s="67"/>
      <c r="P485" s="67"/>
      <c r="Q485" s="67"/>
      <c r="R485" s="67"/>
      <c r="S485" s="67"/>
      <c r="T485" s="67"/>
      <c r="U485" s="67"/>
      <c r="V485" s="67"/>
      <c r="W485" s="67"/>
      <c r="X485" s="67"/>
      <c r="Y485" s="67"/>
      <c r="Z485" s="67"/>
      <c r="AA485" s="67"/>
      <c r="AB485" s="67"/>
      <c r="AC485" s="67"/>
      <c r="AD485" s="67"/>
      <c r="AE485" s="67"/>
      <c r="AF485" s="67"/>
      <c r="AG485" s="67"/>
      <c r="AH485" s="67"/>
      <c r="AI485" s="67"/>
      <c r="AJ485" s="67"/>
      <c r="AK485" s="67"/>
    </row>
    <row r="486" spans="7:37">
      <c r="G486" s="67"/>
      <c r="H486" s="67"/>
      <c r="I486" s="67"/>
      <c r="J486" s="67"/>
      <c r="K486" s="67"/>
      <c r="L486" s="67"/>
      <c r="M486" s="67"/>
      <c r="N486" s="67"/>
      <c r="O486" s="67"/>
      <c r="P486" s="67"/>
      <c r="Q486" s="67"/>
      <c r="R486" s="67"/>
      <c r="S486" s="67"/>
      <c r="T486" s="67"/>
      <c r="U486" s="67"/>
      <c r="V486" s="67"/>
      <c r="W486" s="67"/>
      <c r="X486" s="67"/>
      <c r="Y486" s="67"/>
      <c r="Z486" s="67"/>
      <c r="AA486" s="67"/>
      <c r="AB486" s="67"/>
      <c r="AC486" s="67"/>
      <c r="AD486" s="67"/>
      <c r="AE486" s="67"/>
      <c r="AF486" s="67"/>
      <c r="AG486" s="67"/>
      <c r="AH486" s="67"/>
      <c r="AI486" s="67"/>
      <c r="AJ486" s="67"/>
      <c r="AK486" s="67"/>
    </row>
    <row r="487" spans="7:37">
      <c r="G487" s="67"/>
      <c r="H487" s="67"/>
      <c r="I487" s="67"/>
      <c r="J487" s="67"/>
      <c r="K487" s="67"/>
      <c r="L487" s="67"/>
      <c r="M487" s="67"/>
      <c r="N487" s="67"/>
      <c r="O487" s="67"/>
      <c r="P487" s="67"/>
      <c r="Q487" s="67"/>
      <c r="R487" s="67"/>
      <c r="S487" s="67"/>
      <c r="T487" s="67"/>
      <c r="U487" s="67"/>
      <c r="V487" s="67"/>
      <c r="W487" s="67"/>
      <c r="X487" s="67"/>
      <c r="Y487" s="67"/>
      <c r="Z487" s="67"/>
      <c r="AA487" s="67"/>
      <c r="AB487" s="67"/>
      <c r="AC487" s="67"/>
      <c r="AD487" s="67"/>
      <c r="AE487" s="67"/>
      <c r="AF487" s="67"/>
      <c r="AG487" s="67"/>
      <c r="AH487" s="67"/>
      <c r="AI487" s="67"/>
      <c r="AJ487" s="67"/>
      <c r="AK487" s="67"/>
    </row>
    <row r="488" spans="7:37">
      <c r="G488" s="67"/>
      <c r="H488" s="67"/>
      <c r="I488" s="67"/>
      <c r="J488" s="67"/>
      <c r="K488" s="67"/>
      <c r="L488" s="67"/>
      <c r="M488" s="67"/>
      <c r="N488" s="67"/>
      <c r="O488" s="67"/>
      <c r="P488" s="67"/>
      <c r="Q488" s="67"/>
      <c r="R488" s="67"/>
      <c r="S488" s="67"/>
      <c r="T488" s="67"/>
      <c r="U488" s="67"/>
      <c r="V488" s="67"/>
      <c r="W488" s="67"/>
      <c r="X488" s="67"/>
      <c r="Y488" s="67"/>
      <c r="Z488" s="67"/>
      <c r="AA488" s="67"/>
      <c r="AB488" s="67"/>
      <c r="AC488" s="67"/>
      <c r="AD488" s="67"/>
      <c r="AE488" s="67"/>
      <c r="AF488" s="67"/>
      <c r="AG488" s="67"/>
      <c r="AH488" s="67"/>
      <c r="AI488" s="67"/>
      <c r="AJ488" s="67"/>
      <c r="AK488" s="67"/>
    </row>
    <row r="489" spans="7:37">
      <c r="G489" s="67"/>
      <c r="H489" s="67"/>
      <c r="I489" s="67"/>
      <c r="J489" s="67"/>
      <c r="K489" s="67"/>
      <c r="L489" s="67"/>
      <c r="M489" s="67"/>
      <c r="N489" s="67"/>
      <c r="O489" s="67"/>
      <c r="P489" s="67"/>
      <c r="Q489" s="67"/>
      <c r="R489" s="67"/>
      <c r="S489" s="67"/>
      <c r="T489" s="67"/>
      <c r="U489" s="67"/>
      <c r="V489" s="67"/>
      <c r="W489" s="67"/>
      <c r="X489" s="67"/>
      <c r="Y489" s="67"/>
      <c r="Z489" s="67"/>
      <c r="AA489" s="67"/>
      <c r="AB489" s="67"/>
      <c r="AC489" s="67"/>
      <c r="AD489" s="67"/>
      <c r="AE489" s="67"/>
      <c r="AF489" s="67"/>
      <c r="AG489" s="67"/>
      <c r="AH489" s="67"/>
      <c r="AI489" s="67"/>
      <c r="AJ489" s="67"/>
      <c r="AK489" s="67"/>
    </row>
    <row r="490" spans="7:37">
      <c r="G490" s="67"/>
      <c r="H490" s="67"/>
      <c r="I490" s="67"/>
      <c r="J490" s="67"/>
      <c r="K490" s="67"/>
      <c r="L490" s="67"/>
      <c r="M490" s="67"/>
      <c r="N490" s="67"/>
      <c r="O490" s="67"/>
      <c r="P490" s="67"/>
      <c r="Q490" s="67"/>
      <c r="R490" s="67"/>
      <c r="S490" s="67"/>
      <c r="T490" s="67"/>
      <c r="U490" s="67"/>
      <c r="V490" s="67"/>
      <c r="W490" s="67"/>
      <c r="X490" s="67"/>
      <c r="Y490" s="67"/>
      <c r="Z490" s="67"/>
      <c r="AA490" s="67"/>
      <c r="AB490" s="67"/>
      <c r="AC490" s="67"/>
      <c r="AD490" s="67"/>
      <c r="AE490" s="67"/>
      <c r="AF490" s="67"/>
      <c r="AG490" s="67"/>
      <c r="AH490" s="67"/>
      <c r="AI490" s="67"/>
      <c r="AJ490" s="67"/>
      <c r="AK490" s="67"/>
    </row>
    <row r="491" spans="7:37">
      <c r="G491" s="67"/>
      <c r="H491" s="67"/>
      <c r="I491" s="67"/>
      <c r="J491" s="67"/>
      <c r="K491" s="67"/>
      <c r="L491" s="67"/>
      <c r="M491" s="67"/>
      <c r="N491" s="67"/>
      <c r="O491" s="67"/>
      <c r="P491" s="67"/>
      <c r="Q491" s="67"/>
      <c r="R491" s="67"/>
      <c r="S491" s="67"/>
      <c r="T491" s="67"/>
      <c r="U491" s="67"/>
      <c r="V491" s="67"/>
      <c r="W491" s="67"/>
      <c r="X491" s="67"/>
      <c r="Y491" s="67"/>
      <c r="Z491" s="67"/>
      <c r="AA491" s="67"/>
      <c r="AB491" s="67"/>
      <c r="AC491" s="67"/>
      <c r="AD491" s="67"/>
      <c r="AE491" s="67"/>
      <c r="AF491" s="67"/>
      <c r="AG491" s="67"/>
      <c r="AH491" s="67"/>
      <c r="AI491" s="67"/>
      <c r="AJ491" s="67"/>
      <c r="AK491" s="67"/>
    </row>
    <row r="492" spans="7:37">
      <c r="G492" s="67"/>
      <c r="H492" s="67"/>
      <c r="I492" s="67"/>
      <c r="J492" s="67"/>
      <c r="K492" s="67"/>
      <c r="L492" s="67"/>
      <c r="M492" s="67"/>
      <c r="N492" s="67"/>
      <c r="O492" s="67"/>
      <c r="P492" s="67"/>
      <c r="Q492" s="67"/>
      <c r="R492" s="67"/>
      <c r="S492" s="67"/>
      <c r="T492" s="67"/>
      <c r="U492" s="67"/>
      <c r="V492" s="67"/>
      <c r="W492" s="67"/>
      <c r="X492" s="67"/>
      <c r="Y492" s="67"/>
      <c r="Z492" s="67"/>
      <c r="AA492" s="67"/>
      <c r="AB492" s="67"/>
      <c r="AC492" s="67"/>
      <c r="AD492" s="67"/>
      <c r="AE492" s="67"/>
      <c r="AF492" s="67"/>
      <c r="AG492" s="67"/>
      <c r="AH492" s="67"/>
      <c r="AI492" s="67"/>
      <c r="AJ492" s="67"/>
      <c r="AK492" s="67"/>
    </row>
    <row r="493" spans="7:37">
      <c r="G493" s="67"/>
      <c r="H493" s="67"/>
      <c r="I493" s="67"/>
      <c r="J493" s="67"/>
      <c r="K493" s="67"/>
      <c r="L493" s="67"/>
      <c r="M493" s="67"/>
      <c r="N493" s="67"/>
      <c r="O493" s="67"/>
      <c r="P493" s="67"/>
      <c r="Q493" s="67"/>
      <c r="R493" s="67"/>
      <c r="S493" s="67"/>
      <c r="T493" s="67"/>
      <c r="U493" s="67"/>
      <c r="V493" s="67"/>
      <c r="W493" s="67"/>
      <c r="X493" s="67"/>
      <c r="Y493" s="67"/>
      <c r="Z493" s="67"/>
      <c r="AA493" s="67"/>
      <c r="AB493" s="67"/>
      <c r="AC493" s="67"/>
      <c r="AD493" s="67"/>
      <c r="AE493" s="67"/>
      <c r="AF493" s="67"/>
      <c r="AG493" s="67"/>
      <c r="AH493" s="67"/>
      <c r="AI493" s="67"/>
      <c r="AJ493" s="67"/>
      <c r="AK493" s="67"/>
    </row>
    <row r="494" spans="7:37">
      <c r="G494" s="67"/>
      <c r="H494" s="67"/>
      <c r="I494" s="67"/>
      <c r="J494" s="67"/>
      <c r="K494" s="67"/>
      <c r="L494" s="67"/>
      <c r="M494" s="67"/>
      <c r="N494" s="67"/>
      <c r="O494" s="67"/>
      <c r="P494" s="67"/>
      <c r="Q494" s="67"/>
      <c r="R494" s="67"/>
      <c r="S494" s="67"/>
      <c r="T494" s="67"/>
      <c r="U494" s="67"/>
      <c r="V494" s="67"/>
      <c r="W494" s="67"/>
      <c r="X494" s="67"/>
      <c r="Y494" s="67"/>
      <c r="Z494" s="67"/>
      <c r="AA494" s="67"/>
      <c r="AB494" s="67"/>
      <c r="AC494" s="67"/>
      <c r="AD494" s="67"/>
      <c r="AE494" s="67"/>
      <c r="AF494" s="67"/>
      <c r="AG494" s="67"/>
      <c r="AH494" s="67"/>
      <c r="AI494" s="67"/>
      <c r="AJ494" s="67"/>
      <c r="AK494" s="67"/>
    </row>
    <row r="495" spans="7:37">
      <c r="G495" s="67"/>
      <c r="H495" s="67"/>
      <c r="I495" s="67"/>
      <c r="J495" s="67"/>
      <c r="K495" s="67"/>
      <c r="L495" s="67"/>
      <c r="M495" s="67"/>
      <c r="N495" s="67"/>
      <c r="O495" s="67"/>
      <c r="P495" s="67"/>
      <c r="Q495" s="67"/>
      <c r="R495" s="67"/>
      <c r="S495" s="67"/>
      <c r="T495" s="67"/>
      <c r="U495" s="67"/>
      <c r="V495" s="67"/>
      <c r="W495" s="67"/>
      <c r="X495" s="67"/>
      <c r="Y495" s="67"/>
      <c r="Z495" s="67"/>
      <c r="AA495" s="67"/>
      <c r="AB495" s="67"/>
      <c r="AC495" s="67"/>
      <c r="AD495" s="67"/>
      <c r="AE495" s="67"/>
      <c r="AF495" s="67"/>
      <c r="AG495" s="67"/>
      <c r="AH495" s="67"/>
      <c r="AI495" s="67"/>
      <c r="AJ495" s="67"/>
      <c r="AK495" s="67"/>
    </row>
    <row r="496" spans="7:37">
      <c r="G496" s="67"/>
      <c r="H496" s="67"/>
      <c r="I496" s="67"/>
      <c r="J496" s="67"/>
      <c r="K496" s="67"/>
      <c r="L496" s="67"/>
      <c r="M496" s="67"/>
      <c r="N496" s="67"/>
      <c r="O496" s="67"/>
      <c r="P496" s="67"/>
      <c r="Q496" s="67"/>
      <c r="R496" s="67"/>
      <c r="S496" s="67"/>
      <c r="T496" s="67"/>
      <c r="U496" s="67"/>
      <c r="V496" s="67"/>
      <c r="W496" s="67"/>
      <c r="X496" s="67"/>
      <c r="Y496" s="67"/>
      <c r="Z496" s="67"/>
      <c r="AA496" s="67"/>
      <c r="AB496" s="67"/>
      <c r="AC496" s="67"/>
      <c r="AD496" s="67"/>
      <c r="AE496" s="67"/>
      <c r="AF496" s="67"/>
      <c r="AG496" s="67"/>
      <c r="AH496" s="67"/>
      <c r="AI496" s="67"/>
      <c r="AJ496" s="67"/>
      <c r="AK496" s="67"/>
    </row>
    <row r="497" spans="7:37">
      <c r="G497" s="67"/>
      <c r="H497" s="67"/>
      <c r="I497" s="67"/>
      <c r="J497" s="67"/>
      <c r="K497" s="67"/>
      <c r="L497" s="67"/>
      <c r="M497" s="67"/>
      <c r="N497" s="67"/>
      <c r="O497" s="67"/>
      <c r="P497" s="67"/>
      <c r="Q497" s="67"/>
      <c r="R497" s="67"/>
      <c r="S497" s="67"/>
      <c r="T497" s="67"/>
      <c r="U497" s="67"/>
      <c r="V497" s="67"/>
      <c r="W497" s="67"/>
      <c r="X497" s="67"/>
      <c r="Y497" s="67"/>
      <c r="Z497" s="67"/>
      <c r="AA497" s="67"/>
      <c r="AB497" s="67"/>
      <c r="AC497" s="67"/>
      <c r="AD497" s="67"/>
      <c r="AE497" s="67"/>
      <c r="AF497" s="67"/>
      <c r="AG497" s="67"/>
      <c r="AH497" s="67"/>
      <c r="AI497" s="67"/>
      <c r="AJ497" s="67"/>
      <c r="AK497" s="67"/>
    </row>
    <row r="498" spans="7:37">
      <c r="G498" s="67"/>
      <c r="H498" s="67"/>
      <c r="I498" s="67"/>
      <c r="J498" s="67"/>
      <c r="K498" s="67"/>
      <c r="L498" s="67"/>
      <c r="M498" s="67"/>
      <c r="N498" s="67"/>
      <c r="O498" s="67"/>
      <c r="P498" s="67"/>
      <c r="Q498" s="67"/>
      <c r="R498" s="67"/>
      <c r="S498" s="67"/>
      <c r="T498" s="67"/>
      <c r="U498" s="67"/>
      <c r="V498" s="67"/>
      <c r="W498" s="67"/>
      <c r="X498" s="67"/>
      <c r="Y498" s="67"/>
      <c r="Z498" s="67"/>
      <c r="AA498" s="67"/>
      <c r="AB498" s="67"/>
      <c r="AC498" s="67"/>
      <c r="AD498" s="67"/>
      <c r="AE498" s="67"/>
      <c r="AF498" s="67"/>
      <c r="AG498" s="67"/>
      <c r="AH498" s="67"/>
      <c r="AI498" s="67"/>
      <c r="AJ498" s="67"/>
      <c r="AK498" s="67"/>
    </row>
    <row r="499" spans="7:37">
      <c r="G499" s="67"/>
      <c r="H499" s="67"/>
      <c r="I499" s="67"/>
      <c r="J499" s="67"/>
      <c r="K499" s="67"/>
      <c r="L499" s="67"/>
      <c r="M499" s="67"/>
      <c r="N499" s="67"/>
      <c r="O499" s="67"/>
      <c r="P499" s="67"/>
      <c r="Q499" s="67"/>
      <c r="R499" s="67"/>
      <c r="S499" s="67"/>
      <c r="T499" s="67"/>
      <c r="U499" s="67"/>
      <c r="V499" s="67"/>
      <c r="W499" s="67"/>
      <c r="X499" s="67"/>
      <c r="Y499" s="67"/>
      <c r="Z499" s="67"/>
      <c r="AA499" s="67"/>
      <c r="AB499" s="67"/>
      <c r="AC499" s="67"/>
      <c r="AD499" s="67"/>
      <c r="AE499" s="67"/>
      <c r="AF499" s="67"/>
      <c r="AG499" s="67"/>
      <c r="AH499" s="67"/>
      <c r="AI499" s="67"/>
      <c r="AJ499" s="67"/>
      <c r="AK499" s="67"/>
    </row>
    <row r="500" spans="7:37">
      <c r="G500" s="67"/>
      <c r="H500" s="67"/>
      <c r="I500" s="67"/>
      <c r="J500" s="67"/>
      <c r="K500" s="67"/>
      <c r="L500" s="67"/>
      <c r="M500" s="67"/>
      <c r="N500" s="67"/>
      <c r="O500" s="67"/>
      <c r="P500" s="67"/>
      <c r="Q500" s="67"/>
      <c r="R500" s="67"/>
      <c r="S500" s="67"/>
      <c r="T500" s="67"/>
      <c r="U500" s="67"/>
      <c r="V500" s="67"/>
      <c r="W500" s="67"/>
      <c r="X500" s="67"/>
      <c r="Y500" s="67"/>
      <c r="Z500" s="67"/>
      <c r="AA500" s="67"/>
      <c r="AB500" s="67"/>
      <c r="AC500" s="67"/>
      <c r="AD500" s="67"/>
      <c r="AE500" s="67"/>
      <c r="AF500" s="67"/>
      <c r="AG500" s="67"/>
      <c r="AH500" s="67"/>
      <c r="AI500" s="67"/>
      <c r="AJ500" s="67"/>
      <c r="AK500" s="67"/>
    </row>
    <row r="501" spans="7:37">
      <c r="G501" s="67"/>
      <c r="H501" s="67"/>
      <c r="I501" s="67"/>
      <c r="J501" s="67"/>
      <c r="K501" s="67"/>
      <c r="L501" s="67"/>
      <c r="M501" s="67"/>
      <c r="N501" s="67"/>
      <c r="O501" s="67"/>
      <c r="P501" s="67"/>
      <c r="Q501" s="67"/>
      <c r="R501" s="67"/>
      <c r="S501" s="67"/>
      <c r="T501" s="67"/>
      <c r="U501" s="67"/>
      <c r="V501" s="67"/>
      <c r="W501" s="67"/>
      <c r="X501" s="67"/>
      <c r="Y501" s="67"/>
      <c r="Z501" s="67"/>
      <c r="AA501" s="67"/>
      <c r="AB501" s="67"/>
      <c r="AC501" s="67"/>
      <c r="AD501" s="67"/>
      <c r="AE501" s="67"/>
      <c r="AF501" s="67"/>
      <c r="AG501" s="67"/>
      <c r="AH501" s="67"/>
      <c r="AI501" s="67"/>
      <c r="AJ501" s="67"/>
      <c r="AK501" s="67"/>
    </row>
    <row r="502" spans="7:37">
      <c r="G502" s="67"/>
      <c r="H502" s="67"/>
      <c r="I502" s="67"/>
      <c r="J502" s="67"/>
      <c r="K502" s="67"/>
      <c r="L502" s="67"/>
      <c r="M502" s="67"/>
      <c r="N502" s="67"/>
      <c r="O502" s="67"/>
      <c r="P502" s="67"/>
      <c r="Q502" s="67"/>
      <c r="R502" s="67"/>
      <c r="S502" s="67"/>
      <c r="T502" s="67"/>
      <c r="U502" s="67"/>
      <c r="V502" s="67"/>
      <c r="W502" s="67"/>
      <c r="X502" s="67"/>
      <c r="Y502" s="67"/>
      <c r="Z502" s="67"/>
      <c r="AA502" s="67"/>
      <c r="AB502" s="67"/>
      <c r="AC502" s="67"/>
      <c r="AD502" s="67"/>
      <c r="AE502" s="67"/>
      <c r="AF502" s="67"/>
      <c r="AG502" s="67"/>
      <c r="AH502" s="67"/>
      <c r="AI502" s="67"/>
      <c r="AJ502" s="67"/>
      <c r="AK502" s="67"/>
    </row>
    <row r="503" spans="7:37">
      <c r="G503" s="67"/>
      <c r="H503" s="67"/>
      <c r="I503" s="67"/>
      <c r="J503" s="67"/>
      <c r="K503" s="67"/>
      <c r="L503" s="67"/>
      <c r="M503" s="67"/>
      <c r="N503" s="67"/>
      <c r="O503" s="67"/>
      <c r="P503" s="67"/>
      <c r="Q503" s="67"/>
      <c r="R503" s="67"/>
      <c r="S503" s="67"/>
      <c r="T503" s="67"/>
      <c r="U503" s="67"/>
      <c r="V503" s="67"/>
      <c r="W503" s="67"/>
      <c r="X503" s="67"/>
      <c r="Y503" s="67"/>
      <c r="Z503" s="67"/>
      <c r="AA503" s="67"/>
      <c r="AB503" s="67"/>
      <c r="AC503" s="67"/>
      <c r="AD503" s="67"/>
      <c r="AE503" s="67"/>
      <c r="AF503" s="67"/>
      <c r="AG503" s="67"/>
      <c r="AH503" s="67"/>
      <c r="AI503" s="67"/>
      <c r="AJ503" s="67"/>
      <c r="AK503" s="67"/>
    </row>
    <row r="504" spans="7:37">
      <c r="G504" s="67"/>
      <c r="H504" s="67"/>
      <c r="I504" s="67"/>
      <c r="J504" s="67"/>
      <c r="K504" s="67"/>
      <c r="L504" s="67"/>
      <c r="M504" s="67"/>
      <c r="N504" s="67"/>
      <c r="O504" s="67"/>
      <c r="P504" s="67"/>
      <c r="Q504" s="67"/>
      <c r="R504" s="67"/>
      <c r="S504" s="67"/>
      <c r="T504" s="67"/>
      <c r="U504" s="67"/>
      <c r="V504" s="67"/>
      <c r="W504" s="67"/>
      <c r="X504" s="67"/>
      <c r="Y504" s="67"/>
      <c r="Z504" s="67"/>
      <c r="AA504" s="67"/>
      <c r="AB504" s="67"/>
      <c r="AC504" s="67"/>
      <c r="AD504" s="67"/>
      <c r="AE504" s="67"/>
      <c r="AF504" s="67"/>
      <c r="AG504" s="67"/>
      <c r="AH504" s="67"/>
      <c r="AI504" s="67"/>
      <c r="AJ504" s="67"/>
      <c r="AK504" s="67"/>
    </row>
    <row r="505" spans="7:37">
      <c r="G505" s="67"/>
      <c r="H505" s="67"/>
      <c r="I505" s="67"/>
      <c r="J505" s="67"/>
      <c r="K505" s="67"/>
      <c r="L505" s="67"/>
      <c r="M505" s="67"/>
      <c r="N505" s="67"/>
      <c r="O505" s="67"/>
      <c r="P505" s="67"/>
      <c r="Q505" s="67"/>
      <c r="R505" s="67"/>
      <c r="S505" s="67"/>
      <c r="T505" s="67"/>
      <c r="U505" s="67"/>
      <c r="V505" s="67"/>
      <c r="W505" s="67"/>
      <c r="X505" s="67"/>
      <c r="Y505" s="67"/>
      <c r="Z505" s="67"/>
      <c r="AA505" s="67"/>
      <c r="AB505" s="67"/>
      <c r="AC505" s="67"/>
      <c r="AD505" s="67"/>
      <c r="AE505" s="67"/>
      <c r="AF505" s="67"/>
      <c r="AG505" s="67"/>
      <c r="AH505" s="67"/>
      <c r="AI505" s="67"/>
      <c r="AJ505" s="67"/>
      <c r="AK505" s="67"/>
    </row>
    <row r="506" spans="7:37">
      <c r="G506" s="67"/>
      <c r="H506" s="67"/>
      <c r="I506" s="67"/>
      <c r="J506" s="67"/>
      <c r="K506" s="67"/>
      <c r="L506" s="67"/>
      <c r="M506" s="67"/>
      <c r="N506" s="67"/>
      <c r="O506" s="67"/>
      <c r="P506" s="67"/>
      <c r="Q506" s="67"/>
      <c r="R506" s="67"/>
      <c r="S506" s="67"/>
      <c r="T506" s="67"/>
      <c r="U506" s="67"/>
      <c r="V506" s="67"/>
      <c r="W506" s="67"/>
      <c r="X506" s="67"/>
      <c r="Y506" s="67"/>
      <c r="Z506" s="67"/>
      <c r="AA506" s="67"/>
      <c r="AB506" s="67"/>
      <c r="AC506" s="67"/>
      <c r="AD506" s="67"/>
      <c r="AE506" s="67"/>
      <c r="AF506" s="67"/>
      <c r="AG506" s="67"/>
      <c r="AH506" s="67"/>
      <c r="AI506" s="67"/>
      <c r="AJ506" s="67"/>
      <c r="AK506" s="67"/>
    </row>
    <row r="507" spans="7:37">
      <c r="G507" s="67"/>
      <c r="H507" s="67"/>
      <c r="I507" s="67"/>
      <c r="J507" s="67"/>
      <c r="K507" s="67"/>
      <c r="L507" s="67"/>
      <c r="M507" s="67"/>
      <c r="N507" s="67"/>
      <c r="O507" s="67"/>
      <c r="P507" s="67"/>
      <c r="Q507" s="67"/>
      <c r="R507" s="67"/>
      <c r="S507" s="67"/>
      <c r="T507" s="67"/>
      <c r="U507" s="67"/>
      <c r="V507" s="67"/>
      <c r="W507" s="67"/>
      <c r="X507" s="67"/>
      <c r="Y507" s="67"/>
      <c r="Z507" s="67"/>
      <c r="AA507" s="67"/>
      <c r="AB507" s="67"/>
      <c r="AC507" s="67"/>
      <c r="AD507" s="67"/>
      <c r="AE507" s="67"/>
      <c r="AF507" s="67"/>
      <c r="AG507" s="67"/>
      <c r="AH507" s="67"/>
      <c r="AI507" s="67"/>
      <c r="AJ507" s="67"/>
      <c r="AK507" s="67"/>
    </row>
    <row r="508" spans="7:37">
      <c r="G508" s="67"/>
      <c r="H508" s="67"/>
      <c r="I508" s="67"/>
      <c r="J508" s="67"/>
      <c r="K508" s="67"/>
      <c r="L508" s="67"/>
      <c r="M508" s="67"/>
      <c r="N508" s="67"/>
      <c r="O508" s="67"/>
      <c r="P508" s="67"/>
      <c r="Q508" s="67"/>
      <c r="R508" s="67"/>
      <c r="S508" s="67"/>
      <c r="T508" s="67"/>
      <c r="U508" s="67"/>
      <c r="V508" s="67"/>
      <c r="W508" s="67"/>
      <c r="X508" s="67"/>
      <c r="Y508" s="67"/>
      <c r="Z508" s="67"/>
      <c r="AA508" s="67"/>
      <c r="AB508" s="67"/>
      <c r="AC508" s="67"/>
      <c r="AD508" s="67"/>
      <c r="AE508" s="67"/>
      <c r="AF508" s="67"/>
      <c r="AG508" s="67"/>
      <c r="AH508" s="67"/>
      <c r="AI508" s="67"/>
      <c r="AJ508" s="67"/>
      <c r="AK508" s="67"/>
    </row>
    <row r="509" spans="7:37">
      <c r="G509" s="67"/>
      <c r="H509" s="67"/>
      <c r="I509" s="67"/>
      <c r="J509" s="67"/>
      <c r="K509" s="67"/>
      <c r="L509" s="67"/>
      <c r="M509" s="67"/>
      <c r="N509" s="67"/>
      <c r="O509" s="67"/>
      <c r="P509" s="67"/>
      <c r="Q509" s="67"/>
      <c r="R509" s="67"/>
      <c r="S509" s="67"/>
      <c r="T509" s="67"/>
      <c r="U509" s="67"/>
      <c r="V509" s="67"/>
      <c r="W509" s="67"/>
      <c r="X509" s="67"/>
      <c r="Y509" s="67"/>
      <c r="Z509" s="67"/>
      <c r="AA509" s="67"/>
      <c r="AB509" s="67"/>
      <c r="AC509" s="67"/>
      <c r="AD509" s="67"/>
      <c r="AE509" s="67"/>
      <c r="AF509" s="67"/>
      <c r="AG509" s="67"/>
      <c r="AH509" s="67"/>
      <c r="AI509" s="67"/>
      <c r="AJ509" s="67"/>
      <c r="AK509" s="67"/>
    </row>
    <row r="510" spans="7:37">
      <c r="G510" s="67"/>
      <c r="H510" s="67"/>
      <c r="I510" s="67"/>
      <c r="J510" s="67"/>
      <c r="K510" s="67"/>
      <c r="L510" s="67"/>
      <c r="M510" s="67"/>
      <c r="N510" s="67"/>
      <c r="O510" s="67"/>
      <c r="P510" s="67"/>
      <c r="Q510" s="67"/>
      <c r="R510" s="67"/>
      <c r="S510" s="67"/>
      <c r="T510" s="67"/>
      <c r="U510" s="67"/>
      <c r="V510" s="67"/>
      <c r="W510" s="67"/>
      <c r="X510" s="67"/>
      <c r="Y510" s="67"/>
      <c r="Z510" s="67"/>
      <c r="AA510" s="67"/>
      <c r="AB510" s="67"/>
      <c r="AC510" s="67"/>
      <c r="AD510" s="67"/>
      <c r="AE510" s="67"/>
      <c r="AF510" s="67"/>
      <c r="AG510" s="67"/>
      <c r="AH510" s="67"/>
      <c r="AI510" s="67"/>
      <c r="AJ510" s="67"/>
      <c r="AK510" s="67"/>
    </row>
    <row r="511" spans="7:37">
      <c r="G511" s="67"/>
      <c r="H511" s="67"/>
      <c r="I511" s="67"/>
      <c r="J511" s="67"/>
      <c r="K511" s="67"/>
      <c r="L511" s="67"/>
      <c r="M511" s="67"/>
      <c r="N511" s="67"/>
      <c r="O511" s="67"/>
      <c r="P511" s="67"/>
      <c r="Q511" s="67"/>
      <c r="R511" s="67"/>
      <c r="S511" s="67"/>
      <c r="T511" s="67"/>
      <c r="U511" s="67"/>
      <c r="V511" s="67"/>
      <c r="W511" s="67"/>
      <c r="X511" s="67"/>
      <c r="Y511" s="67"/>
      <c r="Z511" s="67"/>
      <c r="AA511" s="67"/>
      <c r="AB511" s="67"/>
      <c r="AC511" s="67"/>
      <c r="AD511" s="67"/>
      <c r="AE511" s="67"/>
      <c r="AF511" s="67"/>
      <c r="AG511" s="67"/>
      <c r="AH511" s="67"/>
      <c r="AI511" s="67"/>
      <c r="AJ511" s="67"/>
      <c r="AK511" s="67"/>
    </row>
    <row r="512" spans="7:37">
      <c r="G512" s="67"/>
      <c r="H512" s="67"/>
      <c r="I512" s="67"/>
      <c r="J512" s="67"/>
      <c r="K512" s="67"/>
      <c r="L512" s="67"/>
      <c r="M512" s="67"/>
      <c r="N512" s="67"/>
      <c r="O512" s="67"/>
      <c r="P512" s="67"/>
      <c r="Q512" s="67"/>
      <c r="R512" s="67"/>
      <c r="S512" s="67"/>
      <c r="T512" s="67"/>
      <c r="U512" s="67"/>
      <c r="V512" s="67"/>
      <c r="W512" s="67"/>
      <c r="X512" s="67"/>
      <c r="Y512" s="67"/>
      <c r="Z512" s="67"/>
      <c r="AA512" s="67"/>
      <c r="AB512" s="67"/>
      <c r="AC512" s="67"/>
      <c r="AD512" s="67"/>
      <c r="AE512" s="67"/>
      <c r="AF512" s="67"/>
      <c r="AG512" s="67"/>
      <c r="AH512" s="67"/>
      <c r="AI512" s="67"/>
      <c r="AJ512" s="67"/>
      <c r="AK512" s="67"/>
    </row>
    <row r="513" spans="7:37">
      <c r="G513" s="67"/>
      <c r="H513" s="67"/>
      <c r="I513" s="67"/>
      <c r="J513" s="67"/>
      <c r="K513" s="67"/>
      <c r="L513" s="67"/>
      <c r="M513" s="67"/>
      <c r="N513" s="67"/>
      <c r="O513" s="67"/>
      <c r="P513" s="67"/>
      <c r="Q513" s="67"/>
      <c r="R513" s="67"/>
      <c r="S513" s="67"/>
      <c r="T513" s="67"/>
      <c r="U513" s="67"/>
      <c r="V513" s="67"/>
      <c r="W513" s="67"/>
      <c r="X513" s="67"/>
      <c r="Y513" s="67"/>
      <c r="Z513" s="67"/>
      <c r="AA513" s="67"/>
      <c r="AB513" s="67"/>
      <c r="AC513" s="67"/>
      <c r="AD513" s="67"/>
      <c r="AE513" s="67"/>
      <c r="AF513" s="67"/>
      <c r="AG513" s="67"/>
      <c r="AH513" s="67"/>
      <c r="AI513" s="67"/>
      <c r="AJ513" s="67"/>
      <c r="AK513" s="67"/>
    </row>
    <row r="514" spans="7:37">
      <c r="G514" s="67"/>
      <c r="H514" s="67"/>
      <c r="I514" s="67"/>
      <c r="J514" s="67"/>
      <c r="K514" s="67"/>
      <c r="L514" s="67"/>
      <c r="M514" s="67"/>
      <c r="N514" s="67"/>
      <c r="O514" s="67"/>
      <c r="P514" s="67"/>
      <c r="Q514" s="67"/>
      <c r="R514" s="67"/>
      <c r="S514" s="67"/>
      <c r="T514" s="67"/>
      <c r="U514" s="67"/>
      <c r="V514" s="67"/>
      <c r="W514" s="67"/>
      <c r="X514" s="67"/>
      <c r="Y514" s="67"/>
      <c r="Z514" s="67"/>
      <c r="AA514" s="67"/>
      <c r="AB514" s="67"/>
      <c r="AC514" s="67"/>
      <c r="AD514" s="67"/>
      <c r="AE514" s="67"/>
      <c r="AF514" s="67"/>
      <c r="AG514" s="67"/>
      <c r="AH514" s="67"/>
      <c r="AI514" s="67"/>
      <c r="AJ514" s="67"/>
      <c r="AK514" s="67"/>
    </row>
    <row r="515" spans="7:37">
      <c r="G515" s="67"/>
      <c r="H515" s="67"/>
      <c r="I515" s="67"/>
      <c r="J515" s="67"/>
      <c r="K515" s="67"/>
      <c r="L515" s="67"/>
      <c r="M515" s="67"/>
      <c r="N515" s="67"/>
      <c r="O515" s="67"/>
      <c r="P515" s="67"/>
      <c r="Q515" s="67"/>
      <c r="R515" s="67"/>
      <c r="S515" s="67"/>
      <c r="T515" s="67"/>
      <c r="U515" s="67"/>
      <c r="V515" s="67"/>
      <c r="W515" s="67"/>
      <c r="X515" s="67"/>
      <c r="Y515" s="67"/>
      <c r="Z515" s="67"/>
      <c r="AA515" s="67"/>
      <c r="AB515" s="67"/>
      <c r="AC515" s="67"/>
      <c r="AD515" s="67"/>
      <c r="AE515" s="67"/>
      <c r="AF515" s="67"/>
      <c r="AG515" s="67"/>
      <c r="AH515" s="67"/>
      <c r="AI515" s="67"/>
      <c r="AJ515" s="67"/>
      <c r="AK515" s="67"/>
    </row>
    <row r="516" spans="7:37">
      <c r="G516" s="67"/>
      <c r="H516" s="67"/>
      <c r="I516" s="67"/>
      <c r="J516" s="67"/>
      <c r="K516" s="67"/>
      <c r="L516" s="67"/>
      <c r="M516" s="67"/>
      <c r="N516" s="67"/>
      <c r="O516" s="67"/>
      <c r="P516" s="67"/>
      <c r="Q516" s="67"/>
      <c r="R516" s="67"/>
      <c r="S516" s="67"/>
      <c r="T516" s="67"/>
      <c r="U516" s="67"/>
      <c r="V516" s="67"/>
      <c r="W516" s="67"/>
      <c r="X516" s="67"/>
      <c r="Y516" s="67"/>
      <c r="Z516" s="67"/>
      <c r="AA516" s="67"/>
      <c r="AB516" s="67"/>
      <c r="AC516" s="67"/>
      <c r="AD516" s="67"/>
      <c r="AE516" s="67"/>
      <c r="AF516" s="67"/>
      <c r="AG516" s="67"/>
      <c r="AH516" s="67"/>
      <c r="AI516" s="67"/>
      <c r="AJ516" s="67"/>
      <c r="AK516" s="67"/>
    </row>
    <row r="517" spans="7:37">
      <c r="G517" s="67"/>
      <c r="H517" s="67"/>
      <c r="I517" s="67"/>
      <c r="J517" s="67"/>
      <c r="K517" s="67"/>
      <c r="L517" s="67"/>
      <c r="M517" s="67"/>
      <c r="N517" s="67"/>
      <c r="O517" s="67"/>
      <c r="P517" s="67"/>
      <c r="Q517" s="67"/>
      <c r="R517" s="67"/>
      <c r="S517" s="67"/>
      <c r="T517" s="67"/>
      <c r="U517" s="67"/>
      <c r="V517" s="67"/>
      <c r="W517" s="67"/>
      <c r="X517" s="67"/>
      <c r="Y517" s="67"/>
      <c r="Z517" s="67"/>
      <c r="AA517" s="67"/>
      <c r="AB517" s="67"/>
      <c r="AC517" s="67"/>
      <c r="AD517" s="67"/>
      <c r="AE517" s="67"/>
      <c r="AF517" s="67"/>
      <c r="AG517" s="67"/>
      <c r="AH517" s="67"/>
      <c r="AI517" s="67"/>
      <c r="AJ517" s="67"/>
      <c r="AK517" s="67"/>
    </row>
    <row r="518" spans="7:37">
      <c r="G518" s="67"/>
      <c r="H518" s="67"/>
      <c r="I518" s="67"/>
      <c r="J518" s="67"/>
      <c r="K518" s="67"/>
      <c r="L518" s="67"/>
      <c r="M518" s="67"/>
      <c r="N518" s="67"/>
      <c r="O518" s="67"/>
      <c r="P518" s="67"/>
      <c r="Q518" s="67"/>
      <c r="R518" s="67"/>
      <c r="S518" s="67"/>
      <c r="T518" s="67"/>
      <c r="U518" s="67"/>
      <c r="V518" s="67"/>
      <c r="W518" s="67"/>
      <c r="X518" s="67"/>
      <c r="Y518" s="67"/>
      <c r="Z518" s="67"/>
      <c r="AA518" s="67"/>
      <c r="AB518" s="67"/>
      <c r="AC518" s="67"/>
      <c r="AD518" s="67"/>
      <c r="AE518" s="67"/>
      <c r="AF518" s="67"/>
      <c r="AG518" s="67"/>
      <c r="AH518" s="67"/>
      <c r="AI518" s="67"/>
      <c r="AJ518" s="67"/>
      <c r="AK518" s="67"/>
    </row>
    <row r="519" spans="7:37">
      <c r="G519" s="67"/>
      <c r="H519" s="67"/>
      <c r="I519" s="67"/>
      <c r="J519" s="67"/>
      <c r="K519" s="67"/>
      <c r="L519" s="67"/>
      <c r="M519" s="67"/>
      <c r="N519" s="67"/>
      <c r="O519" s="67"/>
      <c r="P519" s="67"/>
      <c r="Q519" s="67"/>
      <c r="R519" s="67"/>
      <c r="S519" s="67"/>
      <c r="T519" s="67"/>
      <c r="U519" s="67"/>
      <c r="V519" s="67"/>
      <c r="W519" s="67"/>
      <c r="X519" s="67"/>
      <c r="Y519" s="67"/>
      <c r="Z519" s="67"/>
      <c r="AA519" s="67"/>
      <c r="AB519" s="67"/>
      <c r="AC519" s="67"/>
      <c r="AD519" s="67"/>
      <c r="AE519" s="67"/>
      <c r="AF519" s="67"/>
      <c r="AG519" s="67"/>
      <c r="AH519" s="67"/>
      <c r="AI519" s="67"/>
      <c r="AJ519" s="67"/>
      <c r="AK519" s="67"/>
    </row>
    <row r="520" spans="7:37">
      <c r="G520" s="67"/>
      <c r="H520" s="67"/>
      <c r="I520" s="67"/>
      <c r="J520" s="67"/>
      <c r="K520" s="67"/>
      <c r="L520" s="67"/>
      <c r="M520" s="67"/>
      <c r="N520" s="67"/>
      <c r="O520" s="67"/>
      <c r="P520" s="67"/>
      <c r="Q520" s="67"/>
      <c r="R520" s="67"/>
      <c r="S520" s="67"/>
      <c r="T520" s="67"/>
      <c r="U520" s="67"/>
      <c r="V520" s="67"/>
      <c r="W520" s="67"/>
      <c r="X520" s="67"/>
      <c r="Y520" s="67"/>
      <c r="Z520" s="67"/>
      <c r="AA520" s="67"/>
      <c r="AB520" s="67"/>
      <c r="AC520" s="67"/>
      <c r="AD520" s="67"/>
      <c r="AE520" s="67"/>
      <c r="AF520" s="67"/>
      <c r="AG520" s="67"/>
      <c r="AH520" s="67"/>
      <c r="AI520" s="67"/>
      <c r="AJ520" s="67"/>
      <c r="AK520" s="67"/>
    </row>
    <row r="521" spans="7:37">
      <c r="G521" s="67"/>
      <c r="H521" s="67"/>
      <c r="I521" s="67"/>
      <c r="J521" s="67"/>
      <c r="K521" s="67"/>
      <c r="L521" s="67"/>
      <c r="M521" s="67"/>
      <c r="N521" s="67"/>
      <c r="O521" s="67"/>
      <c r="P521" s="67"/>
      <c r="Q521" s="67"/>
      <c r="R521" s="67"/>
      <c r="S521" s="67"/>
      <c r="T521" s="67"/>
      <c r="U521" s="67"/>
      <c r="V521" s="67"/>
      <c r="W521" s="67"/>
      <c r="X521" s="67"/>
      <c r="Y521" s="67"/>
      <c r="Z521" s="67"/>
      <c r="AA521" s="67"/>
      <c r="AB521" s="67"/>
      <c r="AC521" s="67"/>
      <c r="AD521" s="67"/>
      <c r="AE521" s="67"/>
      <c r="AF521" s="67"/>
      <c r="AG521" s="67"/>
      <c r="AH521" s="67"/>
      <c r="AI521" s="67"/>
      <c r="AJ521" s="67"/>
      <c r="AK521" s="67"/>
    </row>
    <row r="522" spans="7:37">
      <c r="G522" s="67"/>
      <c r="H522" s="67"/>
      <c r="I522" s="67"/>
      <c r="J522" s="67"/>
      <c r="K522" s="67"/>
      <c r="L522" s="67"/>
      <c r="M522" s="67"/>
      <c r="N522" s="67"/>
      <c r="O522" s="67"/>
      <c r="P522" s="67"/>
      <c r="Q522" s="67"/>
      <c r="R522" s="67"/>
      <c r="S522" s="67"/>
      <c r="T522" s="67"/>
      <c r="U522" s="67"/>
      <c r="V522" s="67"/>
      <c r="W522" s="67"/>
      <c r="X522" s="67"/>
      <c r="Y522" s="67"/>
      <c r="Z522" s="67"/>
      <c r="AA522" s="67"/>
      <c r="AB522" s="67"/>
      <c r="AC522" s="67"/>
      <c r="AD522" s="67"/>
      <c r="AE522" s="67"/>
      <c r="AF522" s="67"/>
      <c r="AG522" s="67"/>
      <c r="AH522" s="67"/>
      <c r="AI522" s="67"/>
      <c r="AJ522" s="67"/>
      <c r="AK522" s="67"/>
    </row>
    <row r="523" spans="7:37">
      <c r="G523" s="67"/>
      <c r="H523" s="67"/>
      <c r="I523" s="67"/>
      <c r="J523" s="67"/>
      <c r="K523" s="67"/>
      <c r="L523" s="67"/>
      <c r="M523" s="67"/>
      <c r="N523" s="67"/>
      <c r="O523" s="67"/>
      <c r="P523" s="67"/>
      <c r="Q523" s="67"/>
      <c r="R523" s="67"/>
      <c r="S523" s="67"/>
      <c r="T523" s="67"/>
      <c r="U523" s="67"/>
      <c r="V523" s="67"/>
      <c r="W523" s="67"/>
      <c r="X523" s="67"/>
      <c r="Y523" s="67"/>
      <c r="Z523" s="67"/>
      <c r="AA523" s="67"/>
      <c r="AB523" s="67"/>
      <c r="AC523" s="67"/>
      <c r="AD523" s="67"/>
      <c r="AE523" s="67"/>
      <c r="AF523" s="67"/>
      <c r="AG523" s="67"/>
      <c r="AH523" s="67"/>
      <c r="AI523" s="67"/>
      <c r="AJ523" s="67"/>
      <c r="AK523" s="67"/>
    </row>
    <row r="524" spans="7:37">
      <c r="G524" s="67"/>
      <c r="H524" s="67"/>
      <c r="I524" s="67"/>
      <c r="J524" s="67"/>
      <c r="K524" s="67"/>
      <c r="L524" s="67"/>
      <c r="M524" s="67"/>
      <c r="N524" s="67"/>
      <c r="O524" s="67"/>
      <c r="P524" s="67"/>
      <c r="Q524" s="67"/>
      <c r="R524" s="67"/>
      <c r="S524" s="67"/>
      <c r="T524" s="67"/>
      <c r="U524" s="67"/>
      <c r="V524" s="67"/>
      <c r="W524" s="67"/>
      <c r="X524" s="67"/>
      <c r="Y524" s="67"/>
      <c r="Z524" s="67"/>
      <c r="AA524" s="67"/>
      <c r="AB524" s="67"/>
      <c r="AC524" s="67"/>
      <c r="AD524" s="67"/>
      <c r="AE524" s="67"/>
      <c r="AF524" s="67"/>
      <c r="AG524" s="67"/>
      <c r="AH524" s="67"/>
      <c r="AI524" s="67"/>
      <c r="AJ524" s="67"/>
      <c r="AK524" s="67"/>
    </row>
    <row r="525" spans="7:37">
      <c r="G525" s="67"/>
      <c r="H525" s="67"/>
      <c r="I525" s="67"/>
      <c r="J525" s="67"/>
      <c r="K525" s="67"/>
      <c r="L525" s="67"/>
      <c r="M525" s="67"/>
      <c r="N525" s="67"/>
      <c r="O525" s="67"/>
      <c r="P525" s="67"/>
      <c r="Q525" s="67"/>
      <c r="R525" s="67"/>
      <c r="S525" s="67"/>
      <c r="T525" s="67"/>
      <c r="U525" s="67"/>
      <c r="V525" s="67"/>
      <c r="W525" s="67"/>
      <c r="X525" s="67"/>
      <c r="Y525" s="67"/>
      <c r="Z525" s="67"/>
      <c r="AA525" s="67"/>
      <c r="AB525" s="67"/>
      <c r="AC525" s="67"/>
      <c r="AD525" s="67"/>
      <c r="AE525" s="67"/>
      <c r="AF525" s="67"/>
      <c r="AG525" s="67"/>
      <c r="AH525" s="67"/>
      <c r="AI525" s="67"/>
      <c r="AJ525" s="67"/>
      <c r="AK525" s="67"/>
    </row>
    <row r="526" spans="7:37">
      <c r="G526" s="67"/>
      <c r="H526" s="67"/>
      <c r="I526" s="67"/>
      <c r="J526" s="67"/>
      <c r="K526" s="67"/>
      <c r="L526" s="67"/>
      <c r="M526" s="67"/>
      <c r="N526" s="67"/>
      <c r="O526" s="67"/>
      <c r="P526" s="67"/>
      <c r="Q526" s="67"/>
      <c r="R526" s="67"/>
      <c r="S526" s="67"/>
      <c r="T526" s="67"/>
      <c r="U526" s="67"/>
      <c r="V526" s="67"/>
      <c r="W526" s="67"/>
      <c r="X526" s="67"/>
      <c r="Y526" s="67"/>
      <c r="Z526" s="67"/>
      <c r="AA526" s="67"/>
      <c r="AB526" s="67"/>
      <c r="AC526" s="67"/>
      <c r="AD526" s="67"/>
      <c r="AE526" s="67"/>
      <c r="AF526" s="67"/>
      <c r="AG526" s="67"/>
      <c r="AH526" s="67"/>
      <c r="AI526" s="67"/>
      <c r="AJ526" s="67"/>
      <c r="AK526" s="67"/>
    </row>
    <row r="527" spans="7:37">
      <c r="G527" s="67"/>
      <c r="H527" s="67"/>
      <c r="I527" s="67"/>
      <c r="J527" s="67"/>
      <c r="K527" s="67"/>
      <c r="L527" s="67"/>
      <c r="M527" s="67"/>
      <c r="N527" s="67"/>
      <c r="O527" s="67"/>
      <c r="P527" s="67"/>
      <c r="Q527" s="67"/>
      <c r="R527" s="67"/>
      <c r="S527" s="67"/>
      <c r="T527" s="67"/>
      <c r="U527" s="67"/>
      <c r="V527" s="67"/>
      <c r="W527" s="67"/>
      <c r="X527" s="67"/>
      <c r="Y527" s="67"/>
      <c r="Z527" s="67"/>
      <c r="AA527" s="67"/>
      <c r="AB527" s="67"/>
      <c r="AC527" s="67"/>
      <c r="AD527" s="67"/>
      <c r="AE527" s="67"/>
      <c r="AF527" s="67"/>
      <c r="AG527" s="67"/>
      <c r="AH527" s="67"/>
      <c r="AI527" s="67"/>
      <c r="AJ527" s="67"/>
      <c r="AK527" s="67"/>
    </row>
    <row r="528" spans="7:37">
      <c r="G528" s="67"/>
      <c r="H528" s="67"/>
      <c r="I528" s="67"/>
      <c r="J528" s="67"/>
      <c r="K528" s="67"/>
      <c r="L528" s="67"/>
      <c r="M528" s="67"/>
      <c r="N528" s="67"/>
      <c r="O528" s="67"/>
      <c r="P528" s="67"/>
      <c r="Q528" s="67"/>
      <c r="R528" s="67"/>
      <c r="S528" s="67"/>
      <c r="T528" s="67"/>
      <c r="U528" s="67"/>
      <c r="V528" s="67"/>
      <c r="W528" s="67"/>
      <c r="X528" s="67"/>
      <c r="Y528" s="67"/>
      <c r="Z528" s="67"/>
      <c r="AA528" s="67"/>
      <c r="AB528" s="67"/>
      <c r="AC528" s="67"/>
      <c r="AD528" s="67"/>
      <c r="AE528" s="67"/>
      <c r="AF528" s="67"/>
      <c r="AG528" s="67"/>
      <c r="AH528" s="67"/>
      <c r="AI528" s="67"/>
      <c r="AJ528" s="67"/>
      <c r="AK528" s="67"/>
    </row>
    <row r="529" spans="7:37">
      <c r="G529" s="67"/>
      <c r="H529" s="67"/>
      <c r="I529" s="67"/>
      <c r="J529" s="67"/>
      <c r="K529" s="67"/>
      <c r="L529" s="67"/>
      <c r="M529" s="67"/>
      <c r="N529" s="67"/>
      <c r="O529" s="67"/>
      <c r="P529" s="67"/>
      <c r="Q529" s="67"/>
      <c r="R529" s="67"/>
      <c r="S529" s="67"/>
      <c r="T529" s="67"/>
      <c r="U529" s="67"/>
      <c r="V529" s="67"/>
      <c r="W529" s="67"/>
      <c r="X529" s="67"/>
      <c r="Y529" s="67"/>
      <c r="Z529" s="67"/>
      <c r="AA529" s="67"/>
      <c r="AB529" s="67"/>
      <c r="AC529" s="67"/>
      <c r="AD529" s="67"/>
      <c r="AE529" s="67"/>
      <c r="AF529" s="67"/>
      <c r="AG529" s="67"/>
      <c r="AH529" s="67"/>
      <c r="AI529" s="67"/>
      <c r="AJ529" s="67"/>
      <c r="AK529" s="67"/>
    </row>
    <row r="530" spans="7:37">
      <c r="G530" s="67"/>
      <c r="H530" s="67"/>
      <c r="I530" s="67"/>
      <c r="J530" s="67"/>
      <c r="K530" s="67"/>
      <c r="L530" s="67"/>
      <c r="M530" s="67"/>
      <c r="N530" s="67"/>
      <c r="O530" s="67"/>
      <c r="P530" s="67"/>
      <c r="Q530" s="67"/>
      <c r="R530" s="67"/>
      <c r="S530" s="67"/>
      <c r="T530" s="67"/>
      <c r="U530" s="67"/>
      <c r="V530" s="67"/>
      <c r="W530" s="67"/>
      <c r="X530" s="67"/>
      <c r="Y530" s="67"/>
      <c r="Z530" s="67"/>
      <c r="AA530" s="67"/>
      <c r="AB530" s="67"/>
      <c r="AC530" s="67"/>
      <c r="AD530" s="67"/>
      <c r="AE530" s="67"/>
      <c r="AF530" s="67"/>
      <c r="AG530" s="67"/>
      <c r="AH530" s="67"/>
      <c r="AI530" s="67"/>
      <c r="AJ530" s="67"/>
      <c r="AK530" s="67"/>
    </row>
    <row r="531" spans="7:37">
      <c r="G531" s="67"/>
      <c r="H531" s="67"/>
      <c r="I531" s="67"/>
      <c r="J531" s="67"/>
      <c r="K531" s="67"/>
      <c r="L531" s="67"/>
      <c r="M531" s="67"/>
      <c r="N531" s="67"/>
      <c r="O531" s="67"/>
      <c r="P531" s="67"/>
      <c r="Q531" s="67"/>
      <c r="R531" s="67"/>
      <c r="S531" s="67"/>
      <c r="T531" s="67"/>
      <c r="U531" s="67"/>
      <c r="V531" s="67"/>
      <c r="W531" s="67"/>
      <c r="X531" s="67"/>
      <c r="Y531" s="67"/>
      <c r="Z531" s="67"/>
      <c r="AA531" s="67"/>
      <c r="AB531" s="67"/>
      <c r="AC531" s="67"/>
      <c r="AD531" s="67"/>
      <c r="AE531" s="67"/>
      <c r="AF531" s="67"/>
      <c r="AG531" s="67"/>
      <c r="AH531" s="67"/>
      <c r="AI531" s="67"/>
      <c r="AJ531" s="67"/>
      <c r="AK531" s="67"/>
    </row>
    <row r="532" spans="7:37">
      <c r="G532" s="67"/>
      <c r="H532" s="67"/>
      <c r="I532" s="67"/>
      <c r="J532" s="67"/>
      <c r="K532" s="67"/>
      <c r="L532" s="67"/>
      <c r="M532" s="67"/>
      <c r="N532" s="67"/>
      <c r="O532" s="67"/>
      <c r="P532" s="67"/>
      <c r="Q532" s="67"/>
      <c r="R532" s="67"/>
      <c r="S532" s="67"/>
      <c r="T532" s="67"/>
      <c r="U532" s="67"/>
      <c r="V532" s="67"/>
      <c r="W532" s="67"/>
      <c r="X532" s="67"/>
      <c r="Y532" s="67"/>
      <c r="Z532" s="67"/>
      <c r="AA532" s="67"/>
      <c r="AB532" s="67"/>
      <c r="AC532" s="67"/>
      <c r="AD532" s="67"/>
      <c r="AE532" s="67"/>
      <c r="AF532" s="67"/>
      <c r="AG532" s="67"/>
      <c r="AH532" s="67"/>
      <c r="AI532" s="67"/>
      <c r="AJ532" s="67"/>
      <c r="AK532" s="67"/>
    </row>
    <row r="533" spans="7:37">
      <c r="G533" s="67"/>
      <c r="H533" s="67"/>
      <c r="I533" s="67"/>
      <c r="J533" s="67"/>
      <c r="K533" s="67"/>
      <c r="L533" s="67"/>
      <c r="M533" s="67"/>
      <c r="N533" s="67"/>
      <c r="O533" s="67"/>
      <c r="P533" s="67"/>
      <c r="Q533" s="67"/>
      <c r="R533" s="67"/>
      <c r="S533" s="67"/>
      <c r="T533" s="67"/>
      <c r="U533" s="67"/>
      <c r="V533" s="67"/>
      <c r="W533" s="67"/>
      <c r="X533" s="67"/>
      <c r="Y533" s="67"/>
      <c r="Z533" s="67"/>
      <c r="AA533" s="67"/>
      <c r="AB533" s="67"/>
      <c r="AC533" s="67"/>
      <c r="AD533" s="67"/>
      <c r="AE533" s="67"/>
      <c r="AF533" s="67"/>
      <c r="AG533" s="67"/>
      <c r="AH533" s="67"/>
      <c r="AI533" s="67"/>
      <c r="AJ533" s="67"/>
      <c r="AK533" s="67"/>
    </row>
    <row r="534" spans="7:37">
      <c r="G534" s="67"/>
      <c r="H534" s="67"/>
      <c r="I534" s="67"/>
      <c r="J534" s="67"/>
      <c r="K534" s="67"/>
      <c r="L534" s="67"/>
      <c r="M534" s="67"/>
      <c r="N534" s="67"/>
      <c r="O534" s="67"/>
      <c r="P534" s="67"/>
      <c r="Q534" s="67"/>
      <c r="R534" s="67"/>
      <c r="S534" s="67"/>
      <c r="T534" s="67"/>
      <c r="U534" s="67"/>
      <c r="V534" s="67"/>
      <c r="W534" s="67"/>
      <c r="X534" s="67"/>
      <c r="Y534" s="67"/>
      <c r="Z534" s="67"/>
      <c r="AA534" s="67"/>
      <c r="AB534" s="67"/>
      <c r="AC534" s="67"/>
      <c r="AD534" s="67"/>
      <c r="AE534" s="67"/>
      <c r="AF534" s="67"/>
      <c r="AG534" s="67"/>
      <c r="AH534" s="67"/>
      <c r="AI534" s="67"/>
      <c r="AJ534" s="67"/>
      <c r="AK534" s="67"/>
    </row>
    <row r="535" spans="7:37">
      <c r="G535" s="67"/>
      <c r="H535" s="67"/>
      <c r="I535" s="67"/>
      <c r="J535" s="67"/>
      <c r="K535" s="67"/>
      <c r="L535" s="67"/>
      <c r="M535" s="67"/>
      <c r="N535" s="67"/>
      <c r="O535" s="67"/>
      <c r="P535" s="67"/>
      <c r="Q535" s="67"/>
      <c r="R535" s="67"/>
      <c r="S535" s="67"/>
      <c r="T535" s="67"/>
      <c r="U535" s="67"/>
      <c r="V535" s="67"/>
      <c r="W535" s="67"/>
      <c r="X535" s="67"/>
      <c r="Y535" s="67"/>
      <c r="Z535" s="67"/>
      <c r="AA535" s="67"/>
      <c r="AB535" s="67"/>
      <c r="AC535" s="67"/>
      <c r="AD535" s="67"/>
      <c r="AE535" s="67"/>
      <c r="AF535" s="67"/>
      <c r="AG535" s="67"/>
      <c r="AH535" s="67"/>
      <c r="AI535" s="67"/>
      <c r="AJ535" s="67"/>
      <c r="AK535" s="67"/>
    </row>
    <row r="536" spans="7:37">
      <c r="G536" s="67"/>
      <c r="H536" s="67"/>
      <c r="I536" s="67"/>
      <c r="J536" s="67"/>
      <c r="K536" s="67"/>
      <c r="L536" s="67"/>
      <c r="M536" s="67"/>
      <c r="N536" s="67"/>
      <c r="O536" s="67"/>
      <c r="P536" s="67"/>
      <c r="Q536" s="67"/>
      <c r="R536" s="67"/>
      <c r="S536" s="67"/>
      <c r="T536" s="67"/>
      <c r="U536" s="67"/>
      <c r="V536" s="67"/>
      <c r="W536" s="67"/>
      <c r="X536" s="67"/>
      <c r="Y536" s="67"/>
      <c r="Z536" s="67"/>
      <c r="AA536" s="67"/>
      <c r="AB536" s="67"/>
      <c r="AC536" s="67"/>
      <c r="AD536" s="67"/>
      <c r="AE536" s="67"/>
      <c r="AF536" s="67"/>
      <c r="AG536" s="67"/>
      <c r="AH536" s="67"/>
      <c r="AI536" s="67"/>
      <c r="AJ536" s="67"/>
      <c r="AK536" s="67"/>
    </row>
    <row r="537" spans="7:37">
      <c r="G537" s="67"/>
      <c r="H537" s="67"/>
      <c r="I537" s="67"/>
      <c r="J537" s="67"/>
      <c r="K537" s="67"/>
      <c r="L537" s="67"/>
      <c r="M537" s="67"/>
      <c r="N537" s="67"/>
      <c r="O537" s="67"/>
      <c r="P537" s="67"/>
      <c r="Q537" s="67"/>
      <c r="R537" s="67"/>
      <c r="S537" s="67"/>
      <c r="T537" s="67"/>
      <c r="U537" s="67"/>
      <c r="V537" s="67"/>
      <c r="W537" s="67"/>
      <c r="X537" s="67"/>
      <c r="Y537" s="67"/>
      <c r="Z537" s="67"/>
      <c r="AA537" s="67"/>
      <c r="AB537" s="67"/>
      <c r="AC537" s="67"/>
      <c r="AD537" s="67"/>
      <c r="AE537" s="67"/>
      <c r="AF537" s="67"/>
      <c r="AG537" s="67"/>
      <c r="AH537" s="67"/>
      <c r="AI537" s="67"/>
      <c r="AJ537" s="67"/>
      <c r="AK537" s="67"/>
    </row>
    <row r="538" spans="7:37">
      <c r="G538" s="67"/>
      <c r="H538" s="67"/>
      <c r="I538" s="67"/>
      <c r="J538" s="67"/>
      <c r="K538" s="67"/>
      <c r="L538" s="67"/>
      <c r="M538" s="67"/>
      <c r="N538" s="67"/>
      <c r="O538" s="67"/>
      <c r="P538" s="67"/>
      <c r="Q538" s="67"/>
      <c r="R538" s="67"/>
      <c r="S538" s="67"/>
      <c r="T538" s="67"/>
      <c r="U538" s="67"/>
      <c r="V538" s="67"/>
      <c r="W538" s="67"/>
      <c r="X538" s="67"/>
      <c r="Y538" s="67"/>
      <c r="Z538" s="67"/>
      <c r="AA538" s="67"/>
      <c r="AB538" s="67"/>
      <c r="AC538" s="67"/>
      <c r="AD538" s="67"/>
      <c r="AE538" s="67"/>
      <c r="AF538" s="67"/>
      <c r="AG538" s="67"/>
      <c r="AH538" s="67"/>
      <c r="AI538" s="67"/>
      <c r="AJ538" s="67"/>
      <c r="AK538" s="67"/>
    </row>
    <row r="539" spans="7:37">
      <c r="G539" s="67"/>
      <c r="H539" s="67"/>
      <c r="I539" s="67"/>
      <c r="J539" s="67"/>
      <c r="K539" s="67"/>
      <c r="L539" s="67"/>
      <c r="M539" s="67"/>
      <c r="N539" s="67"/>
      <c r="O539" s="67"/>
      <c r="P539" s="67"/>
      <c r="Q539" s="67"/>
      <c r="R539" s="67"/>
      <c r="S539" s="67"/>
      <c r="T539" s="67"/>
      <c r="U539" s="67"/>
      <c r="V539" s="67"/>
      <c r="W539" s="67"/>
      <c r="X539" s="67"/>
      <c r="Y539" s="67"/>
      <c r="Z539" s="67"/>
      <c r="AA539" s="67"/>
      <c r="AB539" s="67"/>
      <c r="AC539" s="67"/>
      <c r="AD539" s="67"/>
      <c r="AE539" s="67"/>
      <c r="AF539" s="67"/>
      <c r="AG539" s="67"/>
      <c r="AH539" s="67"/>
      <c r="AI539" s="67"/>
      <c r="AJ539" s="67"/>
      <c r="AK539" s="67"/>
    </row>
    <row r="540" spans="7:37">
      <c r="G540" s="67"/>
      <c r="H540" s="67"/>
      <c r="I540" s="67"/>
      <c r="J540" s="67"/>
      <c r="K540" s="67"/>
      <c r="L540" s="67"/>
      <c r="M540" s="67"/>
      <c r="N540" s="67"/>
      <c r="O540" s="67"/>
      <c r="P540" s="67"/>
      <c r="Q540" s="67"/>
      <c r="R540" s="67"/>
      <c r="S540" s="67"/>
      <c r="T540" s="67"/>
      <c r="U540" s="67"/>
      <c r="V540" s="67"/>
      <c r="W540" s="67"/>
      <c r="X540" s="67"/>
      <c r="Y540" s="67"/>
      <c r="Z540" s="67"/>
      <c r="AA540" s="67"/>
      <c r="AB540" s="67"/>
      <c r="AC540" s="67"/>
      <c r="AD540" s="67"/>
      <c r="AE540" s="67"/>
      <c r="AF540" s="67"/>
      <c r="AG540" s="67"/>
      <c r="AH540" s="67"/>
      <c r="AI540" s="67"/>
      <c r="AJ540" s="67"/>
      <c r="AK540" s="67"/>
    </row>
    <row r="541" spans="7:37">
      <c r="G541" s="67"/>
      <c r="H541" s="67"/>
      <c r="I541" s="67"/>
      <c r="J541" s="67"/>
      <c r="K541" s="67"/>
      <c r="L541" s="67"/>
      <c r="M541" s="67"/>
      <c r="N541" s="67"/>
      <c r="O541" s="67"/>
      <c r="P541" s="67"/>
      <c r="Q541" s="67"/>
      <c r="R541" s="67"/>
      <c r="S541" s="67"/>
      <c r="T541" s="67"/>
      <c r="U541" s="67"/>
      <c r="V541" s="67"/>
      <c r="W541" s="67"/>
      <c r="X541" s="67"/>
      <c r="Y541" s="67"/>
      <c r="Z541" s="67"/>
      <c r="AA541" s="67"/>
      <c r="AB541" s="67"/>
      <c r="AC541" s="67"/>
      <c r="AD541" s="67"/>
      <c r="AE541" s="67"/>
      <c r="AF541" s="67"/>
      <c r="AG541" s="67"/>
      <c r="AH541" s="67"/>
      <c r="AI541" s="67"/>
      <c r="AJ541" s="67"/>
      <c r="AK541" s="67"/>
    </row>
    <row r="542" spans="7:37">
      <c r="G542" s="67"/>
      <c r="H542" s="67"/>
      <c r="I542" s="67"/>
      <c r="J542" s="67"/>
      <c r="K542" s="67"/>
      <c r="L542" s="67"/>
      <c r="M542" s="67"/>
      <c r="N542" s="67"/>
      <c r="O542" s="67"/>
      <c r="P542" s="67"/>
      <c r="Q542" s="67"/>
      <c r="R542" s="67"/>
      <c r="S542" s="67"/>
      <c r="T542" s="67"/>
      <c r="U542" s="67"/>
      <c r="V542" s="67"/>
      <c r="W542" s="67"/>
      <c r="X542" s="67"/>
      <c r="Y542" s="67"/>
      <c r="Z542" s="67"/>
      <c r="AA542" s="67"/>
      <c r="AB542" s="67"/>
      <c r="AC542" s="67"/>
      <c r="AD542" s="67"/>
      <c r="AE542" s="67"/>
      <c r="AF542" s="67"/>
      <c r="AG542" s="67"/>
      <c r="AH542" s="67"/>
      <c r="AI542" s="67"/>
      <c r="AJ542" s="67"/>
      <c r="AK542" s="67"/>
    </row>
    <row r="543" spans="7:37">
      <c r="G543" s="67"/>
      <c r="H543" s="67"/>
      <c r="I543" s="67"/>
      <c r="J543" s="67"/>
      <c r="K543" s="67"/>
      <c r="L543" s="67"/>
      <c r="M543" s="67"/>
      <c r="N543" s="67"/>
      <c r="O543" s="67"/>
      <c r="P543" s="67"/>
      <c r="Q543" s="67"/>
      <c r="R543" s="67"/>
      <c r="S543" s="67"/>
      <c r="T543" s="67"/>
      <c r="U543" s="67"/>
      <c r="V543" s="67"/>
      <c r="W543" s="67"/>
      <c r="X543" s="67"/>
      <c r="Y543" s="67"/>
      <c r="Z543" s="67"/>
      <c r="AA543" s="67"/>
      <c r="AB543" s="67"/>
      <c r="AC543" s="67"/>
      <c r="AD543" s="67"/>
      <c r="AE543" s="67"/>
      <c r="AF543" s="67"/>
      <c r="AG543" s="67"/>
      <c r="AH543" s="67"/>
      <c r="AI543" s="67"/>
      <c r="AJ543" s="67"/>
      <c r="AK543" s="67"/>
    </row>
    <row r="544" spans="7:37">
      <c r="G544" s="67"/>
      <c r="H544" s="67"/>
      <c r="I544" s="67"/>
      <c r="J544" s="67"/>
      <c r="K544" s="67"/>
      <c r="L544" s="67"/>
      <c r="M544" s="67"/>
      <c r="N544" s="67"/>
      <c r="O544" s="67"/>
      <c r="P544" s="67"/>
      <c r="Q544" s="67"/>
      <c r="R544" s="67"/>
      <c r="S544" s="67"/>
      <c r="T544" s="67"/>
      <c r="U544" s="67"/>
      <c r="V544" s="67"/>
      <c r="W544" s="67"/>
      <c r="X544" s="67"/>
      <c r="Y544" s="67"/>
      <c r="Z544" s="67"/>
      <c r="AA544" s="67"/>
      <c r="AB544" s="67"/>
      <c r="AC544" s="67"/>
      <c r="AD544" s="67"/>
      <c r="AE544" s="67"/>
      <c r="AF544" s="67"/>
      <c r="AG544" s="67"/>
      <c r="AH544" s="67"/>
      <c r="AI544" s="67"/>
      <c r="AJ544" s="67"/>
      <c r="AK544" s="67"/>
    </row>
    <row r="545" spans="7:37">
      <c r="G545" s="67"/>
      <c r="H545" s="67"/>
      <c r="I545" s="67"/>
      <c r="J545" s="67"/>
      <c r="K545" s="67"/>
      <c r="L545" s="67"/>
      <c r="M545" s="67"/>
      <c r="N545" s="67"/>
      <c r="O545" s="67"/>
      <c r="P545" s="67"/>
      <c r="Q545" s="67"/>
      <c r="R545" s="67"/>
      <c r="S545" s="67"/>
      <c r="T545" s="67"/>
      <c r="U545" s="67"/>
      <c r="V545" s="67"/>
      <c r="W545" s="67"/>
      <c r="X545" s="67"/>
      <c r="Y545" s="67"/>
      <c r="Z545" s="67"/>
      <c r="AA545" s="67"/>
      <c r="AB545" s="67"/>
      <c r="AC545" s="67"/>
      <c r="AD545" s="67"/>
      <c r="AE545" s="67"/>
      <c r="AF545" s="67"/>
      <c r="AG545" s="67"/>
      <c r="AH545" s="67"/>
      <c r="AI545" s="67"/>
      <c r="AJ545" s="67"/>
      <c r="AK545" s="67"/>
    </row>
    <row r="546" spans="7:37">
      <c r="G546" s="67"/>
      <c r="H546" s="67"/>
      <c r="I546" s="67"/>
      <c r="J546" s="67"/>
      <c r="K546" s="67"/>
      <c r="L546" s="67"/>
      <c r="M546" s="67"/>
      <c r="N546" s="67"/>
      <c r="O546" s="67"/>
      <c r="P546" s="67"/>
      <c r="Q546" s="67"/>
      <c r="R546" s="67"/>
      <c r="S546" s="67"/>
      <c r="T546" s="67"/>
      <c r="U546" s="67"/>
      <c r="V546" s="67"/>
      <c r="W546" s="67"/>
      <c r="X546" s="67"/>
      <c r="Y546" s="67"/>
      <c r="Z546" s="67"/>
      <c r="AA546" s="67"/>
      <c r="AB546" s="67"/>
      <c r="AC546" s="67"/>
      <c r="AD546" s="67"/>
      <c r="AE546" s="67"/>
      <c r="AF546" s="67"/>
      <c r="AG546" s="67"/>
      <c r="AH546" s="67"/>
      <c r="AI546" s="67"/>
      <c r="AJ546" s="67"/>
      <c r="AK546" s="67"/>
    </row>
    <row r="547" spans="7:37">
      <c r="G547" s="67"/>
      <c r="H547" s="67"/>
      <c r="I547" s="67"/>
      <c r="J547" s="67"/>
      <c r="K547" s="67"/>
      <c r="L547" s="67"/>
      <c r="M547" s="67"/>
      <c r="N547" s="67"/>
      <c r="O547" s="67"/>
      <c r="P547" s="67"/>
      <c r="Q547" s="67"/>
      <c r="R547" s="67"/>
      <c r="S547" s="67"/>
      <c r="T547" s="67"/>
      <c r="U547" s="67"/>
      <c r="V547" s="67"/>
      <c r="W547" s="67"/>
      <c r="X547" s="67"/>
      <c r="Y547" s="67"/>
      <c r="Z547" s="67"/>
      <c r="AA547" s="67"/>
      <c r="AB547" s="67"/>
      <c r="AC547" s="67"/>
      <c r="AD547" s="67"/>
      <c r="AE547" s="67"/>
      <c r="AF547" s="67"/>
      <c r="AG547" s="67"/>
      <c r="AH547" s="67"/>
      <c r="AI547" s="67"/>
      <c r="AJ547" s="67"/>
      <c r="AK547" s="67"/>
    </row>
    <row r="548" spans="7:37">
      <c r="G548" s="67"/>
      <c r="H548" s="67"/>
      <c r="I548" s="67"/>
      <c r="J548" s="67"/>
      <c r="K548" s="67"/>
      <c r="L548" s="67"/>
      <c r="M548" s="67"/>
      <c r="N548" s="67"/>
      <c r="O548" s="67"/>
      <c r="P548" s="67"/>
      <c r="Q548" s="67"/>
      <c r="R548" s="67"/>
      <c r="S548" s="67"/>
      <c r="T548" s="67"/>
      <c r="U548" s="67"/>
      <c r="V548" s="67"/>
      <c r="W548" s="67"/>
      <c r="X548" s="67"/>
      <c r="Y548" s="67"/>
      <c r="Z548" s="67"/>
      <c r="AA548" s="67"/>
      <c r="AB548" s="67"/>
      <c r="AC548" s="67"/>
      <c r="AD548" s="67"/>
      <c r="AE548" s="67"/>
      <c r="AF548" s="67"/>
      <c r="AG548" s="67"/>
      <c r="AH548" s="67"/>
      <c r="AI548" s="67"/>
      <c r="AJ548" s="67"/>
      <c r="AK548" s="67"/>
    </row>
    <row r="549" spans="7:37">
      <c r="G549" s="67"/>
      <c r="H549" s="67"/>
      <c r="I549" s="67"/>
      <c r="J549" s="67"/>
      <c r="K549" s="67"/>
      <c r="L549" s="67"/>
      <c r="M549" s="67"/>
      <c r="N549" s="67"/>
      <c r="O549" s="67"/>
      <c r="P549" s="67"/>
      <c r="Q549" s="67"/>
      <c r="R549" s="67"/>
      <c r="S549" s="67"/>
      <c r="T549" s="67"/>
      <c r="U549" s="67"/>
      <c r="V549" s="67"/>
      <c r="W549" s="67"/>
      <c r="X549" s="67"/>
      <c r="Y549" s="67"/>
      <c r="Z549" s="67"/>
      <c r="AA549" s="67"/>
      <c r="AB549" s="67"/>
      <c r="AC549" s="67"/>
      <c r="AD549" s="67"/>
      <c r="AE549" s="67"/>
      <c r="AF549" s="67"/>
      <c r="AG549" s="67"/>
      <c r="AH549" s="67"/>
      <c r="AI549" s="67"/>
      <c r="AJ549" s="67"/>
      <c r="AK549" s="67"/>
    </row>
    <row r="550" spans="7:37">
      <c r="G550" s="67"/>
      <c r="H550" s="67"/>
      <c r="I550" s="67"/>
      <c r="J550" s="67"/>
      <c r="K550" s="67"/>
      <c r="L550" s="67"/>
      <c r="M550" s="67"/>
      <c r="N550" s="67"/>
      <c r="O550" s="67"/>
      <c r="P550" s="67"/>
      <c r="Q550" s="67"/>
      <c r="R550" s="67"/>
      <c r="S550" s="67"/>
      <c r="T550" s="67"/>
      <c r="U550" s="67"/>
      <c r="V550" s="67"/>
      <c r="W550" s="67"/>
      <c r="X550" s="67"/>
      <c r="Y550" s="67"/>
      <c r="Z550" s="67"/>
      <c r="AA550" s="67"/>
      <c r="AB550" s="67"/>
      <c r="AC550" s="67"/>
      <c r="AD550" s="67"/>
      <c r="AE550" s="67"/>
      <c r="AF550" s="67"/>
      <c r="AG550" s="67"/>
      <c r="AH550" s="67"/>
      <c r="AI550" s="67"/>
      <c r="AJ550" s="67"/>
      <c r="AK550" s="67"/>
    </row>
    <row r="551" spans="7:37">
      <c r="G551" s="67"/>
      <c r="H551" s="67"/>
      <c r="I551" s="67"/>
      <c r="J551" s="67"/>
      <c r="K551" s="67"/>
      <c r="L551" s="67"/>
      <c r="M551" s="67"/>
      <c r="N551" s="67"/>
      <c r="O551" s="67"/>
      <c r="P551" s="67"/>
      <c r="Q551" s="67"/>
      <c r="R551" s="67"/>
      <c r="S551" s="67"/>
      <c r="T551" s="67"/>
      <c r="U551" s="67"/>
      <c r="V551" s="67"/>
      <c r="W551" s="67"/>
      <c r="X551" s="67"/>
      <c r="Y551" s="67"/>
      <c r="Z551" s="67"/>
      <c r="AA551" s="67"/>
      <c r="AB551" s="67"/>
      <c r="AC551" s="67"/>
      <c r="AD551" s="67"/>
      <c r="AE551" s="67"/>
      <c r="AF551" s="67"/>
      <c r="AG551" s="67"/>
      <c r="AH551" s="67"/>
      <c r="AI551" s="67"/>
      <c r="AJ551" s="67"/>
      <c r="AK551" s="67"/>
    </row>
    <row r="552" spans="7:37">
      <c r="G552" s="67"/>
      <c r="H552" s="67"/>
      <c r="I552" s="67"/>
      <c r="J552" s="67"/>
      <c r="K552" s="67"/>
      <c r="L552" s="67"/>
      <c r="M552" s="67"/>
      <c r="N552" s="67"/>
      <c r="O552" s="67"/>
      <c r="P552" s="67"/>
      <c r="Q552" s="67"/>
      <c r="R552" s="67"/>
      <c r="S552" s="67"/>
      <c r="T552" s="67"/>
      <c r="U552" s="67"/>
      <c r="V552" s="67"/>
      <c r="W552" s="67"/>
      <c r="X552" s="67"/>
      <c r="Y552" s="67"/>
      <c r="Z552" s="67"/>
      <c r="AA552" s="67"/>
      <c r="AB552" s="67"/>
      <c r="AC552" s="67"/>
      <c r="AD552" s="67"/>
      <c r="AE552" s="67"/>
      <c r="AF552" s="67"/>
      <c r="AG552" s="67"/>
      <c r="AH552" s="67"/>
      <c r="AI552" s="67"/>
      <c r="AJ552" s="67"/>
      <c r="AK552" s="67"/>
    </row>
    <row r="553" spans="7:37">
      <c r="G553" s="67"/>
      <c r="H553" s="67"/>
      <c r="I553" s="67"/>
      <c r="J553" s="67"/>
      <c r="K553" s="67"/>
      <c r="L553" s="67"/>
      <c r="M553" s="67"/>
      <c r="N553" s="67"/>
      <c r="O553" s="67"/>
      <c r="P553" s="67"/>
      <c r="Q553" s="67"/>
      <c r="R553" s="67"/>
      <c r="S553" s="67"/>
      <c r="T553" s="67"/>
      <c r="U553" s="67"/>
      <c r="V553" s="67"/>
      <c r="W553" s="67"/>
      <c r="X553" s="67"/>
      <c r="Y553" s="67"/>
      <c r="Z553" s="67"/>
      <c r="AA553" s="67"/>
      <c r="AB553" s="67"/>
      <c r="AC553" s="67"/>
      <c r="AD553" s="67"/>
      <c r="AE553" s="67"/>
      <c r="AF553" s="67"/>
      <c r="AG553" s="67"/>
      <c r="AH553" s="67"/>
      <c r="AI553" s="67"/>
      <c r="AJ553" s="67"/>
      <c r="AK553" s="67"/>
    </row>
    <row r="554" spans="7:37">
      <c r="G554" s="67"/>
      <c r="H554" s="67"/>
      <c r="I554" s="67"/>
      <c r="J554" s="67"/>
      <c r="K554" s="67"/>
      <c r="L554" s="67"/>
      <c r="M554" s="67"/>
      <c r="N554" s="67"/>
      <c r="O554" s="67"/>
      <c r="P554" s="67"/>
      <c r="Q554" s="67"/>
      <c r="R554" s="67"/>
      <c r="S554" s="67"/>
      <c r="T554" s="67"/>
      <c r="U554" s="67"/>
      <c r="V554" s="67"/>
      <c r="W554" s="67"/>
      <c r="X554" s="67"/>
      <c r="Y554" s="67"/>
      <c r="Z554" s="67"/>
      <c r="AA554" s="67"/>
      <c r="AB554" s="67"/>
      <c r="AC554" s="67"/>
      <c r="AD554" s="67"/>
      <c r="AE554" s="67"/>
      <c r="AF554" s="67"/>
      <c r="AG554" s="67"/>
      <c r="AH554" s="67"/>
      <c r="AI554" s="67"/>
      <c r="AJ554" s="67"/>
      <c r="AK554" s="67"/>
    </row>
    <row r="555" spans="7:37">
      <c r="G555" s="67"/>
      <c r="H555" s="67"/>
      <c r="I555" s="67"/>
      <c r="J555" s="67"/>
      <c r="K555" s="67"/>
      <c r="L555" s="67"/>
      <c r="M555" s="67"/>
      <c r="N555" s="67"/>
      <c r="O555" s="67"/>
      <c r="P555" s="67"/>
      <c r="Q555" s="67"/>
      <c r="R555" s="67"/>
      <c r="S555" s="67"/>
      <c r="T555" s="67"/>
      <c r="U555" s="67"/>
      <c r="V555" s="67"/>
      <c r="W555" s="67"/>
      <c r="X555" s="67"/>
      <c r="Y555" s="67"/>
      <c r="Z555" s="67"/>
      <c r="AA555" s="67"/>
      <c r="AB555" s="67"/>
      <c r="AC555" s="67"/>
      <c r="AD555" s="67"/>
      <c r="AE555" s="67"/>
      <c r="AF555" s="67"/>
      <c r="AG555" s="67"/>
      <c r="AH555" s="67"/>
      <c r="AI555" s="67"/>
      <c r="AJ555" s="67"/>
      <c r="AK555" s="67"/>
    </row>
    <row r="556" spans="7:37">
      <c r="G556" s="67"/>
      <c r="H556" s="67"/>
      <c r="I556" s="67"/>
      <c r="J556" s="67"/>
      <c r="K556" s="67"/>
      <c r="L556" s="67"/>
      <c r="M556" s="67"/>
      <c r="N556" s="67"/>
      <c r="O556" s="67"/>
      <c r="P556" s="67"/>
      <c r="Q556" s="67"/>
      <c r="R556" s="67"/>
      <c r="S556" s="67"/>
      <c r="T556" s="67"/>
      <c r="U556" s="67"/>
      <c r="V556" s="67"/>
      <c r="W556" s="67"/>
      <c r="X556" s="67"/>
      <c r="Y556" s="67"/>
      <c r="Z556" s="67"/>
      <c r="AA556" s="67"/>
      <c r="AB556" s="67"/>
      <c r="AC556" s="67"/>
      <c r="AD556" s="67"/>
      <c r="AE556" s="67"/>
      <c r="AF556" s="67"/>
      <c r="AG556" s="67"/>
      <c r="AH556" s="67"/>
      <c r="AI556" s="67"/>
      <c r="AJ556" s="67"/>
      <c r="AK556" s="67"/>
    </row>
    <row r="557" spans="7:37">
      <c r="G557" s="67"/>
      <c r="H557" s="67"/>
      <c r="I557" s="67"/>
      <c r="J557" s="67"/>
      <c r="K557" s="67"/>
      <c r="L557" s="67"/>
      <c r="M557" s="67"/>
      <c r="N557" s="67"/>
      <c r="O557" s="67"/>
      <c r="P557" s="67"/>
      <c r="Q557" s="67"/>
      <c r="R557" s="67"/>
      <c r="S557" s="67"/>
      <c r="T557" s="67"/>
      <c r="U557" s="67"/>
      <c r="V557" s="67"/>
      <c r="W557" s="67"/>
      <c r="X557" s="67"/>
      <c r="Y557" s="67"/>
      <c r="Z557" s="67"/>
      <c r="AA557" s="67"/>
      <c r="AB557" s="67"/>
      <c r="AC557" s="67"/>
      <c r="AD557" s="67"/>
      <c r="AE557" s="67"/>
      <c r="AF557" s="67"/>
      <c r="AG557" s="67"/>
      <c r="AH557" s="67"/>
      <c r="AI557" s="67"/>
      <c r="AJ557" s="67"/>
      <c r="AK557" s="67"/>
    </row>
    <row r="558" spans="7:37">
      <c r="G558" s="67"/>
      <c r="H558" s="67"/>
      <c r="I558" s="67"/>
      <c r="J558" s="67"/>
      <c r="K558" s="67"/>
      <c r="L558" s="67"/>
      <c r="M558" s="67"/>
      <c r="N558" s="67"/>
      <c r="O558" s="67"/>
      <c r="P558" s="67"/>
      <c r="Q558" s="67"/>
      <c r="R558" s="67"/>
      <c r="S558" s="67"/>
      <c r="T558" s="67"/>
      <c r="U558" s="67"/>
      <c r="V558" s="67"/>
      <c r="W558" s="67"/>
      <c r="X558" s="67"/>
      <c r="Y558" s="67"/>
      <c r="Z558" s="67"/>
      <c r="AA558" s="67"/>
      <c r="AB558" s="67"/>
      <c r="AC558" s="67"/>
      <c r="AD558" s="67"/>
      <c r="AE558" s="67"/>
      <c r="AF558" s="67"/>
      <c r="AG558" s="67"/>
      <c r="AH558" s="67"/>
      <c r="AI558" s="67"/>
      <c r="AJ558" s="67"/>
      <c r="AK558" s="67"/>
    </row>
    <row r="559" spans="7:37">
      <c r="G559" s="67"/>
      <c r="H559" s="67"/>
      <c r="I559" s="67"/>
      <c r="J559" s="67"/>
      <c r="K559" s="67"/>
      <c r="L559" s="67"/>
      <c r="M559" s="67"/>
      <c r="N559" s="67"/>
      <c r="O559" s="67"/>
      <c r="P559" s="67"/>
      <c r="Q559" s="67"/>
      <c r="R559" s="67"/>
      <c r="S559" s="67"/>
      <c r="T559" s="67"/>
      <c r="U559" s="67"/>
      <c r="V559" s="67"/>
      <c r="W559" s="67"/>
      <c r="X559" s="67"/>
      <c r="Y559" s="67"/>
      <c r="Z559" s="67"/>
      <c r="AA559" s="67"/>
      <c r="AB559" s="67"/>
      <c r="AC559" s="67"/>
      <c r="AD559" s="67"/>
      <c r="AE559" s="67"/>
      <c r="AF559" s="67"/>
      <c r="AG559" s="67"/>
      <c r="AH559" s="67"/>
      <c r="AI559" s="67"/>
      <c r="AJ559" s="67"/>
      <c r="AK559" s="67"/>
    </row>
    <row r="560" spans="7:37">
      <c r="G560" s="67"/>
      <c r="H560" s="67"/>
      <c r="I560" s="67"/>
      <c r="J560" s="67"/>
      <c r="K560" s="67"/>
      <c r="L560" s="67"/>
      <c r="M560" s="67"/>
      <c r="N560" s="67"/>
      <c r="O560" s="67"/>
      <c r="P560" s="67"/>
      <c r="Q560" s="67"/>
      <c r="R560" s="67"/>
      <c r="S560" s="67"/>
      <c r="T560" s="67"/>
      <c r="U560" s="67"/>
      <c r="V560" s="67"/>
      <c r="W560" s="67"/>
      <c r="X560" s="67"/>
      <c r="Y560" s="67"/>
      <c r="Z560" s="67"/>
      <c r="AA560" s="67"/>
      <c r="AB560" s="67"/>
      <c r="AC560" s="67"/>
      <c r="AD560" s="67"/>
      <c r="AE560" s="67"/>
      <c r="AF560" s="67"/>
      <c r="AG560" s="67"/>
      <c r="AH560" s="67"/>
      <c r="AI560" s="67"/>
      <c r="AJ560" s="67"/>
      <c r="AK560" s="67"/>
    </row>
    <row r="561" spans="7:37">
      <c r="G561" s="67"/>
      <c r="H561" s="67"/>
      <c r="I561" s="67"/>
      <c r="J561" s="67"/>
      <c r="K561" s="67"/>
      <c r="L561" s="67"/>
      <c r="M561" s="67"/>
      <c r="N561" s="67"/>
      <c r="O561" s="67"/>
      <c r="P561" s="67"/>
      <c r="Q561" s="67"/>
      <c r="R561" s="67"/>
      <c r="S561" s="67"/>
      <c r="T561" s="67"/>
      <c r="U561" s="67"/>
      <c r="V561" s="67"/>
      <c r="W561" s="67"/>
      <c r="X561" s="67"/>
      <c r="Y561" s="67"/>
      <c r="Z561" s="67"/>
      <c r="AA561" s="67"/>
      <c r="AB561" s="67"/>
      <c r="AC561" s="67"/>
      <c r="AD561" s="67"/>
      <c r="AE561" s="67"/>
      <c r="AF561" s="67"/>
      <c r="AG561" s="67"/>
      <c r="AH561" s="67"/>
      <c r="AI561" s="67"/>
      <c r="AJ561" s="67"/>
      <c r="AK561" s="67"/>
    </row>
    <row r="562" spans="7:37">
      <c r="G562" s="67"/>
      <c r="H562" s="67"/>
      <c r="I562" s="67"/>
      <c r="J562" s="67"/>
      <c r="K562" s="67"/>
      <c r="L562" s="67"/>
      <c r="M562" s="67"/>
      <c r="N562" s="67"/>
      <c r="O562" s="67"/>
      <c r="P562" s="67"/>
      <c r="Q562" s="67"/>
      <c r="R562" s="67"/>
      <c r="S562" s="67"/>
      <c r="T562" s="67"/>
      <c r="U562" s="67"/>
      <c r="V562" s="67"/>
      <c r="W562" s="67"/>
      <c r="X562" s="67"/>
      <c r="Y562" s="67"/>
      <c r="Z562" s="67"/>
      <c r="AA562" s="67"/>
      <c r="AB562" s="67"/>
      <c r="AC562" s="67"/>
      <c r="AD562" s="67"/>
      <c r="AE562" s="67"/>
      <c r="AF562" s="67"/>
      <c r="AG562" s="67"/>
      <c r="AH562" s="67"/>
      <c r="AI562" s="67"/>
      <c r="AJ562" s="67"/>
      <c r="AK562" s="67"/>
    </row>
    <row r="563" spans="7:37">
      <c r="G563" s="67"/>
      <c r="H563" s="67"/>
      <c r="I563" s="67"/>
      <c r="J563" s="67"/>
      <c r="K563" s="67"/>
      <c r="L563" s="67"/>
      <c r="M563" s="67"/>
      <c r="N563" s="67"/>
      <c r="O563" s="67"/>
      <c r="P563" s="67"/>
      <c r="Q563" s="67"/>
      <c r="R563" s="67"/>
      <c r="S563" s="67"/>
      <c r="T563" s="67"/>
      <c r="U563" s="67"/>
      <c r="V563" s="67"/>
      <c r="W563" s="67"/>
      <c r="X563" s="67"/>
      <c r="Y563" s="67"/>
      <c r="Z563" s="67"/>
      <c r="AA563" s="67"/>
      <c r="AB563" s="67"/>
      <c r="AC563" s="67"/>
      <c r="AD563" s="67"/>
      <c r="AE563" s="67"/>
      <c r="AF563" s="67"/>
      <c r="AG563" s="67"/>
      <c r="AH563" s="67"/>
      <c r="AI563" s="67"/>
      <c r="AJ563" s="67"/>
      <c r="AK563" s="67"/>
    </row>
    <row r="564" spans="7:37">
      <c r="G564" s="67"/>
      <c r="H564" s="67"/>
      <c r="I564" s="67"/>
      <c r="J564" s="67"/>
      <c r="K564" s="67"/>
      <c r="L564" s="67"/>
      <c r="M564" s="67"/>
      <c r="N564" s="67"/>
      <c r="O564" s="67"/>
      <c r="P564" s="67"/>
      <c r="Q564" s="67"/>
      <c r="R564" s="67"/>
      <c r="S564" s="67"/>
      <c r="T564" s="67"/>
      <c r="U564" s="67"/>
      <c r="V564" s="67"/>
      <c r="W564" s="67"/>
      <c r="X564" s="67"/>
      <c r="Y564" s="67"/>
      <c r="Z564" s="67"/>
      <c r="AA564" s="67"/>
      <c r="AB564" s="67"/>
      <c r="AC564" s="67"/>
      <c r="AD564" s="67"/>
      <c r="AE564" s="67"/>
      <c r="AF564" s="67"/>
      <c r="AG564" s="67"/>
      <c r="AH564" s="67"/>
      <c r="AI564" s="67"/>
      <c r="AJ564" s="67"/>
      <c r="AK564" s="67"/>
    </row>
    <row r="565" spans="7:37">
      <c r="G565" s="67"/>
      <c r="H565" s="67"/>
      <c r="I565" s="67"/>
      <c r="J565" s="67"/>
      <c r="K565" s="67"/>
      <c r="L565" s="67"/>
      <c r="M565" s="67"/>
      <c r="N565" s="67"/>
      <c r="O565" s="67"/>
      <c r="P565" s="67"/>
      <c r="Q565" s="67"/>
      <c r="R565" s="67"/>
      <c r="S565" s="67"/>
      <c r="T565" s="67"/>
      <c r="U565" s="67"/>
      <c r="V565" s="67"/>
      <c r="W565" s="67"/>
      <c r="X565" s="67"/>
      <c r="Y565" s="67"/>
      <c r="Z565" s="67"/>
      <c r="AA565" s="67"/>
      <c r="AB565" s="67"/>
      <c r="AC565" s="67"/>
      <c r="AD565" s="67"/>
      <c r="AE565" s="67"/>
      <c r="AF565" s="67"/>
      <c r="AG565" s="67"/>
      <c r="AH565" s="67"/>
      <c r="AI565" s="67"/>
      <c r="AJ565" s="67"/>
      <c r="AK565" s="67"/>
    </row>
    <row r="566" spans="7:37">
      <c r="G566" s="67"/>
      <c r="H566" s="67"/>
      <c r="I566" s="67"/>
      <c r="J566" s="67"/>
      <c r="K566" s="67"/>
      <c r="L566" s="67"/>
      <c r="M566" s="67"/>
      <c r="N566" s="67"/>
      <c r="O566" s="67"/>
      <c r="P566" s="67"/>
      <c r="Q566" s="67"/>
      <c r="R566" s="67"/>
      <c r="S566" s="67"/>
      <c r="T566" s="67"/>
      <c r="U566" s="67"/>
      <c r="V566" s="67"/>
      <c r="W566" s="67"/>
      <c r="X566" s="67"/>
      <c r="Y566" s="67"/>
      <c r="Z566" s="67"/>
      <c r="AA566" s="67"/>
      <c r="AB566" s="67"/>
      <c r="AC566" s="67"/>
      <c r="AD566" s="67"/>
      <c r="AE566" s="67"/>
      <c r="AF566" s="67"/>
      <c r="AG566" s="67"/>
      <c r="AH566" s="67"/>
      <c r="AI566" s="67"/>
      <c r="AJ566" s="67"/>
      <c r="AK566" s="67"/>
    </row>
    <row r="567" spans="7:37">
      <c r="G567" s="67"/>
      <c r="H567" s="67"/>
      <c r="I567" s="67"/>
      <c r="J567" s="67"/>
      <c r="K567" s="67"/>
      <c r="L567" s="67"/>
      <c r="M567" s="67"/>
      <c r="N567" s="67"/>
      <c r="O567" s="67"/>
      <c r="P567" s="67"/>
      <c r="Q567" s="67"/>
      <c r="R567" s="67"/>
      <c r="S567" s="67"/>
      <c r="T567" s="67"/>
      <c r="U567" s="67"/>
      <c r="V567" s="67"/>
      <c r="W567" s="67"/>
      <c r="X567" s="67"/>
      <c r="Y567" s="67"/>
      <c r="Z567" s="67"/>
      <c r="AA567" s="67"/>
      <c r="AB567" s="67"/>
      <c r="AC567" s="67"/>
      <c r="AD567" s="67"/>
      <c r="AE567" s="67"/>
      <c r="AF567" s="67"/>
      <c r="AG567" s="67"/>
      <c r="AH567" s="67"/>
      <c r="AI567" s="67"/>
      <c r="AJ567" s="67"/>
      <c r="AK567" s="67"/>
    </row>
    <row r="568" spans="7:37">
      <c r="G568" s="67"/>
      <c r="H568" s="67"/>
      <c r="I568" s="67"/>
      <c r="J568" s="67"/>
      <c r="K568" s="67"/>
      <c r="L568" s="67"/>
      <c r="M568" s="67"/>
      <c r="N568" s="67"/>
      <c r="O568" s="67"/>
      <c r="P568" s="67"/>
      <c r="Q568" s="67"/>
      <c r="R568" s="67"/>
      <c r="S568" s="67"/>
      <c r="T568" s="67"/>
      <c r="U568" s="67"/>
      <c r="V568" s="67"/>
      <c r="W568" s="67"/>
      <c r="X568" s="67"/>
      <c r="Y568" s="67"/>
      <c r="Z568" s="67"/>
      <c r="AA568" s="67"/>
      <c r="AB568" s="67"/>
      <c r="AC568" s="67"/>
      <c r="AD568" s="67"/>
      <c r="AE568" s="67"/>
      <c r="AF568" s="67"/>
      <c r="AG568" s="67"/>
      <c r="AH568" s="67"/>
      <c r="AI568" s="67"/>
      <c r="AJ568" s="67"/>
      <c r="AK568" s="67"/>
    </row>
    <row r="569" spans="7:37">
      <c r="G569" s="67"/>
      <c r="H569" s="67"/>
      <c r="I569" s="67"/>
      <c r="J569" s="67"/>
      <c r="K569" s="67"/>
      <c r="L569" s="67"/>
      <c r="M569" s="67"/>
      <c r="N569" s="67"/>
      <c r="O569" s="67"/>
      <c r="P569" s="67"/>
      <c r="Q569" s="67"/>
      <c r="R569" s="67"/>
      <c r="S569" s="67"/>
      <c r="T569" s="67"/>
      <c r="U569" s="67"/>
      <c r="V569" s="67"/>
      <c r="W569" s="67"/>
      <c r="X569" s="67"/>
      <c r="Y569" s="67"/>
      <c r="Z569" s="67"/>
      <c r="AA569" s="67"/>
      <c r="AB569" s="67"/>
      <c r="AC569" s="67"/>
      <c r="AD569" s="67"/>
      <c r="AE569" s="67"/>
      <c r="AF569" s="67"/>
      <c r="AG569" s="67"/>
      <c r="AH569" s="67"/>
      <c r="AI569" s="67"/>
      <c r="AJ569" s="67"/>
      <c r="AK569" s="67"/>
    </row>
    <row r="570" spans="7:37">
      <c r="G570" s="67"/>
      <c r="H570" s="67"/>
      <c r="I570" s="67"/>
      <c r="J570" s="67"/>
      <c r="K570" s="67"/>
      <c r="L570" s="67"/>
      <c r="M570" s="67"/>
      <c r="N570" s="67"/>
      <c r="O570" s="67"/>
      <c r="P570" s="67"/>
      <c r="Q570" s="67"/>
      <c r="R570" s="67"/>
      <c r="S570" s="67"/>
      <c r="T570" s="67"/>
      <c r="U570" s="67"/>
      <c r="V570" s="67"/>
      <c r="W570" s="67"/>
      <c r="X570" s="67"/>
      <c r="Y570" s="67"/>
      <c r="Z570" s="67"/>
      <c r="AA570" s="67"/>
      <c r="AB570" s="67"/>
      <c r="AC570" s="67"/>
      <c r="AD570" s="67"/>
      <c r="AE570" s="67"/>
      <c r="AF570" s="67"/>
      <c r="AG570" s="67"/>
      <c r="AH570" s="67"/>
      <c r="AI570" s="67"/>
      <c r="AJ570" s="67"/>
      <c r="AK570" s="67"/>
    </row>
    <row r="571" spans="7:37">
      <c r="G571" s="67"/>
      <c r="H571" s="67"/>
      <c r="I571" s="67"/>
      <c r="J571" s="67"/>
      <c r="K571" s="67"/>
      <c r="L571" s="67"/>
      <c r="M571" s="67"/>
      <c r="N571" s="67"/>
      <c r="O571" s="67"/>
      <c r="P571" s="67"/>
      <c r="Q571" s="67"/>
      <c r="R571" s="67"/>
      <c r="S571" s="67"/>
      <c r="T571" s="67"/>
      <c r="U571" s="67"/>
      <c r="V571" s="67"/>
      <c r="W571" s="67"/>
      <c r="X571" s="67"/>
      <c r="Y571" s="67"/>
      <c r="Z571" s="67"/>
      <c r="AA571" s="67"/>
      <c r="AB571" s="67"/>
      <c r="AC571" s="67"/>
      <c r="AD571" s="67"/>
      <c r="AE571" s="67"/>
      <c r="AF571" s="67"/>
      <c r="AG571" s="67"/>
      <c r="AH571" s="67"/>
      <c r="AI571" s="67"/>
      <c r="AJ571" s="67"/>
      <c r="AK571" s="67"/>
    </row>
    <row r="572" spans="7:37">
      <c r="G572" s="67"/>
      <c r="H572" s="67"/>
      <c r="I572" s="67"/>
      <c r="J572" s="67"/>
      <c r="K572" s="67"/>
      <c r="L572" s="67"/>
      <c r="M572" s="67"/>
      <c r="N572" s="67"/>
      <c r="O572" s="67"/>
      <c r="P572" s="67"/>
      <c r="Q572" s="67"/>
      <c r="R572" s="67"/>
      <c r="S572" s="67"/>
      <c r="T572" s="67"/>
      <c r="U572" s="67"/>
      <c r="V572" s="67"/>
      <c r="W572" s="67"/>
      <c r="X572" s="67"/>
      <c r="Y572" s="67"/>
      <c r="Z572" s="67"/>
      <c r="AA572" s="67"/>
      <c r="AB572" s="67"/>
      <c r="AC572" s="67"/>
      <c r="AD572" s="67"/>
      <c r="AE572" s="67"/>
      <c r="AF572" s="67"/>
      <c r="AG572" s="67"/>
      <c r="AH572" s="67"/>
      <c r="AI572" s="67"/>
      <c r="AJ572" s="67"/>
      <c r="AK572" s="67"/>
    </row>
    <row r="573" spans="7:37">
      <c r="G573" s="67"/>
      <c r="H573" s="67"/>
      <c r="I573" s="67"/>
      <c r="J573" s="67"/>
      <c r="K573" s="67"/>
      <c r="L573" s="67"/>
      <c r="M573" s="67"/>
      <c r="N573" s="67"/>
      <c r="O573" s="67"/>
      <c r="P573" s="67"/>
      <c r="Q573" s="67"/>
      <c r="R573" s="67"/>
      <c r="S573" s="67"/>
      <c r="T573" s="67"/>
      <c r="U573" s="67"/>
      <c r="V573" s="67"/>
      <c r="W573" s="67"/>
      <c r="X573" s="67"/>
      <c r="Y573" s="67"/>
      <c r="Z573" s="67"/>
      <c r="AA573" s="67"/>
      <c r="AB573" s="67"/>
      <c r="AC573" s="67"/>
      <c r="AD573" s="67"/>
      <c r="AE573" s="67"/>
      <c r="AF573" s="67"/>
      <c r="AG573" s="67"/>
      <c r="AH573" s="67"/>
      <c r="AI573" s="67"/>
      <c r="AJ573" s="67"/>
      <c r="AK573" s="67"/>
    </row>
    <row r="574" spans="7:37">
      <c r="G574" s="67"/>
      <c r="H574" s="67"/>
      <c r="I574" s="67"/>
      <c r="J574" s="67"/>
      <c r="K574" s="67"/>
      <c r="L574" s="67"/>
      <c r="M574" s="67"/>
      <c r="N574" s="67"/>
      <c r="O574" s="67"/>
      <c r="P574" s="67"/>
      <c r="Q574" s="67"/>
      <c r="R574" s="67"/>
      <c r="S574" s="67"/>
      <c r="T574" s="67"/>
      <c r="U574" s="67"/>
      <c r="V574" s="67"/>
      <c r="W574" s="67"/>
      <c r="X574" s="67"/>
      <c r="Y574" s="67"/>
      <c r="Z574" s="67"/>
      <c r="AA574" s="67"/>
      <c r="AB574" s="67"/>
      <c r="AC574" s="67"/>
      <c r="AD574" s="67"/>
      <c r="AE574" s="67"/>
      <c r="AF574" s="67"/>
      <c r="AG574" s="67"/>
      <c r="AH574" s="67"/>
      <c r="AI574" s="67"/>
      <c r="AJ574" s="67"/>
      <c r="AK574" s="67"/>
    </row>
    <row r="575" spans="7:37">
      <c r="G575" s="67"/>
      <c r="H575" s="67"/>
      <c r="I575" s="67"/>
      <c r="J575" s="67"/>
      <c r="K575" s="67"/>
      <c r="L575" s="67"/>
      <c r="M575" s="67"/>
      <c r="N575" s="67"/>
      <c r="O575" s="67"/>
      <c r="P575" s="67"/>
      <c r="Q575" s="67"/>
      <c r="R575" s="67"/>
      <c r="S575" s="67"/>
      <c r="T575" s="67"/>
      <c r="U575" s="67"/>
      <c r="V575" s="67"/>
      <c r="W575" s="67"/>
      <c r="X575" s="67"/>
      <c r="Y575" s="67"/>
      <c r="Z575" s="67"/>
      <c r="AA575" s="67"/>
      <c r="AB575" s="67"/>
      <c r="AC575" s="67"/>
      <c r="AD575" s="67"/>
      <c r="AE575" s="67"/>
      <c r="AF575" s="67"/>
      <c r="AG575" s="67"/>
      <c r="AH575" s="67"/>
      <c r="AI575" s="67"/>
      <c r="AJ575" s="67"/>
      <c r="AK575" s="67"/>
    </row>
    <row r="576" spans="7:37">
      <c r="G576" s="67"/>
      <c r="H576" s="67"/>
      <c r="I576" s="67"/>
      <c r="J576" s="67"/>
      <c r="K576" s="67"/>
      <c r="L576" s="67"/>
      <c r="M576" s="67"/>
      <c r="N576" s="67"/>
      <c r="O576" s="67"/>
      <c r="P576" s="67"/>
      <c r="Q576" s="67"/>
      <c r="R576" s="67"/>
      <c r="S576" s="67"/>
      <c r="T576" s="67"/>
      <c r="U576" s="67"/>
      <c r="V576" s="67"/>
      <c r="W576" s="67"/>
      <c r="X576" s="67"/>
      <c r="Y576" s="67"/>
      <c r="Z576" s="67"/>
      <c r="AA576" s="67"/>
      <c r="AB576" s="67"/>
      <c r="AC576" s="67"/>
      <c r="AD576" s="67"/>
      <c r="AE576" s="67"/>
      <c r="AF576" s="67"/>
      <c r="AG576" s="67"/>
      <c r="AH576" s="67"/>
      <c r="AI576" s="67"/>
      <c r="AJ576" s="67"/>
      <c r="AK576" s="67"/>
    </row>
    <row r="577" spans="7:37">
      <c r="G577" s="67"/>
      <c r="H577" s="67"/>
      <c r="I577" s="67"/>
      <c r="J577" s="67"/>
      <c r="K577" s="67"/>
      <c r="L577" s="67"/>
      <c r="M577" s="67"/>
      <c r="N577" s="67"/>
      <c r="O577" s="67"/>
      <c r="P577" s="67"/>
      <c r="Q577" s="67"/>
      <c r="R577" s="67"/>
      <c r="S577" s="67"/>
      <c r="T577" s="67"/>
      <c r="U577" s="67"/>
      <c r="V577" s="67"/>
      <c r="W577" s="67"/>
      <c r="X577" s="67"/>
      <c r="Y577" s="67"/>
      <c r="Z577" s="67"/>
      <c r="AA577" s="67"/>
      <c r="AB577" s="67"/>
      <c r="AC577" s="67"/>
      <c r="AD577" s="67"/>
      <c r="AE577" s="67"/>
      <c r="AF577" s="67"/>
      <c r="AG577" s="67"/>
      <c r="AH577" s="67"/>
      <c r="AI577" s="67"/>
      <c r="AJ577" s="67"/>
      <c r="AK577" s="67"/>
    </row>
    <row r="578" spans="7:37">
      <c r="G578" s="67"/>
      <c r="H578" s="67"/>
      <c r="I578" s="67"/>
      <c r="J578" s="67"/>
      <c r="K578" s="67"/>
      <c r="L578" s="67"/>
      <c r="M578" s="67"/>
      <c r="N578" s="67"/>
      <c r="O578" s="67"/>
      <c r="P578" s="67"/>
      <c r="Q578" s="67"/>
      <c r="R578" s="67"/>
      <c r="S578" s="67"/>
      <c r="T578" s="67"/>
      <c r="U578" s="67"/>
      <c r="V578" s="67"/>
      <c r="W578" s="67"/>
      <c r="X578" s="67"/>
      <c r="Y578" s="67"/>
      <c r="Z578" s="67"/>
      <c r="AA578" s="67"/>
      <c r="AB578" s="67"/>
      <c r="AC578" s="67"/>
      <c r="AD578" s="67"/>
      <c r="AE578" s="67"/>
      <c r="AF578" s="67"/>
      <c r="AG578" s="67"/>
      <c r="AH578" s="67"/>
      <c r="AI578" s="67"/>
      <c r="AJ578" s="67"/>
      <c r="AK578" s="67"/>
    </row>
    <row r="579" spans="7:37">
      <c r="G579" s="67"/>
      <c r="H579" s="67"/>
      <c r="I579" s="67"/>
      <c r="J579" s="67"/>
      <c r="K579" s="67"/>
      <c r="L579" s="67"/>
      <c r="M579" s="67"/>
      <c r="N579" s="67"/>
      <c r="O579" s="67"/>
      <c r="P579" s="67"/>
      <c r="Q579" s="67"/>
      <c r="R579" s="67"/>
      <c r="S579" s="67"/>
      <c r="T579" s="67"/>
      <c r="U579" s="67"/>
      <c r="V579" s="67"/>
      <c r="W579" s="67"/>
      <c r="X579" s="67"/>
      <c r="Y579" s="67"/>
      <c r="Z579" s="67"/>
      <c r="AA579" s="67"/>
      <c r="AB579" s="67"/>
      <c r="AC579" s="67"/>
      <c r="AD579" s="67"/>
      <c r="AE579" s="67"/>
      <c r="AF579" s="67"/>
      <c r="AG579" s="67"/>
      <c r="AH579" s="67"/>
      <c r="AI579" s="67"/>
      <c r="AJ579" s="67"/>
      <c r="AK579" s="67"/>
    </row>
    <row r="580" spans="7:37">
      <c r="G580" s="67"/>
      <c r="H580" s="67"/>
      <c r="I580" s="67"/>
      <c r="J580" s="67"/>
      <c r="K580" s="67"/>
      <c r="L580" s="67"/>
      <c r="M580" s="67"/>
      <c r="N580" s="67"/>
      <c r="O580" s="67"/>
      <c r="P580" s="67"/>
      <c r="Q580" s="67"/>
      <c r="R580" s="67"/>
      <c r="S580" s="67"/>
      <c r="T580" s="67"/>
      <c r="U580" s="67"/>
      <c r="V580" s="67"/>
      <c r="W580" s="67"/>
      <c r="X580" s="67"/>
      <c r="Y580" s="67"/>
      <c r="Z580" s="67"/>
      <c r="AA580" s="67"/>
      <c r="AB580" s="67"/>
      <c r="AC580" s="67"/>
      <c r="AD580" s="67"/>
      <c r="AE580" s="67"/>
      <c r="AF580" s="67"/>
      <c r="AG580" s="67"/>
      <c r="AH580" s="67"/>
      <c r="AI580" s="67"/>
      <c r="AJ580" s="67"/>
      <c r="AK580" s="67"/>
    </row>
    <row r="581" spans="7:37">
      <c r="G581" s="67"/>
      <c r="H581" s="67"/>
      <c r="I581" s="67"/>
      <c r="J581" s="67"/>
      <c r="K581" s="67"/>
      <c r="L581" s="67"/>
      <c r="M581" s="67"/>
      <c r="N581" s="67"/>
      <c r="O581" s="67"/>
      <c r="P581" s="67"/>
      <c r="Q581" s="67"/>
      <c r="R581" s="67"/>
      <c r="S581" s="67"/>
      <c r="T581" s="67"/>
      <c r="U581" s="67"/>
      <c r="V581" s="67"/>
      <c r="W581" s="67"/>
      <c r="X581" s="67"/>
      <c r="Y581" s="67"/>
      <c r="Z581" s="67"/>
      <c r="AA581" s="67"/>
      <c r="AB581" s="67"/>
      <c r="AC581" s="67"/>
      <c r="AD581" s="67"/>
      <c r="AE581" s="67"/>
      <c r="AF581" s="67"/>
      <c r="AG581" s="67"/>
      <c r="AH581" s="67"/>
      <c r="AI581" s="67"/>
      <c r="AJ581" s="67"/>
      <c r="AK581" s="67"/>
    </row>
    <row r="582" spans="7:37">
      <c r="G582" s="67"/>
      <c r="H582" s="67"/>
      <c r="I582" s="67"/>
      <c r="J582" s="67"/>
      <c r="K582" s="67"/>
      <c r="L582" s="67"/>
      <c r="M582" s="67"/>
      <c r="N582" s="67"/>
      <c r="O582" s="67"/>
      <c r="P582" s="67"/>
      <c r="Q582" s="67"/>
      <c r="R582" s="67"/>
      <c r="S582" s="67"/>
      <c r="T582" s="67"/>
      <c r="U582" s="67"/>
      <c r="V582" s="67"/>
      <c r="W582" s="67"/>
      <c r="X582" s="67"/>
      <c r="Y582" s="67"/>
      <c r="Z582" s="67"/>
      <c r="AA582" s="67"/>
      <c r="AB582" s="67"/>
      <c r="AC582" s="67"/>
      <c r="AD582" s="67"/>
      <c r="AE582" s="67"/>
      <c r="AF582" s="67"/>
      <c r="AG582" s="67"/>
      <c r="AH582" s="67"/>
      <c r="AI582" s="67"/>
      <c r="AJ582" s="67"/>
      <c r="AK582" s="67"/>
    </row>
    <row r="583" spans="7:37">
      <c r="G583" s="67"/>
      <c r="H583" s="67"/>
      <c r="I583" s="67"/>
      <c r="J583" s="67"/>
      <c r="K583" s="67"/>
      <c r="L583" s="67"/>
      <c r="M583" s="67"/>
      <c r="N583" s="67"/>
      <c r="O583" s="67"/>
      <c r="P583" s="67"/>
      <c r="Q583" s="67"/>
      <c r="R583" s="67"/>
      <c r="S583" s="67"/>
      <c r="T583" s="67"/>
      <c r="U583" s="67"/>
      <c r="V583" s="67"/>
      <c r="W583" s="67"/>
      <c r="X583" s="67"/>
      <c r="Y583" s="67"/>
      <c r="Z583" s="67"/>
      <c r="AA583" s="67"/>
      <c r="AB583" s="67"/>
      <c r="AC583" s="67"/>
      <c r="AD583" s="67"/>
      <c r="AE583" s="67"/>
      <c r="AF583" s="67"/>
      <c r="AG583" s="67"/>
      <c r="AH583" s="67"/>
      <c r="AI583" s="67"/>
      <c r="AJ583" s="67"/>
      <c r="AK583" s="67"/>
    </row>
    <row r="584" spans="7:37">
      <c r="G584" s="67"/>
      <c r="H584" s="67"/>
      <c r="I584" s="67"/>
      <c r="J584" s="67"/>
      <c r="K584" s="67"/>
      <c r="L584" s="67"/>
      <c r="M584" s="67"/>
      <c r="N584" s="67"/>
      <c r="O584" s="67"/>
      <c r="P584" s="67"/>
      <c r="Q584" s="67"/>
      <c r="R584" s="67"/>
      <c r="S584" s="67"/>
      <c r="T584" s="67"/>
      <c r="U584" s="67"/>
      <c r="V584" s="67"/>
      <c r="W584" s="67"/>
      <c r="X584" s="67"/>
      <c r="Y584" s="67"/>
      <c r="Z584" s="67"/>
      <c r="AA584" s="67"/>
      <c r="AB584" s="67"/>
      <c r="AC584" s="67"/>
      <c r="AD584" s="67"/>
      <c r="AE584" s="67"/>
      <c r="AF584" s="67"/>
      <c r="AG584" s="67"/>
      <c r="AH584" s="67"/>
      <c r="AI584" s="67"/>
      <c r="AJ584" s="67"/>
      <c r="AK584" s="67"/>
    </row>
    <row r="585" spans="7:37">
      <c r="G585" s="67"/>
      <c r="H585" s="67"/>
      <c r="I585" s="67"/>
      <c r="J585" s="67"/>
      <c r="K585" s="67"/>
      <c r="L585" s="67"/>
      <c r="M585" s="67"/>
      <c r="N585" s="67"/>
      <c r="O585" s="67"/>
      <c r="P585" s="67"/>
      <c r="Q585" s="67"/>
      <c r="R585" s="67"/>
      <c r="S585" s="67"/>
      <c r="T585" s="67"/>
      <c r="U585" s="67"/>
      <c r="V585" s="67"/>
      <c r="W585" s="67"/>
      <c r="X585" s="67"/>
      <c r="Y585" s="67"/>
      <c r="Z585" s="67"/>
      <c r="AA585" s="67"/>
      <c r="AB585" s="67"/>
      <c r="AC585" s="67"/>
      <c r="AD585" s="67"/>
      <c r="AE585" s="67"/>
      <c r="AF585" s="67"/>
      <c r="AG585" s="67"/>
      <c r="AH585" s="67"/>
      <c r="AI585" s="67"/>
      <c r="AJ585" s="67"/>
      <c r="AK585" s="67"/>
    </row>
    <row r="586" spans="7:37">
      <c r="G586" s="67"/>
      <c r="H586" s="67"/>
      <c r="I586" s="67"/>
      <c r="J586" s="67"/>
      <c r="K586" s="67"/>
      <c r="L586" s="67"/>
      <c r="M586" s="67"/>
      <c r="N586" s="67"/>
      <c r="O586" s="67"/>
      <c r="P586" s="67"/>
      <c r="Q586" s="67"/>
      <c r="R586" s="67"/>
      <c r="S586" s="67"/>
      <c r="T586" s="67"/>
      <c r="U586" s="67"/>
      <c r="V586" s="67"/>
      <c r="W586" s="67"/>
      <c r="X586" s="67"/>
      <c r="Y586" s="67"/>
      <c r="Z586" s="67"/>
      <c r="AA586" s="67"/>
      <c r="AB586" s="67"/>
      <c r="AC586" s="67"/>
      <c r="AD586" s="67"/>
      <c r="AE586" s="67"/>
      <c r="AF586" s="67"/>
      <c r="AG586" s="67"/>
      <c r="AH586" s="67"/>
      <c r="AI586" s="67"/>
      <c r="AJ586" s="67"/>
      <c r="AK586" s="67"/>
    </row>
    <row r="587" spans="7:37">
      <c r="G587" s="67"/>
      <c r="H587" s="67"/>
      <c r="I587" s="67"/>
      <c r="J587" s="67"/>
      <c r="K587" s="67"/>
      <c r="L587" s="67"/>
      <c r="M587" s="67"/>
      <c r="N587" s="67"/>
      <c r="O587" s="67"/>
      <c r="P587" s="67"/>
      <c r="Q587" s="67"/>
      <c r="R587" s="67"/>
      <c r="S587" s="67"/>
      <c r="T587" s="67"/>
      <c r="U587" s="67"/>
      <c r="V587" s="67"/>
      <c r="W587" s="67"/>
      <c r="X587" s="67"/>
      <c r="Y587" s="67"/>
      <c r="Z587" s="67"/>
      <c r="AA587" s="67"/>
      <c r="AB587" s="67"/>
      <c r="AC587" s="67"/>
      <c r="AD587" s="67"/>
      <c r="AE587" s="67"/>
      <c r="AF587" s="67"/>
      <c r="AG587" s="67"/>
      <c r="AH587" s="67"/>
      <c r="AI587" s="67"/>
      <c r="AJ587" s="67"/>
      <c r="AK587" s="67"/>
    </row>
    <row r="588" spans="7:37">
      <c r="G588" s="67"/>
      <c r="H588" s="67"/>
      <c r="I588" s="67"/>
      <c r="J588" s="67"/>
      <c r="K588" s="67"/>
      <c r="L588" s="67"/>
      <c r="M588" s="67"/>
      <c r="N588" s="67"/>
      <c r="O588" s="67"/>
      <c r="P588" s="67"/>
      <c r="Q588" s="67"/>
      <c r="R588" s="67"/>
      <c r="S588" s="67"/>
      <c r="T588" s="67"/>
      <c r="U588" s="67"/>
      <c r="V588" s="67"/>
      <c r="W588" s="67"/>
      <c r="X588" s="67"/>
      <c r="Y588" s="67"/>
      <c r="Z588" s="67"/>
      <c r="AA588" s="67"/>
      <c r="AB588" s="67"/>
      <c r="AC588" s="67"/>
      <c r="AD588" s="67"/>
      <c r="AE588" s="67"/>
      <c r="AF588" s="67"/>
      <c r="AG588" s="67"/>
      <c r="AH588" s="67"/>
      <c r="AI588" s="67"/>
      <c r="AJ588" s="67"/>
      <c r="AK588" s="67"/>
    </row>
    <row r="589" spans="7:37">
      <c r="G589" s="67"/>
      <c r="H589" s="67"/>
      <c r="I589" s="67"/>
      <c r="J589" s="67"/>
      <c r="K589" s="67"/>
      <c r="L589" s="67"/>
      <c r="M589" s="67"/>
      <c r="N589" s="67"/>
      <c r="O589" s="67"/>
      <c r="P589" s="67"/>
      <c r="Q589" s="67"/>
      <c r="R589" s="67"/>
      <c r="S589" s="67"/>
      <c r="T589" s="67"/>
      <c r="U589" s="67"/>
      <c r="V589" s="67"/>
      <c r="W589" s="67"/>
      <c r="X589" s="67"/>
      <c r="Y589" s="67"/>
      <c r="Z589" s="67"/>
      <c r="AA589" s="67"/>
      <c r="AB589" s="67"/>
      <c r="AC589" s="67"/>
      <c r="AD589" s="67"/>
      <c r="AE589" s="67"/>
      <c r="AF589" s="67"/>
      <c r="AG589" s="67"/>
      <c r="AH589" s="67"/>
      <c r="AI589" s="67"/>
      <c r="AJ589" s="67"/>
      <c r="AK589" s="67"/>
    </row>
    <row r="590" spans="7:37">
      <c r="G590" s="67"/>
      <c r="H590" s="67"/>
      <c r="I590" s="67"/>
      <c r="J590" s="67"/>
      <c r="K590" s="67"/>
      <c r="L590" s="67"/>
      <c r="M590" s="67"/>
      <c r="N590" s="67"/>
      <c r="O590" s="67"/>
      <c r="P590" s="67"/>
      <c r="Q590" s="67"/>
      <c r="R590" s="67"/>
      <c r="S590" s="67"/>
      <c r="T590" s="67"/>
      <c r="U590" s="67"/>
      <c r="V590" s="67"/>
      <c r="W590" s="67"/>
      <c r="X590" s="67"/>
      <c r="Y590" s="67"/>
      <c r="Z590" s="67"/>
      <c r="AA590" s="67"/>
      <c r="AB590" s="67"/>
      <c r="AC590" s="67"/>
      <c r="AD590" s="67"/>
      <c r="AE590" s="67"/>
      <c r="AF590" s="67"/>
      <c r="AG590" s="67"/>
      <c r="AH590" s="67"/>
      <c r="AI590" s="67"/>
      <c r="AJ590" s="67"/>
      <c r="AK590" s="67"/>
    </row>
    <row r="591" spans="7:37">
      <c r="G591" s="67"/>
      <c r="H591" s="67"/>
      <c r="I591" s="67"/>
      <c r="J591" s="67"/>
      <c r="K591" s="67"/>
      <c r="L591" s="67"/>
      <c r="M591" s="67"/>
      <c r="N591" s="67"/>
      <c r="O591" s="67"/>
      <c r="P591" s="67"/>
      <c r="Q591" s="67"/>
      <c r="R591" s="67"/>
      <c r="S591" s="67"/>
      <c r="T591" s="67"/>
      <c r="U591" s="67"/>
      <c r="V591" s="67"/>
      <c r="W591" s="67"/>
      <c r="X591" s="67"/>
      <c r="Y591" s="67"/>
      <c r="Z591" s="67"/>
      <c r="AA591" s="67"/>
      <c r="AB591" s="67"/>
      <c r="AC591" s="67"/>
      <c r="AD591" s="67"/>
      <c r="AE591" s="67"/>
      <c r="AF591" s="67"/>
      <c r="AG591" s="67"/>
      <c r="AH591" s="67"/>
      <c r="AI591" s="67"/>
      <c r="AJ591" s="67"/>
      <c r="AK591" s="67"/>
    </row>
    <row r="592" spans="7:37">
      <c r="G592" s="67"/>
      <c r="H592" s="67"/>
      <c r="I592" s="67"/>
      <c r="J592" s="67"/>
      <c r="K592" s="67"/>
      <c r="L592" s="67"/>
      <c r="M592" s="67"/>
      <c r="N592" s="67"/>
      <c r="O592" s="67"/>
      <c r="P592" s="67"/>
      <c r="Q592" s="67"/>
      <c r="R592" s="67"/>
      <c r="S592" s="67"/>
      <c r="T592" s="67"/>
      <c r="U592" s="67"/>
      <c r="V592" s="67"/>
      <c r="W592" s="67"/>
      <c r="X592" s="67"/>
      <c r="Y592" s="67"/>
      <c r="Z592" s="67"/>
      <c r="AA592" s="67"/>
      <c r="AB592" s="67"/>
      <c r="AC592" s="67"/>
      <c r="AD592" s="67"/>
      <c r="AE592" s="67"/>
      <c r="AF592" s="67"/>
      <c r="AG592" s="67"/>
      <c r="AH592" s="67"/>
      <c r="AI592" s="67"/>
      <c r="AJ592" s="67"/>
      <c r="AK592" s="67"/>
    </row>
    <row r="593" spans="7:37">
      <c r="G593" s="67"/>
      <c r="H593" s="67"/>
      <c r="I593" s="67"/>
      <c r="J593" s="67"/>
      <c r="K593" s="67"/>
      <c r="L593" s="67"/>
      <c r="M593" s="67"/>
      <c r="N593" s="67"/>
      <c r="O593" s="67"/>
      <c r="P593" s="67"/>
      <c r="Q593" s="67"/>
      <c r="R593" s="67"/>
      <c r="S593" s="67"/>
      <c r="T593" s="67"/>
      <c r="U593" s="67"/>
      <c r="V593" s="67"/>
      <c r="W593" s="67"/>
      <c r="X593" s="67"/>
      <c r="Y593" s="67"/>
      <c r="Z593" s="67"/>
      <c r="AA593" s="67"/>
      <c r="AB593" s="67"/>
      <c r="AC593" s="67"/>
      <c r="AD593" s="67"/>
      <c r="AE593" s="67"/>
      <c r="AF593" s="67"/>
      <c r="AG593" s="67"/>
      <c r="AH593" s="67"/>
      <c r="AI593" s="67"/>
      <c r="AJ593" s="67"/>
      <c r="AK593" s="67"/>
    </row>
    <row r="594" spans="7:37">
      <c r="G594" s="67"/>
      <c r="H594" s="67"/>
      <c r="I594" s="67"/>
      <c r="J594" s="67"/>
      <c r="K594" s="67"/>
      <c r="L594" s="67"/>
      <c r="M594" s="67"/>
      <c r="N594" s="67"/>
      <c r="O594" s="67"/>
      <c r="P594" s="67"/>
      <c r="Q594" s="67"/>
      <c r="R594" s="67"/>
      <c r="S594" s="67"/>
      <c r="T594" s="67"/>
      <c r="U594" s="67"/>
      <c r="V594" s="67"/>
      <c r="W594" s="67"/>
      <c r="X594" s="67"/>
      <c r="Y594" s="67"/>
      <c r="Z594" s="67"/>
      <c r="AA594" s="67"/>
      <c r="AB594" s="67"/>
      <c r="AC594" s="67"/>
      <c r="AD594" s="67"/>
      <c r="AE594" s="67"/>
      <c r="AF594" s="67"/>
      <c r="AG594" s="67"/>
      <c r="AH594" s="67"/>
      <c r="AI594" s="67"/>
      <c r="AJ594" s="67"/>
      <c r="AK594" s="67"/>
    </row>
    <row r="595" spans="7:37">
      <c r="G595" s="67"/>
      <c r="H595" s="67"/>
      <c r="I595" s="67"/>
      <c r="J595" s="67"/>
      <c r="K595" s="67"/>
      <c r="L595" s="67"/>
      <c r="M595" s="67"/>
      <c r="N595" s="67"/>
      <c r="O595" s="67"/>
      <c r="P595" s="67"/>
      <c r="Q595" s="67"/>
      <c r="R595" s="67"/>
      <c r="S595" s="67"/>
      <c r="T595" s="67"/>
      <c r="U595" s="67"/>
      <c r="V595" s="67"/>
      <c r="W595" s="67"/>
      <c r="X595" s="67"/>
      <c r="Y595" s="67"/>
      <c r="Z595" s="67"/>
      <c r="AA595" s="67"/>
      <c r="AB595" s="67"/>
      <c r="AC595" s="67"/>
      <c r="AD595" s="67"/>
      <c r="AE595" s="67"/>
      <c r="AF595" s="67"/>
      <c r="AG595" s="67"/>
      <c r="AH595" s="67"/>
      <c r="AI595" s="67"/>
      <c r="AJ595" s="67"/>
      <c r="AK595" s="67"/>
    </row>
    <row r="596" spans="7:37">
      <c r="G596" s="67"/>
      <c r="H596" s="67"/>
      <c r="I596" s="67"/>
      <c r="J596" s="67"/>
      <c r="K596" s="67"/>
      <c r="L596" s="67"/>
      <c r="M596" s="67"/>
      <c r="N596" s="67"/>
      <c r="O596" s="67"/>
      <c r="P596" s="67"/>
      <c r="Q596" s="67"/>
      <c r="R596" s="67"/>
      <c r="S596" s="67"/>
      <c r="T596" s="67"/>
      <c r="U596" s="67"/>
      <c r="V596" s="67"/>
      <c r="W596" s="67"/>
      <c r="X596" s="67"/>
      <c r="Y596" s="67"/>
      <c r="Z596" s="67"/>
      <c r="AA596" s="67"/>
      <c r="AB596" s="67"/>
      <c r="AC596" s="67"/>
      <c r="AD596" s="67"/>
      <c r="AE596" s="67"/>
      <c r="AF596" s="67"/>
      <c r="AG596" s="67"/>
      <c r="AH596" s="67"/>
      <c r="AI596" s="67"/>
      <c r="AJ596" s="67"/>
      <c r="AK596" s="67"/>
    </row>
    <row r="597" spans="7:37">
      <c r="G597" s="67"/>
      <c r="H597" s="67"/>
      <c r="I597" s="67"/>
      <c r="J597" s="67"/>
      <c r="K597" s="67"/>
      <c r="L597" s="67"/>
      <c r="M597" s="67"/>
      <c r="N597" s="67"/>
      <c r="O597" s="67"/>
      <c r="P597" s="67"/>
      <c r="Q597" s="67"/>
      <c r="R597" s="67"/>
      <c r="S597" s="67"/>
      <c r="T597" s="67"/>
      <c r="U597" s="67"/>
      <c r="V597" s="67"/>
      <c r="W597" s="67"/>
      <c r="X597" s="67"/>
      <c r="Y597" s="67"/>
      <c r="Z597" s="67"/>
      <c r="AA597" s="67"/>
      <c r="AB597" s="67"/>
      <c r="AC597" s="67"/>
      <c r="AD597" s="67"/>
      <c r="AE597" s="67"/>
      <c r="AF597" s="67"/>
      <c r="AG597" s="67"/>
      <c r="AH597" s="67"/>
      <c r="AI597" s="67"/>
      <c r="AJ597" s="67"/>
      <c r="AK597" s="67"/>
    </row>
    <row r="598" spans="7:37">
      <c r="G598" s="67"/>
      <c r="H598" s="67"/>
      <c r="I598" s="67"/>
      <c r="J598" s="67"/>
      <c r="K598" s="67"/>
      <c r="L598" s="67"/>
      <c r="M598" s="67"/>
      <c r="N598" s="67"/>
      <c r="O598" s="67"/>
      <c r="P598" s="67"/>
      <c r="Q598" s="67"/>
      <c r="R598" s="67"/>
      <c r="S598" s="67"/>
      <c r="T598" s="67"/>
      <c r="U598" s="67"/>
      <c r="V598" s="67"/>
      <c r="W598" s="67"/>
      <c r="X598" s="67"/>
      <c r="Y598" s="67"/>
      <c r="Z598" s="67"/>
      <c r="AA598" s="67"/>
      <c r="AB598" s="67"/>
      <c r="AC598" s="67"/>
      <c r="AD598" s="67"/>
      <c r="AE598" s="67"/>
      <c r="AF598" s="67"/>
      <c r="AG598" s="67"/>
      <c r="AH598" s="67"/>
      <c r="AI598" s="67"/>
      <c r="AJ598" s="67"/>
      <c r="AK598" s="67"/>
    </row>
    <row r="599" spans="7:37">
      <c r="G599" s="67"/>
      <c r="H599" s="67"/>
      <c r="I599" s="67"/>
      <c r="J599" s="67"/>
      <c r="K599" s="67"/>
      <c r="L599" s="67"/>
      <c r="M599" s="67"/>
      <c r="N599" s="67"/>
      <c r="O599" s="67"/>
      <c r="P599" s="67"/>
      <c r="Q599" s="67"/>
      <c r="R599" s="67"/>
      <c r="S599" s="67"/>
      <c r="T599" s="67"/>
      <c r="U599" s="67"/>
      <c r="V599" s="67"/>
      <c r="W599" s="67"/>
      <c r="X599" s="67"/>
      <c r="Y599" s="67"/>
      <c r="Z599" s="67"/>
      <c r="AA599" s="67"/>
      <c r="AB599" s="67"/>
      <c r="AC599" s="67"/>
      <c r="AD599" s="67"/>
      <c r="AE599" s="67"/>
      <c r="AF599" s="67"/>
      <c r="AG599" s="67"/>
      <c r="AH599" s="67"/>
      <c r="AI599" s="67"/>
      <c r="AJ599" s="67"/>
      <c r="AK599" s="67"/>
    </row>
    <row r="600" spans="7:37">
      <c r="G600" s="67"/>
      <c r="H600" s="67"/>
      <c r="I600" s="67"/>
      <c r="J600" s="67"/>
      <c r="K600" s="67"/>
      <c r="L600" s="67"/>
      <c r="M600" s="67"/>
      <c r="N600" s="67"/>
      <c r="O600" s="67"/>
      <c r="P600" s="67"/>
      <c r="Q600" s="67"/>
      <c r="R600" s="67"/>
      <c r="S600" s="67"/>
      <c r="T600" s="67"/>
      <c r="U600" s="67"/>
      <c r="V600" s="67"/>
      <c r="W600" s="67"/>
      <c r="X600" s="67"/>
      <c r="Y600" s="67"/>
      <c r="Z600" s="67"/>
      <c r="AA600" s="67"/>
      <c r="AB600" s="67"/>
      <c r="AC600" s="67"/>
      <c r="AD600" s="67"/>
      <c r="AE600" s="67"/>
      <c r="AF600" s="67"/>
      <c r="AG600" s="67"/>
      <c r="AH600" s="67"/>
      <c r="AI600" s="67"/>
      <c r="AJ600" s="67"/>
      <c r="AK600" s="67"/>
    </row>
    <row r="601" spans="7:37">
      <c r="G601" s="67"/>
      <c r="H601" s="67"/>
      <c r="I601" s="67"/>
      <c r="J601" s="67"/>
      <c r="K601" s="67"/>
      <c r="L601" s="67"/>
      <c r="M601" s="67"/>
      <c r="N601" s="67"/>
      <c r="O601" s="67"/>
      <c r="P601" s="67"/>
      <c r="Q601" s="67"/>
      <c r="R601" s="67"/>
      <c r="S601" s="67"/>
      <c r="T601" s="67"/>
      <c r="U601" s="67"/>
      <c r="V601" s="67"/>
      <c r="W601" s="67"/>
      <c r="X601" s="67"/>
      <c r="Y601" s="67"/>
      <c r="Z601" s="67"/>
      <c r="AA601" s="67"/>
      <c r="AB601" s="67"/>
      <c r="AC601" s="67"/>
      <c r="AD601" s="67"/>
      <c r="AE601" s="67"/>
      <c r="AF601" s="67"/>
      <c r="AG601" s="67"/>
      <c r="AH601" s="67"/>
      <c r="AI601" s="67"/>
      <c r="AJ601" s="67"/>
      <c r="AK601" s="67"/>
    </row>
    <row r="602" spans="7:37">
      <c r="G602" s="67"/>
      <c r="H602" s="67"/>
      <c r="I602" s="67"/>
      <c r="J602" s="67"/>
      <c r="K602" s="67"/>
      <c r="L602" s="67"/>
      <c r="M602" s="67"/>
      <c r="N602" s="67"/>
      <c r="O602" s="67"/>
      <c r="P602" s="67"/>
      <c r="Q602" s="67"/>
      <c r="R602" s="67"/>
      <c r="S602" s="67"/>
      <c r="T602" s="67"/>
      <c r="U602" s="67"/>
      <c r="V602" s="67"/>
      <c r="W602" s="67"/>
      <c r="X602" s="67"/>
      <c r="Y602" s="67"/>
      <c r="Z602" s="67"/>
      <c r="AA602" s="67"/>
      <c r="AB602" s="67"/>
      <c r="AC602" s="67"/>
      <c r="AD602" s="67"/>
      <c r="AE602" s="67"/>
      <c r="AF602" s="67"/>
      <c r="AG602" s="67"/>
      <c r="AH602" s="67"/>
      <c r="AI602" s="67"/>
      <c r="AJ602" s="67"/>
      <c r="AK602" s="67"/>
    </row>
    <row r="603" spans="7:37">
      <c r="G603" s="67"/>
      <c r="H603" s="67"/>
      <c r="I603" s="67"/>
      <c r="J603" s="67"/>
      <c r="K603" s="67"/>
      <c r="L603" s="67"/>
      <c r="M603" s="67"/>
      <c r="N603" s="67"/>
      <c r="O603" s="67"/>
      <c r="P603" s="67"/>
      <c r="Q603" s="67"/>
      <c r="R603" s="67"/>
      <c r="S603" s="67"/>
      <c r="T603" s="67"/>
      <c r="U603" s="67"/>
      <c r="V603" s="67"/>
      <c r="W603" s="67"/>
      <c r="X603" s="67"/>
      <c r="Y603" s="67"/>
      <c r="Z603" s="67"/>
      <c r="AA603" s="67"/>
      <c r="AB603" s="67"/>
      <c r="AC603" s="67"/>
      <c r="AD603" s="67"/>
      <c r="AE603" s="67"/>
      <c r="AF603" s="67"/>
      <c r="AG603" s="67"/>
      <c r="AH603" s="67"/>
      <c r="AI603" s="67"/>
      <c r="AJ603" s="67"/>
      <c r="AK603" s="67"/>
    </row>
    <row r="604" spans="7:37">
      <c r="G604" s="67"/>
      <c r="H604" s="67"/>
      <c r="I604" s="67"/>
      <c r="J604" s="67"/>
      <c r="K604" s="67"/>
      <c r="L604" s="67"/>
      <c r="M604" s="67"/>
      <c r="N604" s="67"/>
      <c r="O604" s="67"/>
      <c r="P604" s="67"/>
      <c r="Q604" s="67"/>
      <c r="R604" s="67"/>
      <c r="S604" s="67"/>
      <c r="T604" s="67"/>
      <c r="U604" s="67"/>
      <c r="V604" s="67"/>
      <c r="W604" s="67"/>
      <c r="X604" s="67"/>
      <c r="Y604" s="67"/>
      <c r="Z604" s="67"/>
      <c r="AA604" s="67"/>
      <c r="AB604" s="67"/>
      <c r="AC604" s="67"/>
      <c r="AD604" s="67"/>
      <c r="AE604" s="67"/>
      <c r="AF604" s="67"/>
      <c r="AG604" s="67"/>
      <c r="AH604" s="67"/>
      <c r="AI604" s="67"/>
      <c r="AJ604" s="67"/>
      <c r="AK604" s="67"/>
    </row>
    <row r="605" spans="7:37">
      <c r="G605" s="67"/>
      <c r="H605" s="67"/>
      <c r="I605" s="67"/>
      <c r="J605" s="67"/>
      <c r="K605" s="67"/>
      <c r="L605" s="67"/>
      <c r="M605" s="67"/>
      <c r="N605" s="67"/>
      <c r="O605" s="67"/>
      <c r="P605" s="67"/>
      <c r="Q605" s="67"/>
      <c r="R605" s="67"/>
      <c r="S605" s="67"/>
      <c r="T605" s="67"/>
      <c r="U605" s="67"/>
      <c r="V605" s="67"/>
      <c r="W605" s="67"/>
      <c r="X605" s="67"/>
      <c r="Y605" s="67"/>
      <c r="Z605" s="67"/>
      <c r="AA605" s="67"/>
      <c r="AB605" s="67"/>
      <c r="AC605" s="67"/>
      <c r="AD605" s="67"/>
      <c r="AE605" s="67"/>
      <c r="AF605" s="67"/>
      <c r="AG605" s="67"/>
      <c r="AH605" s="67"/>
      <c r="AI605" s="67"/>
      <c r="AJ605" s="67"/>
      <c r="AK605" s="67"/>
    </row>
    <row r="606" spans="7:37">
      <c r="G606" s="67"/>
      <c r="H606" s="67"/>
      <c r="I606" s="67"/>
      <c r="J606" s="67"/>
      <c r="K606" s="67"/>
      <c r="L606" s="67"/>
      <c r="M606" s="67"/>
      <c r="N606" s="67"/>
      <c r="O606" s="67"/>
      <c r="P606" s="67"/>
      <c r="Q606" s="67"/>
      <c r="R606" s="67"/>
      <c r="S606" s="67"/>
      <c r="T606" s="67"/>
      <c r="U606" s="67"/>
      <c r="V606" s="67"/>
      <c r="W606" s="67"/>
      <c r="X606" s="67"/>
      <c r="Y606" s="67"/>
      <c r="Z606" s="67"/>
      <c r="AA606" s="67"/>
      <c r="AB606" s="67"/>
      <c r="AC606" s="67"/>
      <c r="AD606" s="67"/>
      <c r="AE606" s="67"/>
      <c r="AF606" s="67"/>
      <c r="AG606" s="67"/>
      <c r="AH606" s="67"/>
      <c r="AI606" s="67"/>
      <c r="AJ606" s="67"/>
      <c r="AK606" s="67"/>
    </row>
    <row r="607" spans="7:37">
      <c r="G607" s="67"/>
      <c r="H607" s="67"/>
      <c r="I607" s="67"/>
      <c r="J607" s="67"/>
      <c r="K607" s="67"/>
      <c r="L607" s="67"/>
      <c r="M607" s="67"/>
      <c r="N607" s="67"/>
      <c r="O607" s="67"/>
      <c r="P607" s="67"/>
      <c r="Q607" s="67"/>
      <c r="R607" s="67"/>
      <c r="S607" s="67"/>
      <c r="T607" s="67"/>
      <c r="U607" s="67"/>
      <c r="V607" s="67"/>
      <c r="W607" s="67"/>
      <c r="X607" s="67"/>
      <c r="Y607" s="67"/>
      <c r="Z607" s="67"/>
      <c r="AA607" s="67"/>
      <c r="AB607" s="67"/>
      <c r="AC607" s="67"/>
      <c r="AD607" s="67"/>
      <c r="AE607" s="67"/>
      <c r="AF607" s="67"/>
      <c r="AG607" s="67"/>
      <c r="AH607" s="67"/>
      <c r="AI607" s="67"/>
      <c r="AJ607" s="67"/>
      <c r="AK607" s="67"/>
    </row>
    <row r="608" spans="7:37">
      <c r="G608" s="67"/>
      <c r="H608" s="67"/>
      <c r="I608" s="67"/>
      <c r="J608" s="67"/>
      <c r="K608" s="67"/>
      <c r="L608" s="67"/>
      <c r="M608" s="67"/>
      <c r="N608" s="67"/>
      <c r="O608" s="67"/>
      <c r="P608" s="67"/>
      <c r="Q608" s="67"/>
      <c r="R608" s="67"/>
      <c r="S608" s="67"/>
      <c r="T608" s="67"/>
      <c r="U608" s="67"/>
      <c r="V608" s="67"/>
      <c r="W608" s="67"/>
      <c r="X608" s="67"/>
      <c r="Y608" s="67"/>
      <c r="Z608" s="67"/>
      <c r="AA608" s="67"/>
      <c r="AB608" s="67"/>
      <c r="AC608" s="67"/>
      <c r="AD608" s="67"/>
      <c r="AE608" s="67"/>
      <c r="AF608" s="67"/>
      <c r="AG608" s="67"/>
      <c r="AH608" s="67"/>
      <c r="AI608" s="67"/>
      <c r="AJ608" s="67"/>
      <c r="AK608" s="67"/>
    </row>
    <row r="609" spans="7:37">
      <c r="G609" s="67"/>
      <c r="H609" s="67"/>
      <c r="I609" s="67"/>
      <c r="J609" s="67"/>
      <c r="K609" s="67"/>
      <c r="L609" s="67"/>
      <c r="M609" s="67"/>
      <c r="N609" s="67"/>
      <c r="O609" s="67"/>
      <c r="P609" s="67"/>
      <c r="Q609" s="67"/>
      <c r="R609" s="67"/>
      <c r="S609" s="67"/>
      <c r="T609" s="67"/>
      <c r="U609" s="67"/>
      <c r="V609" s="67"/>
      <c r="W609" s="67"/>
      <c r="X609" s="67"/>
      <c r="Y609" s="67"/>
      <c r="Z609" s="67"/>
      <c r="AA609" s="67"/>
      <c r="AB609" s="67"/>
      <c r="AC609" s="67"/>
      <c r="AD609" s="67"/>
      <c r="AE609" s="67"/>
      <c r="AF609" s="67"/>
      <c r="AG609" s="67"/>
      <c r="AH609" s="67"/>
      <c r="AI609" s="67"/>
      <c r="AJ609" s="67"/>
      <c r="AK609" s="67"/>
    </row>
    <row r="610" spans="7:37">
      <c r="G610" s="67"/>
      <c r="H610" s="67"/>
      <c r="I610" s="67"/>
      <c r="J610" s="67"/>
      <c r="K610" s="67"/>
      <c r="L610" s="67"/>
      <c r="M610" s="67"/>
      <c r="N610" s="67"/>
      <c r="O610" s="67"/>
      <c r="P610" s="67"/>
      <c r="Q610" s="67"/>
      <c r="R610" s="67"/>
      <c r="S610" s="67"/>
      <c r="T610" s="67"/>
      <c r="U610" s="67"/>
      <c r="V610" s="67"/>
      <c r="W610" s="67"/>
      <c r="X610" s="67"/>
      <c r="Y610" s="67"/>
      <c r="Z610" s="67"/>
      <c r="AA610" s="67"/>
      <c r="AB610" s="67"/>
      <c r="AC610" s="67"/>
      <c r="AD610" s="67"/>
      <c r="AE610" s="67"/>
      <c r="AF610" s="67"/>
      <c r="AG610" s="67"/>
      <c r="AH610" s="67"/>
      <c r="AI610" s="67"/>
      <c r="AJ610" s="67"/>
      <c r="AK610" s="67"/>
    </row>
    <row r="611" spans="7:37">
      <c r="G611" s="67"/>
      <c r="H611" s="67"/>
      <c r="I611" s="67"/>
      <c r="J611" s="67"/>
      <c r="K611" s="67"/>
      <c r="L611" s="67"/>
      <c r="M611" s="67"/>
      <c r="N611" s="67"/>
      <c r="O611" s="67"/>
      <c r="P611" s="67"/>
      <c r="Q611" s="67"/>
      <c r="R611" s="67"/>
      <c r="S611" s="67"/>
      <c r="T611" s="67"/>
      <c r="U611" s="67"/>
      <c r="V611" s="67"/>
      <c r="W611" s="67"/>
      <c r="X611" s="67"/>
      <c r="Y611" s="67"/>
      <c r="Z611" s="67"/>
      <c r="AA611" s="67"/>
      <c r="AB611" s="67"/>
      <c r="AC611" s="67"/>
      <c r="AD611" s="67"/>
      <c r="AE611" s="67"/>
      <c r="AF611" s="67"/>
      <c r="AG611" s="67"/>
      <c r="AH611" s="67"/>
      <c r="AI611" s="67"/>
      <c r="AJ611" s="67"/>
      <c r="AK611" s="67"/>
    </row>
    <row r="612" spans="7:37">
      <c r="G612" s="67"/>
      <c r="H612" s="67"/>
      <c r="I612" s="67"/>
      <c r="J612" s="67"/>
      <c r="K612" s="67"/>
      <c r="L612" s="67"/>
      <c r="M612" s="67"/>
      <c r="N612" s="67"/>
      <c r="O612" s="67"/>
      <c r="P612" s="67"/>
      <c r="Q612" s="67"/>
      <c r="R612" s="67"/>
      <c r="S612" s="67"/>
      <c r="T612" s="67"/>
      <c r="U612" s="67"/>
      <c r="V612" s="67"/>
      <c r="W612" s="67"/>
      <c r="X612" s="67"/>
      <c r="Y612" s="67"/>
      <c r="Z612" s="67"/>
      <c r="AA612" s="67"/>
      <c r="AB612" s="67"/>
      <c r="AC612" s="67"/>
      <c r="AD612" s="67"/>
      <c r="AE612" s="67"/>
      <c r="AF612" s="67"/>
      <c r="AG612" s="67"/>
      <c r="AH612" s="67"/>
      <c r="AI612" s="67"/>
      <c r="AJ612" s="67"/>
      <c r="AK612" s="67"/>
    </row>
    <row r="613" spans="7:37">
      <c r="G613" s="67"/>
      <c r="H613" s="67"/>
      <c r="I613" s="67"/>
      <c r="J613" s="67"/>
      <c r="K613" s="67"/>
      <c r="L613" s="67"/>
      <c r="M613" s="67"/>
      <c r="N613" s="67"/>
      <c r="O613" s="67"/>
      <c r="P613" s="67"/>
      <c r="Q613" s="67"/>
      <c r="R613" s="67"/>
      <c r="S613" s="67"/>
      <c r="T613" s="67"/>
      <c r="U613" s="67"/>
      <c r="V613" s="67"/>
      <c r="W613" s="67"/>
      <c r="X613" s="67"/>
      <c r="Y613" s="67"/>
      <c r="Z613" s="67"/>
      <c r="AA613" s="67"/>
      <c r="AB613" s="67"/>
      <c r="AC613" s="67"/>
      <c r="AD613" s="67"/>
      <c r="AE613" s="67"/>
      <c r="AF613" s="67"/>
      <c r="AG613" s="67"/>
      <c r="AH613" s="67"/>
      <c r="AI613" s="67"/>
      <c r="AJ613" s="67"/>
      <c r="AK613" s="67"/>
    </row>
    <row r="614" spans="7:37">
      <c r="G614" s="67"/>
      <c r="H614" s="67"/>
      <c r="I614" s="67"/>
      <c r="J614" s="67"/>
      <c r="K614" s="67"/>
      <c r="L614" s="67"/>
      <c r="M614" s="67"/>
      <c r="N614" s="67"/>
      <c r="O614" s="67"/>
      <c r="P614" s="67"/>
      <c r="Q614" s="67"/>
      <c r="R614" s="67"/>
      <c r="S614" s="67"/>
      <c r="T614" s="67"/>
      <c r="U614" s="67"/>
      <c r="V614" s="67"/>
      <c r="W614" s="67"/>
      <c r="X614" s="67"/>
      <c r="Y614" s="67"/>
      <c r="Z614" s="67"/>
      <c r="AA614" s="67"/>
      <c r="AB614" s="67"/>
      <c r="AC614" s="67"/>
      <c r="AD614" s="67"/>
      <c r="AE614" s="67"/>
      <c r="AF614" s="67"/>
      <c r="AG614" s="67"/>
      <c r="AH614" s="67"/>
      <c r="AI614" s="67"/>
      <c r="AJ614" s="67"/>
      <c r="AK614" s="67"/>
    </row>
    <row r="615" spans="7:37">
      <c r="G615" s="67"/>
      <c r="H615" s="67"/>
      <c r="I615" s="67"/>
      <c r="J615" s="67"/>
      <c r="K615" s="67"/>
      <c r="L615" s="67"/>
      <c r="M615" s="67"/>
      <c r="N615" s="67"/>
      <c r="O615" s="67"/>
      <c r="P615" s="67"/>
      <c r="Q615" s="67"/>
      <c r="R615" s="67"/>
      <c r="S615" s="67"/>
      <c r="T615" s="67"/>
      <c r="U615" s="67"/>
      <c r="V615" s="67"/>
      <c r="W615" s="67"/>
      <c r="X615" s="67"/>
      <c r="Y615" s="67"/>
      <c r="Z615" s="67"/>
      <c r="AA615" s="67"/>
      <c r="AB615" s="67"/>
      <c r="AC615" s="67"/>
      <c r="AD615" s="67"/>
      <c r="AE615" s="67"/>
      <c r="AF615" s="67"/>
      <c r="AG615" s="67"/>
      <c r="AH615" s="67"/>
      <c r="AI615" s="67"/>
      <c r="AJ615" s="67"/>
      <c r="AK615" s="67"/>
    </row>
    <row r="616" spans="7:37">
      <c r="G616" s="67"/>
      <c r="H616" s="67"/>
      <c r="I616" s="67"/>
      <c r="J616" s="67"/>
      <c r="K616" s="67"/>
      <c r="L616" s="67"/>
      <c r="M616" s="67"/>
      <c r="N616" s="67"/>
      <c r="O616" s="67"/>
      <c r="P616" s="67"/>
      <c r="Q616" s="67"/>
      <c r="R616" s="67"/>
      <c r="S616" s="67"/>
      <c r="T616" s="67"/>
      <c r="U616" s="67"/>
      <c r="V616" s="67"/>
      <c r="W616" s="67"/>
      <c r="X616" s="67"/>
      <c r="Y616" s="67"/>
      <c r="Z616" s="67"/>
      <c r="AA616" s="67"/>
      <c r="AB616" s="67"/>
      <c r="AC616" s="67"/>
      <c r="AD616" s="67"/>
      <c r="AE616" s="67"/>
      <c r="AF616" s="67"/>
      <c r="AG616" s="67"/>
      <c r="AH616" s="67"/>
      <c r="AI616" s="67"/>
      <c r="AJ616" s="67"/>
      <c r="AK616" s="67"/>
    </row>
    <row r="617" spans="7:37">
      <c r="G617" s="67"/>
      <c r="H617" s="67"/>
      <c r="I617" s="67"/>
      <c r="J617" s="67"/>
      <c r="K617" s="67"/>
      <c r="L617" s="67"/>
      <c r="M617" s="67"/>
      <c r="N617" s="67"/>
      <c r="O617" s="67"/>
      <c r="P617" s="67"/>
      <c r="Q617" s="67"/>
      <c r="R617" s="67"/>
      <c r="S617" s="67"/>
      <c r="T617" s="67"/>
      <c r="U617" s="67"/>
      <c r="V617" s="67"/>
      <c r="W617" s="67"/>
      <c r="X617" s="67"/>
      <c r="Y617" s="67"/>
      <c r="Z617" s="67"/>
      <c r="AA617" s="67"/>
      <c r="AB617" s="67"/>
      <c r="AC617" s="67"/>
      <c r="AD617" s="67"/>
      <c r="AE617" s="67"/>
      <c r="AF617" s="67"/>
      <c r="AG617" s="67"/>
      <c r="AH617" s="67"/>
      <c r="AI617" s="67"/>
      <c r="AJ617" s="67"/>
      <c r="AK617" s="67"/>
    </row>
    <row r="618" spans="7:37">
      <c r="G618" s="67"/>
      <c r="H618" s="67"/>
      <c r="I618" s="67"/>
      <c r="J618" s="67"/>
      <c r="K618" s="67"/>
      <c r="L618" s="67"/>
      <c r="M618" s="67"/>
      <c r="N618" s="67"/>
      <c r="O618" s="67"/>
      <c r="P618" s="67"/>
      <c r="Q618" s="67"/>
      <c r="R618" s="67"/>
      <c r="S618" s="67"/>
      <c r="T618" s="67"/>
      <c r="U618" s="67"/>
      <c r="V618" s="67"/>
      <c r="W618" s="67"/>
      <c r="X618" s="67"/>
      <c r="Y618" s="67"/>
      <c r="Z618" s="67"/>
      <c r="AA618" s="67"/>
      <c r="AB618" s="67"/>
      <c r="AC618" s="67"/>
      <c r="AD618" s="67"/>
      <c r="AE618" s="67"/>
      <c r="AF618" s="67"/>
      <c r="AG618" s="67"/>
      <c r="AH618" s="67"/>
      <c r="AI618" s="67"/>
      <c r="AJ618" s="67"/>
      <c r="AK618" s="67"/>
    </row>
    <row r="619" spans="7:37">
      <c r="G619" s="67"/>
      <c r="H619" s="67"/>
      <c r="I619" s="67"/>
      <c r="J619" s="67"/>
      <c r="K619" s="67"/>
      <c r="L619" s="67"/>
      <c r="M619" s="67"/>
      <c r="N619" s="67"/>
      <c r="O619" s="67"/>
      <c r="P619" s="67"/>
      <c r="Q619" s="67"/>
      <c r="R619" s="67"/>
      <c r="S619" s="67"/>
      <c r="T619" s="67"/>
      <c r="U619" s="67"/>
      <c r="V619" s="67"/>
      <c r="W619" s="67"/>
      <c r="X619" s="67"/>
      <c r="Y619" s="67"/>
      <c r="Z619" s="67"/>
      <c r="AA619" s="67"/>
      <c r="AB619" s="67"/>
      <c r="AC619" s="67"/>
      <c r="AD619" s="67"/>
      <c r="AE619" s="67"/>
      <c r="AF619" s="67"/>
      <c r="AG619" s="67"/>
      <c r="AH619" s="67"/>
      <c r="AI619" s="67"/>
      <c r="AJ619" s="67"/>
      <c r="AK619" s="67"/>
    </row>
    <row r="620" spans="7:37">
      <c r="G620" s="67"/>
      <c r="H620" s="67"/>
      <c r="I620" s="67"/>
      <c r="J620" s="67"/>
      <c r="K620" s="67"/>
      <c r="L620" s="67"/>
      <c r="M620" s="67"/>
      <c r="N620" s="67"/>
      <c r="O620" s="67"/>
      <c r="P620" s="67"/>
      <c r="Q620" s="67"/>
      <c r="R620" s="67"/>
      <c r="S620" s="67"/>
      <c r="T620" s="67"/>
      <c r="U620" s="67"/>
      <c r="V620" s="67"/>
      <c r="W620" s="67"/>
      <c r="X620" s="67"/>
      <c r="Y620" s="67"/>
      <c r="Z620" s="67"/>
      <c r="AA620" s="67"/>
      <c r="AB620" s="67"/>
      <c r="AC620" s="67"/>
      <c r="AD620" s="67"/>
      <c r="AE620" s="67"/>
      <c r="AF620" s="67"/>
      <c r="AG620" s="67"/>
      <c r="AH620" s="67"/>
      <c r="AI620" s="67"/>
      <c r="AJ620" s="67"/>
      <c r="AK620" s="67"/>
    </row>
    <row r="621" spans="7:37">
      <c r="G621" s="67"/>
      <c r="H621" s="67"/>
      <c r="I621" s="67"/>
      <c r="J621" s="67"/>
      <c r="K621" s="67"/>
      <c r="L621" s="67"/>
      <c r="M621" s="67"/>
      <c r="N621" s="67"/>
      <c r="O621" s="67"/>
      <c r="P621" s="67"/>
      <c r="Q621" s="67"/>
      <c r="R621" s="67"/>
      <c r="S621" s="67"/>
      <c r="T621" s="67"/>
      <c r="U621" s="67"/>
      <c r="V621" s="67"/>
      <c r="W621" s="67"/>
      <c r="X621" s="67"/>
      <c r="Y621" s="67"/>
      <c r="Z621" s="67"/>
      <c r="AA621" s="67"/>
      <c r="AB621" s="67"/>
      <c r="AC621" s="67"/>
      <c r="AD621" s="67"/>
      <c r="AE621" s="67"/>
      <c r="AF621" s="67"/>
      <c r="AG621" s="67"/>
      <c r="AH621" s="67"/>
      <c r="AI621" s="67"/>
      <c r="AJ621" s="67"/>
      <c r="AK621" s="67"/>
    </row>
    <row r="622" spans="7:37">
      <c r="G622" s="67"/>
      <c r="H622" s="67"/>
      <c r="I622" s="67"/>
      <c r="J622" s="67"/>
      <c r="K622" s="67"/>
      <c r="L622" s="67"/>
      <c r="M622" s="67"/>
      <c r="N622" s="67"/>
      <c r="O622" s="67"/>
      <c r="P622" s="67"/>
      <c r="Q622" s="67"/>
      <c r="R622" s="67"/>
      <c r="S622" s="67"/>
      <c r="T622" s="67"/>
      <c r="U622" s="67"/>
      <c r="V622" s="67"/>
      <c r="W622" s="67"/>
      <c r="X622" s="67"/>
      <c r="Y622" s="67"/>
      <c r="Z622" s="67"/>
      <c r="AA622" s="67"/>
      <c r="AB622" s="67"/>
      <c r="AC622" s="67"/>
      <c r="AD622" s="67"/>
      <c r="AE622" s="67"/>
      <c r="AF622" s="67"/>
      <c r="AG622" s="67"/>
      <c r="AH622" s="67"/>
      <c r="AI622" s="67"/>
      <c r="AJ622" s="67"/>
      <c r="AK622" s="67"/>
    </row>
    <row r="623" spans="7:37">
      <c r="G623" s="67"/>
      <c r="H623" s="67"/>
      <c r="I623" s="67"/>
      <c r="J623" s="67"/>
      <c r="K623" s="67"/>
      <c r="L623" s="67"/>
      <c r="M623" s="67"/>
      <c r="N623" s="67"/>
      <c r="O623" s="67"/>
      <c r="P623" s="67"/>
      <c r="Q623" s="67"/>
      <c r="R623" s="67"/>
      <c r="S623" s="67"/>
      <c r="T623" s="67"/>
      <c r="U623" s="67"/>
      <c r="V623" s="67"/>
      <c r="W623" s="67"/>
      <c r="X623" s="67"/>
      <c r="Y623" s="67"/>
      <c r="Z623" s="67"/>
      <c r="AA623" s="67"/>
      <c r="AB623" s="67"/>
      <c r="AC623" s="67"/>
      <c r="AD623" s="67"/>
      <c r="AE623" s="67"/>
      <c r="AF623" s="67"/>
      <c r="AG623" s="67"/>
      <c r="AH623" s="67"/>
      <c r="AI623" s="67"/>
      <c r="AJ623" s="67"/>
      <c r="AK623" s="67"/>
    </row>
    <row r="624" spans="7:37">
      <c r="G624" s="67"/>
      <c r="H624" s="67"/>
      <c r="I624" s="67"/>
      <c r="J624" s="67"/>
      <c r="K624" s="67"/>
      <c r="L624" s="67"/>
      <c r="M624" s="67"/>
      <c r="N624" s="67"/>
      <c r="O624" s="67"/>
      <c r="P624" s="67"/>
      <c r="Q624" s="67"/>
      <c r="R624" s="67"/>
      <c r="S624" s="67"/>
      <c r="T624" s="67"/>
      <c r="U624" s="67"/>
      <c r="V624" s="67"/>
      <c r="W624" s="67"/>
      <c r="X624" s="67"/>
      <c r="Y624" s="67"/>
      <c r="Z624" s="67"/>
      <c r="AA624" s="67"/>
      <c r="AB624" s="67"/>
      <c r="AC624" s="67"/>
      <c r="AD624" s="67"/>
      <c r="AE624" s="67"/>
      <c r="AF624" s="67"/>
      <c r="AG624" s="67"/>
      <c r="AH624" s="67"/>
      <c r="AI624" s="67"/>
      <c r="AJ624" s="67"/>
      <c r="AK624" s="67"/>
    </row>
    <row r="625" spans="7:37">
      <c r="G625" s="67"/>
      <c r="H625" s="67"/>
      <c r="I625" s="67"/>
      <c r="J625" s="67"/>
      <c r="K625" s="67"/>
      <c r="L625" s="67"/>
      <c r="M625" s="67"/>
      <c r="N625" s="67"/>
      <c r="O625" s="67"/>
      <c r="P625" s="67"/>
      <c r="Q625" s="67"/>
      <c r="R625" s="67"/>
      <c r="S625" s="67"/>
      <c r="T625" s="67"/>
      <c r="U625" s="67"/>
      <c r="V625" s="67"/>
      <c r="W625" s="67"/>
      <c r="X625" s="67"/>
      <c r="Y625" s="67"/>
      <c r="Z625" s="67"/>
      <c r="AA625" s="67"/>
      <c r="AB625" s="67"/>
      <c r="AC625" s="67"/>
      <c r="AD625" s="67"/>
      <c r="AE625" s="67"/>
      <c r="AF625" s="67"/>
      <c r="AG625" s="67"/>
      <c r="AH625" s="67"/>
      <c r="AI625" s="67"/>
      <c r="AJ625" s="67"/>
      <c r="AK625" s="67"/>
    </row>
    <row r="626" spans="7:37">
      <c r="G626" s="67"/>
      <c r="H626" s="67"/>
      <c r="I626" s="67"/>
      <c r="J626" s="67"/>
      <c r="K626" s="67"/>
      <c r="L626" s="67"/>
      <c r="M626" s="67"/>
      <c r="N626" s="67"/>
      <c r="O626" s="67"/>
      <c r="P626" s="67"/>
      <c r="Q626" s="67"/>
      <c r="R626" s="67"/>
      <c r="S626" s="67"/>
      <c r="T626" s="67"/>
      <c r="U626" s="67"/>
      <c r="V626" s="67"/>
      <c r="W626" s="67"/>
      <c r="X626" s="67"/>
      <c r="Y626" s="67"/>
      <c r="Z626" s="67"/>
      <c r="AA626" s="67"/>
      <c r="AB626" s="67"/>
      <c r="AC626" s="67"/>
      <c r="AD626" s="67"/>
      <c r="AE626" s="67"/>
      <c r="AF626" s="67"/>
      <c r="AG626" s="67"/>
      <c r="AH626" s="67"/>
      <c r="AI626" s="67"/>
      <c r="AJ626" s="67"/>
      <c r="AK626" s="67"/>
    </row>
    <row r="627" spans="7:37">
      <c r="G627" s="67"/>
      <c r="H627" s="67"/>
      <c r="I627" s="67"/>
      <c r="J627" s="67"/>
      <c r="K627" s="67"/>
      <c r="L627" s="67"/>
      <c r="M627" s="67"/>
      <c r="N627" s="67"/>
      <c r="O627" s="67"/>
      <c r="P627" s="67"/>
      <c r="Q627" s="67"/>
      <c r="R627" s="67"/>
      <c r="S627" s="67"/>
      <c r="T627" s="67"/>
      <c r="U627" s="67"/>
      <c r="V627" s="67"/>
      <c r="W627" s="67"/>
      <c r="X627" s="67"/>
      <c r="Y627" s="67"/>
      <c r="Z627" s="67"/>
      <c r="AA627" s="67"/>
      <c r="AB627" s="67"/>
      <c r="AC627" s="67"/>
      <c r="AD627" s="67"/>
      <c r="AE627" s="67"/>
      <c r="AF627" s="67"/>
      <c r="AG627" s="67"/>
      <c r="AH627" s="67"/>
      <c r="AI627" s="67"/>
      <c r="AJ627" s="67"/>
      <c r="AK627" s="67"/>
    </row>
    <row r="628" spans="7:37">
      <c r="G628" s="67"/>
      <c r="H628" s="67"/>
      <c r="I628" s="67"/>
      <c r="J628" s="67"/>
      <c r="K628" s="67"/>
      <c r="L628" s="67"/>
      <c r="M628" s="67"/>
      <c r="N628" s="67"/>
      <c r="O628" s="67"/>
      <c r="P628" s="67"/>
      <c r="Q628" s="67"/>
      <c r="R628" s="67"/>
      <c r="S628" s="67"/>
      <c r="T628" s="67"/>
      <c r="U628" s="67"/>
      <c r="V628" s="67"/>
      <c r="W628" s="67"/>
      <c r="X628" s="67"/>
      <c r="Y628" s="67"/>
      <c r="Z628" s="67"/>
      <c r="AA628" s="67"/>
      <c r="AB628" s="67"/>
      <c r="AC628" s="67"/>
      <c r="AD628" s="67"/>
      <c r="AE628" s="67"/>
      <c r="AF628" s="67"/>
      <c r="AG628" s="67"/>
      <c r="AH628" s="67"/>
      <c r="AI628" s="67"/>
      <c r="AJ628" s="67"/>
      <c r="AK628" s="67"/>
    </row>
    <row r="629" spans="7:37">
      <c r="G629" s="67"/>
      <c r="H629" s="67"/>
      <c r="I629" s="67"/>
      <c r="J629" s="67"/>
      <c r="K629" s="67"/>
      <c r="L629" s="67"/>
      <c r="M629" s="67"/>
      <c r="N629" s="67"/>
      <c r="O629" s="67"/>
      <c r="P629" s="67"/>
      <c r="Q629" s="67"/>
      <c r="R629" s="67"/>
      <c r="S629" s="67"/>
      <c r="T629" s="67"/>
      <c r="U629" s="67"/>
      <c r="V629" s="67"/>
      <c r="W629" s="67"/>
      <c r="X629" s="67"/>
      <c r="Y629" s="67"/>
      <c r="Z629" s="67"/>
      <c r="AA629" s="67"/>
      <c r="AB629" s="67"/>
      <c r="AC629" s="67"/>
      <c r="AD629" s="67"/>
      <c r="AE629" s="67"/>
      <c r="AF629" s="67"/>
      <c r="AG629" s="67"/>
      <c r="AH629" s="67"/>
      <c r="AI629" s="67"/>
      <c r="AJ629" s="67"/>
      <c r="AK629" s="67"/>
    </row>
    <row r="630" spans="7:37">
      <c r="G630" s="67"/>
      <c r="H630" s="67"/>
      <c r="I630" s="67"/>
      <c r="J630" s="67"/>
      <c r="K630" s="67"/>
      <c r="L630" s="67"/>
      <c r="M630" s="67"/>
      <c r="N630" s="67"/>
      <c r="O630" s="67"/>
      <c r="P630" s="67"/>
      <c r="Q630" s="67"/>
      <c r="R630" s="67"/>
      <c r="S630" s="67"/>
      <c r="T630" s="67"/>
      <c r="U630" s="67"/>
      <c r="V630" s="67"/>
      <c r="W630" s="67"/>
      <c r="X630" s="67"/>
      <c r="Y630" s="67"/>
      <c r="Z630" s="67"/>
      <c r="AA630" s="67"/>
      <c r="AB630" s="67"/>
      <c r="AC630" s="67"/>
      <c r="AD630" s="67"/>
      <c r="AE630" s="67"/>
      <c r="AF630" s="67"/>
      <c r="AG630" s="67"/>
      <c r="AH630" s="67"/>
      <c r="AI630" s="67"/>
      <c r="AJ630" s="67"/>
      <c r="AK630" s="67"/>
    </row>
    <row r="631" spans="7:37">
      <c r="G631" s="67"/>
      <c r="H631" s="67"/>
      <c r="I631" s="67"/>
      <c r="J631" s="67"/>
      <c r="K631" s="67"/>
      <c r="L631" s="67"/>
      <c r="M631" s="67"/>
      <c r="N631" s="67"/>
      <c r="O631" s="67"/>
      <c r="P631" s="67"/>
      <c r="Q631" s="67"/>
      <c r="R631" s="67"/>
      <c r="S631" s="67"/>
      <c r="T631" s="67"/>
      <c r="U631" s="67"/>
      <c r="V631" s="67"/>
      <c r="W631" s="67"/>
      <c r="X631" s="67"/>
      <c r="Y631" s="67"/>
      <c r="Z631" s="67"/>
      <c r="AA631" s="67"/>
      <c r="AB631" s="67"/>
      <c r="AC631" s="67"/>
      <c r="AD631" s="67"/>
      <c r="AE631" s="67"/>
      <c r="AF631" s="67"/>
      <c r="AG631" s="67"/>
      <c r="AH631" s="67"/>
      <c r="AI631" s="67"/>
      <c r="AJ631" s="67"/>
      <c r="AK631" s="67"/>
    </row>
    <row r="632" spans="7:37">
      <c r="G632" s="67"/>
      <c r="H632" s="67"/>
      <c r="I632" s="67"/>
      <c r="J632" s="67"/>
      <c r="K632" s="67"/>
      <c r="L632" s="67"/>
      <c r="M632" s="67"/>
      <c r="N632" s="67"/>
      <c r="O632" s="67"/>
      <c r="P632" s="67"/>
      <c r="Q632" s="67"/>
      <c r="R632" s="67"/>
      <c r="S632" s="67"/>
      <c r="T632" s="67"/>
      <c r="U632" s="67"/>
      <c r="V632" s="67"/>
      <c r="W632" s="67"/>
      <c r="X632" s="67"/>
      <c r="Y632" s="67"/>
      <c r="Z632" s="67"/>
      <c r="AA632" s="67"/>
      <c r="AB632" s="67"/>
      <c r="AC632" s="67"/>
      <c r="AD632" s="67"/>
      <c r="AE632" s="67"/>
      <c r="AF632" s="67"/>
      <c r="AG632" s="67"/>
      <c r="AH632" s="67"/>
      <c r="AI632" s="67"/>
      <c r="AJ632" s="67"/>
      <c r="AK632" s="67"/>
    </row>
    <row r="633" spans="7:37">
      <c r="G633" s="67"/>
      <c r="H633" s="67"/>
      <c r="I633" s="67"/>
      <c r="J633" s="67"/>
      <c r="K633" s="67"/>
      <c r="L633" s="67"/>
      <c r="M633" s="67"/>
      <c r="N633" s="67"/>
      <c r="O633" s="67"/>
      <c r="P633" s="67"/>
      <c r="Q633" s="67"/>
      <c r="R633" s="67"/>
      <c r="S633" s="67"/>
      <c r="T633" s="67"/>
      <c r="U633" s="67"/>
      <c r="V633" s="67"/>
      <c r="W633" s="67"/>
      <c r="X633" s="67"/>
      <c r="Y633" s="67"/>
      <c r="Z633" s="67"/>
      <c r="AA633" s="67"/>
      <c r="AB633" s="67"/>
      <c r="AC633" s="67"/>
      <c r="AD633" s="67"/>
      <c r="AE633" s="67"/>
      <c r="AF633" s="67"/>
      <c r="AG633" s="67"/>
      <c r="AH633" s="67"/>
      <c r="AI633" s="67"/>
      <c r="AJ633" s="67"/>
      <c r="AK633" s="67"/>
    </row>
    <row r="634" spans="7:37">
      <c r="G634" s="67"/>
      <c r="H634" s="67"/>
      <c r="I634" s="67"/>
      <c r="J634" s="67"/>
      <c r="K634" s="67"/>
      <c r="L634" s="67"/>
      <c r="M634" s="67"/>
      <c r="N634" s="67"/>
      <c r="O634" s="67"/>
      <c r="P634" s="67"/>
      <c r="Q634" s="67"/>
      <c r="R634" s="67"/>
      <c r="S634" s="67"/>
      <c r="T634" s="67"/>
      <c r="U634" s="67"/>
      <c r="V634" s="67"/>
      <c r="W634" s="67"/>
      <c r="X634" s="67"/>
      <c r="Y634" s="67"/>
      <c r="Z634" s="67"/>
      <c r="AA634" s="67"/>
      <c r="AB634" s="67"/>
      <c r="AC634" s="67"/>
      <c r="AD634" s="67"/>
      <c r="AE634" s="67"/>
      <c r="AF634" s="67"/>
      <c r="AG634" s="67"/>
      <c r="AH634" s="67"/>
      <c r="AI634" s="67"/>
      <c r="AJ634" s="67"/>
      <c r="AK634" s="67"/>
    </row>
    <row r="635" spans="7:37">
      <c r="G635" s="67"/>
      <c r="H635" s="67"/>
      <c r="I635" s="67"/>
      <c r="J635" s="67"/>
      <c r="K635" s="67"/>
      <c r="L635" s="67"/>
      <c r="M635" s="67"/>
      <c r="N635" s="67"/>
      <c r="O635" s="67"/>
      <c r="P635" s="67"/>
      <c r="Q635" s="67"/>
      <c r="R635" s="67"/>
      <c r="S635" s="67"/>
      <c r="T635" s="67"/>
      <c r="U635" s="67"/>
      <c r="V635" s="67"/>
      <c r="W635" s="67"/>
      <c r="X635" s="67"/>
      <c r="Y635" s="67"/>
      <c r="Z635" s="67"/>
      <c r="AA635" s="67"/>
      <c r="AB635" s="67"/>
      <c r="AC635" s="67"/>
      <c r="AD635" s="67"/>
      <c r="AE635" s="67"/>
      <c r="AF635" s="67"/>
      <c r="AG635" s="67"/>
      <c r="AH635" s="67"/>
      <c r="AI635" s="67"/>
      <c r="AJ635" s="67"/>
      <c r="AK635" s="67"/>
    </row>
    <row r="636" spans="7:37">
      <c r="G636" s="67"/>
      <c r="H636" s="67"/>
      <c r="I636" s="67"/>
      <c r="J636" s="67"/>
      <c r="K636" s="67"/>
      <c r="L636" s="67"/>
      <c r="M636" s="67"/>
      <c r="N636" s="67"/>
      <c r="O636" s="67"/>
      <c r="P636" s="67"/>
      <c r="Q636" s="67"/>
      <c r="R636" s="67"/>
      <c r="S636" s="67"/>
      <c r="T636" s="67"/>
      <c r="U636" s="67"/>
      <c r="V636" s="67"/>
      <c r="W636" s="67"/>
      <c r="X636" s="67"/>
      <c r="Y636" s="67"/>
      <c r="Z636" s="67"/>
      <c r="AA636" s="67"/>
      <c r="AB636" s="67"/>
      <c r="AC636" s="67"/>
      <c r="AD636" s="67"/>
      <c r="AE636" s="67"/>
      <c r="AF636" s="67"/>
      <c r="AG636" s="67"/>
      <c r="AH636" s="67"/>
      <c r="AI636" s="67"/>
      <c r="AJ636" s="67"/>
      <c r="AK636" s="67"/>
    </row>
    <row r="637" spans="7:37">
      <c r="G637" s="67"/>
      <c r="H637" s="67"/>
      <c r="I637" s="67"/>
      <c r="J637" s="67"/>
      <c r="K637" s="67"/>
      <c r="L637" s="67"/>
      <c r="M637" s="67"/>
      <c r="N637" s="67"/>
      <c r="O637" s="67"/>
      <c r="P637" s="67"/>
      <c r="Q637" s="67"/>
      <c r="R637" s="67"/>
      <c r="S637" s="67"/>
      <c r="T637" s="67"/>
      <c r="U637" s="67"/>
      <c r="V637" s="67"/>
      <c r="W637" s="67"/>
      <c r="X637" s="67"/>
      <c r="Y637" s="67"/>
      <c r="Z637" s="67"/>
      <c r="AA637" s="67"/>
      <c r="AB637" s="67"/>
      <c r="AC637" s="67"/>
      <c r="AD637" s="67"/>
      <c r="AE637" s="67"/>
      <c r="AF637" s="67"/>
      <c r="AG637" s="67"/>
      <c r="AH637" s="67"/>
      <c r="AI637" s="67"/>
      <c r="AJ637" s="67"/>
      <c r="AK637" s="67"/>
    </row>
    <row r="638" spans="7:37">
      <c r="G638" s="67"/>
      <c r="H638" s="67"/>
      <c r="I638" s="67"/>
      <c r="J638" s="67"/>
      <c r="K638" s="67"/>
      <c r="L638" s="67"/>
      <c r="M638" s="67"/>
      <c r="N638" s="67"/>
      <c r="O638" s="67"/>
      <c r="P638" s="67"/>
      <c r="Q638" s="67"/>
      <c r="R638" s="67"/>
      <c r="S638" s="67"/>
      <c r="T638" s="67"/>
      <c r="U638" s="67"/>
      <c r="V638" s="67"/>
      <c r="W638" s="67"/>
      <c r="X638" s="67"/>
      <c r="Y638" s="67"/>
      <c r="Z638" s="67"/>
      <c r="AA638" s="67"/>
      <c r="AB638" s="67"/>
      <c r="AC638" s="67"/>
      <c r="AD638" s="67"/>
      <c r="AE638" s="67"/>
      <c r="AF638" s="67"/>
      <c r="AG638" s="67"/>
      <c r="AH638" s="67"/>
      <c r="AI638" s="67"/>
      <c r="AJ638" s="67"/>
      <c r="AK638" s="67"/>
    </row>
    <row r="639" spans="7:37">
      <c r="G639" s="67"/>
      <c r="H639" s="67"/>
      <c r="I639" s="67"/>
      <c r="J639" s="67"/>
      <c r="K639" s="67"/>
      <c r="L639" s="67"/>
      <c r="M639" s="67"/>
      <c r="N639" s="67"/>
      <c r="O639" s="67"/>
      <c r="P639" s="67"/>
      <c r="Q639" s="67"/>
      <c r="R639" s="67"/>
      <c r="S639" s="67"/>
      <c r="T639" s="67"/>
      <c r="U639" s="67"/>
      <c r="V639" s="67"/>
      <c r="W639" s="67"/>
      <c r="X639" s="67"/>
      <c r="Y639" s="67"/>
      <c r="Z639" s="67"/>
      <c r="AA639" s="67"/>
      <c r="AB639" s="67"/>
      <c r="AC639" s="67"/>
      <c r="AD639" s="67"/>
      <c r="AE639" s="67"/>
      <c r="AF639" s="67"/>
      <c r="AG639" s="67"/>
      <c r="AH639" s="67"/>
      <c r="AI639" s="67"/>
      <c r="AJ639" s="67"/>
      <c r="AK639" s="67"/>
    </row>
    <row r="640" spans="7:37">
      <c r="G640" s="67"/>
      <c r="H640" s="67"/>
      <c r="I640" s="67"/>
      <c r="J640" s="67"/>
      <c r="K640" s="67"/>
      <c r="L640" s="67"/>
      <c r="M640" s="67"/>
      <c r="N640" s="67"/>
      <c r="O640" s="67"/>
      <c r="P640" s="67"/>
      <c r="Q640" s="67"/>
      <c r="R640" s="67"/>
      <c r="S640" s="67"/>
      <c r="T640" s="67"/>
      <c r="U640" s="67"/>
      <c r="V640" s="67"/>
      <c r="W640" s="67"/>
      <c r="X640" s="67"/>
      <c r="Y640" s="67"/>
      <c r="Z640" s="67"/>
      <c r="AA640" s="67"/>
      <c r="AB640" s="67"/>
      <c r="AC640" s="67"/>
      <c r="AD640" s="67"/>
      <c r="AE640" s="67"/>
      <c r="AF640" s="67"/>
      <c r="AG640" s="67"/>
      <c r="AH640" s="67"/>
      <c r="AI640" s="67"/>
      <c r="AJ640" s="67"/>
      <c r="AK640" s="67"/>
    </row>
    <row r="641" spans="7:37">
      <c r="G641" s="67"/>
      <c r="H641" s="67"/>
      <c r="I641" s="67"/>
      <c r="J641" s="67"/>
      <c r="K641" s="67"/>
      <c r="L641" s="67"/>
      <c r="M641" s="67"/>
      <c r="N641" s="67"/>
      <c r="O641" s="67"/>
      <c r="P641" s="67"/>
      <c r="Q641" s="67"/>
      <c r="R641" s="67"/>
      <c r="S641" s="67"/>
      <c r="T641" s="67"/>
      <c r="U641" s="67"/>
      <c r="V641" s="67"/>
      <c r="W641" s="67"/>
      <c r="X641" s="67"/>
      <c r="Y641" s="67"/>
      <c r="Z641" s="67"/>
      <c r="AA641" s="67"/>
      <c r="AB641" s="67"/>
      <c r="AC641" s="67"/>
      <c r="AD641" s="67"/>
      <c r="AE641" s="67"/>
      <c r="AF641" s="67"/>
      <c r="AG641" s="67"/>
      <c r="AH641" s="67"/>
      <c r="AI641" s="67"/>
      <c r="AJ641" s="67"/>
      <c r="AK641" s="67"/>
    </row>
    <row r="642" spans="7:37">
      <c r="G642" s="67"/>
      <c r="H642" s="67"/>
      <c r="I642" s="67"/>
      <c r="J642" s="67"/>
      <c r="K642" s="67"/>
      <c r="L642" s="67"/>
      <c r="M642" s="67"/>
      <c r="N642" s="67"/>
      <c r="O642" s="67"/>
      <c r="P642" s="67"/>
      <c r="Q642" s="67"/>
      <c r="R642" s="67"/>
      <c r="S642" s="67"/>
      <c r="T642" s="67"/>
      <c r="U642" s="67"/>
      <c r="V642" s="67"/>
      <c r="W642" s="67"/>
      <c r="X642" s="67"/>
      <c r="Y642" s="67"/>
      <c r="Z642" s="67"/>
      <c r="AA642" s="67"/>
      <c r="AB642" s="67"/>
      <c r="AC642" s="67"/>
      <c r="AD642" s="67"/>
      <c r="AE642" s="67"/>
      <c r="AF642" s="67"/>
      <c r="AG642" s="67"/>
      <c r="AH642" s="67"/>
      <c r="AI642" s="67"/>
      <c r="AJ642" s="67"/>
      <c r="AK642" s="67"/>
    </row>
    <row r="643" spans="7:37">
      <c r="G643" s="67"/>
      <c r="H643" s="67"/>
      <c r="I643" s="67"/>
      <c r="J643" s="67"/>
      <c r="K643" s="67"/>
      <c r="L643" s="67"/>
      <c r="M643" s="67"/>
      <c r="N643" s="67"/>
      <c r="O643" s="67"/>
      <c r="P643" s="67"/>
      <c r="Q643" s="67"/>
      <c r="R643" s="67"/>
      <c r="S643" s="67"/>
      <c r="T643" s="67"/>
      <c r="U643" s="67"/>
      <c r="V643" s="67"/>
      <c r="W643" s="67"/>
      <c r="X643" s="67"/>
      <c r="Y643" s="67"/>
      <c r="Z643" s="67"/>
      <c r="AA643" s="67"/>
      <c r="AB643" s="67"/>
      <c r="AC643" s="67"/>
      <c r="AD643" s="67"/>
      <c r="AE643" s="67"/>
      <c r="AF643" s="67"/>
      <c r="AG643" s="67"/>
      <c r="AH643" s="67"/>
      <c r="AI643" s="67"/>
      <c r="AJ643" s="67"/>
      <c r="AK643" s="67"/>
    </row>
    <row r="644" spans="7:37">
      <c r="G644" s="67"/>
      <c r="H644" s="67"/>
      <c r="I644" s="67"/>
      <c r="J644" s="67"/>
      <c r="K644" s="67"/>
      <c r="L644" s="67"/>
      <c r="M644" s="67"/>
      <c r="N644" s="67"/>
      <c r="O644" s="67"/>
      <c r="P644" s="67"/>
      <c r="Q644" s="67"/>
      <c r="R644" s="67"/>
      <c r="S644" s="67"/>
      <c r="T644" s="67"/>
      <c r="U644" s="67"/>
      <c r="V644" s="67"/>
      <c r="W644" s="67"/>
      <c r="X644" s="67"/>
      <c r="Y644" s="67"/>
      <c r="Z644" s="67"/>
      <c r="AA644" s="67"/>
      <c r="AB644" s="67"/>
      <c r="AC644" s="67"/>
      <c r="AD644" s="67"/>
      <c r="AE644" s="67"/>
      <c r="AF644" s="67"/>
      <c r="AG644" s="67"/>
      <c r="AH644" s="67"/>
      <c r="AI644" s="67"/>
      <c r="AJ644" s="67"/>
      <c r="AK644" s="67"/>
    </row>
    <row r="645" spans="7:37">
      <c r="G645" s="67"/>
      <c r="H645" s="67"/>
      <c r="I645" s="67"/>
      <c r="J645" s="67"/>
      <c r="K645" s="67"/>
      <c r="L645" s="67"/>
      <c r="M645" s="67"/>
      <c r="N645" s="67"/>
      <c r="O645" s="67"/>
      <c r="P645" s="67"/>
      <c r="Q645" s="67"/>
      <c r="R645" s="67"/>
      <c r="S645" s="67"/>
      <c r="T645" s="67"/>
      <c r="U645" s="67"/>
      <c r="V645" s="67"/>
      <c r="W645" s="67"/>
      <c r="X645" s="67"/>
      <c r="Y645" s="67"/>
      <c r="Z645" s="67"/>
      <c r="AA645" s="67"/>
      <c r="AB645" s="67"/>
      <c r="AC645" s="67"/>
      <c r="AD645" s="67"/>
      <c r="AE645" s="67"/>
      <c r="AF645" s="67"/>
      <c r="AG645" s="67"/>
      <c r="AH645" s="67"/>
      <c r="AI645" s="67"/>
      <c r="AJ645" s="67"/>
      <c r="AK645" s="67"/>
    </row>
    <row r="646" spans="7:37">
      <c r="G646" s="67"/>
      <c r="H646" s="67"/>
      <c r="I646" s="67"/>
      <c r="J646" s="67"/>
      <c r="K646" s="67"/>
      <c r="L646" s="67"/>
      <c r="M646" s="67"/>
      <c r="N646" s="67"/>
      <c r="O646" s="67"/>
      <c r="P646" s="67"/>
      <c r="Q646" s="67"/>
      <c r="R646" s="67"/>
      <c r="S646" s="67"/>
      <c r="T646" s="67"/>
      <c r="U646" s="67"/>
      <c r="V646" s="67"/>
      <c r="W646" s="67"/>
      <c r="X646" s="67"/>
      <c r="Y646" s="67"/>
      <c r="Z646" s="67"/>
      <c r="AA646" s="67"/>
      <c r="AB646" s="67"/>
      <c r="AC646" s="67"/>
      <c r="AD646" s="67"/>
      <c r="AE646" s="67"/>
      <c r="AF646" s="67"/>
      <c r="AG646" s="67"/>
      <c r="AH646" s="67"/>
      <c r="AI646" s="67"/>
      <c r="AJ646" s="67"/>
      <c r="AK646" s="67"/>
    </row>
    <row r="647" spans="7:37">
      <c r="G647" s="67"/>
      <c r="H647" s="67"/>
      <c r="I647" s="67"/>
      <c r="J647" s="67"/>
      <c r="K647" s="67"/>
      <c r="L647" s="67"/>
      <c r="M647" s="67"/>
      <c r="N647" s="67"/>
      <c r="O647" s="67"/>
      <c r="P647" s="67"/>
      <c r="Q647" s="67"/>
      <c r="R647" s="67"/>
      <c r="S647" s="67"/>
      <c r="T647" s="67"/>
      <c r="U647" s="67"/>
      <c r="V647" s="67"/>
      <c r="W647" s="67"/>
      <c r="X647" s="67"/>
      <c r="Y647" s="67"/>
      <c r="Z647" s="67"/>
      <c r="AA647" s="67"/>
      <c r="AB647" s="67"/>
      <c r="AC647" s="67"/>
      <c r="AD647" s="67"/>
      <c r="AE647" s="67"/>
      <c r="AF647" s="67"/>
      <c r="AG647" s="67"/>
      <c r="AH647" s="67"/>
      <c r="AI647" s="67"/>
      <c r="AJ647" s="67"/>
      <c r="AK647" s="67"/>
    </row>
    <row r="648" spans="7:37">
      <c r="G648" s="67"/>
      <c r="H648" s="67"/>
      <c r="I648" s="67"/>
      <c r="J648" s="67"/>
      <c r="K648" s="67"/>
      <c r="L648" s="67"/>
      <c r="M648" s="67"/>
      <c r="N648" s="67"/>
      <c r="O648" s="67"/>
      <c r="P648" s="67"/>
      <c r="Q648" s="67"/>
      <c r="R648" s="67"/>
      <c r="S648" s="67"/>
      <c r="T648" s="67"/>
      <c r="U648" s="67"/>
      <c r="V648" s="67"/>
      <c r="W648" s="67"/>
      <c r="X648" s="67"/>
      <c r="Y648" s="67"/>
      <c r="Z648" s="67"/>
      <c r="AA648" s="67"/>
      <c r="AB648" s="67"/>
      <c r="AC648" s="67"/>
      <c r="AD648" s="67"/>
      <c r="AE648" s="67"/>
      <c r="AF648" s="67"/>
      <c r="AG648" s="67"/>
      <c r="AH648" s="67"/>
      <c r="AI648" s="67"/>
      <c r="AJ648" s="67"/>
      <c r="AK648" s="67"/>
    </row>
    <row r="649" spans="7:37">
      <c r="G649" s="67"/>
      <c r="H649" s="67"/>
      <c r="I649" s="67"/>
      <c r="J649" s="67"/>
      <c r="K649" s="67"/>
      <c r="L649" s="67"/>
      <c r="M649" s="67"/>
      <c r="N649" s="67"/>
      <c r="O649" s="67"/>
      <c r="P649" s="67"/>
      <c r="Q649" s="67"/>
      <c r="R649" s="67"/>
      <c r="S649" s="67"/>
      <c r="T649" s="67"/>
      <c r="U649" s="67"/>
      <c r="V649" s="67"/>
      <c r="W649" s="67"/>
      <c r="X649" s="67"/>
      <c r="Y649" s="67"/>
      <c r="Z649" s="67"/>
      <c r="AA649" s="67"/>
      <c r="AB649" s="67"/>
      <c r="AC649" s="67"/>
      <c r="AD649" s="67"/>
      <c r="AE649" s="67"/>
      <c r="AF649" s="67"/>
      <c r="AG649" s="67"/>
      <c r="AH649" s="67"/>
      <c r="AI649" s="67"/>
      <c r="AJ649" s="67"/>
      <c r="AK649" s="67"/>
    </row>
    <row r="650" spans="7:37">
      <c r="G650" s="67"/>
      <c r="H650" s="67"/>
      <c r="I650" s="67"/>
      <c r="J650" s="67"/>
      <c r="K650" s="67"/>
      <c r="L650" s="67"/>
      <c r="M650" s="67"/>
      <c r="N650" s="67"/>
      <c r="O650" s="67"/>
      <c r="P650" s="67"/>
      <c r="Q650" s="67"/>
      <c r="R650" s="67"/>
      <c r="S650" s="67"/>
      <c r="T650" s="67"/>
      <c r="U650" s="67"/>
      <c r="V650" s="67"/>
      <c r="W650" s="67"/>
      <c r="X650" s="67"/>
      <c r="Y650" s="67"/>
      <c r="Z650" s="67"/>
      <c r="AA650" s="67"/>
      <c r="AB650" s="67"/>
      <c r="AC650" s="67"/>
      <c r="AD650" s="67"/>
      <c r="AE650" s="67"/>
      <c r="AF650" s="67"/>
      <c r="AG650" s="67"/>
      <c r="AH650" s="67"/>
      <c r="AI650" s="67"/>
      <c r="AJ650" s="67"/>
      <c r="AK650" s="67"/>
    </row>
    <row r="651" spans="7:37">
      <c r="G651" s="67"/>
      <c r="H651" s="67"/>
      <c r="I651" s="67"/>
      <c r="J651" s="67"/>
      <c r="K651" s="67"/>
      <c r="L651" s="67"/>
      <c r="M651" s="67"/>
      <c r="N651" s="67"/>
      <c r="O651" s="67"/>
      <c r="P651" s="67"/>
      <c r="Q651" s="67"/>
      <c r="R651" s="67"/>
      <c r="S651" s="67"/>
      <c r="T651" s="67"/>
      <c r="U651" s="67"/>
      <c r="V651" s="67"/>
      <c r="W651" s="67"/>
      <c r="X651" s="67"/>
      <c r="Y651" s="67"/>
      <c r="Z651" s="67"/>
      <c r="AA651" s="67"/>
      <c r="AB651" s="67"/>
      <c r="AC651" s="67"/>
      <c r="AD651" s="67"/>
      <c r="AE651" s="67"/>
      <c r="AF651" s="67"/>
      <c r="AG651" s="67"/>
      <c r="AH651" s="67"/>
      <c r="AI651" s="67"/>
      <c r="AJ651" s="67"/>
      <c r="AK651" s="67"/>
    </row>
    <row r="652" spans="7:37">
      <c r="G652" s="67"/>
      <c r="H652" s="67"/>
      <c r="I652" s="67"/>
      <c r="J652" s="67"/>
      <c r="K652" s="67"/>
      <c r="L652" s="67"/>
      <c r="M652" s="67"/>
      <c r="N652" s="67"/>
      <c r="O652" s="67"/>
      <c r="P652" s="67"/>
      <c r="Q652" s="67"/>
      <c r="R652" s="67"/>
      <c r="S652" s="67"/>
      <c r="T652" s="67"/>
      <c r="U652" s="67"/>
      <c r="V652" s="67"/>
      <c r="W652" s="67"/>
      <c r="X652" s="67"/>
      <c r="Y652" s="67"/>
      <c r="Z652" s="67"/>
      <c r="AA652" s="67"/>
      <c r="AB652" s="67"/>
      <c r="AC652" s="67"/>
      <c r="AD652" s="67"/>
      <c r="AE652" s="67"/>
      <c r="AF652" s="67"/>
      <c r="AG652" s="67"/>
      <c r="AH652" s="67"/>
      <c r="AI652" s="67"/>
      <c r="AJ652" s="67"/>
      <c r="AK652" s="67"/>
    </row>
    <row r="653" spans="7:37">
      <c r="G653" s="67"/>
      <c r="H653" s="67"/>
      <c r="I653" s="67"/>
      <c r="J653" s="67"/>
      <c r="K653" s="67"/>
      <c r="L653" s="67"/>
      <c r="M653" s="67"/>
      <c r="N653" s="67"/>
      <c r="O653" s="67"/>
      <c r="P653" s="67"/>
      <c r="Q653" s="67"/>
      <c r="R653" s="67"/>
      <c r="S653" s="67"/>
      <c r="T653" s="67"/>
      <c r="U653" s="67"/>
      <c r="V653" s="67"/>
      <c r="W653" s="67"/>
      <c r="X653" s="67"/>
      <c r="Y653" s="67"/>
      <c r="Z653" s="67"/>
      <c r="AA653" s="67"/>
      <c r="AB653" s="67"/>
      <c r="AC653" s="67"/>
      <c r="AD653" s="67"/>
      <c r="AE653" s="67"/>
      <c r="AF653" s="67"/>
      <c r="AG653" s="67"/>
      <c r="AH653" s="67"/>
      <c r="AI653" s="67"/>
      <c r="AJ653" s="67"/>
      <c r="AK653" s="67"/>
    </row>
    <row r="654" spans="7:37">
      <c r="G654" s="67"/>
      <c r="H654" s="67"/>
      <c r="I654" s="67"/>
      <c r="J654" s="67"/>
      <c r="K654" s="67"/>
      <c r="L654" s="67"/>
      <c r="M654" s="67"/>
      <c r="N654" s="67"/>
      <c r="O654" s="67"/>
      <c r="P654" s="67"/>
      <c r="Q654" s="67"/>
      <c r="R654" s="67"/>
      <c r="S654" s="67"/>
      <c r="T654" s="67"/>
      <c r="U654" s="67"/>
      <c r="V654" s="67"/>
      <c r="W654" s="67"/>
      <c r="X654" s="67"/>
      <c r="Y654" s="67"/>
      <c r="Z654" s="67"/>
      <c r="AA654" s="67"/>
      <c r="AB654" s="67"/>
      <c r="AC654" s="67"/>
      <c r="AD654" s="67"/>
      <c r="AE654" s="67"/>
      <c r="AF654" s="67"/>
      <c r="AG654" s="67"/>
      <c r="AH654" s="67"/>
      <c r="AI654" s="67"/>
      <c r="AJ654" s="67"/>
      <c r="AK654" s="67"/>
    </row>
    <row r="655" spans="7:37">
      <c r="G655" s="67"/>
      <c r="H655" s="67"/>
      <c r="I655" s="67"/>
      <c r="J655" s="67"/>
      <c r="K655" s="67"/>
      <c r="L655" s="67"/>
      <c r="M655" s="67"/>
      <c r="N655" s="67"/>
      <c r="O655" s="67"/>
      <c r="P655" s="67"/>
      <c r="Q655" s="67"/>
      <c r="R655" s="67"/>
      <c r="S655" s="67"/>
      <c r="T655" s="67"/>
      <c r="U655" s="67"/>
      <c r="V655" s="67"/>
      <c r="W655" s="67"/>
      <c r="X655" s="67"/>
      <c r="Y655" s="67"/>
      <c r="Z655" s="67"/>
      <c r="AA655" s="67"/>
      <c r="AB655" s="67"/>
      <c r="AC655" s="67"/>
      <c r="AD655" s="67"/>
      <c r="AE655" s="67"/>
      <c r="AF655" s="67"/>
      <c r="AG655" s="67"/>
      <c r="AH655" s="67"/>
      <c r="AI655" s="67"/>
      <c r="AJ655" s="67"/>
      <c r="AK655" s="67"/>
    </row>
    <row r="656" spans="7:37">
      <c r="G656" s="67"/>
      <c r="H656" s="67"/>
      <c r="I656" s="67"/>
      <c r="J656" s="67"/>
      <c r="K656" s="67"/>
      <c r="L656" s="67"/>
      <c r="M656" s="67"/>
      <c r="N656" s="67"/>
      <c r="O656" s="67"/>
      <c r="P656" s="67"/>
      <c r="Q656" s="67"/>
      <c r="R656" s="67"/>
      <c r="S656" s="67"/>
      <c r="T656" s="67"/>
      <c r="U656" s="67"/>
      <c r="V656" s="67"/>
      <c r="W656" s="67"/>
      <c r="X656" s="67"/>
      <c r="Y656" s="67"/>
      <c r="Z656" s="67"/>
      <c r="AA656" s="67"/>
      <c r="AB656" s="67"/>
      <c r="AC656" s="67"/>
      <c r="AD656" s="67"/>
      <c r="AE656" s="67"/>
      <c r="AF656" s="67"/>
      <c r="AG656" s="67"/>
      <c r="AH656" s="67"/>
      <c r="AI656" s="67"/>
      <c r="AJ656" s="67"/>
      <c r="AK656" s="67"/>
    </row>
    <row r="657" spans="7:37">
      <c r="G657" s="67"/>
      <c r="H657" s="67"/>
      <c r="I657" s="67"/>
      <c r="J657" s="67"/>
      <c r="K657" s="67"/>
      <c r="L657" s="67"/>
      <c r="M657" s="67"/>
      <c r="N657" s="67"/>
      <c r="O657" s="67"/>
      <c r="P657" s="67"/>
      <c r="Q657" s="67"/>
      <c r="R657" s="67"/>
      <c r="S657" s="67"/>
      <c r="T657" s="67"/>
      <c r="U657" s="67"/>
      <c r="V657" s="67"/>
      <c r="W657" s="67"/>
      <c r="X657" s="67"/>
      <c r="Y657" s="67"/>
      <c r="Z657" s="67"/>
      <c r="AA657" s="67"/>
      <c r="AB657" s="67"/>
      <c r="AC657" s="67"/>
      <c r="AD657" s="67"/>
      <c r="AE657" s="67"/>
      <c r="AF657" s="67"/>
      <c r="AG657" s="67"/>
      <c r="AH657" s="67"/>
      <c r="AI657" s="67"/>
      <c r="AJ657" s="67"/>
      <c r="AK657" s="67"/>
    </row>
    <row r="658" spans="7:37">
      <c r="G658" s="67"/>
      <c r="H658" s="67"/>
      <c r="I658" s="67"/>
      <c r="J658" s="67"/>
      <c r="K658" s="67"/>
      <c r="L658" s="67"/>
      <c r="M658" s="67"/>
      <c r="N658" s="67"/>
      <c r="O658" s="67"/>
      <c r="P658" s="67"/>
      <c r="Q658" s="67"/>
      <c r="R658" s="67"/>
      <c r="S658" s="67"/>
      <c r="T658" s="67"/>
      <c r="U658" s="67"/>
      <c r="V658" s="67"/>
      <c r="W658" s="67"/>
      <c r="X658" s="67"/>
      <c r="Y658" s="67"/>
      <c r="Z658" s="67"/>
      <c r="AA658" s="67"/>
      <c r="AB658" s="67"/>
      <c r="AC658" s="67"/>
      <c r="AD658" s="67"/>
      <c r="AE658" s="67"/>
      <c r="AF658" s="67"/>
      <c r="AG658" s="67"/>
      <c r="AH658" s="67"/>
      <c r="AI658" s="67"/>
      <c r="AJ658" s="67"/>
      <c r="AK658" s="67"/>
    </row>
    <row r="659" spans="7:37">
      <c r="G659" s="67"/>
      <c r="H659" s="67"/>
      <c r="I659" s="67"/>
      <c r="J659" s="67"/>
      <c r="K659" s="67"/>
      <c r="L659" s="67"/>
      <c r="M659" s="67"/>
      <c r="N659" s="67"/>
      <c r="O659" s="67"/>
      <c r="P659" s="67"/>
      <c r="Q659" s="67"/>
      <c r="R659" s="67"/>
      <c r="S659" s="67"/>
      <c r="T659" s="67"/>
      <c r="U659" s="67"/>
      <c r="V659" s="67"/>
      <c r="W659" s="67"/>
      <c r="X659" s="67"/>
      <c r="Y659" s="67"/>
      <c r="Z659" s="67"/>
      <c r="AA659" s="67"/>
      <c r="AB659" s="67"/>
      <c r="AC659" s="67"/>
      <c r="AD659" s="67"/>
      <c r="AE659" s="67"/>
      <c r="AF659" s="67"/>
      <c r="AG659" s="67"/>
      <c r="AH659" s="67"/>
      <c r="AI659" s="67"/>
      <c r="AJ659" s="67"/>
      <c r="AK659" s="67"/>
    </row>
    <row r="660" spans="7:37">
      <c r="G660" s="67"/>
      <c r="H660" s="67"/>
      <c r="I660" s="67"/>
      <c r="J660" s="67"/>
      <c r="K660" s="67"/>
      <c r="L660" s="67"/>
      <c r="M660" s="67"/>
      <c r="N660" s="67"/>
      <c r="O660" s="67"/>
      <c r="P660" s="67"/>
      <c r="Q660" s="67"/>
      <c r="R660" s="67"/>
      <c r="S660" s="67"/>
      <c r="T660" s="67"/>
      <c r="U660" s="67"/>
      <c r="V660" s="67"/>
      <c r="W660" s="67"/>
      <c r="X660" s="67"/>
      <c r="Y660" s="67"/>
      <c r="Z660" s="67"/>
      <c r="AA660" s="67"/>
      <c r="AB660" s="67"/>
      <c r="AC660" s="67"/>
      <c r="AD660" s="67"/>
      <c r="AE660" s="67"/>
      <c r="AF660" s="67"/>
      <c r="AG660" s="67"/>
      <c r="AH660" s="67"/>
      <c r="AI660" s="67"/>
      <c r="AJ660" s="67"/>
      <c r="AK660" s="67"/>
    </row>
    <row r="661" spans="7:37">
      <c r="G661" s="67"/>
      <c r="H661" s="67"/>
      <c r="I661" s="67"/>
      <c r="J661" s="67"/>
      <c r="K661" s="67"/>
      <c r="L661" s="67"/>
      <c r="M661" s="67"/>
      <c r="N661" s="67"/>
      <c r="O661" s="67"/>
      <c r="P661" s="67"/>
      <c r="Q661" s="67"/>
      <c r="R661" s="67"/>
      <c r="S661" s="67"/>
      <c r="T661" s="67"/>
      <c r="U661" s="67"/>
      <c r="V661" s="67"/>
      <c r="W661" s="67"/>
      <c r="X661" s="67"/>
      <c r="Y661" s="67"/>
      <c r="Z661" s="67"/>
      <c r="AA661" s="67"/>
      <c r="AB661" s="67"/>
      <c r="AC661" s="67"/>
      <c r="AD661" s="67"/>
      <c r="AE661" s="67"/>
      <c r="AF661" s="67"/>
      <c r="AG661" s="67"/>
      <c r="AH661" s="67"/>
      <c r="AI661" s="67"/>
      <c r="AJ661" s="67"/>
      <c r="AK661" s="67"/>
    </row>
    <row r="662" spans="7:37">
      <c r="G662" s="67"/>
      <c r="H662" s="67"/>
      <c r="I662" s="67"/>
      <c r="J662" s="67"/>
      <c r="K662" s="67"/>
      <c r="L662" s="67"/>
      <c r="M662" s="67"/>
      <c r="N662" s="67"/>
      <c r="O662" s="67"/>
      <c r="P662" s="67"/>
      <c r="Q662" s="67"/>
      <c r="R662" s="67"/>
      <c r="S662" s="67"/>
      <c r="T662" s="67"/>
      <c r="U662" s="67"/>
      <c r="V662" s="67"/>
      <c r="W662" s="67"/>
      <c r="X662" s="67"/>
      <c r="Y662" s="67"/>
      <c r="Z662" s="67"/>
      <c r="AA662" s="67"/>
      <c r="AB662" s="67"/>
      <c r="AC662" s="67"/>
      <c r="AD662" s="67"/>
      <c r="AE662" s="67"/>
      <c r="AF662" s="67"/>
      <c r="AG662" s="67"/>
      <c r="AH662" s="67"/>
      <c r="AI662" s="67"/>
      <c r="AJ662" s="67"/>
      <c r="AK662" s="67"/>
    </row>
    <row r="663" spans="7:37">
      <c r="G663" s="67"/>
      <c r="H663" s="67"/>
      <c r="I663" s="67"/>
      <c r="J663" s="67"/>
      <c r="K663" s="67"/>
      <c r="L663" s="67"/>
      <c r="M663" s="67"/>
      <c r="N663" s="67"/>
      <c r="O663" s="67"/>
      <c r="P663" s="67"/>
      <c r="Q663" s="67"/>
      <c r="R663" s="67"/>
      <c r="S663" s="67"/>
      <c r="T663" s="67"/>
      <c r="U663" s="67"/>
      <c r="V663" s="67"/>
      <c r="W663" s="67"/>
      <c r="X663" s="67"/>
      <c r="Y663" s="67"/>
      <c r="Z663" s="67"/>
      <c r="AA663" s="67"/>
      <c r="AB663" s="67"/>
      <c r="AC663" s="67"/>
      <c r="AD663" s="67"/>
      <c r="AE663" s="67"/>
      <c r="AF663" s="67"/>
      <c r="AG663" s="67"/>
      <c r="AH663" s="67"/>
      <c r="AI663" s="67"/>
      <c r="AJ663" s="67"/>
      <c r="AK663" s="67"/>
    </row>
    <row r="664" spans="7:37">
      <c r="G664" s="67"/>
      <c r="H664" s="67"/>
      <c r="I664" s="67"/>
      <c r="J664" s="67"/>
      <c r="K664" s="67"/>
      <c r="L664" s="67"/>
      <c r="M664" s="67"/>
      <c r="N664" s="67"/>
      <c r="O664" s="67"/>
      <c r="P664" s="67"/>
      <c r="Q664" s="67"/>
      <c r="R664" s="67"/>
      <c r="S664" s="67"/>
      <c r="T664" s="67"/>
      <c r="U664" s="67"/>
      <c r="V664" s="67"/>
      <c r="W664" s="67"/>
      <c r="X664" s="67"/>
      <c r="Y664" s="67"/>
      <c r="Z664" s="67"/>
      <c r="AA664" s="67"/>
      <c r="AB664" s="67"/>
      <c r="AC664" s="67"/>
      <c r="AD664" s="67"/>
      <c r="AE664" s="67"/>
      <c r="AF664" s="67"/>
      <c r="AG664" s="67"/>
      <c r="AH664" s="67"/>
      <c r="AI664" s="67"/>
      <c r="AJ664" s="67"/>
      <c r="AK664" s="67"/>
    </row>
    <row r="665" spans="7:37">
      <c r="G665" s="67"/>
      <c r="H665" s="67"/>
      <c r="I665" s="67"/>
      <c r="J665" s="67"/>
      <c r="K665" s="67"/>
      <c r="L665" s="67"/>
      <c r="M665" s="67"/>
      <c r="N665" s="67"/>
      <c r="O665" s="67"/>
      <c r="P665" s="67"/>
      <c r="Q665" s="67"/>
      <c r="R665" s="67"/>
      <c r="S665" s="67"/>
      <c r="T665" s="67"/>
      <c r="U665" s="67"/>
      <c r="V665" s="67"/>
      <c r="W665" s="67"/>
      <c r="X665" s="67"/>
      <c r="Y665" s="67"/>
      <c r="Z665" s="67"/>
      <c r="AA665" s="67"/>
      <c r="AB665" s="67"/>
      <c r="AC665" s="67"/>
      <c r="AD665" s="67"/>
      <c r="AE665" s="67"/>
      <c r="AF665" s="67"/>
      <c r="AG665" s="67"/>
      <c r="AH665" s="67"/>
      <c r="AI665" s="67"/>
      <c r="AJ665" s="67"/>
      <c r="AK665" s="67"/>
    </row>
    <row r="666" spans="7:37">
      <c r="G666" s="67"/>
      <c r="H666" s="67"/>
      <c r="I666" s="67"/>
      <c r="J666" s="67"/>
      <c r="K666" s="67"/>
      <c r="L666" s="67"/>
      <c r="M666" s="67"/>
      <c r="N666" s="67"/>
      <c r="O666" s="67"/>
      <c r="P666" s="67"/>
      <c r="Q666" s="67"/>
      <c r="R666" s="67"/>
      <c r="S666" s="67"/>
      <c r="T666" s="67"/>
      <c r="U666" s="67"/>
      <c r="V666" s="67"/>
      <c r="W666" s="67"/>
      <c r="X666" s="67"/>
      <c r="Y666" s="67"/>
      <c r="Z666" s="67"/>
      <c r="AA666" s="67"/>
      <c r="AB666" s="67"/>
      <c r="AC666" s="67"/>
      <c r="AD666" s="67"/>
      <c r="AE666" s="67"/>
      <c r="AF666" s="67"/>
      <c r="AG666" s="67"/>
      <c r="AH666" s="67"/>
      <c r="AI666" s="67"/>
      <c r="AJ666" s="67"/>
      <c r="AK666" s="67"/>
    </row>
    <row r="667" spans="7:37">
      <c r="G667" s="67"/>
      <c r="H667" s="67"/>
      <c r="I667" s="67"/>
      <c r="J667" s="67"/>
      <c r="K667" s="67"/>
      <c r="L667" s="67"/>
      <c r="M667" s="67"/>
      <c r="N667" s="67"/>
      <c r="O667" s="67"/>
      <c r="P667" s="67"/>
      <c r="Q667" s="67"/>
      <c r="R667" s="67"/>
      <c r="S667" s="67"/>
      <c r="T667" s="67"/>
      <c r="U667" s="67"/>
      <c r="V667" s="67"/>
      <c r="W667" s="67"/>
      <c r="X667" s="67"/>
      <c r="Y667" s="67"/>
      <c r="Z667" s="67"/>
      <c r="AA667" s="67"/>
      <c r="AB667" s="67"/>
      <c r="AC667" s="67"/>
      <c r="AD667" s="67"/>
      <c r="AE667" s="67"/>
      <c r="AF667" s="67"/>
      <c r="AG667" s="67"/>
      <c r="AH667" s="67"/>
      <c r="AI667" s="67"/>
      <c r="AJ667" s="67"/>
      <c r="AK667" s="67"/>
    </row>
    <row r="668" spans="7:37">
      <c r="G668" s="67"/>
      <c r="H668" s="67"/>
      <c r="I668" s="67"/>
      <c r="J668" s="67"/>
      <c r="K668" s="67"/>
      <c r="L668" s="67"/>
      <c r="M668" s="67"/>
      <c r="N668" s="67"/>
      <c r="O668" s="67"/>
      <c r="P668" s="67"/>
      <c r="Q668" s="67"/>
      <c r="R668" s="67"/>
      <c r="S668" s="67"/>
      <c r="T668" s="67"/>
      <c r="U668" s="67"/>
      <c r="V668" s="67"/>
      <c r="W668" s="67"/>
      <c r="X668" s="67"/>
      <c r="Y668" s="67"/>
      <c r="Z668" s="67"/>
      <c r="AA668" s="67"/>
      <c r="AB668" s="67"/>
      <c r="AC668" s="67"/>
      <c r="AD668" s="67"/>
      <c r="AE668" s="67"/>
      <c r="AF668" s="67"/>
      <c r="AG668" s="67"/>
      <c r="AH668" s="67"/>
      <c r="AI668" s="67"/>
      <c r="AJ668" s="67"/>
      <c r="AK668" s="67"/>
    </row>
    <row r="669" spans="7:37">
      <c r="G669" s="67"/>
      <c r="H669" s="67"/>
      <c r="I669" s="67"/>
      <c r="J669" s="67"/>
      <c r="K669" s="67"/>
      <c r="L669" s="67"/>
      <c r="M669" s="67"/>
      <c r="N669" s="67"/>
      <c r="O669" s="67"/>
      <c r="P669" s="67"/>
      <c r="Q669" s="67"/>
      <c r="R669" s="67"/>
      <c r="S669" s="67"/>
      <c r="T669" s="67"/>
      <c r="U669" s="67"/>
      <c r="V669" s="67"/>
      <c r="W669" s="67"/>
      <c r="X669" s="67"/>
      <c r="Y669" s="67"/>
      <c r="Z669" s="67"/>
      <c r="AA669" s="67"/>
      <c r="AB669" s="67"/>
      <c r="AC669" s="67"/>
      <c r="AD669" s="67"/>
      <c r="AE669" s="67"/>
      <c r="AF669" s="67"/>
      <c r="AG669" s="67"/>
      <c r="AH669" s="67"/>
      <c r="AI669" s="67"/>
      <c r="AJ669" s="67"/>
      <c r="AK669" s="67"/>
    </row>
    <row r="670" spans="7:37">
      <c r="G670" s="67"/>
      <c r="H670" s="67"/>
      <c r="I670" s="67"/>
      <c r="J670" s="67"/>
      <c r="K670" s="67"/>
      <c r="L670" s="67"/>
      <c r="M670" s="67"/>
      <c r="N670" s="67"/>
      <c r="O670" s="67"/>
      <c r="P670" s="67"/>
      <c r="Q670" s="67"/>
      <c r="R670" s="67"/>
      <c r="S670" s="67"/>
      <c r="T670" s="67"/>
      <c r="U670" s="67"/>
      <c r="V670" s="67"/>
      <c r="W670" s="67"/>
      <c r="X670" s="67"/>
      <c r="Y670" s="67"/>
      <c r="Z670" s="67"/>
      <c r="AA670" s="67"/>
      <c r="AB670" s="67"/>
      <c r="AC670" s="67"/>
      <c r="AD670" s="67"/>
      <c r="AE670" s="67"/>
      <c r="AF670" s="67"/>
      <c r="AG670" s="67"/>
      <c r="AH670" s="67"/>
      <c r="AI670" s="67"/>
      <c r="AJ670" s="67"/>
      <c r="AK670" s="67"/>
    </row>
    <row r="671" spans="7:37">
      <c r="G671" s="67"/>
      <c r="H671" s="67"/>
      <c r="I671" s="67"/>
      <c r="J671" s="67"/>
      <c r="K671" s="67"/>
      <c r="L671" s="67"/>
      <c r="M671" s="67"/>
      <c r="N671" s="67"/>
      <c r="O671" s="67"/>
      <c r="P671" s="67"/>
      <c r="Q671" s="67"/>
      <c r="R671" s="67"/>
      <c r="S671" s="67"/>
      <c r="T671" s="67"/>
      <c r="U671" s="67"/>
      <c r="V671" s="67"/>
      <c r="W671" s="67"/>
      <c r="X671" s="67"/>
      <c r="Y671" s="67"/>
      <c r="Z671" s="67"/>
      <c r="AA671" s="67"/>
      <c r="AB671" s="67"/>
      <c r="AC671" s="67"/>
      <c r="AD671" s="67"/>
      <c r="AE671" s="67"/>
      <c r="AF671" s="67"/>
      <c r="AG671" s="67"/>
      <c r="AH671" s="67"/>
      <c r="AI671" s="67"/>
      <c r="AJ671" s="67"/>
      <c r="AK671" s="67"/>
    </row>
    <row r="672" spans="7:37">
      <c r="G672" s="67"/>
      <c r="H672" s="67"/>
      <c r="I672" s="67"/>
      <c r="J672" s="67"/>
      <c r="K672" s="67"/>
      <c r="L672" s="67"/>
      <c r="M672" s="67"/>
      <c r="N672" s="67"/>
      <c r="O672" s="67"/>
      <c r="P672" s="67"/>
      <c r="Q672" s="67"/>
      <c r="R672" s="67"/>
      <c r="S672" s="67"/>
      <c r="T672" s="67"/>
      <c r="U672" s="67"/>
      <c r="V672" s="67"/>
      <c r="W672" s="67"/>
      <c r="X672" s="67"/>
      <c r="Y672" s="67"/>
      <c r="Z672" s="67"/>
      <c r="AA672" s="67"/>
      <c r="AB672" s="67"/>
      <c r="AC672" s="67"/>
      <c r="AD672" s="67"/>
      <c r="AE672" s="67"/>
      <c r="AF672" s="67"/>
      <c r="AG672" s="67"/>
      <c r="AH672" s="67"/>
      <c r="AI672" s="67"/>
      <c r="AJ672" s="67"/>
      <c r="AK672" s="67"/>
    </row>
    <row r="673" spans="7:37">
      <c r="G673" s="67"/>
      <c r="H673" s="67"/>
      <c r="I673" s="67"/>
      <c r="J673" s="67"/>
      <c r="K673" s="67"/>
      <c r="L673" s="67"/>
      <c r="M673" s="67"/>
      <c r="N673" s="67"/>
      <c r="O673" s="67"/>
      <c r="P673" s="67"/>
      <c r="Q673" s="67"/>
      <c r="R673" s="67"/>
      <c r="S673" s="67"/>
      <c r="T673" s="67"/>
      <c r="U673" s="67"/>
      <c r="V673" s="67"/>
      <c r="W673" s="67"/>
      <c r="X673" s="67"/>
      <c r="Y673" s="67"/>
      <c r="Z673" s="67"/>
      <c r="AA673" s="67"/>
      <c r="AB673" s="67"/>
      <c r="AC673" s="67"/>
      <c r="AD673" s="67"/>
      <c r="AE673" s="67"/>
      <c r="AF673" s="67"/>
      <c r="AG673" s="67"/>
      <c r="AH673" s="67"/>
      <c r="AI673" s="67"/>
      <c r="AJ673" s="67"/>
      <c r="AK673" s="67"/>
    </row>
    <row r="674" spans="7:37">
      <c r="G674" s="67"/>
      <c r="H674" s="67"/>
      <c r="I674" s="67"/>
      <c r="J674" s="67"/>
      <c r="K674" s="67"/>
      <c r="L674" s="67"/>
      <c r="M674" s="67"/>
      <c r="N674" s="67"/>
      <c r="O674" s="67"/>
      <c r="P674" s="67"/>
      <c r="Q674" s="67"/>
      <c r="R674" s="67"/>
      <c r="S674" s="67"/>
      <c r="T674" s="67"/>
      <c r="U674" s="67"/>
      <c r="V674" s="67"/>
      <c r="W674" s="67"/>
      <c r="X674" s="67"/>
      <c r="Y674" s="67"/>
      <c r="Z674" s="67"/>
      <c r="AA674" s="67"/>
      <c r="AB674" s="67"/>
      <c r="AC674" s="67"/>
      <c r="AD674" s="67"/>
      <c r="AE674" s="67"/>
      <c r="AF674" s="67"/>
      <c r="AG674" s="67"/>
      <c r="AH674" s="67"/>
      <c r="AI674" s="67"/>
      <c r="AJ674" s="67"/>
      <c r="AK674" s="67"/>
    </row>
    <row r="675" spans="7:37">
      <c r="G675" s="67"/>
      <c r="H675" s="67"/>
      <c r="I675" s="67"/>
      <c r="J675" s="67"/>
      <c r="K675" s="67"/>
      <c r="L675" s="67"/>
      <c r="M675" s="67"/>
      <c r="N675" s="67"/>
      <c r="O675" s="67"/>
      <c r="P675" s="67"/>
      <c r="Q675" s="67"/>
      <c r="R675" s="67"/>
      <c r="S675" s="67"/>
      <c r="T675" s="67"/>
      <c r="U675" s="67"/>
      <c r="V675" s="67"/>
      <c r="W675" s="67"/>
      <c r="X675" s="67"/>
      <c r="Y675" s="67"/>
      <c r="Z675" s="67"/>
      <c r="AA675" s="67"/>
      <c r="AB675" s="67"/>
      <c r="AC675" s="67"/>
      <c r="AD675" s="67"/>
      <c r="AE675" s="67"/>
      <c r="AF675" s="67"/>
      <c r="AG675" s="67"/>
      <c r="AH675" s="67"/>
      <c r="AI675" s="67"/>
      <c r="AJ675" s="67"/>
      <c r="AK675" s="67"/>
    </row>
    <row r="676" spans="7:37">
      <c r="G676" s="67"/>
      <c r="H676" s="67"/>
      <c r="I676" s="67"/>
      <c r="J676" s="67"/>
      <c r="K676" s="67"/>
      <c r="L676" s="67"/>
      <c r="M676" s="67"/>
      <c r="N676" s="67"/>
      <c r="O676" s="67"/>
      <c r="P676" s="67"/>
      <c r="Q676" s="67"/>
      <c r="R676" s="67"/>
      <c r="S676" s="67"/>
      <c r="T676" s="67"/>
      <c r="U676" s="67"/>
      <c r="V676" s="67"/>
      <c r="W676" s="67"/>
      <c r="X676" s="67"/>
      <c r="Y676" s="67"/>
      <c r="Z676" s="67"/>
      <c r="AA676" s="67"/>
      <c r="AB676" s="67"/>
      <c r="AC676" s="67"/>
      <c r="AD676" s="67"/>
      <c r="AE676" s="67"/>
      <c r="AF676" s="67"/>
      <c r="AG676" s="67"/>
      <c r="AH676" s="67"/>
      <c r="AI676" s="67"/>
      <c r="AJ676" s="67"/>
      <c r="AK676" s="67"/>
    </row>
    <row r="677" spans="7:37">
      <c r="G677" s="67"/>
      <c r="H677" s="67"/>
      <c r="I677" s="67"/>
      <c r="J677" s="67"/>
      <c r="K677" s="67"/>
      <c r="L677" s="67"/>
      <c r="M677" s="67"/>
      <c r="N677" s="67"/>
      <c r="O677" s="67"/>
      <c r="P677" s="67"/>
      <c r="Q677" s="67"/>
      <c r="R677" s="67"/>
      <c r="S677" s="67"/>
      <c r="T677" s="67"/>
      <c r="U677" s="67"/>
      <c r="V677" s="67"/>
      <c r="W677" s="67"/>
      <c r="X677" s="67"/>
      <c r="Y677" s="67"/>
      <c r="Z677" s="67"/>
      <c r="AA677" s="67"/>
      <c r="AB677" s="67"/>
      <c r="AC677" s="67"/>
      <c r="AD677" s="67"/>
      <c r="AE677" s="67"/>
      <c r="AF677" s="67"/>
      <c r="AG677" s="67"/>
      <c r="AH677" s="67"/>
      <c r="AI677" s="67"/>
      <c r="AJ677" s="67"/>
      <c r="AK677" s="67"/>
    </row>
    <row r="678" spans="7:37">
      <c r="G678" s="67"/>
      <c r="H678" s="67"/>
      <c r="I678" s="67"/>
      <c r="J678" s="67"/>
      <c r="K678" s="67"/>
      <c r="L678" s="67"/>
      <c r="M678" s="67"/>
      <c r="N678" s="67"/>
      <c r="O678" s="67"/>
      <c r="P678" s="67"/>
      <c r="Q678" s="67"/>
      <c r="R678" s="67"/>
      <c r="S678" s="67"/>
      <c r="T678" s="67"/>
      <c r="U678" s="67"/>
      <c r="V678" s="67"/>
      <c r="W678" s="67"/>
      <c r="X678" s="67"/>
      <c r="Y678" s="67"/>
      <c r="Z678" s="67"/>
      <c r="AA678" s="67"/>
      <c r="AB678" s="67"/>
      <c r="AC678" s="67"/>
      <c r="AD678" s="67"/>
      <c r="AE678" s="67"/>
      <c r="AF678" s="67"/>
      <c r="AG678" s="67"/>
      <c r="AH678" s="67"/>
      <c r="AI678" s="67"/>
      <c r="AJ678" s="67"/>
      <c r="AK678" s="67"/>
    </row>
    <row r="679" spans="7:37">
      <c r="G679" s="67"/>
      <c r="H679" s="67"/>
      <c r="I679" s="67"/>
      <c r="J679" s="67"/>
      <c r="K679" s="67"/>
      <c r="L679" s="67"/>
      <c r="M679" s="67"/>
      <c r="N679" s="67"/>
      <c r="O679" s="67"/>
      <c r="P679" s="67"/>
      <c r="Q679" s="67"/>
      <c r="R679" s="67"/>
      <c r="S679" s="67"/>
      <c r="T679" s="67"/>
      <c r="U679" s="67"/>
      <c r="V679" s="67"/>
      <c r="W679" s="67"/>
      <c r="X679" s="67"/>
      <c r="Y679" s="67"/>
      <c r="Z679" s="67"/>
      <c r="AA679" s="67"/>
      <c r="AB679" s="67"/>
      <c r="AC679" s="67"/>
      <c r="AD679" s="67"/>
      <c r="AE679" s="67"/>
      <c r="AF679" s="67"/>
      <c r="AG679" s="67"/>
      <c r="AH679" s="67"/>
      <c r="AI679" s="67"/>
      <c r="AJ679" s="67"/>
      <c r="AK679" s="67"/>
    </row>
    <row r="680" spans="7:37">
      <c r="G680" s="67"/>
      <c r="H680" s="67"/>
      <c r="I680" s="67"/>
      <c r="J680" s="67"/>
      <c r="K680" s="67"/>
      <c r="L680" s="67"/>
      <c r="M680" s="67"/>
      <c r="N680" s="67"/>
      <c r="O680" s="67"/>
      <c r="P680" s="67"/>
      <c r="Q680" s="67"/>
      <c r="R680" s="67"/>
      <c r="S680" s="67"/>
      <c r="T680" s="67"/>
      <c r="U680" s="67"/>
      <c r="V680" s="67"/>
      <c r="W680" s="67"/>
      <c r="X680" s="67"/>
      <c r="Y680" s="67"/>
      <c r="Z680" s="67"/>
      <c r="AA680" s="67"/>
      <c r="AB680" s="67"/>
      <c r="AC680" s="67"/>
      <c r="AD680" s="67"/>
      <c r="AE680" s="67"/>
      <c r="AF680" s="67"/>
      <c r="AG680" s="67"/>
      <c r="AH680" s="67"/>
      <c r="AI680" s="67"/>
      <c r="AJ680" s="67"/>
      <c r="AK680" s="67"/>
    </row>
    <row r="681" spans="7:37">
      <c r="G681" s="67"/>
      <c r="H681" s="67"/>
      <c r="I681" s="67"/>
      <c r="J681" s="67"/>
      <c r="K681" s="67"/>
      <c r="L681" s="67"/>
      <c r="M681" s="67"/>
      <c r="N681" s="67"/>
      <c r="O681" s="67"/>
      <c r="P681" s="67"/>
      <c r="Q681" s="67"/>
      <c r="R681" s="67"/>
      <c r="S681" s="67"/>
      <c r="T681" s="67"/>
      <c r="U681" s="67"/>
      <c r="V681" s="67"/>
      <c r="W681" s="67"/>
      <c r="X681" s="67"/>
      <c r="Y681" s="67"/>
      <c r="Z681" s="67"/>
      <c r="AA681" s="67"/>
      <c r="AB681" s="67"/>
      <c r="AC681" s="67"/>
      <c r="AD681" s="67"/>
      <c r="AE681" s="67"/>
      <c r="AF681" s="67"/>
      <c r="AG681" s="67"/>
      <c r="AH681" s="67"/>
      <c r="AI681" s="67"/>
      <c r="AJ681" s="67"/>
      <c r="AK681" s="67"/>
    </row>
    <row r="682" spans="7:37">
      <c r="G682" s="67"/>
      <c r="H682" s="67"/>
      <c r="I682" s="67"/>
      <c r="J682" s="67"/>
      <c r="K682" s="67"/>
      <c r="L682" s="67"/>
      <c r="M682" s="67"/>
      <c r="N682" s="67"/>
      <c r="O682" s="67"/>
      <c r="P682" s="67"/>
      <c r="Q682" s="67"/>
      <c r="R682" s="67"/>
      <c r="S682" s="67"/>
      <c r="T682" s="67"/>
      <c r="U682" s="67"/>
      <c r="V682" s="67"/>
      <c r="W682" s="67"/>
      <c r="X682" s="67"/>
      <c r="Y682" s="67"/>
      <c r="Z682" s="67"/>
      <c r="AA682" s="67"/>
      <c r="AB682" s="67"/>
      <c r="AC682" s="67"/>
      <c r="AD682" s="67"/>
      <c r="AE682" s="67"/>
      <c r="AF682" s="67"/>
      <c r="AG682" s="67"/>
      <c r="AH682" s="67"/>
      <c r="AI682" s="67"/>
      <c r="AJ682" s="67"/>
      <c r="AK682" s="67"/>
    </row>
    <row r="683" spans="7:37">
      <c r="G683" s="67"/>
      <c r="H683" s="67"/>
      <c r="I683" s="67"/>
      <c r="J683" s="67"/>
      <c r="K683" s="67"/>
      <c r="L683" s="67"/>
      <c r="M683" s="67"/>
      <c r="N683" s="67"/>
      <c r="O683" s="67"/>
      <c r="P683" s="67"/>
      <c r="Q683" s="67"/>
      <c r="R683" s="67"/>
      <c r="S683" s="67"/>
      <c r="T683" s="67"/>
      <c r="U683" s="67"/>
      <c r="V683" s="67"/>
      <c r="W683" s="67"/>
      <c r="X683" s="67"/>
      <c r="Y683" s="67"/>
      <c r="Z683" s="67"/>
      <c r="AA683" s="67"/>
      <c r="AB683" s="67"/>
      <c r="AC683" s="67"/>
      <c r="AD683" s="67"/>
      <c r="AE683" s="67"/>
      <c r="AF683" s="67"/>
      <c r="AG683" s="67"/>
      <c r="AH683" s="67"/>
      <c r="AI683" s="67"/>
      <c r="AJ683" s="67"/>
      <c r="AK683" s="67"/>
    </row>
    <row r="684" spans="7:37">
      <c r="G684" s="67"/>
      <c r="H684" s="67"/>
      <c r="I684" s="67"/>
      <c r="J684" s="67"/>
      <c r="K684" s="67"/>
      <c r="L684" s="67"/>
      <c r="M684" s="67"/>
      <c r="N684" s="67"/>
      <c r="O684" s="67"/>
      <c r="P684" s="67"/>
      <c r="Q684" s="67"/>
      <c r="R684" s="67"/>
      <c r="S684" s="67"/>
      <c r="T684" s="67"/>
      <c r="U684" s="67"/>
      <c r="V684" s="67"/>
      <c r="W684" s="67"/>
      <c r="X684" s="67"/>
      <c r="Y684" s="67"/>
      <c r="Z684" s="67"/>
      <c r="AA684" s="67"/>
      <c r="AB684" s="67"/>
      <c r="AC684" s="67"/>
      <c r="AD684" s="67"/>
      <c r="AE684" s="67"/>
      <c r="AF684" s="67"/>
      <c r="AG684" s="67"/>
      <c r="AH684" s="67"/>
      <c r="AI684" s="67"/>
      <c r="AJ684" s="67"/>
      <c r="AK684" s="67"/>
    </row>
    <row r="685" spans="7:37">
      <c r="G685" s="67"/>
      <c r="H685" s="67"/>
      <c r="I685" s="67"/>
      <c r="J685" s="67"/>
      <c r="K685" s="67"/>
      <c r="L685" s="67"/>
      <c r="M685" s="67"/>
      <c r="N685" s="67"/>
      <c r="O685" s="67"/>
      <c r="P685" s="67"/>
      <c r="Q685" s="67"/>
      <c r="R685" s="67"/>
      <c r="S685" s="67"/>
      <c r="T685" s="67"/>
      <c r="U685" s="67"/>
      <c r="V685" s="67"/>
      <c r="W685" s="67"/>
      <c r="X685" s="67"/>
      <c r="Y685" s="67"/>
      <c r="Z685" s="67"/>
      <c r="AA685" s="67"/>
      <c r="AB685" s="67"/>
      <c r="AC685" s="67"/>
      <c r="AD685" s="67"/>
      <c r="AE685" s="67"/>
      <c r="AF685" s="67"/>
      <c r="AG685" s="67"/>
      <c r="AH685" s="67"/>
      <c r="AI685" s="67"/>
      <c r="AJ685" s="67"/>
      <c r="AK685" s="67"/>
    </row>
    <row r="686" spans="7:37">
      <c r="G686" s="67"/>
      <c r="H686" s="67"/>
      <c r="I686" s="67"/>
      <c r="J686" s="67"/>
      <c r="K686" s="67"/>
      <c r="L686" s="67"/>
      <c r="M686" s="67"/>
      <c r="N686" s="67"/>
      <c r="O686" s="67"/>
      <c r="P686" s="67"/>
      <c r="Q686" s="67"/>
      <c r="R686" s="67"/>
      <c r="S686" s="67"/>
      <c r="T686" s="67"/>
      <c r="U686" s="67"/>
      <c r="V686" s="67"/>
      <c r="W686" s="67"/>
      <c r="X686" s="67"/>
      <c r="Y686" s="67"/>
      <c r="Z686" s="67"/>
      <c r="AA686" s="67"/>
      <c r="AB686" s="67"/>
      <c r="AC686" s="67"/>
      <c r="AD686" s="67"/>
      <c r="AE686" s="67"/>
      <c r="AF686" s="67"/>
      <c r="AG686" s="67"/>
      <c r="AH686" s="67"/>
      <c r="AI686" s="67"/>
      <c r="AJ686" s="67"/>
      <c r="AK686" s="67"/>
    </row>
    <row r="687" spans="7:37">
      <c r="G687" s="67"/>
      <c r="H687" s="67"/>
      <c r="I687" s="67"/>
      <c r="J687" s="67"/>
      <c r="K687" s="67"/>
      <c r="L687" s="67"/>
      <c r="M687" s="67"/>
      <c r="N687" s="67"/>
      <c r="O687" s="67"/>
      <c r="P687" s="67"/>
      <c r="Q687" s="67"/>
      <c r="R687" s="67"/>
      <c r="S687" s="67"/>
      <c r="T687" s="67"/>
      <c r="U687" s="67"/>
      <c r="V687" s="67"/>
      <c r="W687" s="67"/>
      <c r="X687" s="67"/>
      <c r="Y687" s="67"/>
      <c r="Z687" s="67"/>
      <c r="AA687" s="67"/>
      <c r="AB687" s="67"/>
      <c r="AC687" s="67"/>
      <c r="AD687" s="67"/>
      <c r="AE687" s="67"/>
      <c r="AF687" s="67"/>
      <c r="AG687" s="67"/>
      <c r="AH687" s="67"/>
      <c r="AI687" s="67"/>
      <c r="AJ687" s="67"/>
      <c r="AK687" s="67"/>
    </row>
    <row r="688" spans="7:37">
      <c r="G688" s="67"/>
      <c r="H688" s="67"/>
      <c r="I688" s="67"/>
      <c r="J688" s="67"/>
      <c r="K688" s="67"/>
      <c r="L688" s="67"/>
      <c r="M688" s="67"/>
      <c r="N688" s="67"/>
      <c r="O688" s="67"/>
      <c r="P688" s="67"/>
      <c r="Q688" s="67"/>
      <c r="R688" s="67"/>
      <c r="S688" s="67"/>
      <c r="T688" s="67"/>
      <c r="U688" s="67"/>
      <c r="V688" s="67"/>
      <c r="W688" s="67"/>
      <c r="X688" s="67"/>
      <c r="Y688" s="67"/>
      <c r="Z688" s="67"/>
      <c r="AA688" s="67"/>
      <c r="AB688" s="67"/>
      <c r="AC688" s="67"/>
      <c r="AD688" s="67"/>
      <c r="AE688" s="67"/>
      <c r="AF688" s="67"/>
      <c r="AG688" s="67"/>
      <c r="AH688" s="67"/>
      <c r="AI688" s="67"/>
      <c r="AJ688" s="67"/>
      <c r="AK688" s="67"/>
    </row>
    <row r="689" spans="7:37">
      <c r="G689" s="67"/>
      <c r="H689" s="67"/>
      <c r="I689" s="67"/>
      <c r="J689" s="67"/>
      <c r="K689" s="67"/>
      <c r="L689" s="67"/>
      <c r="M689" s="67"/>
      <c r="N689" s="67"/>
      <c r="O689" s="67"/>
      <c r="P689" s="67"/>
      <c r="Q689" s="67"/>
      <c r="R689" s="67"/>
      <c r="S689" s="67"/>
      <c r="T689" s="67"/>
      <c r="U689" s="67"/>
      <c r="V689" s="67"/>
      <c r="W689" s="67"/>
      <c r="X689" s="67"/>
      <c r="Y689" s="67"/>
      <c r="Z689" s="67"/>
      <c r="AA689" s="67"/>
      <c r="AB689" s="67"/>
      <c r="AC689" s="67"/>
      <c r="AD689" s="67"/>
      <c r="AE689" s="67"/>
      <c r="AF689" s="67"/>
      <c r="AG689" s="67"/>
      <c r="AH689" s="67"/>
      <c r="AI689" s="67"/>
      <c r="AJ689" s="67"/>
      <c r="AK689" s="67"/>
    </row>
    <row r="690" spans="7:37">
      <c r="G690" s="67"/>
      <c r="H690" s="67"/>
      <c r="I690" s="67"/>
      <c r="J690" s="67"/>
      <c r="K690" s="67"/>
      <c r="L690" s="67"/>
      <c r="M690" s="67"/>
      <c r="N690" s="67"/>
      <c r="O690" s="67"/>
      <c r="P690" s="67"/>
      <c r="Q690" s="67"/>
      <c r="R690" s="67"/>
      <c r="S690" s="67"/>
      <c r="T690" s="67"/>
      <c r="U690" s="67"/>
      <c r="V690" s="67"/>
      <c r="W690" s="67"/>
      <c r="X690" s="67"/>
      <c r="Y690" s="67"/>
      <c r="Z690" s="67"/>
      <c r="AA690" s="67"/>
      <c r="AB690" s="67"/>
      <c r="AC690" s="67"/>
      <c r="AD690" s="67"/>
      <c r="AE690" s="67"/>
      <c r="AF690" s="67"/>
      <c r="AG690" s="67"/>
      <c r="AH690" s="67"/>
      <c r="AI690" s="67"/>
      <c r="AJ690" s="67"/>
      <c r="AK690" s="67"/>
    </row>
    <row r="691" spans="7:37">
      <c r="G691" s="67"/>
      <c r="H691" s="67"/>
      <c r="I691" s="67"/>
      <c r="J691" s="67"/>
      <c r="K691" s="67"/>
      <c r="L691" s="67"/>
      <c r="M691" s="67"/>
      <c r="N691" s="67"/>
      <c r="O691" s="67"/>
      <c r="P691" s="67"/>
      <c r="Q691" s="67"/>
      <c r="R691" s="67"/>
      <c r="S691" s="67"/>
      <c r="T691" s="67"/>
      <c r="U691" s="67"/>
      <c r="V691" s="67"/>
      <c r="W691" s="67"/>
      <c r="X691" s="67"/>
      <c r="Y691" s="67"/>
      <c r="Z691" s="67"/>
      <c r="AA691" s="67"/>
      <c r="AB691" s="67"/>
      <c r="AC691" s="67"/>
      <c r="AD691" s="67"/>
      <c r="AE691" s="67"/>
      <c r="AF691" s="67"/>
      <c r="AG691" s="67"/>
      <c r="AH691" s="67"/>
      <c r="AI691" s="67"/>
      <c r="AJ691" s="67"/>
      <c r="AK691" s="67"/>
    </row>
    <row r="692" spans="7:37">
      <c r="G692" s="67"/>
      <c r="H692" s="67"/>
      <c r="I692" s="67"/>
      <c r="J692" s="67"/>
      <c r="K692" s="67"/>
      <c r="L692" s="67"/>
      <c r="M692" s="67"/>
      <c r="N692" s="67"/>
      <c r="O692" s="67"/>
      <c r="P692" s="67"/>
      <c r="Q692" s="67"/>
      <c r="R692" s="67"/>
      <c r="S692" s="67"/>
      <c r="T692" s="67"/>
      <c r="U692" s="67"/>
      <c r="V692" s="67"/>
      <c r="W692" s="67"/>
      <c r="X692" s="67"/>
      <c r="Y692" s="67"/>
      <c r="Z692" s="67"/>
      <c r="AA692" s="67"/>
      <c r="AB692" s="67"/>
      <c r="AC692" s="67"/>
      <c r="AD692" s="67"/>
      <c r="AE692" s="67"/>
      <c r="AF692" s="67"/>
      <c r="AG692" s="67"/>
      <c r="AH692" s="67"/>
      <c r="AI692" s="67"/>
      <c r="AJ692" s="67"/>
      <c r="AK692" s="67"/>
    </row>
    <row r="693" spans="7:37">
      <c r="G693" s="67"/>
      <c r="H693" s="67"/>
      <c r="I693" s="67"/>
      <c r="J693" s="67"/>
      <c r="K693" s="67"/>
      <c r="L693" s="67"/>
      <c r="M693" s="67"/>
      <c r="N693" s="67"/>
      <c r="O693" s="67"/>
      <c r="P693" s="67"/>
      <c r="Q693" s="67"/>
      <c r="R693" s="67"/>
      <c r="S693" s="67"/>
      <c r="T693" s="67"/>
      <c r="U693" s="67"/>
      <c r="V693" s="67"/>
      <c r="W693" s="67"/>
      <c r="X693" s="67"/>
      <c r="Y693" s="67"/>
      <c r="Z693" s="67"/>
      <c r="AA693" s="67"/>
      <c r="AB693" s="67"/>
      <c r="AC693" s="67"/>
      <c r="AD693" s="67"/>
      <c r="AE693" s="67"/>
      <c r="AF693" s="67"/>
      <c r="AG693" s="67"/>
      <c r="AH693" s="67"/>
      <c r="AI693" s="67"/>
      <c r="AJ693" s="67"/>
      <c r="AK693" s="67"/>
    </row>
    <row r="694" spans="7:37">
      <c r="G694" s="67"/>
      <c r="H694" s="67"/>
      <c r="I694" s="67"/>
      <c r="J694" s="67"/>
      <c r="K694" s="67"/>
      <c r="L694" s="67"/>
      <c r="M694" s="67"/>
      <c r="N694" s="67"/>
      <c r="O694" s="67"/>
      <c r="P694" s="67"/>
      <c r="Q694" s="67"/>
      <c r="R694" s="67"/>
      <c r="S694" s="67"/>
      <c r="T694" s="67"/>
      <c r="U694" s="67"/>
      <c r="V694" s="67"/>
      <c r="W694" s="67"/>
      <c r="X694" s="67"/>
      <c r="Y694" s="67"/>
      <c r="Z694" s="67"/>
      <c r="AA694" s="67"/>
      <c r="AB694" s="67"/>
      <c r="AC694" s="67"/>
      <c r="AD694" s="67"/>
      <c r="AE694" s="67"/>
      <c r="AF694" s="67"/>
      <c r="AG694" s="67"/>
      <c r="AH694" s="67"/>
      <c r="AI694" s="67"/>
      <c r="AJ694" s="67"/>
      <c r="AK694" s="67"/>
    </row>
    <row r="695" spans="7:37">
      <c r="G695" s="67"/>
      <c r="H695" s="67"/>
      <c r="I695" s="67"/>
      <c r="J695" s="67"/>
      <c r="K695" s="67"/>
      <c r="L695" s="67"/>
      <c r="M695" s="67"/>
      <c r="N695" s="67"/>
      <c r="O695" s="67"/>
      <c r="P695" s="67"/>
      <c r="Q695" s="67"/>
      <c r="R695" s="67"/>
      <c r="S695" s="67"/>
      <c r="T695" s="67"/>
      <c r="U695" s="67"/>
      <c r="V695" s="67"/>
      <c r="W695" s="67"/>
      <c r="X695" s="67"/>
      <c r="Y695" s="67"/>
      <c r="Z695" s="67"/>
      <c r="AA695" s="67"/>
      <c r="AB695" s="67"/>
      <c r="AC695" s="67"/>
      <c r="AD695" s="67"/>
      <c r="AE695" s="67"/>
      <c r="AF695" s="67"/>
      <c r="AG695" s="67"/>
      <c r="AH695" s="67"/>
      <c r="AI695" s="67"/>
      <c r="AJ695" s="67"/>
      <c r="AK695" s="67"/>
    </row>
    <row r="696" spans="7:37">
      <c r="G696" s="67"/>
      <c r="H696" s="67"/>
      <c r="I696" s="67"/>
      <c r="J696" s="67"/>
      <c r="K696" s="67"/>
      <c r="L696" s="67"/>
      <c r="M696" s="67"/>
      <c r="N696" s="67"/>
      <c r="O696" s="67"/>
      <c r="P696" s="67"/>
      <c r="Q696" s="67"/>
      <c r="R696" s="67"/>
      <c r="S696" s="67"/>
      <c r="T696" s="67"/>
      <c r="U696" s="67"/>
      <c r="V696" s="67"/>
      <c r="W696" s="67"/>
      <c r="X696" s="67"/>
      <c r="Y696" s="67"/>
      <c r="Z696" s="67"/>
      <c r="AA696" s="67"/>
      <c r="AB696" s="67"/>
      <c r="AC696" s="67"/>
      <c r="AD696" s="67"/>
      <c r="AE696" s="67"/>
      <c r="AF696" s="67"/>
      <c r="AG696" s="67"/>
      <c r="AH696" s="67"/>
      <c r="AI696" s="67"/>
      <c r="AJ696" s="67"/>
      <c r="AK696" s="67"/>
    </row>
    <row r="697" spans="7:37">
      <c r="G697" s="67"/>
      <c r="H697" s="67"/>
      <c r="I697" s="67"/>
      <c r="J697" s="67"/>
      <c r="K697" s="67"/>
      <c r="L697" s="67"/>
      <c r="M697" s="67"/>
      <c r="N697" s="67"/>
      <c r="O697" s="67"/>
      <c r="P697" s="67"/>
      <c r="Q697" s="67"/>
      <c r="R697" s="67"/>
      <c r="S697" s="67"/>
      <c r="T697" s="67"/>
      <c r="U697" s="67"/>
      <c r="V697" s="67"/>
      <c r="W697" s="67"/>
      <c r="X697" s="67"/>
      <c r="Y697" s="67"/>
      <c r="Z697" s="67"/>
      <c r="AA697" s="67"/>
      <c r="AB697" s="67"/>
      <c r="AC697" s="67"/>
      <c r="AD697" s="67"/>
      <c r="AE697" s="67"/>
      <c r="AF697" s="67"/>
      <c r="AG697" s="67"/>
      <c r="AH697" s="67"/>
      <c r="AI697" s="67"/>
      <c r="AJ697" s="67"/>
      <c r="AK697" s="67"/>
    </row>
    <row r="698" spans="7:37">
      <c r="G698" s="67"/>
      <c r="H698" s="67"/>
      <c r="I698" s="67"/>
      <c r="J698" s="67"/>
      <c r="K698" s="67"/>
      <c r="L698" s="67"/>
      <c r="M698" s="67"/>
      <c r="N698" s="67"/>
      <c r="O698" s="67"/>
      <c r="P698" s="67"/>
      <c r="Q698" s="67"/>
      <c r="R698" s="67"/>
      <c r="S698" s="67"/>
      <c r="T698" s="67"/>
      <c r="U698" s="67"/>
      <c r="V698" s="67"/>
      <c r="W698" s="67"/>
      <c r="X698" s="67"/>
      <c r="Y698" s="67"/>
      <c r="Z698" s="67"/>
      <c r="AA698" s="67"/>
      <c r="AB698" s="67"/>
      <c r="AC698" s="67"/>
      <c r="AD698" s="67"/>
      <c r="AE698" s="67"/>
      <c r="AF698" s="67"/>
      <c r="AG698" s="67"/>
      <c r="AH698" s="67"/>
      <c r="AI698" s="67"/>
      <c r="AJ698" s="67"/>
      <c r="AK698" s="67"/>
    </row>
    <row r="699" spans="7:37">
      <c r="G699" s="67"/>
      <c r="H699" s="67"/>
      <c r="I699" s="67"/>
      <c r="J699" s="67"/>
      <c r="K699" s="67"/>
      <c r="L699" s="67"/>
      <c r="M699" s="67"/>
      <c r="N699" s="67"/>
      <c r="O699" s="67"/>
      <c r="P699" s="67"/>
      <c r="Q699" s="67"/>
      <c r="R699" s="67"/>
      <c r="S699" s="67"/>
      <c r="T699" s="67"/>
      <c r="U699" s="67"/>
      <c r="V699" s="67"/>
      <c r="W699" s="67"/>
      <c r="X699" s="67"/>
      <c r="Y699" s="67"/>
      <c r="Z699" s="67"/>
      <c r="AA699" s="67"/>
      <c r="AB699" s="67"/>
      <c r="AC699" s="67"/>
      <c r="AD699" s="67"/>
      <c r="AE699" s="67"/>
      <c r="AF699" s="67"/>
      <c r="AG699" s="67"/>
      <c r="AH699" s="67"/>
      <c r="AI699" s="67"/>
      <c r="AJ699" s="67"/>
      <c r="AK699" s="67"/>
    </row>
    <row r="700" spans="7:37">
      <c r="G700" s="67"/>
      <c r="H700" s="67"/>
      <c r="I700" s="67"/>
      <c r="J700" s="67"/>
      <c r="K700" s="67"/>
      <c r="L700" s="67"/>
      <c r="M700" s="67"/>
      <c r="N700" s="67"/>
      <c r="O700" s="67"/>
      <c r="P700" s="67"/>
      <c r="Q700" s="67"/>
      <c r="R700" s="67"/>
      <c r="S700" s="67"/>
      <c r="T700" s="67"/>
      <c r="U700" s="67"/>
      <c r="V700" s="67"/>
      <c r="W700" s="67"/>
      <c r="X700" s="67"/>
      <c r="Y700" s="67"/>
      <c r="Z700" s="67"/>
      <c r="AA700" s="67"/>
      <c r="AB700" s="67"/>
      <c r="AC700" s="67"/>
      <c r="AD700" s="67"/>
      <c r="AE700" s="67"/>
      <c r="AF700" s="67"/>
      <c r="AG700" s="67"/>
      <c r="AH700" s="67"/>
      <c r="AI700" s="67"/>
      <c r="AJ700" s="67"/>
      <c r="AK700" s="67"/>
    </row>
    <row r="701" spans="7:37">
      <c r="G701" s="67"/>
      <c r="H701" s="67"/>
      <c r="I701" s="67"/>
      <c r="J701" s="67"/>
      <c r="K701" s="67"/>
      <c r="L701" s="67"/>
      <c r="M701" s="67"/>
      <c r="N701" s="67"/>
      <c r="O701" s="67"/>
      <c r="P701" s="67"/>
      <c r="Q701" s="67"/>
      <c r="R701" s="67"/>
      <c r="S701" s="67"/>
      <c r="T701" s="67"/>
      <c r="U701" s="67"/>
      <c r="V701" s="67"/>
      <c r="W701" s="67"/>
      <c r="X701" s="67"/>
      <c r="Y701" s="67"/>
      <c r="Z701" s="67"/>
      <c r="AA701" s="67"/>
      <c r="AB701" s="67"/>
      <c r="AC701" s="67"/>
      <c r="AD701" s="67"/>
      <c r="AE701" s="67"/>
      <c r="AF701" s="67"/>
      <c r="AG701" s="67"/>
      <c r="AH701" s="67"/>
      <c r="AI701" s="67"/>
      <c r="AJ701" s="67"/>
      <c r="AK701" s="67"/>
    </row>
    <row r="702" spans="7:37">
      <c r="G702" s="67"/>
      <c r="H702" s="67"/>
      <c r="I702" s="67"/>
      <c r="J702" s="67"/>
      <c r="K702" s="67"/>
      <c r="L702" s="67"/>
      <c r="M702" s="67"/>
      <c r="N702" s="67"/>
      <c r="O702" s="67"/>
      <c r="P702" s="67"/>
      <c r="Q702" s="67"/>
      <c r="R702" s="67"/>
      <c r="S702" s="67"/>
      <c r="T702" s="67"/>
      <c r="U702" s="67"/>
      <c r="V702" s="67"/>
      <c r="W702" s="67"/>
      <c r="X702" s="67"/>
      <c r="Y702" s="67"/>
      <c r="Z702" s="67"/>
      <c r="AA702" s="67"/>
      <c r="AB702" s="67"/>
      <c r="AC702" s="67"/>
      <c r="AD702" s="67"/>
      <c r="AE702" s="67"/>
      <c r="AF702" s="67"/>
      <c r="AG702" s="67"/>
      <c r="AH702" s="67"/>
      <c r="AI702" s="67"/>
      <c r="AJ702" s="67"/>
      <c r="AK702" s="67"/>
    </row>
    <row r="703" spans="7:37">
      <c r="G703" s="67"/>
      <c r="H703" s="67"/>
      <c r="I703" s="67"/>
      <c r="J703" s="67"/>
      <c r="K703" s="67"/>
      <c r="L703" s="67"/>
      <c r="M703" s="67"/>
      <c r="N703" s="67"/>
      <c r="O703" s="67"/>
      <c r="P703" s="67"/>
      <c r="Q703" s="67"/>
      <c r="R703" s="67"/>
      <c r="S703" s="67"/>
      <c r="T703" s="67"/>
      <c r="U703" s="67"/>
      <c r="V703" s="67"/>
      <c r="W703" s="67"/>
      <c r="X703" s="67"/>
      <c r="Y703" s="67"/>
      <c r="Z703" s="67"/>
      <c r="AA703" s="67"/>
      <c r="AB703" s="67"/>
      <c r="AC703" s="67"/>
      <c r="AD703" s="67"/>
      <c r="AE703" s="67"/>
      <c r="AF703" s="67"/>
      <c r="AG703" s="67"/>
      <c r="AH703" s="67"/>
      <c r="AI703" s="67"/>
      <c r="AJ703" s="67"/>
      <c r="AK703" s="67"/>
    </row>
    <row r="704" spans="7:37">
      <c r="G704" s="67"/>
      <c r="H704" s="67"/>
      <c r="I704" s="67"/>
      <c r="J704" s="67"/>
      <c r="K704" s="67"/>
      <c r="L704" s="67"/>
      <c r="M704" s="67"/>
      <c r="N704" s="67"/>
      <c r="O704" s="67"/>
      <c r="P704" s="67"/>
      <c r="Q704" s="67"/>
      <c r="R704" s="67"/>
      <c r="S704" s="67"/>
      <c r="T704" s="67"/>
      <c r="U704" s="67"/>
      <c r="V704" s="67"/>
      <c r="W704" s="67"/>
      <c r="X704" s="67"/>
      <c r="Y704" s="67"/>
      <c r="Z704" s="67"/>
      <c r="AA704" s="67"/>
      <c r="AB704" s="67"/>
      <c r="AC704" s="67"/>
      <c r="AD704" s="67"/>
      <c r="AE704" s="67"/>
      <c r="AF704" s="67"/>
      <c r="AG704" s="67"/>
      <c r="AH704" s="67"/>
      <c r="AI704" s="67"/>
      <c r="AJ704" s="67"/>
      <c r="AK704" s="67"/>
    </row>
    <row r="705" spans="7:37">
      <c r="G705" s="67"/>
      <c r="H705" s="67"/>
      <c r="I705" s="67"/>
      <c r="J705" s="67"/>
      <c r="K705" s="67"/>
      <c r="L705" s="67"/>
      <c r="M705" s="67"/>
      <c r="N705" s="67"/>
      <c r="O705" s="67"/>
      <c r="P705" s="67"/>
      <c r="Q705" s="67"/>
      <c r="R705" s="67"/>
      <c r="S705" s="67"/>
      <c r="T705" s="67"/>
      <c r="U705" s="67"/>
      <c r="V705" s="67"/>
      <c r="W705" s="67"/>
      <c r="X705" s="67"/>
      <c r="Y705" s="67"/>
      <c r="Z705" s="67"/>
      <c r="AA705" s="67"/>
      <c r="AB705" s="67"/>
      <c r="AC705" s="67"/>
      <c r="AD705" s="67"/>
      <c r="AE705" s="67"/>
      <c r="AF705" s="67"/>
      <c r="AG705" s="67"/>
      <c r="AH705" s="67"/>
      <c r="AI705" s="67"/>
      <c r="AJ705" s="67"/>
      <c r="AK705" s="67"/>
    </row>
    <row r="706" spans="7:37">
      <c r="G706" s="67"/>
      <c r="H706" s="67"/>
      <c r="I706" s="67"/>
      <c r="J706" s="67"/>
      <c r="K706" s="67"/>
      <c r="L706" s="67"/>
      <c r="M706" s="67"/>
      <c r="N706" s="67"/>
      <c r="O706" s="67"/>
      <c r="P706" s="67"/>
      <c r="Q706" s="67"/>
      <c r="R706" s="67"/>
      <c r="S706" s="67"/>
      <c r="T706" s="67"/>
      <c r="U706" s="67"/>
      <c r="V706" s="67"/>
      <c r="W706" s="67"/>
      <c r="X706" s="67"/>
      <c r="Y706" s="67"/>
      <c r="Z706" s="67"/>
      <c r="AA706" s="67"/>
      <c r="AB706" s="67"/>
      <c r="AC706" s="67"/>
      <c r="AD706" s="67"/>
      <c r="AE706" s="67"/>
      <c r="AF706" s="67"/>
      <c r="AG706" s="67"/>
      <c r="AH706" s="67"/>
      <c r="AI706" s="67"/>
      <c r="AJ706" s="67"/>
      <c r="AK706" s="67"/>
    </row>
    <row r="707" spans="7:37">
      <c r="G707" s="67"/>
      <c r="H707" s="67"/>
      <c r="I707" s="67"/>
      <c r="J707" s="67"/>
      <c r="K707" s="67"/>
      <c r="L707" s="67"/>
      <c r="M707" s="67"/>
      <c r="N707" s="67"/>
      <c r="O707" s="67"/>
      <c r="P707" s="67"/>
      <c r="Q707" s="67"/>
      <c r="R707" s="67"/>
      <c r="S707" s="67"/>
      <c r="T707" s="67"/>
      <c r="U707" s="67"/>
      <c r="V707" s="67"/>
      <c r="W707" s="67"/>
      <c r="X707" s="67"/>
      <c r="Y707" s="67"/>
      <c r="Z707" s="67"/>
      <c r="AA707" s="67"/>
      <c r="AB707" s="67"/>
      <c r="AC707" s="67"/>
      <c r="AD707" s="67"/>
      <c r="AE707" s="67"/>
      <c r="AF707" s="67"/>
      <c r="AG707" s="67"/>
      <c r="AH707" s="67"/>
      <c r="AI707" s="67"/>
      <c r="AJ707" s="67"/>
      <c r="AK707" s="67"/>
    </row>
    <row r="708" spans="7:37">
      <c r="G708" s="67"/>
      <c r="H708" s="67"/>
      <c r="I708" s="67"/>
      <c r="J708" s="67"/>
      <c r="K708" s="67"/>
      <c r="L708" s="67"/>
      <c r="M708" s="67"/>
      <c r="N708" s="67"/>
      <c r="O708" s="67"/>
      <c r="P708" s="67"/>
      <c r="Q708" s="67"/>
      <c r="R708" s="67"/>
      <c r="S708" s="67"/>
      <c r="T708" s="67"/>
      <c r="U708" s="67"/>
      <c r="V708" s="67"/>
      <c r="W708" s="67"/>
      <c r="X708" s="67"/>
      <c r="Y708" s="67"/>
      <c r="Z708" s="67"/>
      <c r="AA708" s="67"/>
      <c r="AB708" s="67"/>
      <c r="AC708" s="67"/>
      <c r="AD708" s="67"/>
      <c r="AE708" s="67"/>
      <c r="AF708" s="67"/>
      <c r="AG708" s="67"/>
      <c r="AH708" s="67"/>
      <c r="AI708" s="67"/>
      <c r="AJ708" s="67"/>
      <c r="AK708" s="67"/>
    </row>
    <row r="709" spans="7:37">
      <c r="G709" s="67"/>
      <c r="H709" s="67"/>
      <c r="I709" s="67"/>
      <c r="J709" s="67"/>
      <c r="K709" s="67"/>
      <c r="L709" s="67"/>
      <c r="M709" s="67"/>
      <c r="N709" s="67"/>
      <c r="O709" s="67"/>
      <c r="P709" s="67"/>
      <c r="Q709" s="67"/>
      <c r="R709" s="67"/>
      <c r="S709" s="67"/>
      <c r="T709" s="67"/>
      <c r="U709" s="67"/>
      <c r="V709" s="67"/>
      <c r="W709" s="67"/>
      <c r="X709" s="67"/>
      <c r="Y709" s="67"/>
      <c r="Z709" s="67"/>
      <c r="AA709" s="67"/>
      <c r="AB709" s="67"/>
      <c r="AC709" s="67"/>
      <c r="AD709" s="67"/>
      <c r="AE709" s="67"/>
      <c r="AF709" s="67"/>
      <c r="AG709" s="67"/>
      <c r="AH709" s="67"/>
      <c r="AI709" s="67"/>
      <c r="AJ709" s="67"/>
      <c r="AK709" s="67"/>
    </row>
    <row r="710" spans="7:37">
      <c r="G710" s="67"/>
      <c r="H710" s="67"/>
      <c r="I710" s="67"/>
      <c r="J710" s="67"/>
      <c r="K710" s="67"/>
      <c r="L710" s="67"/>
      <c r="M710" s="67"/>
      <c r="N710" s="67"/>
      <c r="O710" s="67"/>
      <c r="P710" s="67"/>
      <c r="Q710" s="67"/>
      <c r="R710" s="67"/>
      <c r="S710" s="67"/>
      <c r="T710" s="67"/>
      <c r="U710" s="67"/>
      <c r="V710" s="67"/>
      <c r="W710" s="67"/>
      <c r="X710" s="67"/>
      <c r="Y710" s="67"/>
      <c r="Z710" s="67"/>
      <c r="AA710" s="67"/>
      <c r="AB710" s="67"/>
      <c r="AC710" s="67"/>
      <c r="AD710" s="67"/>
      <c r="AE710" s="67"/>
      <c r="AF710" s="67"/>
      <c r="AG710" s="67"/>
      <c r="AH710" s="67"/>
      <c r="AI710" s="67"/>
      <c r="AJ710" s="67"/>
      <c r="AK710" s="67"/>
    </row>
    <row r="711" spans="7:37">
      <c r="G711" s="67"/>
      <c r="H711" s="67"/>
      <c r="I711" s="67"/>
      <c r="J711" s="67"/>
      <c r="K711" s="67"/>
      <c r="L711" s="67"/>
      <c r="M711" s="67"/>
      <c r="N711" s="67"/>
      <c r="O711" s="67"/>
      <c r="P711" s="67"/>
      <c r="Q711" s="67"/>
      <c r="R711" s="67"/>
      <c r="S711" s="67"/>
      <c r="T711" s="67"/>
      <c r="U711" s="67"/>
      <c r="V711" s="67"/>
      <c r="W711" s="67"/>
      <c r="X711" s="67"/>
      <c r="Y711" s="67"/>
      <c r="Z711" s="67"/>
      <c r="AA711" s="67"/>
      <c r="AB711" s="67"/>
      <c r="AC711" s="67"/>
      <c r="AD711" s="67"/>
      <c r="AE711" s="67"/>
      <c r="AF711" s="67"/>
      <c r="AG711" s="67"/>
      <c r="AH711" s="67"/>
      <c r="AI711" s="67"/>
      <c r="AJ711" s="67"/>
      <c r="AK711" s="67"/>
    </row>
    <row r="712" spans="7:37">
      <c r="G712" s="67"/>
      <c r="H712" s="67"/>
      <c r="I712" s="67"/>
      <c r="J712" s="67"/>
      <c r="K712" s="67"/>
      <c r="L712" s="67"/>
      <c r="M712" s="67"/>
      <c r="N712" s="67"/>
      <c r="O712" s="67"/>
      <c r="P712" s="67"/>
      <c r="Q712" s="67"/>
      <c r="R712" s="67"/>
      <c r="S712" s="67"/>
      <c r="T712" s="67"/>
      <c r="U712" s="67"/>
      <c r="V712" s="67"/>
      <c r="W712" s="67"/>
      <c r="X712" s="67"/>
      <c r="Y712" s="67"/>
      <c r="Z712" s="67"/>
      <c r="AA712" s="67"/>
      <c r="AB712" s="67"/>
      <c r="AC712" s="67"/>
      <c r="AD712" s="67"/>
      <c r="AE712" s="67"/>
      <c r="AF712" s="67"/>
      <c r="AG712" s="67"/>
      <c r="AH712" s="67"/>
      <c r="AI712" s="67"/>
      <c r="AJ712" s="67"/>
      <c r="AK712" s="67"/>
    </row>
    <row r="713" spans="7:37">
      <c r="G713" s="67"/>
      <c r="H713" s="67"/>
      <c r="I713" s="67"/>
      <c r="J713" s="67"/>
      <c r="K713" s="67"/>
      <c r="L713" s="67"/>
      <c r="M713" s="67"/>
      <c r="N713" s="67"/>
      <c r="O713" s="67"/>
      <c r="P713" s="67"/>
      <c r="Q713" s="67"/>
      <c r="R713" s="67"/>
      <c r="S713" s="67"/>
      <c r="T713" s="67"/>
      <c r="U713" s="67"/>
      <c r="V713" s="67"/>
      <c r="W713" s="67"/>
      <c r="X713" s="67"/>
      <c r="Y713" s="67"/>
      <c r="Z713" s="67"/>
      <c r="AA713" s="67"/>
      <c r="AB713" s="67"/>
      <c r="AC713" s="67"/>
      <c r="AD713" s="67"/>
      <c r="AE713" s="67"/>
      <c r="AF713" s="67"/>
      <c r="AG713" s="67"/>
      <c r="AH713" s="67"/>
      <c r="AI713" s="67"/>
      <c r="AJ713" s="67"/>
      <c r="AK713" s="67"/>
    </row>
    <row r="714" spans="7:37">
      <c r="G714" s="67"/>
      <c r="H714" s="67"/>
      <c r="I714" s="67"/>
      <c r="J714" s="67"/>
      <c r="K714" s="67"/>
      <c r="L714" s="67"/>
      <c r="M714" s="67"/>
      <c r="N714" s="67"/>
      <c r="O714" s="67"/>
      <c r="P714" s="67"/>
      <c r="Q714" s="67"/>
      <c r="R714" s="67"/>
      <c r="S714" s="67"/>
      <c r="T714" s="67"/>
      <c r="U714" s="67"/>
      <c r="V714" s="67"/>
      <c r="W714" s="67"/>
      <c r="X714" s="67"/>
      <c r="Y714" s="67"/>
      <c r="Z714" s="67"/>
      <c r="AA714" s="67"/>
      <c r="AB714" s="67"/>
      <c r="AC714" s="67"/>
      <c r="AD714" s="67"/>
      <c r="AE714" s="67"/>
      <c r="AF714" s="67"/>
      <c r="AG714" s="67"/>
      <c r="AH714" s="67"/>
      <c r="AI714" s="67"/>
      <c r="AJ714" s="67"/>
      <c r="AK714" s="67"/>
    </row>
    <row r="715" spans="7:37">
      <c r="G715" s="67"/>
      <c r="H715" s="67"/>
      <c r="I715" s="67"/>
      <c r="J715" s="67"/>
      <c r="K715" s="67"/>
      <c r="L715" s="67"/>
      <c r="M715" s="67"/>
      <c r="N715" s="67"/>
      <c r="O715" s="67"/>
      <c r="P715" s="67"/>
      <c r="Q715" s="67"/>
      <c r="R715" s="67"/>
      <c r="S715" s="67"/>
      <c r="T715" s="67"/>
      <c r="U715" s="67"/>
      <c r="V715" s="67"/>
      <c r="W715" s="67"/>
      <c r="X715" s="67"/>
      <c r="Y715" s="67"/>
      <c r="Z715" s="67"/>
      <c r="AA715" s="67"/>
      <c r="AB715" s="67"/>
      <c r="AC715" s="67"/>
      <c r="AD715" s="67"/>
      <c r="AE715" s="67"/>
      <c r="AF715" s="67"/>
      <c r="AG715" s="67"/>
      <c r="AH715" s="67"/>
      <c r="AI715" s="67"/>
      <c r="AJ715" s="67"/>
      <c r="AK715" s="67"/>
    </row>
    <row r="716" spans="7:37">
      <c r="G716" s="67"/>
      <c r="H716" s="67"/>
      <c r="I716" s="67"/>
      <c r="J716" s="67"/>
      <c r="K716" s="67"/>
      <c r="L716" s="67"/>
      <c r="M716" s="67"/>
      <c r="N716" s="67"/>
      <c r="O716" s="67"/>
      <c r="P716" s="67"/>
      <c r="Q716" s="67"/>
      <c r="R716" s="67"/>
      <c r="S716" s="67"/>
      <c r="T716" s="67"/>
      <c r="U716" s="67"/>
      <c r="V716" s="67"/>
      <c r="W716" s="67"/>
      <c r="X716" s="67"/>
      <c r="Y716" s="67"/>
      <c r="Z716" s="67"/>
      <c r="AA716" s="67"/>
      <c r="AB716" s="67"/>
      <c r="AC716" s="67"/>
      <c r="AD716" s="67"/>
      <c r="AE716" s="67"/>
      <c r="AF716" s="67"/>
      <c r="AG716" s="67"/>
      <c r="AH716" s="67"/>
      <c r="AI716" s="67"/>
      <c r="AJ716" s="67"/>
      <c r="AK716" s="67"/>
    </row>
    <row r="717" spans="7:37">
      <c r="G717" s="67"/>
      <c r="H717" s="67"/>
      <c r="I717" s="67"/>
      <c r="J717" s="67"/>
      <c r="K717" s="67"/>
      <c r="L717" s="67"/>
      <c r="M717" s="67"/>
      <c r="N717" s="67"/>
      <c r="O717" s="67"/>
      <c r="P717" s="67"/>
      <c r="Q717" s="67"/>
      <c r="R717" s="67"/>
      <c r="S717" s="67"/>
      <c r="T717" s="67"/>
      <c r="U717" s="67"/>
      <c r="V717" s="67"/>
      <c r="W717" s="67"/>
      <c r="X717" s="67"/>
      <c r="Y717" s="67"/>
      <c r="Z717" s="67"/>
      <c r="AA717" s="67"/>
      <c r="AB717" s="67"/>
      <c r="AC717" s="67"/>
      <c r="AD717" s="67"/>
      <c r="AE717" s="67"/>
      <c r="AF717" s="67"/>
      <c r="AG717" s="67"/>
      <c r="AH717" s="67"/>
      <c r="AI717" s="67"/>
      <c r="AJ717" s="67"/>
      <c r="AK717" s="67"/>
    </row>
    <row r="718" spans="7:37">
      <c r="G718" s="67"/>
      <c r="H718" s="67"/>
      <c r="I718" s="67"/>
      <c r="J718" s="67"/>
      <c r="K718" s="67"/>
      <c r="L718" s="67"/>
      <c r="M718" s="67"/>
      <c r="N718" s="67"/>
      <c r="O718" s="67"/>
      <c r="P718" s="67"/>
      <c r="Q718" s="67"/>
      <c r="R718" s="67"/>
      <c r="S718" s="67"/>
      <c r="T718" s="67"/>
      <c r="U718" s="67"/>
      <c r="V718" s="67"/>
      <c r="W718" s="67"/>
      <c r="X718" s="67"/>
      <c r="Y718" s="67"/>
      <c r="Z718" s="67"/>
      <c r="AA718" s="67"/>
      <c r="AB718" s="67"/>
      <c r="AC718" s="67"/>
      <c r="AD718" s="67"/>
      <c r="AE718" s="67"/>
      <c r="AF718" s="67"/>
      <c r="AG718" s="67"/>
      <c r="AH718" s="67"/>
      <c r="AI718" s="67"/>
      <c r="AJ718" s="67"/>
      <c r="AK718" s="67"/>
    </row>
    <row r="719" spans="7:37">
      <c r="G719" s="67"/>
      <c r="H719" s="67"/>
      <c r="I719" s="67"/>
      <c r="J719" s="67"/>
      <c r="K719" s="67"/>
      <c r="L719" s="67"/>
      <c r="M719" s="67"/>
      <c r="N719" s="67"/>
      <c r="O719" s="67"/>
      <c r="P719" s="67"/>
      <c r="Q719" s="67"/>
      <c r="R719" s="67"/>
      <c r="S719" s="67"/>
      <c r="T719" s="67"/>
      <c r="U719" s="67"/>
      <c r="V719" s="67"/>
      <c r="W719" s="67"/>
      <c r="X719" s="67"/>
      <c r="Y719" s="67"/>
      <c r="Z719" s="67"/>
      <c r="AA719" s="67"/>
      <c r="AB719" s="67"/>
      <c r="AC719" s="67"/>
      <c r="AD719" s="67"/>
      <c r="AE719" s="67"/>
      <c r="AF719" s="67"/>
      <c r="AG719" s="67"/>
      <c r="AH719" s="67"/>
      <c r="AI719" s="67"/>
      <c r="AJ719" s="67"/>
      <c r="AK719" s="67"/>
    </row>
    <row r="720" spans="7:37">
      <c r="G720" s="67"/>
      <c r="H720" s="67"/>
      <c r="I720" s="67"/>
      <c r="J720" s="67"/>
      <c r="K720" s="67"/>
      <c r="L720" s="67"/>
      <c r="M720" s="67"/>
      <c r="N720" s="67"/>
      <c r="O720" s="67"/>
      <c r="P720" s="67"/>
      <c r="Q720" s="67"/>
      <c r="R720" s="67"/>
      <c r="S720" s="67"/>
      <c r="T720" s="67"/>
      <c r="U720" s="67"/>
      <c r="V720" s="67"/>
      <c r="W720" s="67"/>
      <c r="X720" s="67"/>
      <c r="Y720" s="67"/>
      <c r="Z720" s="67"/>
      <c r="AA720" s="67"/>
      <c r="AB720" s="67"/>
      <c r="AC720" s="67"/>
      <c r="AD720" s="67"/>
      <c r="AE720" s="67"/>
      <c r="AF720" s="67"/>
      <c r="AG720" s="67"/>
      <c r="AH720" s="67"/>
      <c r="AI720" s="67"/>
      <c r="AJ720" s="67"/>
      <c r="AK720" s="67"/>
    </row>
    <row r="721" spans="7:37">
      <c r="G721" s="67"/>
      <c r="H721" s="67"/>
      <c r="I721" s="67"/>
      <c r="J721" s="67"/>
      <c r="K721" s="67"/>
      <c r="L721" s="67"/>
      <c r="M721" s="67"/>
      <c r="N721" s="67"/>
      <c r="O721" s="67"/>
      <c r="P721" s="67"/>
      <c r="Q721" s="67"/>
      <c r="R721" s="67"/>
      <c r="S721" s="67"/>
      <c r="T721" s="67"/>
      <c r="U721" s="67"/>
      <c r="V721" s="67"/>
      <c r="W721" s="67"/>
      <c r="X721" s="67"/>
      <c r="Y721" s="67"/>
      <c r="Z721" s="67"/>
      <c r="AA721" s="67"/>
      <c r="AB721" s="67"/>
      <c r="AC721" s="67"/>
      <c r="AD721" s="67"/>
      <c r="AE721" s="67"/>
      <c r="AF721" s="67"/>
      <c r="AG721" s="67"/>
      <c r="AH721" s="67"/>
      <c r="AI721" s="67"/>
      <c r="AJ721" s="67"/>
      <c r="AK721" s="67"/>
    </row>
    <row r="722" spans="7:37">
      <c r="G722" s="67"/>
      <c r="H722" s="67"/>
      <c r="I722" s="67"/>
      <c r="J722" s="67"/>
      <c r="K722" s="67"/>
      <c r="L722" s="67"/>
      <c r="M722" s="67"/>
      <c r="N722" s="67"/>
      <c r="O722" s="67"/>
      <c r="P722" s="67"/>
      <c r="Q722" s="67"/>
      <c r="R722" s="67"/>
      <c r="S722" s="67"/>
      <c r="T722" s="67"/>
      <c r="U722" s="67"/>
      <c r="V722" s="67"/>
      <c r="W722" s="67"/>
      <c r="X722" s="67"/>
      <c r="Y722" s="67"/>
      <c r="Z722" s="67"/>
      <c r="AA722" s="67"/>
      <c r="AB722" s="67"/>
      <c r="AC722" s="67"/>
      <c r="AD722" s="67"/>
      <c r="AE722" s="67"/>
      <c r="AF722" s="67"/>
      <c r="AG722" s="67"/>
      <c r="AH722" s="67"/>
      <c r="AI722" s="67"/>
      <c r="AJ722" s="67"/>
      <c r="AK722" s="67"/>
    </row>
    <row r="723" spans="7:37">
      <c r="G723" s="67"/>
      <c r="H723" s="67"/>
      <c r="I723" s="67"/>
      <c r="J723" s="67"/>
      <c r="K723" s="67"/>
      <c r="L723" s="67"/>
      <c r="M723" s="67"/>
      <c r="N723" s="67"/>
      <c r="O723" s="67"/>
      <c r="P723" s="67"/>
      <c r="Q723" s="67"/>
      <c r="R723" s="67"/>
      <c r="S723" s="67"/>
      <c r="T723" s="67"/>
      <c r="U723" s="67"/>
      <c r="V723" s="67"/>
      <c r="W723" s="67"/>
      <c r="X723" s="67"/>
      <c r="Y723" s="67"/>
      <c r="Z723" s="67"/>
      <c r="AA723" s="67"/>
      <c r="AB723" s="67"/>
      <c r="AC723" s="67"/>
      <c r="AD723" s="67"/>
      <c r="AE723" s="67"/>
      <c r="AF723" s="67"/>
      <c r="AG723" s="67"/>
      <c r="AH723" s="67"/>
      <c r="AI723" s="67"/>
      <c r="AJ723" s="67"/>
      <c r="AK723" s="67"/>
    </row>
    <row r="724" spans="7:37">
      <c r="G724" s="67"/>
      <c r="H724" s="67"/>
      <c r="I724" s="67"/>
      <c r="J724" s="67"/>
      <c r="K724" s="67"/>
      <c r="L724" s="67"/>
      <c r="M724" s="67"/>
      <c r="N724" s="67"/>
      <c r="O724" s="67"/>
      <c r="P724" s="67"/>
      <c r="Q724" s="67"/>
      <c r="R724" s="67"/>
      <c r="S724" s="67"/>
      <c r="T724" s="67"/>
      <c r="U724" s="67"/>
      <c r="V724" s="67"/>
      <c r="W724" s="67"/>
      <c r="X724" s="67"/>
      <c r="Y724" s="67"/>
      <c r="Z724" s="67"/>
      <c r="AA724" s="67"/>
      <c r="AB724" s="67"/>
      <c r="AC724" s="67"/>
      <c r="AD724" s="67"/>
      <c r="AE724" s="67"/>
      <c r="AF724" s="67"/>
      <c r="AG724" s="67"/>
      <c r="AH724" s="67"/>
      <c r="AI724" s="67"/>
      <c r="AJ724" s="67"/>
      <c r="AK724" s="67"/>
    </row>
    <row r="725" spans="7:37">
      <c r="G725" s="67"/>
      <c r="H725" s="67"/>
      <c r="I725" s="67"/>
      <c r="J725" s="67"/>
      <c r="K725" s="67"/>
      <c r="L725" s="67"/>
      <c r="M725" s="67"/>
      <c r="N725" s="67"/>
      <c r="O725" s="67"/>
      <c r="P725" s="67"/>
      <c r="Q725" s="67"/>
      <c r="R725" s="67"/>
      <c r="S725" s="67"/>
      <c r="T725" s="67"/>
      <c r="U725" s="67"/>
      <c r="V725" s="67"/>
      <c r="W725" s="67"/>
      <c r="X725" s="67"/>
      <c r="Y725" s="67"/>
      <c r="Z725" s="67"/>
      <c r="AA725" s="67"/>
      <c r="AB725" s="67"/>
      <c r="AC725" s="67"/>
      <c r="AD725" s="67"/>
      <c r="AE725" s="67"/>
      <c r="AF725" s="67"/>
      <c r="AG725" s="67"/>
      <c r="AH725" s="67"/>
      <c r="AI725" s="67"/>
      <c r="AJ725" s="67"/>
      <c r="AK725" s="67"/>
    </row>
    <row r="726" spans="7:37">
      <c r="G726" s="67"/>
      <c r="H726" s="67"/>
      <c r="I726" s="67"/>
      <c r="J726" s="67"/>
      <c r="K726" s="67"/>
      <c r="L726" s="67"/>
      <c r="M726" s="67"/>
      <c r="N726" s="67"/>
      <c r="O726" s="67"/>
      <c r="P726" s="67"/>
      <c r="Q726" s="67"/>
      <c r="R726" s="67"/>
      <c r="S726" s="67"/>
      <c r="T726" s="67"/>
      <c r="U726" s="67"/>
      <c r="V726" s="67"/>
      <c r="W726" s="67"/>
      <c r="X726" s="67"/>
      <c r="Y726" s="67"/>
      <c r="Z726" s="67"/>
      <c r="AA726" s="67"/>
      <c r="AB726" s="67"/>
      <c r="AC726" s="67"/>
      <c r="AD726" s="67"/>
      <c r="AE726" s="67"/>
      <c r="AF726" s="67"/>
      <c r="AG726" s="67"/>
      <c r="AH726" s="67"/>
      <c r="AI726" s="67"/>
      <c r="AJ726" s="67"/>
      <c r="AK726" s="67"/>
    </row>
    <row r="727" spans="7:37">
      <c r="G727" s="67"/>
      <c r="H727" s="67"/>
      <c r="I727" s="67"/>
      <c r="J727" s="67"/>
      <c r="K727" s="67"/>
      <c r="L727" s="67"/>
      <c r="M727" s="67"/>
      <c r="N727" s="67"/>
      <c r="O727" s="67"/>
      <c r="P727" s="67"/>
      <c r="Q727" s="67"/>
      <c r="R727" s="67"/>
      <c r="S727" s="67"/>
      <c r="T727" s="67"/>
      <c r="U727" s="67"/>
      <c r="V727" s="67"/>
      <c r="W727" s="67"/>
      <c r="X727" s="67"/>
      <c r="Y727" s="67"/>
      <c r="Z727" s="67"/>
      <c r="AA727" s="67"/>
      <c r="AB727" s="67"/>
      <c r="AC727" s="67"/>
      <c r="AD727" s="67"/>
      <c r="AE727" s="67"/>
      <c r="AF727" s="67"/>
      <c r="AG727" s="67"/>
      <c r="AH727" s="67"/>
      <c r="AI727" s="67"/>
      <c r="AJ727" s="67"/>
      <c r="AK727" s="67"/>
    </row>
    <row r="728" spans="7:37">
      <c r="G728" s="67"/>
      <c r="H728" s="67"/>
      <c r="I728" s="67"/>
      <c r="J728" s="67"/>
      <c r="K728" s="67"/>
      <c r="L728" s="67"/>
      <c r="M728" s="67"/>
      <c r="N728" s="67"/>
      <c r="O728" s="67"/>
      <c r="P728" s="67"/>
      <c r="Q728" s="67"/>
      <c r="R728" s="67"/>
      <c r="S728" s="67"/>
      <c r="T728" s="67"/>
      <c r="U728" s="67"/>
      <c r="V728" s="67"/>
      <c r="W728" s="67"/>
      <c r="X728" s="67"/>
      <c r="Y728" s="67"/>
      <c r="Z728" s="67"/>
      <c r="AA728" s="67"/>
      <c r="AB728" s="67"/>
      <c r="AC728" s="67"/>
      <c r="AD728" s="67"/>
      <c r="AE728" s="67"/>
      <c r="AF728" s="67"/>
      <c r="AG728" s="67"/>
      <c r="AH728" s="67"/>
      <c r="AI728" s="67"/>
      <c r="AJ728" s="67"/>
      <c r="AK728" s="67"/>
    </row>
    <row r="729" spans="7:37">
      <c r="G729" s="67"/>
      <c r="H729" s="67"/>
      <c r="I729" s="67"/>
      <c r="J729" s="67"/>
      <c r="K729" s="67"/>
      <c r="L729" s="67"/>
      <c r="M729" s="67"/>
      <c r="N729" s="67"/>
      <c r="O729" s="67"/>
      <c r="P729" s="67"/>
      <c r="Q729" s="67"/>
      <c r="R729" s="67"/>
      <c r="S729" s="67"/>
      <c r="T729" s="67"/>
      <c r="U729" s="67"/>
      <c r="V729" s="67"/>
      <c r="W729" s="67"/>
      <c r="X729" s="67"/>
      <c r="Y729" s="67"/>
      <c r="Z729" s="67"/>
      <c r="AA729" s="67"/>
      <c r="AB729" s="67"/>
      <c r="AC729" s="67"/>
      <c r="AD729" s="67"/>
      <c r="AE729" s="67"/>
      <c r="AF729" s="67"/>
      <c r="AG729" s="67"/>
      <c r="AH729" s="67"/>
      <c r="AI729" s="67"/>
      <c r="AJ729" s="67"/>
      <c r="AK729" s="67"/>
    </row>
    <row r="730" spans="7:37">
      <c r="G730" s="67"/>
      <c r="H730" s="67"/>
      <c r="I730" s="67"/>
      <c r="J730" s="67"/>
      <c r="K730" s="67"/>
      <c r="L730" s="67"/>
      <c r="M730" s="67"/>
      <c r="N730" s="67"/>
      <c r="O730" s="67"/>
      <c r="P730" s="67"/>
      <c r="Q730" s="67"/>
      <c r="R730" s="67"/>
      <c r="S730" s="67"/>
      <c r="T730" s="67"/>
      <c r="U730" s="67"/>
      <c r="V730" s="67"/>
      <c r="W730" s="67"/>
      <c r="X730" s="67"/>
      <c r="Y730" s="67"/>
      <c r="Z730" s="67"/>
      <c r="AA730" s="67"/>
      <c r="AB730" s="67"/>
      <c r="AC730" s="67"/>
      <c r="AD730" s="67"/>
      <c r="AE730" s="67"/>
      <c r="AF730" s="67"/>
      <c r="AG730" s="67"/>
      <c r="AH730" s="67"/>
      <c r="AI730" s="67"/>
      <c r="AJ730" s="67"/>
      <c r="AK730" s="67"/>
    </row>
    <row r="731" spans="7:37">
      <c r="G731" s="67"/>
      <c r="H731" s="67"/>
      <c r="I731" s="67"/>
      <c r="J731" s="67"/>
      <c r="K731" s="67"/>
      <c r="L731" s="67"/>
      <c r="M731" s="67"/>
      <c r="N731" s="67"/>
      <c r="O731" s="67"/>
      <c r="P731" s="67"/>
      <c r="Q731" s="67"/>
      <c r="R731" s="67"/>
      <c r="S731" s="67"/>
      <c r="T731" s="67"/>
      <c r="U731" s="67"/>
      <c r="V731" s="67"/>
      <c r="W731" s="67"/>
      <c r="X731" s="67"/>
      <c r="Y731" s="67"/>
      <c r="Z731" s="67"/>
      <c r="AA731" s="67"/>
      <c r="AB731" s="67"/>
      <c r="AC731" s="67"/>
      <c r="AD731" s="67"/>
      <c r="AE731" s="67"/>
      <c r="AF731" s="67"/>
      <c r="AG731" s="67"/>
      <c r="AH731" s="67"/>
      <c r="AI731" s="67"/>
      <c r="AJ731" s="67"/>
      <c r="AK731" s="67"/>
    </row>
    <row r="732" spans="7:37">
      <c r="G732" s="67"/>
      <c r="H732" s="67"/>
      <c r="I732" s="67"/>
      <c r="J732" s="67"/>
      <c r="K732" s="67"/>
      <c r="L732" s="67"/>
      <c r="M732" s="67"/>
      <c r="N732" s="67"/>
      <c r="O732" s="67"/>
      <c r="P732" s="67"/>
      <c r="Q732" s="67"/>
      <c r="R732" s="67"/>
      <c r="S732" s="67"/>
      <c r="T732" s="67"/>
      <c r="U732" s="67"/>
      <c r="V732" s="67"/>
      <c r="W732" s="67"/>
      <c r="X732" s="67"/>
      <c r="Y732" s="67"/>
      <c r="Z732" s="67"/>
      <c r="AA732" s="67"/>
      <c r="AB732" s="67"/>
      <c r="AC732" s="67"/>
      <c r="AD732" s="67"/>
      <c r="AE732" s="67"/>
      <c r="AF732" s="67"/>
      <c r="AG732" s="67"/>
      <c r="AH732" s="67"/>
      <c r="AI732" s="67"/>
      <c r="AJ732" s="67"/>
      <c r="AK732" s="67"/>
    </row>
    <row r="733" spans="7:37">
      <c r="G733" s="67"/>
      <c r="H733" s="67"/>
      <c r="I733" s="67"/>
      <c r="J733" s="67"/>
      <c r="K733" s="67"/>
      <c r="L733" s="67"/>
      <c r="M733" s="67"/>
      <c r="N733" s="67"/>
      <c r="O733" s="67"/>
      <c r="P733" s="67"/>
      <c r="Q733" s="67"/>
      <c r="R733" s="67"/>
      <c r="S733" s="67"/>
      <c r="T733" s="67"/>
      <c r="U733" s="67"/>
      <c r="V733" s="67"/>
      <c r="W733" s="67"/>
      <c r="X733" s="67"/>
      <c r="Y733" s="67"/>
      <c r="Z733" s="67"/>
      <c r="AA733" s="67"/>
      <c r="AB733" s="67"/>
      <c r="AC733" s="67"/>
      <c r="AD733" s="67"/>
      <c r="AE733" s="67"/>
      <c r="AF733" s="67"/>
      <c r="AG733" s="67"/>
      <c r="AH733" s="67"/>
      <c r="AI733" s="67"/>
      <c r="AJ733" s="67"/>
      <c r="AK733" s="67"/>
    </row>
    <row r="734" spans="7:37">
      <c r="G734" s="67"/>
      <c r="H734" s="67"/>
      <c r="I734" s="67"/>
      <c r="J734" s="67"/>
      <c r="K734" s="67"/>
      <c r="L734" s="67"/>
      <c r="M734" s="67"/>
      <c r="N734" s="67"/>
      <c r="O734" s="67"/>
      <c r="P734" s="67"/>
      <c r="Q734" s="67"/>
      <c r="R734" s="67"/>
      <c r="S734" s="67"/>
      <c r="T734" s="67"/>
      <c r="U734" s="67"/>
      <c r="V734" s="67"/>
      <c r="W734" s="67"/>
      <c r="X734" s="67"/>
      <c r="Y734" s="67"/>
      <c r="Z734" s="67"/>
      <c r="AA734" s="67"/>
      <c r="AB734" s="67"/>
      <c r="AC734" s="67"/>
      <c r="AD734" s="67"/>
      <c r="AE734" s="67"/>
      <c r="AF734" s="67"/>
      <c r="AG734" s="67"/>
      <c r="AH734" s="67"/>
      <c r="AI734" s="67"/>
      <c r="AJ734" s="67"/>
      <c r="AK734" s="67"/>
    </row>
    <row r="735" spans="7:37">
      <c r="G735" s="67"/>
      <c r="H735" s="67"/>
      <c r="I735" s="67"/>
      <c r="J735" s="67"/>
      <c r="K735" s="67"/>
      <c r="L735" s="67"/>
      <c r="M735" s="67"/>
      <c r="N735" s="67"/>
      <c r="O735" s="67"/>
      <c r="P735" s="67"/>
      <c r="Q735" s="67"/>
      <c r="R735" s="67"/>
      <c r="S735" s="67"/>
      <c r="T735" s="67"/>
      <c r="U735" s="67"/>
      <c r="V735" s="67"/>
      <c r="W735" s="67"/>
      <c r="X735" s="67"/>
      <c r="Y735" s="67"/>
      <c r="Z735" s="67"/>
      <c r="AA735" s="67"/>
      <c r="AB735" s="67"/>
      <c r="AC735" s="67"/>
      <c r="AD735" s="67"/>
      <c r="AE735" s="67"/>
      <c r="AF735" s="67"/>
      <c r="AG735" s="67"/>
      <c r="AH735" s="67"/>
      <c r="AI735" s="67"/>
      <c r="AJ735" s="67"/>
      <c r="AK735" s="67"/>
    </row>
    <row r="736" spans="7:37">
      <c r="G736" s="67"/>
      <c r="H736" s="67"/>
      <c r="I736" s="67"/>
      <c r="J736" s="67"/>
      <c r="K736" s="67"/>
      <c r="L736" s="67"/>
      <c r="M736" s="67"/>
      <c r="N736" s="67"/>
      <c r="O736" s="67"/>
      <c r="P736" s="67"/>
      <c r="Q736" s="67"/>
      <c r="R736" s="67"/>
      <c r="S736" s="67"/>
      <c r="T736" s="67"/>
      <c r="U736" s="67"/>
      <c r="V736" s="67"/>
      <c r="W736" s="67"/>
      <c r="X736" s="67"/>
      <c r="Y736" s="67"/>
      <c r="Z736" s="67"/>
      <c r="AA736" s="67"/>
      <c r="AB736" s="67"/>
      <c r="AC736" s="67"/>
      <c r="AD736" s="67"/>
      <c r="AE736" s="67"/>
      <c r="AF736" s="67"/>
      <c r="AG736" s="67"/>
      <c r="AH736" s="67"/>
      <c r="AI736" s="67"/>
      <c r="AJ736" s="67"/>
      <c r="AK736" s="67"/>
    </row>
    <row r="737" spans="7:37">
      <c r="G737" s="67"/>
      <c r="H737" s="67"/>
      <c r="I737" s="67"/>
      <c r="J737" s="67"/>
      <c r="K737" s="67"/>
      <c r="L737" s="67"/>
      <c r="M737" s="67"/>
      <c r="N737" s="67"/>
      <c r="O737" s="67"/>
      <c r="P737" s="67"/>
      <c r="Q737" s="67"/>
      <c r="R737" s="67"/>
      <c r="S737" s="67"/>
      <c r="T737" s="67"/>
      <c r="U737" s="67"/>
      <c r="V737" s="67"/>
      <c r="W737" s="67"/>
      <c r="X737" s="67"/>
      <c r="Y737" s="67"/>
      <c r="Z737" s="67"/>
      <c r="AA737" s="67"/>
      <c r="AB737" s="67"/>
      <c r="AC737" s="67"/>
      <c r="AD737" s="67"/>
      <c r="AE737" s="67"/>
      <c r="AF737" s="67"/>
      <c r="AG737" s="67"/>
      <c r="AH737" s="67"/>
      <c r="AI737" s="67"/>
      <c r="AJ737" s="67"/>
      <c r="AK737" s="67"/>
    </row>
    <row r="738" spans="7:37">
      <c r="G738" s="67"/>
      <c r="H738" s="67"/>
      <c r="I738" s="67"/>
      <c r="J738" s="67"/>
      <c r="K738" s="67"/>
      <c r="L738" s="67"/>
      <c r="M738" s="67"/>
      <c r="N738" s="67"/>
      <c r="O738" s="67"/>
      <c r="P738" s="67"/>
      <c r="Q738" s="67"/>
      <c r="R738" s="67"/>
      <c r="S738" s="67"/>
      <c r="T738" s="67"/>
      <c r="U738" s="67"/>
      <c r="V738" s="67"/>
      <c r="W738" s="67"/>
      <c r="X738" s="67"/>
      <c r="Y738" s="67"/>
      <c r="Z738" s="67"/>
      <c r="AA738" s="67"/>
      <c r="AB738" s="67"/>
      <c r="AC738" s="67"/>
      <c r="AD738" s="67"/>
      <c r="AE738" s="67"/>
      <c r="AF738" s="67"/>
      <c r="AG738" s="67"/>
      <c r="AH738" s="67"/>
      <c r="AI738" s="67"/>
      <c r="AJ738" s="67"/>
      <c r="AK738" s="67"/>
    </row>
    <row r="739" spans="7:37">
      <c r="G739" s="67"/>
      <c r="H739" s="67"/>
      <c r="I739" s="67"/>
      <c r="J739" s="67"/>
      <c r="K739" s="67"/>
      <c r="L739" s="67"/>
      <c r="M739" s="67"/>
      <c r="N739" s="67"/>
      <c r="O739" s="67"/>
      <c r="P739" s="67"/>
      <c r="Q739" s="67"/>
      <c r="R739" s="67"/>
      <c r="S739" s="67"/>
      <c r="T739" s="67"/>
      <c r="U739" s="67"/>
      <c r="V739" s="67"/>
      <c r="W739" s="67"/>
      <c r="X739" s="67"/>
      <c r="Y739" s="67"/>
      <c r="Z739" s="67"/>
      <c r="AA739" s="67"/>
      <c r="AB739" s="67"/>
      <c r="AC739" s="67"/>
      <c r="AD739" s="67"/>
      <c r="AE739" s="67"/>
      <c r="AF739" s="67"/>
      <c r="AG739" s="67"/>
      <c r="AH739" s="67"/>
      <c r="AI739" s="67"/>
      <c r="AJ739" s="67"/>
      <c r="AK739" s="67"/>
    </row>
    <row r="740" spans="7:37">
      <c r="G740" s="67"/>
      <c r="H740" s="67"/>
      <c r="I740" s="67"/>
      <c r="J740" s="67"/>
      <c r="K740" s="67"/>
      <c r="L740" s="67"/>
      <c r="M740" s="67"/>
      <c r="N740" s="67"/>
      <c r="O740" s="67"/>
      <c r="P740" s="67"/>
      <c r="Q740" s="67"/>
      <c r="R740" s="67"/>
      <c r="S740" s="67"/>
      <c r="T740" s="67"/>
      <c r="U740" s="67"/>
      <c r="V740" s="67"/>
      <c r="W740" s="67"/>
      <c r="X740" s="67"/>
      <c r="Y740" s="67"/>
      <c r="Z740" s="67"/>
      <c r="AA740" s="67"/>
      <c r="AB740" s="67"/>
      <c r="AC740" s="67"/>
      <c r="AD740" s="67"/>
      <c r="AE740" s="67"/>
      <c r="AF740" s="67"/>
      <c r="AG740" s="67"/>
      <c r="AH740" s="67"/>
      <c r="AI740" s="67"/>
      <c r="AJ740" s="67"/>
      <c r="AK740" s="67"/>
    </row>
    <row r="741" spans="7:37">
      <c r="G741" s="67"/>
      <c r="H741" s="67"/>
      <c r="I741" s="67"/>
      <c r="J741" s="67"/>
      <c r="K741" s="67"/>
      <c r="L741" s="67"/>
      <c r="M741" s="67"/>
      <c r="N741" s="67"/>
      <c r="O741" s="67"/>
      <c r="P741" s="67"/>
      <c r="Q741" s="67"/>
      <c r="R741" s="67"/>
      <c r="S741" s="67"/>
      <c r="T741" s="67"/>
      <c r="U741" s="67"/>
      <c r="V741" s="67"/>
      <c r="W741" s="67"/>
      <c r="X741" s="67"/>
      <c r="Y741" s="67"/>
      <c r="Z741" s="67"/>
      <c r="AA741" s="67"/>
      <c r="AB741" s="67"/>
      <c r="AC741" s="67"/>
      <c r="AD741" s="67"/>
      <c r="AE741" s="67"/>
      <c r="AF741" s="67"/>
      <c r="AG741" s="67"/>
      <c r="AH741" s="67"/>
      <c r="AI741" s="67"/>
      <c r="AJ741" s="67"/>
      <c r="AK741" s="67"/>
    </row>
    <row r="742" spans="7:37">
      <c r="G742" s="67"/>
      <c r="H742" s="67"/>
      <c r="I742" s="67"/>
      <c r="J742" s="67"/>
      <c r="K742" s="67"/>
      <c r="L742" s="67"/>
      <c r="M742" s="67"/>
      <c r="N742" s="67"/>
      <c r="O742" s="67"/>
      <c r="P742" s="67"/>
      <c r="Q742" s="67"/>
      <c r="R742" s="67"/>
      <c r="S742" s="67"/>
      <c r="T742" s="67"/>
      <c r="U742" s="67"/>
      <c r="V742" s="67"/>
      <c r="W742" s="67"/>
      <c r="X742" s="67"/>
      <c r="Y742" s="67"/>
      <c r="Z742" s="67"/>
      <c r="AA742" s="67"/>
      <c r="AB742" s="67"/>
      <c r="AC742" s="67"/>
      <c r="AD742" s="67"/>
      <c r="AE742" s="67"/>
      <c r="AF742" s="67"/>
      <c r="AG742" s="67"/>
      <c r="AH742" s="67"/>
      <c r="AI742" s="67"/>
      <c r="AJ742" s="67"/>
      <c r="AK742" s="67"/>
    </row>
    <row r="743" spans="7:37">
      <c r="G743" s="67"/>
      <c r="H743" s="67"/>
      <c r="I743" s="67"/>
      <c r="J743" s="67"/>
      <c r="K743" s="67"/>
      <c r="L743" s="67"/>
      <c r="M743" s="67"/>
      <c r="N743" s="67"/>
      <c r="O743" s="67"/>
      <c r="P743" s="67"/>
      <c r="Q743" s="67"/>
      <c r="R743" s="67"/>
      <c r="S743" s="67"/>
      <c r="T743" s="67"/>
      <c r="U743" s="67"/>
      <c r="V743" s="67"/>
      <c r="W743" s="67"/>
      <c r="X743" s="67"/>
      <c r="Y743" s="67"/>
      <c r="Z743" s="67"/>
      <c r="AA743" s="67"/>
      <c r="AB743" s="67"/>
      <c r="AC743" s="67"/>
      <c r="AD743" s="67"/>
      <c r="AE743" s="67"/>
      <c r="AF743" s="67"/>
      <c r="AG743" s="67"/>
      <c r="AH743" s="67"/>
      <c r="AI743" s="67"/>
      <c r="AJ743" s="67"/>
      <c r="AK743" s="67"/>
    </row>
    <row r="744" spans="7:37">
      <c r="G744" s="67"/>
      <c r="H744" s="67"/>
      <c r="I744" s="67"/>
      <c r="J744" s="67"/>
      <c r="K744" s="67"/>
      <c r="L744" s="67"/>
      <c r="M744" s="67"/>
      <c r="N744" s="67"/>
      <c r="O744" s="67"/>
      <c r="P744" s="67"/>
      <c r="Q744" s="67"/>
      <c r="R744" s="67"/>
      <c r="S744" s="67"/>
      <c r="T744" s="67"/>
      <c r="U744" s="67"/>
      <c r="V744" s="67"/>
      <c r="W744" s="67"/>
      <c r="X744" s="67"/>
      <c r="Y744" s="67"/>
      <c r="Z744" s="67"/>
      <c r="AA744" s="67"/>
      <c r="AB744" s="67"/>
      <c r="AC744" s="67"/>
      <c r="AD744" s="67"/>
      <c r="AE744" s="67"/>
      <c r="AF744" s="67"/>
      <c r="AG744" s="67"/>
      <c r="AH744" s="67"/>
      <c r="AI744" s="67"/>
      <c r="AJ744" s="67"/>
      <c r="AK744" s="67"/>
    </row>
    <row r="745" spans="7:37">
      <c r="G745" s="67"/>
      <c r="H745" s="67"/>
      <c r="I745" s="67"/>
      <c r="J745" s="67"/>
      <c r="K745" s="67"/>
      <c r="L745" s="67"/>
      <c r="M745" s="67"/>
      <c r="N745" s="67"/>
      <c r="O745" s="67"/>
      <c r="P745" s="67"/>
      <c r="Q745" s="67"/>
      <c r="R745" s="67"/>
      <c r="S745" s="67"/>
      <c r="T745" s="67"/>
      <c r="U745" s="67"/>
      <c r="V745" s="67"/>
      <c r="W745" s="67"/>
      <c r="X745" s="67"/>
      <c r="Y745" s="67"/>
      <c r="Z745" s="67"/>
      <c r="AA745" s="67"/>
      <c r="AB745" s="67"/>
      <c r="AC745" s="67"/>
      <c r="AD745" s="67"/>
      <c r="AE745" s="67"/>
      <c r="AF745" s="67"/>
      <c r="AG745" s="67"/>
      <c r="AH745" s="67"/>
      <c r="AI745" s="67"/>
      <c r="AJ745" s="67"/>
      <c r="AK745" s="67"/>
    </row>
    <row r="746" spans="7:37">
      <c r="G746" s="67"/>
      <c r="H746" s="67"/>
      <c r="I746" s="67"/>
      <c r="J746" s="67"/>
      <c r="K746" s="67"/>
      <c r="L746" s="67"/>
      <c r="M746" s="67"/>
      <c r="N746" s="67"/>
      <c r="O746" s="67"/>
      <c r="P746" s="67"/>
      <c r="Q746" s="67"/>
      <c r="R746" s="67"/>
      <c r="S746" s="67"/>
      <c r="T746" s="67"/>
      <c r="U746" s="67"/>
      <c r="V746" s="67"/>
      <c r="W746" s="67"/>
      <c r="X746" s="67"/>
      <c r="Y746" s="67"/>
      <c r="Z746" s="67"/>
      <c r="AA746" s="67"/>
      <c r="AB746" s="67"/>
      <c r="AC746" s="67"/>
      <c r="AD746" s="67"/>
      <c r="AE746" s="67"/>
      <c r="AF746" s="67"/>
      <c r="AG746" s="67"/>
      <c r="AH746" s="67"/>
      <c r="AI746" s="67"/>
      <c r="AJ746" s="67"/>
      <c r="AK746" s="67"/>
    </row>
    <row r="747" spans="7:37">
      <c r="G747" s="67"/>
      <c r="H747" s="67"/>
      <c r="I747" s="67"/>
      <c r="J747" s="67"/>
      <c r="K747" s="67"/>
      <c r="L747" s="67"/>
      <c r="M747" s="67"/>
      <c r="N747" s="67"/>
      <c r="O747" s="67"/>
      <c r="P747" s="67"/>
      <c r="Q747" s="67"/>
      <c r="R747" s="67"/>
      <c r="S747" s="67"/>
      <c r="T747" s="67"/>
      <c r="U747" s="67"/>
      <c r="V747" s="67"/>
      <c r="W747" s="67"/>
      <c r="X747" s="67"/>
      <c r="Y747" s="67"/>
      <c r="Z747" s="67"/>
      <c r="AA747" s="67"/>
      <c r="AB747" s="67"/>
      <c r="AC747" s="67"/>
      <c r="AD747" s="67"/>
      <c r="AE747" s="67"/>
      <c r="AF747" s="67"/>
      <c r="AG747" s="67"/>
      <c r="AH747" s="67"/>
      <c r="AI747" s="67"/>
      <c r="AJ747" s="67"/>
      <c r="AK747" s="67"/>
    </row>
    <row r="748" spans="7:37">
      <c r="G748" s="67"/>
      <c r="H748" s="67"/>
      <c r="I748" s="67"/>
      <c r="J748" s="67"/>
      <c r="K748" s="67"/>
      <c r="L748" s="67"/>
      <c r="M748" s="67"/>
      <c r="N748" s="67"/>
      <c r="O748" s="67"/>
      <c r="P748" s="67"/>
      <c r="Q748" s="67"/>
      <c r="R748" s="67"/>
      <c r="S748" s="67"/>
      <c r="T748" s="67"/>
      <c r="U748" s="67"/>
      <c r="V748" s="67"/>
      <c r="W748" s="67"/>
      <c r="X748" s="67"/>
      <c r="Y748" s="67"/>
      <c r="Z748" s="67"/>
      <c r="AA748" s="67"/>
      <c r="AB748" s="67"/>
      <c r="AC748" s="67"/>
      <c r="AD748" s="67"/>
      <c r="AE748" s="67"/>
      <c r="AF748" s="67"/>
      <c r="AG748" s="67"/>
      <c r="AH748" s="67"/>
      <c r="AI748" s="67"/>
      <c r="AJ748" s="67"/>
      <c r="AK748" s="67"/>
    </row>
    <row r="749" spans="7:37">
      <c r="G749" s="67"/>
      <c r="H749" s="67"/>
      <c r="I749" s="67"/>
      <c r="J749" s="67"/>
      <c r="K749" s="67"/>
      <c r="L749" s="67"/>
      <c r="M749" s="67"/>
      <c r="N749" s="67"/>
      <c r="O749" s="67"/>
      <c r="P749" s="67"/>
      <c r="Q749" s="67"/>
      <c r="R749" s="67"/>
      <c r="S749" s="67"/>
      <c r="T749" s="67"/>
      <c r="U749" s="67"/>
      <c r="V749" s="67"/>
      <c r="W749" s="67"/>
      <c r="X749" s="67"/>
      <c r="Y749" s="67"/>
      <c r="Z749" s="67"/>
      <c r="AA749" s="67"/>
      <c r="AB749" s="67"/>
      <c r="AC749" s="67"/>
      <c r="AD749" s="67"/>
      <c r="AE749" s="67"/>
      <c r="AF749" s="67"/>
      <c r="AG749" s="67"/>
      <c r="AH749" s="67"/>
      <c r="AI749" s="67"/>
      <c r="AJ749" s="67"/>
      <c r="AK749" s="67"/>
    </row>
    <row r="750" spans="7:37">
      <c r="G750" s="67"/>
      <c r="H750" s="67"/>
      <c r="I750" s="67"/>
      <c r="J750" s="67"/>
      <c r="K750" s="67"/>
      <c r="L750" s="67"/>
      <c r="M750" s="67"/>
      <c r="N750" s="67"/>
      <c r="O750" s="67"/>
      <c r="P750" s="67"/>
      <c r="Q750" s="67"/>
      <c r="R750" s="67"/>
      <c r="S750" s="67"/>
      <c r="T750" s="67"/>
      <c r="U750" s="67"/>
      <c r="V750" s="67"/>
      <c r="W750" s="67"/>
      <c r="X750" s="67"/>
      <c r="Y750" s="67"/>
      <c r="Z750" s="67"/>
      <c r="AA750" s="67"/>
      <c r="AB750" s="67"/>
      <c r="AC750" s="67"/>
      <c r="AD750" s="67"/>
      <c r="AE750" s="67"/>
      <c r="AF750" s="67"/>
      <c r="AG750" s="67"/>
      <c r="AH750" s="67"/>
      <c r="AI750" s="67"/>
      <c r="AJ750" s="67"/>
      <c r="AK750" s="67"/>
    </row>
    <row r="751" spans="7:37">
      <c r="G751" s="67"/>
      <c r="H751" s="67"/>
      <c r="I751" s="67"/>
      <c r="J751" s="67"/>
      <c r="K751" s="67"/>
      <c r="L751" s="67"/>
      <c r="M751" s="67"/>
      <c r="N751" s="67"/>
      <c r="O751" s="67"/>
      <c r="P751" s="67"/>
      <c r="Q751" s="67"/>
      <c r="R751" s="67"/>
      <c r="S751" s="67"/>
      <c r="T751" s="67"/>
      <c r="U751" s="67"/>
      <c r="V751" s="67"/>
      <c r="W751" s="67"/>
      <c r="X751" s="67"/>
      <c r="Y751" s="67"/>
      <c r="Z751" s="67"/>
      <c r="AA751" s="67"/>
      <c r="AB751" s="67"/>
      <c r="AC751" s="67"/>
      <c r="AD751" s="67"/>
      <c r="AE751" s="67"/>
      <c r="AF751" s="67"/>
      <c r="AG751" s="67"/>
      <c r="AH751" s="67"/>
      <c r="AI751" s="67"/>
      <c r="AJ751" s="67"/>
      <c r="AK751" s="67"/>
    </row>
    <row r="752" spans="7:37">
      <c r="G752" s="67"/>
      <c r="H752" s="67"/>
      <c r="I752" s="67"/>
      <c r="J752" s="67"/>
      <c r="K752" s="67"/>
      <c r="L752" s="67"/>
      <c r="M752" s="67"/>
      <c r="N752" s="67"/>
      <c r="O752" s="67"/>
      <c r="P752" s="67"/>
      <c r="Q752" s="67"/>
      <c r="R752" s="67"/>
      <c r="S752" s="67"/>
      <c r="T752" s="67"/>
      <c r="U752" s="67"/>
      <c r="V752" s="67"/>
      <c r="W752" s="67"/>
      <c r="X752" s="67"/>
      <c r="Y752" s="67"/>
      <c r="Z752" s="67"/>
      <c r="AA752" s="67"/>
      <c r="AB752" s="67"/>
      <c r="AC752" s="67"/>
      <c r="AD752" s="67"/>
      <c r="AE752" s="67"/>
      <c r="AF752" s="67"/>
      <c r="AG752" s="67"/>
      <c r="AH752" s="67"/>
      <c r="AI752" s="67"/>
      <c r="AJ752" s="67"/>
      <c r="AK752" s="67"/>
    </row>
    <row r="753" spans="7:37">
      <c r="G753" s="67"/>
      <c r="H753" s="67"/>
      <c r="I753" s="67"/>
      <c r="J753" s="67"/>
      <c r="K753" s="67"/>
      <c r="L753" s="67"/>
      <c r="M753" s="67"/>
      <c r="N753" s="67"/>
      <c r="O753" s="67"/>
      <c r="P753" s="67"/>
      <c r="Q753" s="67"/>
      <c r="R753" s="67"/>
      <c r="S753" s="67"/>
      <c r="T753" s="67"/>
      <c r="U753" s="67"/>
      <c r="V753" s="67"/>
      <c r="W753" s="67"/>
      <c r="X753" s="67"/>
      <c r="Y753" s="67"/>
      <c r="Z753" s="67"/>
      <c r="AA753" s="67"/>
      <c r="AB753" s="67"/>
      <c r="AC753" s="67"/>
      <c r="AD753" s="67"/>
      <c r="AE753" s="67"/>
      <c r="AF753" s="67"/>
      <c r="AG753" s="67"/>
      <c r="AH753" s="67"/>
      <c r="AI753" s="67"/>
      <c r="AJ753" s="67"/>
      <c r="AK753" s="67"/>
    </row>
    <row r="754" spans="7:37">
      <c r="G754" s="67"/>
      <c r="H754" s="67"/>
      <c r="I754" s="67"/>
      <c r="J754" s="67"/>
      <c r="K754" s="67"/>
      <c r="L754" s="67"/>
      <c r="M754" s="67"/>
      <c r="N754" s="67"/>
      <c r="O754" s="67"/>
      <c r="P754" s="67"/>
      <c r="Q754" s="67"/>
      <c r="R754" s="67"/>
      <c r="S754" s="67"/>
      <c r="T754" s="67"/>
      <c r="U754" s="67"/>
      <c r="V754" s="67"/>
      <c r="W754" s="67"/>
      <c r="X754" s="67"/>
      <c r="Y754" s="67"/>
      <c r="Z754" s="67"/>
      <c r="AA754" s="67"/>
      <c r="AB754" s="67"/>
      <c r="AC754" s="67"/>
      <c r="AD754" s="67"/>
      <c r="AE754" s="67"/>
      <c r="AF754" s="67"/>
      <c r="AG754" s="67"/>
      <c r="AH754" s="67"/>
      <c r="AI754" s="67"/>
      <c r="AJ754" s="67"/>
      <c r="AK754" s="67"/>
    </row>
    <row r="755" spans="7:37">
      <c r="G755" s="67"/>
      <c r="H755" s="67"/>
      <c r="I755" s="67"/>
      <c r="J755" s="67"/>
      <c r="K755" s="67"/>
      <c r="L755" s="67"/>
      <c r="M755" s="67"/>
      <c r="N755" s="67"/>
      <c r="O755" s="67"/>
      <c r="P755" s="67"/>
      <c r="Q755" s="67"/>
      <c r="R755" s="67"/>
      <c r="S755" s="67"/>
      <c r="T755" s="67"/>
      <c r="U755" s="67"/>
      <c r="V755" s="67"/>
      <c r="W755" s="67"/>
      <c r="X755" s="67"/>
      <c r="Y755" s="67"/>
      <c r="Z755" s="67"/>
      <c r="AA755" s="67"/>
      <c r="AB755" s="67"/>
      <c r="AC755" s="67"/>
      <c r="AD755" s="67"/>
      <c r="AE755" s="67"/>
      <c r="AF755" s="67"/>
      <c r="AG755" s="67"/>
      <c r="AH755" s="67"/>
      <c r="AI755" s="67"/>
      <c r="AJ755" s="67"/>
      <c r="AK755" s="67"/>
    </row>
    <row r="756" spans="7:37">
      <c r="G756" s="67"/>
      <c r="H756" s="67"/>
      <c r="I756" s="67"/>
      <c r="J756" s="67"/>
      <c r="K756" s="67"/>
      <c r="L756" s="67"/>
      <c r="M756" s="67"/>
      <c r="N756" s="67"/>
      <c r="O756" s="67"/>
      <c r="P756" s="67"/>
      <c r="Q756" s="67"/>
      <c r="R756" s="67"/>
      <c r="S756" s="67"/>
      <c r="T756" s="67"/>
      <c r="U756" s="67"/>
      <c r="V756" s="67"/>
      <c r="W756" s="67"/>
      <c r="X756" s="67"/>
      <c r="Y756" s="67"/>
      <c r="Z756" s="67"/>
      <c r="AA756" s="67"/>
      <c r="AB756" s="67"/>
      <c r="AC756" s="67"/>
      <c r="AD756" s="67"/>
      <c r="AE756" s="67"/>
      <c r="AF756" s="67"/>
      <c r="AG756" s="67"/>
      <c r="AH756" s="67"/>
      <c r="AI756" s="67"/>
      <c r="AJ756" s="67"/>
      <c r="AK756" s="67"/>
    </row>
    <row r="757" spans="7:37">
      <c r="G757" s="67"/>
      <c r="H757" s="67"/>
      <c r="I757" s="67"/>
      <c r="J757" s="67"/>
      <c r="K757" s="67"/>
      <c r="L757" s="67"/>
      <c r="M757" s="67"/>
      <c r="N757" s="67"/>
      <c r="O757" s="67"/>
      <c r="P757" s="67"/>
      <c r="Q757" s="67"/>
      <c r="R757" s="67"/>
      <c r="S757" s="67"/>
      <c r="T757" s="67"/>
      <c r="U757" s="67"/>
      <c r="V757" s="67"/>
      <c r="W757" s="67"/>
      <c r="X757" s="67"/>
      <c r="Y757" s="67"/>
      <c r="Z757" s="67"/>
      <c r="AA757" s="67"/>
      <c r="AB757" s="67"/>
      <c r="AC757" s="67"/>
      <c r="AD757" s="67"/>
      <c r="AE757" s="67"/>
      <c r="AF757" s="67"/>
      <c r="AG757" s="67"/>
      <c r="AH757" s="67"/>
      <c r="AI757" s="67"/>
      <c r="AJ757" s="67"/>
      <c r="AK757" s="67"/>
    </row>
    <row r="758" spans="7:37">
      <c r="G758" s="67"/>
      <c r="H758" s="67"/>
      <c r="I758" s="67"/>
      <c r="J758" s="67"/>
      <c r="K758" s="67"/>
      <c r="L758" s="67"/>
      <c r="M758" s="67"/>
      <c r="N758" s="67"/>
      <c r="O758" s="67"/>
      <c r="P758" s="67"/>
      <c r="Q758" s="67"/>
      <c r="R758" s="67"/>
      <c r="S758" s="67"/>
      <c r="T758" s="67"/>
      <c r="U758" s="67"/>
      <c r="V758" s="67"/>
      <c r="W758" s="67"/>
      <c r="X758" s="67"/>
      <c r="Y758" s="67"/>
      <c r="Z758" s="67"/>
      <c r="AA758" s="67"/>
      <c r="AB758" s="67"/>
      <c r="AC758" s="67"/>
      <c r="AD758" s="67"/>
      <c r="AE758" s="67"/>
      <c r="AF758" s="67"/>
      <c r="AG758" s="67"/>
      <c r="AH758" s="67"/>
      <c r="AI758" s="67"/>
      <c r="AJ758" s="67"/>
      <c r="AK758" s="67"/>
    </row>
    <row r="759" spans="7:37">
      <c r="G759" s="67"/>
      <c r="H759" s="67"/>
      <c r="I759" s="67"/>
      <c r="J759" s="67"/>
      <c r="K759" s="67"/>
      <c r="L759" s="67"/>
      <c r="M759" s="67"/>
      <c r="N759" s="67"/>
      <c r="O759" s="67"/>
      <c r="P759" s="67"/>
      <c r="Q759" s="67"/>
      <c r="R759" s="67"/>
      <c r="S759" s="67"/>
      <c r="T759" s="67"/>
      <c r="U759" s="67"/>
      <c r="V759" s="67"/>
      <c r="W759" s="67"/>
      <c r="X759" s="67"/>
      <c r="Y759" s="67"/>
      <c r="Z759" s="67"/>
      <c r="AA759" s="67"/>
      <c r="AB759" s="67"/>
      <c r="AC759" s="67"/>
      <c r="AD759" s="67"/>
      <c r="AE759" s="67"/>
      <c r="AF759" s="67"/>
      <c r="AG759" s="67"/>
      <c r="AH759" s="67"/>
      <c r="AI759" s="67"/>
      <c r="AJ759" s="67"/>
      <c r="AK759" s="67"/>
    </row>
    <row r="760" spans="7:37">
      <c r="G760" s="67"/>
      <c r="H760" s="67"/>
      <c r="I760" s="67"/>
      <c r="J760" s="67"/>
      <c r="K760" s="67"/>
      <c r="L760" s="67"/>
      <c r="M760" s="67"/>
      <c r="N760" s="67"/>
      <c r="O760" s="67"/>
      <c r="P760" s="67"/>
      <c r="Q760" s="67"/>
      <c r="R760" s="67"/>
      <c r="S760" s="67"/>
      <c r="T760" s="67"/>
      <c r="U760" s="67"/>
      <c r="V760" s="67"/>
      <c r="W760" s="67"/>
      <c r="X760" s="67"/>
      <c r="Y760" s="67"/>
      <c r="Z760" s="67"/>
      <c r="AA760" s="67"/>
      <c r="AB760" s="67"/>
      <c r="AC760" s="67"/>
      <c r="AD760" s="67"/>
      <c r="AE760" s="67"/>
      <c r="AF760" s="67"/>
      <c r="AG760" s="67"/>
      <c r="AH760" s="67"/>
      <c r="AI760" s="67"/>
      <c r="AJ760" s="67"/>
      <c r="AK760" s="67"/>
    </row>
    <row r="761" spans="7:37">
      <c r="G761" s="67"/>
      <c r="H761" s="67"/>
      <c r="I761" s="67"/>
      <c r="J761" s="67"/>
      <c r="K761" s="67"/>
      <c r="L761" s="67"/>
      <c r="M761" s="67"/>
      <c r="N761" s="67"/>
      <c r="O761" s="67"/>
      <c r="P761" s="67"/>
      <c r="Q761" s="67"/>
      <c r="R761" s="67"/>
      <c r="S761" s="67"/>
      <c r="T761" s="67"/>
      <c r="U761" s="67"/>
      <c r="V761" s="67"/>
      <c r="W761" s="67"/>
      <c r="X761" s="67"/>
      <c r="Y761" s="67"/>
      <c r="Z761" s="67"/>
      <c r="AA761" s="67"/>
      <c r="AB761" s="67"/>
      <c r="AC761" s="67"/>
      <c r="AD761" s="67"/>
      <c r="AE761" s="67"/>
      <c r="AF761" s="67"/>
      <c r="AG761" s="67"/>
      <c r="AH761" s="67"/>
      <c r="AI761" s="67"/>
      <c r="AJ761" s="67"/>
      <c r="AK761" s="67"/>
    </row>
    <row r="762" spans="7:37">
      <c r="G762" s="67"/>
      <c r="H762" s="67"/>
      <c r="I762" s="67"/>
      <c r="J762" s="67"/>
      <c r="K762" s="67"/>
      <c r="L762" s="67"/>
      <c r="M762" s="67"/>
      <c r="N762" s="67"/>
      <c r="O762" s="67"/>
      <c r="P762" s="67"/>
      <c r="Q762" s="67"/>
      <c r="R762" s="67"/>
      <c r="S762" s="67"/>
      <c r="T762" s="67"/>
      <c r="U762" s="67"/>
      <c r="V762" s="67"/>
      <c r="W762" s="67"/>
      <c r="X762" s="67"/>
      <c r="Y762" s="67"/>
      <c r="Z762" s="67"/>
      <c r="AA762" s="67"/>
      <c r="AB762" s="67"/>
      <c r="AC762" s="67"/>
      <c r="AD762" s="67"/>
      <c r="AE762" s="67"/>
      <c r="AF762" s="67"/>
      <c r="AG762" s="67"/>
      <c r="AH762" s="67"/>
      <c r="AI762" s="67"/>
      <c r="AJ762" s="67"/>
      <c r="AK762" s="67"/>
    </row>
    <row r="763" spans="7:37">
      <c r="G763" s="67"/>
      <c r="H763" s="67"/>
      <c r="I763" s="67"/>
      <c r="J763" s="67"/>
      <c r="K763" s="67"/>
      <c r="L763" s="67"/>
      <c r="M763" s="67"/>
      <c r="N763" s="67"/>
      <c r="O763" s="67"/>
      <c r="P763" s="67"/>
      <c r="Q763" s="67"/>
      <c r="R763" s="67"/>
      <c r="S763" s="67"/>
      <c r="T763" s="67"/>
      <c r="U763" s="67"/>
      <c r="V763" s="67"/>
      <c r="W763" s="67"/>
      <c r="X763" s="67"/>
      <c r="Y763" s="67"/>
      <c r="Z763" s="67"/>
      <c r="AA763" s="67"/>
      <c r="AB763" s="67"/>
      <c r="AC763" s="67"/>
      <c r="AD763" s="67"/>
      <c r="AE763" s="67"/>
      <c r="AF763" s="67"/>
      <c r="AG763" s="67"/>
      <c r="AH763" s="67"/>
      <c r="AI763" s="67"/>
      <c r="AJ763" s="67"/>
      <c r="AK763" s="67"/>
    </row>
    <row r="764" spans="7:37">
      <c r="G764" s="67"/>
      <c r="H764" s="67"/>
      <c r="I764" s="67"/>
      <c r="J764" s="67"/>
      <c r="K764" s="67"/>
      <c r="L764" s="67"/>
      <c r="M764" s="67"/>
      <c r="N764" s="67"/>
      <c r="O764" s="67"/>
      <c r="P764" s="67"/>
      <c r="Q764" s="67"/>
      <c r="R764" s="67"/>
      <c r="S764" s="67"/>
      <c r="T764" s="67"/>
      <c r="U764" s="67"/>
      <c r="V764" s="67"/>
      <c r="W764" s="67"/>
      <c r="X764" s="67"/>
      <c r="Y764" s="67"/>
      <c r="Z764" s="67"/>
      <c r="AA764" s="67"/>
      <c r="AB764" s="67"/>
      <c r="AC764" s="67"/>
      <c r="AD764" s="67"/>
      <c r="AE764" s="67"/>
      <c r="AF764" s="67"/>
      <c r="AG764" s="67"/>
      <c r="AH764" s="67"/>
      <c r="AI764" s="67"/>
      <c r="AJ764" s="67"/>
      <c r="AK764" s="67"/>
    </row>
    <row r="765" spans="7:37">
      <c r="G765" s="67"/>
      <c r="H765" s="67"/>
      <c r="I765" s="67"/>
      <c r="J765" s="67"/>
      <c r="K765" s="67"/>
      <c r="L765" s="67"/>
      <c r="M765" s="67"/>
      <c r="N765" s="67"/>
      <c r="O765" s="67"/>
      <c r="P765" s="67"/>
      <c r="Q765" s="67"/>
      <c r="R765" s="67"/>
      <c r="S765" s="67"/>
      <c r="T765" s="67"/>
      <c r="U765" s="67"/>
      <c r="V765" s="67"/>
      <c r="W765" s="67"/>
      <c r="X765" s="67"/>
      <c r="Y765" s="67"/>
      <c r="Z765" s="67"/>
      <c r="AA765" s="67"/>
      <c r="AB765" s="67"/>
      <c r="AC765" s="67"/>
      <c r="AD765" s="67"/>
      <c r="AE765" s="67"/>
      <c r="AF765" s="67"/>
      <c r="AG765" s="67"/>
      <c r="AH765" s="67"/>
      <c r="AI765" s="67"/>
      <c r="AJ765" s="67"/>
      <c r="AK765" s="67"/>
    </row>
    <row r="766" spans="7:37">
      <c r="G766" s="67"/>
      <c r="H766" s="67"/>
      <c r="I766" s="67"/>
      <c r="J766" s="67"/>
      <c r="K766" s="67"/>
      <c r="L766" s="67"/>
      <c r="M766" s="67"/>
      <c r="N766" s="67"/>
      <c r="O766" s="67"/>
      <c r="P766" s="67"/>
      <c r="Q766" s="67"/>
      <c r="R766" s="67"/>
      <c r="S766" s="67"/>
      <c r="T766" s="67"/>
      <c r="U766" s="67"/>
      <c r="V766" s="67"/>
      <c r="W766" s="67"/>
      <c r="X766" s="67"/>
      <c r="Y766" s="67"/>
      <c r="Z766" s="67"/>
      <c r="AA766" s="67"/>
      <c r="AB766" s="67"/>
      <c r="AC766" s="67"/>
      <c r="AD766" s="67"/>
      <c r="AE766" s="67"/>
      <c r="AF766" s="67"/>
      <c r="AG766" s="67"/>
      <c r="AH766" s="67"/>
      <c r="AI766" s="67"/>
      <c r="AJ766" s="67"/>
      <c r="AK766" s="67"/>
    </row>
    <row r="767" spans="7:37">
      <c r="G767" s="67"/>
      <c r="H767" s="67"/>
      <c r="I767" s="67"/>
      <c r="J767" s="67"/>
      <c r="K767" s="67"/>
      <c r="L767" s="67"/>
      <c r="M767" s="67"/>
      <c r="N767" s="67"/>
      <c r="O767" s="67"/>
      <c r="P767" s="67"/>
      <c r="Q767" s="67"/>
      <c r="R767" s="67"/>
      <c r="S767" s="67"/>
      <c r="T767" s="67"/>
      <c r="U767" s="67"/>
      <c r="V767" s="67"/>
      <c r="W767" s="67"/>
      <c r="X767" s="67"/>
      <c r="Y767" s="67"/>
      <c r="Z767" s="67"/>
      <c r="AA767" s="67"/>
      <c r="AB767" s="67"/>
      <c r="AC767" s="67"/>
      <c r="AD767" s="67"/>
      <c r="AE767" s="67"/>
      <c r="AF767" s="67"/>
      <c r="AG767" s="67"/>
      <c r="AH767" s="67"/>
      <c r="AI767" s="67"/>
      <c r="AJ767" s="67"/>
      <c r="AK767" s="67"/>
    </row>
    <row r="768" spans="7:37">
      <c r="G768" s="67"/>
      <c r="H768" s="67"/>
      <c r="I768" s="67"/>
      <c r="J768" s="67"/>
      <c r="K768" s="67"/>
      <c r="L768" s="67"/>
      <c r="M768" s="67"/>
      <c r="N768" s="67"/>
      <c r="O768" s="67"/>
      <c r="P768" s="67"/>
      <c r="Q768" s="67"/>
      <c r="R768" s="67"/>
      <c r="S768" s="67"/>
      <c r="T768" s="67"/>
      <c r="U768" s="67"/>
      <c r="V768" s="67"/>
      <c r="W768" s="67"/>
      <c r="X768" s="67"/>
      <c r="Y768" s="67"/>
      <c r="Z768" s="67"/>
      <c r="AA768" s="67"/>
      <c r="AB768" s="67"/>
      <c r="AC768" s="67"/>
      <c r="AD768" s="67"/>
      <c r="AE768" s="67"/>
      <c r="AF768" s="67"/>
      <c r="AG768" s="67"/>
      <c r="AH768" s="67"/>
      <c r="AI768" s="67"/>
      <c r="AJ768" s="67"/>
      <c r="AK768" s="67"/>
    </row>
    <row r="769" spans="7:37">
      <c r="G769" s="67"/>
      <c r="H769" s="67"/>
      <c r="I769" s="67"/>
      <c r="J769" s="67"/>
      <c r="K769" s="67"/>
      <c r="L769" s="67"/>
      <c r="M769" s="67"/>
      <c r="N769" s="67"/>
      <c r="O769" s="67"/>
      <c r="P769" s="67"/>
      <c r="Q769" s="67"/>
      <c r="R769" s="67"/>
      <c r="S769" s="67"/>
      <c r="T769" s="67"/>
      <c r="U769" s="67"/>
      <c r="V769" s="67"/>
      <c r="W769" s="67"/>
      <c r="X769" s="67"/>
      <c r="Y769" s="67"/>
      <c r="Z769" s="67"/>
      <c r="AA769" s="67"/>
      <c r="AB769" s="67"/>
      <c r="AC769" s="67"/>
      <c r="AD769" s="67"/>
      <c r="AE769" s="67"/>
      <c r="AF769" s="67"/>
      <c r="AG769" s="67"/>
      <c r="AH769" s="67"/>
      <c r="AI769" s="67"/>
      <c r="AJ769" s="67"/>
      <c r="AK769" s="67"/>
    </row>
    <row r="770" spans="7:37">
      <c r="G770" s="67"/>
      <c r="H770" s="67"/>
      <c r="I770" s="67"/>
      <c r="J770" s="67"/>
      <c r="K770" s="67"/>
      <c r="L770" s="67"/>
      <c r="M770" s="67"/>
      <c r="N770" s="67"/>
      <c r="O770" s="67"/>
      <c r="P770" s="67"/>
      <c r="Q770" s="67"/>
      <c r="R770" s="67"/>
      <c r="S770" s="67"/>
      <c r="T770" s="67"/>
      <c r="U770" s="67"/>
      <c r="V770" s="67"/>
      <c r="W770" s="67"/>
      <c r="X770" s="67"/>
      <c r="Y770" s="67"/>
      <c r="Z770" s="67"/>
      <c r="AA770" s="67"/>
      <c r="AB770" s="67"/>
      <c r="AC770" s="67"/>
      <c r="AD770" s="67"/>
      <c r="AE770" s="67"/>
      <c r="AF770" s="67"/>
      <c r="AG770" s="67"/>
      <c r="AH770" s="67"/>
      <c r="AI770" s="67"/>
      <c r="AJ770" s="67"/>
      <c r="AK770" s="67"/>
    </row>
    <row r="771" spans="7:37">
      <c r="G771" s="67"/>
      <c r="H771" s="67"/>
      <c r="I771" s="67"/>
      <c r="J771" s="67"/>
      <c r="K771" s="67"/>
      <c r="L771" s="67"/>
      <c r="M771" s="67"/>
      <c r="N771" s="67"/>
      <c r="O771" s="67"/>
      <c r="P771" s="67"/>
      <c r="Q771" s="67"/>
      <c r="R771" s="67"/>
      <c r="S771" s="67"/>
      <c r="T771" s="67"/>
      <c r="U771" s="67"/>
      <c r="V771" s="67"/>
      <c r="W771" s="67"/>
      <c r="X771" s="67"/>
      <c r="Y771" s="67"/>
      <c r="Z771" s="67"/>
      <c r="AA771" s="67"/>
      <c r="AB771" s="67"/>
      <c r="AC771" s="67"/>
      <c r="AD771" s="67"/>
      <c r="AE771" s="67"/>
      <c r="AF771" s="67"/>
      <c r="AG771" s="67"/>
      <c r="AH771" s="67"/>
      <c r="AI771" s="67"/>
      <c r="AJ771" s="67"/>
      <c r="AK771" s="67"/>
    </row>
    <row r="772" spans="7:37">
      <c r="G772" s="67"/>
      <c r="H772" s="67"/>
      <c r="I772" s="67"/>
      <c r="J772" s="67"/>
      <c r="K772" s="67"/>
      <c r="L772" s="67"/>
      <c r="M772" s="67"/>
      <c r="N772" s="67"/>
      <c r="O772" s="67"/>
      <c r="P772" s="67"/>
      <c r="Q772" s="67"/>
      <c r="R772" s="67"/>
      <c r="S772" s="67"/>
      <c r="T772" s="67"/>
      <c r="U772" s="67"/>
      <c r="V772" s="67"/>
      <c r="W772" s="67"/>
      <c r="X772" s="67"/>
      <c r="Y772" s="67"/>
      <c r="Z772" s="67"/>
      <c r="AA772" s="67"/>
      <c r="AB772" s="67"/>
      <c r="AC772" s="67"/>
      <c r="AD772" s="67"/>
      <c r="AE772" s="67"/>
      <c r="AF772" s="67"/>
      <c r="AG772" s="67"/>
      <c r="AH772" s="67"/>
      <c r="AI772" s="67"/>
      <c r="AJ772" s="67"/>
      <c r="AK772" s="67"/>
    </row>
    <row r="773" spans="7:37">
      <c r="G773" s="67"/>
      <c r="H773" s="67"/>
      <c r="I773" s="67"/>
      <c r="J773" s="67"/>
      <c r="K773" s="67"/>
      <c r="L773" s="67"/>
      <c r="M773" s="67"/>
      <c r="N773" s="67"/>
      <c r="O773" s="67"/>
      <c r="P773" s="67"/>
      <c r="Q773" s="67"/>
      <c r="R773" s="67"/>
      <c r="S773" s="67"/>
      <c r="T773" s="67"/>
      <c r="U773" s="67"/>
      <c r="V773" s="67"/>
      <c r="W773" s="67"/>
      <c r="X773" s="67"/>
      <c r="Y773" s="67"/>
      <c r="Z773" s="67"/>
      <c r="AA773" s="67"/>
      <c r="AB773" s="67"/>
      <c r="AC773" s="67"/>
      <c r="AD773" s="67"/>
      <c r="AE773" s="67"/>
      <c r="AF773" s="67"/>
      <c r="AG773" s="67"/>
      <c r="AH773" s="67"/>
      <c r="AI773" s="67"/>
      <c r="AJ773" s="67"/>
      <c r="AK773" s="67"/>
    </row>
    <row r="774" spans="7:37">
      <c r="G774" s="67"/>
      <c r="H774" s="67"/>
      <c r="I774" s="67"/>
      <c r="J774" s="67"/>
      <c r="K774" s="67"/>
      <c r="L774" s="67"/>
      <c r="M774" s="67"/>
      <c r="N774" s="67"/>
      <c r="O774" s="67"/>
      <c r="P774" s="67"/>
      <c r="Q774" s="67"/>
      <c r="R774" s="67"/>
      <c r="S774" s="67"/>
      <c r="T774" s="67"/>
      <c r="U774" s="67"/>
      <c r="V774" s="67"/>
      <c r="W774" s="67"/>
      <c r="X774" s="67"/>
      <c r="Y774" s="67"/>
      <c r="Z774" s="67"/>
      <c r="AA774" s="67"/>
      <c r="AB774" s="67"/>
      <c r="AC774" s="67"/>
      <c r="AD774" s="67"/>
      <c r="AE774" s="67"/>
      <c r="AF774" s="67"/>
      <c r="AG774" s="67"/>
      <c r="AH774" s="67"/>
      <c r="AI774" s="67"/>
      <c r="AJ774" s="67"/>
      <c r="AK774" s="67"/>
    </row>
    <row r="775" spans="7:37">
      <c r="G775" s="67"/>
      <c r="H775" s="67"/>
      <c r="I775" s="67"/>
      <c r="J775" s="67"/>
      <c r="K775" s="67"/>
      <c r="L775" s="67"/>
      <c r="M775" s="67"/>
      <c r="N775" s="67"/>
      <c r="O775" s="67"/>
      <c r="P775" s="67"/>
      <c r="Q775" s="67"/>
      <c r="R775" s="67"/>
      <c r="S775" s="67"/>
      <c r="T775" s="67"/>
      <c r="U775" s="67"/>
      <c r="V775" s="67"/>
      <c r="W775" s="67"/>
      <c r="X775" s="67"/>
      <c r="Y775" s="67"/>
      <c r="Z775" s="67"/>
      <c r="AA775" s="67"/>
      <c r="AB775" s="67"/>
      <c r="AC775" s="67"/>
      <c r="AD775" s="67"/>
      <c r="AE775" s="67"/>
      <c r="AF775" s="67"/>
      <c r="AG775" s="67"/>
      <c r="AH775" s="67"/>
      <c r="AI775" s="67"/>
      <c r="AJ775" s="67"/>
      <c r="AK775" s="67"/>
    </row>
    <row r="776" spans="7:37">
      <c r="G776" s="67"/>
      <c r="H776" s="67"/>
      <c r="I776" s="67"/>
      <c r="J776" s="67"/>
      <c r="K776" s="67"/>
      <c r="L776" s="67"/>
      <c r="M776" s="67"/>
      <c r="N776" s="67"/>
      <c r="O776" s="67"/>
      <c r="P776" s="67"/>
      <c r="Q776" s="67"/>
      <c r="R776" s="67"/>
      <c r="S776" s="67"/>
      <c r="T776" s="67"/>
      <c r="U776" s="67"/>
      <c r="V776" s="67"/>
      <c r="W776" s="67"/>
      <c r="X776" s="67"/>
      <c r="Y776" s="67"/>
      <c r="Z776" s="67"/>
      <c r="AA776" s="67"/>
      <c r="AB776" s="67"/>
      <c r="AC776" s="67"/>
      <c r="AD776" s="67"/>
      <c r="AE776" s="67"/>
      <c r="AF776" s="67"/>
      <c r="AG776" s="67"/>
      <c r="AH776" s="67"/>
      <c r="AI776" s="67"/>
      <c r="AJ776" s="67"/>
      <c r="AK776" s="67"/>
    </row>
    <row r="777" spans="7:37">
      <c r="G777" s="67"/>
      <c r="H777" s="67"/>
      <c r="I777" s="67"/>
      <c r="J777" s="67"/>
      <c r="K777" s="67"/>
      <c r="L777" s="67"/>
      <c r="M777" s="67"/>
      <c r="N777" s="67"/>
      <c r="O777" s="67"/>
      <c r="P777" s="67"/>
      <c r="Q777" s="67"/>
      <c r="R777" s="67"/>
      <c r="S777" s="67"/>
      <c r="T777" s="67"/>
      <c r="U777" s="67"/>
      <c r="V777" s="67"/>
      <c r="W777" s="67"/>
      <c r="X777" s="67"/>
      <c r="Y777" s="67"/>
      <c r="Z777" s="67"/>
      <c r="AA777" s="67"/>
      <c r="AB777" s="67"/>
      <c r="AC777" s="67"/>
      <c r="AD777" s="67"/>
      <c r="AE777" s="67"/>
      <c r="AF777" s="67"/>
      <c r="AG777" s="67"/>
      <c r="AH777" s="67"/>
      <c r="AI777" s="67"/>
      <c r="AJ777" s="67"/>
      <c r="AK777" s="67"/>
    </row>
    <row r="778" spans="7:37">
      <c r="G778" s="67"/>
      <c r="H778" s="67"/>
      <c r="I778" s="67"/>
      <c r="J778" s="67"/>
      <c r="K778" s="67"/>
      <c r="L778" s="67"/>
      <c r="M778" s="67"/>
      <c r="N778" s="67"/>
      <c r="O778" s="67"/>
      <c r="P778" s="67"/>
      <c r="Q778" s="67"/>
      <c r="R778" s="67"/>
      <c r="S778" s="67"/>
      <c r="T778" s="67"/>
      <c r="U778" s="67"/>
      <c r="V778" s="67"/>
      <c r="W778" s="67"/>
      <c r="X778" s="67"/>
      <c r="Y778" s="67"/>
      <c r="Z778" s="67"/>
      <c r="AA778" s="67"/>
      <c r="AB778" s="67"/>
      <c r="AC778" s="67"/>
      <c r="AD778" s="67"/>
      <c r="AE778" s="67"/>
      <c r="AF778" s="67"/>
      <c r="AG778" s="67"/>
      <c r="AH778" s="67"/>
      <c r="AI778" s="67"/>
      <c r="AJ778" s="67"/>
      <c r="AK778" s="67"/>
    </row>
    <row r="779" spans="7:37">
      <c r="G779" s="67"/>
      <c r="H779" s="67"/>
      <c r="I779" s="67"/>
      <c r="J779" s="67"/>
      <c r="K779" s="67"/>
      <c r="L779" s="67"/>
      <c r="M779" s="67"/>
      <c r="N779" s="67"/>
      <c r="O779" s="67"/>
      <c r="P779" s="67"/>
      <c r="Q779" s="67"/>
      <c r="R779" s="67"/>
      <c r="S779" s="67"/>
      <c r="T779" s="67"/>
      <c r="U779" s="67"/>
      <c r="V779" s="67"/>
      <c r="W779" s="67"/>
      <c r="X779" s="67"/>
      <c r="Y779" s="67"/>
      <c r="Z779" s="67"/>
      <c r="AA779" s="67"/>
      <c r="AB779" s="67"/>
      <c r="AC779" s="67"/>
      <c r="AD779" s="67"/>
      <c r="AE779" s="67"/>
      <c r="AF779" s="67"/>
      <c r="AG779" s="67"/>
      <c r="AH779" s="67"/>
      <c r="AI779" s="67"/>
      <c r="AJ779" s="67"/>
      <c r="AK779" s="67"/>
    </row>
    <row r="780" spans="7:37">
      <c r="G780" s="67"/>
      <c r="H780" s="67"/>
      <c r="I780" s="67"/>
      <c r="J780" s="67"/>
      <c r="K780" s="67"/>
      <c r="L780" s="67"/>
      <c r="M780" s="67"/>
      <c r="N780" s="67"/>
      <c r="O780" s="67"/>
      <c r="P780" s="67"/>
      <c r="Q780" s="67"/>
      <c r="R780" s="67"/>
      <c r="S780" s="67"/>
      <c r="T780" s="67"/>
      <c r="U780" s="67"/>
      <c r="V780" s="67"/>
      <c r="W780" s="67"/>
      <c r="X780" s="67"/>
      <c r="Y780" s="67"/>
      <c r="Z780" s="67"/>
      <c r="AA780" s="67"/>
      <c r="AB780" s="67"/>
      <c r="AC780" s="67"/>
      <c r="AD780" s="67"/>
      <c r="AE780" s="67"/>
      <c r="AF780" s="67"/>
      <c r="AG780" s="67"/>
      <c r="AH780" s="67"/>
      <c r="AI780" s="67"/>
      <c r="AJ780" s="67"/>
      <c r="AK780" s="67"/>
    </row>
    <row r="781" spans="7:37">
      <c r="G781" s="67"/>
      <c r="H781" s="67"/>
      <c r="I781" s="67"/>
      <c r="J781" s="67"/>
      <c r="K781" s="67"/>
      <c r="L781" s="67"/>
      <c r="M781" s="67"/>
      <c r="N781" s="67"/>
      <c r="O781" s="67"/>
      <c r="P781" s="67"/>
      <c r="Q781" s="67"/>
      <c r="R781" s="67"/>
      <c r="S781" s="67"/>
      <c r="T781" s="67"/>
      <c r="U781" s="67"/>
      <c r="V781" s="67"/>
      <c r="W781" s="67"/>
      <c r="X781" s="67"/>
      <c r="Y781" s="67"/>
      <c r="Z781" s="67"/>
      <c r="AA781" s="67"/>
      <c r="AB781" s="67"/>
      <c r="AC781" s="67"/>
      <c r="AD781" s="67"/>
      <c r="AE781" s="67"/>
      <c r="AF781" s="67"/>
      <c r="AG781" s="67"/>
      <c r="AH781" s="67"/>
      <c r="AI781" s="67"/>
      <c r="AJ781" s="67"/>
      <c r="AK781" s="67"/>
    </row>
    <row r="782" spans="7:37">
      <c r="G782" s="67"/>
      <c r="H782" s="67"/>
      <c r="I782" s="67"/>
      <c r="J782" s="67"/>
      <c r="K782" s="67"/>
      <c r="L782" s="67"/>
      <c r="M782" s="67"/>
      <c r="N782" s="67"/>
      <c r="O782" s="67"/>
      <c r="P782" s="67"/>
      <c r="Q782" s="67"/>
      <c r="R782" s="67"/>
      <c r="S782" s="67"/>
      <c r="T782" s="67"/>
      <c r="U782" s="67"/>
      <c r="V782" s="67"/>
      <c r="W782" s="67"/>
      <c r="X782" s="67"/>
      <c r="Y782" s="67"/>
      <c r="Z782" s="67"/>
      <c r="AA782" s="67"/>
      <c r="AB782" s="67"/>
      <c r="AC782" s="67"/>
      <c r="AD782" s="67"/>
      <c r="AE782" s="67"/>
      <c r="AF782" s="67"/>
      <c r="AG782" s="67"/>
      <c r="AH782" s="67"/>
      <c r="AI782" s="67"/>
      <c r="AJ782" s="67"/>
      <c r="AK782" s="67"/>
    </row>
    <row r="783" spans="7:37">
      <c r="G783" s="67"/>
      <c r="H783" s="67"/>
      <c r="I783" s="67"/>
      <c r="J783" s="67"/>
      <c r="K783" s="67"/>
      <c r="L783" s="67"/>
      <c r="M783" s="67"/>
      <c r="N783" s="67"/>
      <c r="O783" s="67"/>
      <c r="P783" s="67"/>
      <c r="Q783" s="67"/>
      <c r="R783" s="67"/>
      <c r="S783" s="67"/>
      <c r="T783" s="67"/>
      <c r="U783" s="67"/>
      <c r="V783" s="67"/>
      <c r="W783" s="67"/>
      <c r="X783" s="67"/>
      <c r="Y783" s="67"/>
      <c r="Z783" s="67"/>
      <c r="AA783" s="67"/>
      <c r="AB783" s="67"/>
      <c r="AC783" s="67"/>
      <c r="AD783" s="67"/>
      <c r="AE783" s="67"/>
      <c r="AF783" s="67"/>
      <c r="AG783" s="67"/>
      <c r="AH783" s="67"/>
      <c r="AI783" s="67"/>
      <c r="AJ783" s="67"/>
      <c r="AK783" s="67"/>
    </row>
    <row r="784" spans="7:37">
      <c r="G784" s="67"/>
      <c r="H784" s="67"/>
      <c r="I784" s="67"/>
      <c r="J784" s="67"/>
      <c r="K784" s="67"/>
      <c r="L784" s="67"/>
      <c r="M784" s="67"/>
      <c r="N784" s="67"/>
      <c r="O784" s="67"/>
      <c r="P784" s="67"/>
      <c r="Q784" s="67"/>
      <c r="R784" s="67"/>
      <c r="S784" s="67"/>
      <c r="T784" s="67"/>
      <c r="U784" s="67"/>
      <c r="V784" s="67"/>
      <c r="W784" s="67"/>
      <c r="X784" s="67"/>
      <c r="Y784" s="67"/>
      <c r="Z784" s="67"/>
      <c r="AA784" s="67"/>
      <c r="AB784" s="67"/>
      <c r="AC784" s="67"/>
      <c r="AD784" s="67"/>
      <c r="AE784" s="67"/>
      <c r="AF784" s="67"/>
      <c r="AG784" s="67"/>
      <c r="AH784" s="67"/>
      <c r="AI784" s="67"/>
      <c r="AJ784" s="67"/>
      <c r="AK784" s="67"/>
    </row>
    <row r="785" spans="7:37">
      <c r="G785" s="67"/>
      <c r="H785" s="67"/>
      <c r="I785" s="67"/>
      <c r="J785" s="67"/>
      <c r="K785" s="67"/>
      <c r="L785" s="67"/>
      <c r="M785" s="67"/>
      <c r="N785" s="67"/>
      <c r="O785" s="67"/>
      <c r="P785" s="67"/>
      <c r="Q785" s="67"/>
      <c r="R785" s="67"/>
      <c r="S785" s="67"/>
      <c r="T785" s="67"/>
      <c r="U785" s="67"/>
      <c r="V785" s="67"/>
      <c r="W785" s="67"/>
      <c r="X785" s="67"/>
      <c r="Y785" s="67"/>
      <c r="Z785" s="67"/>
      <c r="AA785" s="67"/>
      <c r="AB785" s="67"/>
      <c r="AC785" s="67"/>
      <c r="AD785" s="67"/>
      <c r="AE785" s="67"/>
      <c r="AF785" s="67"/>
      <c r="AG785" s="67"/>
      <c r="AH785" s="67"/>
      <c r="AI785" s="67"/>
      <c r="AJ785" s="67"/>
      <c r="AK785" s="67"/>
    </row>
    <row r="786" spans="7:37">
      <c r="G786" s="67"/>
      <c r="H786" s="67"/>
      <c r="I786" s="67"/>
      <c r="J786" s="67"/>
      <c r="K786" s="67"/>
      <c r="L786" s="67"/>
      <c r="M786" s="67"/>
      <c r="N786" s="67"/>
      <c r="O786" s="67"/>
      <c r="P786" s="67"/>
      <c r="Q786" s="67"/>
      <c r="R786" s="67"/>
      <c r="S786" s="67"/>
      <c r="T786" s="67"/>
      <c r="U786" s="67"/>
      <c r="V786" s="67"/>
      <c r="W786" s="67"/>
      <c r="X786" s="67"/>
      <c r="Y786" s="67"/>
      <c r="Z786" s="67"/>
      <c r="AA786" s="67"/>
      <c r="AB786" s="67"/>
      <c r="AC786" s="67"/>
      <c r="AD786" s="67"/>
      <c r="AE786" s="67"/>
      <c r="AF786" s="67"/>
      <c r="AG786" s="67"/>
      <c r="AH786" s="67"/>
      <c r="AI786" s="67"/>
      <c r="AJ786" s="67"/>
      <c r="AK786" s="67"/>
    </row>
    <row r="787" spans="7:37">
      <c r="G787" s="67"/>
      <c r="H787" s="67"/>
      <c r="I787" s="67"/>
      <c r="J787" s="67"/>
      <c r="K787" s="67"/>
      <c r="L787" s="67"/>
      <c r="M787" s="67"/>
      <c r="N787" s="67"/>
      <c r="O787" s="67"/>
      <c r="P787" s="67"/>
      <c r="Q787" s="67"/>
      <c r="R787" s="67"/>
      <c r="S787" s="67"/>
      <c r="T787" s="67"/>
      <c r="U787" s="67"/>
      <c r="V787" s="67"/>
      <c r="W787" s="67"/>
      <c r="X787" s="67"/>
      <c r="Y787" s="67"/>
      <c r="Z787" s="67"/>
      <c r="AA787" s="67"/>
      <c r="AB787" s="67"/>
      <c r="AC787" s="67"/>
      <c r="AD787" s="67"/>
      <c r="AE787" s="67"/>
      <c r="AF787" s="67"/>
      <c r="AG787" s="67"/>
      <c r="AH787" s="67"/>
      <c r="AI787" s="67"/>
      <c r="AJ787" s="67"/>
      <c r="AK787" s="67"/>
    </row>
    <row r="788" spans="7:37">
      <c r="G788" s="67"/>
      <c r="H788" s="67"/>
      <c r="I788" s="67"/>
      <c r="J788" s="67"/>
      <c r="K788" s="67"/>
      <c r="L788" s="67"/>
      <c r="M788" s="67"/>
      <c r="N788" s="67"/>
      <c r="O788" s="67"/>
      <c r="P788" s="67"/>
      <c r="Q788" s="67"/>
      <c r="R788" s="67"/>
      <c r="S788" s="67"/>
      <c r="T788" s="67"/>
      <c r="U788" s="67"/>
      <c r="V788" s="67"/>
      <c r="W788" s="67"/>
      <c r="X788" s="67"/>
      <c r="Y788" s="67"/>
      <c r="Z788" s="67"/>
      <c r="AA788" s="67"/>
      <c r="AB788" s="67"/>
      <c r="AC788" s="67"/>
      <c r="AD788" s="67"/>
      <c r="AE788" s="67"/>
      <c r="AF788" s="67"/>
      <c r="AG788" s="67"/>
      <c r="AH788" s="67"/>
      <c r="AI788" s="67"/>
      <c r="AJ788" s="67"/>
      <c r="AK788" s="67"/>
    </row>
    <row r="789" spans="7:37">
      <c r="G789" s="67"/>
      <c r="H789" s="67"/>
      <c r="I789" s="67"/>
      <c r="J789" s="67"/>
      <c r="K789" s="67"/>
      <c r="L789" s="67"/>
      <c r="M789" s="67"/>
      <c r="N789" s="67"/>
      <c r="O789" s="67"/>
      <c r="P789" s="67"/>
      <c r="Q789" s="67"/>
      <c r="R789" s="67"/>
      <c r="S789" s="67"/>
      <c r="T789" s="67"/>
      <c r="U789" s="67"/>
      <c r="V789" s="67"/>
      <c r="W789" s="67"/>
      <c r="X789" s="67"/>
      <c r="Y789" s="67"/>
      <c r="Z789" s="67"/>
      <c r="AA789" s="67"/>
      <c r="AB789" s="67"/>
      <c r="AC789" s="67"/>
      <c r="AD789" s="67"/>
      <c r="AE789" s="67"/>
      <c r="AF789" s="67"/>
      <c r="AG789" s="67"/>
      <c r="AH789" s="67"/>
      <c r="AI789" s="67"/>
      <c r="AJ789" s="67"/>
      <c r="AK789" s="67"/>
    </row>
    <row r="790" spans="7:37">
      <c r="G790" s="67"/>
      <c r="H790" s="67"/>
      <c r="I790" s="67"/>
      <c r="J790" s="67"/>
      <c r="K790" s="67"/>
      <c r="L790" s="67"/>
      <c r="M790" s="67"/>
      <c r="N790" s="67"/>
      <c r="O790" s="67"/>
      <c r="P790" s="67"/>
      <c r="Q790" s="67"/>
      <c r="R790" s="67"/>
      <c r="S790" s="67"/>
      <c r="T790" s="67"/>
      <c r="U790" s="67"/>
      <c r="V790" s="67"/>
      <c r="W790" s="67"/>
      <c r="X790" s="67"/>
      <c r="Y790" s="67"/>
      <c r="Z790" s="67"/>
      <c r="AA790" s="67"/>
      <c r="AB790" s="67"/>
      <c r="AC790" s="67"/>
      <c r="AD790" s="67"/>
      <c r="AE790" s="67"/>
      <c r="AF790" s="67"/>
      <c r="AG790" s="67"/>
      <c r="AH790" s="67"/>
      <c r="AI790" s="67"/>
      <c r="AJ790" s="67"/>
      <c r="AK790" s="67"/>
    </row>
    <row r="791" spans="7:37">
      <c r="G791" s="67"/>
      <c r="H791" s="67"/>
      <c r="I791" s="67"/>
      <c r="J791" s="67"/>
      <c r="K791" s="67"/>
      <c r="L791" s="67"/>
      <c r="M791" s="67"/>
      <c r="N791" s="67"/>
      <c r="O791" s="67"/>
      <c r="P791" s="67"/>
      <c r="Q791" s="67"/>
      <c r="R791" s="67"/>
      <c r="S791" s="67"/>
      <c r="T791" s="67"/>
      <c r="U791" s="67"/>
      <c r="V791" s="67"/>
      <c r="W791" s="67"/>
      <c r="X791" s="67"/>
      <c r="Y791" s="67"/>
      <c r="Z791" s="67"/>
      <c r="AA791" s="67"/>
      <c r="AB791" s="67"/>
      <c r="AC791" s="67"/>
      <c r="AD791" s="67"/>
      <c r="AE791" s="67"/>
      <c r="AF791" s="67"/>
      <c r="AG791" s="67"/>
      <c r="AH791" s="67"/>
      <c r="AI791" s="67"/>
      <c r="AJ791" s="67"/>
      <c r="AK791" s="67"/>
    </row>
    <row r="792" spans="7:37">
      <c r="G792" s="67"/>
      <c r="H792" s="67"/>
      <c r="I792" s="67"/>
      <c r="J792" s="67"/>
      <c r="K792" s="67"/>
      <c r="L792" s="67"/>
      <c r="M792" s="67"/>
      <c r="N792" s="67"/>
      <c r="O792" s="67"/>
      <c r="P792" s="67"/>
      <c r="Q792" s="67"/>
      <c r="R792" s="67"/>
      <c r="S792" s="67"/>
      <c r="T792" s="67"/>
      <c r="U792" s="67"/>
      <c r="V792" s="67"/>
      <c r="W792" s="67"/>
      <c r="X792" s="67"/>
      <c r="Y792" s="67"/>
      <c r="Z792" s="67"/>
      <c r="AA792" s="67"/>
      <c r="AB792" s="67"/>
      <c r="AC792" s="67"/>
      <c r="AD792" s="67"/>
      <c r="AE792" s="67"/>
      <c r="AF792" s="67"/>
      <c r="AG792" s="67"/>
      <c r="AH792" s="67"/>
      <c r="AI792" s="67"/>
      <c r="AJ792" s="67"/>
      <c r="AK792" s="67"/>
    </row>
    <row r="793" spans="7:37">
      <c r="G793" s="67"/>
      <c r="H793" s="67"/>
      <c r="I793" s="67"/>
      <c r="J793" s="67"/>
      <c r="K793" s="67"/>
      <c r="L793" s="67"/>
      <c r="M793" s="67"/>
      <c r="N793" s="67"/>
      <c r="O793" s="67"/>
      <c r="P793" s="67"/>
      <c r="Q793" s="67"/>
      <c r="R793" s="67"/>
      <c r="S793" s="67"/>
      <c r="T793" s="67"/>
      <c r="U793" s="67"/>
      <c r="V793" s="67"/>
      <c r="W793" s="67"/>
      <c r="X793" s="67"/>
      <c r="Y793" s="67"/>
      <c r="Z793" s="67"/>
      <c r="AA793" s="67"/>
      <c r="AB793" s="67"/>
      <c r="AC793" s="67"/>
      <c r="AD793" s="67"/>
      <c r="AE793" s="67"/>
      <c r="AF793" s="67"/>
      <c r="AG793" s="67"/>
      <c r="AH793" s="67"/>
      <c r="AI793" s="67"/>
      <c r="AJ793" s="67"/>
      <c r="AK793" s="67"/>
    </row>
    <row r="794" spans="7:37">
      <c r="G794" s="67"/>
      <c r="H794" s="67"/>
      <c r="I794" s="67"/>
      <c r="J794" s="67"/>
      <c r="K794" s="67"/>
      <c r="L794" s="67"/>
      <c r="M794" s="67"/>
      <c r="N794" s="67"/>
      <c r="O794" s="67"/>
      <c r="P794" s="67"/>
      <c r="Q794" s="67"/>
      <c r="R794" s="67"/>
      <c r="S794" s="67"/>
      <c r="T794" s="67"/>
      <c r="U794" s="67"/>
      <c r="V794" s="67"/>
      <c r="W794" s="67"/>
      <c r="X794" s="67"/>
      <c r="Y794" s="67"/>
      <c r="Z794" s="67"/>
      <c r="AA794" s="67"/>
      <c r="AB794" s="67"/>
      <c r="AC794" s="67"/>
      <c r="AD794" s="67"/>
      <c r="AE794" s="67"/>
      <c r="AF794" s="67"/>
      <c r="AG794" s="67"/>
      <c r="AH794" s="67"/>
      <c r="AI794" s="67"/>
      <c r="AJ794" s="67"/>
      <c r="AK794" s="67"/>
    </row>
    <row r="795" spans="7:37">
      <c r="G795" s="67"/>
      <c r="H795" s="67"/>
      <c r="I795" s="67"/>
      <c r="J795" s="67"/>
      <c r="K795" s="67"/>
      <c r="L795" s="67"/>
      <c r="M795" s="67"/>
      <c r="N795" s="67"/>
      <c r="O795" s="67"/>
      <c r="P795" s="67"/>
      <c r="Q795" s="67"/>
      <c r="R795" s="67"/>
      <c r="S795" s="67"/>
      <c r="T795" s="67"/>
      <c r="U795" s="67"/>
      <c r="V795" s="67"/>
      <c r="W795" s="67"/>
      <c r="X795" s="67"/>
      <c r="Y795" s="67"/>
      <c r="Z795" s="67"/>
      <c r="AA795" s="67"/>
      <c r="AB795" s="67"/>
      <c r="AC795" s="67"/>
      <c r="AD795" s="67"/>
      <c r="AE795" s="67"/>
      <c r="AF795" s="67"/>
      <c r="AG795" s="67"/>
      <c r="AH795" s="67"/>
      <c r="AI795" s="67"/>
      <c r="AJ795" s="67"/>
      <c r="AK795" s="67"/>
    </row>
    <row r="796" spans="7:37">
      <c r="G796" s="67"/>
      <c r="H796" s="67"/>
      <c r="I796" s="67"/>
      <c r="J796" s="67"/>
      <c r="K796" s="67"/>
      <c r="L796" s="67"/>
      <c r="M796" s="67"/>
      <c r="N796" s="67"/>
      <c r="O796" s="67"/>
      <c r="P796" s="67"/>
      <c r="Q796" s="67"/>
      <c r="R796" s="67"/>
      <c r="S796" s="67"/>
      <c r="T796" s="67"/>
      <c r="U796" s="67"/>
      <c r="V796" s="67"/>
      <c r="W796" s="67"/>
      <c r="X796" s="67"/>
      <c r="Y796" s="67"/>
      <c r="Z796" s="67"/>
      <c r="AA796" s="67"/>
      <c r="AB796" s="67"/>
      <c r="AC796" s="67"/>
      <c r="AD796" s="67"/>
      <c r="AE796" s="67"/>
      <c r="AF796" s="67"/>
      <c r="AG796" s="67"/>
      <c r="AH796" s="67"/>
      <c r="AI796" s="67"/>
      <c r="AJ796" s="67"/>
      <c r="AK796" s="67"/>
    </row>
    <row r="797" spans="7:37">
      <c r="G797" s="67"/>
      <c r="H797" s="67"/>
      <c r="I797" s="67"/>
      <c r="J797" s="67"/>
      <c r="K797" s="67"/>
      <c r="L797" s="67"/>
      <c r="M797" s="67"/>
      <c r="N797" s="67"/>
      <c r="O797" s="67"/>
      <c r="P797" s="67"/>
      <c r="Q797" s="67"/>
      <c r="R797" s="67"/>
      <c r="S797" s="67"/>
      <c r="T797" s="67"/>
      <c r="U797" s="67"/>
      <c r="V797" s="67"/>
      <c r="W797" s="67"/>
      <c r="X797" s="67"/>
      <c r="Y797" s="67"/>
      <c r="Z797" s="67"/>
      <c r="AA797" s="67"/>
      <c r="AB797" s="67"/>
      <c r="AC797" s="67"/>
      <c r="AD797" s="67"/>
      <c r="AE797" s="67"/>
      <c r="AF797" s="67"/>
      <c r="AG797" s="67"/>
      <c r="AH797" s="67"/>
      <c r="AI797" s="67"/>
      <c r="AJ797" s="67"/>
      <c r="AK797" s="67"/>
    </row>
    <row r="798" spans="7:37">
      <c r="G798" s="67"/>
      <c r="H798" s="67"/>
      <c r="I798" s="67"/>
      <c r="J798" s="67"/>
      <c r="K798" s="67"/>
      <c r="L798" s="67"/>
      <c r="M798" s="67"/>
      <c r="N798" s="67"/>
      <c r="O798" s="67"/>
      <c r="P798" s="67"/>
      <c r="Q798" s="67"/>
      <c r="R798" s="67"/>
      <c r="S798" s="67"/>
      <c r="T798" s="67"/>
      <c r="U798" s="67"/>
      <c r="V798" s="67"/>
      <c r="W798" s="67"/>
      <c r="X798" s="67"/>
      <c r="Y798" s="67"/>
      <c r="Z798" s="67"/>
      <c r="AA798" s="67"/>
      <c r="AB798" s="67"/>
      <c r="AC798" s="67"/>
      <c r="AD798" s="67"/>
      <c r="AE798" s="67"/>
      <c r="AF798" s="67"/>
      <c r="AG798" s="67"/>
      <c r="AH798" s="67"/>
      <c r="AI798" s="67"/>
      <c r="AJ798" s="67"/>
      <c r="AK798" s="67"/>
    </row>
    <row r="799" spans="7:37">
      <c r="G799" s="67"/>
      <c r="H799" s="67"/>
      <c r="I799" s="67"/>
      <c r="J799" s="67"/>
      <c r="K799" s="67"/>
      <c r="L799" s="67"/>
      <c r="M799" s="67"/>
      <c r="N799" s="67"/>
      <c r="O799" s="67"/>
      <c r="P799" s="67"/>
      <c r="Q799" s="67"/>
      <c r="R799" s="67"/>
      <c r="S799" s="67"/>
      <c r="T799" s="67"/>
      <c r="U799" s="67"/>
      <c r="V799" s="67"/>
      <c r="W799" s="67"/>
      <c r="X799" s="67"/>
      <c r="Y799" s="67"/>
      <c r="Z799" s="67"/>
      <c r="AA799" s="67"/>
      <c r="AB799" s="67"/>
      <c r="AC799" s="67"/>
      <c r="AD799" s="67"/>
      <c r="AE799" s="67"/>
      <c r="AF799" s="67"/>
      <c r="AG799" s="67"/>
      <c r="AH799" s="67"/>
      <c r="AI799" s="67"/>
      <c r="AJ799" s="67"/>
      <c r="AK799" s="67"/>
    </row>
    <row r="800" spans="7:37">
      <c r="G800" s="67"/>
      <c r="H800" s="67"/>
      <c r="I800" s="67"/>
      <c r="J800" s="67"/>
      <c r="K800" s="67"/>
      <c r="L800" s="67"/>
      <c r="M800" s="67"/>
      <c r="N800" s="67"/>
      <c r="O800" s="67"/>
      <c r="P800" s="67"/>
      <c r="Q800" s="67"/>
      <c r="R800" s="67"/>
      <c r="S800" s="67"/>
      <c r="T800" s="67"/>
      <c r="U800" s="67"/>
      <c r="V800" s="67"/>
      <c r="W800" s="67"/>
      <c r="X800" s="67"/>
      <c r="Y800" s="67"/>
      <c r="Z800" s="67"/>
      <c r="AA800" s="67"/>
      <c r="AB800" s="67"/>
      <c r="AC800" s="67"/>
      <c r="AD800" s="67"/>
      <c r="AE800" s="67"/>
      <c r="AF800" s="67"/>
      <c r="AG800" s="67"/>
      <c r="AH800" s="67"/>
      <c r="AI800" s="67"/>
      <c r="AJ800" s="67"/>
      <c r="AK800" s="67"/>
    </row>
    <row r="801" spans="7:37">
      <c r="G801" s="67"/>
      <c r="H801" s="67"/>
      <c r="I801" s="67"/>
      <c r="J801" s="67"/>
      <c r="K801" s="67"/>
      <c r="L801" s="67"/>
      <c r="M801" s="67"/>
      <c r="N801" s="67"/>
      <c r="O801" s="67"/>
      <c r="P801" s="67"/>
      <c r="Q801" s="67"/>
      <c r="R801" s="67"/>
      <c r="S801" s="67"/>
      <c r="T801" s="67"/>
      <c r="U801" s="67"/>
      <c r="V801" s="67"/>
      <c r="W801" s="67"/>
      <c r="X801" s="67"/>
      <c r="Y801" s="67"/>
      <c r="Z801" s="67"/>
      <c r="AA801" s="67"/>
      <c r="AB801" s="67"/>
      <c r="AC801" s="67"/>
      <c r="AD801" s="67"/>
      <c r="AE801" s="67"/>
      <c r="AF801" s="67"/>
      <c r="AG801" s="67"/>
      <c r="AH801" s="67"/>
      <c r="AI801" s="67"/>
      <c r="AJ801" s="67"/>
      <c r="AK801" s="67"/>
    </row>
    <row r="802" spans="7:37">
      <c r="G802" s="67"/>
      <c r="H802" s="67"/>
      <c r="I802" s="67"/>
      <c r="J802" s="67"/>
      <c r="K802" s="67"/>
      <c r="L802" s="67"/>
      <c r="M802" s="67"/>
      <c r="N802" s="67"/>
      <c r="O802" s="67"/>
      <c r="P802" s="67"/>
      <c r="Q802" s="67"/>
      <c r="R802" s="67"/>
      <c r="S802" s="67"/>
      <c r="T802" s="67"/>
      <c r="U802" s="67"/>
      <c r="V802" s="67"/>
      <c r="W802" s="67"/>
      <c r="X802" s="67"/>
      <c r="Y802" s="67"/>
      <c r="Z802" s="67"/>
      <c r="AA802" s="67"/>
      <c r="AB802" s="67"/>
      <c r="AC802" s="67"/>
      <c r="AD802" s="67"/>
      <c r="AE802" s="67"/>
      <c r="AF802" s="67"/>
      <c r="AG802" s="67"/>
      <c r="AH802" s="67"/>
      <c r="AI802" s="67"/>
      <c r="AJ802" s="67"/>
      <c r="AK802" s="67"/>
    </row>
    <row r="803" spans="7:37">
      <c r="G803" s="67"/>
      <c r="H803" s="67"/>
      <c r="I803" s="67"/>
      <c r="J803" s="67"/>
      <c r="K803" s="67"/>
      <c r="L803" s="67"/>
      <c r="M803" s="67"/>
      <c r="N803" s="67"/>
      <c r="O803" s="67"/>
      <c r="P803" s="67"/>
      <c r="Q803" s="67"/>
      <c r="R803" s="67"/>
      <c r="S803" s="67"/>
      <c r="T803" s="67"/>
      <c r="U803" s="67"/>
      <c r="V803" s="67"/>
      <c r="W803" s="67"/>
      <c r="X803" s="67"/>
      <c r="Y803" s="67"/>
      <c r="Z803" s="67"/>
      <c r="AA803" s="67"/>
      <c r="AB803" s="67"/>
      <c r="AC803" s="67"/>
      <c r="AD803" s="67"/>
      <c r="AE803" s="67"/>
      <c r="AF803" s="67"/>
      <c r="AG803" s="67"/>
      <c r="AH803" s="67"/>
      <c r="AI803" s="67"/>
      <c r="AJ803" s="67"/>
      <c r="AK803" s="67"/>
    </row>
    <row r="804" spans="7:37">
      <c r="G804" s="67"/>
      <c r="H804" s="67"/>
      <c r="I804" s="67"/>
      <c r="J804" s="67"/>
      <c r="K804" s="67"/>
      <c r="L804" s="67"/>
      <c r="M804" s="67"/>
      <c r="N804" s="67"/>
      <c r="O804" s="67"/>
      <c r="P804" s="67"/>
      <c r="Q804" s="67"/>
      <c r="R804" s="67"/>
      <c r="S804" s="67"/>
      <c r="T804" s="67"/>
      <c r="U804" s="67"/>
      <c r="V804" s="67"/>
      <c r="W804" s="67"/>
      <c r="X804" s="67"/>
      <c r="Y804" s="67"/>
      <c r="Z804" s="67"/>
      <c r="AA804" s="67"/>
      <c r="AB804" s="67"/>
      <c r="AC804" s="67"/>
      <c r="AD804" s="67"/>
      <c r="AE804" s="67"/>
      <c r="AF804" s="67"/>
      <c r="AG804" s="67"/>
      <c r="AH804" s="67"/>
      <c r="AI804" s="67"/>
      <c r="AJ804" s="67"/>
      <c r="AK804" s="67"/>
    </row>
    <row r="805" spans="7:37">
      <c r="G805" s="67"/>
      <c r="H805" s="67"/>
      <c r="I805" s="67"/>
      <c r="J805" s="67"/>
      <c r="K805" s="67"/>
      <c r="L805" s="67"/>
      <c r="M805" s="67"/>
      <c r="N805" s="67"/>
      <c r="O805" s="67"/>
      <c r="P805" s="67"/>
      <c r="Q805" s="67"/>
      <c r="R805" s="67"/>
      <c r="S805" s="67"/>
      <c r="T805" s="67"/>
      <c r="U805" s="67"/>
      <c r="V805" s="67"/>
      <c r="W805" s="67"/>
      <c r="X805" s="67"/>
      <c r="Y805" s="67"/>
      <c r="Z805" s="67"/>
      <c r="AA805" s="67"/>
      <c r="AB805" s="67"/>
      <c r="AC805" s="67"/>
      <c r="AD805" s="67"/>
      <c r="AE805" s="67"/>
      <c r="AF805" s="67"/>
      <c r="AG805" s="67"/>
      <c r="AH805" s="67"/>
      <c r="AI805" s="67"/>
      <c r="AJ805" s="67"/>
      <c r="AK805" s="67"/>
    </row>
    <row r="806" spans="7:37">
      <c r="G806" s="67"/>
      <c r="H806" s="67"/>
      <c r="I806" s="67"/>
      <c r="J806" s="67"/>
      <c r="K806" s="67"/>
      <c r="L806" s="67"/>
      <c r="M806" s="67"/>
      <c r="N806" s="67"/>
      <c r="O806" s="67"/>
      <c r="P806" s="67"/>
      <c r="Q806" s="67"/>
      <c r="R806" s="67"/>
      <c r="S806" s="67"/>
      <c r="T806" s="67"/>
      <c r="U806" s="67"/>
      <c r="V806" s="67"/>
      <c r="W806" s="67"/>
      <c r="X806" s="67"/>
      <c r="Y806" s="67"/>
      <c r="Z806" s="67"/>
      <c r="AA806" s="67"/>
      <c r="AB806" s="67"/>
      <c r="AC806" s="67"/>
      <c r="AD806" s="67"/>
      <c r="AE806" s="67"/>
      <c r="AF806" s="67"/>
      <c r="AG806" s="67"/>
      <c r="AH806" s="67"/>
      <c r="AI806" s="67"/>
      <c r="AJ806" s="67"/>
      <c r="AK806" s="67"/>
    </row>
    <row r="807" spans="7:37">
      <c r="G807" s="67"/>
      <c r="H807" s="67"/>
      <c r="I807" s="67"/>
      <c r="J807" s="67"/>
      <c r="K807" s="67"/>
      <c r="L807" s="67"/>
      <c r="M807" s="67"/>
      <c r="N807" s="67"/>
      <c r="O807" s="67"/>
      <c r="P807" s="67"/>
      <c r="Q807" s="67"/>
      <c r="R807" s="67"/>
      <c r="S807" s="67"/>
      <c r="T807" s="67"/>
      <c r="U807" s="67"/>
      <c r="V807" s="67"/>
      <c r="W807" s="67"/>
      <c r="X807" s="67"/>
      <c r="Y807" s="67"/>
      <c r="Z807" s="67"/>
      <c r="AA807" s="67"/>
      <c r="AB807" s="67"/>
      <c r="AC807" s="67"/>
      <c r="AD807" s="67"/>
      <c r="AE807" s="67"/>
      <c r="AF807" s="67"/>
      <c r="AG807" s="67"/>
      <c r="AH807" s="67"/>
      <c r="AI807" s="67"/>
      <c r="AJ807" s="67"/>
      <c r="AK807" s="67"/>
    </row>
    <row r="808" spans="7:37">
      <c r="G808" s="67"/>
      <c r="H808" s="67"/>
      <c r="I808" s="67"/>
      <c r="J808" s="67"/>
      <c r="K808" s="67"/>
      <c r="L808" s="67"/>
      <c r="M808" s="67"/>
      <c r="N808" s="67"/>
      <c r="O808" s="67"/>
      <c r="P808" s="67"/>
      <c r="Q808" s="67"/>
      <c r="R808" s="67"/>
      <c r="S808" s="67"/>
      <c r="T808" s="67"/>
      <c r="U808" s="67"/>
      <c r="V808" s="67"/>
      <c r="W808" s="67"/>
      <c r="X808" s="67"/>
      <c r="Y808" s="67"/>
      <c r="Z808" s="67"/>
      <c r="AA808" s="67"/>
      <c r="AB808" s="67"/>
      <c r="AC808" s="67"/>
      <c r="AD808" s="67"/>
      <c r="AE808" s="67"/>
      <c r="AF808" s="67"/>
      <c r="AG808" s="67"/>
      <c r="AH808" s="67"/>
      <c r="AI808" s="67"/>
      <c r="AJ808" s="67"/>
      <c r="AK808" s="67"/>
    </row>
    <row r="809" spans="7:37">
      <c r="G809" s="67"/>
      <c r="H809" s="67"/>
      <c r="I809" s="67"/>
      <c r="J809" s="67"/>
      <c r="K809" s="67"/>
      <c r="L809" s="67"/>
      <c r="M809" s="67"/>
      <c r="N809" s="67"/>
      <c r="O809" s="67"/>
      <c r="P809" s="67"/>
      <c r="Q809" s="67"/>
      <c r="R809" s="67"/>
      <c r="S809" s="67"/>
      <c r="T809" s="67"/>
      <c r="U809" s="67"/>
      <c r="V809" s="67"/>
      <c r="W809" s="67"/>
      <c r="X809" s="67"/>
      <c r="Y809" s="67"/>
      <c r="Z809" s="67"/>
      <c r="AA809" s="67"/>
      <c r="AB809" s="67"/>
      <c r="AC809" s="67"/>
      <c r="AD809" s="67"/>
      <c r="AE809" s="67"/>
      <c r="AF809" s="67"/>
      <c r="AG809" s="67"/>
      <c r="AH809" s="67"/>
      <c r="AI809" s="67"/>
      <c r="AJ809" s="67"/>
      <c r="AK809" s="67"/>
    </row>
    <row r="810" spans="7:37">
      <c r="G810" s="67"/>
      <c r="H810" s="67"/>
      <c r="I810" s="67"/>
      <c r="J810" s="67"/>
      <c r="K810" s="67"/>
      <c r="L810" s="67"/>
      <c r="M810" s="67"/>
      <c r="N810" s="67"/>
      <c r="O810" s="67"/>
      <c r="P810" s="67"/>
      <c r="Q810" s="67"/>
      <c r="R810" s="67"/>
      <c r="S810" s="67"/>
      <c r="T810" s="67"/>
      <c r="U810" s="67"/>
      <c r="V810" s="67"/>
      <c r="W810" s="67"/>
      <c r="X810" s="67"/>
      <c r="Y810" s="67"/>
      <c r="Z810" s="67"/>
      <c r="AA810" s="67"/>
      <c r="AB810" s="67"/>
      <c r="AC810" s="67"/>
      <c r="AD810" s="67"/>
      <c r="AE810" s="67"/>
      <c r="AF810" s="67"/>
      <c r="AG810" s="67"/>
      <c r="AH810" s="67"/>
      <c r="AI810" s="67"/>
      <c r="AJ810" s="67"/>
      <c r="AK810" s="67"/>
    </row>
    <row r="811" spans="7:37">
      <c r="G811" s="67"/>
      <c r="H811" s="67"/>
      <c r="I811" s="67"/>
      <c r="J811" s="67"/>
      <c r="K811" s="67"/>
      <c r="L811" s="67"/>
      <c r="M811" s="67"/>
      <c r="N811" s="67"/>
      <c r="O811" s="67"/>
      <c r="P811" s="67"/>
      <c r="Q811" s="67"/>
      <c r="R811" s="67"/>
      <c r="S811" s="67"/>
      <c r="T811" s="67"/>
      <c r="U811" s="67"/>
      <c r="V811" s="67"/>
      <c r="W811" s="67"/>
      <c r="X811" s="67"/>
      <c r="Y811" s="67"/>
      <c r="Z811" s="67"/>
      <c r="AA811" s="67"/>
      <c r="AB811" s="67"/>
      <c r="AC811" s="67"/>
      <c r="AD811" s="67"/>
      <c r="AE811" s="67"/>
      <c r="AF811" s="67"/>
      <c r="AG811" s="67"/>
      <c r="AH811" s="67"/>
      <c r="AI811" s="67"/>
      <c r="AJ811" s="67"/>
      <c r="AK811" s="67"/>
    </row>
    <row r="812" spans="7:37">
      <c r="G812" s="67"/>
      <c r="H812" s="67"/>
      <c r="I812" s="67"/>
      <c r="J812" s="67"/>
      <c r="K812" s="67"/>
      <c r="L812" s="67"/>
      <c r="M812" s="67"/>
      <c r="N812" s="67"/>
      <c r="O812" s="67"/>
      <c r="P812" s="67"/>
      <c r="Q812" s="67"/>
      <c r="R812" s="67"/>
      <c r="S812" s="67"/>
      <c r="T812" s="67"/>
      <c r="U812" s="67"/>
      <c r="V812" s="67"/>
      <c r="W812" s="67"/>
      <c r="X812" s="67"/>
      <c r="Y812" s="67"/>
      <c r="Z812" s="67"/>
      <c r="AA812" s="67"/>
      <c r="AB812" s="67"/>
      <c r="AC812" s="67"/>
      <c r="AD812" s="67"/>
      <c r="AE812" s="67"/>
      <c r="AF812" s="67"/>
      <c r="AG812" s="67"/>
      <c r="AH812" s="67"/>
      <c r="AI812" s="67"/>
      <c r="AJ812" s="67"/>
      <c r="AK812" s="67"/>
    </row>
    <row r="813" spans="7:37">
      <c r="G813" s="67"/>
      <c r="H813" s="67"/>
      <c r="I813" s="67"/>
      <c r="J813" s="67"/>
      <c r="K813" s="67"/>
      <c r="L813" s="67"/>
      <c r="M813" s="67"/>
      <c r="N813" s="67"/>
      <c r="O813" s="67"/>
      <c r="P813" s="67"/>
      <c r="Q813" s="67"/>
      <c r="R813" s="67"/>
      <c r="S813" s="67"/>
      <c r="T813" s="67"/>
      <c r="U813" s="67"/>
      <c r="V813" s="67"/>
      <c r="W813" s="67"/>
      <c r="X813" s="67"/>
      <c r="Y813" s="67"/>
      <c r="Z813" s="67"/>
      <c r="AA813" s="67"/>
      <c r="AB813" s="67"/>
      <c r="AC813" s="67"/>
      <c r="AD813" s="67"/>
      <c r="AE813" s="67"/>
      <c r="AF813" s="67"/>
      <c r="AG813" s="67"/>
      <c r="AH813" s="67"/>
      <c r="AI813" s="67"/>
      <c r="AJ813" s="67"/>
      <c r="AK813" s="67"/>
    </row>
    <row r="814" spans="7:37">
      <c r="G814" s="67"/>
      <c r="H814" s="67"/>
      <c r="I814" s="67"/>
      <c r="J814" s="67"/>
      <c r="K814" s="67"/>
      <c r="L814" s="67"/>
      <c r="M814" s="67"/>
      <c r="N814" s="67"/>
      <c r="O814" s="67"/>
      <c r="P814" s="67"/>
      <c r="Q814" s="67"/>
      <c r="R814" s="67"/>
      <c r="S814" s="67"/>
      <c r="T814" s="67"/>
      <c r="U814" s="67"/>
      <c r="V814" s="67"/>
      <c r="W814" s="67"/>
      <c r="X814" s="67"/>
      <c r="Y814" s="67"/>
      <c r="Z814" s="67"/>
      <c r="AA814" s="67"/>
      <c r="AB814" s="67"/>
      <c r="AC814" s="67"/>
      <c r="AD814" s="67"/>
      <c r="AE814" s="67"/>
      <c r="AF814" s="67"/>
      <c r="AG814" s="67"/>
      <c r="AH814" s="67"/>
      <c r="AI814" s="67"/>
      <c r="AJ814" s="67"/>
      <c r="AK814" s="67"/>
    </row>
    <row r="815" spans="7:37">
      <c r="G815" s="67"/>
      <c r="H815" s="67"/>
      <c r="I815" s="67"/>
      <c r="J815" s="67"/>
      <c r="K815" s="67"/>
      <c r="L815" s="67"/>
      <c r="M815" s="67"/>
      <c r="N815" s="67"/>
      <c r="O815" s="67"/>
      <c r="P815" s="67"/>
      <c r="Q815" s="67"/>
      <c r="R815" s="67"/>
      <c r="S815" s="67"/>
      <c r="T815" s="67"/>
      <c r="U815" s="67"/>
      <c r="V815" s="67"/>
      <c r="W815" s="67"/>
      <c r="X815" s="67"/>
      <c r="Y815" s="67"/>
      <c r="Z815" s="67"/>
      <c r="AA815" s="67"/>
      <c r="AB815" s="67"/>
      <c r="AC815" s="67"/>
      <c r="AD815" s="67"/>
      <c r="AE815" s="67"/>
      <c r="AF815" s="67"/>
      <c r="AG815" s="67"/>
      <c r="AH815" s="67"/>
      <c r="AI815" s="67"/>
      <c r="AJ815" s="67"/>
      <c r="AK815" s="67"/>
    </row>
    <row r="816" spans="7:37">
      <c r="G816" s="67"/>
      <c r="H816" s="67"/>
      <c r="I816" s="67"/>
      <c r="J816" s="67"/>
      <c r="K816" s="67"/>
      <c r="L816" s="67"/>
      <c r="M816" s="67"/>
      <c r="N816" s="67"/>
      <c r="O816" s="67"/>
      <c r="P816" s="67"/>
      <c r="Q816" s="67"/>
      <c r="R816" s="67"/>
      <c r="S816" s="67"/>
      <c r="T816" s="67"/>
      <c r="U816" s="67"/>
      <c r="V816" s="67"/>
      <c r="W816" s="67"/>
      <c r="X816" s="67"/>
      <c r="Y816" s="67"/>
      <c r="Z816" s="67"/>
      <c r="AA816" s="67"/>
      <c r="AB816" s="67"/>
      <c r="AC816" s="67"/>
      <c r="AD816" s="67"/>
      <c r="AE816" s="67"/>
      <c r="AF816" s="67"/>
      <c r="AG816" s="67"/>
      <c r="AH816" s="67"/>
      <c r="AI816" s="67"/>
      <c r="AJ816" s="67"/>
      <c r="AK816" s="67"/>
    </row>
    <row r="817" spans="7:37">
      <c r="G817" s="67"/>
      <c r="H817" s="67"/>
      <c r="I817" s="67"/>
      <c r="J817" s="67"/>
      <c r="K817" s="67"/>
      <c r="L817" s="67"/>
      <c r="M817" s="67"/>
      <c r="N817" s="67"/>
      <c r="O817" s="67"/>
      <c r="P817" s="67"/>
      <c r="Q817" s="67"/>
      <c r="R817" s="67"/>
      <c r="S817" s="67"/>
      <c r="T817" s="67"/>
      <c r="U817" s="67"/>
      <c r="V817" s="67"/>
      <c r="W817" s="67"/>
      <c r="X817" s="67"/>
      <c r="Y817" s="67"/>
      <c r="Z817" s="67"/>
      <c r="AA817" s="67"/>
      <c r="AB817" s="67"/>
      <c r="AC817" s="67"/>
      <c r="AD817" s="67"/>
      <c r="AE817" s="67"/>
      <c r="AF817" s="67"/>
      <c r="AG817" s="67"/>
      <c r="AH817" s="67"/>
      <c r="AI817" s="67"/>
      <c r="AJ817" s="67"/>
      <c r="AK817" s="67"/>
    </row>
    <row r="818" spans="7:37">
      <c r="G818" s="67"/>
      <c r="H818" s="67"/>
      <c r="I818" s="67"/>
      <c r="J818" s="67"/>
      <c r="K818" s="67"/>
      <c r="L818" s="67"/>
      <c r="M818" s="67"/>
      <c r="N818" s="67"/>
      <c r="O818" s="67"/>
      <c r="P818" s="67"/>
      <c r="Q818" s="67"/>
      <c r="R818" s="67"/>
      <c r="S818" s="67"/>
      <c r="T818" s="67"/>
      <c r="U818" s="67"/>
      <c r="V818" s="67"/>
      <c r="W818" s="67"/>
      <c r="X818" s="67"/>
      <c r="Y818" s="67"/>
      <c r="Z818" s="67"/>
      <c r="AA818" s="67"/>
      <c r="AB818" s="67"/>
      <c r="AC818" s="67"/>
      <c r="AD818" s="67"/>
      <c r="AE818" s="67"/>
      <c r="AF818" s="67"/>
      <c r="AG818" s="67"/>
      <c r="AH818" s="67"/>
      <c r="AI818" s="67"/>
      <c r="AJ818" s="67"/>
      <c r="AK818" s="67"/>
    </row>
    <row r="819" spans="7:37">
      <c r="G819" s="67"/>
      <c r="H819" s="67"/>
      <c r="I819" s="67"/>
      <c r="J819" s="67"/>
      <c r="K819" s="67"/>
      <c r="L819" s="67"/>
      <c r="M819" s="67"/>
      <c r="N819" s="67"/>
      <c r="O819" s="67"/>
      <c r="P819" s="67"/>
      <c r="Q819" s="67"/>
      <c r="R819" s="67"/>
      <c r="S819" s="67"/>
      <c r="T819" s="67"/>
      <c r="U819" s="67"/>
      <c r="V819" s="67"/>
      <c r="W819" s="67"/>
      <c r="X819" s="67"/>
      <c r="Y819" s="67"/>
      <c r="Z819" s="67"/>
      <c r="AA819" s="67"/>
      <c r="AB819" s="67"/>
      <c r="AC819" s="67"/>
      <c r="AD819" s="67"/>
      <c r="AE819" s="67"/>
      <c r="AF819" s="67"/>
      <c r="AG819" s="67"/>
      <c r="AH819" s="67"/>
      <c r="AI819" s="67"/>
      <c r="AJ819" s="67"/>
      <c r="AK819" s="67"/>
    </row>
    <row r="820" spans="7:37">
      <c r="G820" s="67"/>
      <c r="H820" s="67"/>
      <c r="I820" s="67"/>
      <c r="J820" s="67"/>
      <c r="K820" s="67"/>
      <c r="L820" s="67"/>
      <c r="M820" s="67"/>
      <c r="N820" s="67"/>
      <c r="O820" s="67"/>
      <c r="P820" s="67"/>
      <c r="Q820" s="67"/>
      <c r="R820" s="67"/>
      <c r="S820" s="67"/>
      <c r="T820" s="67"/>
      <c r="U820" s="67"/>
      <c r="V820" s="67"/>
      <c r="W820" s="67"/>
      <c r="X820" s="67"/>
      <c r="Y820" s="67"/>
      <c r="Z820" s="67"/>
      <c r="AA820" s="67"/>
      <c r="AB820" s="67"/>
      <c r="AC820" s="67"/>
      <c r="AD820" s="67"/>
      <c r="AE820" s="67"/>
      <c r="AF820" s="67"/>
      <c r="AG820" s="67"/>
      <c r="AH820" s="67"/>
      <c r="AI820" s="67"/>
      <c r="AJ820" s="67"/>
      <c r="AK820" s="67"/>
    </row>
    <row r="821" spans="7:37">
      <c r="G821" s="67"/>
      <c r="H821" s="67"/>
      <c r="I821" s="67"/>
      <c r="J821" s="67"/>
      <c r="K821" s="67"/>
      <c r="L821" s="67"/>
      <c r="M821" s="67"/>
      <c r="N821" s="67"/>
      <c r="O821" s="67"/>
      <c r="P821" s="67"/>
      <c r="Q821" s="67"/>
      <c r="R821" s="67"/>
      <c r="S821" s="67"/>
      <c r="T821" s="67"/>
      <c r="U821" s="67"/>
      <c r="V821" s="67"/>
      <c r="W821" s="67"/>
      <c r="X821" s="67"/>
      <c r="Y821" s="67"/>
      <c r="Z821" s="67"/>
      <c r="AA821" s="67"/>
      <c r="AB821" s="67"/>
      <c r="AC821" s="67"/>
      <c r="AD821" s="67"/>
      <c r="AE821" s="67"/>
      <c r="AF821" s="67"/>
      <c r="AG821" s="67"/>
      <c r="AH821" s="67"/>
      <c r="AI821" s="67"/>
      <c r="AJ821" s="67"/>
      <c r="AK821" s="67"/>
    </row>
    <row r="822" spans="7:37">
      <c r="G822" s="67"/>
      <c r="H822" s="67"/>
      <c r="I822" s="67"/>
      <c r="J822" s="67"/>
      <c r="K822" s="67"/>
      <c r="L822" s="67"/>
      <c r="M822" s="67"/>
      <c r="N822" s="67"/>
      <c r="O822" s="67"/>
      <c r="P822" s="67"/>
      <c r="Q822" s="67"/>
      <c r="R822" s="67"/>
      <c r="S822" s="67"/>
      <c r="T822" s="67"/>
      <c r="U822" s="67"/>
      <c r="V822" s="67"/>
      <c r="W822" s="67"/>
      <c r="X822" s="67"/>
      <c r="Y822" s="67"/>
      <c r="Z822" s="67"/>
      <c r="AA822" s="67"/>
      <c r="AB822" s="67"/>
      <c r="AC822" s="67"/>
      <c r="AD822" s="67"/>
      <c r="AE822" s="67"/>
      <c r="AF822" s="67"/>
      <c r="AG822" s="67"/>
      <c r="AH822" s="67"/>
      <c r="AI822" s="67"/>
      <c r="AJ822" s="67"/>
      <c r="AK822" s="67"/>
    </row>
    <row r="823" spans="7:37">
      <c r="G823" s="67"/>
      <c r="H823" s="67"/>
      <c r="I823" s="67"/>
      <c r="J823" s="67"/>
      <c r="K823" s="67"/>
      <c r="L823" s="67"/>
      <c r="M823" s="67"/>
      <c r="N823" s="67"/>
      <c r="O823" s="67"/>
      <c r="P823" s="67"/>
      <c r="Q823" s="67"/>
      <c r="R823" s="67"/>
      <c r="S823" s="67"/>
      <c r="T823" s="67"/>
      <c r="U823" s="67"/>
      <c r="V823" s="67"/>
      <c r="W823" s="67"/>
      <c r="X823" s="67"/>
      <c r="Y823" s="67"/>
      <c r="Z823" s="67"/>
      <c r="AA823" s="67"/>
      <c r="AB823" s="67"/>
      <c r="AC823" s="67"/>
      <c r="AD823" s="67"/>
      <c r="AE823" s="67"/>
      <c r="AF823" s="67"/>
      <c r="AG823" s="67"/>
      <c r="AH823" s="67"/>
      <c r="AI823" s="67"/>
      <c r="AJ823" s="67"/>
      <c r="AK823" s="67"/>
    </row>
    <row r="824" spans="7:37">
      <c r="G824" s="67"/>
      <c r="H824" s="67"/>
      <c r="I824" s="67"/>
      <c r="J824" s="67"/>
      <c r="K824" s="67"/>
      <c r="L824" s="67"/>
      <c r="M824" s="67"/>
      <c r="N824" s="67"/>
      <c r="O824" s="67"/>
      <c r="P824" s="67"/>
      <c r="Q824" s="67"/>
      <c r="R824" s="67"/>
      <c r="S824" s="67"/>
      <c r="T824" s="67"/>
      <c r="U824" s="67"/>
      <c r="V824" s="67"/>
      <c r="W824" s="67"/>
      <c r="X824" s="67"/>
      <c r="Y824" s="67"/>
      <c r="Z824" s="67"/>
      <c r="AA824" s="67"/>
      <c r="AB824" s="67"/>
      <c r="AC824" s="67"/>
      <c r="AD824" s="67"/>
      <c r="AE824" s="67"/>
      <c r="AF824" s="67"/>
      <c r="AG824" s="67"/>
      <c r="AH824" s="67"/>
      <c r="AI824" s="67"/>
      <c r="AJ824" s="67"/>
      <c r="AK824" s="67"/>
    </row>
    <row r="825" spans="7:37">
      <c r="G825" s="67"/>
      <c r="H825" s="67"/>
      <c r="I825" s="67"/>
      <c r="J825" s="67"/>
      <c r="K825" s="67"/>
      <c r="L825" s="67"/>
      <c r="M825" s="67"/>
      <c r="N825" s="67"/>
      <c r="O825" s="67"/>
      <c r="P825" s="67"/>
      <c r="Q825" s="67"/>
      <c r="R825" s="67"/>
      <c r="S825" s="67"/>
      <c r="T825" s="67"/>
      <c r="U825" s="67"/>
      <c r="V825" s="67"/>
      <c r="W825" s="67"/>
      <c r="X825" s="67"/>
      <c r="Y825" s="67"/>
      <c r="Z825" s="67"/>
      <c r="AA825" s="67"/>
      <c r="AB825" s="67"/>
      <c r="AC825" s="67"/>
      <c r="AD825" s="67"/>
      <c r="AE825" s="67"/>
      <c r="AF825" s="67"/>
      <c r="AG825" s="67"/>
      <c r="AH825" s="67"/>
      <c r="AI825" s="67"/>
      <c r="AJ825" s="67"/>
      <c r="AK825" s="67"/>
    </row>
    <row r="826" spans="7:37">
      <c r="G826" s="67"/>
      <c r="H826" s="67"/>
      <c r="I826" s="67"/>
      <c r="J826" s="67"/>
      <c r="K826" s="67"/>
      <c r="L826" s="67"/>
      <c r="M826" s="67"/>
      <c r="N826" s="67"/>
      <c r="O826" s="67"/>
      <c r="P826" s="67"/>
      <c r="Q826" s="67"/>
      <c r="R826" s="67"/>
      <c r="S826" s="67"/>
      <c r="T826" s="67"/>
      <c r="U826" s="67"/>
      <c r="V826" s="67"/>
      <c r="W826" s="67"/>
      <c r="X826" s="67"/>
      <c r="Y826" s="67"/>
      <c r="Z826" s="67"/>
      <c r="AA826" s="67"/>
      <c r="AB826" s="67"/>
      <c r="AC826" s="67"/>
      <c r="AD826" s="67"/>
      <c r="AE826" s="67"/>
      <c r="AF826" s="67"/>
      <c r="AG826" s="67"/>
      <c r="AH826" s="67"/>
      <c r="AI826" s="67"/>
      <c r="AJ826" s="67"/>
      <c r="AK826" s="67"/>
    </row>
    <row r="827" spans="7:37">
      <c r="G827" s="67"/>
      <c r="H827" s="67"/>
      <c r="I827" s="67"/>
      <c r="J827" s="67"/>
      <c r="K827" s="67"/>
      <c r="L827" s="67"/>
      <c r="M827" s="67"/>
      <c r="N827" s="67"/>
      <c r="O827" s="67"/>
      <c r="P827" s="67"/>
      <c r="Q827" s="67"/>
      <c r="R827" s="67"/>
      <c r="S827" s="67"/>
      <c r="T827" s="67"/>
      <c r="U827" s="67"/>
      <c r="V827" s="67"/>
      <c r="W827" s="67"/>
      <c r="X827" s="67"/>
      <c r="Y827" s="67"/>
      <c r="Z827" s="67"/>
      <c r="AA827" s="67"/>
      <c r="AB827" s="67"/>
      <c r="AC827" s="67"/>
      <c r="AD827" s="67"/>
      <c r="AE827" s="67"/>
      <c r="AF827" s="67"/>
      <c r="AG827" s="67"/>
      <c r="AH827" s="67"/>
      <c r="AI827" s="67"/>
      <c r="AJ827" s="67"/>
      <c r="AK827" s="67"/>
    </row>
    <row r="828" spans="7:37">
      <c r="G828" s="67"/>
      <c r="H828" s="67"/>
      <c r="I828" s="67"/>
      <c r="J828" s="67"/>
      <c r="K828" s="67"/>
      <c r="L828" s="67"/>
      <c r="M828" s="67"/>
      <c r="N828" s="67"/>
      <c r="O828" s="67"/>
      <c r="P828" s="67"/>
      <c r="Q828" s="67"/>
      <c r="R828" s="67"/>
      <c r="S828" s="67"/>
      <c r="T828" s="67"/>
      <c r="U828" s="67"/>
      <c r="V828" s="67"/>
      <c r="W828" s="67"/>
      <c r="X828" s="67"/>
      <c r="Y828" s="67"/>
      <c r="Z828" s="67"/>
      <c r="AA828" s="67"/>
      <c r="AB828" s="67"/>
      <c r="AC828" s="67"/>
      <c r="AD828" s="67"/>
      <c r="AE828" s="67"/>
      <c r="AF828" s="67"/>
      <c r="AG828" s="67"/>
      <c r="AH828" s="67"/>
      <c r="AI828" s="67"/>
      <c r="AJ828" s="67"/>
      <c r="AK828" s="67"/>
    </row>
    <row r="829" spans="7:37">
      <c r="G829" s="67"/>
      <c r="H829" s="67"/>
      <c r="I829" s="67"/>
      <c r="J829" s="67"/>
      <c r="K829" s="67"/>
      <c r="L829" s="67"/>
      <c r="M829" s="67"/>
      <c r="N829" s="67"/>
      <c r="O829" s="67"/>
      <c r="P829" s="67"/>
      <c r="Q829" s="67"/>
      <c r="R829" s="67"/>
      <c r="S829" s="67"/>
      <c r="T829" s="67"/>
      <c r="U829" s="67"/>
      <c r="V829" s="67"/>
      <c r="W829" s="67"/>
      <c r="X829" s="67"/>
      <c r="Y829" s="67"/>
      <c r="Z829" s="67"/>
      <c r="AA829" s="67"/>
      <c r="AB829" s="67"/>
      <c r="AC829" s="67"/>
      <c r="AD829" s="67"/>
      <c r="AE829" s="67"/>
      <c r="AF829" s="67"/>
      <c r="AG829" s="67"/>
      <c r="AH829" s="67"/>
      <c r="AI829" s="67"/>
      <c r="AJ829" s="67"/>
      <c r="AK829" s="67"/>
    </row>
    <row r="830" spans="7:37">
      <c r="G830" s="67"/>
      <c r="H830" s="67"/>
      <c r="I830" s="67"/>
      <c r="J830" s="67"/>
      <c r="K830" s="67"/>
      <c r="L830" s="67"/>
      <c r="M830" s="67"/>
      <c r="N830" s="67"/>
      <c r="O830" s="67"/>
      <c r="P830" s="67"/>
      <c r="Q830" s="67"/>
      <c r="R830" s="67"/>
      <c r="S830" s="67"/>
      <c r="T830" s="67"/>
      <c r="U830" s="67"/>
      <c r="V830" s="67"/>
      <c r="W830" s="67"/>
      <c r="X830" s="67"/>
      <c r="Y830" s="67"/>
      <c r="Z830" s="67"/>
      <c r="AA830" s="67"/>
      <c r="AB830" s="67"/>
      <c r="AC830" s="67"/>
      <c r="AD830" s="67"/>
      <c r="AE830" s="67"/>
      <c r="AF830" s="67"/>
      <c r="AG830" s="67"/>
      <c r="AH830" s="67"/>
      <c r="AI830" s="67"/>
      <c r="AJ830" s="67"/>
      <c r="AK830" s="67"/>
    </row>
    <row r="831" spans="7:37">
      <c r="G831" s="67"/>
      <c r="H831" s="67"/>
      <c r="I831" s="67"/>
      <c r="J831" s="67"/>
      <c r="K831" s="67"/>
      <c r="L831" s="67"/>
      <c r="M831" s="67"/>
      <c r="N831" s="67"/>
      <c r="O831" s="67"/>
      <c r="P831" s="67"/>
      <c r="Q831" s="67"/>
      <c r="R831" s="67"/>
      <c r="S831" s="67"/>
      <c r="T831" s="67"/>
      <c r="U831" s="67"/>
      <c r="V831" s="67"/>
      <c r="W831" s="67"/>
      <c r="X831" s="67"/>
      <c r="Y831" s="67"/>
      <c r="Z831" s="67"/>
      <c r="AA831" s="67"/>
      <c r="AB831" s="67"/>
      <c r="AC831" s="67"/>
      <c r="AD831" s="67"/>
      <c r="AE831" s="67"/>
      <c r="AF831" s="67"/>
      <c r="AG831" s="67"/>
      <c r="AH831" s="67"/>
      <c r="AI831" s="67"/>
      <c r="AJ831" s="67"/>
      <c r="AK831" s="67"/>
    </row>
    <row r="832" spans="7:37">
      <c r="G832" s="67"/>
      <c r="H832" s="67"/>
      <c r="I832" s="67"/>
      <c r="J832" s="67"/>
      <c r="K832" s="67"/>
      <c r="L832" s="67"/>
      <c r="M832" s="67"/>
      <c r="N832" s="67"/>
      <c r="O832" s="67"/>
      <c r="P832" s="67"/>
      <c r="Q832" s="67"/>
      <c r="R832" s="67"/>
      <c r="S832" s="67"/>
      <c r="T832" s="67"/>
      <c r="U832" s="67"/>
      <c r="V832" s="67"/>
      <c r="W832" s="67"/>
      <c r="X832" s="67"/>
      <c r="Y832" s="67"/>
      <c r="Z832" s="67"/>
      <c r="AA832" s="67"/>
      <c r="AB832" s="67"/>
      <c r="AC832" s="67"/>
      <c r="AD832" s="67"/>
      <c r="AE832" s="67"/>
      <c r="AF832" s="67"/>
      <c r="AG832" s="67"/>
      <c r="AH832" s="67"/>
      <c r="AI832" s="67"/>
      <c r="AJ832" s="67"/>
      <c r="AK832" s="67"/>
    </row>
    <row r="833" spans="7:37">
      <c r="G833" s="67"/>
      <c r="H833" s="67"/>
      <c r="I833" s="67"/>
      <c r="J833" s="67"/>
      <c r="K833" s="67"/>
      <c r="L833" s="67"/>
      <c r="M833" s="67"/>
      <c r="N833" s="67"/>
      <c r="O833" s="67"/>
      <c r="P833" s="67"/>
      <c r="Q833" s="67"/>
      <c r="R833" s="67"/>
      <c r="S833" s="67"/>
      <c r="T833" s="67"/>
      <c r="U833" s="67"/>
      <c r="V833" s="67"/>
      <c r="W833" s="67"/>
      <c r="X833" s="67"/>
      <c r="Y833" s="67"/>
      <c r="Z833" s="67"/>
      <c r="AA833" s="67"/>
      <c r="AB833" s="67"/>
      <c r="AC833" s="67"/>
      <c r="AD833" s="67"/>
      <c r="AE833" s="67"/>
      <c r="AF833" s="67"/>
      <c r="AG833" s="67"/>
      <c r="AH833" s="67"/>
      <c r="AI833" s="67"/>
      <c r="AJ833" s="67"/>
      <c r="AK833" s="67"/>
    </row>
    <row r="834" spans="7:37">
      <c r="G834" s="67"/>
      <c r="H834" s="67"/>
      <c r="I834" s="67"/>
      <c r="J834" s="67"/>
      <c r="K834" s="67"/>
      <c r="L834" s="67"/>
      <c r="M834" s="67"/>
      <c r="N834" s="67"/>
      <c r="O834" s="67"/>
      <c r="P834" s="67"/>
      <c r="Q834" s="67"/>
      <c r="R834" s="67"/>
      <c r="S834" s="67"/>
      <c r="T834" s="67"/>
      <c r="U834" s="67"/>
      <c r="V834" s="67"/>
      <c r="W834" s="67"/>
      <c r="X834" s="67"/>
      <c r="Y834" s="67"/>
      <c r="Z834" s="67"/>
      <c r="AA834" s="67"/>
      <c r="AB834" s="67"/>
      <c r="AC834" s="67"/>
      <c r="AD834" s="67"/>
      <c r="AE834" s="67"/>
      <c r="AF834" s="67"/>
      <c r="AG834" s="67"/>
      <c r="AH834" s="67"/>
      <c r="AI834" s="67"/>
      <c r="AJ834" s="67"/>
      <c r="AK834" s="67"/>
    </row>
    <row r="835" spans="7:37">
      <c r="G835" s="67"/>
      <c r="H835" s="67"/>
      <c r="I835" s="67"/>
      <c r="J835" s="67"/>
      <c r="K835" s="67"/>
      <c r="L835" s="67"/>
      <c r="M835" s="67"/>
      <c r="N835" s="67"/>
      <c r="O835" s="67"/>
      <c r="P835" s="67"/>
      <c r="Q835" s="67"/>
      <c r="R835" s="67"/>
      <c r="S835" s="67"/>
      <c r="T835" s="67"/>
      <c r="U835" s="67"/>
      <c r="V835" s="67"/>
      <c r="W835" s="67"/>
      <c r="X835" s="67"/>
      <c r="Y835" s="67"/>
      <c r="Z835" s="67"/>
      <c r="AA835" s="67"/>
      <c r="AB835" s="67"/>
      <c r="AC835" s="67"/>
      <c r="AD835" s="67"/>
      <c r="AE835" s="67"/>
      <c r="AF835" s="67"/>
      <c r="AG835" s="67"/>
      <c r="AH835" s="67"/>
      <c r="AI835" s="67"/>
      <c r="AJ835" s="67"/>
      <c r="AK835" s="67"/>
    </row>
    <row r="836" spans="7:37">
      <c r="G836" s="67"/>
      <c r="H836" s="67"/>
      <c r="I836" s="67"/>
      <c r="J836" s="67"/>
      <c r="K836" s="67"/>
      <c r="L836" s="67"/>
      <c r="M836" s="67"/>
      <c r="N836" s="67"/>
      <c r="O836" s="67"/>
      <c r="P836" s="67"/>
      <c r="Q836" s="67"/>
      <c r="R836" s="67"/>
      <c r="S836" s="67"/>
      <c r="T836" s="67"/>
      <c r="U836" s="67"/>
      <c r="V836" s="67"/>
      <c r="W836" s="67"/>
      <c r="X836" s="67"/>
      <c r="Y836" s="67"/>
      <c r="Z836" s="67"/>
      <c r="AA836" s="67"/>
      <c r="AB836" s="67"/>
      <c r="AC836" s="67"/>
      <c r="AD836" s="67"/>
      <c r="AE836" s="67"/>
      <c r="AF836" s="67"/>
      <c r="AG836" s="67"/>
      <c r="AH836" s="67"/>
      <c r="AI836" s="67"/>
      <c r="AJ836" s="67"/>
      <c r="AK836" s="67"/>
    </row>
    <row r="837" spans="7:37">
      <c r="G837" s="67"/>
      <c r="H837" s="67"/>
      <c r="I837" s="67"/>
      <c r="J837" s="67"/>
      <c r="K837" s="67"/>
      <c r="L837" s="67"/>
      <c r="M837" s="67"/>
      <c r="N837" s="67"/>
      <c r="O837" s="67"/>
      <c r="P837" s="67"/>
      <c r="Q837" s="67"/>
      <c r="R837" s="67"/>
      <c r="S837" s="67"/>
      <c r="T837" s="67"/>
      <c r="U837" s="67"/>
      <c r="V837" s="67"/>
      <c r="W837" s="67"/>
      <c r="X837" s="67"/>
      <c r="Y837" s="67"/>
      <c r="Z837" s="67"/>
      <c r="AA837" s="67"/>
      <c r="AB837" s="67"/>
      <c r="AC837" s="67"/>
      <c r="AD837" s="67"/>
      <c r="AE837" s="67"/>
      <c r="AF837" s="67"/>
      <c r="AG837" s="67"/>
      <c r="AH837" s="67"/>
      <c r="AI837" s="67"/>
      <c r="AJ837" s="67"/>
      <c r="AK837" s="67"/>
    </row>
    <row r="838" spans="7:37">
      <c r="G838" s="67"/>
      <c r="H838" s="67"/>
      <c r="I838" s="67"/>
      <c r="J838" s="67"/>
      <c r="K838" s="67"/>
      <c r="L838" s="67"/>
      <c r="M838" s="67"/>
      <c r="N838" s="67"/>
      <c r="O838" s="67"/>
      <c r="P838" s="67"/>
      <c r="Q838" s="67"/>
      <c r="R838" s="67"/>
      <c r="S838" s="67"/>
      <c r="T838" s="67"/>
      <c r="U838" s="67"/>
      <c r="V838" s="67"/>
      <c r="W838" s="67"/>
      <c r="X838" s="67"/>
      <c r="Y838" s="67"/>
      <c r="Z838" s="67"/>
      <c r="AA838" s="67"/>
      <c r="AB838" s="67"/>
      <c r="AC838" s="67"/>
      <c r="AD838" s="67"/>
      <c r="AE838" s="67"/>
      <c r="AF838" s="67"/>
      <c r="AG838" s="67"/>
      <c r="AH838" s="67"/>
      <c r="AI838" s="67"/>
      <c r="AJ838" s="67"/>
      <c r="AK838" s="67"/>
    </row>
    <row r="839" spans="7:37">
      <c r="G839" s="67"/>
      <c r="H839" s="67"/>
      <c r="I839" s="67"/>
      <c r="J839" s="67"/>
      <c r="K839" s="67"/>
      <c r="L839" s="67"/>
      <c r="M839" s="67"/>
      <c r="N839" s="67"/>
      <c r="O839" s="67"/>
      <c r="P839" s="67"/>
      <c r="Q839" s="67"/>
      <c r="R839" s="67"/>
      <c r="S839" s="67"/>
      <c r="T839" s="67"/>
      <c r="U839" s="67"/>
      <c r="V839" s="67"/>
      <c r="W839" s="67"/>
      <c r="X839" s="67"/>
      <c r="Y839" s="67"/>
      <c r="Z839" s="67"/>
      <c r="AA839" s="67"/>
      <c r="AB839" s="67"/>
      <c r="AC839" s="67"/>
      <c r="AD839" s="67"/>
      <c r="AE839" s="67"/>
      <c r="AF839" s="67"/>
      <c r="AG839" s="67"/>
      <c r="AH839" s="67"/>
      <c r="AI839" s="67"/>
      <c r="AJ839" s="67"/>
      <c r="AK839" s="67"/>
    </row>
    <row r="840" spans="7:37">
      <c r="G840" s="67"/>
      <c r="H840" s="67"/>
      <c r="I840" s="67"/>
      <c r="J840" s="67"/>
      <c r="K840" s="67"/>
      <c r="L840" s="67"/>
      <c r="M840" s="67"/>
      <c r="N840" s="67"/>
      <c r="O840" s="67"/>
      <c r="P840" s="67"/>
      <c r="Q840" s="67"/>
      <c r="R840" s="67"/>
      <c r="S840" s="67"/>
      <c r="T840" s="67"/>
      <c r="U840" s="67"/>
      <c r="V840" s="67"/>
      <c r="W840" s="67"/>
      <c r="X840" s="67"/>
      <c r="Y840" s="67"/>
      <c r="Z840" s="67"/>
      <c r="AA840" s="67"/>
      <c r="AB840" s="67"/>
      <c r="AC840" s="67"/>
      <c r="AD840" s="67"/>
      <c r="AE840" s="67"/>
      <c r="AF840" s="67"/>
      <c r="AG840" s="67"/>
      <c r="AH840" s="67"/>
      <c r="AI840" s="67"/>
      <c r="AJ840" s="67"/>
      <c r="AK840" s="67"/>
    </row>
    <row r="841" spans="7:37">
      <c r="G841" s="67"/>
      <c r="H841" s="67"/>
      <c r="I841" s="67"/>
      <c r="J841" s="67"/>
      <c r="K841" s="67"/>
      <c r="L841" s="67"/>
      <c r="M841" s="67"/>
      <c r="N841" s="67"/>
      <c r="O841" s="67"/>
      <c r="P841" s="67"/>
      <c r="Q841" s="67"/>
      <c r="R841" s="67"/>
      <c r="S841" s="67"/>
      <c r="T841" s="67"/>
      <c r="U841" s="67"/>
      <c r="V841" s="67"/>
      <c r="W841" s="67"/>
      <c r="X841" s="67"/>
      <c r="Y841" s="67"/>
      <c r="Z841" s="67"/>
      <c r="AA841" s="67"/>
      <c r="AB841" s="67"/>
      <c r="AC841" s="67"/>
      <c r="AD841" s="67"/>
      <c r="AE841" s="67"/>
      <c r="AF841" s="67"/>
      <c r="AG841" s="67"/>
      <c r="AH841" s="67"/>
      <c r="AI841" s="67"/>
      <c r="AJ841" s="67"/>
      <c r="AK841" s="67"/>
    </row>
    <row r="842" spans="7:37">
      <c r="G842" s="67"/>
      <c r="H842" s="67"/>
      <c r="I842" s="67"/>
      <c r="J842" s="67"/>
      <c r="K842" s="67"/>
      <c r="L842" s="67"/>
      <c r="M842" s="67"/>
      <c r="N842" s="67"/>
      <c r="O842" s="67"/>
      <c r="P842" s="67"/>
      <c r="Q842" s="67"/>
      <c r="R842" s="67"/>
      <c r="S842" s="67"/>
      <c r="T842" s="67"/>
      <c r="U842" s="67"/>
      <c r="V842" s="67"/>
      <c r="W842" s="67"/>
      <c r="X842" s="67"/>
      <c r="Y842" s="67"/>
      <c r="Z842" s="67"/>
      <c r="AA842" s="67"/>
      <c r="AB842" s="67"/>
      <c r="AC842" s="67"/>
      <c r="AD842" s="67"/>
      <c r="AE842" s="67"/>
      <c r="AF842" s="67"/>
      <c r="AG842" s="67"/>
      <c r="AH842" s="67"/>
      <c r="AI842" s="67"/>
      <c r="AJ842" s="67"/>
      <c r="AK842" s="67"/>
    </row>
    <row r="843" spans="7:37">
      <c r="G843" s="67"/>
      <c r="H843" s="67"/>
      <c r="I843" s="67"/>
      <c r="J843" s="67"/>
      <c r="K843" s="67"/>
      <c r="L843" s="67"/>
      <c r="M843" s="67"/>
      <c r="N843" s="67"/>
      <c r="O843" s="67"/>
      <c r="P843" s="67"/>
      <c r="Q843" s="67"/>
      <c r="R843" s="67"/>
      <c r="S843" s="67"/>
      <c r="T843" s="67"/>
      <c r="U843" s="67"/>
      <c r="V843" s="67"/>
      <c r="W843" s="67"/>
      <c r="X843" s="67"/>
      <c r="Y843" s="67"/>
      <c r="Z843" s="67"/>
      <c r="AA843" s="67"/>
      <c r="AB843" s="67"/>
      <c r="AC843" s="67"/>
      <c r="AD843" s="67"/>
      <c r="AE843" s="67"/>
      <c r="AF843" s="67"/>
      <c r="AG843" s="67"/>
      <c r="AH843" s="67"/>
      <c r="AI843" s="67"/>
      <c r="AJ843" s="67"/>
      <c r="AK843" s="67"/>
    </row>
    <row r="844" spans="7:37">
      <c r="G844" s="67"/>
      <c r="H844" s="67"/>
      <c r="I844" s="67"/>
      <c r="J844" s="67"/>
      <c r="K844" s="67"/>
      <c r="L844" s="67"/>
      <c r="M844" s="67"/>
      <c r="N844" s="67"/>
      <c r="O844" s="67"/>
      <c r="P844" s="67"/>
      <c r="Q844" s="67"/>
      <c r="R844" s="67"/>
      <c r="S844" s="67"/>
      <c r="T844" s="67"/>
      <c r="U844" s="67"/>
      <c r="V844" s="67"/>
      <c r="W844" s="67"/>
      <c r="X844" s="67"/>
      <c r="Y844" s="67"/>
      <c r="Z844" s="67"/>
      <c r="AA844" s="67"/>
      <c r="AB844" s="67"/>
      <c r="AC844" s="67"/>
      <c r="AD844" s="67"/>
      <c r="AE844" s="67"/>
      <c r="AF844" s="67"/>
      <c r="AG844" s="67"/>
      <c r="AH844" s="67"/>
      <c r="AI844" s="67"/>
      <c r="AJ844" s="67"/>
      <c r="AK844" s="67"/>
    </row>
    <row r="845" spans="7:37">
      <c r="G845" s="67"/>
      <c r="H845" s="67"/>
      <c r="I845" s="67"/>
      <c r="J845" s="67"/>
      <c r="K845" s="67"/>
      <c r="L845" s="67"/>
      <c r="M845" s="67"/>
      <c r="N845" s="67"/>
      <c r="O845" s="67"/>
      <c r="P845" s="67"/>
      <c r="Q845" s="67"/>
      <c r="R845" s="67"/>
      <c r="S845" s="67"/>
      <c r="T845" s="67"/>
      <c r="U845" s="67"/>
      <c r="V845" s="67"/>
      <c r="W845" s="67"/>
      <c r="X845" s="67"/>
      <c r="Y845" s="67"/>
      <c r="Z845" s="67"/>
      <c r="AA845" s="67"/>
      <c r="AB845" s="67"/>
      <c r="AC845" s="67"/>
      <c r="AD845" s="67"/>
      <c r="AE845" s="67"/>
      <c r="AF845" s="67"/>
      <c r="AG845" s="67"/>
      <c r="AH845" s="67"/>
      <c r="AI845" s="67"/>
      <c r="AJ845" s="67"/>
      <c r="AK845" s="67"/>
    </row>
    <row r="846" spans="7:37">
      <c r="G846" s="67"/>
      <c r="H846" s="67"/>
      <c r="I846" s="67"/>
      <c r="J846" s="67"/>
      <c r="K846" s="67"/>
      <c r="L846" s="67"/>
      <c r="M846" s="67"/>
      <c r="N846" s="67"/>
      <c r="O846" s="67"/>
      <c r="P846" s="67"/>
      <c r="Q846" s="67"/>
      <c r="R846" s="67"/>
      <c r="S846" s="67"/>
      <c r="T846" s="67"/>
      <c r="U846" s="67"/>
      <c r="V846" s="67"/>
      <c r="W846" s="67"/>
      <c r="X846" s="67"/>
      <c r="Y846" s="67"/>
      <c r="Z846" s="67"/>
      <c r="AA846" s="67"/>
      <c r="AB846" s="67"/>
      <c r="AC846" s="67"/>
      <c r="AD846" s="67"/>
      <c r="AE846" s="67"/>
      <c r="AF846" s="67"/>
      <c r="AG846" s="67"/>
      <c r="AH846" s="67"/>
      <c r="AI846" s="67"/>
      <c r="AJ846" s="67"/>
      <c r="AK846" s="67"/>
    </row>
    <row r="847" spans="7:37">
      <c r="G847" s="67"/>
      <c r="H847" s="67"/>
      <c r="I847" s="67"/>
      <c r="J847" s="67"/>
      <c r="K847" s="67"/>
      <c r="L847" s="67"/>
      <c r="M847" s="67"/>
      <c r="N847" s="67"/>
      <c r="O847" s="67"/>
      <c r="P847" s="67"/>
      <c r="Q847" s="67"/>
      <c r="R847" s="67"/>
      <c r="S847" s="67"/>
      <c r="T847" s="67"/>
      <c r="U847" s="67"/>
      <c r="V847" s="67"/>
      <c r="W847" s="67"/>
      <c r="X847" s="67"/>
      <c r="Y847" s="67"/>
      <c r="Z847" s="67"/>
      <c r="AA847" s="67"/>
      <c r="AB847" s="67"/>
      <c r="AC847" s="67"/>
      <c r="AD847" s="67"/>
      <c r="AE847" s="67"/>
      <c r="AF847" s="67"/>
      <c r="AG847" s="67"/>
      <c r="AH847" s="67"/>
      <c r="AI847" s="67"/>
      <c r="AJ847" s="67"/>
      <c r="AK847" s="67"/>
    </row>
    <row r="848" spans="7:37">
      <c r="G848" s="67"/>
      <c r="H848" s="67"/>
      <c r="I848" s="67"/>
      <c r="J848" s="67"/>
      <c r="K848" s="67"/>
      <c r="L848" s="67"/>
      <c r="M848" s="67"/>
      <c r="N848" s="67"/>
      <c r="O848" s="67"/>
      <c r="P848" s="67"/>
      <c r="Q848" s="67"/>
      <c r="R848" s="67"/>
      <c r="S848" s="67"/>
      <c r="T848" s="67"/>
      <c r="U848" s="67"/>
      <c r="V848" s="67"/>
      <c r="W848" s="67"/>
      <c r="X848" s="67"/>
      <c r="Y848" s="67"/>
      <c r="Z848" s="67"/>
      <c r="AA848" s="67"/>
      <c r="AB848" s="67"/>
      <c r="AC848" s="67"/>
      <c r="AD848" s="67"/>
      <c r="AE848" s="67"/>
      <c r="AF848" s="67"/>
      <c r="AG848" s="67"/>
      <c r="AH848" s="67"/>
      <c r="AI848" s="67"/>
      <c r="AJ848" s="67"/>
      <c r="AK848" s="67"/>
    </row>
    <row r="849" spans="7:37">
      <c r="G849" s="67"/>
      <c r="H849" s="67"/>
      <c r="I849" s="67"/>
      <c r="J849" s="67"/>
      <c r="K849" s="67"/>
      <c r="L849" s="67"/>
      <c r="M849" s="67"/>
      <c r="N849" s="67"/>
      <c r="O849" s="67"/>
      <c r="P849" s="67"/>
      <c r="Q849" s="67"/>
      <c r="R849" s="67"/>
      <c r="S849" s="67"/>
      <c r="T849" s="67"/>
      <c r="U849" s="67"/>
      <c r="V849" s="67"/>
      <c r="W849" s="67"/>
      <c r="X849" s="67"/>
      <c r="Y849" s="67"/>
      <c r="Z849" s="67"/>
      <c r="AA849" s="67"/>
      <c r="AB849" s="67"/>
      <c r="AC849" s="67"/>
      <c r="AD849" s="67"/>
      <c r="AE849" s="67"/>
      <c r="AF849" s="67"/>
      <c r="AG849" s="67"/>
      <c r="AH849" s="67"/>
      <c r="AI849" s="67"/>
      <c r="AJ849" s="67"/>
      <c r="AK849" s="67"/>
    </row>
    <row r="850" spans="7:37">
      <c r="G850" s="67"/>
      <c r="H850" s="67"/>
      <c r="I850" s="67"/>
      <c r="J850" s="67"/>
      <c r="K850" s="67"/>
      <c r="L850" s="67"/>
      <c r="M850" s="67"/>
      <c r="N850" s="67"/>
      <c r="O850" s="67"/>
      <c r="P850" s="67"/>
      <c r="Q850" s="67"/>
      <c r="R850" s="67"/>
      <c r="S850" s="67"/>
      <c r="T850" s="67"/>
      <c r="U850" s="67"/>
      <c r="V850" s="67"/>
      <c r="W850" s="67"/>
      <c r="X850" s="67"/>
      <c r="Y850" s="67"/>
      <c r="Z850" s="67"/>
      <c r="AA850" s="67"/>
      <c r="AB850" s="67"/>
      <c r="AC850" s="67"/>
      <c r="AD850" s="67"/>
      <c r="AE850" s="67"/>
      <c r="AF850" s="67"/>
      <c r="AG850" s="67"/>
      <c r="AH850" s="67"/>
      <c r="AI850" s="67"/>
      <c r="AJ850" s="67"/>
      <c r="AK850" s="67"/>
    </row>
    <row r="851" spans="7:37">
      <c r="G851" s="67"/>
      <c r="H851" s="67"/>
      <c r="I851" s="67"/>
      <c r="J851" s="67"/>
      <c r="K851" s="67"/>
      <c r="L851" s="67"/>
      <c r="M851" s="67"/>
      <c r="N851" s="67"/>
      <c r="O851" s="67"/>
      <c r="P851" s="67"/>
      <c r="Q851" s="67"/>
      <c r="R851" s="67"/>
      <c r="S851" s="67"/>
      <c r="T851" s="67"/>
      <c r="U851" s="67"/>
      <c r="V851" s="67"/>
      <c r="W851" s="67"/>
      <c r="X851" s="67"/>
      <c r="Y851" s="67"/>
      <c r="Z851" s="67"/>
      <c r="AA851" s="67"/>
      <c r="AB851" s="67"/>
      <c r="AC851" s="67"/>
      <c r="AD851" s="67"/>
      <c r="AE851" s="67"/>
      <c r="AF851" s="67"/>
      <c r="AG851" s="67"/>
      <c r="AH851" s="67"/>
      <c r="AI851" s="67"/>
      <c r="AJ851" s="67"/>
      <c r="AK851" s="67"/>
    </row>
    <row r="852" spans="7:37">
      <c r="G852" s="67"/>
      <c r="H852" s="67"/>
      <c r="I852" s="67"/>
      <c r="J852" s="67"/>
      <c r="K852" s="67"/>
      <c r="L852" s="67"/>
      <c r="M852" s="67"/>
      <c r="N852" s="67"/>
      <c r="O852" s="67"/>
      <c r="P852" s="67"/>
      <c r="Q852" s="67"/>
      <c r="R852" s="67"/>
      <c r="S852" s="67"/>
      <c r="T852" s="67"/>
      <c r="U852" s="67"/>
      <c r="V852" s="67"/>
      <c r="W852" s="67"/>
      <c r="X852" s="67"/>
      <c r="Y852" s="67"/>
      <c r="Z852" s="67"/>
      <c r="AA852" s="67"/>
      <c r="AB852" s="67"/>
      <c r="AC852" s="67"/>
      <c r="AD852" s="67"/>
      <c r="AE852" s="67"/>
      <c r="AF852" s="67"/>
      <c r="AG852" s="67"/>
      <c r="AH852" s="67"/>
      <c r="AI852" s="67"/>
      <c r="AJ852" s="67"/>
      <c r="AK852" s="67"/>
    </row>
    <row r="853" spans="7:37">
      <c r="G853" s="67"/>
      <c r="H853" s="67"/>
      <c r="I853" s="67"/>
      <c r="J853" s="67"/>
      <c r="K853" s="67"/>
      <c r="L853" s="67"/>
      <c r="M853" s="67"/>
      <c r="N853" s="67"/>
      <c r="O853" s="67"/>
      <c r="P853" s="67"/>
      <c r="Q853" s="67"/>
      <c r="R853" s="67"/>
      <c r="S853" s="67"/>
      <c r="T853" s="67"/>
      <c r="U853" s="67"/>
      <c r="V853" s="67"/>
      <c r="W853" s="67"/>
      <c r="X853" s="67"/>
      <c r="Y853" s="67"/>
      <c r="Z853" s="67"/>
      <c r="AA853" s="67"/>
      <c r="AB853" s="67"/>
      <c r="AC853" s="67"/>
      <c r="AD853" s="67"/>
      <c r="AE853" s="67"/>
      <c r="AF853" s="67"/>
      <c r="AG853" s="67"/>
      <c r="AH853" s="67"/>
      <c r="AI853" s="67"/>
      <c r="AJ853" s="67"/>
      <c r="AK853" s="67"/>
    </row>
    <row r="854" spans="7:37">
      <c r="G854" s="67"/>
      <c r="H854" s="67"/>
      <c r="I854" s="67"/>
      <c r="J854" s="67"/>
      <c r="K854" s="67"/>
      <c r="L854" s="67"/>
      <c r="M854" s="67"/>
      <c r="N854" s="67"/>
      <c r="O854" s="67"/>
      <c r="P854" s="67"/>
      <c r="Q854" s="67"/>
      <c r="R854" s="67"/>
      <c r="S854" s="67"/>
      <c r="T854" s="67"/>
      <c r="U854" s="67"/>
      <c r="V854" s="67"/>
      <c r="W854" s="67"/>
      <c r="X854" s="67"/>
      <c r="Y854" s="67"/>
      <c r="Z854" s="67"/>
      <c r="AA854" s="67"/>
      <c r="AB854" s="67"/>
      <c r="AC854" s="67"/>
      <c r="AD854" s="67"/>
      <c r="AE854" s="67"/>
      <c r="AF854" s="67"/>
      <c r="AG854" s="67"/>
      <c r="AH854" s="67"/>
      <c r="AI854" s="67"/>
      <c r="AJ854" s="67"/>
      <c r="AK854" s="67"/>
    </row>
    <row r="855" spans="7:37">
      <c r="G855" s="67"/>
      <c r="H855" s="67"/>
      <c r="I855" s="67"/>
      <c r="J855" s="67"/>
      <c r="K855" s="67"/>
      <c r="L855" s="67"/>
      <c r="M855" s="67"/>
      <c r="N855" s="67"/>
      <c r="O855" s="67"/>
      <c r="P855" s="67"/>
      <c r="Q855" s="67"/>
      <c r="R855" s="67"/>
      <c r="S855" s="67"/>
      <c r="T855" s="67"/>
      <c r="U855" s="67"/>
      <c r="V855" s="67"/>
      <c r="W855" s="67"/>
      <c r="X855" s="67"/>
      <c r="Y855" s="67"/>
      <c r="Z855" s="67"/>
      <c r="AA855" s="67"/>
      <c r="AB855" s="67"/>
      <c r="AC855" s="67"/>
      <c r="AD855" s="67"/>
      <c r="AE855" s="67"/>
      <c r="AF855" s="67"/>
      <c r="AG855" s="67"/>
      <c r="AH855" s="67"/>
      <c r="AI855" s="67"/>
      <c r="AJ855" s="67"/>
      <c r="AK855" s="67"/>
    </row>
    <row r="856" spans="7:37">
      <c r="G856" s="67"/>
      <c r="H856" s="67"/>
      <c r="I856" s="67"/>
      <c r="J856" s="67"/>
      <c r="K856" s="67"/>
      <c r="L856" s="67"/>
      <c r="M856" s="67"/>
      <c r="N856" s="67"/>
      <c r="O856" s="67"/>
      <c r="P856" s="67"/>
      <c r="Q856" s="67"/>
      <c r="R856" s="67"/>
      <c r="S856" s="67"/>
      <c r="T856" s="67"/>
      <c r="U856" s="67"/>
      <c r="V856" s="67"/>
      <c r="W856" s="67"/>
      <c r="X856" s="67"/>
      <c r="Y856" s="67"/>
      <c r="Z856" s="67"/>
      <c r="AA856" s="67"/>
      <c r="AB856" s="67"/>
      <c r="AC856" s="67"/>
      <c r="AD856" s="67"/>
      <c r="AE856" s="67"/>
      <c r="AF856" s="67"/>
      <c r="AG856" s="67"/>
      <c r="AH856" s="67"/>
      <c r="AI856" s="67"/>
      <c r="AJ856" s="67"/>
      <c r="AK856" s="67"/>
    </row>
    <row r="857" spans="7:37">
      <c r="G857" s="67"/>
      <c r="H857" s="67"/>
      <c r="I857" s="67"/>
      <c r="J857" s="67"/>
      <c r="K857" s="67"/>
      <c r="L857" s="67"/>
      <c r="M857" s="67"/>
      <c r="N857" s="67"/>
      <c r="O857" s="67"/>
      <c r="P857" s="67"/>
      <c r="Q857" s="67"/>
      <c r="R857" s="67"/>
      <c r="S857" s="67"/>
      <c r="T857" s="67"/>
      <c r="U857" s="67"/>
      <c r="V857" s="67"/>
      <c r="W857" s="67"/>
      <c r="X857" s="67"/>
      <c r="Y857" s="67"/>
      <c r="Z857" s="67"/>
      <c r="AA857" s="67"/>
      <c r="AB857" s="67"/>
      <c r="AC857" s="67"/>
      <c r="AD857" s="67"/>
      <c r="AE857" s="67"/>
      <c r="AF857" s="67"/>
      <c r="AG857" s="67"/>
      <c r="AH857" s="67"/>
      <c r="AI857" s="67"/>
      <c r="AJ857" s="67"/>
      <c r="AK857" s="67"/>
    </row>
    <row r="858" spans="7:37">
      <c r="G858" s="67"/>
      <c r="H858" s="67"/>
      <c r="I858" s="67"/>
      <c r="J858" s="67"/>
      <c r="K858" s="67"/>
      <c r="L858" s="67"/>
      <c r="M858" s="67"/>
      <c r="N858" s="67"/>
      <c r="O858" s="67"/>
      <c r="P858" s="67"/>
      <c r="Q858" s="67"/>
      <c r="R858" s="67"/>
      <c r="S858" s="67"/>
      <c r="T858" s="67"/>
      <c r="U858" s="67"/>
      <c r="V858" s="67"/>
      <c r="W858" s="67"/>
      <c r="X858" s="67"/>
      <c r="Y858" s="67"/>
      <c r="Z858" s="67"/>
      <c r="AA858" s="67"/>
      <c r="AB858" s="67"/>
      <c r="AC858" s="67"/>
      <c r="AD858" s="67"/>
      <c r="AE858" s="67"/>
      <c r="AF858" s="67"/>
      <c r="AG858" s="67"/>
      <c r="AH858" s="67"/>
      <c r="AI858" s="67"/>
      <c r="AJ858" s="67"/>
      <c r="AK858" s="67"/>
    </row>
    <row r="859" spans="7:37">
      <c r="G859" s="67"/>
      <c r="H859" s="67"/>
      <c r="I859" s="67"/>
      <c r="J859" s="67"/>
      <c r="K859" s="67"/>
      <c r="L859" s="67"/>
      <c r="M859" s="67"/>
      <c r="N859" s="67"/>
      <c r="O859" s="67"/>
      <c r="P859" s="67"/>
      <c r="Q859" s="67"/>
      <c r="R859" s="67"/>
      <c r="S859" s="67"/>
      <c r="T859" s="67"/>
      <c r="U859" s="67"/>
      <c r="V859" s="67"/>
      <c r="W859" s="67"/>
      <c r="X859" s="67"/>
      <c r="Y859" s="67"/>
      <c r="Z859" s="67"/>
      <c r="AA859" s="67"/>
      <c r="AB859" s="67"/>
      <c r="AC859" s="67"/>
      <c r="AD859" s="67"/>
      <c r="AE859" s="67"/>
      <c r="AF859" s="67"/>
      <c r="AG859" s="67"/>
      <c r="AH859" s="67"/>
      <c r="AI859" s="67"/>
      <c r="AJ859" s="67"/>
      <c r="AK859" s="67"/>
    </row>
    <row r="860" spans="7:37">
      <c r="G860" s="67"/>
      <c r="H860" s="67"/>
      <c r="I860" s="67"/>
      <c r="J860" s="67"/>
      <c r="K860" s="67"/>
      <c r="L860" s="67"/>
      <c r="M860" s="67"/>
      <c r="N860" s="67"/>
      <c r="O860" s="67"/>
      <c r="P860" s="67"/>
      <c r="Q860" s="67"/>
      <c r="R860" s="67"/>
      <c r="S860" s="67"/>
      <c r="T860" s="67"/>
      <c r="U860" s="67"/>
      <c r="V860" s="67"/>
      <c r="W860" s="67"/>
      <c r="X860" s="67"/>
      <c r="Y860" s="67"/>
      <c r="Z860" s="67"/>
      <c r="AA860" s="67"/>
      <c r="AB860" s="67"/>
      <c r="AC860" s="67"/>
      <c r="AD860" s="67"/>
      <c r="AE860" s="67"/>
      <c r="AF860" s="67"/>
      <c r="AG860" s="67"/>
      <c r="AH860" s="67"/>
      <c r="AI860" s="67"/>
      <c r="AJ860" s="67"/>
      <c r="AK860" s="67"/>
    </row>
    <row r="861" spans="7:37">
      <c r="G861" s="67"/>
      <c r="H861" s="67"/>
      <c r="I861" s="67"/>
      <c r="J861" s="67"/>
      <c r="K861" s="67"/>
      <c r="L861" s="67"/>
      <c r="M861" s="67"/>
      <c r="N861" s="67"/>
      <c r="O861" s="67"/>
      <c r="P861" s="67"/>
      <c r="Q861" s="67"/>
      <c r="R861" s="67"/>
      <c r="S861" s="67"/>
      <c r="T861" s="67"/>
      <c r="U861" s="67"/>
      <c r="V861" s="67"/>
      <c r="W861" s="67"/>
      <c r="X861" s="67"/>
      <c r="Y861" s="67"/>
      <c r="Z861" s="67"/>
      <c r="AA861" s="67"/>
      <c r="AB861" s="67"/>
      <c r="AC861" s="67"/>
      <c r="AD861" s="67"/>
      <c r="AE861" s="67"/>
      <c r="AF861" s="67"/>
      <c r="AG861" s="67"/>
      <c r="AH861" s="67"/>
      <c r="AI861" s="67"/>
      <c r="AJ861" s="67"/>
      <c r="AK861" s="67"/>
    </row>
    <row r="862" spans="7:37">
      <c r="G862" s="67"/>
      <c r="H862" s="67"/>
      <c r="I862" s="67"/>
      <c r="J862" s="67"/>
      <c r="K862" s="67"/>
      <c r="L862" s="67"/>
      <c r="M862" s="67"/>
      <c r="N862" s="67"/>
      <c r="O862" s="67"/>
      <c r="P862" s="67"/>
      <c r="Q862" s="67"/>
      <c r="R862" s="67"/>
      <c r="S862" s="67"/>
      <c r="T862" s="67"/>
      <c r="U862" s="67"/>
      <c r="V862" s="67"/>
      <c r="W862" s="67"/>
      <c r="X862" s="67"/>
      <c r="Y862" s="67"/>
      <c r="Z862" s="67"/>
      <c r="AA862" s="67"/>
      <c r="AB862" s="67"/>
      <c r="AC862" s="67"/>
      <c r="AD862" s="67"/>
      <c r="AE862" s="67"/>
      <c r="AF862" s="67"/>
      <c r="AG862" s="67"/>
      <c r="AH862" s="67"/>
      <c r="AI862" s="67"/>
      <c r="AJ862" s="67"/>
      <c r="AK862" s="67"/>
    </row>
    <row r="863" spans="7:37">
      <c r="G863" s="67"/>
      <c r="H863" s="67"/>
      <c r="I863" s="67"/>
      <c r="J863" s="67"/>
      <c r="K863" s="67"/>
      <c r="L863" s="67"/>
      <c r="M863" s="67"/>
      <c r="N863" s="67"/>
      <c r="O863" s="67"/>
      <c r="P863" s="67"/>
      <c r="Q863" s="67"/>
      <c r="R863" s="67"/>
      <c r="S863" s="67"/>
      <c r="T863" s="67"/>
      <c r="U863" s="67"/>
      <c r="V863" s="67"/>
      <c r="W863" s="67"/>
      <c r="X863" s="67"/>
      <c r="Y863" s="67"/>
      <c r="Z863" s="67"/>
      <c r="AA863" s="67"/>
      <c r="AB863" s="67"/>
      <c r="AC863" s="67"/>
      <c r="AD863" s="67"/>
      <c r="AE863" s="67"/>
      <c r="AF863" s="67"/>
      <c r="AG863" s="67"/>
      <c r="AH863" s="67"/>
      <c r="AI863" s="67"/>
      <c r="AJ863" s="67"/>
      <c r="AK863" s="67"/>
    </row>
    <row r="864" spans="7:37">
      <c r="G864" s="67"/>
      <c r="H864" s="67"/>
      <c r="I864" s="67"/>
      <c r="J864" s="67"/>
      <c r="K864" s="67"/>
      <c r="L864" s="67"/>
      <c r="M864" s="67"/>
      <c r="N864" s="67"/>
      <c r="O864" s="67"/>
      <c r="P864" s="67"/>
      <c r="Q864" s="67"/>
      <c r="R864" s="67"/>
      <c r="S864" s="67"/>
      <c r="T864" s="67"/>
      <c r="U864" s="67"/>
      <c r="V864" s="67"/>
      <c r="W864" s="67"/>
      <c r="X864" s="67"/>
      <c r="Y864" s="67"/>
      <c r="Z864" s="67"/>
      <c r="AA864" s="67"/>
      <c r="AB864" s="67"/>
      <c r="AC864" s="67"/>
      <c r="AD864" s="67"/>
      <c r="AE864" s="67"/>
      <c r="AF864" s="67"/>
      <c r="AG864" s="67"/>
      <c r="AH864" s="67"/>
      <c r="AI864" s="67"/>
      <c r="AJ864" s="67"/>
      <c r="AK864" s="67"/>
    </row>
    <row r="865" spans="7:37">
      <c r="G865" s="67"/>
      <c r="H865" s="67"/>
      <c r="I865" s="67"/>
      <c r="J865" s="67"/>
      <c r="K865" s="67"/>
      <c r="L865" s="67"/>
      <c r="M865" s="67"/>
      <c r="N865" s="67"/>
      <c r="O865" s="67"/>
      <c r="P865" s="67"/>
      <c r="Q865" s="67"/>
      <c r="R865" s="67"/>
      <c r="S865" s="67"/>
      <c r="T865" s="67"/>
      <c r="U865" s="67"/>
      <c r="V865" s="67"/>
      <c r="W865" s="67"/>
      <c r="X865" s="67"/>
      <c r="Y865" s="67"/>
      <c r="Z865" s="67"/>
      <c r="AA865" s="67"/>
      <c r="AB865" s="67"/>
      <c r="AC865" s="67"/>
      <c r="AD865" s="67"/>
      <c r="AE865" s="67"/>
      <c r="AF865" s="67"/>
      <c r="AG865" s="67"/>
      <c r="AH865" s="67"/>
      <c r="AI865" s="67"/>
      <c r="AJ865" s="67"/>
      <c r="AK865" s="67"/>
    </row>
    <row r="866" spans="7:37">
      <c r="G866" s="67"/>
      <c r="H866" s="67"/>
      <c r="I866" s="67"/>
      <c r="J866" s="67"/>
      <c r="K866" s="67"/>
      <c r="L866" s="67"/>
      <c r="M866" s="67"/>
      <c r="N866" s="67"/>
      <c r="O866" s="67"/>
      <c r="P866" s="67"/>
      <c r="Q866" s="67"/>
      <c r="R866" s="67"/>
      <c r="S866" s="67"/>
      <c r="T866" s="67"/>
      <c r="U866" s="67"/>
      <c r="V866" s="67"/>
      <c r="W866" s="67"/>
      <c r="X866" s="67"/>
      <c r="Y866" s="67"/>
      <c r="Z866" s="67"/>
      <c r="AA866" s="67"/>
      <c r="AB866" s="67"/>
      <c r="AC866" s="67"/>
      <c r="AD866" s="67"/>
      <c r="AE866" s="67"/>
      <c r="AF866" s="67"/>
      <c r="AG866" s="67"/>
      <c r="AH866" s="67"/>
      <c r="AI866" s="67"/>
      <c r="AJ866" s="67"/>
      <c r="AK866" s="67"/>
    </row>
    <row r="867" spans="7:37">
      <c r="G867" s="67"/>
      <c r="H867" s="67"/>
      <c r="I867" s="67"/>
      <c r="J867" s="67"/>
      <c r="K867" s="67"/>
      <c r="L867" s="67"/>
      <c r="M867" s="67"/>
      <c r="N867" s="67"/>
      <c r="O867" s="67"/>
      <c r="P867" s="67"/>
      <c r="Q867" s="67"/>
      <c r="R867" s="67"/>
      <c r="S867" s="67"/>
      <c r="T867" s="67"/>
      <c r="U867" s="67"/>
      <c r="V867" s="67"/>
      <c r="W867" s="67"/>
      <c r="X867" s="67"/>
      <c r="Y867" s="67"/>
      <c r="Z867" s="67"/>
      <c r="AA867" s="67"/>
      <c r="AB867" s="67"/>
      <c r="AC867" s="67"/>
      <c r="AD867" s="67"/>
      <c r="AE867" s="67"/>
      <c r="AF867" s="67"/>
      <c r="AG867" s="67"/>
      <c r="AH867" s="67"/>
      <c r="AI867" s="67"/>
      <c r="AJ867" s="67"/>
      <c r="AK867" s="67"/>
    </row>
    <row r="868" spans="7:37">
      <c r="G868" s="67"/>
      <c r="H868" s="67"/>
      <c r="I868" s="67"/>
      <c r="J868" s="67"/>
      <c r="K868" s="67"/>
      <c r="L868" s="67"/>
      <c r="M868" s="67"/>
      <c r="N868" s="67"/>
      <c r="O868" s="67"/>
      <c r="P868" s="67"/>
      <c r="Q868" s="67"/>
      <c r="R868" s="67"/>
      <c r="S868" s="67"/>
      <c r="T868" s="67"/>
      <c r="U868" s="67"/>
      <c r="V868" s="67"/>
      <c r="W868" s="67"/>
      <c r="X868" s="67"/>
      <c r="Y868" s="67"/>
      <c r="Z868" s="67"/>
      <c r="AA868" s="67"/>
      <c r="AB868" s="67"/>
      <c r="AC868" s="67"/>
      <c r="AD868" s="67"/>
      <c r="AE868" s="67"/>
      <c r="AF868" s="67"/>
      <c r="AG868" s="67"/>
      <c r="AH868" s="67"/>
      <c r="AI868" s="67"/>
      <c r="AJ868" s="67"/>
      <c r="AK868" s="67"/>
    </row>
    <row r="869" spans="7:37">
      <c r="G869" s="67"/>
      <c r="H869" s="67"/>
      <c r="I869" s="67"/>
      <c r="J869" s="67"/>
      <c r="K869" s="67"/>
      <c r="L869" s="67"/>
      <c r="M869" s="67"/>
      <c r="N869" s="67"/>
      <c r="O869" s="67"/>
      <c r="P869" s="67"/>
      <c r="Q869" s="67"/>
      <c r="R869" s="67"/>
      <c r="S869" s="67"/>
      <c r="T869" s="67"/>
      <c r="U869" s="67"/>
      <c r="V869" s="67"/>
      <c r="W869" s="67"/>
      <c r="X869" s="67"/>
      <c r="Y869" s="67"/>
      <c r="Z869" s="67"/>
      <c r="AA869" s="67"/>
      <c r="AB869" s="67"/>
      <c r="AC869" s="67"/>
      <c r="AD869" s="67"/>
      <c r="AE869" s="67"/>
      <c r="AF869" s="67"/>
      <c r="AG869" s="67"/>
      <c r="AH869" s="67"/>
      <c r="AI869" s="67"/>
      <c r="AJ869" s="67"/>
      <c r="AK869" s="67"/>
    </row>
    <row r="870" spans="7:37">
      <c r="G870" s="67"/>
      <c r="H870" s="67"/>
      <c r="I870" s="67"/>
      <c r="J870" s="67"/>
      <c r="K870" s="67"/>
      <c r="L870" s="67"/>
      <c r="M870" s="67"/>
      <c r="N870" s="67"/>
      <c r="O870" s="67"/>
      <c r="P870" s="67"/>
      <c r="Q870" s="67"/>
      <c r="R870" s="67"/>
      <c r="S870" s="67"/>
      <c r="T870" s="67"/>
      <c r="U870" s="67"/>
      <c r="V870" s="67"/>
      <c r="W870" s="67"/>
      <c r="X870" s="67"/>
      <c r="Y870" s="67"/>
      <c r="Z870" s="67"/>
      <c r="AA870" s="67"/>
      <c r="AB870" s="67"/>
      <c r="AC870" s="67"/>
      <c r="AD870" s="67"/>
      <c r="AE870" s="67"/>
      <c r="AF870" s="67"/>
      <c r="AG870" s="67"/>
      <c r="AH870" s="67"/>
      <c r="AI870" s="67"/>
      <c r="AJ870" s="67"/>
      <c r="AK870" s="67"/>
    </row>
    <row r="871" spans="7:37">
      <c r="G871" s="67"/>
      <c r="H871" s="67"/>
      <c r="I871" s="67"/>
      <c r="J871" s="67"/>
      <c r="K871" s="67"/>
      <c r="L871" s="67"/>
      <c r="M871" s="67"/>
      <c r="N871" s="67"/>
      <c r="O871" s="67"/>
      <c r="P871" s="67"/>
      <c r="Q871" s="67"/>
      <c r="R871" s="67"/>
      <c r="S871" s="67"/>
      <c r="T871" s="67"/>
      <c r="U871" s="67"/>
      <c r="V871" s="67"/>
      <c r="W871" s="67"/>
      <c r="X871" s="67"/>
      <c r="Y871" s="67"/>
      <c r="Z871" s="67"/>
      <c r="AA871" s="67"/>
      <c r="AB871" s="67"/>
      <c r="AC871" s="67"/>
      <c r="AD871" s="67"/>
      <c r="AE871" s="67"/>
      <c r="AF871" s="67"/>
      <c r="AG871" s="67"/>
      <c r="AH871" s="67"/>
      <c r="AI871" s="67"/>
      <c r="AJ871" s="67"/>
      <c r="AK871" s="67"/>
    </row>
    <row r="872" spans="7:37">
      <c r="G872" s="67"/>
      <c r="H872" s="67"/>
      <c r="I872" s="67"/>
      <c r="J872" s="67"/>
      <c r="K872" s="67"/>
      <c r="L872" s="67"/>
      <c r="M872" s="67"/>
      <c r="N872" s="67"/>
      <c r="O872" s="67"/>
      <c r="P872" s="67"/>
      <c r="Q872" s="67"/>
      <c r="R872" s="67"/>
      <c r="S872" s="67"/>
      <c r="T872" s="67"/>
      <c r="U872" s="67"/>
      <c r="V872" s="67"/>
      <c r="W872" s="67"/>
      <c r="X872" s="67"/>
      <c r="Y872" s="67"/>
      <c r="Z872" s="67"/>
      <c r="AA872" s="67"/>
      <c r="AB872" s="67"/>
      <c r="AC872" s="67"/>
      <c r="AD872" s="67"/>
      <c r="AE872" s="67"/>
      <c r="AF872" s="67"/>
      <c r="AG872" s="67"/>
      <c r="AH872" s="67"/>
      <c r="AI872" s="67"/>
      <c r="AJ872" s="67"/>
      <c r="AK872" s="67"/>
    </row>
    <row r="873" spans="7:37">
      <c r="G873" s="67"/>
      <c r="H873" s="67"/>
      <c r="I873" s="67"/>
      <c r="J873" s="67"/>
      <c r="K873" s="67"/>
      <c r="L873" s="67"/>
      <c r="M873" s="67"/>
      <c r="N873" s="67"/>
      <c r="O873" s="67"/>
      <c r="P873" s="67"/>
      <c r="Q873" s="67"/>
      <c r="R873" s="67"/>
      <c r="S873" s="67"/>
      <c r="T873" s="67"/>
      <c r="U873" s="67"/>
      <c r="V873" s="67"/>
      <c r="W873" s="67"/>
      <c r="X873" s="67"/>
      <c r="Y873" s="67"/>
      <c r="Z873" s="67"/>
      <c r="AA873" s="67"/>
      <c r="AB873" s="67"/>
      <c r="AC873" s="67"/>
      <c r="AD873" s="67"/>
      <c r="AE873" s="67"/>
      <c r="AF873" s="67"/>
      <c r="AG873" s="67"/>
      <c r="AH873" s="67"/>
      <c r="AI873" s="67"/>
      <c r="AJ873" s="67"/>
      <c r="AK873" s="67"/>
    </row>
    <row r="874" spans="7:37">
      <c r="G874" s="67"/>
      <c r="H874" s="67"/>
      <c r="I874" s="67"/>
      <c r="J874" s="67"/>
      <c r="K874" s="67"/>
      <c r="L874" s="67"/>
      <c r="M874" s="67"/>
      <c r="N874" s="67"/>
      <c r="O874" s="67"/>
      <c r="P874" s="67"/>
      <c r="Q874" s="67"/>
      <c r="R874" s="67"/>
      <c r="S874" s="67"/>
      <c r="T874" s="67"/>
      <c r="U874" s="67"/>
      <c r="V874" s="67"/>
      <c r="W874" s="67"/>
      <c r="X874" s="67"/>
      <c r="Y874" s="67"/>
      <c r="Z874" s="67"/>
      <c r="AA874" s="67"/>
      <c r="AB874" s="67"/>
      <c r="AC874" s="67"/>
      <c r="AD874" s="67"/>
      <c r="AE874" s="67"/>
      <c r="AF874" s="67"/>
      <c r="AG874" s="67"/>
      <c r="AH874" s="67"/>
      <c r="AI874" s="67"/>
      <c r="AJ874" s="67"/>
      <c r="AK874" s="67"/>
    </row>
    <row r="875" spans="7:37">
      <c r="G875" s="67"/>
      <c r="H875" s="67"/>
      <c r="I875" s="67"/>
      <c r="J875" s="67"/>
      <c r="K875" s="67"/>
      <c r="L875" s="67"/>
      <c r="M875" s="67"/>
      <c r="N875" s="67"/>
      <c r="O875" s="67"/>
      <c r="P875" s="67"/>
      <c r="Q875" s="67"/>
      <c r="R875" s="67"/>
      <c r="S875" s="67"/>
      <c r="T875" s="67"/>
      <c r="U875" s="67"/>
      <c r="V875" s="67"/>
      <c r="W875" s="67"/>
      <c r="X875" s="67"/>
      <c r="Y875" s="67"/>
      <c r="Z875" s="67"/>
      <c r="AA875" s="67"/>
      <c r="AB875" s="67"/>
      <c r="AC875" s="67"/>
      <c r="AD875" s="67"/>
      <c r="AE875" s="67"/>
      <c r="AF875" s="67"/>
      <c r="AG875" s="67"/>
      <c r="AH875" s="67"/>
      <c r="AI875" s="67"/>
      <c r="AJ875" s="67"/>
      <c r="AK875" s="67"/>
    </row>
    <row r="876" spans="7:37">
      <c r="G876" s="67"/>
      <c r="H876" s="67"/>
      <c r="I876" s="67"/>
      <c r="J876" s="67"/>
      <c r="K876" s="67"/>
      <c r="L876" s="67"/>
      <c r="M876" s="67"/>
      <c r="N876" s="67"/>
      <c r="O876" s="67"/>
      <c r="P876" s="67"/>
      <c r="Q876" s="67"/>
      <c r="R876" s="67"/>
      <c r="S876" s="67"/>
      <c r="T876" s="67"/>
      <c r="U876" s="67"/>
      <c r="V876" s="67"/>
      <c r="W876" s="67"/>
      <c r="X876" s="67"/>
      <c r="Y876" s="67"/>
      <c r="Z876" s="67"/>
      <c r="AA876" s="67"/>
      <c r="AB876" s="67"/>
      <c r="AC876" s="67"/>
      <c r="AD876" s="67"/>
      <c r="AE876" s="67"/>
      <c r="AF876" s="67"/>
      <c r="AG876" s="67"/>
      <c r="AH876" s="67"/>
      <c r="AI876" s="67"/>
      <c r="AJ876" s="67"/>
      <c r="AK876" s="67"/>
    </row>
    <row r="877" spans="7:37">
      <c r="G877" s="67"/>
      <c r="H877" s="67"/>
      <c r="I877" s="67"/>
      <c r="J877" s="67"/>
      <c r="K877" s="67"/>
      <c r="L877" s="67"/>
      <c r="M877" s="67"/>
      <c r="N877" s="67"/>
      <c r="O877" s="67"/>
      <c r="P877" s="67"/>
      <c r="Q877" s="67"/>
      <c r="R877" s="67"/>
      <c r="S877" s="67"/>
      <c r="T877" s="67"/>
      <c r="U877" s="67"/>
      <c r="V877" s="67"/>
      <c r="W877" s="67"/>
      <c r="X877" s="67"/>
      <c r="Y877" s="67"/>
      <c r="Z877" s="67"/>
      <c r="AA877" s="67"/>
      <c r="AB877" s="67"/>
      <c r="AC877" s="67"/>
      <c r="AD877" s="67"/>
      <c r="AE877" s="67"/>
      <c r="AF877" s="67"/>
      <c r="AG877" s="67"/>
      <c r="AH877" s="67"/>
      <c r="AI877" s="67"/>
      <c r="AJ877" s="67"/>
      <c r="AK877" s="67"/>
    </row>
    <row r="878" spans="7:37">
      <c r="G878" s="67"/>
      <c r="H878" s="67"/>
      <c r="I878" s="67"/>
      <c r="J878" s="67"/>
      <c r="K878" s="67"/>
      <c r="L878" s="67"/>
      <c r="M878" s="67"/>
      <c r="N878" s="67"/>
      <c r="O878" s="67"/>
      <c r="P878" s="67"/>
      <c r="Q878" s="67"/>
      <c r="R878" s="67"/>
      <c r="S878" s="67"/>
      <c r="T878" s="67"/>
      <c r="U878" s="67"/>
      <c r="V878" s="67"/>
      <c r="W878" s="67"/>
      <c r="X878" s="67"/>
      <c r="Y878" s="67"/>
      <c r="Z878" s="67"/>
      <c r="AA878" s="67"/>
      <c r="AB878" s="67"/>
      <c r="AC878" s="67"/>
      <c r="AD878" s="67"/>
      <c r="AE878" s="67"/>
      <c r="AF878" s="67"/>
      <c r="AG878" s="67"/>
      <c r="AH878" s="67"/>
      <c r="AI878" s="67"/>
      <c r="AJ878" s="67"/>
      <c r="AK878" s="67"/>
    </row>
    <row r="879" spans="7:37">
      <c r="G879" s="67"/>
      <c r="H879" s="67"/>
      <c r="I879" s="67"/>
      <c r="J879" s="67"/>
      <c r="K879" s="67"/>
      <c r="L879" s="67"/>
      <c r="M879" s="67"/>
      <c r="N879" s="67"/>
      <c r="O879" s="67"/>
      <c r="P879" s="67"/>
      <c r="Q879" s="67"/>
      <c r="R879" s="67"/>
      <c r="S879" s="67"/>
      <c r="T879" s="67"/>
      <c r="U879" s="67"/>
      <c r="V879" s="67"/>
      <c r="W879" s="67"/>
      <c r="X879" s="67"/>
      <c r="Y879" s="67"/>
      <c r="Z879" s="67"/>
      <c r="AA879" s="67"/>
      <c r="AB879" s="67"/>
      <c r="AC879" s="67"/>
      <c r="AD879" s="67"/>
      <c r="AE879" s="67"/>
      <c r="AF879" s="67"/>
      <c r="AG879" s="67"/>
      <c r="AH879" s="67"/>
      <c r="AI879" s="67"/>
      <c r="AJ879" s="67"/>
      <c r="AK879" s="67"/>
    </row>
    <row r="880" spans="7:37">
      <c r="G880" s="67"/>
      <c r="H880" s="67"/>
      <c r="I880" s="67"/>
      <c r="J880" s="67"/>
      <c r="K880" s="67"/>
      <c r="L880" s="67"/>
      <c r="M880" s="67"/>
      <c r="N880" s="67"/>
      <c r="O880" s="67"/>
      <c r="P880" s="67"/>
      <c r="Q880" s="67"/>
      <c r="R880" s="67"/>
      <c r="S880" s="67"/>
      <c r="T880" s="67"/>
      <c r="U880" s="67"/>
      <c r="V880" s="67"/>
      <c r="W880" s="67"/>
      <c r="X880" s="67"/>
      <c r="Y880" s="67"/>
      <c r="Z880" s="67"/>
      <c r="AA880" s="67"/>
      <c r="AB880" s="67"/>
      <c r="AC880" s="67"/>
      <c r="AD880" s="67"/>
      <c r="AE880" s="67"/>
      <c r="AF880" s="67"/>
      <c r="AG880" s="67"/>
      <c r="AH880" s="67"/>
      <c r="AI880" s="67"/>
      <c r="AJ880" s="67"/>
      <c r="AK880" s="67"/>
    </row>
    <row r="881" spans="7:37">
      <c r="G881" s="67"/>
      <c r="H881" s="67"/>
      <c r="I881" s="67"/>
      <c r="J881" s="67"/>
      <c r="K881" s="67"/>
      <c r="L881" s="67"/>
      <c r="M881" s="67"/>
      <c r="N881" s="67"/>
      <c r="O881" s="67"/>
      <c r="P881" s="67"/>
      <c r="Q881" s="67"/>
      <c r="R881" s="67"/>
      <c r="S881" s="67"/>
      <c r="T881" s="67"/>
      <c r="U881" s="67"/>
      <c r="V881" s="67"/>
      <c r="W881" s="67"/>
      <c r="X881" s="67"/>
      <c r="Y881" s="67"/>
      <c r="Z881" s="67"/>
      <c r="AA881" s="67"/>
      <c r="AB881" s="67"/>
      <c r="AC881" s="67"/>
      <c r="AD881" s="67"/>
      <c r="AE881" s="67"/>
      <c r="AF881" s="67"/>
      <c r="AG881" s="67"/>
      <c r="AH881" s="67"/>
      <c r="AI881" s="67"/>
      <c r="AJ881" s="67"/>
      <c r="AK881" s="67"/>
    </row>
    <row r="882" spans="7:37">
      <c r="G882" s="67"/>
      <c r="H882" s="67"/>
      <c r="I882" s="67"/>
      <c r="J882" s="67"/>
      <c r="K882" s="67"/>
      <c r="L882" s="67"/>
      <c r="M882" s="67"/>
      <c r="N882" s="67"/>
      <c r="O882" s="67"/>
      <c r="P882" s="67"/>
      <c r="Q882" s="67"/>
      <c r="R882" s="67"/>
      <c r="S882" s="67"/>
      <c r="T882" s="67"/>
      <c r="U882" s="67"/>
      <c r="V882" s="67"/>
      <c r="W882" s="67"/>
      <c r="X882" s="67"/>
      <c r="Y882" s="67"/>
      <c r="Z882" s="67"/>
      <c r="AA882" s="67"/>
      <c r="AB882" s="67"/>
      <c r="AC882" s="67"/>
      <c r="AD882" s="67"/>
      <c r="AE882" s="67"/>
      <c r="AF882" s="67"/>
      <c r="AG882" s="67"/>
      <c r="AH882" s="67"/>
      <c r="AI882" s="67"/>
      <c r="AJ882" s="67"/>
      <c r="AK882" s="67"/>
    </row>
    <row r="883" spans="7:37">
      <c r="G883" s="67"/>
      <c r="H883" s="67"/>
      <c r="I883" s="67"/>
      <c r="J883" s="67"/>
      <c r="K883" s="67"/>
      <c r="L883" s="67"/>
      <c r="M883" s="67"/>
      <c r="N883" s="67"/>
      <c r="O883" s="67"/>
      <c r="P883" s="67"/>
      <c r="Q883" s="67"/>
      <c r="R883" s="67"/>
      <c r="S883" s="67"/>
      <c r="T883" s="67"/>
      <c r="U883" s="67"/>
      <c r="V883" s="67"/>
      <c r="W883" s="67"/>
      <c r="X883" s="67"/>
      <c r="Y883" s="67"/>
      <c r="Z883" s="67"/>
      <c r="AA883" s="67"/>
      <c r="AB883" s="67"/>
      <c r="AC883" s="67"/>
      <c r="AD883" s="67"/>
      <c r="AE883" s="67"/>
      <c r="AF883" s="67"/>
      <c r="AG883" s="67"/>
      <c r="AH883" s="67"/>
      <c r="AI883" s="67"/>
      <c r="AJ883" s="67"/>
      <c r="AK883" s="67"/>
    </row>
    <row r="884" spans="7:37">
      <c r="G884" s="67"/>
      <c r="H884" s="67"/>
      <c r="I884" s="67"/>
      <c r="J884" s="67"/>
      <c r="K884" s="67"/>
      <c r="L884" s="67"/>
      <c r="M884" s="67"/>
      <c r="N884" s="67"/>
      <c r="O884" s="67"/>
      <c r="P884" s="67"/>
      <c r="Q884" s="67"/>
      <c r="R884" s="67"/>
      <c r="S884" s="67"/>
      <c r="T884" s="67"/>
      <c r="U884" s="67"/>
      <c r="V884" s="67"/>
      <c r="W884" s="67"/>
      <c r="X884" s="67"/>
      <c r="Y884" s="67"/>
      <c r="Z884" s="67"/>
      <c r="AA884" s="67"/>
      <c r="AB884" s="67"/>
      <c r="AC884" s="67"/>
      <c r="AD884" s="67"/>
      <c r="AE884" s="67"/>
      <c r="AF884" s="67"/>
      <c r="AG884" s="67"/>
      <c r="AH884" s="67"/>
      <c r="AI884" s="67"/>
      <c r="AJ884" s="67"/>
      <c r="AK884" s="67"/>
    </row>
    <row r="885" spans="7:37">
      <c r="G885" s="67"/>
      <c r="H885" s="67"/>
      <c r="I885" s="67"/>
      <c r="J885" s="67"/>
      <c r="K885" s="67"/>
      <c r="L885" s="67"/>
      <c r="M885" s="67"/>
      <c r="N885" s="67"/>
      <c r="O885" s="67"/>
      <c r="P885" s="67"/>
      <c r="Q885" s="67"/>
      <c r="R885" s="67"/>
      <c r="S885" s="67"/>
      <c r="T885" s="67"/>
      <c r="U885" s="67"/>
      <c r="V885" s="67"/>
      <c r="W885" s="67"/>
      <c r="X885" s="67"/>
      <c r="Y885" s="67"/>
      <c r="Z885" s="67"/>
      <c r="AA885" s="67"/>
      <c r="AB885" s="67"/>
      <c r="AC885" s="67"/>
      <c r="AD885" s="67"/>
      <c r="AE885" s="67"/>
      <c r="AF885" s="67"/>
      <c r="AG885" s="67"/>
      <c r="AH885" s="67"/>
      <c r="AI885" s="67"/>
      <c r="AJ885" s="67"/>
      <c r="AK885" s="67"/>
    </row>
    <row r="886" spans="7:37">
      <c r="G886" s="67"/>
      <c r="H886" s="67"/>
      <c r="I886" s="67"/>
      <c r="J886" s="67"/>
      <c r="K886" s="67"/>
      <c r="L886" s="67"/>
      <c r="M886" s="67"/>
      <c r="N886" s="67"/>
      <c r="O886" s="67"/>
      <c r="P886" s="67"/>
      <c r="Q886" s="67"/>
      <c r="R886" s="67"/>
      <c r="S886" s="67"/>
      <c r="T886" s="67"/>
      <c r="U886" s="67"/>
      <c r="V886" s="67"/>
      <c r="W886" s="67"/>
      <c r="X886" s="67"/>
      <c r="Y886" s="67"/>
      <c r="Z886" s="67"/>
      <c r="AA886" s="67"/>
      <c r="AB886" s="67"/>
      <c r="AC886" s="67"/>
      <c r="AD886" s="67"/>
      <c r="AE886" s="67"/>
      <c r="AF886" s="67"/>
      <c r="AG886" s="67"/>
      <c r="AH886" s="67"/>
      <c r="AI886" s="67"/>
      <c r="AJ886" s="67"/>
      <c r="AK886" s="67"/>
    </row>
    <row r="887" spans="7:37">
      <c r="G887" s="67"/>
      <c r="H887" s="67"/>
      <c r="I887" s="67"/>
      <c r="J887" s="67"/>
      <c r="K887" s="67"/>
      <c r="L887" s="67"/>
      <c r="M887" s="67"/>
      <c r="N887" s="67"/>
      <c r="O887" s="67"/>
      <c r="P887" s="67"/>
      <c r="Q887" s="67"/>
      <c r="R887" s="67"/>
      <c r="S887" s="67"/>
      <c r="T887" s="67"/>
      <c r="U887" s="67"/>
      <c r="V887" s="67"/>
      <c r="W887" s="67"/>
      <c r="X887" s="67"/>
      <c r="Y887" s="67"/>
      <c r="Z887" s="67"/>
      <c r="AA887" s="67"/>
      <c r="AB887" s="67"/>
      <c r="AC887" s="67"/>
      <c r="AD887" s="67"/>
      <c r="AE887" s="67"/>
      <c r="AF887" s="67"/>
      <c r="AG887" s="67"/>
      <c r="AH887" s="67"/>
      <c r="AI887" s="67"/>
      <c r="AJ887" s="67"/>
      <c r="AK887" s="67"/>
    </row>
    <row r="888" spans="7:37">
      <c r="G888" s="67"/>
      <c r="H888" s="67"/>
      <c r="I888" s="67"/>
      <c r="J888" s="67"/>
      <c r="K888" s="67"/>
      <c r="L888" s="67"/>
      <c r="M888" s="67"/>
      <c r="N888" s="67"/>
      <c r="O888" s="67"/>
      <c r="P888" s="67"/>
      <c r="Q888" s="67"/>
      <c r="R888" s="67"/>
      <c r="S888" s="67"/>
      <c r="T888" s="67"/>
      <c r="U888" s="67"/>
      <c r="V888" s="67"/>
      <c r="W888" s="67"/>
      <c r="X888" s="67"/>
      <c r="Y888" s="67"/>
      <c r="Z888" s="67"/>
      <c r="AA888" s="67"/>
      <c r="AB888" s="67"/>
      <c r="AC888" s="67"/>
      <c r="AD888" s="67"/>
      <c r="AE888" s="67"/>
      <c r="AF888" s="67"/>
      <c r="AG888" s="67"/>
      <c r="AH888" s="67"/>
      <c r="AI888" s="67"/>
      <c r="AJ888" s="67"/>
      <c r="AK888" s="67"/>
    </row>
    <row r="889" spans="7:37">
      <c r="G889" s="67"/>
      <c r="H889" s="67"/>
      <c r="I889" s="67"/>
      <c r="J889" s="67"/>
      <c r="K889" s="67"/>
      <c r="L889" s="67"/>
      <c r="M889" s="67"/>
      <c r="N889" s="67"/>
      <c r="O889" s="67"/>
      <c r="P889" s="67"/>
      <c r="Q889" s="67"/>
      <c r="R889" s="67"/>
      <c r="S889" s="67"/>
      <c r="T889" s="67"/>
      <c r="U889" s="67"/>
      <c r="V889" s="67"/>
      <c r="W889" s="67"/>
      <c r="X889" s="67"/>
      <c r="Y889" s="67"/>
      <c r="Z889" s="67"/>
      <c r="AA889" s="67"/>
      <c r="AB889" s="67"/>
      <c r="AC889" s="67"/>
      <c r="AD889" s="67"/>
      <c r="AE889" s="67"/>
      <c r="AF889" s="67"/>
      <c r="AG889" s="67"/>
      <c r="AH889" s="67"/>
      <c r="AI889" s="67"/>
      <c r="AJ889" s="67"/>
      <c r="AK889" s="67"/>
    </row>
    <row r="890" spans="7:37">
      <c r="G890" s="67"/>
      <c r="H890" s="67"/>
      <c r="I890" s="67"/>
      <c r="J890" s="67"/>
      <c r="K890" s="67"/>
      <c r="L890" s="67"/>
      <c r="M890" s="67"/>
      <c r="N890" s="67"/>
      <c r="O890" s="67"/>
      <c r="P890" s="67"/>
      <c r="Q890" s="67"/>
      <c r="R890" s="67"/>
      <c r="S890" s="67"/>
      <c r="T890" s="67"/>
      <c r="U890" s="67"/>
      <c r="V890" s="67"/>
      <c r="W890" s="67"/>
      <c r="X890" s="67"/>
      <c r="Y890" s="67"/>
      <c r="Z890" s="67"/>
      <c r="AA890" s="67"/>
      <c r="AB890" s="67"/>
      <c r="AC890" s="67"/>
      <c r="AD890" s="67"/>
      <c r="AE890" s="67"/>
      <c r="AF890" s="67"/>
      <c r="AG890" s="67"/>
      <c r="AH890" s="67"/>
      <c r="AI890" s="67"/>
      <c r="AJ890" s="67"/>
      <c r="AK890" s="67"/>
    </row>
    <row r="891" spans="7:37">
      <c r="G891" s="67"/>
      <c r="H891" s="67"/>
      <c r="I891" s="67"/>
      <c r="J891" s="67"/>
      <c r="K891" s="67"/>
      <c r="L891" s="67"/>
      <c r="M891" s="67"/>
      <c r="N891" s="67"/>
      <c r="O891" s="67"/>
      <c r="P891" s="67"/>
      <c r="Q891" s="67"/>
      <c r="R891" s="67"/>
      <c r="S891" s="67"/>
      <c r="T891" s="67"/>
      <c r="U891" s="67"/>
      <c r="V891" s="67"/>
      <c r="W891" s="67"/>
      <c r="X891" s="67"/>
      <c r="Y891" s="67"/>
      <c r="Z891" s="67"/>
      <c r="AA891" s="67"/>
      <c r="AB891" s="67"/>
      <c r="AC891" s="67"/>
      <c r="AD891" s="67"/>
      <c r="AE891" s="67"/>
      <c r="AF891" s="67"/>
      <c r="AG891" s="67"/>
      <c r="AH891" s="67"/>
      <c r="AI891" s="67"/>
      <c r="AJ891" s="67"/>
      <c r="AK891" s="67"/>
    </row>
    <row r="892" spans="7:37">
      <c r="G892" s="67"/>
      <c r="H892" s="67"/>
      <c r="I892" s="67"/>
      <c r="J892" s="67"/>
      <c r="K892" s="67"/>
      <c r="L892" s="67"/>
      <c r="M892" s="67"/>
      <c r="N892" s="67"/>
      <c r="O892" s="67"/>
      <c r="P892" s="67"/>
      <c r="Q892" s="67"/>
      <c r="R892" s="67"/>
      <c r="S892" s="67"/>
      <c r="T892" s="67"/>
      <c r="U892" s="67"/>
      <c r="V892" s="67"/>
      <c r="W892" s="67"/>
      <c r="X892" s="67"/>
      <c r="Y892" s="67"/>
      <c r="Z892" s="67"/>
      <c r="AA892" s="67"/>
      <c r="AB892" s="67"/>
      <c r="AC892" s="67"/>
      <c r="AD892" s="67"/>
      <c r="AE892" s="67"/>
      <c r="AF892" s="67"/>
      <c r="AG892" s="67"/>
      <c r="AH892" s="67"/>
      <c r="AI892" s="67"/>
      <c r="AJ892" s="67"/>
      <c r="AK892" s="67"/>
    </row>
    <row r="893" spans="7:37">
      <c r="G893" s="67"/>
      <c r="H893" s="67"/>
      <c r="I893" s="67"/>
      <c r="J893" s="67"/>
      <c r="K893" s="67"/>
      <c r="L893" s="67"/>
      <c r="M893" s="67"/>
      <c r="N893" s="67"/>
      <c r="O893" s="67"/>
      <c r="P893" s="67"/>
      <c r="Q893" s="67"/>
      <c r="R893" s="67"/>
      <c r="S893" s="67"/>
      <c r="T893" s="67"/>
      <c r="U893" s="67"/>
      <c r="V893" s="67"/>
      <c r="W893" s="67"/>
      <c r="X893" s="67"/>
      <c r="Y893" s="67"/>
      <c r="Z893" s="67"/>
      <c r="AA893" s="67"/>
      <c r="AB893" s="67"/>
      <c r="AC893" s="67"/>
      <c r="AD893" s="67"/>
      <c r="AE893" s="67"/>
      <c r="AF893" s="67"/>
      <c r="AG893" s="67"/>
      <c r="AH893" s="67"/>
      <c r="AI893" s="67"/>
      <c r="AJ893" s="67"/>
      <c r="AK893" s="67"/>
    </row>
    <row r="894" spans="7:37">
      <c r="G894" s="67"/>
      <c r="H894" s="67"/>
      <c r="I894" s="67"/>
      <c r="J894" s="67"/>
      <c r="K894" s="67"/>
      <c r="L894" s="67"/>
      <c r="M894" s="67"/>
      <c r="N894" s="67"/>
      <c r="O894" s="67"/>
      <c r="P894" s="67"/>
      <c r="Q894" s="67"/>
      <c r="R894" s="67"/>
      <c r="S894" s="67"/>
      <c r="T894" s="67"/>
      <c r="U894" s="67"/>
      <c r="V894" s="67"/>
      <c r="W894" s="67"/>
      <c r="X894" s="67"/>
      <c r="Y894" s="67"/>
      <c r="Z894" s="67"/>
      <c r="AA894" s="67"/>
      <c r="AB894" s="67"/>
      <c r="AC894" s="67"/>
      <c r="AD894" s="67"/>
      <c r="AE894" s="67"/>
      <c r="AF894" s="67"/>
      <c r="AG894" s="67"/>
      <c r="AH894" s="67"/>
      <c r="AI894" s="67"/>
      <c r="AJ894" s="67"/>
      <c r="AK894" s="67"/>
    </row>
    <row r="895" spans="7:37">
      <c r="G895" s="67"/>
      <c r="H895" s="67"/>
      <c r="I895" s="67"/>
      <c r="J895" s="67"/>
      <c r="K895" s="67"/>
      <c r="L895" s="67"/>
      <c r="M895" s="67"/>
      <c r="N895" s="67"/>
      <c r="O895" s="67"/>
      <c r="P895" s="67"/>
      <c r="Q895" s="67"/>
      <c r="R895" s="67"/>
      <c r="S895" s="67"/>
      <c r="T895" s="67"/>
      <c r="U895" s="67"/>
      <c r="V895" s="67"/>
      <c r="W895" s="67"/>
      <c r="X895" s="67"/>
      <c r="Y895" s="67"/>
      <c r="Z895" s="67"/>
      <c r="AA895" s="67"/>
      <c r="AB895" s="67"/>
      <c r="AC895" s="67"/>
      <c r="AD895" s="67"/>
      <c r="AE895" s="67"/>
      <c r="AF895" s="67"/>
      <c r="AG895" s="67"/>
      <c r="AH895" s="67"/>
      <c r="AI895" s="67"/>
      <c r="AJ895" s="67"/>
      <c r="AK895" s="67"/>
    </row>
    <row r="896" spans="7:37">
      <c r="G896" s="67"/>
      <c r="H896" s="67"/>
      <c r="I896" s="67"/>
      <c r="J896" s="67"/>
      <c r="K896" s="67"/>
      <c r="L896" s="67"/>
      <c r="M896" s="67"/>
      <c r="N896" s="67"/>
      <c r="O896" s="67"/>
      <c r="P896" s="67"/>
      <c r="Q896" s="67"/>
      <c r="R896" s="67"/>
      <c r="S896" s="67"/>
      <c r="T896" s="67"/>
      <c r="U896" s="67"/>
      <c r="V896" s="67"/>
      <c r="W896" s="67"/>
      <c r="X896" s="67"/>
      <c r="Y896" s="67"/>
      <c r="Z896" s="67"/>
      <c r="AA896" s="67"/>
      <c r="AB896" s="67"/>
      <c r="AC896" s="67"/>
      <c r="AD896" s="67"/>
      <c r="AE896" s="67"/>
      <c r="AF896" s="67"/>
      <c r="AG896" s="67"/>
      <c r="AH896" s="67"/>
      <c r="AI896" s="67"/>
      <c r="AJ896" s="67"/>
      <c r="AK896" s="67"/>
    </row>
    <row r="897" spans="7:37">
      <c r="G897" s="67"/>
      <c r="H897" s="67"/>
      <c r="I897" s="67"/>
      <c r="J897" s="67"/>
      <c r="K897" s="67"/>
      <c r="L897" s="67"/>
      <c r="M897" s="67"/>
      <c r="N897" s="67"/>
      <c r="O897" s="67"/>
      <c r="P897" s="67"/>
      <c r="Q897" s="67"/>
      <c r="R897" s="67"/>
      <c r="S897" s="67"/>
      <c r="T897" s="67"/>
      <c r="U897" s="67"/>
      <c r="V897" s="67"/>
      <c r="W897" s="67"/>
      <c r="X897" s="67"/>
      <c r="Y897" s="67"/>
      <c r="Z897" s="67"/>
      <c r="AA897" s="67"/>
      <c r="AB897" s="67"/>
      <c r="AC897" s="67"/>
      <c r="AD897" s="67"/>
      <c r="AE897" s="67"/>
      <c r="AF897" s="67"/>
      <c r="AG897" s="67"/>
      <c r="AH897" s="67"/>
      <c r="AI897" s="67"/>
      <c r="AJ897" s="67"/>
      <c r="AK897" s="67"/>
    </row>
    <row r="898" spans="7:37">
      <c r="G898" s="67"/>
      <c r="H898" s="67"/>
      <c r="I898" s="67"/>
      <c r="J898" s="67"/>
      <c r="K898" s="67"/>
      <c r="L898" s="67"/>
      <c r="M898" s="67"/>
      <c r="N898" s="67"/>
      <c r="O898" s="67"/>
      <c r="P898" s="67"/>
      <c r="Q898" s="67"/>
      <c r="R898" s="67"/>
      <c r="S898" s="67"/>
      <c r="T898" s="67"/>
      <c r="U898" s="67"/>
      <c r="V898" s="67"/>
      <c r="W898" s="67"/>
      <c r="X898" s="67"/>
      <c r="Y898" s="67"/>
      <c r="Z898" s="67"/>
      <c r="AA898" s="67"/>
      <c r="AB898" s="67"/>
      <c r="AC898" s="67"/>
      <c r="AD898" s="67"/>
      <c r="AE898" s="67"/>
      <c r="AF898" s="67"/>
      <c r="AG898" s="67"/>
      <c r="AH898" s="67"/>
      <c r="AI898" s="67"/>
      <c r="AJ898" s="67"/>
      <c r="AK898" s="67"/>
    </row>
    <row r="899" spans="7:37">
      <c r="G899" s="67"/>
      <c r="H899" s="67"/>
      <c r="I899" s="67"/>
      <c r="J899" s="67"/>
      <c r="K899" s="67"/>
      <c r="L899" s="67"/>
      <c r="M899" s="67"/>
      <c r="N899" s="67"/>
      <c r="O899" s="67"/>
      <c r="P899" s="67"/>
      <c r="Q899" s="67"/>
      <c r="R899" s="67"/>
      <c r="S899" s="67"/>
      <c r="T899" s="67"/>
      <c r="U899" s="67"/>
      <c r="V899" s="67"/>
      <c r="W899" s="67"/>
      <c r="X899" s="67"/>
      <c r="Y899" s="67"/>
      <c r="Z899" s="67"/>
      <c r="AA899" s="67"/>
      <c r="AB899" s="67"/>
      <c r="AC899" s="67"/>
      <c r="AD899" s="67"/>
      <c r="AE899" s="67"/>
      <c r="AF899" s="67"/>
      <c r="AG899" s="67"/>
      <c r="AH899" s="67"/>
      <c r="AI899" s="67"/>
      <c r="AJ899" s="67"/>
      <c r="AK899" s="67"/>
    </row>
    <row r="900" spans="7:37">
      <c r="G900" s="67"/>
      <c r="H900" s="67"/>
      <c r="I900" s="67"/>
      <c r="J900" s="67"/>
      <c r="K900" s="67"/>
      <c r="L900" s="67"/>
      <c r="M900" s="67"/>
      <c r="N900" s="67"/>
      <c r="O900" s="67"/>
      <c r="P900" s="67"/>
      <c r="Q900" s="67"/>
      <c r="R900" s="67"/>
      <c r="S900" s="67"/>
      <c r="T900" s="67"/>
      <c r="U900" s="67"/>
      <c r="V900" s="67"/>
      <c r="W900" s="67"/>
      <c r="X900" s="67"/>
      <c r="Y900" s="67"/>
      <c r="Z900" s="67"/>
      <c r="AA900" s="67"/>
      <c r="AB900" s="67"/>
      <c r="AC900" s="67"/>
      <c r="AD900" s="67"/>
      <c r="AE900" s="67"/>
      <c r="AF900" s="67"/>
      <c r="AG900" s="67"/>
      <c r="AH900" s="67"/>
      <c r="AI900" s="67"/>
      <c r="AJ900" s="67"/>
      <c r="AK900" s="67"/>
    </row>
    <row r="901" spans="7:37">
      <c r="G901" s="67"/>
      <c r="H901" s="67"/>
      <c r="I901" s="67"/>
      <c r="J901" s="67"/>
      <c r="K901" s="67"/>
      <c r="L901" s="67"/>
      <c r="M901" s="67"/>
      <c r="N901" s="67"/>
      <c r="O901" s="67"/>
      <c r="P901" s="67"/>
      <c r="Q901" s="67"/>
      <c r="R901" s="67"/>
      <c r="S901" s="67"/>
      <c r="T901" s="67"/>
      <c r="U901" s="67"/>
      <c r="V901" s="67"/>
      <c r="W901" s="67"/>
      <c r="X901" s="67"/>
      <c r="Y901" s="67"/>
      <c r="Z901" s="67"/>
      <c r="AA901" s="67"/>
      <c r="AB901" s="67"/>
      <c r="AC901" s="67"/>
      <c r="AD901" s="67"/>
      <c r="AE901" s="67"/>
      <c r="AF901" s="67"/>
      <c r="AG901" s="67"/>
      <c r="AH901" s="67"/>
      <c r="AI901" s="67"/>
      <c r="AJ901" s="67"/>
      <c r="AK901" s="67"/>
    </row>
    <row r="902" spans="7:37">
      <c r="G902" s="67"/>
      <c r="H902" s="67"/>
      <c r="I902" s="67"/>
      <c r="J902" s="67"/>
      <c r="K902" s="67"/>
      <c r="L902" s="67"/>
      <c r="M902" s="67"/>
      <c r="N902" s="67"/>
      <c r="O902" s="67"/>
      <c r="P902" s="67"/>
      <c r="Q902" s="67"/>
      <c r="R902" s="67"/>
      <c r="S902" s="67"/>
      <c r="T902" s="67"/>
      <c r="U902" s="67"/>
      <c r="V902" s="67"/>
      <c r="W902" s="67"/>
      <c r="X902" s="67"/>
      <c r="Y902" s="67"/>
      <c r="Z902" s="67"/>
      <c r="AA902" s="67"/>
      <c r="AB902" s="67"/>
      <c r="AC902" s="67"/>
      <c r="AD902" s="67"/>
      <c r="AE902" s="67"/>
      <c r="AF902" s="67"/>
      <c r="AG902" s="67"/>
      <c r="AH902" s="67"/>
      <c r="AI902" s="67"/>
      <c r="AJ902" s="67"/>
      <c r="AK902" s="67"/>
    </row>
    <row r="903" spans="7:37">
      <c r="G903" s="67"/>
      <c r="H903" s="67"/>
      <c r="I903" s="67"/>
      <c r="J903" s="67"/>
      <c r="K903" s="67"/>
      <c r="L903" s="67"/>
      <c r="M903" s="67"/>
      <c r="N903" s="67"/>
      <c r="O903" s="67"/>
      <c r="P903" s="67"/>
      <c r="Q903" s="67"/>
      <c r="R903" s="67"/>
      <c r="S903" s="67"/>
      <c r="T903" s="67"/>
      <c r="U903" s="67"/>
      <c r="V903" s="67"/>
      <c r="W903" s="67"/>
      <c r="X903" s="67"/>
      <c r="Y903" s="67"/>
      <c r="Z903" s="67"/>
      <c r="AA903" s="67"/>
      <c r="AB903" s="67"/>
      <c r="AC903" s="67"/>
      <c r="AD903" s="67"/>
      <c r="AE903" s="67"/>
      <c r="AF903" s="67"/>
      <c r="AG903" s="67"/>
      <c r="AH903" s="67"/>
      <c r="AI903" s="67"/>
      <c r="AJ903" s="67"/>
      <c r="AK903" s="67"/>
    </row>
    <row r="904" spans="7:37">
      <c r="G904" s="67"/>
      <c r="H904" s="67"/>
      <c r="I904" s="67"/>
      <c r="J904" s="67"/>
      <c r="K904" s="67"/>
      <c r="L904" s="67"/>
      <c r="M904" s="67"/>
      <c r="N904" s="67"/>
      <c r="O904" s="67"/>
      <c r="P904" s="67"/>
      <c r="Q904" s="67"/>
      <c r="R904" s="67"/>
      <c r="S904" s="67"/>
      <c r="T904" s="67"/>
      <c r="U904" s="67"/>
      <c r="V904" s="67"/>
      <c r="W904" s="67"/>
      <c r="X904" s="67"/>
      <c r="Y904" s="67"/>
      <c r="Z904" s="67"/>
      <c r="AA904" s="67"/>
      <c r="AB904" s="67"/>
      <c r="AC904" s="67"/>
      <c r="AD904" s="67"/>
      <c r="AE904" s="67"/>
      <c r="AF904" s="67"/>
      <c r="AG904" s="67"/>
      <c r="AH904" s="67"/>
      <c r="AI904" s="67"/>
      <c r="AJ904" s="67"/>
      <c r="AK904" s="67"/>
    </row>
    <row r="905" spans="7:37">
      <c r="G905" s="67"/>
      <c r="H905" s="67"/>
      <c r="I905" s="67"/>
      <c r="J905" s="67"/>
      <c r="K905" s="67"/>
      <c r="L905" s="67"/>
      <c r="M905" s="67"/>
      <c r="N905" s="67"/>
      <c r="O905" s="67"/>
      <c r="P905" s="67"/>
      <c r="Q905" s="67"/>
      <c r="R905" s="67"/>
      <c r="S905" s="67"/>
      <c r="T905" s="67"/>
      <c r="U905" s="67"/>
      <c r="V905" s="67"/>
      <c r="W905" s="67"/>
      <c r="X905" s="67"/>
      <c r="Y905" s="67"/>
      <c r="Z905" s="67"/>
      <c r="AA905" s="67"/>
      <c r="AB905" s="67"/>
      <c r="AC905" s="67"/>
      <c r="AD905" s="67"/>
      <c r="AE905" s="67"/>
      <c r="AF905" s="67"/>
      <c r="AG905" s="67"/>
      <c r="AH905" s="67"/>
      <c r="AI905" s="67"/>
      <c r="AJ905" s="67"/>
      <c r="AK905" s="67"/>
    </row>
    <row r="906" spans="7:37">
      <c r="G906" s="67"/>
      <c r="H906" s="67"/>
      <c r="I906" s="67"/>
      <c r="J906" s="67"/>
      <c r="K906" s="67"/>
      <c r="L906" s="67"/>
      <c r="M906" s="67"/>
      <c r="N906" s="67"/>
      <c r="O906" s="67"/>
      <c r="P906" s="67"/>
      <c r="Q906" s="67"/>
      <c r="R906" s="67"/>
      <c r="S906" s="67"/>
      <c r="T906" s="67"/>
      <c r="U906" s="67"/>
      <c r="V906" s="67"/>
      <c r="W906" s="67"/>
      <c r="X906" s="67"/>
      <c r="Y906" s="67"/>
      <c r="Z906" s="67"/>
      <c r="AA906" s="67"/>
      <c r="AB906" s="67"/>
      <c r="AC906" s="67"/>
      <c r="AD906" s="67"/>
      <c r="AE906" s="67"/>
      <c r="AF906" s="67"/>
      <c r="AG906" s="67"/>
      <c r="AH906" s="67"/>
      <c r="AI906" s="67"/>
      <c r="AJ906" s="67"/>
      <c r="AK906" s="67"/>
    </row>
    <row r="907" spans="7:37">
      <c r="G907" s="67"/>
      <c r="H907" s="67"/>
      <c r="I907" s="67"/>
      <c r="J907" s="67"/>
      <c r="K907" s="67"/>
      <c r="L907" s="67"/>
      <c r="M907" s="67"/>
      <c r="N907" s="67"/>
      <c r="O907" s="67"/>
      <c r="P907" s="67"/>
      <c r="Q907" s="67"/>
      <c r="R907" s="67"/>
      <c r="S907" s="67"/>
      <c r="T907" s="67"/>
      <c r="U907" s="67"/>
      <c r="V907" s="67"/>
      <c r="W907" s="67"/>
      <c r="X907" s="67"/>
      <c r="Y907" s="67"/>
      <c r="Z907" s="67"/>
      <c r="AA907" s="67"/>
      <c r="AB907" s="67"/>
      <c r="AC907" s="67"/>
      <c r="AD907" s="67"/>
      <c r="AE907" s="67"/>
      <c r="AF907" s="67"/>
      <c r="AG907" s="67"/>
      <c r="AH907" s="67"/>
      <c r="AI907" s="67"/>
      <c r="AJ907" s="67"/>
      <c r="AK907" s="67"/>
    </row>
    <row r="908" spans="7:37">
      <c r="G908" s="67"/>
      <c r="H908" s="67"/>
      <c r="I908" s="67"/>
      <c r="J908" s="67"/>
      <c r="K908" s="67"/>
      <c r="L908" s="67"/>
      <c r="M908" s="67"/>
      <c r="N908" s="67"/>
      <c r="O908" s="67"/>
      <c r="P908" s="67"/>
      <c r="Q908" s="67"/>
      <c r="R908" s="67"/>
      <c r="S908" s="67"/>
      <c r="T908" s="67"/>
      <c r="U908" s="67"/>
      <c r="V908" s="67"/>
      <c r="W908" s="67"/>
      <c r="X908" s="67"/>
      <c r="Y908" s="67"/>
      <c r="Z908" s="67"/>
      <c r="AA908" s="67"/>
      <c r="AB908" s="67"/>
      <c r="AC908" s="67"/>
      <c r="AD908" s="67"/>
      <c r="AE908" s="67"/>
      <c r="AF908" s="67"/>
      <c r="AG908" s="67"/>
      <c r="AH908" s="67"/>
      <c r="AI908" s="67"/>
      <c r="AJ908" s="67"/>
      <c r="AK908" s="67"/>
    </row>
    <row r="909" spans="7:37">
      <c r="G909" s="67"/>
      <c r="H909" s="67"/>
      <c r="I909" s="67"/>
      <c r="J909" s="67"/>
      <c r="K909" s="67"/>
      <c r="L909" s="67"/>
      <c r="M909" s="67"/>
      <c r="N909" s="67"/>
      <c r="O909" s="67"/>
      <c r="P909" s="67"/>
      <c r="Q909" s="67"/>
      <c r="R909" s="67"/>
      <c r="S909" s="67"/>
      <c r="T909" s="67"/>
      <c r="U909" s="67"/>
      <c r="V909" s="67"/>
      <c r="W909" s="67"/>
      <c r="X909" s="67"/>
      <c r="Y909" s="67"/>
      <c r="Z909" s="67"/>
      <c r="AA909" s="67"/>
      <c r="AB909" s="67"/>
      <c r="AC909" s="67"/>
      <c r="AD909" s="67"/>
      <c r="AE909" s="67"/>
      <c r="AF909" s="67"/>
      <c r="AG909" s="67"/>
      <c r="AH909" s="67"/>
      <c r="AI909" s="67"/>
      <c r="AJ909" s="67"/>
      <c r="AK909" s="67"/>
    </row>
    <row r="910" spans="7:37">
      <c r="G910" s="67"/>
      <c r="H910" s="67"/>
      <c r="I910" s="67"/>
      <c r="J910" s="67"/>
      <c r="K910" s="67"/>
      <c r="L910" s="67"/>
      <c r="M910" s="67"/>
      <c r="N910" s="67"/>
      <c r="O910" s="67"/>
      <c r="P910" s="67"/>
      <c r="Q910" s="67"/>
      <c r="R910" s="67"/>
      <c r="S910" s="67"/>
      <c r="T910" s="67"/>
      <c r="U910" s="67"/>
      <c r="V910" s="67"/>
      <c r="W910" s="67"/>
      <c r="X910" s="67"/>
      <c r="Y910" s="67"/>
      <c r="Z910" s="67"/>
      <c r="AA910" s="67"/>
      <c r="AB910" s="67"/>
      <c r="AC910" s="67"/>
      <c r="AD910" s="67"/>
      <c r="AE910" s="67"/>
      <c r="AF910" s="67"/>
      <c r="AG910" s="67"/>
      <c r="AH910" s="67"/>
      <c r="AI910" s="67"/>
      <c r="AJ910" s="67"/>
      <c r="AK910" s="67"/>
    </row>
    <row r="911" spans="7:37">
      <c r="G911" s="67"/>
      <c r="H911" s="67"/>
      <c r="I911" s="67"/>
      <c r="J911" s="67"/>
      <c r="K911" s="67"/>
      <c r="L911" s="67"/>
      <c r="M911" s="67"/>
      <c r="N911" s="67"/>
      <c r="O911" s="67"/>
      <c r="P911" s="67"/>
      <c r="Q911" s="67"/>
      <c r="R911" s="67"/>
      <c r="S911" s="67"/>
      <c r="T911" s="67"/>
      <c r="U911" s="67"/>
      <c r="V911" s="67"/>
      <c r="W911" s="67"/>
      <c r="X911" s="67"/>
      <c r="Y911" s="67"/>
      <c r="Z911" s="67"/>
      <c r="AA911" s="67"/>
      <c r="AB911" s="67"/>
      <c r="AC911" s="67"/>
      <c r="AD911" s="67"/>
      <c r="AE911" s="67"/>
      <c r="AF911" s="67"/>
      <c r="AG911" s="67"/>
      <c r="AH911" s="67"/>
      <c r="AI911" s="67"/>
      <c r="AJ911" s="67"/>
      <c r="AK911" s="67"/>
    </row>
    <row r="912" spans="7:37">
      <c r="G912" s="67"/>
      <c r="H912" s="67"/>
      <c r="I912" s="67"/>
      <c r="J912" s="67"/>
      <c r="K912" s="67"/>
      <c r="L912" s="67"/>
      <c r="M912" s="67"/>
      <c r="N912" s="67"/>
      <c r="O912" s="67"/>
      <c r="P912" s="67"/>
      <c r="Q912" s="67"/>
      <c r="R912" s="67"/>
      <c r="S912" s="67"/>
      <c r="T912" s="67"/>
      <c r="U912" s="67"/>
      <c r="V912" s="67"/>
      <c r="W912" s="67"/>
      <c r="X912" s="67"/>
      <c r="Y912" s="67"/>
      <c r="Z912" s="67"/>
      <c r="AA912" s="67"/>
      <c r="AB912" s="67"/>
      <c r="AC912" s="67"/>
      <c r="AD912" s="67"/>
      <c r="AE912" s="67"/>
      <c r="AF912" s="67"/>
      <c r="AG912" s="67"/>
      <c r="AH912" s="67"/>
      <c r="AI912" s="67"/>
      <c r="AJ912" s="67"/>
      <c r="AK912" s="67"/>
    </row>
    <row r="913" spans="7:37">
      <c r="G913" s="67"/>
      <c r="H913" s="67"/>
      <c r="I913" s="67"/>
      <c r="J913" s="67"/>
      <c r="K913" s="67"/>
      <c r="L913" s="67"/>
      <c r="M913" s="67"/>
      <c r="N913" s="67"/>
      <c r="O913" s="67"/>
      <c r="P913" s="67"/>
      <c r="Q913" s="67"/>
      <c r="R913" s="67"/>
      <c r="S913" s="67"/>
      <c r="T913" s="67"/>
      <c r="U913" s="67"/>
      <c r="V913" s="67"/>
      <c r="W913" s="67"/>
      <c r="X913" s="67"/>
      <c r="Y913" s="67"/>
      <c r="Z913" s="67"/>
      <c r="AA913" s="67"/>
      <c r="AB913" s="67"/>
      <c r="AC913" s="67"/>
      <c r="AD913" s="67"/>
      <c r="AE913" s="67"/>
      <c r="AF913" s="67"/>
      <c r="AG913" s="67"/>
      <c r="AH913" s="67"/>
      <c r="AI913" s="67"/>
      <c r="AJ913" s="67"/>
      <c r="AK913" s="67"/>
    </row>
    <row r="914" spans="7:37">
      <c r="G914" s="67"/>
      <c r="H914" s="67"/>
      <c r="I914" s="67"/>
      <c r="J914" s="67"/>
      <c r="K914" s="67"/>
      <c r="L914" s="67"/>
      <c r="M914" s="67"/>
      <c r="N914" s="67"/>
      <c r="O914" s="67"/>
      <c r="P914" s="67"/>
      <c r="Q914" s="67"/>
      <c r="R914" s="67"/>
      <c r="S914" s="67"/>
      <c r="T914" s="67"/>
      <c r="U914" s="67"/>
      <c r="V914" s="67"/>
      <c r="W914" s="67"/>
      <c r="X914" s="67"/>
      <c r="Y914" s="67"/>
      <c r="Z914" s="67"/>
      <c r="AA914" s="67"/>
      <c r="AB914" s="67"/>
      <c r="AC914" s="67"/>
      <c r="AD914" s="67"/>
      <c r="AE914" s="67"/>
      <c r="AF914" s="67"/>
      <c r="AG914" s="67"/>
      <c r="AH914" s="67"/>
      <c r="AI914" s="67"/>
      <c r="AJ914" s="67"/>
      <c r="AK914" s="67"/>
    </row>
    <row r="915" spans="7:37">
      <c r="G915" s="67"/>
      <c r="H915" s="67"/>
      <c r="I915" s="67"/>
      <c r="J915" s="67"/>
      <c r="K915" s="67"/>
      <c r="L915" s="67"/>
      <c r="M915" s="67"/>
      <c r="N915" s="67"/>
      <c r="O915" s="67"/>
      <c r="P915" s="67"/>
      <c r="Q915" s="67"/>
      <c r="R915" s="67"/>
      <c r="S915" s="67"/>
      <c r="T915" s="67"/>
      <c r="U915" s="67"/>
      <c r="V915" s="67"/>
      <c r="W915" s="67"/>
      <c r="X915" s="67"/>
      <c r="Y915" s="67"/>
      <c r="Z915" s="67"/>
      <c r="AA915" s="67"/>
      <c r="AB915" s="67"/>
      <c r="AC915" s="67"/>
      <c r="AD915" s="67"/>
      <c r="AE915" s="67"/>
      <c r="AF915" s="67"/>
      <c r="AG915" s="67"/>
      <c r="AH915" s="67"/>
      <c r="AI915" s="67"/>
      <c r="AJ915" s="67"/>
      <c r="AK915" s="67"/>
    </row>
    <row r="916" spans="7:37">
      <c r="G916" s="67"/>
      <c r="H916" s="67"/>
      <c r="I916" s="67"/>
      <c r="J916" s="67"/>
      <c r="K916" s="67"/>
      <c r="L916" s="67"/>
      <c r="M916" s="67"/>
      <c r="N916" s="67"/>
      <c r="O916" s="67"/>
      <c r="P916" s="67"/>
      <c r="Q916" s="67"/>
      <c r="R916" s="67"/>
      <c r="S916" s="67"/>
      <c r="T916" s="67"/>
      <c r="U916" s="67"/>
      <c r="V916" s="67"/>
      <c r="W916" s="67"/>
      <c r="X916" s="67"/>
      <c r="Y916" s="67"/>
      <c r="Z916" s="67"/>
      <c r="AA916" s="67"/>
      <c r="AB916" s="67"/>
      <c r="AC916" s="67"/>
      <c r="AD916" s="67"/>
      <c r="AE916" s="67"/>
      <c r="AF916" s="67"/>
      <c r="AG916" s="67"/>
      <c r="AH916" s="67"/>
      <c r="AI916" s="67"/>
      <c r="AJ916" s="67"/>
      <c r="AK916" s="67"/>
    </row>
    <row r="917" spans="7:37">
      <c r="G917" s="67"/>
      <c r="H917" s="67"/>
      <c r="I917" s="67"/>
      <c r="J917" s="67"/>
      <c r="K917" s="67"/>
      <c r="L917" s="67"/>
      <c r="M917" s="67"/>
      <c r="N917" s="67"/>
      <c r="O917" s="67"/>
      <c r="P917" s="67"/>
      <c r="Q917" s="67"/>
      <c r="R917" s="67"/>
      <c r="S917" s="67"/>
      <c r="T917" s="67"/>
      <c r="U917" s="67"/>
      <c r="V917" s="67"/>
      <c r="W917" s="67"/>
      <c r="X917" s="67"/>
      <c r="Y917" s="67"/>
      <c r="Z917" s="67"/>
      <c r="AA917" s="67"/>
      <c r="AB917" s="67"/>
      <c r="AC917" s="67"/>
      <c r="AD917" s="67"/>
      <c r="AE917" s="67"/>
      <c r="AF917" s="67"/>
      <c r="AG917" s="67"/>
      <c r="AH917" s="67"/>
      <c r="AI917" s="67"/>
      <c r="AJ917" s="67"/>
      <c r="AK917" s="67"/>
    </row>
    <row r="918" spans="7:37">
      <c r="G918" s="67"/>
      <c r="H918" s="67"/>
      <c r="I918" s="67"/>
      <c r="J918" s="67"/>
      <c r="K918" s="67"/>
      <c r="L918" s="67"/>
      <c r="M918" s="67"/>
      <c r="N918" s="67"/>
      <c r="O918" s="67"/>
      <c r="P918" s="67"/>
      <c r="Q918" s="67"/>
      <c r="R918" s="67"/>
      <c r="S918" s="67"/>
      <c r="T918" s="67"/>
      <c r="U918" s="67"/>
      <c r="V918" s="67"/>
      <c r="W918" s="67"/>
      <c r="X918" s="67"/>
      <c r="Y918" s="67"/>
      <c r="Z918" s="67"/>
      <c r="AA918" s="67"/>
      <c r="AB918" s="67"/>
      <c r="AC918" s="67"/>
      <c r="AD918" s="67"/>
      <c r="AE918" s="67"/>
      <c r="AF918" s="67"/>
      <c r="AG918" s="67"/>
      <c r="AH918" s="67"/>
      <c r="AI918" s="67"/>
      <c r="AJ918" s="67"/>
      <c r="AK918" s="67"/>
    </row>
    <row r="919" spans="7:37">
      <c r="G919" s="67"/>
      <c r="H919" s="67"/>
      <c r="I919" s="67"/>
      <c r="J919" s="67"/>
      <c r="K919" s="67"/>
      <c r="L919" s="67"/>
      <c r="M919" s="67"/>
      <c r="N919" s="67"/>
      <c r="O919" s="67"/>
      <c r="P919" s="67"/>
      <c r="Q919" s="67"/>
      <c r="R919" s="67"/>
      <c r="S919" s="67"/>
      <c r="T919" s="67"/>
      <c r="U919" s="67"/>
      <c r="V919" s="67"/>
      <c r="W919" s="67"/>
      <c r="X919" s="67"/>
      <c r="Y919" s="67"/>
      <c r="Z919" s="67"/>
      <c r="AA919" s="67"/>
      <c r="AB919" s="67"/>
      <c r="AC919" s="67"/>
      <c r="AD919" s="67"/>
      <c r="AE919" s="67"/>
      <c r="AF919" s="67"/>
      <c r="AG919" s="67"/>
      <c r="AH919" s="67"/>
      <c r="AI919" s="67"/>
      <c r="AJ919" s="67"/>
      <c r="AK919" s="67"/>
    </row>
    <row r="920" spans="7:37">
      <c r="G920" s="67"/>
      <c r="H920" s="67"/>
      <c r="I920" s="67"/>
      <c r="J920" s="67"/>
      <c r="K920" s="67"/>
      <c r="L920" s="67"/>
      <c r="M920" s="67"/>
      <c r="N920" s="67"/>
      <c r="O920" s="67"/>
      <c r="P920" s="67"/>
      <c r="Q920" s="67"/>
      <c r="R920" s="67"/>
      <c r="S920" s="67"/>
      <c r="T920" s="67"/>
      <c r="U920" s="67"/>
      <c r="V920" s="67"/>
      <c r="W920" s="67"/>
      <c r="X920" s="67"/>
      <c r="Y920" s="67"/>
      <c r="Z920" s="67"/>
      <c r="AA920" s="67"/>
      <c r="AB920" s="67"/>
      <c r="AC920" s="67"/>
      <c r="AD920" s="67"/>
      <c r="AE920" s="67"/>
      <c r="AF920" s="67"/>
      <c r="AG920" s="67"/>
      <c r="AH920" s="67"/>
      <c r="AI920" s="67"/>
      <c r="AJ920" s="67"/>
      <c r="AK920" s="67"/>
    </row>
    <row r="921" spans="7:37">
      <c r="G921" s="67"/>
      <c r="H921" s="67"/>
      <c r="I921" s="67"/>
      <c r="J921" s="67"/>
      <c r="K921" s="67"/>
      <c r="L921" s="67"/>
      <c r="M921" s="67"/>
      <c r="N921" s="67"/>
      <c r="O921" s="67"/>
      <c r="P921" s="67"/>
      <c r="Q921" s="67"/>
      <c r="R921" s="67"/>
      <c r="S921" s="67"/>
      <c r="T921" s="67"/>
      <c r="U921" s="67"/>
      <c r="V921" s="67"/>
      <c r="W921" s="67"/>
      <c r="X921" s="67"/>
      <c r="Y921" s="67"/>
      <c r="Z921" s="67"/>
      <c r="AA921" s="67"/>
      <c r="AB921" s="67"/>
      <c r="AC921" s="67"/>
      <c r="AD921" s="67"/>
      <c r="AE921" s="67"/>
      <c r="AF921" s="67"/>
      <c r="AG921" s="67"/>
      <c r="AH921" s="67"/>
      <c r="AI921" s="67"/>
      <c r="AJ921" s="67"/>
      <c r="AK921" s="67"/>
    </row>
    <row r="922" spans="7:37">
      <c r="G922" s="67"/>
      <c r="H922" s="67"/>
      <c r="I922" s="67"/>
      <c r="J922" s="67"/>
      <c r="K922" s="67"/>
      <c r="L922" s="67"/>
      <c r="M922" s="67"/>
      <c r="N922" s="67"/>
      <c r="O922" s="67"/>
      <c r="P922" s="67"/>
      <c r="Q922" s="67"/>
      <c r="R922" s="67"/>
      <c r="S922" s="67"/>
      <c r="T922" s="67"/>
      <c r="U922" s="67"/>
      <c r="V922" s="67"/>
      <c r="W922" s="67"/>
      <c r="X922" s="67"/>
      <c r="Y922" s="67"/>
      <c r="Z922" s="67"/>
      <c r="AA922" s="67"/>
      <c r="AB922" s="67"/>
      <c r="AC922" s="67"/>
      <c r="AD922" s="67"/>
      <c r="AE922" s="67"/>
      <c r="AF922" s="67"/>
      <c r="AG922" s="67"/>
      <c r="AH922" s="67"/>
      <c r="AI922" s="67"/>
      <c r="AJ922" s="67"/>
      <c r="AK922" s="67"/>
    </row>
    <row r="923" spans="7:37">
      <c r="G923" s="67"/>
      <c r="H923" s="67"/>
      <c r="I923" s="67"/>
      <c r="J923" s="67"/>
      <c r="K923" s="67"/>
      <c r="L923" s="67"/>
      <c r="M923" s="67"/>
      <c r="N923" s="67"/>
      <c r="O923" s="67"/>
      <c r="P923" s="67"/>
      <c r="Q923" s="67"/>
      <c r="R923" s="67"/>
      <c r="S923" s="67"/>
      <c r="T923" s="67"/>
      <c r="U923" s="67"/>
      <c r="V923" s="67"/>
      <c r="W923" s="67"/>
      <c r="X923" s="67"/>
      <c r="Y923" s="67"/>
      <c r="Z923" s="67"/>
      <c r="AA923" s="67"/>
      <c r="AB923" s="67"/>
      <c r="AC923" s="67"/>
      <c r="AD923" s="67"/>
      <c r="AE923" s="67"/>
      <c r="AF923" s="67"/>
      <c r="AG923" s="67"/>
      <c r="AH923" s="67"/>
      <c r="AI923" s="67"/>
      <c r="AJ923" s="67"/>
      <c r="AK923" s="67"/>
    </row>
    <row r="924" spans="7:37">
      <c r="G924" s="67"/>
      <c r="H924" s="67"/>
      <c r="I924" s="67"/>
      <c r="J924" s="67"/>
      <c r="K924" s="67"/>
      <c r="L924" s="67"/>
      <c r="M924" s="67"/>
      <c r="N924" s="67"/>
      <c r="O924" s="67"/>
      <c r="P924" s="67"/>
      <c r="Q924" s="67"/>
      <c r="R924" s="67"/>
      <c r="S924" s="67"/>
      <c r="T924" s="67"/>
      <c r="U924" s="67"/>
      <c r="V924" s="67"/>
      <c r="W924" s="67"/>
      <c r="X924" s="67"/>
      <c r="Y924" s="67"/>
      <c r="Z924" s="67"/>
      <c r="AA924" s="67"/>
      <c r="AB924" s="67"/>
      <c r="AC924" s="67"/>
      <c r="AD924" s="67"/>
      <c r="AE924" s="67"/>
      <c r="AF924" s="67"/>
      <c r="AG924" s="67"/>
      <c r="AH924" s="67"/>
      <c r="AI924" s="67"/>
      <c r="AJ924" s="67"/>
      <c r="AK924" s="67"/>
    </row>
    <row r="925" spans="7:37">
      <c r="G925" s="67"/>
      <c r="H925" s="67"/>
      <c r="I925" s="67"/>
      <c r="J925" s="67"/>
      <c r="K925" s="67"/>
      <c r="L925" s="67"/>
      <c r="M925" s="67"/>
      <c r="N925" s="67"/>
      <c r="O925" s="67"/>
      <c r="P925" s="67"/>
      <c r="Q925" s="67"/>
      <c r="R925" s="67"/>
      <c r="S925" s="67"/>
      <c r="T925" s="67"/>
      <c r="U925" s="67"/>
      <c r="V925" s="67"/>
      <c r="W925" s="67"/>
      <c r="X925" s="67"/>
      <c r="Y925" s="67"/>
      <c r="Z925" s="67"/>
      <c r="AA925" s="67"/>
      <c r="AB925" s="67"/>
      <c r="AC925" s="67"/>
      <c r="AD925" s="67"/>
      <c r="AE925" s="67"/>
      <c r="AF925" s="67"/>
      <c r="AG925" s="67"/>
      <c r="AH925" s="67"/>
      <c r="AI925" s="67"/>
      <c r="AJ925" s="67"/>
      <c r="AK925" s="67"/>
    </row>
    <row r="926" spans="7:37">
      <c r="G926" s="67"/>
      <c r="H926" s="67"/>
      <c r="I926" s="67"/>
      <c r="J926" s="67"/>
      <c r="K926" s="67"/>
      <c r="L926" s="67"/>
      <c r="M926" s="67"/>
      <c r="N926" s="67"/>
      <c r="O926" s="67"/>
      <c r="P926" s="67"/>
      <c r="Q926" s="67"/>
      <c r="R926" s="67"/>
      <c r="S926" s="67"/>
      <c r="T926" s="67"/>
      <c r="U926" s="67"/>
      <c r="V926" s="67"/>
      <c r="W926" s="67"/>
      <c r="X926" s="67"/>
      <c r="Y926" s="67"/>
      <c r="Z926" s="67"/>
      <c r="AA926" s="67"/>
      <c r="AB926" s="67"/>
      <c r="AC926" s="67"/>
      <c r="AD926" s="67"/>
      <c r="AE926" s="67"/>
      <c r="AF926" s="67"/>
      <c r="AG926" s="67"/>
      <c r="AH926" s="67"/>
      <c r="AI926" s="67"/>
      <c r="AJ926" s="67"/>
      <c r="AK926" s="67"/>
    </row>
    <row r="927" spans="7:37">
      <c r="G927" s="67"/>
      <c r="H927" s="67"/>
      <c r="I927" s="67"/>
      <c r="J927" s="67"/>
      <c r="K927" s="67"/>
      <c r="L927" s="67"/>
      <c r="M927" s="67"/>
      <c r="N927" s="67"/>
      <c r="O927" s="67"/>
      <c r="P927" s="67"/>
      <c r="Q927" s="67"/>
      <c r="R927" s="67"/>
      <c r="S927" s="67"/>
      <c r="T927" s="67"/>
      <c r="U927" s="67"/>
      <c r="V927" s="67"/>
      <c r="W927" s="67"/>
      <c r="X927" s="67"/>
      <c r="Y927" s="67"/>
      <c r="Z927" s="67"/>
      <c r="AA927" s="67"/>
      <c r="AB927" s="67"/>
      <c r="AC927" s="67"/>
      <c r="AD927" s="67"/>
      <c r="AE927" s="67"/>
      <c r="AF927" s="67"/>
      <c r="AG927" s="67"/>
      <c r="AH927" s="67"/>
      <c r="AI927" s="67"/>
      <c r="AJ927" s="67"/>
      <c r="AK927" s="67"/>
    </row>
    <row r="928" spans="7:37">
      <c r="G928" s="67"/>
      <c r="H928" s="67"/>
      <c r="I928" s="67"/>
      <c r="J928" s="67"/>
      <c r="K928" s="67"/>
      <c r="L928" s="67"/>
      <c r="M928" s="67"/>
      <c r="N928" s="67"/>
      <c r="O928" s="67"/>
      <c r="P928" s="67"/>
      <c r="Q928" s="67"/>
      <c r="R928" s="67"/>
      <c r="S928" s="67"/>
      <c r="T928" s="67"/>
      <c r="U928" s="67"/>
      <c r="V928" s="67"/>
      <c r="W928" s="67"/>
      <c r="X928" s="67"/>
      <c r="Y928" s="67"/>
      <c r="Z928" s="67"/>
      <c r="AA928" s="67"/>
      <c r="AB928" s="67"/>
      <c r="AC928" s="67"/>
      <c r="AD928" s="67"/>
      <c r="AE928" s="67"/>
      <c r="AF928" s="67"/>
      <c r="AG928" s="67"/>
      <c r="AH928" s="67"/>
      <c r="AI928" s="67"/>
      <c r="AJ928" s="67"/>
      <c r="AK928" s="67"/>
    </row>
    <row r="929" spans="7:37">
      <c r="G929" s="67"/>
      <c r="H929" s="67"/>
      <c r="I929" s="67"/>
      <c r="J929" s="67"/>
      <c r="K929" s="67"/>
      <c r="L929" s="67"/>
      <c r="M929" s="67"/>
      <c r="N929" s="67"/>
      <c r="O929" s="67"/>
      <c r="P929" s="67"/>
      <c r="Q929" s="67"/>
      <c r="R929" s="67"/>
      <c r="S929" s="67"/>
      <c r="T929" s="67"/>
      <c r="U929" s="67"/>
      <c r="V929" s="67"/>
      <c r="W929" s="67"/>
      <c r="X929" s="67"/>
      <c r="Y929" s="67"/>
      <c r="Z929" s="67"/>
      <c r="AA929" s="67"/>
      <c r="AB929" s="67"/>
      <c r="AC929" s="67"/>
      <c r="AD929" s="67"/>
      <c r="AE929" s="67"/>
      <c r="AF929" s="67"/>
      <c r="AG929" s="67"/>
      <c r="AH929" s="67"/>
      <c r="AI929" s="67"/>
      <c r="AJ929" s="67"/>
      <c r="AK929" s="67"/>
    </row>
    <row r="930" spans="7:37">
      <c r="G930" s="67"/>
      <c r="H930" s="67"/>
      <c r="I930" s="67"/>
      <c r="J930" s="67"/>
      <c r="K930" s="67"/>
      <c r="L930" s="67"/>
      <c r="M930" s="67"/>
      <c r="N930" s="67"/>
      <c r="O930" s="67"/>
      <c r="P930" s="67"/>
      <c r="Q930" s="67"/>
      <c r="R930" s="67"/>
      <c r="S930" s="67"/>
      <c r="T930" s="67"/>
      <c r="U930" s="67"/>
      <c r="V930" s="67"/>
      <c r="W930" s="67"/>
      <c r="X930" s="67"/>
      <c r="Y930" s="67"/>
      <c r="Z930" s="67"/>
      <c r="AA930" s="67"/>
      <c r="AB930" s="67"/>
      <c r="AC930" s="67"/>
      <c r="AD930" s="67"/>
      <c r="AE930" s="67"/>
      <c r="AF930" s="67"/>
      <c r="AG930" s="67"/>
      <c r="AH930" s="67"/>
      <c r="AI930" s="67"/>
      <c r="AJ930" s="67"/>
      <c r="AK930" s="67"/>
    </row>
    <row r="931" spans="7:37">
      <c r="G931" s="67"/>
      <c r="H931" s="67"/>
      <c r="I931" s="67"/>
      <c r="J931" s="67"/>
      <c r="K931" s="67"/>
      <c r="L931" s="67"/>
      <c r="M931" s="67"/>
      <c r="N931" s="67"/>
      <c r="O931" s="67"/>
      <c r="P931" s="67"/>
      <c r="Q931" s="67"/>
      <c r="R931" s="67"/>
      <c r="S931" s="67"/>
      <c r="T931" s="67"/>
      <c r="U931" s="67"/>
      <c r="V931" s="67"/>
      <c r="W931" s="67"/>
      <c r="X931" s="67"/>
      <c r="Y931" s="67"/>
      <c r="Z931" s="67"/>
      <c r="AA931" s="67"/>
      <c r="AB931" s="67"/>
      <c r="AC931" s="67"/>
      <c r="AD931" s="67"/>
      <c r="AE931" s="67"/>
      <c r="AF931" s="67"/>
      <c r="AG931" s="67"/>
      <c r="AH931" s="67"/>
      <c r="AI931" s="67"/>
      <c r="AJ931" s="67"/>
      <c r="AK931" s="67"/>
    </row>
    <row r="932" spans="7:37">
      <c r="G932" s="67"/>
      <c r="H932" s="67"/>
      <c r="I932" s="67"/>
      <c r="J932" s="67"/>
      <c r="K932" s="67"/>
      <c r="L932" s="67"/>
      <c r="M932" s="67"/>
      <c r="N932" s="67"/>
      <c r="O932" s="67"/>
      <c r="P932" s="67"/>
      <c r="Q932" s="67"/>
      <c r="R932" s="67"/>
      <c r="S932" s="67"/>
      <c r="T932" s="67"/>
      <c r="U932" s="67"/>
      <c r="V932" s="67"/>
      <c r="W932" s="67"/>
      <c r="X932" s="67"/>
      <c r="Y932" s="67"/>
      <c r="Z932" s="67"/>
      <c r="AA932" s="67"/>
      <c r="AB932" s="67"/>
      <c r="AC932" s="67"/>
      <c r="AD932" s="67"/>
      <c r="AE932" s="67"/>
      <c r="AF932" s="67"/>
      <c r="AG932" s="67"/>
      <c r="AH932" s="67"/>
      <c r="AI932" s="67"/>
      <c r="AJ932" s="67"/>
      <c r="AK932" s="67"/>
    </row>
    <row r="933" spans="7:37">
      <c r="G933" s="67"/>
      <c r="H933" s="67"/>
      <c r="I933" s="67"/>
      <c r="J933" s="67"/>
      <c r="K933" s="67"/>
      <c r="L933" s="67"/>
      <c r="M933" s="67"/>
      <c r="N933" s="67"/>
      <c r="O933" s="67"/>
      <c r="P933" s="67"/>
      <c r="Q933" s="67"/>
      <c r="R933" s="67"/>
      <c r="S933" s="67"/>
      <c r="T933" s="67"/>
      <c r="U933" s="67"/>
      <c r="V933" s="67"/>
      <c r="W933" s="67"/>
      <c r="X933" s="67"/>
      <c r="Y933" s="67"/>
      <c r="Z933" s="67"/>
      <c r="AA933" s="67"/>
      <c r="AB933" s="67"/>
      <c r="AC933" s="67"/>
      <c r="AD933" s="67"/>
      <c r="AE933" s="67"/>
      <c r="AF933" s="67"/>
      <c r="AG933" s="67"/>
      <c r="AH933" s="67"/>
      <c r="AI933" s="67"/>
      <c r="AJ933" s="67"/>
      <c r="AK933" s="67"/>
    </row>
    <row r="934" spans="7:37">
      <c r="G934" s="67"/>
      <c r="H934" s="67"/>
      <c r="I934" s="67"/>
      <c r="J934" s="67"/>
      <c r="K934" s="67"/>
      <c r="L934" s="67"/>
      <c r="M934" s="67"/>
      <c r="N934" s="67"/>
      <c r="O934" s="67"/>
      <c r="P934" s="67"/>
      <c r="Q934" s="67"/>
      <c r="R934" s="67"/>
      <c r="S934" s="67"/>
      <c r="T934" s="67"/>
      <c r="U934" s="67"/>
      <c r="V934" s="67"/>
      <c r="W934" s="67"/>
      <c r="X934" s="67"/>
      <c r="Y934" s="67"/>
      <c r="Z934" s="67"/>
      <c r="AA934" s="67"/>
      <c r="AB934" s="67"/>
      <c r="AC934" s="67"/>
      <c r="AD934" s="67"/>
      <c r="AE934" s="67"/>
      <c r="AF934" s="67"/>
      <c r="AG934" s="67"/>
      <c r="AH934" s="67"/>
      <c r="AI934" s="67"/>
      <c r="AJ934" s="67"/>
      <c r="AK934" s="67"/>
    </row>
    <row r="935" spans="7:37">
      <c r="G935" s="67"/>
      <c r="H935" s="67"/>
      <c r="I935" s="67"/>
      <c r="J935" s="67"/>
      <c r="K935" s="67"/>
      <c r="L935" s="67"/>
      <c r="M935" s="67"/>
      <c r="N935" s="67"/>
      <c r="O935" s="67"/>
      <c r="P935" s="67"/>
      <c r="Q935" s="67"/>
      <c r="R935" s="67"/>
      <c r="S935" s="67"/>
      <c r="T935" s="67"/>
      <c r="U935" s="67"/>
      <c r="V935" s="67"/>
      <c r="W935" s="67"/>
      <c r="X935" s="67"/>
      <c r="Y935" s="67"/>
      <c r="Z935" s="67"/>
      <c r="AA935" s="67"/>
      <c r="AB935" s="67"/>
      <c r="AC935" s="67"/>
      <c r="AD935" s="67"/>
      <c r="AE935" s="67"/>
      <c r="AF935" s="67"/>
      <c r="AG935" s="67"/>
      <c r="AH935" s="67"/>
      <c r="AI935" s="67"/>
      <c r="AJ935" s="67"/>
      <c r="AK935" s="67"/>
    </row>
    <row r="936" spans="7:37">
      <c r="G936" s="67"/>
      <c r="H936" s="67"/>
      <c r="I936" s="67"/>
      <c r="J936" s="67"/>
      <c r="K936" s="67"/>
      <c r="L936" s="67"/>
      <c r="M936" s="67"/>
      <c r="N936" s="67"/>
      <c r="O936" s="67"/>
      <c r="P936" s="67"/>
      <c r="Q936" s="67"/>
      <c r="R936" s="67"/>
      <c r="S936" s="67"/>
      <c r="T936" s="67"/>
      <c r="U936" s="67"/>
      <c r="V936" s="67"/>
      <c r="W936" s="67"/>
      <c r="X936" s="67"/>
      <c r="Y936" s="67"/>
      <c r="Z936" s="67"/>
      <c r="AA936" s="67"/>
      <c r="AB936" s="67"/>
      <c r="AC936" s="67"/>
      <c r="AD936" s="67"/>
      <c r="AE936" s="67"/>
      <c r="AF936" s="67"/>
      <c r="AG936" s="67"/>
      <c r="AH936" s="67"/>
      <c r="AI936" s="67"/>
      <c r="AJ936" s="67"/>
      <c r="AK936" s="67"/>
    </row>
    <row r="937" spans="7:37">
      <c r="G937" s="67"/>
      <c r="H937" s="67"/>
      <c r="I937" s="67"/>
      <c r="J937" s="67"/>
      <c r="K937" s="67"/>
      <c r="L937" s="67"/>
      <c r="M937" s="67"/>
      <c r="N937" s="67"/>
      <c r="O937" s="67"/>
      <c r="P937" s="67"/>
      <c r="Q937" s="67"/>
      <c r="R937" s="67"/>
      <c r="S937" s="67"/>
      <c r="T937" s="67"/>
      <c r="U937" s="67"/>
      <c r="V937" s="67"/>
      <c r="W937" s="67"/>
      <c r="X937" s="67"/>
      <c r="Y937" s="67"/>
      <c r="Z937" s="67"/>
      <c r="AA937" s="67"/>
      <c r="AB937" s="67"/>
      <c r="AC937" s="67"/>
      <c r="AD937" s="67"/>
      <c r="AE937" s="67"/>
      <c r="AF937" s="67"/>
      <c r="AG937" s="67"/>
      <c r="AH937" s="67"/>
      <c r="AI937" s="67"/>
      <c r="AJ937" s="67"/>
      <c r="AK937" s="67"/>
    </row>
    <row r="938" spans="7:37">
      <c r="G938" s="67"/>
      <c r="H938" s="67"/>
      <c r="I938" s="67"/>
      <c r="J938" s="67"/>
      <c r="K938" s="67"/>
      <c r="L938" s="67"/>
      <c r="M938" s="67"/>
      <c r="N938" s="67"/>
      <c r="O938" s="67"/>
      <c r="P938" s="67"/>
      <c r="Q938" s="67"/>
      <c r="R938" s="67"/>
      <c r="S938" s="67"/>
      <c r="T938" s="67"/>
      <c r="U938" s="67"/>
      <c r="V938" s="67"/>
      <c r="W938" s="67"/>
      <c r="X938" s="67"/>
      <c r="Y938" s="67"/>
      <c r="Z938" s="67"/>
      <c r="AA938" s="67"/>
      <c r="AB938" s="67"/>
      <c r="AC938" s="67"/>
      <c r="AD938" s="67"/>
      <c r="AE938" s="67"/>
      <c r="AF938" s="67"/>
      <c r="AG938" s="67"/>
      <c r="AH938" s="67"/>
      <c r="AI938" s="67"/>
      <c r="AJ938" s="67"/>
      <c r="AK938" s="67"/>
    </row>
    <row r="939" spans="7:37">
      <c r="G939" s="67"/>
      <c r="H939" s="67"/>
      <c r="I939" s="67"/>
      <c r="J939" s="67"/>
      <c r="K939" s="67"/>
      <c r="L939" s="67"/>
      <c r="M939" s="67"/>
      <c r="N939" s="67"/>
      <c r="O939" s="67"/>
      <c r="P939" s="67"/>
      <c r="Q939" s="67"/>
      <c r="R939" s="67"/>
      <c r="S939" s="67"/>
      <c r="T939" s="67"/>
      <c r="U939" s="67"/>
      <c r="V939" s="67"/>
      <c r="W939" s="67"/>
      <c r="X939" s="67"/>
      <c r="Y939" s="67"/>
      <c r="Z939" s="67"/>
      <c r="AA939" s="67"/>
      <c r="AB939" s="67"/>
      <c r="AC939" s="67"/>
      <c r="AD939" s="67"/>
      <c r="AE939" s="67"/>
      <c r="AF939" s="67"/>
      <c r="AG939" s="67"/>
      <c r="AH939" s="67"/>
      <c r="AI939" s="67"/>
      <c r="AJ939" s="67"/>
      <c r="AK939" s="67"/>
    </row>
    <row r="940" spans="7:37">
      <c r="G940" s="67"/>
      <c r="H940" s="67"/>
      <c r="I940" s="67"/>
      <c r="J940" s="67"/>
      <c r="K940" s="67"/>
      <c r="L940" s="67"/>
      <c r="M940" s="67"/>
      <c r="N940" s="67"/>
      <c r="O940" s="67"/>
      <c r="P940" s="67"/>
      <c r="Q940" s="67"/>
      <c r="R940" s="67"/>
      <c r="S940" s="67"/>
      <c r="T940" s="67"/>
      <c r="U940" s="67"/>
      <c r="V940" s="67"/>
      <c r="W940" s="67"/>
      <c r="X940" s="67"/>
      <c r="Y940" s="67"/>
      <c r="Z940" s="67"/>
      <c r="AA940" s="67"/>
      <c r="AB940" s="67"/>
      <c r="AC940" s="67"/>
      <c r="AD940" s="67"/>
      <c r="AE940" s="67"/>
      <c r="AF940" s="67"/>
      <c r="AG940" s="67"/>
      <c r="AH940" s="67"/>
      <c r="AI940" s="67"/>
      <c r="AJ940" s="67"/>
      <c r="AK940" s="67"/>
    </row>
    <row r="941" spans="7:37">
      <c r="G941" s="67"/>
      <c r="H941" s="67"/>
      <c r="I941" s="67"/>
      <c r="J941" s="67"/>
      <c r="K941" s="67"/>
      <c r="L941" s="67"/>
      <c r="M941" s="67"/>
      <c r="N941" s="67"/>
      <c r="O941" s="67"/>
      <c r="P941" s="67"/>
      <c r="Q941" s="67"/>
      <c r="R941" s="67"/>
      <c r="S941" s="67"/>
      <c r="T941" s="67"/>
      <c r="U941" s="67"/>
      <c r="V941" s="67"/>
      <c r="W941" s="67"/>
      <c r="X941" s="67"/>
      <c r="Y941" s="67"/>
      <c r="Z941" s="67"/>
      <c r="AA941" s="67"/>
      <c r="AB941" s="67"/>
      <c r="AC941" s="67"/>
      <c r="AD941" s="67"/>
      <c r="AE941" s="67"/>
      <c r="AF941" s="67"/>
      <c r="AG941" s="67"/>
      <c r="AH941" s="67"/>
      <c r="AI941" s="67"/>
      <c r="AJ941" s="67"/>
      <c r="AK941" s="67"/>
    </row>
    <row r="942" spans="7:37">
      <c r="G942" s="67"/>
      <c r="H942" s="67"/>
      <c r="I942" s="67"/>
      <c r="J942" s="67"/>
      <c r="K942" s="67"/>
      <c r="L942" s="67"/>
      <c r="M942" s="67"/>
      <c r="N942" s="67"/>
      <c r="O942" s="67"/>
      <c r="P942" s="67"/>
      <c r="Q942" s="67"/>
      <c r="R942" s="67"/>
      <c r="S942" s="67"/>
      <c r="T942" s="67"/>
      <c r="U942" s="67"/>
      <c r="V942" s="67"/>
      <c r="W942" s="67"/>
      <c r="X942" s="67"/>
      <c r="Y942" s="67"/>
      <c r="Z942" s="67"/>
      <c r="AA942" s="67"/>
      <c r="AB942" s="67"/>
      <c r="AC942" s="67"/>
      <c r="AD942" s="67"/>
      <c r="AE942" s="67"/>
      <c r="AF942" s="67"/>
      <c r="AG942" s="67"/>
      <c r="AH942" s="67"/>
      <c r="AI942" s="67"/>
      <c r="AJ942" s="67"/>
      <c r="AK942" s="67"/>
    </row>
    <row r="943" spans="7:37">
      <c r="G943" s="67"/>
      <c r="H943" s="67"/>
      <c r="I943" s="67"/>
      <c r="J943" s="67"/>
      <c r="K943" s="67"/>
      <c r="L943" s="67"/>
      <c r="M943" s="67"/>
      <c r="N943" s="67"/>
      <c r="O943" s="67"/>
      <c r="P943" s="67"/>
      <c r="Q943" s="67"/>
      <c r="R943" s="67"/>
      <c r="S943" s="67"/>
      <c r="T943" s="67"/>
      <c r="U943" s="67"/>
      <c r="V943" s="67"/>
      <c r="W943" s="67"/>
      <c r="X943" s="67"/>
      <c r="Y943" s="67"/>
      <c r="Z943" s="67"/>
      <c r="AA943" s="67"/>
      <c r="AB943" s="67"/>
      <c r="AC943" s="67"/>
      <c r="AD943" s="67"/>
      <c r="AE943" s="67"/>
      <c r="AF943" s="67"/>
      <c r="AG943" s="67"/>
      <c r="AH943" s="67"/>
      <c r="AI943" s="67"/>
      <c r="AJ943" s="67"/>
      <c r="AK943" s="67"/>
    </row>
    <row r="944" spans="7:37">
      <c r="G944" s="67"/>
      <c r="H944" s="67"/>
      <c r="I944" s="67"/>
      <c r="J944" s="67"/>
      <c r="K944" s="67"/>
      <c r="L944" s="67"/>
      <c r="M944" s="67"/>
      <c r="N944" s="67"/>
      <c r="O944" s="67"/>
      <c r="P944" s="67"/>
      <c r="Q944" s="67"/>
      <c r="R944" s="67"/>
      <c r="S944" s="67"/>
      <c r="T944" s="67"/>
      <c r="U944" s="67"/>
      <c r="V944" s="67"/>
      <c r="W944" s="67"/>
      <c r="X944" s="67"/>
      <c r="Y944" s="67"/>
      <c r="Z944" s="67"/>
      <c r="AA944" s="67"/>
      <c r="AB944" s="67"/>
      <c r="AC944" s="67"/>
      <c r="AD944" s="67"/>
      <c r="AE944" s="67"/>
      <c r="AF944" s="67"/>
      <c r="AG944" s="67"/>
      <c r="AH944" s="67"/>
      <c r="AI944" s="67"/>
      <c r="AJ944" s="67"/>
      <c r="AK944" s="67"/>
    </row>
    <row r="945" spans="7:37">
      <c r="G945" s="67"/>
      <c r="H945" s="67"/>
      <c r="I945" s="67"/>
      <c r="J945" s="67"/>
      <c r="K945" s="67"/>
      <c r="L945" s="67"/>
      <c r="M945" s="67"/>
      <c r="N945" s="67"/>
      <c r="O945" s="67"/>
      <c r="P945" s="67"/>
      <c r="Q945" s="67"/>
      <c r="R945" s="67"/>
      <c r="S945" s="67"/>
      <c r="T945" s="67"/>
      <c r="U945" s="67"/>
      <c r="V945" s="67"/>
      <c r="W945" s="67"/>
      <c r="X945" s="67"/>
      <c r="Y945" s="67"/>
      <c r="Z945" s="67"/>
      <c r="AA945" s="67"/>
      <c r="AB945" s="67"/>
      <c r="AC945" s="67"/>
      <c r="AD945" s="67"/>
      <c r="AE945" s="67"/>
      <c r="AF945" s="67"/>
      <c r="AG945" s="67"/>
      <c r="AH945" s="67"/>
      <c r="AI945" s="67"/>
      <c r="AJ945" s="67"/>
      <c r="AK945" s="67"/>
    </row>
    <row r="946" spans="7:37">
      <c r="G946" s="67"/>
      <c r="H946" s="67"/>
      <c r="I946" s="67"/>
      <c r="J946" s="67"/>
      <c r="K946" s="67"/>
      <c r="L946" s="67"/>
      <c r="M946" s="67"/>
      <c r="N946" s="67"/>
      <c r="O946" s="67"/>
      <c r="P946" s="67"/>
      <c r="Q946" s="67"/>
      <c r="R946" s="67"/>
      <c r="S946" s="67"/>
      <c r="T946" s="67"/>
      <c r="U946" s="67"/>
      <c r="V946" s="67"/>
      <c r="W946" s="67"/>
      <c r="X946" s="67"/>
      <c r="Y946" s="67"/>
      <c r="Z946" s="67"/>
      <c r="AA946" s="67"/>
      <c r="AB946" s="67"/>
      <c r="AC946" s="67"/>
      <c r="AD946" s="67"/>
      <c r="AE946" s="67"/>
      <c r="AF946" s="67"/>
      <c r="AG946" s="67"/>
      <c r="AH946" s="67"/>
      <c r="AI946" s="67"/>
      <c r="AJ946" s="67"/>
      <c r="AK946" s="67"/>
    </row>
    <row r="947" spans="7:37">
      <c r="G947" s="67"/>
      <c r="H947" s="67"/>
      <c r="I947" s="67"/>
      <c r="J947" s="67"/>
      <c r="K947" s="67"/>
      <c r="L947" s="67"/>
      <c r="M947" s="67"/>
      <c r="N947" s="67"/>
      <c r="O947" s="67"/>
      <c r="P947" s="67"/>
      <c r="Q947" s="67"/>
      <c r="R947" s="67"/>
      <c r="S947" s="67"/>
      <c r="T947" s="67"/>
      <c r="U947" s="67"/>
      <c r="V947" s="67"/>
      <c r="W947" s="67"/>
      <c r="X947" s="67"/>
      <c r="Y947" s="67"/>
      <c r="Z947" s="67"/>
      <c r="AA947" s="67"/>
      <c r="AB947" s="67"/>
      <c r="AC947" s="67"/>
      <c r="AD947" s="67"/>
      <c r="AE947" s="67"/>
      <c r="AF947" s="67"/>
      <c r="AG947" s="67"/>
      <c r="AH947" s="67"/>
      <c r="AI947" s="67"/>
      <c r="AJ947" s="67"/>
      <c r="AK947" s="67"/>
    </row>
    <row r="948" spans="7:37">
      <c r="G948" s="67"/>
      <c r="H948" s="67"/>
      <c r="I948" s="67"/>
      <c r="J948" s="67"/>
      <c r="K948" s="67"/>
      <c r="L948" s="67"/>
      <c r="M948" s="67"/>
      <c r="N948" s="67"/>
      <c r="O948" s="67"/>
      <c r="P948" s="67"/>
      <c r="Q948" s="67"/>
      <c r="R948" s="67"/>
      <c r="S948" s="67"/>
      <c r="T948" s="67"/>
      <c r="U948" s="67"/>
      <c r="V948" s="67"/>
      <c r="W948" s="67"/>
      <c r="X948" s="67"/>
      <c r="Y948" s="67"/>
      <c r="Z948" s="67"/>
      <c r="AA948" s="67"/>
      <c r="AB948" s="67"/>
      <c r="AC948" s="67"/>
      <c r="AD948" s="67"/>
      <c r="AE948" s="67"/>
      <c r="AF948" s="67"/>
      <c r="AG948" s="67"/>
      <c r="AH948" s="67"/>
      <c r="AI948" s="67"/>
      <c r="AJ948" s="67"/>
      <c r="AK948" s="67"/>
    </row>
    <row r="949" spans="7:37">
      <c r="G949" s="67"/>
      <c r="H949" s="67"/>
      <c r="I949" s="67"/>
      <c r="J949" s="67"/>
      <c r="K949" s="67"/>
      <c r="L949" s="67"/>
      <c r="M949" s="67"/>
      <c r="N949" s="67"/>
      <c r="O949" s="67"/>
      <c r="P949" s="67"/>
      <c r="Q949" s="67"/>
      <c r="R949" s="67"/>
      <c r="S949" s="67"/>
      <c r="T949" s="67"/>
      <c r="U949" s="67"/>
      <c r="V949" s="67"/>
      <c r="W949" s="67"/>
      <c r="X949" s="67"/>
      <c r="Y949" s="67"/>
      <c r="Z949" s="67"/>
      <c r="AA949" s="67"/>
      <c r="AB949" s="67"/>
      <c r="AC949" s="67"/>
      <c r="AD949" s="67"/>
      <c r="AE949" s="67"/>
      <c r="AF949" s="67"/>
      <c r="AG949" s="67"/>
      <c r="AH949" s="67"/>
      <c r="AI949" s="67"/>
      <c r="AJ949" s="67"/>
      <c r="AK949" s="67"/>
    </row>
    <row r="950" spans="7:37">
      <c r="G950" s="67"/>
      <c r="H950" s="67"/>
      <c r="I950" s="67"/>
      <c r="J950" s="67"/>
      <c r="K950" s="67"/>
      <c r="L950" s="67"/>
      <c r="M950" s="67"/>
      <c r="N950" s="67"/>
      <c r="O950" s="67"/>
      <c r="P950" s="67"/>
      <c r="Q950" s="67"/>
      <c r="R950" s="67"/>
      <c r="S950" s="67"/>
      <c r="T950" s="67"/>
      <c r="U950" s="67"/>
      <c r="V950" s="67"/>
      <c r="W950" s="67"/>
      <c r="X950" s="67"/>
      <c r="Y950" s="67"/>
      <c r="Z950" s="67"/>
      <c r="AA950" s="67"/>
      <c r="AB950" s="67"/>
      <c r="AC950" s="67"/>
      <c r="AD950" s="67"/>
      <c r="AE950" s="67"/>
      <c r="AF950" s="67"/>
      <c r="AG950" s="67"/>
      <c r="AH950" s="67"/>
      <c r="AI950" s="67"/>
      <c r="AJ950" s="67"/>
      <c r="AK950" s="67"/>
    </row>
    <row r="951" spans="7:37">
      <c r="G951" s="67"/>
      <c r="H951" s="67"/>
      <c r="I951" s="67"/>
      <c r="J951" s="67"/>
      <c r="K951" s="67"/>
      <c r="L951" s="67"/>
      <c r="M951" s="67"/>
      <c r="N951" s="67"/>
      <c r="O951" s="67"/>
      <c r="P951" s="67"/>
      <c r="Q951" s="67"/>
      <c r="R951" s="67"/>
      <c r="S951" s="67"/>
      <c r="T951" s="67"/>
      <c r="U951" s="67"/>
      <c r="V951" s="67"/>
      <c r="W951" s="67"/>
      <c r="X951" s="67"/>
      <c r="Y951" s="67"/>
      <c r="Z951" s="67"/>
      <c r="AA951" s="67"/>
      <c r="AB951" s="67"/>
      <c r="AC951" s="67"/>
      <c r="AD951" s="67"/>
      <c r="AE951" s="67"/>
      <c r="AF951" s="67"/>
      <c r="AG951" s="67"/>
      <c r="AH951" s="67"/>
      <c r="AI951" s="67"/>
      <c r="AJ951" s="67"/>
      <c r="AK951" s="67"/>
    </row>
    <row r="952" spans="7:37">
      <c r="G952" s="67"/>
      <c r="H952" s="67"/>
      <c r="I952" s="67"/>
      <c r="J952" s="67"/>
      <c r="K952" s="67"/>
      <c r="L952" s="67"/>
      <c r="M952" s="67"/>
      <c r="N952" s="67"/>
      <c r="O952" s="67"/>
      <c r="P952" s="67"/>
      <c r="Q952" s="67"/>
      <c r="R952" s="67"/>
      <c r="S952" s="67"/>
      <c r="T952" s="67"/>
      <c r="U952" s="67"/>
      <c r="V952" s="67"/>
      <c r="W952" s="67"/>
      <c r="X952" s="67"/>
      <c r="Y952" s="67"/>
      <c r="Z952" s="67"/>
      <c r="AA952" s="67"/>
      <c r="AB952" s="67"/>
      <c r="AC952" s="67"/>
      <c r="AD952" s="67"/>
      <c r="AE952" s="67"/>
      <c r="AF952" s="67"/>
      <c r="AG952" s="67"/>
      <c r="AH952" s="67"/>
      <c r="AI952" s="67"/>
      <c r="AJ952" s="67"/>
      <c r="AK952" s="67"/>
    </row>
    <row r="953" spans="7:37">
      <c r="G953" s="67"/>
      <c r="H953" s="67"/>
      <c r="I953" s="67"/>
      <c r="J953" s="67"/>
      <c r="K953" s="67"/>
      <c r="L953" s="67"/>
      <c r="M953" s="67"/>
      <c r="N953" s="67"/>
      <c r="O953" s="67"/>
      <c r="P953" s="67"/>
      <c r="Q953" s="67"/>
      <c r="R953" s="67"/>
      <c r="S953" s="67"/>
      <c r="T953" s="67"/>
      <c r="U953" s="67"/>
      <c r="V953" s="67"/>
      <c r="W953" s="67"/>
      <c r="X953" s="67"/>
      <c r="Y953" s="67"/>
      <c r="Z953" s="67"/>
      <c r="AA953" s="67"/>
      <c r="AB953" s="67"/>
      <c r="AC953" s="67"/>
      <c r="AD953" s="67"/>
      <c r="AE953" s="67"/>
      <c r="AF953" s="67"/>
      <c r="AG953" s="67"/>
      <c r="AH953" s="67"/>
      <c r="AI953" s="67"/>
      <c r="AJ953" s="67"/>
      <c r="AK953" s="67"/>
    </row>
    <row r="954" spans="7:37">
      <c r="G954" s="67"/>
      <c r="H954" s="67"/>
      <c r="I954" s="67"/>
      <c r="J954" s="67"/>
      <c r="K954" s="67"/>
      <c r="L954" s="67"/>
      <c r="M954" s="67"/>
      <c r="N954" s="67"/>
      <c r="O954" s="67"/>
      <c r="P954" s="67"/>
      <c r="Q954" s="67"/>
      <c r="R954" s="67"/>
      <c r="S954" s="67"/>
      <c r="T954" s="67"/>
      <c r="U954" s="67"/>
      <c r="V954" s="67"/>
      <c r="W954" s="67"/>
      <c r="X954" s="67"/>
      <c r="Y954" s="67"/>
      <c r="Z954" s="67"/>
      <c r="AA954" s="67"/>
      <c r="AB954" s="67"/>
      <c r="AC954" s="67"/>
      <c r="AD954" s="67"/>
      <c r="AE954" s="67"/>
      <c r="AF954" s="67"/>
      <c r="AG954" s="67"/>
      <c r="AH954" s="67"/>
      <c r="AI954" s="67"/>
      <c r="AJ954" s="67"/>
      <c r="AK954" s="67"/>
    </row>
    <row r="955" spans="7:37">
      <c r="G955" s="67"/>
      <c r="H955" s="67"/>
      <c r="I955" s="67"/>
      <c r="J955" s="67"/>
      <c r="K955" s="67"/>
      <c r="L955" s="67"/>
      <c r="M955" s="67"/>
      <c r="N955" s="67"/>
      <c r="O955" s="67"/>
      <c r="P955" s="67"/>
      <c r="Q955" s="67"/>
      <c r="R955" s="67"/>
      <c r="S955" s="67"/>
      <c r="T955" s="67"/>
      <c r="U955" s="67"/>
      <c r="V955" s="67"/>
      <c r="W955" s="67"/>
      <c r="X955" s="67"/>
      <c r="Y955" s="67"/>
      <c r="Z955" s="67"/>
      <c r="AA955" s="67"/>
      <c r="AB955" s="67"/>
      <c r="AC955" s="67"/>
      <c r="AD955" s="67"/>
      <c r="AE955" s="67"/>
      <c r="AF955" s="67"/>
      <c r="AG955" s="67"/>
      <c r="AH955" s="67"/>
      <c r="AI955" s="67"/>
      <c r="AJ955" s="67"/>
      <c r="AK955" s="67"/>
    </row>
    <row r="956" spans="7:37">
      <c r="G956" s="67"/>
      <c r="H956" s="67"/>
      <c r="I956" s="67"/>
      <c r="J956" s="67"/>
      <c r="K956" s="67"/>
      <c r="L956" s="67"/>
      <c r="M956" s="67"/>
      <c r="N956" s="67"/>
      <c r="O956" s="67"/>
      <c r="P956" s="67"/>
      <c r="Q956" s="67"/>
      <c r="R956" s="67"/>
      <c r="S956" s="67"/>
      <c r="T956" s="67"/>
      <c r="U956" s="67"/>
      <c r="V956" s="67"/>
      <c r="W956" s="67"/>
      <c r="X956" s="67"/>
      <c r="Y956" s="67"/>
      <c r="Z956" s="67"/>
      <c r="AA956" s="67"/>
      <c r="AB956" s="67"/>
      <c r="AC956" s="67"/>
      <c r="AD956" s="67"/>
      <c r="AE956" s="67"/>
      <c r="AF956" s="67"/>
      <c r="AG956" s="67"/>
      <c r="AH956" s="67"/>
      <c r="AI956" s="67"/>
      <c r="AJ956" s="67"/>
      <c r="AK956" s="67"/>
    </row>
    <row r="957" spans="7:37">
      <c r="G957" s="67"/>
      <c r="H957" s="67"/>
      <c r="I957" s="67"/>
      <c r="J957" s="67"/>
      <c r="K957" s="67"/>
      <c r="L957" s="67"/>
      <c r="M957" s="67"/>
      <c r="N957" s="67"/>
      <c r="O957" s="67"/>
      <c r="P957" s="67"/>
      <c r="Q957" s="67"/>
      <c r="R957" s="67"/>
      <c r="S957" s="67"/>
      <c r="T957" s="67"/>
      <c r="U957" s="67"/>
      <c r="V957" s="67"/>
      <c r="W957" s="67"/>
      <c r="X957" s="67"/>
      <c r="Y957" s="67"/>
      <c r="Z957" s="67"/>
      <c r="AA957" s="67"/>
      <c r="AB957" s="67"/>
      <c r="AC957" s="67"/>
      <c r="AD957" s="67"/>
      <c r="AE957" s="67"/>
      <c r="AF957" s="67"/>
      <c r="AG957" s="67"/>
      <c r="AH957" s="67"/>
      <c r="AI957" s="67"/>
      <c r="AJ957" s="67"/>
      <c r="AK957" s="67"/>
    </row>
    <row r="958" spans="7:37">
      <c r="G958" s="67"/>
      <c r="H958" s="67"/>
      <c r="I958" s="67"/>
      <c r="J958" s="67"/>
      <c r="K958" s="67"/>
      <c r="L958" s="67"/>
      <c r="M958" s="67"/>
      <c r="N958" s="67"/>
      <c r="O958" s="67"/>
      <c r="P958" s="67"/>
      <c r="Q958" s="67"/>
      <c r="R958" s="67"/>
      <c r="S958" s="67"/>
      <c r="T958" s="67"/>
      <c r="U958" s="67"/>
      <c r="V958" s="67"/>
      <c r="W958" s="67"/>
      <c r="X958" s="67"/>
      <c r="Y958" s="67"/>
      <c r="Z958" s="67"/>
      <c r="AA958" s="67"/>
      <c r="AB958" s="67"/>
      <c r="AC958" s="67"/>
      <c r="AD958" s="67"/>
      <c r="AE958" s="67"/>
      <c r="AF958" s="67"/>
      <c r="AG958" s="67"/>
      <c r="AH958" s="67"/>
      <c r="AI958" s="67"/>
      <c r="AJ958" s="67"/>
      <c r="AK958" s="67"/>
    </row>
    <row r="959" spans="7:37">
      <c r="G959" s="67"/>
      <c r="H959" s="67"/>
      <c r="I959" s="67"/>
      <c r="J959" s="67"/>
      <c r="K959" s="67"/>
      <c r="L959" s="67"/>
      <c r="M959" s="67"/>
      <c r="N959" s="67"/>
      <c r="O959" s="67"/>
      <c r="P959" s="67"/>
      <c r="Q959" s="67"/>
      <c r="R959" s="67"/>
      <c r="S959" s="67"/>
      <c r="T959" s="67"/>
      <c r="U959" s="67"/>
      <c r="V959" s="67"/>
      <c r="W959" s="67"/>
      <c r="X959" s="67"/>
      <c r="Y959" s="67"/>
      <c r="Z959" s="67"/>
      <c r="AA959" s="67"/>
      <c r="AB959" s="67"/>
      <c r="AC959" s="67"/>
      <c r="AD959" s="67"/>
      <c r="AE959" s="67"/>
      <c r="AF959" s="67"/>
      <c r="AG959" s="67"/>
      <c r="AH959" s="67"/>
      <c r="AI959" s="67"/>
      <c r="AJ959" s="67"/>
      <c r="AK959" s="67"/>
    </row>
    <row r="960" spans="7:37">
      <c r="G960" s="67"/>
      <c r="H960" s="67"/>
      <c r="I960" s="67"/>
      <c r="J960" s="67"/>
      <c r="K960" s="67"/>
      <c r="L960" s="67"/>
      <c r="M960" s="67"/>
      <c r="N960" s="67"/>
      <c r="O960" s="67"/>
      <c r="P960" s="67"/>
      <c r="Q960" s="67"/>
      <c r="R960" s="67"/>
      <c r="S960" s="67"/>
      <c r="T960" s="67"/>
      <c r="U960" s="67"/>
      <c r="V960" s="67"/>
      <c r="W960" s="67"/>
      <c r="X960" s="67"/>
      <c r="Y960" s="67"/>
      <c r="Z960" s="67"/>
      <c r="AA960" s="67"/>
      <c r="AB960" s="67"/>
      <c r="AC960" s="67"/>
      <c r="AD960" s="67"/>
      <c r="AE960" s="67"/>
      <c r="AF960" s="67"/>
      <c r="AG960" s="67"/>
      <c r="AH960" s="67"/>
      <c r="AI960" s="67"/>
      <c r="AJ960" s="67"/>
      <c r="AK960" s="67"/>
    </row>
    <row r="961" spans="7:37">
      <c r="G961" s="67"/>
      <c r="H961" s="67"/>
      <c r="I961" s="67"/>
      <c r="J961" s="67"/>
      <c r="K961" s="67"/>
      <c r="L961" s="67"/>
      <c r="M961" s="67"/>
      <c r="N961" s="67"/>
      <c r="O961" s="67"/>
      <c r="P961" s="67"/>
      <c r="Q961" s="67"/>
      <c r="R961" s="67"/>
      <c r="S961" s="67"/>
      <c r="T961" s="67"/>
      <c r="U961" s="67"/>
      <c r="V961" s="67"/>
      <c r="W961" s="67"/>
      <c r="X961" s="67"/>
      <c r="Y961" s="67"/>
      <c r="Z961" s="67"/>
      <c r="AA961" s="67"/>
      <c r="AB961" s="67"/>
      <c r="AC961" s="67"/>
      <c r="AD961" s="67"/>
      <c r="AE961" s="67"/>
      <c r="AF961" s="67"/>
      <c r="AG961" s="67"/>
      <c r="AH961" s="67"/>
      <c r="AI961" s="67"/>
      <c r="AJ961" s="67"/>
      <c r="AK961" s="67"/>
    </row>
    <row r="962" spans="7:37">
      <c r="G962" s="67"/>
      <c r="H962" s="67"/>
      <c r="I962" s="67"/>
      <c r="J962" s="67"/>
      <c r="K962" s="67"/>
      <c r="L962" s="67"/>
      <c r="M962" s="67"/>
      <c r="N962" s="67"/>
      <c r="O962" s="67"/>
      <c r="P962" s="67"/>
      <c r="Q962" s="67"/>
      <c r="R962" s="67"/>
      <c r="S962" s="67"/>
      <c r="T962" s="67"/>
      <c r="U962" s="67"/>
      <c r="V962" s="67"/>
      <c r="W962" s="67"/>
      <c r="X962" s="67"/>
      <c r="Y962" s="67"/>
      <c r="Z962" s="67"/>
      <c r="AA962" s="67"/>
      <c r="AB962" s="67"/>
      <c r="AC962" s="67"/>
      <c r="AD962" s="67"/>
      <c r="AE962" s="67"/>
      <c r="AF962" s="67"/>
      <c r="AG962" s="67"/>
      <c r="AH962" s="67"/>
      <c r="AI962" s="67"/>
      <c r="AJ962" s="67"/>
      <c r="AK962" s="67"/>
    </row>
    <row r="963" spans="7:37">
      <c r="G963" s="67"/>
      <c r="H963" s="67"/>
      <c r="I963" s="67"/>
      <c r="J963" s="67"/>
      <c r="K963" s="67"/>
      <c r="L963" s="67"/>
      <c r="M963" s="67"/>
      <c r="N963" s="67"/>
      <c r="O963" s="67"/>
      <c r="P963" s="67"/>
      <c r="Q963" s="67"/>
      <c r="R963" s="67"/>
      <c r="S963" s="67"/>
      <c r="T963" s="67"/>
      <c r="U963" s="67"/>
      <c r="V963" s="67"/>
      <c r="W963" s="67"/>
      <c r="X963" s="67"/>
      <c r="Y963" s="67"/>
      <c r="Z963" s="67"/>
      <c r="AA963" s="67"/>
      <c r="AB963" s="67"/>
      <c r="AC963" s="67"/>
      <c r="AD963" s="67"/>
      <c r="AE963" s="67"/>
      <c r="AF963" s="67"/>
      <c r="AG963" s="67"/>
      <c r="AH963" s="67"/>
      <c r="AI963" s="67"/>
      <c r="AJ963" s="67"/>
      <c r="AK963" s="67"/>
    </row>
    <row r="964" spans="7:37">
      <c r="G964" s="67"/>
      <c r="H964" s="67"/>
      <c r="I964" s="67"/>
      <c r="J964" s="67"/>
      <c r="K964" s="67"/>
      <c r="L964" s="67"/>
      <c r="M964" s="67"/>
      <c r="N964" s="67"/>
      <c r="O964" s="67"/>
      <c r="P964" s="67"/>
      <c r="Q964" s="67"/>
      <c r="R964" s="67"/>
      <c r="S964" s="67"/>
      <c r="T964" s="67"/>
      <c r="U964" s="67"/>
      <c r="V964" s="67"/>
      <c r="W964" s="67"/>
      <c r="X964" s="67"/>
      <c r="Y964" s="67"/>
      <c r="Z964" s="67"/>
      <c r="AA964" s="67"/>
      <c r="AB964" s="67"/>
      <c r="AC964" s="67"/>
      <c r="AD964" s="67"/>
      <c r="AE964" s="67"/>
      <c r="AF964" s="67"/>
      <c r="AG964" s="67"/>
      <c r="AH964" s="67"/>
      <c r="AI964" s="67"/>
      <c r="AJ964" s="67"/>
      <c r="AK964" s="67"/>
    </row>
    <row r="965" spans="7:37">
      <c r="G965" s="67"/>
      <c r="H965" s="67"/>
      <c r="I965" s="67"/>
      <c r="J965" s="67"/>
      <c r="K965" s="67"/>
      <c r="L965" s="67"/>
      <c r="M965" s="67"/>
      <c r="N965" s="67"/>
      <c r="O965" s="67"/>
      <c r="P965" s="67"/>
      <c r="Q965" s="67"/>
      <c r="R965" s="67"/>
      <c r="S965" s="67"/>
      <c r="T965" s="67"/>
      <c r="U965" s="67"/>
      <c r="V965" s="67"/>
      <c r="W965" s="67"/>
      <c r="X965" s="67"/>
      <c r="Y965" s="67"/>
      <c r="Z965" s="67"/>
      <c r="AA965" s="67"/>
      <c r="AB965" s="67"/>
      <c r="AC965" s="67"/>
      <c r="AD965" s="67"/>
      <c r="AE965" s="67"/>
      <c r="AF965" s="67"/>
      <c r="AG965" s="67"/>
      <c r="AH965" s="67"/>
      <c r="AI965" s="67"/>
      <c r="AJ965" s="67"/>
      <c r="AK965" s="67"/>
    </row>
    <row r="966" spans="7:37">
      <c r="G966" s="67"/>
      <c r="H966" s="67"/>
      <c r="I966" s="67"/>
      <c r="J966" s="67"/>
      <c r="K966" s="67"/>
      <c r="L966" s="67"/>
      <c r="M966" s="67"/>
      <c r="N966" s="67"/>
      <c r="O966" s="67"/>
      <c r="P966" s="67"/>
      <c r="Q966" s="67"/>
      <c r="R966" s="67"/>
      <c r="S966" s="67"/>
      <c r="T966" s="67"/>
      <c r="U966" s="67"/>
      <c r="V966" s="67"/>
      <c r="W966" s="67"/>
      <c r="X966" s="67"/>
      <c r="Y966" s="67"/>
      <c r="Z966" s="67"/>
      <c r="AA966" s="67"/>
      <c r="AB966" s="67"/>
      <c r="AC966" s="67"/>
      <c r="AD966" s="67"/>
      <c r="AE966" s="67"/>
      <c r="AF966" s="67"/>
      <c r="AG966" s="67"/>
      <c r="AH966" s="67"/>
      <c r="AI966" s="67"/>
      <c r="AJ966" s="67"/>
      <c r="AK966" s="67"/>
    </row>
    <row r="967" spans="7:37">
      <c r="G967" s="67"/>
      <c r="H967" s="67"/>
      <c r="I967" s="67"/>
      <c r="J967" s="67"/>
      <c r="K967" s="67"/>
      <c r="L967" s="67"/>
      <c r="M967" s="67"/>
      <c r="N967" s="67"/>
      <c r="O967" s="67"/>
      <c r="P967" s="67"/>
      <c r="Q967" s="67"/>
      <c r="R967" s="67"/>
      <c r="S967" s="67"/>
      <c r="T967" s="67"/>
      <c r="U967" s="67"/>
      <c r="V967" s="67"/>
      <c r="W967" s="67"/>
      <c r="X967" s="67"/>
      <c r="Y967" s="67"/>
      <c r="Z967" s="67"/>
      <c r="AA967" s="67"/>
      <c r="AB967" s="67"/>
      <c r="AC967" s="67"/>
      <c r="AD967" s="67"/>
      <c r="AE967" s="67"/>
      <c r="AF967" s="67"/>
      <c r="AG967" s="67"/>
      <c r="AH967" s="67"/>
      <c r="AI967" s="67"/>
      <c r="AJ967" s="67"/>
      <c r="AK967" s="67"/>
    </row>
    <row r="968" spans="7:37">
      <c r="G968" s="67"/>
      <c r="H968" s="67"/>
      <c r="I968" s="67"/>
      <c r="J968" s="67"/>
      <c r="K968" s="67"/>
      <c r="L968" s="67"/>
      <c r="M968" s="67"/>
      <c r="N968" s="67"/>
      <c r="O968" s="67"/>
      <c r="P968" s="67"/>
      <c r="Q968" s="67"/>
      <c r="R968" s="67"/>
      <c r="S968" s="67"/>
      <c r="T968" s="67"/>
      <c r="U968" s="67"/>
      <c r="V968" s="67"/>
      <c r="W968" s="67"/>
      <c r="X968" s="67"/>
      <c r="Y968" s="67"/>
      <c r="Z968" s="67"/>
      <c r="AA968" s="67"/>
      <c r="AB968" s="67"/>
      <c r="AC968" s="67"/>
      <c r="AD968" s="67"/>
      <c r="AE968" s="67"/>
      <c r="AF968" s="67"/>
      <c r="AG968" s="67"/>
      <c r="AH968" s="67"/>
      <c r="AI968" s="67"/>
      <c r="AJ968" s="67"/>
      <c r="AK968" s="67"/>
    </row>
    <row r="969" spans="7:37">
      <c r="G969" s="67"/>
      <c r="H969" s="67"/>
      <c r="I969" s="67"/>
      <c r="J969" s="67"/>
      <c r="K969" s="67"/>
      <c r="L969" s="67"/>
      <c r="M969" s="67"/>
      <c r="N969" s="67"/>
      <c r="O969" s="67"/>
      <c r="P969" s="67"/>
      <c r="Q969" s="67"/>
      <c r="R969" s="67"/>
      <c r="S969" s="67"/>
      <c r="T969" s="67"/>
      <c r="U969" s="67"/>
      <c r="V969" s="67"/>
      <c r="W969" s="67"/>
      <c r="X969" s="67"/>
      <c r="Y969" s="67"/>
      <c r="Z969" s="67"/>
      <c r="AA969" s="67"/>
      <c r="AB969" s="67"/>
      <c r="AC969" s="67"/>
      <c r="AD969" s="67"/>
      <c r="AE969" s="67"/>
      <c r="AF969" s="67"/>
      <c r="AG969" s="67"/>
      <c r="AH969" s="67"/>
      <c r="AI969" s="67"/>
      <c r="AJ969" s="67"/>
      <c r="AK969" s="67"/>
    </row>
    <row r="970" spans="7:37">
      <c r="G970" s="67"/>
      <c r="H970" s="67"/>
      <c r="I970" s="67"/>
      <c r="J970" s="67"/>
      <c r="K970" s="67"/>
      <c r="L970" s="67"/>
      <c r="M970" s="67"/>
      <c r="N970" s="67"/>
      <c r="O970" s="67"/>
      <c r="P970" s="67"/>
      <c r="Q970" s="67"/>
      <c r="R970" s="67"/>
      <c r="S970" s="67"/>
      <c r="T970" s="67"/>
      <c r="U970" s="67"/>
      <c r="V970" s="67"/>
      <c r="W970" s="67"/>
      <c r="X970" s="67"/>
      <c r="Y970" s="67"/>
      <c r="Z970" s="67"/>
      <c r="AA970" s="67"/>
      <c r="AB970" s="67"/>
      <c r="AC970" s="67"/>
      <c r="AD970" s="67"/>
      <c r="AE970" s="67"/>
      <c r="AF970" s="67"/>
      <c r="AG970" s="67"/>
      <c r="AH970" s="67"/>
      <c r="AI970" s="67"/>
      <c r="AJ970" s="67"/>
      <c r="AK970" s="67"/>
    </row>
    <row r="971" spans="7:37">
      <c r="G971" s="67"/>
      <c r="H971" s="67"/>
      <c r="I971" s="67"/>
      <c r="J971" s="67"/>
      <c r="K971" s="67"/>
      <c r="L971" s="67"/>
      <c r="M971" s="67"/>
      <c r="N971" s="67"/>
      <c r="O971" s="67"/>
      <c r="P971" s="67"/>
      <c r="Q971" s="67"/>
      <c r="R971" s="67"/>
      <c r="S971" s="67"/>
      <c r="T971" s="67"/>
      <c r="U971" s="67"/>
      <c r="V971" s="67"/>
      <c r="W971" s="67"/>
      <c r="X971" s="67"/>
      <c r="Y971" s="67"/>
      <c r="Z971" s="67"/>
      <c r="AA971" s="67"/>
      <c r="AB971" s="67"/>
      <c r="AC971" s="67"/>
      <c r="AD971" s="67"/>
      <c r="AE971" s="67"/>
      <c r="AF971" s="67"/>
      <c r="AG971" s="67"/>
      <c r="AH971" s="67"/>
      <c r="AI971" s="67"/>
      <c r="AJ971" s="67"/>
      <c r="AK971" s="67"/>
    </row>
    <row r="972" spans="7:37">
      <c r="G972" s="67"/>
      <c r="H972" s="67"/>
      <c r="I972" s="67"/>
      <c r="J972" s="67"/>
      <c r="K972" s="67"/>
      <c r="L972" s="67"/>
      <c r="M972" s="67"/>
      <c r="N972" s="67"/>
      <c r="O972" s="67"/>
      <c r="P972" s="67"/>
      <c r="Q972" s="67"/>
      <c r="R972" s="67"/>
      <c r="S972" s="67"/>
      <c r="T972" s="67"/>
      <c r="U972" s="67"/>
      <c r="V972" s="67"/>
      <c r="W972" s="67"/>
      <c r="X972" s="67"/>
      <c r="Y972" s="67"/>
      <c r="Z972" s="67"/>
      <c r="AA972" s="67"/>
      <c r="AB972" s="67"/>
      <c r="AC972" s="67"/>
      <c r="AD972" s="67"/>
      <c r="AE972" s="67"/>
      <c r="AF972" s="67"/>
      <c r="AG972" s="67"/>
      <c r="AH972" s="67"/>
      <c r="AI972" s="67"/>
      <c r="AJ972" s="67"/>
      <c r="AK972" s="67"/>
    </row>
    <row r="973" spans="7:37">
      <c r="G973" s="67"/>
      <c r="H973" s="67"/>
      <c r="I973" s="67"/>
      <c r="J973" s="67"/>
      <c r="K973" s="67"/>
      <c r="L973" s="67"/>
      <c r="M973" s="67"/>
      <c r="N973" s="67"/>
      <c r="O973" s="67"/>
      <c r="P973" s="67"/>
      <c r="Q973" s="67"/>
      <c r="R973" s="67"/>
      <c r="S973" s="67"/>
      <c r="T973" s="67"/>
      <c r="U973" s="67"/>
      <c r="V973" s="67"/>
      <c r="W973" s="67"/>
      <c r="X973" s="67"/>
      <c r="Y973" s="67"/>
      <c r="Z973" s="67"/>
      <c r="AA973" s="67"/>
      <c r="AB973" s="67"/>
      <c r="AC973" s="67"/>
      <c r="AD973" s="67"/>
      <c r="AE973" s="67"/>
      <c r="AF973" s="67"/>
      <c r="AG973" s="67"/>
      <c r="AH973" s="67"/>
      <c r="AI973" s="67"/>
      <c r="AJ973" s="67"/>
      <c r="AK973" s="67"/>
    </row>
    <row r="974" spans="7:37">
      <c r="G974" s="67"/>
      <c r="H974" s="67"/>
      <c r="I974" s="67"/>
      <c r="J974" s="67"/>
      <c r="K974" s="67"/>
      <c r="L974" s="67"/>
      <c r="M974" s="67"/>
      <c r="N974" s="67"/>
      <c r="O974" s="67"/>
      <c r="P974" s="67"/>
      <c r="Q974" s="67"/>
      <c r="R974" s="67"/>
      <c r="S974" s="67"/>
      <c r="T974" s="67"/>
      <c r="U974" s="67"/>
      <c r="V974" s="67"/>
      <c r="W974" s="67"/>
      <c r="X974" s="67"/>
      <c r="Y974" s="67"/>
      <c r="Z974" s="67"/>
      <c r="AA974" s="67"/>
      <c r="AB974" s="67"/>
      <c r="AC974" s="67"/>
      <c r="AD974" s="67"/>
      <c r="AE974" s="67"/>
      <c r="AF974" s="67"/>
      <c r="AG974" s="67"/>
      <c r="AH974" s="67"/>
      <c r="AI974" s="67"/>
      <c r="AJ974" s="67"/>
      <c r="AK974" s="67"/>
    </row>
    <row r="975" spans="7:37">
      <c r="G975" s="67"/>
      <c r="H975" s="67"/>
      <c r="I975" s="67"/>
      <c r="J975" s="67"/>
      <c r="K975" s="67"/>
      <c r="L975" s="67"/>
      <c r="M975" s="67"/>
      <c r="N975" s="67"/>
      <c r="O975" s="67"/>
      <c r="P975" s="67"/>
      <c r="Q975" s="67"/>
      <c r="R975" s="67"/>
      <c r="S975" s="67"/>
      <c r="T975" s="67"/>
      <c r="U975" s="67"/>
      <c r="V975" s="67"/>
      <c r="W975" s="67"/>
      <c r="X975" s="67"/>
      <c r="Y975" s="67"/>
      <c r="Z975" s="67"/>
      <c r="AA975" s="67"/>
      <c r="AB975" s="67"/>
      <c r="AC975" s="67"/>
      <c r="AD975" s="67"/>
      <c r="AE975" s="67"/>
      <c r="AF975" s="67"/>
      <c r="AG975" s="67"/>
      <c r="AH975" s="67"/>
      <c r="AI975" s="67"/>
      <c r="AJ975" s="67"/>
      <c r="AK975" s="67"/>
    </row>
    <row r="976" spans="7:37">
      <c r="G976" s="67"/>
      <c r="H976" s="67"/>
      <c r="I976" s="67"/>
      <c r="J976" s="67"/>
      <c r="K976" s="67"/>
      <c r="L976" s="67"/>
      <c r="M976" s="67"/>
      <c r="N976" s="67"/>
      <c r="O976" s="67"/>
      <c r="P976" s="67"/>
      <c r="Q976" s="67"/>
      <c r="R976" s="67"/>
      <c r="S976" s="67"/>
      <c r="T976" s="67"/>
      <c r="U976" s="67"/>
      <c r="V976" s="67"/>
      <c r="W976" s="67"/>
      <c r="X976" s="67"/>
      <c r="Y976" s="67"/>
      <c r="Z976" s="67"/>
      <c r="AA976" s="67"/>
      <c r="AB976" s="67"/>
      <c r="AC976" s="67"/>
      <c r="AD976" s="67"/>
      <c r="AE976" s="67"/>
      <c r="AF976" s="67"/>
      <c r="AG976" s="67"/>
      <c r="AH976" s="67"/>
      <c r="AI976" s="67"/>
      <c r="AJ976" s="67"/>
      <c r="AK976" s="67"/>
    </row>
    <row r="977" spans="7:37">
      <c r="G977" s="67"/>
      <c r="H977" s="67"/>
      <c r="I977" s="67"/>
      <c r="J977" s="67"/>
      <c r="K977" s="67"/>
      <c r="L977" s="67"/>
      <c r="M977" s="67"/>
      <c r="N977" s="67"/>
      <c r="O977" s="67"/>
      <c r="P977" s="67"/>
      <c r="Q977" s="67"/>
      <c r="R977" s="67"/>
      <c r="S977" s="67"/>
      <c r="T977" s="67"/>
      <c r="U977" s="67"/>
      <c r="V977" s="67"/>
      <c r="W977" s="67"/>
      <c r="X977" s="67"/>
      <c r="Y977" s="67"/>
      <c r="Z977" s="67"/>
      <c r="AA977" s="67"/>
      <c r="AB977" s="67"/>
      <c r="AC977" s="67"/>
      <c r="AD977" s="67"/>
      <c r="AE977" s="67"/>
      <c r="AF977" s="67"/>
      <c r="AG977" s="67"/>
      <c r="AH977" s="67"/>
      <c r="AI977" s="67"/>
      <c r="AJ977" s="67"/>
      <c r="AK977" s="67"/>
    </row>
    <row r="978" spans="7:37">
      <c r="G978" s="67"/>
      <c r="H978" s="67"/>
      <c r="I978" s="67"/>
      <c r="J978" s="67"/>
      <c r="K978" s="67"/>
      <c r="L978" s="67"/>
      <c r="M978" s="67"/>
      <c r="N978" s="67"/>
      <c r="O978" s="67"/>
      <c r="P978" s="67"/>
      <c r="Q978" s="67"/>
      <c r="R978" s="67"/>
      <c r="S978" s="67"/>
      <c r="T978" s="67"/>
      <c r="U978" s="67"/>
      <c r="V978" s="67"/>
      <c r="W978" s="67"/>
      <c r="X978" s="67"/>
      <c r="Y978" s="67"/>
      <c r="Z978" s="67"/>
      <c r="AA978" s="67"/>
      <c r="AB978" s="67"/>
      <c r="AC978" s="67"/>
      <c r="AD978" s="67"/>
      <c r="AE978" s="67"/>
      <c r="AF978" s="67"/>
      <c r="AG978" s="67"/>
      <c r="AH978" s="67"/>
      <c r="AI978" s="67"/>
      <c r="AJ978" s="67"/>
      <c r="AK978" s="67"/>
    </row>
    <row r="979" spans="7:37">
      <c r="G979" s="67"/>
      <c r="H979" s="67"/>
      <c r="I979" s="67"/>
      <c r="J979" s="67"/>
      <c r="K979" s="67"/>
      <c r="L979" s="67"/>
      <c r="M979" s="67"/>
      <c r="N979" s="67"/>
      <c r="O979" s="67"/>
      <c r="P979" s="67"/>
      <c r="Q979" s="67"/>
      <c r="R979" s="67"/>
      <c r="S979" s="67"/>
      <c r="T979" s="67"/>
      <c r="U979" s="67"/>
      <c r="V979" s="67"/>
      <c r="W979" s="67"/>
      <c r="X979" s="67"/>
      <c r="Y979" s="67"/>
      <c r="Z979" s="67"/>
      <c r="AA979" s="67"/>
      <c r="AB979" s="67"/>
      <c r="AC979" s="67"/>
      <c r="AD979" s="67"/>
      <c r="AE979" s="67"/>
      <c r="AF979" s="67"/>
      <c r="AG979" s="67"/>
      <c r="AH979" s="67"/>
      <c r="AI979" s="67"/>
      <c r="AJ979" s="67"/>
      <c r="AK979" s="67"/>
    </row>
    <row r="980" spans="7:37">
      <c r="G980" s="67"/>
      <c r="H980" s="67"/>
      <c r="I980" s="67"/>
      <c r="J980" s="67"/>
      <c r="K980" s="67"/>
      <c r="L980" s="67"/>
      <c r="M980" s="67"/>
      <c r="N980" s="67"/>
      <c r="O980" s="67"/>
      <c r="P980" s="67"/>
      <c r="Q980" s="67"/>
      <c r="R980" s="67"/>
      <c r="S980" s="67"/>
      <c r="T980" s="67"/>
      <c r="U980" s="67"/>
      <c r="V980" s="67"/>
      <c r="W980" s="67"/>
      <c r="X980" s="67"/>
      <c r="Y980" s="67"/>
      <c r="Z980" s="67"/>
      <c r="AA980" s="67"/>
      <c r="AB980" s="67"/>
      <c r="AC980" s="67"/>
      <c r="AD980" s="67"/>
      <c r="AE980" s="67"/>
      <c r="AF980" s="67"/>
      <c r="AG980" s="67"/>
      <c r="AH980" s="67"/>
      <c r="AI980" s="67"/>
      <c r="AJ980" s="67"/>
      <c r="AK980" s="67"/>
    </row>
    <row r="981" spans="7:37">
      <c r="G981" s="67"/>
      <c r="H981" s="67"/>
      <c r="I981" s="67"/>
      <c r="J981" s="67"/>
      <c r="K981" s="67"/>
      <c r="L981" s="67"/>
      <c r="M981" s="67"/>
      <c r="N981" s="67"/>
      <c r="O981" s="67"/>
      <c r="P981" s="67"/>
      <c r="Q981" s="67"/>
      <c r="R981" s="67"/>
      <c r="S981" s="67"/>
      <c r="T981" s="67"/>
      <c r="U981" s="67"/>
      <c r="V981" s="67"/>
      <c r="W981" s="67"/>
      <c r="X981" s="67"/>
      <c r="Y981" s="67"/>
      <c r="Z981" s="67"/>
      <c r="AA981" s="67"/>
      <c r="AB981" s="67"/>
      <c r="AC981" s="67"/>
      <c r="AD981" s="67"/>
      <c r="AE981" s="67"/>
      <c r="AF981" s="67"/>
      <c r="AG981" s="67"/>
      <c r="AH981" s="67"/>
      <c r="AI981" s="67"/>
      <c r="AJ981" s="67"/>
      <c r="AK981" s="67"/>
    </row>
    <row r="982" spans="7:37">
      <c r="G982" s="67"/>
      <c r="H982" s="67"/>
      <c r="I982" s="67"/>
      <c r="J982" s="67"/>
      <c r="K982" s="67"/>
      <c r="L982" s="67"/>
      <c r="M982" s="67"/>
      <c r="N982" s="67"/>
      <c r="O982" s="67"/>
      <c r="P982" s="67"/>
      <c r="Q982" s="67"/>
      <c r="R982" s="67"/>
      <c r="S982" s="67"/>
      <c r="T982" s="67"/>
      <c r="U982" s="67"/>
      <c r="V982" s="67"/>
      <c r="W982" s="67"/>
      <c r="X982" s="67"/>
      <c r="Y982" s="67"/>
      <c r="Z982" s="67"/>
      <c r="AA982" s="67"/>
      <c r="AB982" s="67"/>
      <c r="AC982" s="67"/>
      <c r="AD982" s="67"/>
      <c r="AE982" s="67"/>
      <c r="AF982" s="67"/>
      <c r="AG982" s="67"/>
      <c r="AH982" s="67"/>
      <c r="AI982" s="67"/>
      <c r="AJ982" s="67"/>
      <c r="AK982" s="67"/>
    </row>
    <row r="983" spans="7:37">
      <c r="G983" s="67"/>
      <c r="H983" s="67"/>
      <c r="I983" s="67"/>
      <c r="J983" s="67"/>
      <c r="K983" s="67"/>
      <c r="L983" s="67"/>
      <c r="M983" s="67"/>
      <c r="N983" s="67"/>
      <c r="O983" s="67"/>
      <c r="P983" s="67"/>
      <c r="Q983" s="67"/>
      <c r="R983" s="67"/>
      <c r="S983" s="67"/>
      <c r="T983" s="67"/>
      <c r="U983" s="67"/>
      <c r="V983" s="67"/>
      <c r="W983" s="67"/>
      <c r="X983" s="67"/>
      <c r="Y983" s="67"/>
      <c r="Z983" s="67"/>
      <c r="AA983" s="67"/>
      <c r="AB983" s="67"/>
      <c r="AC983" s="67"/>
      <c r="AD983" s="67"/>
      <c r="AE983" s="67"/>
      <c r="AF983" s="67"/>
      <c r="AG983" s="67"/>
      <c r="AH983" s="67"/>
      <c r="AI983" s="67"/>
      <c r="AJ983" s="67"/>
      <c r="AK983" s="67"/>
    </row>
    <row r="984" spans="7:37">
      <c r="G984" s="67"/>
      <c r="H984" s="67"/>
      <c r="I984" s="67"/>
      <c r="J984" s="67"/>
      <c r="K984" s="67"/>
      <c r="L984" s="67"/>
      <c r="M984" s="67"/>
      <c r="N984" s="67"/>
      <c r="O984" s="67"/>
      <c r="P984" s="67"/>
      <c r="Q984" s="67"/>
      <c r="R984" s="67"/>
      <c r="S984" s="67"/>
      <c r="T984" s="67"/>
      <c r="U984" s="67"/>
      <c r="V984" s="67"/>
      <c r="W984" s="67"/>
      <c r="X984" s="67"/>
      <c r="Y984" s="67"/>
      <c r="Z984" s="67"/>
      <c r="AA984" s="67"/>
      <c r="AB984" s="67"/>
      <c r="AC984" s="67"/>
      <c r="AD984" s="67"/>
      <c r="AE984" s="67"/>
      <c r="AF984" s="67"/>
      <c r="AG984" s="67"/>
      <c r="AH984" s="67"/>
      <c r="AI984" s="67"/>
      <c r="AJ984" s="67"/>
      <c r="AK984" s="67"/>
    </row>
    <row r="985" spans="7:37">
      <c r="G985" s="67"/>
      <c r="H985" s="67"/>
      <c r="I985" s="67"/>
      <c r="J985" s="67"/>
      <c r="K985" s="67"/>
      <c r="L985" s="67"/>
      <c r="M985" s="67"/>
      <c r="N985" s="67"/>
      <c r="O985" s="67"/>
      <c r="P985" s="67"/>
      <c r="Q985" s="67"/>
      <c r="R985" s="67"/>
      <c r="S985" s="67"/>
      <c r="T985" s="67"/>
      <c r="U985" s="67"/>
      <c r="V985" s="67"/>
      <c r="W985" s="67"/>
      <c r="X985" s="67"/>
      <c r="Y985" s="67"/>
      <c r="Z985" s="67"/>
      <c r="AA985" s="67"/>
      <c r="AB985" s="67"/>
      <c r="AC985" s="67"/>
      <c r="AD985" s="67"/>
      <c r="AE985" s="67"/>
      <c r="AF985" s="67"/>
      <c r="AG985" s="67"/>
      <c r="AH985" s="67"/>
      <c r="AI985" s="67"/>
      <c r="AJ985" s="67"/>
      <c r="AK985" s="67"/>
    </row>
    <row r="986" spans="7:37">
      <c r="G986" s="67"/>
      <c r="H986" s="67"/>
      <c r="I986" s="67"/>
      <c r="J986" s="67"/>
      <c r="K986" s="67"/>
      <c r="L986" s="67"/>
      <c r="M986" s="67"/>
      <c r="N986" s="67"/>
      <c r="O986" s="67"/>
      <c r="P986" s="67"/>
      <c r="Q986" s="67"/>
      <c r="R986" s="67"/>
      <c r="S986" s="67"/>
      <c r="T986" s="67"/>
      <c r="U986" s="67"/>
      <c r="V986" s="67"/>
      <c r="W986" s="67"/>
      <c r="X986" s="67"/>
      <c r="Y986" s="67"/>
      <c r="Z986" s="67"/>
      <c r="AA986" s="67"/>
      <c r="AB986" s="67"/>
      <c r="AC986" s="67"/>
      <c r="AD986" s="67"/>
      <c r="AE986" s="67"/>
      <c r="AF986" s="67"/>
      <c r="AG986" s="67"/>
      <c r="AH986" s="67"/>
      <c r="AI986" s="67"/>
      <c r="AJ986" s="67"/>
      <c r="AK986" s="67"/>
    </row>
    <row r="987" spans="7:37">
      <c r="G987" s="67"/>
      <c r="H987" s="67"/>
      <c r="I987" s="67"/>
      <c r="J987" s="67"/>
      <c r="K987" s="67"/>
      <c r="L987" s="67"/>
      <c r="M987" s="67"/>
      <c r="N987" s="67"/>
      <c r="O987" s="67"/>
      <c r="P987" s="67"/>
      <c r="Q987" s="67"/>
      <c r="R987" s="67"/>
      <c r="S987" s="67"/>
      <c r="T987" s="67"/>
      <c r="U987" s="67"/>
      <c r="V987" s="67"/>
      <c r="W987" s="67"/>
      <c r="X987" s="67"/>
      <c r="Y987" s="67"/>
      <c r="Z987" s="67"/>
      <c r="AA987" s="67"/>
      <c r="AB987" s="67"/>
      <c r="AC987" s="67"/>
      <c r="AD987" s="67"/>
      <c r="AE987" s="67"/>
      <c r="AF987" s="67"/>
      <c r="AG987" s="67"/>
      <c r="AH987" s="67"/>
      <c r="AI987" s="67"/>
      <c r="AJ987" s="67"/>
      <c r="AK987" s="67"/>
    </row>
    <row r="988" spans="7:37">
      <c r="G988" s="67"/>
      <c r="H988" s="67"/>
      <c r="I988" s="67"/>
      <c r="J988" s="67"/>
      <c r="K988" s="67"/>
      <c r="L988" s="67"/>
      <c r="M988" s="67"/>
      <c r="N988" s="67"/>
      <c r="O988" s="67"/>
      <c r="P988" s="67"/>
      <c r="Q988" s="67"/>
      <c r="R988" s="67"/>
      <c r="S988" s="67"/>
      <c r="T988" s="67"/>
      <c r="U988" s="67"/>
      <c r="V988" s="67"/>
      <c r="W988" s="67"/>
      <c r="X988" s="67"/>
      <c r="Y988" s="67"/>
      <c r="Z988" s="67"/>
      <c r="AA988" s="67"/>
      <c r="AB988" s="67"/>
      <c r="AC988" s="67"/>
      <c r="AD988" s="67"/>
      <c r="AE988" s="67"/>
      <c r="AF988" s="67"/>
      <c r="AG988" s="67"/>
      <c r="AH988" s="67"/>
      <c r="AI988" s="67"/>
      <c r="AJ988" s="67"/>
      <c r="AK988" s="67"/>
    </row>
    <row r="989" spans="7:37">
      <c r="G989" s="67"/>
      <c r="H989" s="67"/>
      <c r="I989" s="67"/>
      <c r="J989" s="67"/>
      <c r="K989" s="67"/>
      <c r="L989" s="67"/>
      <c r="M989" s="67"/>
      <c r="N989" s="67"/>
      <c r="O989" s="67"/>
      <c r="P989" s="67"/>
      <c r="Q989" s="67"/>
      <c r="R989" s="67"/>
      <c r="S989" s="67"/>
      <c r="T989" s="67"/>
      <c r="U989" s="67"/>
      <c r="V989" s="67"/>
      <c r="W989" s="67"/>
      <c r="X989" s="67"/>
      <c r="Y989" s="67"/>
      <c r="Z989" s="67"/>
      <c r="AA989" s="67"/>
      <c r="AB989" s="67"/>
      <c r="AC989" s="67"/>
      <c r="AD989" s="67"/>
      <c r="AE989" s="67"/>
      <c r="AF989" s="67"/>
      <c r="AG989" s="67"/>
      <c r="AH989" s="67"/>
      <c r="AI989" s="67"/>
      <c r="AJ989" s="67"/>
      <c r="AK989" s="67"/>
    </row>
    <row r="990" spans="7:37">
      <c r="G990" s="67"/>
      <c r="H990" s="67"/>
      <c r="I990" s="67"/>
      <c r="J990" s="67"/>
      <c r="K990" s="67"/>
      <c r="L990" s="67"/>
      <c r="M990" s="67"/>
      <c r="N990" s="67"/>
      <c r="O990" s="67"/>
      <c r="P990" s="67"/>
      <c r="Q990" s="67"/>
      <c r="R990" s="67"/>
      <c r="S990" s="67"/>
      <c r="T990" s="67"/>
      <c r="U990" s="67"/>
      <c r="V990" s="67"/>
      <c r="W990" s="67"/>
      <c r="X990" s="67"/>
      <c r="Y990" s="67"/>
      <c r="Z990" s="67"/>
      <c r="AA990" s="67"/>
      <c r="AB990" s="67"/>
      <c r="AC990" s="67"/>
      <c r="AD990" s="67"/>
      <c r="AE990" s="67"/>
      <c r="AF990" s="67"/>
      <c r="AG990" s="67"/>
      <c r="AH990" s="67"/>
      <c r="AI990" s="67"/>
      <c r="AJ990" s="67"/>
      <c r="AK990" s="67"/>
    </row>
    <row r="991" spans="7:37">
      <c r="G991" s="67"/>
      <c r="H991" s="67"/>
      <c r="I991" s="67"/>
      <c r="J991" s="67"/>
      <c r="K991" s="67"/>
      <c r="L991" s="67"/>
      <c r="M991" s="67"/>
      <c r="N991" s="67"/>
      <c r="O991" s="67"/>
      <c r="P991" s="67"/>
      <c r="Q991" s="67"/>
      <c r="R991" s="67"/>
      <c r="S991" s="67"/>
      <c r="T991" s="67"/>
      <c r="U991" s="67"/>
      <c r="V991" s="67"/>
      <c r="W991" s="67"/>
      <c r="X991" s="67"/>
      <c r="Y991" s="67"/>
      <c r="Z991" s="67"/>
      <c r="AA991" s="67"/>
      <c r="AB991" s="67"/>
      <c r="AC991" s="67"/>
      <c r="AD991" s="67"/>
      <c r="AE991" s="67"/>
      <c r="AF991" s="67"/>
      <c r="AG991" s="67"/>
      <c r="AH991" s="67"/>
      <c r="AI991" s="67"/>
      <c r="AJ991" s="67"/>
      <c r="AK991" s="67"/>
    </row>
    <row r="992" spans="7:37">
      <c r="G992" s="67"/>
      <c r="H992" s="67"/>
      <c r="I992" s="67"/>
      <c r="J992" s="67"/>
      <c r="K992" s="67"/>
      <c r="L992" s="67"/>
      <c r="M992" s="67"/>
      <c r="N992" s="67"/>
      <c r="O992" s="67"/>
      <c r="P992" s="67"/>
      <c r="Q992" s="67"/>
      <c r="R992" s="67"/>
      <c r="S992" s="67"/>
      <c r="T992" s="67"/>
      <c r="U992" s="67"/>
      <c r="V992" s="67"/>
      <c r="W992" s="67"/>
      <c r="X992" s="67"/>
      <c r="Y992" s="67"/>
      <c r="Z992" s="67"/>
      <c r="AA992" s="67"/>
      <c r="AB992" s="67"/>
      <c r="AC992" s="67"/>
      <c r="AD992" s="67"/>
      <c r="AE992" s="67"/>
      <c r="AF992" s="67"/>
      <c r="AG992" s="67"/>
      <c r="AH992" s="67"/>
      <c r="AI992" s="67"/>
      <c r="AJ992" s="67"/>
      <c r="AK992" s="67"/>
    </row>
    <row r="993" spans="7:37">
      <c r="G993" s="67"/>
      <c r="H993" s="67"/>
      <c r="I993" s="67"/>
      <c r="J993" s="67"/>
      <c r="K993" s="67"/>
      <c r="L993" s="67"/>
      <c r="M993" s="67"/>
      <c r="N993" s="67"/>
      <c r="O993" s="67"/>
      <c r="P993" s="67"/>
      <c r="Q993" s="67"/>
      <c r="R993" s="67"/>
      <c r="S993" s="67"/>
      <c r="T993" s="67"/>
      <c r="U993" s="67"/>
      <c r="V993" s="67"/>
      <c r="W993" s="67"/>
      <c r="X993" s="67"/>
      <c r="Y993" s="67"/>
      <c r="Z993" s="67"/>
      <c r="AA993" s="67"/>
      <c r="AB993" s="67"/>
      <c r="AC993" s="67"/>
      <c r="AD993" s="67"/>
      <c r="AE993" s="67"/>
      <c r="AF993" s="67"/>
      <c r="AG993" s="67"/>
      <c r="AH993" s="67"/>
      <c r="AI993" s="67"/>
      <c r="AJ993" s="67"/>
      <c r="AK993" s="67"/>
    </row>
    <row r="994" spans="7:37">
      <c r="G994" s="67"/>
      <c r="H994" s="67"/>
      <c r="I994" s="67"/>
      <c r="J994" s="67"/>
      <c r="K994" s="67"/>
      <c r="L994" s="67"/>
      <c r="M994" s="67"/>
      <c r="N994" s="67"/>
      <c r="O994" s="67"/>
      <c r="P994" s="67"/>
      <c r="Q994" s="67"/>
      <c r="R994" s="67"/>
      <c r="S994" s="67"/>
      <c r="T994" s="67"/>
      <c r="U994" s="67"/>
      <c r="V994" s="67"/>
      <c r="W994" s="67"/>
      <c r="X994" s="67"/>
      <c r="Y994" s="67"/>
      <c r="Z994" s="67"/>
      <c r="AA994" s="67"/>
      <c r="AB994" s="67"/>
      <c r="AC994" s="67"/>
      <c r="AD994" s="67"/>
      <c r="AE994" s="67"/>
      <c r="AF994" s="67"/>
      <c r="AG994" s="67"/>
      <c r="AH994" s="67"/>
      <c r="AI994" s="67"/>
      <c r="AJ994" s="67"/>
      <c r="AK994" s="67"/>
    </row>
    <row r="995" spans="7:37">
      <c r="G995" s="67"/>
      <c r="H995" s="67"/>
      <c r="I995" s="67"/>
      <c r="J995" s="67"/>
      <c r="K995" s="67"/>
      <c r="L995" s="67"/>
      <c r="M995" s="67"/>
      <c r="N995" s="67"/>
      <c r="O995" s="67"/>
      <c r="P995" s="67"/>
      <c r="Q995" s="67"/>
      <c r="R995" s="67"/>
      <c r="S995" s="67"/>
      <c r="T995" s="67"/>
      <c r="U995" s="67"/>
      <c r="V995" s="67"/>
      <c r="W995" s="67"/>
      <c r="X995" s="67"/>
      <c r="Y995" s="67"/>
      <c r="Z995" s="67"/>
      <c r="AA995" s="67"/>
      <c r="AB995" s="67"/>
      <c r="AC995" s="67"/>
      <c r="AD995" s="67"/>
      <c r="AE995" s="67"/>
      <c r="AF995" s="67"/>
      <c r="AG995" s="67"/>
      <c r="AH995" s="67"/>
      <c r="AI995" s="67"/>
      <c r="AJ995" s="67"/>
      <c r="AK995" s="67"/>
    </row>
    <row r="996" spans="7:37">
      <c r="G996" s="67"/>
      <c r="H996" s="67"/>
      <c r="I996" s="67"/>
      <c r="J996" s="67"/>
      <c r="K996" s="67"/>
      <c r="L996" s="67"/>
      <c r="M996" s="67"/>
      <c r="N996" s="67"/>
      <c r="O996" s="67"/>
      <c r="P996" s="67"/>
      <c r="Q996" s="67"/>
      <c r="R996" s="67"/>
      <c r="S996" s="67"/>
      <c r="T996" s="67"/>
      <c r="U996" s="67"/>
      <c r="V996" s="67"/>
      <c r="W996" s="67"/>
      <c r="X996" s="67"/>
      <c r="Y996" s="67"/>
      <c r="Z996" s="67"/>
      <c r="AA996" s="67"/>
      <c r="AB996" s="67"/>
      <c r="AC996" s="67"/>
      <c r="AD996" s="67"/>
      <c r="AE996" s="67"/>
      <c r="AF996" s="67"/>
      <c r="AG996" s="67"/>
      <c r="AH996" s="67"/>
      <c r="AI996" s="67"/>
      <c r="AJ996" s="67"/>
      <c r="AK996" s="67"/>
    </row>
    <row r="997" spans="7:37">
      <c r="G997" s="67"/>
      <c r="H997" s="67"/>
      <c r="I997" s="67"/>
      <c r="J997" s="67"/>
      <c r="K997" s="67"/>
      <c r="L997" s="67"/>
      <c r="M997" s="67"/>
      <c r="N997" s="67"/>
      <c r="O997" s="67"/>
      <c r="P997" s="67"/>
      <c r="Q997" s="67"/>
      <c r="R997" s="67"/>
      <c r="S997" s="67"/>
      <c r="T997" s="67"/>
      <c r="U997" s="67"/>
      <c r="V997" s="67"/>
      <c r="W997" s="67"/>
      <c r="X997" s="67"/>
      <c r="Y997" s="67"/>
      <c r="Z997" s="67"/>
      <c r="AA997" s="67"/>
      <c r="AB997" s="67"/>
      <c r="AC997" s="67"/>
      <c r="AD997" s="67"/>
      <c r="AE997" s="67"/>
      <c r="AF997" s="67"/>
      <c r="AG997" s="67"/>
      <c r="AH997" s="67"/>
      <c r="AI997" s="67"/>
      <c r="AJ997" s="67"/>
      <c r="AK997" s="67"/>
    </row>
    <row r="998" spans="7:37">
      <c r="G998" s="67"/>
      <c r="H998" s="67"/>
      <c r="I998" s="67"/>
      <c r="J998" s="67"/>
      <c r="K998" s="67"/>
      <c r="L998" s="67"/>
      <c r="M998" s="67"/>
      <c r="N998" s="67"/>
      <c r="O998" s="67"/>
      <c r="P998" s="67"/>
      <c r="Q998" s="67"/>
      <c r="R998" s="67"/>
      <c r="S998" s="67"/>
      <c r="T998" s="67"/>
      <c r="U998" s="67"/>
      <c r="V998" s="67"/>
      <c r="W998" s="67"/>
      <c r="X998" s="67"/>
      <c r="Y998" s="67"/>
      <c r="Z998" s="67"/>
      <c r="AA998" s="67"/>
      <c r="AB998" s="67"/>
      <c r="AC998" s="67"/>
      <c r="AD998" s="67"/>
      <c r="AE998" s="67"/>
      <c r="AF998" s="67"/>
      <c r="AG998" s="67"/>
      <c r="AH998" s="67"/>
      <c r="AI998" s="67"/>
      <c r="AJ998" s="67"/>
      <c r="AK998" s="67"/>
    </row>
    <row r="999" spans="7:37">
      <c r="G999" s="67"/>
      <c r="H999" s="67"/>
      <c r="I999" s="67"/>
      <c r="J999" s="67"/>
      <c r="K999" s="67"/>
      <c r="L999" s="67"/>
      <c r="M999" s="67"/>
      <c r="N999" s="67"/>
      <c r="O999" s="67"/>
      <c r="P999" s="67"/>
      <c r="Q999" s="67"/>
      <c r="R999" s="67"/>
      <c r="S999" s="67"/>
      <c r="T999" s="67"/>
      <c r="U999" s="67"/>
      <c r="V999" s="67"/>
      <c r="W999" s="67"/>
      <c r="X999" s="67"/>
      <c r="Y999" s="67"/>
      <c r="Z999" s="67"/>
      <c r="AA999" s="67"/>
      <c r="AB999" s="67"/>
      <c r="AC999" s="67"/>
      <c r="AD999" s="67"/>
      <c r="AE999" s="67"/>
      <c r="AF999" s="67"/>
      <c r="AG999" s="67"/>
      <c r="AH999" s="67"/>
      <c r="AI999" s="67"/>
      <c r="AJ999" s="67"/>
      <c r="AK999" s="67"/>
    </row>
    <row r="1000" spans="7:37">
      <c r="G1000" s="67"/>
      <c r="H1000" s="67"/>
      <c r="I1000" s="67"/>
      <c r="J1000" s="67"/>
      <c r="K1000" s="67"/>
      <c r="L1000" s="67"/>
      <c r="M1000" s="67"/>
      <c r="N1000" s="67"/>
      <c r="O1000" s="67"/>
      <c r="P1000" s="67"/>
      <c r="Q1000" s="67"/>
      <c r="R1000" s="67"/>
      <c r="S1000" s="67"/>
      <c r="T1000" s="67"/>
      <c r="U1000" s="67"/>
      <c r="V1000" s="67"/>
      <c r="W1000" s="67"/>
      <c r="X1000" s="67"/>
      <c r="Y1000" s="67"/>
      <c r="Z1000" s="67"/>
      <c r="AA1000" s="67"/>
      <c r="AB1000" s="67"/>
      <c r="AC1000" s="67"/>
      <c r="AD1000" s="67"/>
      <c r="AE1000" s="67"/>
      <c r="AF1000" s="67"/>
      <c r="AG1000" s="67"/>
      <c r="AH1000" s="67"/>
      <c r="AI1000" s="67"/>
      <c r="AJ1000" s="67"/>
      <c r="AK1000" s="67"/>
    </row>
    <row r="1001" spans="7:37">
      <c r="G1001" s="67"/>
      <c r="H1001" s="67"/>
      <c r="I1001" s="67"/>
      <c r="J1001" s="67"/>
      <c r="K1001" s="67"/>
      <c r="L1001" s="67"/>
      <c r="M1001" s="67"/>
      <c r="N1001" s="67"/>
      <c r="O1001" s="67"/>
      <c r="P1001" s="67"/>
      <c r="Q1001" s="67"/>
      <c r="R1001" s="67"/>
      <c r="S1001" s="67"/>
      <c r="T1001" s="67"/>
      <c r="U1001" s="67"/>
      <c r="V1001" s="67"/>
      <c r="W1001" s="67"/>
      <c r="X1001" s="67"/>
      <c r="Y1001" s="67"/>
      <c r="Z1001" s="67"/>
      <c r="AA1001" s="67"/>
      <c r="AB1001" s="67"/>
      <c r="AC1001" s="67"/>
      <c r="AD1001" s="67"/>
      <c r="AE1001" s="67"/>
      <c r="AF1001" s="67"/>
      <c r="AG1001" s="67"/>
      <c r="AH1001" s="67"/>
      <c r="AI1001" s="67"/>
      <c r="AJ1001" s="67"/>
      <c r="AK1001" s="67"/>
    </row>
    <row r="1002" spans="7:37">
      <c r="G1002" s="67"/>
      <c r="H1002" s="67"/>
      <c r="I1002" s="67"/>
      <c r="J1002" s="67"/>
      <c r="K1002" s="67"/>
      <c r="L1002" s="67"/>
      <c r="M1002" s="67"/>
      <c r="N1002" s="67"/>
      <c r="O1002" s="67"/>
      <c r="P1002" s="67"/>
      <c r="Q1002" s="67"/>
      <c r="R1002" s="67"/>
      <c r="S1002" s="67"/>
      <c r="T1002" s="67"/>
      <c r="U1002" s="67"/>
      <c r="V1002" s="67"/>
      <c r="W1002" s="67"/>
      <c r="X1002" s="67"/>
      <c r="Y1002" s="67"/>
      <c r="Z1002" s="67"/>
      <c r="AA1002" s="67"/>
      <c r="AB1002" s="67"/>
      <c r="AC1002" s="67"/>
      <c r="AD1002" s="67"/>
      <c r="AE1002" s="67"/>
      <c r="AF1002" s="67"/>
      <c r="AG1002" s="67"/>
      <c r="AH1002" s="67"/>
      <c r="AI1002" s="67"/>
      <c r="AJ1002" s="67"/>
      <c r="AK1002" s="67"/>
    </row>
    <row r="1003" spans="7:37">
      <c r="G1003" s="67"/>
      <c r="H1003" s="67"/>
      <c r="I1003" s="67"/>
      <c r="J1003" s="67"/>
      <c r="K1003" s="67"/>
      <c r="L1003" s="67"/>
      <c r="M1003" s="67"/>
      <c r="N1003" s="67"/>
      <c r="O1003" s="67"/>
      <c r="P1003" s="67"/>
      <c r="Q1003" s="67"/>
      <c r="R1003" s="67"/>
      <c r="S1003" s="67"/>
      <c r="T1003" s="67"/>
      <c r="U1003" s="67"/>
      <c r="V1003" s="67"/>
      <c r="W1003" s="67"/>
      <c r="X1003" s="67"/>
      <c r="Y1003" s="67"/>
      <c r="Z1003" s="67"/>
      <c r="AA1003" s="67"/>
      <c r="AB1003" s="67"/>
      <c r="AC1003" s="67"/>
      <c r="AD1003" s="67"/>
      <c r="AE1003" s="67"/>
      <c r="AF1003" s="67"/>
      <c r="AG1003" s="67"/>
      <c r="AH1003" s="67"/>
      <c r="AI1003" s="67"/>
      <c r="AJ1003" s="67"/>
      <c r="AK1003" s="67"/>
    </row>
    <row r="1004" spans="7:37">
      <c r="G1004" s="67"/>
      <c r="H1004" s="67"/>
      <c r="I1004" s="67"/>
      <c r="J1004" s="67"/>
      <c r="K1004" s="67"/>
      <c r="L1004" s="67"/>
      <c r="M1004" s="67"/>
      <c r="N1004" s="67"/>
      <c r="O1004" s="67"/>
      <c r="P1004" s="67"/>
      <c r="Q1004" s="67"/>
      <c r="R1004" s="67"/>
      <c r="S1004" s="67"/>
      <c r="T1004" s="67"/>
      <c r="U1004" s="67"/>
      <c r="V1004" s="67"/>
      <c r="W1004" s="67"/>
      <c r="X1004" s="67"/>
      <c r="Y1004" s="67"/>
      <c r="Z1004" s="67"/>
      <c r="AA1004" s="67"/>
      <c r="AB1004" s="67"/>
      <c r="AC1004" s="67"/>
      <c r="AD1004" s="67"/>
      <c r="AE1004" s="67"/>
      <c r="AF1004" s="67"/>
      <c r="AG1004" s="67"/>
      <c r="AH1004" s="67"/>
      <c r="AI1004" s="67"/>
      <c r="AJ1004" s="67"/>
      <c r="AK1004" s="67"/>
    </row>
    <row r="1005" spans="7:37">
      <c r="G1005" s="67"/>
      <c r="H1005" s="67"/>
      <c r="I1005" s="67"/>
      <c r="J1005" s="67"/>
      <c r="K1005" s="67"/>
      <c r="L1005" s="67"/>
      <c r="M1005" s="67"/>
      <c r="N1005" s="67"/>
      <c r="O1005" s="67"/>
      <c r="P1005" s="67"/>
      <c r="Q1005" s="67"/>
      <c r="R1005" s="67"/>
      <c r="S1005" s="67"/>
      <c r="T1005" s="67"/>
      <c r="U1005" s="67"/>
      <c r="V1005" s="67"/>
      <c r="W1005" s="67"/>
      <c r="X1005" s="67"/>
      <c r="Y1005" s="67"/>
      <c r="Z1005" s="67"/>
      <c r="AA1005" s="67"/>
      <c r="AB1005" s="67"/>
      <c r="AC1005" s="67"/>
      <c r="AD1005" s="67"/>
      <c r="AE1005" s="67"/>
      <c r="AF1005" s="67"/>
      <c r="AG1005" s="67"/>
      <c r="AH1005" s="67"/>
      <c r="AI1005" s="67"/>
      <c r="AJ1005" s="67"/>
      <c r="AK1005" s="67"/>
    </row>
    <row r="1006" spans="7:37">
      <c r="G1006" s="67"/>
      <c r="H1006" s="67"/>
      <c r="I1006" s="67"/>
      <c r="J1006" s="67"/>
      <c r="K1006" s="67"/>
      <c r="L1006" s="67"/>
      <c r="M1006" s="67"/>
      <c r="N1006" s="67"/>
      <c r="O1006" s="67"/>
      <c r="P1006" s="67"/>
      <c r="Q1006" s="67"/>
      <c r="R1006" s="67"/>
      <c r="S1006" s="67"/>
      <c r="T1006" s="67"/>
      <c r="U1006" s="67"/>
      <c r="V1006" s="67"/>
      <c r="W1006" s="67"/>
      <c r="X1006" s="67"/>
      <c r="Y1006" s="67"/>
      <c r="Z1006" s="67"/>
      <c r="AA1006" s="67"/>
      <c r="AB1006" s="67"/>
      <c r="AC1006" s="67"/>
      <c r="AD1006" s="67"/>
      <c r="AE1006" s="67"/>
      <c r="AF1006" s="67"/>
      <c r="AG1006" s="67"/>
      <c r="AH1006" s="67"/>
      <c r="AI1006" s="67"/>
      <c r="AJ1006" s="67"/>
      <c r="AK1006" s="67"/>
    </row>
    <row r="1007" spans="7:37">
      <c r="G1007" s="67"/>
      <c r="H1007" s="67"/>
      <c r="I1007" s="67"/>
      <c r="J1007" s="67"/>
      <c r="K1007" s="67"/>
      <c r="L1007" s="67"/>
      <c r="M1007" s="67"/>
      <c r="N1007" s="67"/>
      <c r="O1007" s="67"/>
      <c r="P1007" s="67"/>
      <c r="Q1007" s="67"/>
      <c r="R1007" s="67"/>
      <c r="S1007" s="67"/>
      <c r="T1007" s="67"/>
      <c r="U1007" s="67"/>
      <c r="V1007" s="67"/>
      <c r="W1007" s="67"/>
      <c r="X1007" s="67"/>
      <c r="Y1007" s="67"/>
      <c r="Z1007" s="67"/>
      <c r="AA1007" s="67"/>
      <c r="AB1007" s="67"/>
      <c r="AC1007" s="67"/>
      <c r="AD1007" s="67"/>
      <c r="AE1007" s="67"/>
      <c r="AF1007" s="67"/>
      <c r="AG1007" s="67"/>
      <c r="AH1007" s="67"/>
      <c r="AI1007" s="67"/>
      <c r="AJ1007" s="67"/>
      <c r="AK1007" s="67"/>
    </row>
    <row r="1008" spans="7:37">
      <c r="G1008" s="67"/>
      <c r="H1008" s="67"/>
      <c r="I1008" s="67"/>
      <c r="J1008" s="67"/>
      <c r="K1008" s="67"/>
      <c r="L1008" s="67"/>
      <c r="M1008" s="67"/>
      <c r="N1008" s="67"/>
      <c r="O1008" s="67"/>
      <c r="P1008" s="67"/>
      <c r="Q1008" s="67"/>
      <c r="R1008" s="67"/>
      <c r="S1008" s="67"/>
      <c r="T1008" s="67"/>
      <c r="U1008" s="67"/>
      <c r="V1008" s="67"/>
      <c r="W1008" s="67"/>
      <c r="X1008" s="67"/>
      <c r="Y1008" s="67"/>
      <c r="Z1008" s="67"/>
      <c r="AA1008" s="67"/>
      <c r="AB1008" s="67"/>
      <c r="AC1008" s="67"/>
      <c r="AD1008" s="67"/>
      <c r="AE1008" s="67"/>
      <c r="AF1008" s="67"/>
      <c r="AG1008" s="67"/>
      <c r="AH1008" s="67"/>
      <c r="AI1008" s="67"/>
      <c r="AJ1008" s="67"/>
      <c r="AK1008" s="67"/>
    </row>
    <row r="1009" spans="7:37">
      <c r="G1009" s="67"/>
      <c r="H1009" s="67"/>
      <c r="I1009" s="67"/>
      <c r="J1009" s="67"/>
      <c r="K1009" s="67"/>
      <c r="L1009" s="67"/>
      <c r="M1009" s="67"/>
      <c r="N1009" s="67"/>
      <c r="O1009" s="67"/>
      <c r="P1009" s="67"/>
      <c r="Q1009" s="67"/>
      <c r="R1009" s="67"/>
      <c r="S1009" s="67"/>
      <c r="T1009" s="67"/>
      <c r="U1009" s="67"/>
      <c r="V1009" s="67"/>
      <c r="W1009" s="67"/>
      <c r="X1009" s="67"/>
      <c r="Y1009" s="67"/>
      <c r="Z1009" s="67"/>
      <c r="AA1009" s="67"/>
      <c r="AB1009" s="67"/>
      <c r="AC1009" s="67"/>
      <c r="AD1009" s="67"/>
      <c r="AE1009" s="67"/>
      <c r="AF1009" s="67"/>
      <c r="AG1009" s="67"/>
      <c r="AH1009" s="67"/>
      <c r="AI1009" s="67"/>
      <c r="AJ1009" s="67"/>
      <c r="AK1009" s="67"/>
    </row>
    <row r="1010" spans="7:37">
      <c r="G1010" s="67"/>
      <c r="H1010" s="67"/>
      <c r="I1010" s="67"/>
      <c r="J1010" s="67"/>
      <c r="K1010" s="67"/>
      <c r="L1010" s="67"/>
      <c r="M1010" s="67"/>
      <c r="N1010" s="67"/>
      <c r="O1010" s="67"/>
      <c r="P1010" s="67"/>
      <c r="Q1010" s="67"/>
      <c r="R1010" s="67"/>
      <c r="S1010" s="67"/>
      <c r="T1010" s="67"/>
      <c r="U1010" s="67"/>
      <c r="V1010" s="67"/>
      <c r="W1010" s="67"/>
      <c r="X1010" s="67"/>
      <c r="Y1010" s="67"/>
      <c r="Z1010" s="67"/>
      <c r="AA1010" s="67"/>
      <c r="AB1010" s="67"/>
      <c r="AC1010" s="67"/>
      <c r="AD1010" s="67"/>
      <c r="AE1010" s="67"/>
      <c r="AF1010" s="67"/>
      <c r="AG1010" s="67"/>
      <c r="AH1010" s="67"/>
      <c r="AI1010" s="67"/>
      <c r="AJ1010" s="67"/>
      <c r="AK1010" s="67"/>
    </row>
    <row r="1011" spans="7:37">
      <c r="G1011" s="67"/>
      <c r="H1011" s="67"/>
      <c r="I1011" s="67"/>
      <c r="J1011" s="67"/>
      <c r="K1011" s="67"/>
      <c r="L1011" s="67"/>
      <c r="M1011" s="67"/>
      <c r="N1011" s="67"/>
      <c r="O1011" s="67"/>
      <c r="P1011" s="67"/>
      <c r="Q1011" s="67"/>
      <c r="R1011" s="67"/>
      <c r="S1011" s="67"/>
      <c r="T1011" s="67"/>
      <c r="U1011" s="67"/>
      <c r="V1011" s="67"/>
      <c r="W1011" s="67"/>
      <c r="X1011" s="67"/>
      <c r="Y1011" s="67"/>
      <c r="Z1011" s="67"/>
      <c r="AA1011" s="67"/>
      <c r="AB1011" s="67"/>
      <c r="AC1011" s="67"/>
      <c r="AD1011" s="67"/>
      <c r="AE1011" s="67"/>
      <c r="AF1011" s="67"/>
      <c r="AG1011" s="67"/>
      <c r="AH1011" s="67"/>
      <c r="AI1011" s="67"/>
      <c r="AJ1011" s="67"/>
      <c r="AK1011" s="67"/>
    </row>
    <row r="1012" spans="7:37">
      <c r="G1012" s="67"/>
      <c r="H1012" s="67"/>
      <c r="I1012" s="67"/>
      <c r="J1012" s="67"/>
      <c r="K1012" s="67"/>
      <c r="L1012" s="67"/>
      <c r="M1012" s="67"/>
      <c r="N1012" s="67"/>
      <c r="O1012" s="67"/>
      <c r="P1012" s="67"/>
      <c r="Q1012" s="67"/>
      <c r="R1012" s="67"/>
      <c r="S1012" s="67"/>
      <c r="T1012" s="67"/>
      <c r="U1012" s="67"/>
      <c r="V1012" s="67"/>
      <c r="W1012" s="67"/>
      <c r="X1012" s="67"/>
      <c r="Y1012" s="67"/>
      <c r="Z1012" s="67"/>
      <c r="AA1012" s="67"/>
      <c r="AB1012" s="67"/>
      <c r="AC1012" s="67"/>
      <c r="AD1012" s="67"/>
      <c r="AE1012" s="67"/>
      <c r="AF1012" s="67"/>
      <c r="AG1012" s="67"/>
      <c r="AH1012" s="67"/>
      <c r="AI1012" s="67"/>
      <c r="AJ1012" s="67"/>
      <c r="AK1012" s="67"/>
    </row>
    <row r="1013" spans="7:37">
      <c r="G1013" s="67"/>
      <c r="H1013" s="67"/>
      <c r="I1013" s="67"/>
      <c r="J1013" s="67"/>
      <c r="K1013" s="67"/>
      <c r="L1013" s="67"/>
      <c r="M1013" s="67"/>
      <c r="N1013" s="67"/>
      <c r="O1013" s="67"/>
      <c r="P1013" s="67"/>
      <c r="Q1013" s="67"/>
      <c r="R1013" s="67"/>
      <c r="S1013" s="67"/>
      <c r="T1013" s="67"/>
      <c r="U1013" s="67"/>
      <c r="V1013" s="67"/>
      <c r="W1013" s="67"/>
      <c r="X1013" s="67"/>
      <c r="Y1013" s="67"/>
      <c r="Z1013" s="67"/>
      <c r="AA1013" s="67"/>
      <c r="AB1013" s="67"/>
      <c r="AC1013" s="67"/>
      <c r="AD1013" s="67"/>
      <c r="AE1013" s="67"/>
      <c r="AF1013" s="67"/>
      <c r="AG1013" s="67"/>
      <c r="AH1013" s="67"/>
      <c r="AI1013" s="67"/>
      <c r="AJ1013" s="67"/>
      <c r="AK1013" s="67"/>
    </row>
    <row r="1014" spans="7:37">
      <c r="G1014" s="67"/>
      <c r="H1014" s="67"/>
      <c r="I1014" s="67"/>
      <c r="J1014" s="67"/>
      <c r="K1014" s="67"/>
      <c r="L1014" s="67"/>
      <c r="M1014" s="67"/>
      <c r="N1014" s="67"/>
      <c r="O1014" s="67"/>
      <c r="P1014" s="67"/>
      <c r="Q1014" s="67"/>
      <c r="R1014" s="67"/>
      <c r="S1014" s="67"/>
      <c r="T1014" s="67"/>
      <c r="U1014" s="67"/>
      <c r="V1014" s="67"/>
      <c r="W1014" s="67"/>
      <c r="X1014" s="67"/>
      <c r="Y1014" s="67"/>
      <c r="Z1014" s="67"/>
      <c r="AA1014" s="67"/>
      <c r="AB1014" s="67"/>
      <c r="AC1014" s="67"/>
      <c r="AD1014" s="67"/>
      <c r="AE1014" s="67"/>
      <c r="AF1014" s="67"/>
      <c r="AG1014" s="67"/>
      <c r="AH1014" s="67"/>
      <c r="AI1014" s="67"/>
      <c r="AJ1014" s="67"/>
      <c r="AK1014" s="67"/>
    </row>
    <row r="1015" spans="7:37">
      <c r="G1015" s="67"/>
      <c r="H1015" s="67"/>
      <c r="I1015" s="67"/>
      <c r="J1015" s="67"/>
      <c r="K1015" s="67"/>
      <c r="L1015" s="67"/>
      <c r="M1015" s="67"/>
      <c r="N1015" s="67"/>
      <c r="O1015" s="67"/>
      <c r="P1015" s="67"/>
      <c r="Q1015" s="67"/>
      <c r="R1015" s="67"/>
      <c r="S1015" s="67"/>
      <c r="T1015" s="67"/>
      <c r="U1015" s="67"/>
      <c r="V1015" s="67"/>
      <c r="W1015" s="67"/>
      <c r="X1015" s="67"/>
      <c r="Y1015" s="67"/>
      <c r="Z1015" s="67"/>
      <c r="AA1015" s="67"/>
      <c r="AB1015" s="67"/>
      <c r="AC1015" s="67"/>
      <c r="AD1015" s="67"/>
      <c r="AE1015" s="67"/>
      <c r="AF1015" s="67"/>
      <c r="AG1015" s="67"/>
      <c r="AH1015" s="67"/>
      <c r="AI1015" s="67"/>
      <c r="AJ1015" s="67"/>
      <c r="AK1015" s="67"/>
    </row>
    <row r="1016" spans="7:37">
      <c r="G1016" s="67"/>
      <c r="H1016" s="67"/>
      <c r="I1016" s="67"/>
      <c r="J1016" s="67"/>
      <c r="K1016" s="67"/>
      <c r="L1016" s="67"/>
      <c r="M1016" s="67"/>
      <c r="N1016" s="67"/>
      <c r="O1016" s="67"/>
      <c r="P1016" s="67"/>
      <c r="Q1016" s="67"/>
      <c r="R1016" s="67"/>
      <c r="S1016" s="67"/>
      <c r="T1016" s="67"/>
      <c r="U1016" s="67"/>
      <c r="V1016" s="67"/>
      <c r="W1016" s="67"/>
      <c r="X1016" s="67"/>
      <c r="Y1016" s="67"/>
      <c r="Z1016" s="67"/>
      <c r="AA1016" s="67"/>
      <c r="AB1016" s="67"/>
      <c r="AC1016" s="67"/>
      <c r="AD1016" s="67"/>
      <c r="AE1016" s="67"/>
      <c r="AF1016" s="67"/>
      <c r="AG1016" s="67"/>
      <c r="AH1016" s="67"/>
      <c r="AI1016" s="67"/>
      <c r="AJ1016" s="67"/>
      <c r="AK1016" s="67"/>
    </row>
    <row r="1017" spans="7:37">
      <c r="G1017" s="67"/>
      <c r="H1017" s="67"/>
      <c r="I1017" s="67"/>
      <c r="J1017" s="67"/>
      <c r="K1017" s="67"/>
      <c r="L1017" s="67"/>
      <c r="M1017" s="67"/>
      <c r="N1017" s="67"/>
      <c r="O1017" s="67"/>
      <c r="P1017" s="67"/>
      <c r="Q1017" s="67"/>
      <c r="R1017" s="67"/>
      <c r="S1017" s="67"/>
      <c r="T1017" s="67"/>
      <c r="U1017" s="67"/>
      <c r="V1017" s="67"/>
      <c r="W1017" s="67"/>
      <c r="X1017" s="67"/>
      <c r="Y1017" s="67"/>
      <c r="Z1017" s="67"/>
      <c r="AA1017" s="67"/>
      <c r="AB1017" s="67"/>
      <c r="AC1017" s="67"/>
      <c r="AD1017" s="67"/>
      <c r="AE1017" s="67"/>
      <c r="AF1017" s="67"/>
      <c r="AG1017" s="67"/>
      <c r="AH1017" s="67"/>
      <c r="AI1017" s="67"/>
      <c r="AJ1017" s="67"/>
      <c r="AK1017" s="67"/>
    </row>
    <row r="1018" spans="7:37">
      <c r="G1018" s="67"/>
      <c r="H1018" s="67"/>
      <c r="I1018" s="67"/>
      <c r="J1018" s="67"/>
      <c r="K1018" s="67"/>
      <c r="L1018" s="67"/>
      <c r="M1018" s="67"/>
      <c r="N1018" s="67"/>
      <c r="O1018" s="67"/>
      <c r="P1018" s="67"/>
      <c r="Q1018" s="67"/>
      <c r="R1018" s="67"/>
      <c r="S1018" s="67"/>
      <c r="T1018" s="67"/>
      <c r="U1018" s="67"/>
      <c r="V1018" s="67"/>
      <c r="W1018" s="67"/>
      <c r="X1018" s="67"/>
      <c r="Y1018" s="67"/>
      <c r="Z1018" s="67"/>
      <c r="AA1018" s="67"/>
      <c r="AB1018" s="67"/>
      <c r="AC1018" s="67"/>
      <c r="AD1018" s="67"/>
      <c r="AE1018" s="67"/>
      <c r="AF1018" s="67"/>
      <c r="AG1018" s="67"/>
      <c r="AH1018" s="67"/>
      <c r="AI1018" s="67"/>
      <c r="AJ1018" s="67"/>
      <c r="AK1018" s="67"/>
    </row>
    <row r="1019" spans="7:37">
      <c r="G1019" s="67"/>
      <c r="H1019" s="67"/>
      <c r="I1019" s="67"/>
      <c r="J1019" s="67"/>
      <c r="K1019" s="67"/>
      <c r="L1019" s="67"/>
      <c r="M1019" s="67"/>
      <c r="N1019" s="67"/>
      <c r="O1019" s="67"/>
      <c r="P1019" s="67"/>
      <c r="Q1019" s="67"/>
      <c r="R1019" s="67"/>
      <c r="S1019" s="67"/>
      <c r="T1019" s="67"/>
      <c r="U1019" s="67"/>
      <c r="V1019" s="67"/>
      <c r="W1019" s="67"/>
      <c r="X1019" s="67"/>
      <c r="Y1019" s="67"/>
      <c r="Z1019" s="67"/>
      <c r="AA1019" s="67"/>
      <c r="AB1019" s="67"/>
      <c r="AC1019" s="67"/>
      <c r="AD1019" s="67"/>
      <c r="AE1019" s="67"/>
      <c r="AF1019" s="67"/>
      <c r="AG1019" s="67"/>
      <c r="AH1019" s="67"/>
      <c r="AI1019" s="67"/>
      <c r="AJ1019" s="67"/>
      <c r="AK1019" s="67"/>
    </row>
    <row r="1020" spans="7:37">
      <c r="G1020" s="67"/>
      <c r="H1020" s="67"/>
      <c r="I1020" s="67"/>
      <c r="J1020" s="67"/>
      <c r="K1020" s="67"/>
      <c r="L1020" s="67"/>
      <c r="M1020" s="67"/>
      <c r="N1020" s="67"/>
      <c r="O1020" s="67"/>
      <c r="P1020" s="67"/>
      <c r="Q1020" s="67"/>
      <c r="R1020" s="67"/>
      <c r="S1020" s="67"/>
      <c r="T1020" s="67"/>
      <c r="U1020" s="67"/>
      <c r="V1020" s="67"/>
      <c r="W1020" s="67"/>
      <c r="X1020" s="67"/>
      <c r="Y1020" s="67"/>
      <c r="Z1020" s="67"/>
      <c r="AA1020" s="67"/>
      <c r="AB1020" s="67"/>
      <c r="AC1020" s="67"/>
      <c r="AD1020" s="67"/>
      <c r="AE1020" s="67"/>
      <c r="AF1020" s="67"/>
      <c r="AG1020" s="67"/>
      <c r="AH1020" s="67"/>
      <c r="AI1020" s="67"/>
      <c r="AJ1020" s="67"/>
      <c r="AK1020" s="67"/>
    </row>
    <row r="1021" spans="7:37">
      <c r="G1021" s="67"/>
      <c r="H1021" s="67"/>
      <c r="I1021" s="67"/>
      <c r="J1021" s="67"/>
      <c r="K1021" s="67"/>
      <c r="L1021" s="67"/>
      <c r="M1021" s="67"/>
      <c r="N1021" s="67"/>
      <c r="O1021" s="67"/>
      <c r="P1021" s="67"/>
      <c r="Q1021" s="67"/>
      <c r="R1021" s="67"/>
      <c r="S1021" s="67"/>
      <c r="T1021" s="67"/>
      <c r="U1021" s="67"/>
      <c r="V1021" s="67"/>
      <c r="W1021" s="67"/>
      <c r="X1021" s="67"/>
      <c r="Y1021" s="67"/>
      <c r="Z1021" s="67"/>
      <c r="AA1021" s="67"/>
      <c r="AB1021" s="67"/>
      <c r="AC1021" s="67"/>
      <c r="AD1021" s="67"/>
      <c r="AE1021" s="67"/>
      <c r="AF1021" s="67"/>
      <c r="AG1021" s="67"/>
      <c r="AH1021" s="67"/>
      <c r="AI1021" s="67"/>
      <c r="AJ1021" s="67"/>
      <c r="AK1021" s="67"/>
    </row>
    <row r="1022" spans="7:37">
      <c r="G1022" s="67"/>
      <c r="H1022" s="67"/>
      <c r="I1022" s="67"/>
      <c r="J1022" s="67"/>
      <c r="K1022" s="67"/>
      <c r="L1022" s="67"/>
      <c r="M1022" s="67"/>
      <c r="N1022" s="67"/>
      <c r="O1022" s="67"/>
      <c r="P1022" s="67"/>
      <c r="Q1022" s="67"/>
      <c r="R1022" s="67"/>
      <c r="S1022" s="67"/>
      <c r="T1022" s="67"/>
      <c r="U1022" s="67"/>
      <c r="V1022" s="67"/>
      <c r="W1022" s="67"/>
      <c r="X1022" s="67"/>
      <c r="Y1022" s="67"/>
      <c r="Z1022" s="67"/>
      <c r="AA1022" s="67"/>
      <c r="AB1022" s="67"/>
      <c r="AC1022" s="67"/>
      <c r="AD1022" s="67"/>
      <c r="AE1022" s="67"/>
      <c r="AF1022" s="67"/>
      <c r="AG1022" s="67"/>
      <c r="AH1022" s="67"/>
      <c r="AI1022" s="67"/>
      <c r="AJ1022" s="67"/>
      <c r="AK1022" s="67"/>
    </row>
    <row r="1023" spans="7:37">
      <c r="G1023" s="67"/>
      <c r="H1023" s="67"/>
      <c r="I1023" s="67"/>
      <c r="J1023" s="67"/>
      <c r="K1023" s="67"/>
      <c r="L1023" s="67"/>
      <c r="M1023" s="67"/>
      <c r="N1023" s="67"/>
      <c r="O1023" s="67"/>
      <c r="P1023" s="67"/>
      <c r="Q1023" s="67"/>
      <c r="R1023" s="67"/>
      <c r="S1023" s="67"/>
      <c r="T1023" s="67"/>
      <c r="U1023" s="67"/>
      <c r="V1023" s="67"/>
      <c r="W1023" s="67"/>
      <c r="X1023" s="67"/>
      <c r="Y1023" s="67"/>
      <c r="Z1023" s="67"/>
      <c r="AA1023" s="67"/>
      <c r="AB1023" s="67"/>
      <c r="AC1023" s="67"/>
      <c r="AD1023" s="67"/>
      <c r="AE1023" s="67"/>
      <c r="AF1023" s="67"/>
      <c r="AG1023" s="67"/>
      <c r="AH1023" s="67"/>
      <c r="AI1023" s="67"/>
      <c r="AJ1023" s="67"/>
      <c r="AK1023" s="67"/>
    </row>
    <row r="1024" spans="7:37">
      <c r="G1024" s="67"/>
      <c r="H1024" s="67"/>
      <c r="I1024" s="67"/>
      <c r="J1024" s="67"/>
      <c r="K1024" s="67"/>
      <c r="L1024" s="67"/>
      <c r="M1024" s="67"/>
      <c r="N1024" s="67"/>
      <c r="O1024" s="67"/>
      <c r="P1024" s="67"/>
      <c r="Q1024" s="67"/>
      <c r="R1024" s="67"/>
      <c r="S1024" s="67"/>
      <c r="T1024" s="67"/>
      <c r="U1024" s="67"/>
      <c r="V1024" s="67"/>
      <c r="W1024" s="67"/>
      <c r="X1024" s="67"/>
      <c r="Y1024" s="67"/>
      <c r="Z1024" s="67"/>
      <c r="AA1024" s="67"/>
      <c r="AB1024" s="67"/>
      <c r="AC1024" s="67"/>
      <c r="AD1024" s="67"/>
      <c r="AE1024" s="67"/>
      <c r="AF1024" s="67"/>
      <c r="AG1024" s="67"/>
      <c r="AH1024" s="67"/>
      <c r="AI1024" s="67"/>
      <c r="AJ1024" s="67"/>
      <c r="AK1024" s="67"/>
    </row>
    <row r="1025" spans="7:37">
      <c r="G1025" s="67"/>
      <c r="H1025" s="67"/>
      <c r="I1025" s="67"/>
      <c r="J1025" s="67"/>
      <c r="K1025" s="67"/>
      <c r="L1025" s="67"/>
      <c r="M1025" s="67"/>
      <c r="N1025" s="67"/>
      <c r="O1025" s="67"/>
      <c r="P1025" s="67"/>
      <c r="Q1025" s="67"/>
      <c r="R1025" s="67"/>
      <c r="S1025" s="67"/>
      <c r="T1025" s="67"/>
      <c r="U1025" s="67"/>
      <c r="V1025" s="67"/>
      <c r="W1025" s="67"/>
      <c r="X1025" s="67"/>
      <c r="Y1025" s="67"/>
      <c r="Z1025" s="67"/>
      <c r="AA1025" s="67"/>
      <c r="AB1025" s="67"/>
      <c r="AC1025" s="67"/>
      <c r="AD1025" s="67"/>
      <c r="AE1025" s="67"/>
      <c r="AF1025" s="67"/>
      <c r="AG1025" s="67"/>
      <c r="AH1025" s="67"/>
      <c r="AI1025" s="67"/>
      <c r="AJ1025" s="67"/>
      <c r="AK1025" s="67"/>
    </row>
    <row r="1026" spans="7:37">
      <c r="G1026" s="67"/>
      <c r="H1026" s="67"/>
      <c r="I1026" s="67"/>
      <c r="J1026" s="67"/>
      <c r="K1026" s="67"/>
      <c r="L1026" s="67"/>
      <c r="M1026" s="67"/>
      <c r="N1026" s="67"/>
      <c r="O1026" s="67"/>
      <c r="P1026" s="67"/>
      <c r="Q1026" s="67"/>
      <c r="R1026" s="67"/>
      <c r="S1026" s="67"/>
      <c r="T1026" s="67"/>
      <c r="U1026" s="67"/>
      <c r="V1026" s="67"/>
      <c r="W1026" s="67"/>
      <c r="X1026" s="67"/>
      <c r="Y1026" s="67"/>
      <c r="Z1026" s="67"/>
      <c r="AA1026" s="67"/>
      <c r="AB1026" s="67"/>
      <c r="AC1026" s="67"/>
      <c r="AD1026" s="67"/>
      <c r="AE1026" s="67"/>
      <c r="AF1026" s="67"/>
      <c r="AG1026" s="67"/>
      <c r="AH1026" s="67"/>
      <c r="AI1026" s="67"/>
      <c r="AJ1026" s="67"/>
      <c r="AK1026" s="67"/>
    </row>
    <row r="1027" spans="7:37">
      <c r="G1027" s="67"/>
      <c r="H1027" s="67"/>
      <c r="I1027" s="67"/>
      <c r="J1027" s="67"/>
      <c r="K1027" s="67"/>
      <c r="L1027" s="67"/>
      <c r="M1027" s="67"/>
      <c r="N1027" s="67"/>
      <c r="O1027" s="67"/>
      <c r="P1027" s="67"/>
      <c r="Q1027" s="67"/>
      <c r="R1027" s="67"/>
      <c r="S1027" s="67"/>
      <c r="T1027" s="67"/>
      <c r="U1027" s="67"/>
      <c r="V1027" s="67"/>
      <c r="W1027" s="67"/>
      <c r="X1027" s="67"/>
      <c r="Y1027" s="67"/>
      <c r="Z1027" s="67"/>
      <c r="AA1027" s="67"/>
      <c r="AB1027" s="67"/>
      <c r="AC1027" s="67"/>
      <c r="AD1027" s="67"/>
      <c r="AE1027" s="67"/>
      <c r="AF1027" s="67"/>
      <c r="AG1027" s="67"/>
      <c r="AH1027" s="67"/>
      <c r="AI1027" s="67"/>
      <c r="AJ1027" s="67"/>
      <c r="AK1027" s="67"/>
    </row>
    <row r="1028" spans="7:37">
      <c r="G1028" s="67"/>
      <c r="H1028" s="67"/>
      <c r="I1028" s="67"/>
      <c r="J1028" s="67"/>
      <c r="K1028" s="67"/>
      <c r="L1028" s="67"/>
      <c r="M1028" s="67"/>
      <c r="N1028" s="67"/>
      <c r="O1028" s="67"/>
      <c r="P1028" s="67"/>
      <c r="Q1028" s="67"/>
      <c r="R1028" s="67"/>
      <c r="S1028" s="67"/>
      <c r="T1028" s="67"/>
      <c r="U1028" s="67"/>
      <c r="V1028" s="67"/>
      <c r="W1028" s="67"/>
      <c r="X1028" s="67"/>
      <c r="Y1028" s="67"/>
      <c r="Z1028" s="67"/>
      <c r="AA1028" s="67"/>
      <c r="AB1028" s="67"/>
      <c r="AC1028" s="67"/>
      <c r="AD1028" s="67"/>
      <c r="AE1028" s="67"/>
      <c r="AF1028" s="67"/>
      <c r="AG1028" s="67"/>
      <c r="AH1028" s="67"/>
      <c r="AI1028" s="67"/>
      <c r="AJ1028" s="67"/>
      <c r="AK1028" s="67"/>
    </row>
    <row r="1029" spans="7:37">
      <c r="G1029" s="67"/>
      <c r="H1029" s="67"/>
      <c r="I1029" s="67"/>
      <c r="J1029" s="67"/>
      <c r="K1029" s="67"/>
      <c r="L1029" s="67"/>
      <c r="M1029" s="67"/>
      <c r="N1029" s="67"/>
      <c r="O1029" s="67"/>
      <c r="P1029" s="67"/>
      <c r="Q1029" s="67"/>
      <c r="R1029" s="67"/>
      <c r="S1029" s="67"/>
      <c r="T1029" s="67"/>
      <c r="U1029" s="67"/>
      <c r="V1029" s="67"/>
      <c r="W1029" s="67"/>
      <c r="X1029" s="67"/>
      <c r="Y1029" s="67"/>
      <c r="Z1029" s="67"/>
      <c r="AA1029" s="67"/>
      <c r="AB1029" s="67"/>
      <c r="AC1029" s="67"/>
      <c r="AD1029" s="67"/>
      <c r="AE1029" s="67"/>
      <c r="AF1029" s="67"/>
      <c r="AG1029" s="67"/>
      <c r="AH1029" s="67"/>
      <c r="AI1029" s="67"/>
      <c r="AJ1029" s="67"/>
      <c r="AK1029" s="67"/>
    </row>
    <row r="1030" spans="7:37">
      <c r="G1030" s="67"/>
      <c r="H1030" s="67"/>
      <c r="I1030" s="67"/>
      <c r="J1030" s="67"/>
      <c r="K1030" s="67"/>
      <c r="L1030" s="67"/>
      <c r="M1030" s="67"/>
      <c r="N1030" s="67"/>
      <c r="O1030" s="67"/>
      <c r="P1030" s="67"/>
      <c r="Q1030" s="67"/>
      <c r="R1030" s="67"/>
      <c r="S1030" s="67"/>
      <c r="T1030" s="67"/>
      <c r="U1030" s="67"/>
      <c r="V1030" s="67"/>
      <c r="W1030" s="67"/>
      <c r="X1030" s="67"/>
      <c r="Y1030" s="67"/>
      <c r="Z1030" s="67"/>
      <c r="AA1030" s="67"/>
      <c r="AB1030" s="67"/>
      <c r="AC1030" s="67"/>
      <c r="AD1030" s="67"/>
      <c r="AE1030" s="67"/>
      <c r="AF1030" s="67"/>
      <c r="AG1030" s="67"/>
      <c r="AH1030" s="67"/>
      <c r="AI1030" s="67"/>
      <c r="AJ1030" s="67"/>
      <c r="AK1030" s="67"/>
    </row>
    <row r="1031" spans="7:37">
      <c r="G1031" s="67"/>
      <c r="H1031" s="67"/>
      <c r="I1031" s="67"/>
      <c r="J1031" s="67"/>
      <c r="K1031" s="67"/>
      <c r="L1031" s="67"/>
      <c r="M1031" s="67"/>
      <c r="N1031" s="67"/>
      <c r="O1031" s="67"/>
      <c r="P1031" s="67"/>
      <c r="Q1031" s="67"/>
      <c r="R1031" s="67"/>
      <c r="S1031" s="67"/>
      <c r="T1031" s="67"/>
      <c r="U1031" s="67"/>
      <c r="V1031" s="67"/>
      <c r="W1031" s="67"/>
      <c r="X1031" s="67"/>
      <c r="Y1031" s="67"/>
      <c r="Z1031" s="67"/>
      <c r="AA1031" s="67"/>
      <c r="AB1031" s="67"/>
      <c r="AC1031" s="67"/>
      <c r="AD1031" s="67"/>
      <c r="AE1031" s="67"/>
      <c r="AF1031" s="67"/>
      <c r="AG1031" s="67"/>
      <c r="AH1031" s="67"/>
      <c r="AI1031" s="67"/>
      <c r="AJ1031" s="67"/>
      <c r="AK1031" s="67"/>
    </row>
    <row r="1032" spans="7:37">
      <c r="G1032" s="67"/>
      <c r="H1032" s="67"/>
      <c r="I1032" s="67"/>
      <c r="J1032" s="67"/>
      <c r="K1032" s="67"/>
      <c r="L1032" s="67"/>
      <c r="M1032" s="67"/>
      <c r="N1032" s="67"/>
      <c r="O1032" s="67"/>
      <c r="P1032" s="67"/>
      <c r="Q1032" s="67"/>
      <c r="R1032" s="67"/>
      <c r="S1032" s="67"/>
      <c r="T1032" s="67"/>
      <c r="U1032" s="67"/>
      <c r="V1032" s="67"/>
      <c r="W1032" s="67"/>
      <c r="X1032" s="67"/>
      <c r="Y1032" s="67"/>
      <c r="Z1032" s="67"/>
      <c r="AA1032" s="67"/>
      <c r="AB1032" s="67"/>
      <c r="AC1032" s="67"/>
      <c r="AD1032" s="67"/>
      <c r="AE1032" s="67"/>
      <c r="AF1032" s="67"/>
      <c r="AG1032" s="67"/>
      <c r="AH1032" s="67"/>
      <c r="AI1032" s="67"/>
      <c r="AJ1032" s="67"/>
      <c r="AK1032" s="67"/>
    </row>
    <row r="1033" spans="7:37">
      <c r="G1033" s="67"/>
      <c r="H1033" s="67"/>
      <c r="I1033" s="67"/>
      <c r="J1033" s="67"/>
      <c r="K1033" s="67"/>
      <c r="L1033" s="67"/>
      <c r="M1033" s="67"/>
      <c r="N1033" s="67"/>
      <c r="O1033" s="67"/>
      <c r="P1033" s="67"/>
      <c r="Q1033" s="67"/>
      <c r="R1033" s="67"/>
      <c r="S1033" s="67"/>
      <c r="T1033" s="67"/>
      <c r="U1033" s="67"/>
      <c r="V1033" s="67"/>
      <c r="W1033" s="67"/>
      <c r="X1033" s="67"/>
      <c r="Y1033" s="67"/>
      <c r="Z1033" s="67"/>
      <c r="AA1033" s="67"/>
      <c r="AB1033" s="67"/>
      <c r="AC1033" s="67"/>
      <c r="AD1033" s="67"/>
      <c r="AE1033" s="67"/>
      <c r="AF1033" s="67"/>
      <c r="AG1033" s="67"/>
      <c r="AH1033" s="67"/>
      <c r="AI1033" s="67"/>
      <c r="AJ1033" s="67"/>
      <c r="AK1033" s="67"/>
    </row>
    <row r="1034" spans="7:37">
      <c r="G1034" s="67"/>
      <c r="H1034" s="67"/>
      <c r="I1034" s="67"/>
      <c r="J1034" s="67"/>
      <c r="K1034" s="67"/>
      <c r="L1034" s="67"/>
      <c r="M1034" s="67"/>
      <c r="N1034" s="67"/>
      <c r="O1034" s="67"/>
      <c r="P1034" s="67"/>
      <c r="Q1034" s="67"/>
      <c r="R1034" s="67"/>
      <c r="S1034" s="67"/>
      <c r="T1034" s="67"/>
      <c r="U1034" s="67"/>
      <c r="V1034" s="67"/>
      <c r="W1034" s="67"/>
      <c r="X1034" s="67"/>
      <c r="Y1034" s="67"/>
      <c r="Z1034" s="67"/>
      <c r="AA1034" s="67"/>
      <c r="AB1034" s="67"/>
      <c r="AC1034" s="67"/>
      <c r="AD1034" s="67"/>
      <c r="AE1034" s="67"/>
      <c r="AF1034" s="67"/>
      <c r="AG1034" s="67"/>
      <c r="AH1034" s="67"/>
      <c r="AI1034" s="67"/>
      <c r="AJ1034" s="67"/>
      <c r="AK1034" s="67"/>
    </row>
    <row r="1035" spans="7:37">
      <c r="G1035" s="67"/>
      <c r="H1035" s="67"/>
      <c r="I1035" s="67"/>
      <c r="J1035" s="67"/>
      <c r="K1035" s="67"/>
      <c r="L1035" s="67"/>
      <c r="M1035" s="67"/>
      <c r="N1035" s="67"/>
      <c r="O1035" s="67"/>
      <c r="P1035" s="67"/>
      <c r="Q1035" s="67"/>
      <c r="R1035" s="67"/>
      <c r="S1035" s="67"/>
      <c r="T1035" s="67"/>
      <c r="U1035" s="67"/>
      <c r="V1035" s="67"/>
      <c r="W1035" s="67"/>
      <c r="X1035" s="67"/>
      <c r="Y1035" s="67"/>
      <c r="Z1035" s="67"/>
      <c r="AA1035" s="67"/>
      <c r="AB1035" s="67"/>
      <c r="AC1035" s="67"/>
      <c r="AD1035" s="67"/>
      <c r="AE1035" s="67"/>
      <c r="AF1035" s="67"/>
      <c r="AG1035" s="67"/>
      <c r="AH1035" s="67"/>
      <c r="AI1035" s="67"/>
      <c r="AJ1035" s="67"/>
      <c r="AK1035" s="67"/>
    </row>
    <row r="1036" spans="7:37">
      <c r="G1036" s="67"/>
      <c r="H1036" s="67"/>
      <c r="I1036" s="67"/>
      <c r="J1036" s="67"/>
      <c r="K1036" s="67"/>
      <c r="L1036" s="67"/>
      <c r="M1036" s="67"/>
      <c r="N1036" s="67"/>
      <c r="O1036" s="67"/>
      <c r="P1036" s="67"/>
      <c r="Q1036" s="67"/>
      <c r="R1036" s="67"/>
      <c r="S1036" s="67"/>
      <c r="T1036" s="67"/>
      <c r="U1036" s="67"/>
      <c r="V1036" s="67"/>
      <c r="W1036" s="67"/>
      <c r="X1036" s="67"/>
      <c r="Y1036" s="67"/>
      <c r="Z1036" s="67"/>
      <c r="AA1036" s="67"/>
      <c r="AB1036" s="67"/>
      <c r="AC1036" s="67"/>
      <c r="AD1036" s="67"/>
      <c r="AE1036" s="67"/>
      <c r="AF1036" s="67"/>
      <c r="AG1036" s="67"/>
      <c r="AH1036" s="67"/>
      <c r="AI1036" s="67"/>
      <c r="AJ1036" s="67"/>
      <c r="AK1036" s="67"/>
    </row>
    <row r="1037" spans="7:37">
      <c r="G1037" s="67"/>
      <c r="H1037" s="67"/>
      <c r="I1037" s="67"/>
      <c r="J1037" s="67"/>
      <c r="K1037" s="67"/>
      <c r="L1037" s="67"/>
      <c r="M1037" s="67"/>
      <c r="N1037" s="67"/>
      <c r="O1037" s="67"/>
      <c r="P1037" s="67"/>
      <c r="Q1037" s="67"/>
      <c r="R1037" s="67"/>
      <c r="S1037" s="67"/>
      <c r="T1037" s="67"/>
      <c r="U1037" s="67"/>
      <c r="V1037" s="67"/>
      <c r="W1037" s="67"/>
      <c r="X1037" s="67"/>
      <c r="Y1037" s="67"/>
      <c r="Z1037" s="67"/>
      <c r="AA1037" s="67"/>
      <c r="AB1037" s="67"/>
      <c r="AC1037" s="67"/>
      <c r="AD1037" s="67"/>
      <c r="AE1037" s="67"/>
      <c r="AF1037" s="67"/>
      <c r="AG1037" s="67"/>
      <c r="AH1037" s="67"/>
      <c r="AI1037" s="67"/>
      <c r="AJ1037" s="67"/>
      <c r="AK1037" s="67"/>
    </row>
    <row r="1038" spans="7:37">
      <c r="G1038" s="67"/>
      <c r="H1038" s="67"/>
      <c r="I1038" s="67"/>
      <c r="J1038" s="67"/>
      <c r="K1038" s="67"/>
      <c r="L1038" s="67"/>
      <c r="M1038" s="67"/>
      <c r="N1038" s="67"/>
      <c r="O1038" s="67"/>
      <c r="P1038" s="67"/>
      <c r="Q1038" s="67"/>
      <c r="R1038" s="67"/>
      <c r="S1038" s="67"/>
      <c r="T1038" s="67"/>
      <c r="U1038" s="67"/>
      <c r="V1038" s="67"/>
      <c r="W1038" s="67"/>
      <c r="X1038" s="67"/>
      <c r="Y1038" s="67"/>
      <c r="Z1038" s="67"/>
      <c r="AA1038" s="67"/>
      <c r="AB1038" s="67"/>
      <c r="AC1038" s="67"/>
      <c r="AD1038" s="67"/>
      <c r="AE1038" s="67"/>
      <c r="AF1038" s="67"/>
      <c r="AG1038" s="67"/>
      <c r="AH1038" s="67"/>
      <c r="AI1038" s="67"/>
      <c r="AJ1038" s="67"/>
      <c r="AK1038" s="67"/>
    </row>
    <row r="1039" spans="7:37">
      <c r="G1039" s="67"/>
      <c r="H1039" s="67"/>
      <c r="I1039" s="67"/>
      <c r="J1039" s="67"/>
      <c r="K1039" s="67"/>
      <c r="L1039" s="67"/>
      <c r="M1039" s="67"/>
      <c r="N1039" s="67"/>
      <c r="O1039" s="67"/>
      <c r="P1039" s="67"/>
      <c r="Q1039" s="67"/>
      <c r="R1039" s="67"/>
      <c r="S1039" s="67"/>
      <c r="T1039" s="67"/>
      <c r="U1039" s="67"/>
      <c r="V1039" s="67"/>
      <c r="W1039" s="67"/>
      <c r="X1039" s="67"/>
      <c r="Y1039" s="67"/>
      <c r="Z1039" s="67"/>
      <c r="AA1039" s="67"/>
      <c r="AB1039" s="67"/>
      <c r="AC1039" s="67"/>
      <c r="AD1039" s="67"/>
      <c r="AE1039" s="67"/>
      <c r="AF1039" s="67"/>
      <c r="AG1039" s="67"/>
      <c r="AH1039" s="67"/>
      <c r="AI1039" s="67"/>
      <c r="AJ1039" s="67"/>
      <c r="AK1039" s="67"/>
    </row>
    <row r="1040" spans="7:37">
      <c r="G1040" s="67"/>
      <c r="H1040" s="67"/>
      <c r="I1040" s="67"/>
      <c r="J1040" s="67"/>
      <c r="K1040" s="67"/>
      <c r="L1040" s="67"/>
      <c r="M1040" s="67"/>
      <c r="N1040" s="67"/>
      <c r="O1040" s="67"/>
      <c r="P1040" s="67"/>
      <c r="Q1040" s="67"/>
      <c r="R1040" s="67"/>
      <c r="S1040" s="67"/>
      <c r="T1040" s="67"/>
      <c r="U1040" s="67"/>
      <c r="V1040" s="67"/>
      <c r="W1040" s="67"/>
      <c r="X1040" s="67"/>
      <c r="Y1040" s="67"/>
      <c r="Z1040" s="67"/>
      <c r="AA1040" s="67"/>
      <c r="AB1040" s="67"/>
      <c r="AC1040" s="67"/>
      <c r="AD1040" s="67"/>
      <c r="AE1040" s="67"/>
      <c r="AF1040" s="67"/>
      <c r="AG1040" s="67"/>
      <c r="AH1040" s="67"/>
      <c r="AI1040" s="67"/>
      <c r="AJ1040" s="67"/>
      <c r="AK1040" s="67"/>
    </row>
    <row r="1041" spans="7:37">
      <c r="G1041" s="67"/>
      <c r="H1041" s="67"/>
      <c r="I1041" s="67"/>
      <c r="J1041" s="67"/>
      <c r="K1041" s="67"/>
      <c r="L1041" s="67"/>
      <c r="M1041" s="67"/>
      <c r="N1041" s="67"/>
      <c r="O1041" s="67"/>
      <c r="P1041" s="67"/>
      <c r="Q1041" s="67"/>
      <c r="R1041" s="67"/>
      <c r="S1041" s="67"/>
      <c r="T1041" s="67"/>
      <c r="U1041" s="67"/>
      <c r="V1041" s="67"/>
      <c r="W1041" s="67"/>
      <c r="X1041" s="67"/>
      <c r="Y1041" s="67"/>
      <c r="Z1041" s="67"/>
      <c r="AA1041" s="67"/>
      <c r="AB1041" s="67"/>
      <c r="AC1041" s="67"/>
      <c r="AD1041" s="67"/>
      <c r="AE1041" s="67"/>
      <c r="AF1041" s="67"/>
      <c r="AG1041" s="67"/>
      <c r="AH1041" s="67"/>
      <c r="AI1041" s="67"/>
      <c r="AJ1041" s="67"/>
      <c r="AK1041" s="67"/>
    </row>
    <row r="1042" spans="7:37">
      <c r="G1042" s="67"/>
      <c r="H1042" s="67"/>
      <c r="I1042" s="67"/>
      <c r="J1042" s="67"/>
      <c r="K1042" s="67"/>
      <c r="L1042" s="67"/>
      <c r="M1042" s="67"/>
      <c r="N1042" s="67"/>
      <c r="O1042" s="67"/>
      <c r="P1042" s="67"/>
      <c r="Q1042" s="67"/>
      <c r="R1042" s="67"/>
      <c r="S1042" s="67"/>
      <c r="T1042" s="67"/>
      <c r="U1042" s="67"/>
      <c r="V1042" s="67"/>
      <c r="W1042" s="67"/>
      <c r="X1042" s="67"/>
      <c r="Y1042" s="67"/>
      <c r="Z1042" s="67"/>
      <c r="AA1042" s="67"/>
      <c r="AB1042" s="67"/>
      <c r="AC1042" s="67"/>
      <c r="AD1042" s="67"/>
      <c r="AE1042" s="67"/>
      <c r="AF1042" s="67"/>
      <c r="AG1042" s="67"/>
      <c r="AH1042" s="67"/>
      <c r="AI1042" s="67"/>
      <c r="AJ1042" s="67"/>
      <c r="AK1042" s="67"/>
    </row>
    <row r="1043" spans="7:37">
      <c r="G1043" s="67"/>
      <c r="H1043" s="67"/>
      <c r="I1043" s="67"/>
      <c r="J1043" s="67"/>
      <c r="K1043" s="67"/>
      <c r="L1043" s="67"/>
      <c r="M1043" s="67"/>
      <c r="N1043" s="67"/>
      <c r="O1043" s="67"/>
      <c r="P1043" s="67"/>
      <c r="Q1043" s="67"/>
      <c r="R1043" s="67"/>
      <c r="S1043" s="67"/>
      <c r="T1043" s="67"/>
      <c r="U1043" s="67"/>
      <c r="V1043" s="67"/>
      <c r="W1043" s="67"/>
      <c r="X1043" s="67"/>
      <c r="Y1043" s="67"/>
      <c r="Z1043" s="67"/>
      <c r="AA1043" s="67"/>
      <c r="AB1043" s="67"/>
      <c r="AC1043" s="67"/>
      <c r="AD1043" s="67"/>
      <c r="AE1043" s="67"/>
      <c r="AF1043" s="67"/>
      <c r="AG1043" s="67"/>
      <c r="AH1043" s="67"/>
      <c r="AI1043" s="67"/>
      <c r="AJ1043" s="67"/>
      <c r="AK1043" s="67"/>
    </row>
    <row r="1044" spans="7:37">
      <c r="G1044" s="67"/>
      <c r="H1044" s="67"/>
      <c r="I1044" s="67"/>
      <c r="J1044" s="67"/>
      <c r="K1044" s="67"/>
      <c r="L1044" s="67"/>
      <c r="M1044" s="67"/>
      <c r="N1044" s="67"/>
      <c r="O1044" s="67"/>
      <c r="P1044" s="67"/>
      <c r="Q1044" s="67"/>
      <c r="R1044" s="67"/>
      <c r="S1044" s="67"/>
      <c r="T1044" s="67"/>
      <c r="U1044" s="67"/>
      <c r="V1044" s="67"/>
      <c r="W1044" s="67"/>
      <c r="X1044" s="67"/>
      <c r="Y1044" s="67"/>
      <c r="Z1044" s="67"/>
      <c r="AA1044" s="67"/>
      <c r="AB1044" s="67"/>
      <c r="AC1044" s="67"/>
      <c r="AD1044" s="67"/>
      <c r="AE1044" s="67"/>
      <c r="AF1044" s="67"/>
      <c r="AG1044" s="67"/>
      <c r="AH1044" s="67"/>
      <c r="AI1044" s="67"/>
      <c r="AJ1044" s="67"/>
      <c r="AK1044" s="67"/>
    </row>
    <row r="1045" spans="7:37">
      <c r="G1045" s="67"/>
      <c r="H1045" s="67"/>
      <c r="I1045" s="67"/>
      <c r="J1045" s="67"/>
      <c r="K1045" s="67"/>
      <c r="L1045" s="67"/>
      <c r="M1045" s="67"/>
      <c r="N1045" s="67"/>
      <c r="O1045" s="67"/>
      <c r="P1045" s="67"/>
      <c r="Q1045" s="67"/>
      <c r="R1045" s="67"/>
      <c r="S1045" s="67"/>
      <c r="T1045" s="67"/>
      <c r="U1045" s="67"/>
      <c r="V1045" s="67"/>
      <c r="W1045" s="67"/>
      <c r="X1045" s="67"/>
      <c r="Y1045" s="67"/>
      <c r="Z1045" s="67"/>
      <c r="AA1045" s="67"/>
      <c r="AB1045" s="67"/>
      <c r="AC1045" s="67"/>
      <c r="AD1045" s="67"/>
      <c r="AE1045" s="67"/>
      <c r="AF1045" s="67"/>
      <c r="AG1045" s="67"/>
      <c r="AH1045" s="67"/>
      <c r="AI1045" s="67"/>
      <c r="AJ1045" s="67"/>
      <c r="AK1045" s="67"/>
    </row>
    <row r="1046" spans="7:37">
      <c r="G1046" s="67"/>
      <c r="H1046" s="67"/>
      <c r="I1046" s="67"/>
      <c r="J1046" s="67"/>
      <c r="K1046" s="67"/>
      <c r="L1046" s="67"/>
      <c r="M1046" s="67"/>
      <c r="N1046" s="67"/>
      <c r="O1046" s="67"/>
      <c r="P1046" s="67"/>
      <c r="Q1046" s="67"/>
      <c r="R1046" s="67"/>
      <c r="S1046" s="67"/>
      <c r="T1046" s="67"/>
      <c r="U1046" s="67"/>
      <c r="V1046" s="67"/>
      <c r="W1046" s="67"/>
      <c r="X1046" s="67"/>
      <c r="Y1046" s="67"/>
      <c r="Z1046" s="67"/>
      <c r="AA1046" s="67"/>
      <c r="AB1046" s="67"/>
      <c r="AC1046" s="67"/>
      <c r="AD1046" s="67"/>
      <c r="AE1046" s="67"/>
      <c r="AF1046" s="67"/>
      <c r="AG1046" s="67"/>
      <c r="AH1046" s="67"/>
      <c r="AI1046" s="67"/>
      <c r="AJ1046" s="67"/>
      <c r="AK1046" s="67"/>
    </row>
    <row r="1047" spans="7:37">
      <c r="G1047" s="67"/>
      <c r="H1047" s="67"/>
      <c r="I1047" s="67"/>
      <c r="J1047" s="67"/>
      <c r="K1047" s="67"/>
      <c r="L1047" s="67"/>
      <c r="M1047" s="67"/>
      <c r="N1047" s="67"/>
      <c r="O1047" s="67"/>
      <c r="P1047" s="67"/>
      <c r="Q1047" s="67"/>
      <c r="R1047" s="67"/>
      <c r="S1047" s="67"/>
      <c r="T1047" s="67"/>
      <c r="U1047" s="67"/>
      <c r="V1047" s="67"/>
      <c r="W1047" s="67"/>
      <c r="X1047" s="67"/>
      <c r="Y1047" s="67"/>
      <c r="Z1047" s="67"/>
      <c r="AA1047" s="67"/>
      <c r="AB1047" s="67"/>
      <c r="AC1047" s="67"/>
      <c r="AD1047" s="67"/>
      <c r="AE1047" s="67"/>
      <c r="AF1047" s="67"/>
      <c r="AG1047" s="67"/>
      <c r="AH1047" s="67"/>
      <c r="AI1047" s="67"/>
      <c r="AJ1047" s="67"/>
      <c r="AK1047" s="67"/>
    </row>
    <row r="1048" spans="7:37">
      <c r="G1048" s="67"/>
      <c r="H1048" s="67"/>
      <c r="I1048" s="67"/>
      <c r="J1048" s="67"/>
      <c r="K1048" s="67"/>
      <c r="L1048" s="67"/>
      <c r="M1048" s="67"/>
      <c r="N1048" s="67"/>
      <c r="O1048" s="67"/>
      <c r="P1048" s="67"/>
      <c r="Q1048" s="67"/>
      <c r="R1048" s="67"/>
      <c r="S1048" s="67"/>
      <c r="T1048" s="67"/>
      <c r="U1048" s="67"/>
      <c r="V1048" s="67"/>
      <c r="W1048" s="67"/>
      <c r="X1048" s="67"/>
      <c r="Y1048" s="67"/>
      <c r="Z1048" s="67"/>
      <c r="AA1048" s="67"/>
      <c r="AB1048" s="67"/>
      <c r="AC1048" s="67"/>
      <c r="AD1048" s="67"/>
      <c r="AE1048" s="67"/>
      <c r="AF1048" s="67"/>
      <c r="AG1048" s="67"/>
      <c r="AH1048" s="67"/>
      <c r="AI1048" s="67"/>
      <c r="AJ1048" s="67"/>
      <c r="AK1048" s="67"/>
    </row>
    <row r="1049" spans="7:37">
      <c r="G1049" s="67"/>
      <c r="H1049" s="67"/>
      <c r="I1049" s="67"/>
      <c r="J1049" s="67"/>
      <c r="K1049" s="67"/>
      <c r="L1049" s="67"/>
      <c r="M1049" s="67"/>
      <c r="N1049" s="67"/>
      <c r="O1049" s="67"/>
      <c r="P1049" s="67"/>
      <c r="Q1049" s="67"/>
      <c r="R1049" s="67"/>
      <c r="S1049" s="67"/>
      <c r="T1049" s="67"/>
      <c r="U1049" s="67"/>
      <c r="V1049" s="67"/>
      <c r="W1049" s="67"/>
      <c r="X1049" s="67"/>
      <c r="Y1049" s="67"/>
      <c r="Z1049" s="67"/>
      <c r="AA1049" s="67"/>
      <c r="AB1049" s="67"/>
      <c r="AC1049" s="67"/>
      <c r="AD1049" s="67"/>
      <c r="AE1049" s="67"/>
      <c r="AF1049" s="67"/>
      <c r="AG1049" s="67"/>
      <c r="AH1049" s="67"/>
      <c r="AI1049" s="67"/>
      <c r="AJ1049" s="67"/>
      <c r="AK1049" s="67"/>
    </row>
    <row r="1050" spans="7:37">
      <c r="G1050" s="67"/>
      <c r="H1050" s="67"/>
      <c r="I1050" s="67"/>
      <c r="J1050" s="67"/>
      <c r="K1050" s="67"/>
      <c r="L1050" s="67"/>
      <c r="M1050" s="67"/>
      <c r="N1050" s="67"/>
      <c r="O1050" s="67"/>
      <c r="P1050" s="67"/>
      <c r="Q1050" s="67"/>
      <c r="R1050" s="67"/>
      <c r="S1050" s="67"/>
      <c r="T1050" s="67"/>
      <c r="U1050" s="67"/>
      <c r="V1050" s="67"/>
      <c r="W1050" s="67"/>
      <c r="X1050" s="67"/>
      <c r="Y1050" s="67"/>
      <c r="Z1050" s="67"/>
      <c r="AA1050" s="67"/>
      <c r="AB1050" s="67"/>
      <c r="AC1050" s="67"/>
      <c r="AD1050" s="67"/>
      <c r="AE1050" s="67"/>
      <c r="AF1050" s="67"/>
      <c r="AG1050" s="67"/>
      <c r="AH1050" s="67"/>
      <c r="AI1050" s="67"/>
      <c r="AJ1050" s="67"/>
      <c r="AK1050" s="67"/>
    </row>
    <row r="1051" spans="7:37">
      <c r="G1051" s="67"/>
      <c r="H1051" s="67"/>
      <c r="I1051" s="67"/>
      <c r="J1051" s="67"/>
      <c r="K1051" s="67"/>
      <c r="L1051" s="67"/>
      <c r="M1051" s="67"/>
      <c r="N1051" s="67"/>
      <c r="O1051" s="67"/>
      <c r="P1051" s="67"/>
      <c r="Q1051" s="67"/>
      <c r="R1051" s="67"/>
      <c r="S1051" s="67"/>
      <c r="T1051" s="67"/>
      <c r="U1051" s="67"/>
      <c r="V1051" s="67"/>
      <c r="W1051" s="67"/>
      <c r="X1051" s="67"/>
      <c r="Y1051" s="67"/>
      <c r="Z1051" s="67"/>
      <c r="AA1051" s="67"/>
      <c r="AB1051" s="67"/>
      <c r="AC1051" s="67"/>
      <c r="AD1051" s="67"/>
      <c r="AE1051" s="67"/>
      <c r="AF1051" s="67"/>
      <c r="AG1051" s="67"/>
      <c r="AH1051" s="67"/>
      <c r="AI1051" s="67"/>
      <c r="AJ1051" s="67"/>
      <c r="AK1051" s="67"/>
    </row>
    <row r="1052" spans="7:37">
      <c r="G1052" s="67"/>
      <c r="H1052" s="67"/>
      <c r="I1052" s="67"/>
      <c r="J1052" s="67"/>
      <c r="K1052" s="67"/>
      <c r="L1052" s="67"/>
      <c r="M1052" s="67"/>
      <c r="N1052" s="67"/>
      <c r="O1052" s="67"/>
      <c r="P1052" s="67"/>
      <c r="Q1052" s="67"/>
      <c r="R1052" s="67"/>
      <c r="S1052" s="67"/>
      <c r="T1052" s="67"/>
      <c r="U1052" s="67"/>
      <c r="V1052" s="67"/>
      <c r="W1052" s="67"/>
      <c r="X1052" s="67"/>
      <c r="Y1052" s="67"/>
      <c r="Z1052" s="67"/>
      <c r="AA1052" s="67"/>
      <c r="AB1052" s="67"/>
      <c r="AC1052" s="67"/>
      <c r="AD1052" s="67"/>
      <c r="AE1052" s="67"/>
      <c r="AF1052" s="67"/>
      <c r="AG1052" s="67"/>
      <c r="AH1052" s="67"/>
      <c r="AI1052" s="67"/>
      <c r="AJ1052" s="67"/>
      <c r="AK1052" s="67"/>
    </row>
    <row r="1053" spans="7:37">
      <c r="G1053" s="67"/>
      <c r="H1053" s="67"/>
      <c r="I1053" s="67"/>
      <c r="J1053" s="67"/>
      <c r="K1053" s="67"/>
      <c r="L1053" s="67"/>
      <c r="M1053" s="67"/>
      <c r="N1053" s="67"/>
      <c r="O1053" s="67"/>
      <c r="P1053" s="67"/>
      <c r="Q1053" s="67"/>
      <c r="R1053" s="67"/>
      <c r="S1053" s="67"/>
      <c r="T1053" s="67"/>
      <c r="U1053" s="67"/>
      <c r="V1053" s="67"/>
      <c r="W1053" s="67"/>
      <c r="X1053" s="67"/>
      <c r="Y1053" s="67"/>
      <c r="Z1053" s="67"/>
      <c r="AA1053" s="67"/>
      <c r="AB1053" s="67"/>
      <c r="AC1053" s="67"/>
      <c r="AD1053" s="67"/>
      <c r="AE1053" s="67"/>
      <c r="AF1053" s="67"/>
      <c r="AG1053" s="67"/>
      <c r="AH1053" s="67"/>
      <c r="AI1053" s="67"/>
      <c r="AJ1053" s="67"/>
      <c r="AK1053" s="67"/>
    </row>
    <row r="1054" spans="7:37">
      <c r="G1054" s="67"/>
      <c r="H1054" s="67"/>
      <c r="I1054" s="67"/>
      <c r="J1054" s="67"/>
      <c r="K1054" s="67"/>
      <c r="L1054" s="67"/>
      <c r="M1054" s="67"/>
      <c r="N1054" s="67"/>
      <c r="O1054" s="67"/>
      <c r="P1054" s="67"/>
      <c r="Q1054" s="67"/>
      <c r="R1054" s="67"/>
      <c r="S1054" s="67"/>
      <c r="T1054" s="67"/>
      <c r="U1054" s="67"/>
      <c r="V1054" s="67"/>
      <c r="W1054" s="67"/>
      <c r="X1054" s="67"/>
      <c r="Y1054" s="67"/>
      <c r="Z1054" s="67"/>
      <c r="AA1054" s="67"/>
      <c r="AB1054" s="67"/>
      <c r="AC1054" s="67"/>
      <c r="AD1054" s="67"/>
      <c r="AE1054" s="67"/>
      <c r="AF1054" s="67"/>
      <c r="AG1054" s="67"/>
      <c r="AH1054" s="67"/>
      <c r="AI1054" s="67"/>
      <c r="AJ1054" s="67"/>
      <c r="AK1054" s="67"/>
    </row>
    <row r="1055" spans="7:37">
      <c r="G1055" s="67"/>
      <c r="H1055" s="67"/>
      <c r="I1055" s="67"/>
      <c r="J1055" s="67"/>
      <c r="K1055" s="67"/>
      <c r="L1055" s="67"/>
      <c r="M1055" s="67"/>
      <c r="N1055" s="67"/>
      <c r="O1055" s="67"/>
      <c r="P1055" s="67"/>
      <c r="Q1055" s="67"/>
      <c r="R1055" s="67"/>
      <c r="S1055" s="67"/>
      <c r="T1055" s="67"/>
      <c r="U1055" s="67"/>
      <c r="V1055" s="67"/>
      <c r="W1055" s="67"/>
      <c r="X1055" s="67"/>
      <c r="Y1055" s="67"/>
      <c r="Z1055" s="67"/>
      <c r="AA1055" s="67"/>
      <c r="AB1055" s="67"/>
      <c r="AC1055" s="67"/>
      <c r="AD1055" s="67"/>
      <c r="AE1055" s="67"/>
      <c r="AF1055" s="67"/>
      <c r="AG1055" s="67"/>
      <c r="AH1055" s="67"/>
      <c r="AI1055" s="67"/>
      <c r="AJ1055" s="67"/>
      <c r="AK1055" s="67"/>
    </row>
    <row r="1056" spans="7:37">
      <c r="G1056" s="67"/>
      <c r="H1056" s="67"/>
      <c r="I1056" s="67"/>
      <c r="J1056" s="67"/>
      <c r="K1056" s="67"/>
      <c r="L1056" s="67"/>
      <c r="M1056" s="67"/>
      <c r="N1056" s="67"/>
      <c r="O1056" s="67"/>
      <c r="P1056" s="67"/>
      <c r="Q1056" s="67"/>
      <c r="R1056" s="67"/>
      <c r="S1056" s="67"/>
      <c r="T1056" s="67"/>
      <c r="U1056" s="67"/>
      <c r="V1056" s="67"/>
      <c r="W1056" s="67"/>
      <c r="X1056" s="67"/>
      <c r="Y1056" s="67"/>
      <c r="Z1056" s="67"/>
      <c r="AA1056" s="67"/>
      <c r="AB1056" s="67"/>
      <c r="AC1056" s="67"/>
      <c r="AD1056" s="67"/>
      <c r="AE1056" s="67"/>
      <c r="AF1056" s="67"/>
      <c r="AG1056" s="67"/>
      <c r="AH1056" s="67"/>
      <c r="AI1056" s="67"/>
      <c r="AJ1056" s="67"/>
      <c r="AK1056" s="67"/>
    </row>
    <row r="1057" spans="7:37">
      <c r="G1057" s="67"/>
      <c r="H1057" s="67"/>
      <c r="I1057" s="67"/>
      <c r="J1057" s="67"/>
      <c r="K1057" s="67"/>
      <c r="L1057" s="67"/>
      <c r="M1057" s="67"/>
      <c r="N1057" s="67"/>
      <c r="O1057" s="67"/>
      <c r="P1057" s="67"/>
      <c r="Q1057" s="67"/>
      <c r="R1057" s="67"/>
      <c r="S1057" s="67"/>
      <c r="T1057" s="67"/>
      <c r="U1057" s="67"/>
      <c r="V1057" s="67"/>
      <c r="W1057" s="67"/>
      <c r="X1057" s="67"/>
      <c r="Y1057" s="67"/>
      <c r="Z1057" s="67"/>
      <c r="AA1057" s="67"/>
      <c r="AB1057" s="67"/>
      <c r="AC1057" s="67"/>
      <c r="AD1057" s="67"/>
      <c r="AE1057" s="67"/>
      <c r="AF1057" s="67"/>
      <c r="AG1057" s="67"/>
      <c r="AH1057" s="67"/>
      <c r="AI1057" s="67"/>
      <c r="AJ1057" s="67"/>
      <c r="AK1057" s="67"/>
    </row>
    <row r="1058" spans="7:37">
      <c r="G1058" s="67"/>
      <c r="H1058" s="67"/>
      <c r="I1058" s="67"/>
      <c r="J1058" s="67"/>
      <c r="K1058" s="67"/>
      <c r="L1058" s="67"/>
      <c r="M1058" s="67"/>
      <c r="N1058" s="67"/>
      <c r="O1058" s="67"/>
      <c r="P1058" s="67"/>
      <c r="Q1058" s="67"/>
      <c r="R1058" s="67"/>
      <c r="S1058" s="67"/>
      <c r="T1058" s="67"/>
      <c r="U1058" s="67"/>
      <c r="V1058" s="67"/>
      <c r="W1058" s="67"/>
      <c r="X1058" s="67"/>
      <c r="Y1058" s="67"/>
      <c r="Z1058" s="67"/>
      <c r="AA1058" s="67"/>
      <c r="AB1058" s="67"/>
      <c r="AC1058" s="67"/>
      <c r="AD1058" s="67"/>
      <c r="AE1058" s="67"/>
      <c r="AF1058" s="67"/>
      <c r="AG1058" s="67"/>
      <c r="AH1058" s="67"/>
      <c r="AI1058" s="67"/>
      <c r="AJ1058" s="67"/>
      <c r="AK1058" s="67"/>
    </row>
    <row r="1059" spans="7:37">
      <c r="G1059" s="67"/>
      <c r="H1059" s="67"/>
      <c r="I1059" s="67"/>
      <c r="J1059" s="67"/>
      <c r="K1059" s="67"/>
      <c r="L1059" s="67"/>
      <c r="M1059" s="67"/>
      <c r="N1059" s="67"/>
      <c r="O1059" s="67"/>
      <c r="P1059" s="67"/>
      <c r="Q1059" s="67"/>
      <c r="R1059" s="67"/>
      <c r="S1059" s="67"/>
      <c r="T1059" s="67"/>
      <c r="U1059" s="67"/>
      <c r="V1059" s="67"/>
      <c r="W1059" s="67"/>
      <c r="X1059" s="67"/>
      <c r="Y1059" s="67"/>
      <c r="Z1059" s="67"/>
      <c r="AA1059" s="67"/>
      <c r="AB1059" s="67"/>
      <c r="AC1059" s="67"/>
      <c r="AD1059" s="67"/>
      <c r="AE1059" s="67"/>
      <c r="AF1059" s="67"/>
      <c r="AG1059" s="67"/>
      <c r="AH1059" s="67"/>
      <c r="AI1059" s="67"/>
      <c r="AJ1059" s="67"/>
      <c r="AK1059" s="67"/>
    </row>
    <row r="1060" spans="7:37">
      <c r="G1060" s="67"/>
      <c r="H1060" s="67"/>
      <c r="I1060" s="67"/>
      <c r="J1060" s="67"/>
      <c r="K1060" s="67"/>
      <c r="L1060" s="67"/>
      <c r="M1060" s="67"/>
      <c r="N1060" s="67"/>
      <c r="O1060" s="67"/>
      <c r="P1060" s="67"/>
      <c r="Q1060" s="67"/>
      <c r="R1060" s="67"/>
      <c r="S1060" s="67"/>
      <c r="T1060" s="67"/>
      <c r="U1060" s="67"/>
      <c r="V1060" s="67"/>
      <c r="W1060" s="67"/>
      <c r="X1060" s="67"/>
      <c r="Y1060" s="67"/>
      <c r="Z1060" s="67"/>
      <c r="AA1060" s="67"/>
      <c r="AB1060" s="67"/>
      <c r="AC1060" s="67"/>
      <c r="AD1060" s="67"/>
      <c r="AE1060" s="67"/>
      <c r="AF1060" s="67"/>
      <c r="AG1060" s="67"/>
      <c r="AH1060" s="67"/>
      <c r="AI1060" s="67"/>
      <c r="AJ1060" s="67"/>
      <c r="AK1060" s="67"/>
    </row>
    <row r="1061" spans="7:37">
      <c r="G1061" s="67"/>
      <c r="H1061" s="67"/>
      <c r="I1061" s="67"/>
      <c r="J1061" s="67"/>
      <c r="K1061" s="67"/>
      <c r="L1061" s="67"/>
      <c r="M1061" s="67"/>
      <c r="N1061" s="67"/>
      <c r="O1061" s="67"/>
      <c r="P1061" s="67"/>
      <c r="Q1061" s="67"/>
      <c r="R1061" s="67"/>
      <c r="S1061" s="67"/>
      <c r="T1061" s="67"/>
      <c r="U1061" s="67"/>
      <c r="V1061" s="67"/>
      <c r="W1061" s="67"/>
      <c r="X1061" s="67"/>
      <c r="Y1061" s="67"/>
      <c r="Z1061" s="67"/>
      <c r="AA1061" s="67"/>
      <c r="AB1061" s="67"/>
      <c r="AC1061" s="67"/>
      <c r="AD1061" s="67"/>
      <c r="AE1061" s="67"/>
      <c r="AF1061" s="67"/>
      <c r="AG1061" s="67"/>
      <c r="AH1061" s="67"/>
      <c r="AI1061" s="67"/>
      <c r="AJ1061" s="67"/>
      <c r="AK1061" s="67"/>
    </row>
    <row r="1062" spans="7:37">
      <c r="G1062" s="67"/>
      <c r="H1062" s="67"/>
      <c r="I1062" s="67"/>
      <c r="J1062" s="67"/>
      <c r="K1062" s="67"/>
      <c r="L1062" s="67"/>
      <c r="M1062" s="67"/>
      <c r="N1062" s="67"/>
      <c r="O1062" s="67"/>
      <c r="P1062" s="67"/>
      <c r="Q1062" s="67"/>
      <c r="R1062" s="67"/>
      <c r="S1062" s="67"/>
      <c r="T1062" s="67"/>
      <c r="U1062" s="67"/>
      <c r="V1062" s="67"/>
      <c r="W1062" s="67"/>
      <c r="X1062" s="67"/>
      <c r="Y1062" s="67"/>
      <c r="Z1062" s="67"/>
      <c r="AA1062" s="67"/>
      <c r="AB1062" s="67"/>
      <c r="AC1062" s="67"/>
      <c r="AD1062" s="67"/>
      <c r="AE1062" s="67"/>
      <c r="AF1062" s="67"/>
      <c r="AG1062" s="67"/>
      <c r="AH1062" s="67"/>
      <c r="AI1062" s="67"/>
      <c r="AJ1062" s="67"/>
      <c r="AK1062" s="67"/>
    </row>
    <row r="1063" spans="7:37">
      <c r="G1063" s="67"/>
      <c r="H1063" s="67"/>
      <c r="I1063" s="67"/>
      <c r="J1063" s="67"/>
      <c r="K1063" s="67"/>
      <c r="L1063" s="67"/>
      <c r="M1063" s="67"/>
      <c r="N1063" s="67"/>
      <c r="O1063" s="67"/>
      <c r="P1063" s="67"/>
      <c r="Q1063" s="67"/>
      <c r="R1063" s="67"/>
      <c r="S1063" s="67"/>
      <c r="T1063" s="67"/>
      <c r="U1063" s="67"/>
      <c r="V1063" s="67"/>
      <c r="W1063" s="67"/>
      <c r="X1063" s="67"/>
      <c r="Y1063" s="67"/>
      <c r="Z1063" s="67"/>
      <c r="AA1063" s="67"/>
      <c r="AB1063" s="67"/>
      <c r="AC1063" s="67"/>
      <c r="AD1063" s="67"/>
      <c r="AE1063" s="67"/>
      <c r="AF1063" s="67"/>
      <c r="AG1063" s="67"/>
      <c r="AH1063" s="67"/>
      <c r="AI1063" s="67"/>
      <c r="AJ1063" s="67"/>
      <c r="AK1063" s="67"/>
    </row>
    <row r="1064" spans="7:37">
      <c r="G1064" s="67"/>
      <c r="H1064" s="67"/>
      <c r="I1064" s="67"/>
      <c r="J1064" s="67"/>
      <c r="K1064" s="67"/>
      <c r="L1064" s="67"/>
      <c r="M1064" s="67"/>
      <c r="N1064" s="67"/>
      <c r="O1064" s="67"/>
      <c r="P1064" s="67"/>
      <c r="Q1064" s="67"/>
      <c r="R1064" s="67"/>
      <c r="S1064" s="67"/>
      <c r="T1064" s="67"/>
      <c r="U1064" s="67"/>
      <c r="V1064" s="67"/>
      <c r="W1064" s="67"/>
      <c r="X1064" s="67"/>
      <c r="Y1064" s="67"/>
      <c r="Z1064" s="67"/>
      <c r="AA1064" s="67"/>
      <c r="AB1064" s="67"/>
      <c r="AC1064" s="67"/>
      <c r="AD1064" s="67"/>
      <c r="AE1064" s="67"/>
      <c r="AF1064" s="67"/>
      <c r="AG1064" s="67"/>
      <c r="AH1064" s="67"/>
      <c r="AI1064" s="67"/>
      <c r="AJ1064" s="67"/>
      <c r="AK1064" s="67"/>
    </row>
    <row r="1065" spans="7:37">
      <c r="G1065" s="67"/>
      <c r="H1065" s="67"/>
      <c r="I1065" s="67"/>
      <c r="J1065" s="67"/>
      <c r="K1065" s="67"/>
      <c r="L1065" s="67"/>
      <c r="M1065" s="67"/>
      <c r="N1065" s="67"/>
      <c r="O1065" s="67"/>
      <c r="P1065" s="67"/>
      <c r="Q1065" s="67"/>
      <c r="R1065" s="67"/>
      <c r="S1065" s="67"/>
      <c r="T1065" s="67"/>
      <c r="U1065" s="67"/>
      <c r="V1065" s="67"/>
      <c r="W1065" s="67"/>
      <c r="X1065" s="67"/>
      <c r="Y1065" s="67"/>
      <c r="Z1065" s="67"/>
      <c r="AA1065" s="67"/>
      <c r="AB1065" s="67"/>
      <c r="AC1065" s="67"/>
      <c r="AD1065" s="67"/>
      <c r="AE1065" s="67"/>
      <c r="AF1065" s="67"/>
      <c r="AG1065" s="67"/>
      <c r="AH1065" s="67"/>
      <c r="AI1065" s="67"/>
      <c r="AJ1065" s="67"/>
      <c r="AK1065" s="67"/>
    </row>
    <row r="1066" spans="7:37">
      <c r="G1066" s="67"/>
      <c r="H1066" s="67"/>
      <c r="I1066" s="67"/>
      <c r="J1066" s="67"/>
      <c r="K1066" s="67"/>
      <c r="L1066" s="67"/>
      <c r="M1066" s="67"/>
      <c r="N1066" s="67"/>
      <c r="O1066" s="67"/>
      <c r="P1066" s="67"/>
      <c r="Q1066" s="67"/>
      <c r="R1066" s="67"/>
      <c r="S1066" s="67"/>
      <c r="T1066" s="67"/>
      <c r="U1066" s="67"/>
      <c r="V1066" s="67"/>
      <c r="W1066" s="67"/>
      <c r="X1066" s="67"/>
      <c r="Y1066" s="67"/>
      <c r="Z1066" s="67"/>
      <c r="AA1066" s="67"/>
      <c r="AB1066" s="67"/>
      <c r="AC1066" s="67"/>
      <c r="AD1066" s="67"/>
      <c r="AE1066" s="67"/>
      <c r="AF1066" s="67"/>
      <c r="AG1066" s="67"/>
      <c r="AH1066" s="67"/>
      <c r="AI1066" s="67"/>
      <c r="AJ1066" s="67"/>
      <c r="AK1066" s="67"/>
    </row>
    <row r="1067" spans="7:37">
      <c r="G1067" s="67"/>
      <c r="H1067" s="67"/>
      <c r="I1067" s="67"/>
      <c r="J1067" s="67"/>
      <c r="K1067" s="67"/>
      <c r="L1067" s="67"/>
      <c r="M1067" s="67"/>
      <c r="N1067" s="67"/>
      <c r="O1067" s="67"/>
      <c r="P1067" s="67"/>
      <c r="Q1067" s="67"/>
      <c r="R1067" s="67"/>
      <c r="S1067" s="67"/>
      <c r="T1067" s="67"/>
      <c r="U1067" s="67"/>
      <c r="V1067" s="67"/>
      <c r="W1067" s="67"/>
      <c r="X1067" s="67"/>
      <c r="Y1067" s="67"/>
      <c r="Z1067" s="67"/>
      <c r="AA1067" s="67"/>
      <c r="AB1067" s="67"/>
      <c r="AC1067" s="67"/>
      <c r="AD1067" s="67"/>
      <c r="AE1067" s="67"/>
      <c r="AF1067" s="67"/>
      <c r="AG1067" s="67"/>
      <c r="AH1067" s="67"/>
      <c r="AI1067" s="67"/>
      <c r="AJ1067" s="67"/>
      <c r="AK1067" s="67"/>
    </row>
    <row r="1068" spans="7:37">
      <c r="G1068" s="67"/>
      <c r="H1068" s="67"/>
      <c r="I1068" s="67"/>
      <c r="J1068" s="67"/>
      <c r="K1068" s="67"/>
      <c r="L1068" s="67"/>
      <c r="M1068" s="67"/>
      <c r="N1068" s="67"/>
      <c r="O1068" s="67"/>
      <c r="P1068" s="67"/>
      <c r="Q1068" s="67"/>
      <c r="R1068" s="67"/>
      <c r="S1068" s="67"/>
      <c r="T1068" s="67"/>
      <c r="U1068" s="67"/>
      <c r="V1068" s="67"/>
      <c r="W1068" s="67"/>
      <c r="X1068" s="67"/>
      <c r="Y1068" s="67"/>
      <c r="Z1068" s="67"/>
      <c r="AA1068" s="67"/>
      <c r="AB1068" s="67"/>
      <c r="AC1068" s="67"/>
      <c r="AD1068" s="67"/>
      <c r="AE1068" s="67"/>
      <c r="AF1068" s="67"/>
      <c r="AG1068" s="67"/>
      <c r="AH1068" s="67"/>
      <c r="AI1068" s="67"/>
      <c r="AJ1068" s="67"/>
      <c r="AK1068" s="67"/>
    </row>
    <row r="1069" spans="7:37">
      <c r="G1069" s="67"/>
      <c r="H1069" s="67"/>
      <c r="I1069" s="67"/>
      <c r="J1069" s="67"/>
      <c r="K1069" s="67"/>
      <c r="L1069" s="67"/>
      <c r="M1069" s="67"/>
      <c r="N1069" s="67"/>
      <c r="O1069" s="67"/>
      <c r="P1069" s="67"/>
      <c r="Q1069" s="67"/>
      <c r="R1069" s="67"/>
      <c r="S1069" s="67"/>
      <c r="T1069" s="67"/>
      <c r="U1069" s="67"/>
      <c r="V1069" s="67"/>
      <c r="W1069" s="67"/>
      <c r="X1069" s="67"/>
      <c r="Y1069" s="67"/>
      <c r="Z1069" s="67"/>
      <c r="AA1069" s="67"/>
      <c r="AB1069" s="67"/>
      <c r="AC1069" s="67"/>
      <c r="AD1069" s="67"/>
      <c r="AE1069" s="67"/>
      <c r="AF1069" s="67"/>
      <c r="AG1069" s="67"/>
      <c r="AH1069" s="67"/>
      <c r="AI1069" s="67"/>
      <c r="AJ1069" s="67"/>
      <c r="AK1069" s="67"/>
    </row>
    <row r="1070" spans="7:37">
      <c r="G1070" s="67"/>
      <c r="H1070" s="67"/>
      <c r="I1070" s="67"/>
      <c r="J1070" s="67"/>
      <c r="K1070" s="67"/>
      <c r="L1070" s="67"/>
      <c r="M1070" s="67"/>
      <c r="N1070" s="67"/>
      <c r="O1070" s="67"/>
      <c r="P1070" s="67"/>
      <c r="Q1070" s="67"/>
      <c r="R1070" s="67"/>
      <c r="S1070" s="67"/>
      <c r="T1070" s="67"/>
      <c r="U1070" s="67"/>
      <c r="V1070" s="67"/>
      <c r="W1070" s="67"/>
      <c r="X1070" s="67"/>
      <c r="Y1070" s="67"/>
      <c r="Z1070" s="67"/>
      <c r="AA1070" s="67"/>
      <c r="AB1070" s="67"/>
      <c r="AC1070" s="67"/>
      <c r="AD1070" s="67"/>
      <c r="AE1070" s="67"/>
      <c r="AF1070" s="67"/>
      <c r="AG1070" s="67"/>
      <c r="AH1070" s="67"/>
      <c r="AI1070" s="67"/>
      <c r="AJ1070" s="67"/>
      <c r="AK1070" s="67"/>
    </row>
    <row r="1071" spans="7:37">
      <c r="G1071" s="67"/>
      <c r="H1071" s="67"/>
      <c r="I1071" s="67"/>
      <c r="J1071" s="67"/>
      <c r="K1071" s="67"/>
      <c r="L1071" s="67"/>
      <c r="M1071" s="67"/>
      <c r="N1071" s="67"/>
      <c r="O1071" s="67"/>
      <c r="P1071" s="67"/>
      <c r="Q1071" s="67"/>
      <c r="R1071" s="67"/>
      <c r="S1071" s="67"/>
      <c r="T1071" s="67"/>
      <c r="U1071" s="67"/>
      <c r="V1071" s="67"/>
      <c r="W1071" s="67"/>
      <c r="X1071" s="67"/>
      <c r="Y1071" s="67"/>
      <c r="Z1071" s="67"/>
      <c r="AA1071" s="67"/>
      <c r="AB1071" s="67"/>
      <c r="AC1071" s="67"/>
      <c r="AD1071" s="67"/>
      <c r="AE1071" s="67"/>
      <c r="AF1071" s="67"/>
      <c r="AG1071" s="67"/>
      <c r="AH1071" s="67"/>
      <c r="AI1071" s="67"/>
      <c r="AJ1071" s="67"/>
      <c r="AK1071" s="67"/>
    </row>
    <row r="1072" spans="7:37">
      <c r="G1072" s="67"/>
      <c r="H1072" s="67"/>
      <c r="I1072" s="67"/>
      <c r="J1072" s="67"/>
      <c r="K1072" s="67"/>
      <c r="L1072" s="67"/>
      <c r="M1072" s="67"/>
      <c r="N1072" s="67"/>
      <c r="O1072" s="67"/>
      <c r="P1072" s="67"/>
      <c r="Q1072" s="67"/>
      <c r="R1072" s="67"/>
      <c r="S1072" s="67"/>
      <c r="T1072" s="67"/>
      <c r="U1072" s="67"/>
      <c r="V1072" s="67"/>
      <c r="W1072" s="67"/>
      <c r="X1072" s="67"/>
      <c r="Y1072" s="67"/>
      <c r="Z1072" s="67"/>
      <c r="AA1072" s="67"/>
      <c r="AB1072" s="67"/>
      <c r="AC1072" s="67"/>
      <c r="AD1072" s="67"/>
      <c r="AE1072" s="67"/>
      <c r="AF1072" s="67"/>
      <c r="AG1072" s="67"/>
      <c r="AH1072" s="67"/>
      <c r="AI1072" s="67"/>
      <c r="AJ1072" s="67"/>
      <c r="AK1072" s="67"/>
    </row>
    <row r="1073" spans="7:37">
      <c r="G1073" s="67"/>
      <c r="H1073" s="67"/>
      <c r="I1073" s="67"/>
      <c r="J1073" s="67"/>
      <c r="K1073" s="67"/>
      <c r="L1073" s="67"/>
      <c r="M1073" s="67"/>
      <c r="N1073" s="67"/>
      <c r="O1073" s="67"/>
      <c r="P1073" s="67"/>
      <c r="Q1073" s="67"/>
      <c r="R1073" s="67"/>
      <c r="S1073" s="67"/>
      <c r="T1073" s="67"/>
      <c r="U1073" s="67"/>
      <c r="V1073" s="67"/>
      <c r="W1073" s="67"/>
      <c r="X1073" s="67"/>
      <c r="Y1073" s="67"/>
      <c r="Z1073" s="67"/>
      <c r="AA1073" s="67"/>
      <c r="AB1073" s="67"/>
      <c r="AC1073" s="67"/>
      <c r="AD1073" s="67"/>
      <c r="AE1073" s="67"/>
      <c r="AF1073" s="67"/>
      <c r="AG1073" s="67"/>
      <c r="AH1073" s="67"/>
      <c r="AI1073" s="67"/>
      <c r="AJ1073" s="67"/>
      <c r="AK1073" s="67"/>
    </row>
    <row r="1074" spans="7:37">
      <c r="G1074" s="67"/>
      <c r="H1074" s="67"/>
      <c r="I1074" s="67"/>
      <c r="J1074" s="67"/>
      <c r="K1074" s="67"/>
      <c r="L1074" s="67"/>
      <c r="M1074" s="67"/>
      <c r="N1074" s="67"/>
      <c r="O1074" s="67"/>
      <c r="P1074" s="67"/>
      <c r="Q1074" s="67"/>
      <c r="R1074" s="67"/>
      <c r="S1074" s="67"/>
      <c r="T1074" s="67"/>
      <c r="U1074" s="67"/>
      <c r="V1074" s="67"/>
      <c r="W1074" s="67"/>
      <c r="X1074" s="67"/>
      <c r="Y1074" s="67"/>
      <c r="Z1074" s="67"/>
      <c r="AA1074" s="67"/>
      <c r="AB1074" s="67"/>
      <c r="AC1074" s="67"/>
      <c r="AD1074" s="67"/>
      <c r="AE1074" s="67"/>
      <c r="AF1074" s="67"/>
      <c r="AG1074" s="67"/>
      <c r="AH1074" s="67"/>
      <c r="AI1074" s="67"/>
      <c r="AJ1074" s="67"/>
      <c r="AK1074" s="67"/>
    </row>
    <row r="1075" spans="7:37">
      <c r="G1075" s="67"/>
      <c r="H1075" s="67"/>
      <c r="I1075" s="67"/>
      <c r="J1075" s="67"/>
      <c r="K1075" s="67"/>
      <c r="L1075" s="67"/>
      <c r="M1075" s="67"/>
      <c r="N1075" s="67"/>
      <c r="O1075" s="67"/>
      <c r="P1075" s="67"/>
      <c r="Q1075" s="67"/>
      <c r="R1075" s="67"/>
      <c r="S1075" s="67"/>
      <c r="T1075" s="67"/>
      <c r="U1075" s="67"/>
      <c r="V1075" s="67"/>
      <c r="W1075" s="67"/>
      <c r="X1075" s="67"/>
      <c r="Y1075" s="67"/>
      <c r="Z1075" s="67"/>
      <c r="AA1075" s="67"/>
      <c r="AB1075" s="67"/>
      <c r="AC1075" s="67"/>
      <c r="AD1075" s="67"/>
      <c r="AE1075" s="67"/>
      <c r="AF1075" s="67"/>
      <c r="AG1075" s="67"/>
      <c r="AH1075" s="67"/>
      <c r="AI1075" s="67"/>
      <c r="AJ1075" s="67"/>
      <c r="AK1075" s="67"/>
    </row>
    <row r="1076" spans="7:37">
      <c r="G1076" s="67"/>
      <c r="H1076" s="67"/>
      <c r="I1076" s="67"/>
      <c r="J1076" s="67"/>
      <c r="K1076" s="67"/>
      <c r="L1076" s="67"/>
      <c r="M1076" s="67"/>
      <c r="N1076" s="67"/>
      <c r="O1076" s="67"/>
      <c r="P1076" s="67"/>
      <c r="Q1076" s="67"/>
      <c r="R1076" s="67"/>
      <c r="S1076" s="67"/>
      <c r="T1076" s="67"/>
      <c r="U1076" s="67"/>
      <c r="V1076" s="67"/>
      <c r="W1076" s="67"/>
      <c r="X1076" s="67"/>
      <c r="Y1076" s="67"/>
      <c r="Z1076" s="67"/>
      <c r="AA1076" s="67"/>
      <c r="AB1076" s="67"/>
      <c r="AC1076" s="67"/>
      <c r="AD1076" s="67"/>
      <c r="AE1076" s="67"/>
      <c r="AF1076" s="67"/>
      <c r="AG1076" s="67"/>
      <c r="AH1076" s="67"/>
      <c r="AI1076" s="67"/>
      <c r="AJ1076" s="67"/>
      <c r="AK1076" s="67"/>
    </row>
    <row r="1077" spans="7:37">
      <c r="G1077" s="67"/>
      <c r="H1077" s="67"/>
      <c r="I1077" s="67"/>
      <c r="J1077" s="67"/>
      <c r="K1077" s="67"/>
      <c r="L1077" s="67"/>
      <c r="M1077" s="67"/>
      <c r="N1077" s="67"/>
      <c r="O1077" s="67"/>
      <c r="P1077" s="67"/>
      <c r="Q1077" s="67"/>
      <c r="R1077" s="67"/>
      <c r="S1077" s="67"/>
      <c r="T1077" s="67"/>
      <c r="U1077" s="67"/>
      <c r="V1077" s="67"/>
      <c r="W1077" s="67"/>
      <c r="X1077" s="67"/>
      <c r="Y1077" s="67"/>
      <c r="Z1077" s="67"/>
      <c r="AA1077" s="67"/>
      <c r="AB1077" s="67"/>
      <c r="AC1077" s="67"/>
      <c r="AD1077" s="67"/>
      <c r="AE1077" s="67"/>
      <c r="AF1077" s="67"/>
      <c r="AG1077" s="67"/>
      <c r="AH1077" s="67"/>
      <c r="AI1077" s="67"/>
      <c r="AJ1077" s="67"/>
      <c r="AK1077" s="67"/>
    </row>
    <row r="1078" spans="7:37">
      <c r="G1078" s="67"/>
      <c r="H1078" s="67"/>
      <c r="I1078" s="67"/>
      <c r="J1078" s="67"/>
      <c r="K1078" s="67"/>
      <c r="L1078" s="67"/>
      <c r="M1078" s="67"/>
      <c r="N1078" s="67"/>
      <c r="O1078" s="67"/>
      <c r="P1078" s="67"/>
      <c r="Q1078" s="67"/>
      <c r="R1078" s="67"/>
      <c r="S1078" s="67"/>
      <c r="T1078" s="67"/>
      <c r="U1078" s="67"/>
      <c r="V1078" s="67"/>
      <c r="W1078" s="67"/>
      <c r="X1078" s="67"/>
      <c r="Y1078" s="67"/>
      <c r="Z1078" s="67"/>
      <c r="AA1078" s="67"/>
      <c r="AB1078" s="67"/>
      <c r="AC1078" s="67"/>
      <c r="AD1078" s="67"/>
      <c r="AE1078" s="67"/>
      <c r="AF1078" s="67"/>
      <c r="AG1078" s="67"/>
      <c r="AH1078" s="67"/>
      <c r="AI1078" s="67"/>
      <c r="AJ1078" s="67"/>
      <c r="AK1078" s="67"/>
    </row>
    <row r="1079" spans="7:37">
      <c r="G1079" s="67"/>
      <c r="H1079" s="67"/>
      <c r="I1079" s="67"/>
      <c r="J1079" s="67"/>
      <c r="K1079" s="67"/>
      <c r="L1079" s="67"/>
      <c r="M1079" s="67"/>
      <c r="N1079" s="67"/>
      <c r="O1079" s="67"/>
      <c r="P1079" s="67"/>
      <c r="Q1079" s="67"/>
      <c r="R1079" s="67"/>
      <c r="S1079" s="67"/>
      <c r="T1079" s="67"/>
      <c r="U1079" s="67"/>
      <c r="V1079" s="67"/>
      <c r="W1079" s="67"/>
      <c r="X1079" s="67"/>
      <c r="Y1079" s="67"/>
      <c r="Z1079" s="67"/>
      <c r="AA1079" s="67"/>
      <c r="AB1079" s="67"/>
      <c r="AC1079" s="67"/>
      <c r="AD1079" s="67"/>
      <c r="AE1079" s="67"/>
      <c r="AF1079" s="67"/>
      <c r="AG1079" s="67"/>
      <c r="AH1079" s="67"/>
      <c r="AI1079" s="67"/>
      <c r="AJ1079" s="67"/>
      <c r="AK1079" s="67"/>
    </row>
    <row r="1080" spans="7:37">
      <c r="G1080" s="67"/>
      <c r="H1080" s="67"/>
      <c r="I1080" s="67"/>
      <c r="J1080" s="67"/>
      <c r="K1080" s="67"/>
      <c r="L1080" s="67"/>
      <c r="M1080" s="67"/>
      <c r="N1080" s="67"/>
      <c r="O1080" s="67"/>
      <c r="P1080" s="67"/>
      <c r="Q1080" s="67"/>
      <c r="R1080" s="67"/>
      <c r="S1080" s="67"/>
      <c r="T1080" s="67"/>
      <c r="U1080" s="67"/>
      <c r="V1080" s="67"/>
      <c r="W1080" s="67"/>
      <c r="X1080" s="67"/>
      <c r="Y1080" s="67"/>
      <c r="Z1080" s="67"/>
      <c r="AA1080" s="67"/>
      <c r="AB1080" s="67"/>
      <c r="AC1080" s="67"/>
      <c r="AD1080" s="67"/>
      <c r="AE1080" s="67"/>
      <c r="AF1080" s="67"/>
      <c r="AG1080" s="67"/>
      <c r="AH1080" s="67"/>
      <c r="AI1080" s="67"/>
      <c r="AJ1080" s="67"/>
      <c r="AK1080" s="67"/>
    </row>
    <row r="1081" spans="7:37">
      <c r="G1081" s="67"/>
      <c r="H1081" s="67"/>
      <c r="I1081" s="67"/>
      <c r="J1081" s="67"/>
      <c r="K1081" s="67"/>
      <c r="L1081" s="67"/>
      <c r="M1081" s="67"/>
      <c r="N1081" s="67"/>
      <c r="O1081" s="67"/>
      <c r="P1081" s="67"/>
      <c r="Q1081" s="67"/>
      <c r="R1081" s="67"/>
      <c r="S1081" s="67"/>
      <c r="T1081" s="67"/>
      <c r="U1081" s="67"/>
      <c r="V1081" s="67"/>
      <c r="W1081" s="67"/>
      <c r="X1081" s="67"/>
      <c r="Y1081" s="67"/>
      <c r="Z1081" s="67"/>
      <c r="AA1081" s="67"/>
      <c r="AB1081" s="67"/>
      <c r="AC1081" s="67"/>
      <c r="AD1081" s="67"/>
      <c r="AE1081" s="67"/>
      <c r="AF1081" s="67"/>
      <c r="AG1081" s="67"/>
      <c r="AH1081" s="67"/>
      <c r="AI1081" s="67"/>
      <c r="AJ1081" s="67"/>
      <c r="AK1081" s="67"/>
    </row>
    <row r="1082" spans="7:37">
      <c r="G1082" s="67"/>
      <c r="H1082" s="67"/>
      <c r="I1082" s="67"/>
      <c r="J1082" s="67"/>
      <c r="K1082" s="67"/>
      <c r="L1082" s="67"/>
      <c r="M1082" s="67"/>
      <c r="N1082" s="67"/>
      <c r="O1082" s="67"/>
      <c r="P1082" s="67"/>
      <c r="Q1082" s="67"/>
      <c r="R1082" s="67"/>
      <c r="S1082" s="67"/>
      <c r="T1082" s="67"/>
      <c r="U1082" s="67"/>
      <c r="V1082" s="67"/>
      <c r="W1082" s="67"/>
      <c r="X1082" s="67"/>
      <c r="Y1082" s="67"/>
      <c r="Z1082" s="67"/>
      <c r="AA1082" s="67"/>
      <c r="AB1082" s="67"/>
      <c r="AC1082" s="67"/>
      <c r="AD1082" s="67"/>
      <c r="AE1082" s="67"/>
      <c r="AF1082" s="67"/>
      <c r="AG1082" s="67"/>
      <c r="AH1082" s="67"/>
      <c r="AI1082" s="67"/>
      <c r="AJ1082" s="67"/>
      <c r="AK1082" s="67"/>
    </row>
    <row r="1083" spans="7:37">
      <c r="G1083" s="67"/>
      <c r="H1083" s="67"/>
      <c r="I1083" s="67"/>
      <c r="J1083" s="67"/>
      <c r="K1083" s="67"/>
      <c r="L1083" s="67"/>
      <c r="M1083" s="67"/>
      <c r="N1083" s="67"/>
      <c r="O1083" s="67"/>
      <c r="P1083" s="67"/>
      <c r="Q1083" s="67"/>
      <c r="R1083" s="67"/>
      <c r="S1083" s="67"/>
      <c r="T1083" s="67"/>
      <c r="U1083" s="67"/>
      <c r="V1083" s="67"/>
      <c r="W1083" s="67"/>
      <c r="X1083" s="67"/>
      <c r="Y1083" s="67"/>
      <c r="Z1083" s="67"/>
      <c r="AA1083" s="67"/>
      <c r="AB1083" s="67"/>
      <c r="AC1083" s="67"/>
      <c r="AD1083" s="67"/>
      <c r="AE1083" s="67"/>
      <c r="AF1083" s="67"/>
      <c r="AG1083" s="67"/>
      <c r="AH1083" s="67"/>
      <c r="AI1083" s="67"/>
      <c r="AJ1083" s="67"/>
      <c r="AK1083" s="67"/>
    </row>
    <row r="1084" spans="7:37">
      <c r="G1084" s="67"/>
      <c r="H1084" s="67"/>
      <c r="I1084" s="67"/>
      <c r="J1084" s="67"/>
      <c r="K1084" s="67"/>
      <c r="L1084" s="67"/>
      <c r="M1084" s="67"/>
      <c r="N1084" s="67"/>
      <c r="O1084" s="67"/>
      <c r="P1084" s="67"/>
      <c r="Q1084" s="67"/>
      <c r="R1084" s="67"/>
      <c r="S1084" s="67"/>
      <c r="T1084" s="67"/>
      <c r="U1084" s="67"/>
      <c r="V1084" s="67"/>
      <c r="W1084" s="67"/>
      <c r="X1084" s="67"/>
      <c r="Y1084" s="67"/>
      <c r="Z1084" s="67"/>
      <c r="AA1084" s="67"/>
      <c r="AB1084" s="67"/>
      <c r="AC1084" s="67"/>
      <c r="AD1084" s="67"/>
      <c r="AE1084" s="67"/>
      <c r="AF1084" s="67"/>
      <c r="AG1084" s="67"/>
      <c r="AH1084" s="67"/>
      <c r="AI1084" s="67"/>
      <c r="AJ1084" s="67"/>
      <c r="AK1084" s="67"/>
    </row>
    <row r="1085" spans="7:37">
      <c r="G1085" s="67"/>
      <c r="H1085" s="67"/>
      <c r="I1085" s="67"/>
      <c r="J1085" s="67"/>
      <c r="K1085" s="67"/>
      <c r="L1085" s="67"/>
      <c r="M1085" s="67"/>
      <c r="N1085" s="67"/>
      <c r="O1085" s="67"/>
      <c r="P1085" s="67"/>
      <c r="Q1085" s="67"/>
      <c r="R1085" s="67"/>
      <c r="S1085" s="67"/>
      <c r="T1085" s="67"/>
      <c r="U1085" s="67"/>
      <c r="V1085" s="67"/>
      <c r="W1085" s="67"/>
      <c r="X1085" s="67"/>
      <c r="Y1085" s="67"/>
      <c r="Z1085" s="67"/>
      <c r="AA1085" s="67"/>
      <c r="AB1085" s="67"/>
      <c r="AC1085" s="67"/>
      <c r="AD1085" s="67"/>
      <c r="AE1085" s="67"/>
      <c r="AF1085" s="67"/>
      <c r="AG1085" s="67"/>
      <c r="AH1085" s="67"/>
      <c r="AI1085" s="67"/>
      <c r="AJ1085" s="67"/>
      <c r="AK1085" s="67"/>
    </row>
    <row r="1086" spans="7:37">
      <c r="G1086" s="67"/>
      <c r="H1086" s="67"/>
      <c r="I1086" s="67"/>
      <c r="J1086" s="67"/>
      <c r="K1086" s="67"/>
      <c r="L1086" s="67"/>
      <c r="M1086" s="67"/>
      <c r="N1086" s="67"/>
      <c r="O1086" s="67"/>
      <c r="P1086" s="67"/>
      <c r="Q1086" s="67"/>
      <c r="R1086" s="67"/>
      <c r="S1086" s="67"/>
      <c r="T1086" s="67"/>
      <c r="U1086" s="67"/>
      <c r="V1086" s="67"/>
      <c r="W1086" s="67"/>
      <c r="X1086" s="67"/>
      <c r="Y1086" s="67"/>
      <c r="Z1086" s="67"/>
      <c r="AA1086" s="67"/>
      <c r="AB1086" s="67"/>
      <c r="AC1086" s="67"/>
      <c r="AD1086" s="67"/>
      <c r="AE1086" s="67"/>
      <c r="AF1086" s="67"/>
      <c r="AG1086" s="67"/>
      <c r="AH1086" s="67"/>
      <c r="AI1086" s="67"/>
      <c r="AJ1086" s="67"/>
      <c r="AK1086" s="67"/>
    </row>
    <row r="1087" spans="7:37">
      <c r="G1087" s="67"/>
      <c r="H1087" s="67"/>
      <c r="I1087" s="67"/>
      <c r="J1087" s="67"/>
      <c r="K1087" s="67"/>
      <c r="L1087" s="67"/>
      <c r="M1087" s="67"/>
      <c r="N1087" s="67"/>
      <c r="O1087" s="67"/>
      <c r="P1087" s="67"/>
      <c r="Q1087" s="67"/>
      <c r="R1087" s="67"/>
      <c r="S1087" s="67"/>
      <c r="T1087" s="67"/>
      <c r="U1087" s="67"/>
      <c r="V1087" s="67"/>
      <c r="W1087" s="67"/>
      <c r="X1087" s="67"/>
      <c r="Y1087" s="67"/>
      <c r="Z1087" s="67"/>
      <c r="AA1087" s="67"/>
      <c r="AB1087" s="67"/>
      <c r="AC1087" s="67"/>
      <c r="AD1087" s="67"/>
      <c r="AE1087" s="67"/>
      <c r="AF1087" s="67"/>
      <c r="AG1087" s="67"/>
      <c r="AH1087" s="67"/>
      <c r="AI1087" s="67"/>
      <c r="AJ1087" s="67"/>
      <c r="AK1087" s="67"/>
    </row>
    <row r="1088" spans="7:37">
      <c r="G1088" s="67"/>
      <c r="H1088" s="67"/>
      <c r="I1088" s="67"/>
      <c r="J1088" s="67"/>
      <c r="K1088" s="67"/>
      <c r="L1088" s="67"/>
      <c r="M1088" s="67"/>
      <c r="N1088" s="67"/>
      <c r="O1088" s="67"/>
      <c r="P1088" s="67"/>
      <c r="Q1088" s="67"/>
      <c r="R1088" s="67"/>
      <c r="S1088" s="67"/>
      <c r="T1088" s="67"/>
      <c r="U1088" s="67"/>
      <c r="V1088" s="67"/>
      <c r="W1088" s="67"/>
      <c r="X1088" s="67"/>
      <c r="Y1088" s="67"/>
      <c r="Z1088" s="67"/>
      <c r="AA1088" s="67"/>
      <c r="AB1088" s="67"/>
      <c r="AC1088" s="67"/>
      <c r="AD1088" s="67"/>
      <c r="AE1088" s="67"/>
      <c r="AF1088" s="67"/>
      <c r="AG1088" s="67"/>
      <c r="AH1088" s="67"/>
      <c r="AI1088" s="67"/>
      <c r="AJ1088" s="67"/>
      <c r="AK1088" s="67"/>
    </row>
    <row r="1089" spans="7:37">
      <c r="G1089" s="67"/>
      <c r="H1089" s="67"/>
      <c r="I1089" s="67"/>
      <c r="J1089" s="67"/>
      <c r="K1089" s="67"/>
      <c r="L1089" s="67"/>
      <c r="M1089" s="67"/>
      <c r="N1089" s="67"/>
      <c r="O1089" s="67"/>
      <c r="P1089" s="67"/>
      <c r="Q1089" s="67"/>
      <c r="R1089" s="67"/>
      <c r="S1089" s="67"/>
      <c r="T1089" s="67"/>
      <c r="U1089" s="67"/>
      <c r="V1089" s="67"/>
      <c r="W1089" s="67"/>
      <c r="X1089" s="67"/>
      <c r="Y1089" s="67"/>
      <c r="Z1089" s="67"/>
      <c r="AA1089" s="67"/>
      <c r="AB1089" s="67"/>
      <c r="AC1089" s="67"/>
      <c r="AD1089" s="67"/>
      <c r="AE1089" s="67"/>
      <c r="AF1089" s="67"/>
      <c r="AG1089" s="67"/>
      <c r="AH1089" s="67"/>
      <c r="AI1089" s="67"/>
      <c r="AJ1089" s="67"/>
      <c r="AK1089" s="67"/>
    </row>
    <row r="1090" spans="7:37">
      <c r="G1090" s="67"/>
      <c r="H1090" s="67"/>
      <c r="I1090" s="67"/>
      <c r="J1090" s="67"/>
      <c r="K1090" s="67"/>
      <c r="L1090" s="67"/>
      <c r="M1090" s="67"/>
      <c r="N1090" s="67"/>
      <c r="O1090" s="67"/>
      <c r="P1090" s="67"/>
      <c r="Q1090" s="67"/>
      <c r="R1090" s="67"/>
      <c r="S1090" s="67"/>
      <c r="T1090" s="67"/>
      <c r="U1090" s="67"/>
      <c r="V1090" s="67"/>
      <c r="W1090" s="67"/>
      <c r="X1090" s="67"/>
      <c r="Y1090" s="67"/>
      <c r="Z1090" s="67"/>
      <c r="AA1090" s="67"/>
      <c r="AB1090" s="67"/>
      <c r="AC1090" s="67"/>
      <c r="AD1090" s="67"/>
      <c r="AE1090" s="67"/>
      <c r="AF1090" s="67"/>
      <c r="AG1090" s="67"/>
      <c r="AH1090" s="67"/>
      <c r="AI1090" s="67"/>
      <c r="AJ1090" s="67"/>
      <c r="AK1090" s="67"/>
    </row>
    <row r="1091" spans="7:37">
      <c r="G1091" s="67"/>
      <c r="H1091" s="67"/>
      <c r="I1091" s="67"/>
      <c r="J1091" s="67"/>
      <c r="K1091" s="67"/>
      <c r="L1091" s="67"/>
      <c r="M1091" s="67"/>
      <c r="N1091" s="67"/>
      <c r="O1091" s="67"/>
      <c r="P1091" s="67"/>
      <c r="Q1091" s="67"/>
      <c r="R1091" s="67"/>
      <c r="S1091" s="67"/>
      <c r="T1091" s="67"/>
      <c r="U1091" s="67"/>
      <c r="V1091" s="67"/>
      <c r="W1091" s="67"/>
      <c r="X1091" s="67"/>
      <c r="Y1091" s="67"/>
      <c r="Z1091" s="67"/>
      <c r="AA1091" s="67"/>
      <c r="AB1091" s="67"/>
      <c r="AC1091" s="67"/>
      <c r="AD1091" s="67"/>
      <c r="AE1091" s="67"/>
      <c r="AF1091" s="67"/>
      <c r="AG1091" s="67"/>
      <c r="AH1091" s="67"/>
      <c r="AI1091" s="67"/>
      <c r="AJ1091" s="67"/>
      <c r="AK1091" s="67"/>
    </row>
    <row r="1092" spans="7:37">
      <c r="G1092" s="67"/>
      <c r="H1092" s="67"/>
      <c r="I1092" s="67"/>
      <c r="J1092" s="67"/>
      <c r="K1092" s="67"/>
      <c r="L1092" s="67"/>
      <c r="M1092" s="67"/>
      <c r="N1092" s="67"/>
      <c r="O1092" s="67"/>
      <c r="P1092" s="67"/>
      <c r="Q1092" s="67"/>
      <c r="R1092" s="67"/>
      <c r="S1092" s="67"/>
      <c r="T1092" s="67"/>
      <c r="U1092" s="67"/>
      <c r="V1092" s="67"/>
      <c r="W1092" s="67"/>
      <c r="X1092" s="67"/>
      <c r="Y1092" s="67"/>
      <c r="Z1092" s="67"/>
      <c r="AA1092" s="67"/>
      <c r="AB1092" s="67"/>
      <c r="AC1092" s="67"/>
      <c r="AD1092" s="67"/>
      <c r="AE1092" s="67"/>
      <c r="AF1092" s="67"/>
      <c r="AG1092" s="67"/>
      <c r="AH1092" s="67"/>
      <c r="AI1092" s="67"/>
      <c r="AJ1092" s="67"/>
      <c r="AK1092" s="67"/>
    </row>
    <row r="1093" spans="7:37">
      <c r="G1093" s="67"/>
      <c r="H1093" s="67"/>
      <c r="I1093" s="67"/>
      <c r="J1093" s="67"/>
      <c r="K1093" s="67"/>
      <c r="L1093" s="67"/>
      <c r="M1093" s="67"/>
      <c r="N1093" s="67"/>
      <c r="O1093" s="67"/>
      <c r="P1093" s="67"/>
      <c r="Q1093" s="67"/>
      <c r="R1093" s="67"/>
      <c r="S1093" s="67"/>
      <c r="T1093" s="67"/>
      <c r="U1093" s="67"/>
      <c r="V1093" s="67"/>
      <c r="W1093" s="67"/>
      <c r="X1093" s="67"/>
      <c r="Y1093" s="67"/>
      <c r="Z1093" s="67"/>
      <c r="AA1093" s="67"/>
      <c r="AB1093" s="67"/>
      <c r="AC1093" s="67"/>
      <c r="AD1093" s="67"/>
      <c r="AE1093" s="67"/>
      <c r="AF1093" s="67"/>
      <c r="AG1093" s="67"/>
      <c r="AH1093" s="67"/>
      <c r="AI1093" s="67"/>
      <c r="AJ1093" s="67"/>
      <c r="AK1093" s="67"/>
    </row>
    <row r="1094" spans="7:37">
      <c r="G1094" s="67"/>
      <c r="H1094" s="67"/>
      <c r="I1094" s="67"/>
      <c r="J1094" s="67"/>
      <c r="K1094" s="67"/>
      <c r="L1094" s="67"/>
      <c r="M1094" s="67"/>
      <c r="N1094" s="67"/>
      <c r="O1094" s="67"/>
      <c r="P1094" s="67"/>
      <c r="Q1094" s="67"/>
      <c r="R1094" s="67"/>
      <c r="S1094" s="67"/>
      <c r="T1094" s="67"/>
      <c r="U1094" s="67"/>
      <c r="V1094" s="67"/>
      <c r="W1094" s="67"/>
      <c r="X1094" s="67"/>
      <c r="Y1094" s="67"/>
      <c r="Z1094" s="67"/>
      <c r="AA1094" s="67"/>
      <c r="AB1094" s="67"/>
      <c r="AC1094" s="67"/>
      <c r="AD1094" s="67"/>
      <c r="AE1094" s="67"/>
      <c r="AF1094" s="67"/>
      <c r="AG1094" s="67"/>
      <c r="AH1094" s="67"/>
      <c r="AI1094" s="67"/>
      <c r="AJ1094" s="67"/>
      <c r="AK1094" s="67"/>
    </row>
    <row r="1095" spans="7:37">
      <c r="G1095" s="67"/>
      <c r="H1095" s="67"/>
      <c r="I1095" s="67"/>
      <c r="J1095" s="67"/>
      <c r="K1095" s="67"/>
      <c r="L1095" s="67"/>
      <c r="M1095" s="67"/>
      <c r="N1095" s="67"/>
      <c r="O1095" s="67"/>
      <c r="P1095" s="67"/>
      <c r="Q1095" s="67"/>
      <c r="R1095" s="67"/>
      <c r="S1095" s="67"/>
      <c r="T1095" s="67"/>
      <c r="U1095" s="67"/>
      <c r="V1095" s="67"/>
      <c r="W1095" s="67"/>
      <c r="X1095" s="67"/>
      <c r="Y1095" s="67"/>
      <c r="Z1095" s="67"/>
      <c r="AA1095" s="67"/>
      <c r="AB1095" s="67"/>
      <c r="AC1095" s="67"/>
      <c r="AD1095" s="67"/>
      <c r="AE1095" s="67"/>
      <c r="AF1095" s="67"/>
      <c r="AG1095" s="67"/>
      <c r="AH1095" s="67"/>
      <c r="AI1095" s="67"/>
      <c r="AJ1095" s="67"/>
      <c r="AK1095" s="67"/>
    </row>
    <row r="1096" spans="7:37">
      <c r="G1096" s="67"/>
      <c r="H1096" s="67"/>
      <c r="I1096" s="67"/>
      <c r="J1096" s="67"/>
      <c r="K1096" s="67"/>
      <c r="L1096" s="67"/>
      <c r="M1096" s="67"/>
      <c r="N1096" s="67"/>
      <c r="O1096" s="67"/>
      <c r="P1096" s="67"/>
      <c r="Q1096" s="67"/>
      <c r="R1096" s="67"/>
      <c r="S1096" s="67"/>
      <c r="T1096" s="67"/>
      <c r="U1096" s="67"/>
      <c r="V1096" s="67"/>
      <c r="W1096" s="67"/>
      <c r="X1096" s="67"/>
      <c r="Y1096" s="67"/>
      <c r="Z1096" s="67"/>
      <c r="AA1096" s="67"/>
      <c r="AB1096" s="67"/>
      <c r="AC1096" s="67"/>
      <c r="AD1096" s="67"/>
      <c r="AE1096" s="67"/>
      <c r="AF1096" s="67"/>
      <c r="AG1096" s="67"/>
      <c r="AH1096" s="67"/>
      <c r="AI1096" s="67"/>
      <c r="AJ1096" s="67"/>
      <c r="AK1096" s="67"/>
    </row>
    <row r="1097" spans="7:37">
      <c r="G1097" s="67"/>
      <c r="H1097" s="67"/>
      <c r="I1097" s="67"/>
      <c r="J1097" s="67"/>
      <c r="K1097" s="67"/>
      <c r="L1097" s="67"/>
      <c r="M1097" s="67"/>
      <c r="N1097" s="67"/>
      <c r="O1097" s="67"/>
      <c r="P1097" s="67"/>
      <c r="Q1097" s="67"/>
      <c r="R1097" s="67"/>
      <c r="S1097" s="67"/>
      <c r="T1097" s="67"/>
      <c r="U1097" s="67"/>
      <c r="V1097" s="67"/>
      <c r="W1097" s="67"/>
      <c r="X1097" s="67"/>
      <c r="Y1097" s="67"/>
      <c r="Z1097" s="67"/>
      <c r="AA1097" s="67"/>
      <c r="AB1097" s="67"/>
      <c r="AC1097" s="67"/>
      <c r="AD1097" s="67"/>
      <c r="AE1097" s="67"/>
      <c r="AF1097" s="67"/>
      <c r="AG1097" s="67"/>
      <c r="AH1097" s="67"/>
      <c r="AI1097" s="67"/>
      <c r="AJ1097" s="67"/>
      <c r="AK1097" s="67"/>
    </row>
    <row r="1098" spans="7:37">
      <c r="G1098" s="67"/>
      <c r="H1098" s="67"/>
      <c r="I1098" s="67"/>
      <c r="J1098" s="67"/>
      <c r="K1098" s="67"/>
      <c r="L1098" s="67"/>
      <c r="M1098" s="67"/>
      <c r="N1098" s="67"/>
      <c r="O1098" s="67"/>
      <c r="P1098" s="67"/>
      <c r="Q1098" s="67"/>
      <c r="R1098" s="67"/>
      <c r="S1098" s="67"/>
      <c r="T1098" s="67"/>
      <c r="U1098" s="67"/>
      <c r="V1098" s="67"/>
      <c r="W1098" s="67"/>
      <c r="X1098" s="67"/>
      <c r="Y1098" s="67"/>
      <c r="Z1098" s="67"/>
      <c r="AA1098" s="67"/>
      <c r="AB1098" s="67"/>
      <c r="AC1098" s="67"/>
      <c r="AD1098" s="67"/>
      <c r="AE1098" s="67"/>
      <c r="AF1098" s="67"/>
      <c r="AG1098" s="67"/>
      <c r="AH1098" s="67"/>
      <c r="AI1098" s="67"/>
      <c r="AJ1098" s="67"/>
      <c r="AK1098" s="67"/>
    </row>
    <row r="1099" spans="7:37">
      <c r="G1099" s="67"/>
      <c r="H1099" s="67"/>
      <c r="I1099" s="67"/>
      <c r="J1099" s="67"/>
      <c r="K1099" s="67"/>
      <c r="L1099" s="67"/>
      <c r="M1099" s="67"/>
      <c r="N1099" s="67"/>
      <c r="O1099" s="67"/>
      <c r="P1099" s="67"/>
      <c r="Q1099" s="67"/>
      <c r="R1099" s="67"/>
      <c r="S1099" s="67"/>
      <c r="T1099" s="67"/>
      <c r="U1099" s="67"/>
      <c r="V1099" s="67"/>
      <c r="W1099" s="67"/>
      <c r="X1099" s="67"/>
      <c r="Y1099" s="67"/>
      <c r="Z1099" s="67"/>
      <c r="AA1099" s="67"/>
      <c r="AB1099" s="67"/>
      <c r="AC1099" s="67"/>
      <c r="AD1099" s="67"/>
      <c r="AE1099" s="67"/>
      <c r="AF1099" s="67"/>
      <c r="AG1099" s="67"/>
      <c r="AH1099" s="67"/>
      <c r="AI1099" s="67"/>
      <c r="AJ1099" s="67"/>
      <c r="AK1099" s="67"/>
    </row>
    <row r="1100" spans="7:37">
      <c r="G1100" s="67"/>
      <c r="H1100" s="67"/>
      <c r="I1100" s="67"/>
      <c r="J1100" s="67"/>
      <c r="K1100" s="67"/>
      <c r="L1100" s="67"/>
      <c r="M1100" s="67"/>
      <c r="N1100" s="67"/>
      <c r="O1100" s="67"/>
      <c r="P1100" s="67"/>
      <c r="Q1100" s="67"/>
      <c r="R1100" s="67"/>
      <c r="S1100" s="67"/>
      <c r="T1100" s="67"/>
      <c r="U1100" s="67"/>
      <c r="V1100" s="67"/>
      <c r="W1100" s="67"/>
      <c r="X1100" s="67"/>
      <c r="Y1100" s="67"/>
      <c r="Z1100" s="67"/>
      <c r="AA1100" s="67"/>
      <c r="AB1100" s="67"/>
      <c r="AC1100" s="67"/>
      <c r="AD1100" s="67"/>
      <c r="AE1100" s="67"/>
      <c r="AF1100" s="67"/>
      <c r="AG1100" s="67"/>
      <c r="AH1100" s="67"/>
      <c r="AI1100" s="67"/>
      <c r="AJ1100" s="67"/>
      <c r="AK1100" s="67"/>
    </row>
    <row r="1101" spans="7:37">
      <c r="G1101" s="67"/>
      <c r="H1101" s="67"/>
      <c r="I1101" s="67"/>
      <c r="J1101" s="67"/>
      <c r="K1101" s="67"/>
      <c r="L1101" s="67"/>
      <c r="M1101" s="67"/>
      <c r="N1101" s="67"/>
      <c r="O1101" s="67"/>
      <c r="P1101" s="67"/>
      <c r="Q1101" s="67"/>
      <c r="R1101" s="67"/>
      <c r="S1101" s="67"/>
      <c r="T1101" s="67"/>
      <c r="U1101" s="67"/>
      <c r="V1101" s="67"/>
      <c r="W1101" s="67"/>
      <c r="X1101" s="67"/>
      <c r="Y1101" s="67"/>
      <c r="Z1101" s="67"/>
      <c r="AA1101" s="67"/>
      <c r="AB1101" s="67"/>
      <c r="AC1101" s="67"/>
      <c r="AD1101" s="67"/>
      <c r="AE1101" s="67"/>
      <c r="AF1101" s="67"/>
      <c r="AG1101" s="67"/>
      <c r="AH1101" s="67"/>
      <c r="AI1101" s="67"/>
      <c r="AJ1101" s="67"/>
      <c r="AK1101" s="67"/>
    </row>
    <row r="1102" spans="7:37">
      <c r="G1102" s="67"/>
      <c r="H1102" s="67"/>
      <c r="I1102" s="67"/>
      <c r="J1102" s="67"/>
      <c r="K1102" s="67"/>
      <c r="L1102" s="67"/>
      <c r="M1102" s="67"/>
      <c r="N1102" s="67"/>
      <c r="O1102" s="67"/>
      <c r="P1102" s="67"/>
      <c r="Q1102" s="67"/>
      <c r="R1102" s="67"/>
      <c r="S1102" s="67"/>
      <c r="T1102" s="67"/>
      <c r="U1102" s="67"/>
      <c r="V1102" s="67"/>
      <c r="W1102" s="67"/>
      <c r="X1102" s="67"/>
      <c r="Y1102" s="67"/>
      <c r="Z1102" s="67"/>
      <c r="AA1102" s="67"/>
      <c r="AB1102" s="67"/>
      <c r="AC1102" s="67"/>
      <c r="AD1102" s="67"/>
      <c r="AE1102" s="67"/>
      <c r="AF1102" s="67"/>
      <c r="AG1102" s="67"/>
      <c r="AH1102" s="67"/>
      <c r="AI1102" s="67"/>
      <c r="AJ1102" s="67"/>
      <c r="AK1102" s="67"/>
    </row>
    <row r="1103" spans="7:37">
      <c r="G1103" s="67"/>
      <c r="H1103" s="67"/>
      <c r="I1103" s="67"/>
      <c r="J1103" s="67"/>
      <c r="K1103" s="67"/>
      <c r="L1103" s="67"/>
      <c r="M1103" s="67"/>
      <c r="N1103" s="67"/>
      <c r="O1103" s="67"/>
      <c r="P1103" s="67"/>
      <c r="Q1103" s="67"/>
      <c r="R1103" s="67"/>
      <c r="S1103" s="67"/>
      <c r="T1103" s="67"/>
      <c r="U1103" s="67"/>
      <c r="V1103" s="67"/>
      <c r="W1103" s="67"/>
      <c r="X1103" s="67"/>
      <c r="Y1103" s="67"/>
      <c r="Z1103" s="67"/>
      <c r="AA1103" s="67"/>
      <c r="AB1103" s="67"/>
      <c r="AC1103" s="67"/>
      <c r="AD1103" s="67"/>
      <c r="AE1103" s="67"/>
      <c r="AF1103" s="67"/>
      <c r="AG1103" s="67"/>
      <c r="AH1103" s="67"/>
      <c r="AI1103" s="67"/>
      <c r="AJ1103" s="67"/>
      <c r="AK1103" s="67"/>
    </row>
    <row r="1104" spans="7:37">
      <c r="G1104" s="67"/>
      <c r="H1104" s="67"/>
      <c r="I1104" s="67"/>
      <c r="J1104" s="67"/>
      <c r="K1104" s="67"/>
      <c r="L1104" s="67"/>
      <c r="M1104" s="67"/>
      <c r="N1104" s="67"/>
      <c r="O1104" s="67"/>
      <c r="P1104" s="67"/>
      <c r="Q1104" s="67"/>
      <c r="R1104" s="67"/>
      <c r="S1104" s="67"/>
      <c r="T1104" s="67"/>
      <c r="U1104" s="67"/>
      <c r="V1104" s="67"/>
      <c r="W1104" s="67"/>
      <c r="X1104" s="67"/>
      <c r="Y1104" s="67"/>
      <c r="Z1104" s="67"/>
      <c r="AA1104" s="67"/>
      <c r="AB1104" s="67"/>
      <c r="AC1104" s="67"/>
      <c r="AD1104" s="67"/>
      <c r="AE1104" s="67"/>
      <c r="AF1104" s="67"/>
      <c r="AG1104" s="67"/>
      <c r="AH1104" s="67"/>
      <c r="AI1104" s="67"/>
      <c r="AJ1104" s="67"/>
      <c r="AK1104" s="67"/>
    </row>
    <row r="1105" spans="7:37">
      <c r="G1105" s="67"/>
      <c r="H1105" s="67"/>
      <c r="I1105" s="67"/>
      <c r="J1105" s="67"/>
      <c r="K1105" s="67"/>
      <c r="L1105" s="67"/>
      <c r="M1105" s="67"/>
      <c r="N1105" s="67"/>
      <c r="O1105" s="67"/>
      <c r="P1105" s="67"/>
      <c r="Q1105" s="67"/>
      <c r="R1105" s="67"/>
      <c r="S1105" s="67"/>
      <c r="T1105" s="67"/>
      <c r="U1105" s="67"/>
      <c r="V1105" s="67"/>
      <c r="W1105" s="67"/>
      <c r="X1105" s="67"/>
      <c r="Y1105" s="67"/>
      <c r="Z1105" s="67"/>
      <c r="AA1105" s="67"/>
      <c r="AB1105" s="67"/>
      <c r="AC1105" s="67"/>
      <c r="AD1105" s="67"/>
      <c r="AE1105" s="67"/>
      <c r="AF1105" s="67"/>
      <c r="AG1105" s="67"/>
      <c r="AH1105" s="67"/>
      <c r="AI1105" s="67"/>
      <c r="AJ1105" s="67"/>
      <c r="AK1105" s="67"/>
    </row>
    <row r="1106" spans="7:37">
      <c r="G1106" s="67"/>
      <c r="H1106" s="67"/>
      <c r="I1106" s="67"/>
      <c r="J1106" s="67"/>
      <c r="K1106" s="67"/>
      <c r="L1106" s="67"/>
      <c r="M1106" s="67"/>
      <c r="N1106" s="67"/>
      <c r="O1106" s="67"/>
      <c r="P1106" s="67"/>
      <c r="Q1106" s="67"/>
      <c r="R1106" s="67"/>
      <c r="S1106" s="67"/>
      <c r="T1106" s="67"/>
      <c r="U1106" s="67"/>
      <c r="V1106" s="67"/>
      <c r="W1106" s="67"/>
      <c r="X1106" s="67"/>
      <c r="Y1106" s="67"/>
      <c r="Z1106" s="67"/>
      <c r="AA1106" s="67"/>
      <c r="AB1106" s="67"/>
      <c r="AC1106" s="67"/>
      <c r="AD1106" s="67"/>
      <c r="AE1106" s="67"/>
      <c r="AF1106" s="67"/>
      <c r="AG1106" s="67"/>
      <c r="AH1106" s="67"/>
      <c r="AI1106" s="67"/>
      <c r="AJ1106" s="67"/>
      <c r="AK1106" s="67"/>
    </row>
    <row r="1107" spans="7:37">
      <c r="G1107" s="67"/>
      <c r="H1107" s="67"/>
      <c r="I1107" s="67"/>
      <c r="J1107" s="67"/>
      <c r="K1107" s="67"/>
      <c r="L1107" s="67"/>
      <c r="M1107" s="67"/>
      <c r="N1107" s="67"/>
      <c r="O1107" s="67"/>
      <c r="P1107" s="67"/>
      <c r="Q1107" s="67"/>
      <c r="R1107" s="67"/>
      <c r="S1107" s="67"/>
      <c r="T1107" s="67"/>
      <c r="U1107" s="67"/>
      <c r="V1107" s="67"/>
      <c r="W1107" s="67"/>
      <c r="X1107" s="67"/>
      <c r="Y1107" s="67"/>
      <c r="Z1107" s="67"/>
      <c r="AA1107" s="67"/>
      <c r="AB1107" s="67"/>
      <c r="AC1107" s="67"/>
      <c r="AD1107" s="67"/>
      <c r="AE1107" s="67"/>
      <c r="AF1107" s="67"/>
      <c r="AG1107" s="67"/>
      <c r="AH1107" s="67"/>
      <c r="AI1107" s="67"/>
      <c r="AJ1107" s="67"/>
      <c r="AK1107" s="67"/>
    </row>
    <row r="1108" spans="7:37">
      <c r="G1108" s="67"/>
      <c r="H1108" s="67"/>
      <c r="I1108" s="67"/>
      <c r="J1108" s="67"/>
      <c r="K1108" s="67"/>
      <c r="L1108" s="67"/>
      <c r="M1108" s="67"/>
      <c r="N1108" s="67"/>
      <c r="O1108" s="67"/>
      <c r="P1108" s="67"/>
      <c r="Q1108" s="67"/>
      <c r="R1108" s="67"/>
      <c r="S1108" s="67"/>
      <c r="T1108" s="67"/>
      <c r="U1108" s="67"/>
      <c r="V1108" s="67"/>
      <c r="W1108" s="67"/>
      <c r="X1108" s="67"/>
      <c r="Y1108" s="67"/>
      <c r="Z1108" s="67"/>
      <c r="AA1108" s="67"/>
      <c r="AB1108" s="67"/>
      <c r="AC1108" s="67"/>
      <c r="AD1108" s="67"/>
      <c r="AE1108" s="67"/>
      <c r="AF1108" s="67"/>
      <c r="AG1108" s="67"/>
      <c r="AH1108" s="67"/>
      <c r="AI1108" s="67"/>
      <c r="AJ1108" s="67"/>
      <c r="AK1108" s="67"/>
    </row>
    <row r="1109" spans="7:37">
      <c r="G1109" s="67"/>
      <c r="H1109" s="67"/>
      <c r="I1109" s="67"/>
      <c r="J1109" s="67"/>
      <c r="K1109" s="67"/>
      <c r="L1109" s="67"/>
      <c r="M1109" s="67"/>
      <c r="N1109" s="67"/>
      <c r="O1109" s="67"/>
      <c r="P1109" s="67"/>
      <c r="Q1109" s="67"/>
      <c r="R1109" s="67"/>
      <c r="S1109" s="67"/>
      <c r="T1109" s="67"/>
      <c r="U1109" s="67"/>
      <c r="V1109" s="67"/>
      <c r="W1109" s="67"/>
      <c r="X1109" s="67"/>
      <c r="Y1109" s="67"/>
      <c r="Z1109" s="67"/>
      <c r="AA1109" s="67"/>
      <c r="AB1109" s="67"/>
      <c r="AC1109" s="67"/>
      <c r="AD1109" s="67"/>
      <c r="AE1109" s="67"/>
      <c r="AF1109" s="67"/>
      <c r="AG1109" s="67"/>
      <c r="AH1109" s="67"/>
      <c r="AI1109" s="67"/>
      <c r="AJ1109" s="67"/>
      <c r="AK1109" s="67"/>
    </row>
    <row r="1110" spans="7:37">
      <c r="G1110" s="67"/>
      <c r="H1110" s="67"/>
      <c r="I1110" s="67"/>
      <c r="J1110" s="67"/>
      <c r="K1110" s="67"/>
      <c r="L1110" s="67"/>
      <c r="M1110" s="67"/>
      <c r="N1110" s="67"/>
      <c r="O1110" s="67"/>
      <c r="P1110" s="67"/>
      <c r="Q1110" s="67"/>
      <c r="R1110" s="67"/>
      <c r="S1110" s="67"/>
      <c r="T1110" s="67"/>
      <c r="U1110" s="67"/>
      <c r="V1110" s="67"/>
      <c r="W1110" s="67"/>
      <c r="X1110" s="67"/>
      <c r="Y1110" s="67"/>
      <c r="Z1110" s="67"/>
      <c r="AA1110" s="67"/>
      <c r="AB1110" s="67"/>
      <c r="AC1110" s="67"/>
      <c r="AD1110" s="67"/>
      <c r="AE1110" s="67"/>
      <c r="AF1110" s="67"/>
      <c r="AG1110" s="67"/>
      <c r="AH1110" s="67"/>
      <c r="AI1110" s="67"/>
      <c r="AJ1110" s="67"/>
      <c r="AK1110" s="67"/>
    </row>
    <row r="1111" spans="7:37">
      <c r="G1111" s="67"/>
      <c r="H1111" s="67"/>
      <c r="I1111" s="67"/>
      <c r="J1111" s="67"/>
      <c r="K1111" s="67"/>
      <c r="L1111" s="67"/>
      <c r="M1111" s="67"/>
      <c r="N1111" s="67"/>
      <c r="O1111" s="67"/>
      <c r="P1111" s="67"/>
      <c r="Q1111" s="67"/>
      <c r="R1111" s="67"/>
      <c r="S1111" s="67"/>
      <c r="T1111" s="67"/>
      <c r="U1111" s="67"/>
      <c r="V1111" s="67"/>
      <c r="W1111" s="67"/>
      <c r="X1111" s="67"/>
      <c r="Y1111" s="67"/>
      <c r="Z1111" s="67"/>
      <c r="AA1111" s="67"/>
      <c r="AB1111" s="67"/>
      <c r="AC1111" s="67"/>
      <c r="AD1111" s="67"/>
      <c r="AE1111" s="67"/>
      <c r="AF1111" s="67"/>
      <c r="AG1111" s="67"/>
      <c r="AH1111" s="67"/>
      <c r="AI1111" s="67"/>
      <c r="AJ1111" s="67"/>
      <c r="AK1111" s="67"/>
    </row>
    <row r="1112" spans="7:37">
      <c r="G1112" s="67"/>
      <c r="H1112" s="67"/>
      <c r="I1112" s="67"/>
      <c r="J1112" s="67"/>
      <c r="K1112" s="67"/>
      <c r="L1112" s="67"/>
      <c r="M1112" s="67"/>
      <c r="N1112" s="67"/>
      <c r="O1112" s="67"/>
      <c r="P1112" s="67"/>
      <c r="Q1112" s="67"/>
      <c r="R1112" s="67"/>
      <c r="S1112" s="67"/>
      <c r="T1112" s="67"/>
      <c r="U1112" s="67"/>
      <c r="V1112" s="67"/>
      <c r="W1112" s="67"/>
      <c r="X1112" s="67"/>
      <c r="Y1112" s="67"/>
      <c r="Z1112" s="67"/>
      <c r="AA1112" s="67"/>
      <c r="AB1112" s="67"/>
      <c r="AC1112" s="67"/>
      <c r="AD1112" s="67"/>
      <c r="AE1112" s="67"/>
      <c r="AF1112" s="67"/>
      <c r="AG1112" s="67"/>
      <c r="AH1112" s="67"/>
      <c r="AI1112" s="67"/>
      <c r="AJ1112" s="67"/>
      <c r="AK1112" s="67"/>
    </row>
    <row r="1113" spans="7:37">
      <c r="G1113" s="67"/>
      <c r="H1113" s="67"/>
      <c r="I1113" s="67"/>
      <c r="J1113" s="67"/>
      <c r="K1113" s="67"/>
      <c r="L1113" s="67"/>
      <c r="M1113" s="67"/>
      <c r="N1113" s="67"/>
      <c r="O1113" s="67"/>
      <c r="P1113" s="67"/>
      <c r="Q1113" s="67"/>
      <c r="R1113" s="67"/>
      <c r="S1113" s="67"/>
      <c r="T1113" s="67"/>
      <c r="U1113" s="67"/>
      <c r="V1113" s="67"/>
      <c r="W1113" s="67"/>
      <c r="X1113" s="67"/>
      <c r="Y1113" s="67"/>
      <c r="Z1113" s="67"/>
      <c r="AA1113" s="67"/>
      <c r="AB1113" s="67"/>
      <c r="AC1113" s="67"/>
      <c r="AD1113" s="67"/>
      <c r="AE1113" s="67"/>
      <c r="AF1113" s="67"/>
      <c r="AG1113" s="67"/>
      <c r="AH1113" s="67"/>
      <c r="AI1113" s="67"/>
      <c r="AJ1113" s="67"/>
      <c r="AK1113" s="67"/>
    </row>
    <row r="1114" spans="7:37">
      <c r="G1114" s="67"/>
      <c r="H1114" s="67"/>
      <c r="I1114" s="67"/>
      <c r="J1114" s="67"/>
      <c r="K1114" s="67"/>
      <c r="L1114" s="67"/>
      <c r="M1114" s="67"/>
      <c r="N1114" s="67"/>
      <c r="O1114" s="67"/>
      <c r="P1114" s="67"/>
      <c r="Q1114" s="67"/>
      <c r="R1114" s="67"/>
      <c r="S1114" s="67"/>
      <c r="T1114" s="67"/>
      <c r="U1114" s="67"/>
      <c r="V1114" s="67"/>
      <c r="W1114" s="67"/>
      <c r="X1114" s="67"/>
      <c r="Y1114" s="67"/>
      <c r="Z1114" s="67"/>
      <c r="AA1114" s="67"/>
      <c r="AB1114" s="67"/>
      <c r="AC1114" s="67"/>
      <c r="AD1114" s="67"/>
      <c r="AE1114" s="67"/>
      <c r="AF1114" s="67"/>
      <c r="AG1114" s="67"/>
      <c r="AH1114" s="67"/>
      <c r="AI1114" s="67"/>
      <c r="AJ1114" s="67"/>
      <c r="AK1114" s="67"/>
    </row>
    <row r="1115" spans="7:37">
      <c r="G1115" s="67"/>
      <c r="H1115" s="67"/>
      <c r="I1115" s="67"/>
      <c r="J1115" s="67"/>
      <c r="K1115" s="67"/>
      <c r="L1115" s="67"/>
      <c r="M1115" s="67"/>
      <c r="N1115" s="67"/>
      <c r="O1115" s="67"/>
      <c r="P1115" s="67"/>
      <c r="Q1115" s="67"/>
      <c r="R1115" s="67"/>
      <c r="S1115" s="67"/>
      <c r="T1115" s="67"/>
      <c r="U1115" s="67"/>
      <c r="V1115" s="67"/>
      <c r="W1115" s="67"/>
      <c r="X1115" s="67"/>
      <c r="Y1115" s="67"/>
      <c r="Z1115" s="67"/>
      <c r="AA1115" s="67"/>
      <c r="AB1115" s="67"/>
      <c r="AC1115" s="67"/>
      <c r="AD1115" s="67"/>
      <c r="AE1115" s="67"/>
      <c r="AF1115" s="67"/>
      <c r="AG1115" s="67"/>
      <c r="AH1115" s="67"/>
      <c r="AI1115" s="67"/>
      <c r="AJ1115" s="67"/>
      <c r="AK1115" s="67"/>
    </row>
    <row r="1116" spans="7:37">
      <c r="G1116" s="67"/>
      <c r="H1116" s="67"/>
      <c r="I1116" s="67"/>
      <c r="J1116" s="67"/>
      <c r="K1116" s="67"/>
      <c r="L1116" s="67"/>
      <c r="M1116" s="67"/>
      <c r="N1116" s="67"/>
      <c r="O1116" s="67"/>
      <c r="P1116" s="67"/>
      <c r="Q1116" s="67"/>
      <c r="R1116" s="67"/>
      <c r="S1116" s="67"/>
      <c r="T1116" s="67"/>
      <c r="U1116" s="67"/>
      <c r="V1116" s="67"/>
      <c r="W1116" s="67"/>
      <c r="X1116" s="67"/>
      <c r="Y1116" s="67"/>
      <c r="Z1116" s="67"/>
      <c r="AA1116" s="67"/>
      <c r="AB1116" s="67"/>
      <c r="AC1116" s="67"/>
      <c r="AD1116" s="67"/>
      <c r="AE1116" s="67"/>
      <c r="AF1116" s="67"/>
      <c r="AG1116" s="67"/>
      <c r="AH1116" s="67"/>
      <c r="AI1116" s="67"/>
      <c r="AJ1116" s="67"/>
      <c r="AK1116" s="67"/>
    </row>
    <row r="1117" spans="7:37">
      <c r="G1117" s="67"/>
      <c r="H1117" s="67"/>
      <c r="I1117" s="67"/>
      <c r="J1117" s="67"/>
      <c r="K1117" s="67"/>
      <c r="L1117" s="67"/>
      <c r="M1117" s="67"/>
      <c r="N1117" s="67"/>
      <c r="O1117" s="67"/>
      <c r="P1117" s="67"/>
      <c r="Q1117" s="67"/>
      <c r="R1117" s="67"/>
      <c r="S1117" s="67"/>
      <c r="T1117" s="67"/>
      <c r="U1117" s="67"/>
      <c r="V1117" s="67"/>
      <c r="W1117" s="67"/>
      <c r="X1117" s="67"/>
      <c r="Y1117" s="67"/>
      <c r="Z1117" s="67"/>
      <c r="AA1117" s="67"/>
      <c r="AB1117" s="67"/>
      <c r="AC1117" s="67"/>
      <c r="AD1117" s="67"/>
      <c r="AE1117" s="67"/>
      <c r="AF1117" s="67"/>
      <c r="AG1117" s="67"/>
      <c r="AH1117" s="67"/>
      <c r="AI1117" s="67"/>
      <c r="AJ1117" s="67"/>
      <c r="AK1117" s="67"/>
    </row>
    <row r="1118" spans="7:37">
      <c r="G1118" s="67"/>
      <c r="H1118" s="67"/>
      <c r="I1118" s="67"/>
      <c r="J1118" s="67"/>
      <c r="K1118" s="67"/>
      <c r="L1118" s="67"/>
      <c r="M1118" s="67"/>
      <c r="N1118" s="67"/>
      <c r="O1118" s="67"/>
      <c r="P1118" s="67"/>
      <c r="Q1118" s="67"/>
      <c r="R1118" s="67"/>
      <c r="S1118" s="67"/>
      <c r="T1118" s="67"/>
      <c r="U1118" s="67"/>
      <c r="V1118" s="67"/>
      <c r="W1118" s="67"/>
      <c r="X1118" s="67"/>
      <c r="Y1118" s="67"/>
      <c r="Z1118" s="67"/>
      <c r="AA1118" s="67"/>
      <c r="AB1118" s="67"/>
      <c r="AC1118" s="67"/>
      <c r="AD1118" s="67"/>
      <c r="AE1118" s="67"/>
      <c r="AF1118" s="67"/>
      <c r="AG1118" s="67"/>
      <c r="AH1118" s="67"/>
      <c r="AI1118" s="67"/>
      <c r="AJ1118" s="67"/>
      <c r="AK1118" s="67"/>
    </row>
    <row r="1119" spans="7:37">
      <c r="G1119" s="67"/>
      <c r="H1119" s="67"/>
      <c r="I1119" s="67"/>
      <c r="J1119" s="67"/>
      <c r="K1119" s="67"/>
      <c r="L1119" s="67"/>
      <c r="M1119" s="67"/>
      <c r="N1119" s="67"/>
      <c r="O1119" s="67"/>
      <c r="P1119" s="67"/>
      <c r="Q1119" s="67"/>
      <c r="R1119" s="67"/>
      <c r="S1119" s="67"/>
      <c r="T1119" s="67"/>
      <c r="U1119" s="67"/>
      <c r="V1119" s="67"/>
      <c r="W1119" s="67"/>
      <c r="X1119" s="67"/>
      <c r="Y1119" s="67"/>
      <c r="Z1119" s="67"/>
      <c r="AA1119" s="67"/>
      <c r="AB1119" s="67"/>
      <c r="AC1119" s="67"/>
      <c r="AD1119" s="67"/>
      <c r="AE1119" s="67"/>
      <c r="AF1119" s="67"/>
      <c r="AG1119" s="67"/>
      <c r="AH1119" s="67"/>
      <c r="AI1119" s="67"/>
      <c r="AJ1119" s="67"/>
      <c r="AK1119" s="67"/>
    </row>
  </sheetData>
  <autoFilter ref="B18:AL131">
    <filterColumn colId="2">
      <filters>
        <filter val="J1101004"/>
        <filter val="J1101007"/>
        <filter val="J1101008"/>
        <filter val="J1102003-1"/>
        <filter val="J1102003-10"/>
        <filter val="J1102003-11"/>
        <filter val="J1102003-12"/>
        <filter val="J1102003-13"/>
        <filter val="J1102003-14"/>
        <filter val="J1102003-15"/>
        <filter val="J1102003-16"/>
        <filter val="J1102003-17"/>
        <filter val="J1102003-18"/>
        <filter val="J1102003-19"/>
        <filter val="J1102003-2"/>
        <filter val="J1102003-20"/>
        <filter val="J1102003-21"/>
        <filter val="J1102003-22"/>
        <filter val="J1102003-23"/>
        <filter val="J1102003-24"/>
        <filter val="J1102003-3"/>
        <filter val="J1102003-4"/>
        <filter val="J1102003-5"/>
        <filter val="J1102003-6"/>
        <filter val="J1102003-7"/>
        <filter val="J1102003-8"/>
        <filter val="J1102003-9"/>
        <filter val="J1104006"/>
        <filter val="J1202002"/>
        <filter val="J1202005"/>
        <filter val="K_1101003"/>
        <filter val="K_1101004"/>
        <filter val="K_1104015"/>
        <filter val="K_1110007"/>
        <filter val="K_1110008"/>
        <filter val="K_1110009"/>
        <filter val="K_1110010"/>
        <filter val="K_1110011"/>
        <filter val="K_1110012"/>
        <filter val="K_1201002"/>
        <filter val="K_1202001"/>
        <filter val="K_1308013"/>
        <filter val="K_1308014"/>
        <filter val="L_1101001"/>
        <filter val="L_1101002"/>
        <filter val="L_1101003"/>
        <filter val="L_1101004"/>
        <filter val="L_1101006"/>
        <filter val="L_1101007"/>
        <filter val="L_1101008"/>
        <filter val="L_1101009"/>
        <filter val="L_1101010"/>
        <filter val="L_1101014"/>
        <filter val="L_1102011"/>
        <filter val="L_1103013"/>
        <filter val="L_1104012"/>
        <filter val="M_1102001"/>
        <filter val="Г"/>
        <filter val="М_1201002"/>
      </filters>
    </filterColumn>
  </autoFilter>
  <mergeCells count="30">
    <mergeCell ref="AF15:AG15"/>
    <mergeCell ref="AH15:AI15"/>
    <mergeCell ref="AJ15:AJ16"/>
    <mergeCell ref="AK15:AK16"/>
    <mergeCell ref="Q15:U15"/>
    <mergeCell ref="V15:W15"/>
    <mergeCell ref="X15:Y15"/>
    <mergeCell ref="Z15:AA15"/>
    <mergeCell ref="AD15:AE15"/>
    <mergeCell ref="B12:AL12"/>
    <mergeCell ref="B13:AK13"/>
    <mergeCell ref="B14:B16"/>
    <mergeCell ref="C14:C16"/>
    <mergeCell ref="D14:D16"/>
    <mergeCell ref="E14:E16"/>
    <mergeCell ref="F14:F16"/>
    <mergeCell ref="G14:H15"/>
    <mergeCell ref="I14:J15"/>
    <mergeCell ref="K14:K16"/>
    <mergeCell ref="L14:U14"/>
    <mergeCell ref="V14:AA14"/>
    <mergeCell ref="AB14:AC15"/>
    <mergeCell ref="AD14:AK14"/>
    <mergeCell ref="AL14:AL16"/>
    <mergeCell ref="L15:P15"/>
    <mergeCell ref="B4:AL4"/>
    <mergeCell ref="B6:AL6"/>
    <mergeCell ref="B7:AL7"/>
    <mergeCell ref="B9:AL9"/>
    <mergeCell ref="B11:AL11"/>
  </mergeCells>
  <pageMargins left="0.70833333333333304" right="0.70833333333333304" top="0.74791666666666701" bottom="0.74791666666666701" header="0.51180555555555496" footer="0.51180555555555496"/>
  <pageSetup paperSize="8" firstPageNumber="0" orientation="landscape" horizontalDpi="300" verticalDpi="30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BL85"/>
  <sheetViews>
    <sheetView topLeftCell="A48" zoomScale="55" zoomScaleNormal="55" workbookViewId="0">
      <selection activeCell="E90" sqref="E90"/>
    </sheetView>
  </sheetViews>
  <sheetFormatPr defaultRowHeight="15.75"/>
  <cols>
    <col min="1" max="1" width="10.25" style="249" customWidth="1"/>
    <col min="2" max="2" width="43.125" style="249" customWidth="1"/>
    <col min="3" max="3" width="15.75" style="249" customWidth="1"/>
    <col min="4" max="4" width="20.5" style="249" customWidth="1"/>
    <col min="5" max="5" width="11.75" style="249" customWidth="1"/>
    <col min="6" max="6" width="11.125" style="249" customWidth="1"/>
    <col min="7" max="7" width="16.125" style="249" customWidth="1"/>
    <col min="8" max="8" width="17.25" style="249" customWidth="1"/>
    <col min="9" max="9" width="21.125" style="249" customWidth="1"/>
    <col min="10" max="10" width="19.875" style="249" customWidth="1"/>
    <col min="11" max="11" width="15.5" style="249" customWidth="1"/>
    <col min="12" max="12" width="15" style="249" customWidth="1"/>
    <col min="13" max="13" width="14.375" style="249" customWidth="1"/>
    <col min="14" max="14" width="24.5" style="249" customWidth="1"/>
    <col min="15" max="16" width="19.875" style="249" customWidth="1"/>
    <col min="17" max="17" width="14.25" style="217" customWidth="1"/>
    <col min="18" max="18" width="8.625" style="216" customWidth="1"/>
    <col min="19" max="19" width="6.75" style="216" customWidth="1"/>
    <col min="20" max="21" width="9.5" style="216" customWidth="1"/>
    <col min="22" max="22" width="14.5" style="249" customWidth="1"/>
    <col min="23" max="23" width="13.25" style="249" customWidth="1"/>
    <col min="24" max="24" width="13.125" style="249" customWidth="1"/>
    <col min="25" max="64" width="9" style="249" customWidth="1"/>
    <col min="65" max="1025" width="9" customWidth="1"/>
  </cols>
  <sheetData>
    <row r="1" spans="1:64" ht="18.75">
      <c r="A1" s="250"/>
      <c r="B1" s="251"/>
      <c r="C1" s="251"/>
      <c r="D1" s="251"/>
      <c r="E1" s="251"/>
      <c r="F1" s="251"/>
      <c r="G1" s="251"/>
      <c r="H1" s="251"/>
      <c r="I1" s="251"/>
      <c r="J1" s="251"/>
      <c r="K1" s="251"/>
      <c r="L1" s="251"/>
      <c r="M1" s="251"/>
      <c r="N1" s="251"/>
      <c r="O1" s="251"/>
      <c r="P1" s="251"/>
      <c r="U1" s="251"/>
      <c r="V1" s="251"/>
      <c r="W1" s="251"/>
      <c r="X1" s="2" t="s">
        <v>1196</v>
      </c>
      <c r="Y1" s="251"/>
      <c r="Z1" s="251"/>
      <c r="AA1" s="251"/>
      <c r="AB1" s="251"/>
      <c r="AC1" s="251"/>
      <c r="AD1" s="251"/>
      <c r="AE1" s="251"/>
      <c r="AF1" s="251"/>
      <c r="AG1" s="251"/>
      <c r="AH1" s="251"/>
      <c r="AI1" s="251"/>
      <c r="AJ1" s="251"/>
      <c r="AK1" s="251"/>
      <c r="AL1" s="251"/>
      <c r="AM1" s="251"/>
      <c r="AN1" s="251"/>
      <c r="AO1" s="251"/>
      <c r="AP1" s="251"/>
      <c r="AQ1" s="251"/>
      <c r="AR1" s="251"/>
      <c r="AS1" s="251"/>
      <c r="AT1" s="251"/>
      <c r="AU1" s="251"/>
      <c r="AV1" s="251"/>
      <c r="AW1" s="251"/>
      <c r="AX1" s="251"/>
      <c r="AY1" s="251"/>
      <c r="AZ1" s="251"/>
      <c r="BA1" s="251"/>
      <c r="BB1" s="251"/>
      <c r="BC1" s="251"/>
      <c r="BD1" s="251"/>
      <c r="BE1" s="251"/>
      <c r="BF1" s="251"/>
      <c r="BG1" s="251"/>
      <c r="BH1" s="251"/>
      <c r="BI1" s="251"/>
      <c r="BJ1" s="251"/>
      <c r="BK1" s="251"/>
      <c r="BL1" s="251"/>
    </row>
    <row r="2" spans="1:64">
      <c r="A2" s="250"/>
      <c r="B2" s="251"/>
      <c r="C2" s="251"/>
      <c r="D2" s="251"/>
      <c r="E2" s="251"/>
      <c r="F2" s="251"/>
      <c r="G2" s="251"/>
      <c r="H2" s="251"/>
      <c r="I2" s="251"/>
      <c r="J2" s="251"/>
      <c r="K2" s="251"/>
      <c r="L2" s="251"/>
      <c r="M2" s="251"/>
      <c r="N2" s="251"/>
      <c r="O2" s="251"/>
      <c r="P2" s="251"/>
      <c r="U2" s="251"/>
      <c r="V2" s="251"/>
      <c r="W2" s="251"/>
      <c r="X2" s="4" t="s">
        <v>1</v>
      </c>
      <c r="Y2" s="251"/>
      <c r="Z2" s="251"/>
      <c r="AA2" s="251"/>
      <c r="AB2" s="251"/>
      <c r="AC2" s="251"/>
      <c r="AD2" s="251"/>
      <c r="AE2" s="251"/>
      <c r="AF2" s="251"/>
      <c r="AG2" s="251"/>
      <c r="AH2" s="251"/>
      <c r="AI2" s="251"/>
      <c r="AJ2" s="251"/>
      <c r="AK2" s="251"/>
      <c r="AL2" s="251"/>
      <c r="AM2" s="251"/>
      <c r="AN2" s="251"/>
      <c r="AO2" s="251"/>
      <c r="AP2" s="251"/>
      <c r="AQ2" s="251"/>
      <c r="AR2" s="251"/>
      <c r="AS2" s="251"/>
      <c r="AT2" s="251"/>
      <c r="AU2" s="251"/>
      <c r="AV2" s="251"/>
      <c r="AW2" s="251"/>
      <c r="AX2" s="251"/>
      <c r="AY2" s="251"/>
      <c r="AZ2" s="251"/>
      <c r="BA2" s="251"/>
      <c r="BB2" s="251"/>
      <c r="BC2" s="251"/>
      <c r="BD2" s="251"/>
      <c r="BE2" s="251"/>
      <c r="BF2" s="251"/>
      <c r="BG2" s="251"/>
      <c r="BH2" s="251"/>
      <c r="BI2" s="251"/>
      <c r="BJ2" s="251"/>
      <c r="BK2" s="251"/>
      <c r="BL2" s="251"/>
    </row>
    <row r="3" spans="1:64">
      <c r="A3" s="252"/>
      <c r="B3" s="251"/>
      <c r="C3" s="251"/>
      <c r="D3" s="251"/>
      <c r="E3" s="251"/>
      <c r="F3" s="251"/>
      <c r="G3" s="251"/>
      <c r="H3" s="251"/>
      <c r="I3" s="251"/>
      <c r="J3" s="251"/>
      <c r="K3" s="251"/>
      <c r="L3" s="251"/>
      <c r="M3" s="251"/>
      <c r="N3" s="251"/>
      <c r="O3" s="251"/>
      <c r="P3" s="251"/>
      <c r="U3" s="251"/>
      <c r="V3" s="251"/>
      <c r="W3" s="251"/>
      <c r="X3" s="4" t="s">
        <v>2</v>
      </c>
      <c r="Y3" s="251"/>
      <c r="Z3" s="251"/>
      <c r="AA3" s="251"/>
      <c r="AB3" s="251"/>
      <c r="AC3" s="251"/>
      <c r="AD3" s="251"/>
      <c r="AE3" s="251"/>
      <c r="AF3" s="251"/>
      <c r="AG3" s="251"/>
      <c r="AH3" s="251"/>
      <c r="AI3" s="251"/>
      <c r="AJ3" s="251"/>
      <c r="AK3" s="251"/>
      <c r="AL3" s="251"/>
      <c r="AM3" s="251"/>
      <c r="AN3" s="251"/>
      <c r="AO3" s="251"/>
      <c r="AP3" s="251"/>
      <c r="AQ3" s="251"/>
      <c r="AR3" s="251"/>
      <c r="AS3" s="251"/>
      <c r="AT3" s="251"/>
      <c r="AU3" s="251"/>
      <c r="AV3" s="251"/>
      <c r="AW3" s="251"/>
      <c r="AX3" s="251"/>
      <c r="AY3" s="251"/>
      <c r="AZ3" s="251"/>
      <c r="BA3" s="251"/>
      <c r="BB3" s="251"/>
      <c r="BC3" s="251"/>
      <c r="BD3" s="251"/>
      <c r="BE3" s="251"/>
      <c r="BF3" s="251"/>
      <c r="BG3" s="251"/>
      <c r="BH3" s="251"/>
      <c r="BI3" s="251"/>
      <c r="BJ3" s="251"/>
      <c r="BK3" s="251"/>
      <c r="BL3" s="251"/>
    </row>
    <row r="4" spans="1:64" ht="16.5">
      <c r="A4" s="411" t="s">
        <v>1197</v>
      </c>
      <c r="B4" s="411"/>
      <c r="C4" s="411"/>
      <c r="D4" s="411"/>
      <c r="E4" s="411"/>
      <c r="F4" s="411"/>
      <c r="G4" s="411"/>
      <c r="H4" s="411"/>
      <c r="I4" s="411"/>
      <c r="J4" s="411"/>
      <c r="K4" s="411"/>
      <c r="L4" s="411"/>
      <c r="M4" s="411"/>
      <c r="N4" s="411"/>
      <c r="O4" s="411"/>
      <c r="P4" s="411"/>
      <c r="Q4" s="411"/>
      <c r="R4" s="411"/>
      <c r="S4" s="411"/>
      <c r="T4" s="411"/>
      <c r="U4" s="411"/>
      <c r="V4" s="411"/>
      <c r="W4" s="411"/>
      <c r="X4" s="411"/>
      <c r="Y4" s="251"/>
      <c r="Z4" s="251"/>
      <c r="AA4" s="251"/>
      <c r="AB4" s="251"/>
      <c r="AC4" s="251"/>
      <c r="AD4" s="251"/>
      <c r="AE4" s="251"/>
      <c r="AF4" s="251"/>
      <c r="AG4" s="251"/>
      <c r="AH4" s="251"/>
      <c r="AI4" s="251"/>
      <c r="AJ4" s="251"/>
      <c r="AK4" s="251"/>
      <c r="AL4" s="251"/>
      <c r="AM4" s="251"/>
      <c r="AN4" s="251"/>
      <c r="AO4" s="251"/>
      <c r="AP4" s="251"/>
      <c r="AQ4" s="251"/>
      <c r="AR4" s="251"/>
      <c r="AS4" s="251"/>
      <c r="AT4" s="251"/>
      <c r="AU4" s="251"/>
      <c r="AV4" s="251"/>
      <c r="AW4" s="251"/>
      <c r="AX4" s="251"/>
      <c r="AY4" s="251"/>
      <c r="AZ4" s="251"/>
      <c r="BA4" s="251"/>
      <c r="BB4" s="251"/>
      <c r="BC4" s="251"/>
      <c r="BD4" s="251"/>
      <c r="BE4" s="251"/>
      <c r="BF4" s="251"/>
      <c r="BG4" s="251"/>
      <c r="BH4" s="251"/>
      <c r="BI4" s="251"/>
      <c r="BJ4" s="251"/>
      <c r="BK4" s="251"/>
      <c r="BL4" s="251"/>
    </row>
    <row r="5" spans="1:64">
      <c r="A5" s="423"/>
      <c r="B5" s="423"/>
      <c r="C5" s="423"/>
      <c r="D5" s="423"/>
      <c r="E5" s="423"/>
      <c r="F5" s="423"/>
      <c r="G5" s="423"/>
      <c r="H5" s="423"/>
      <c r="I5" s="423"/>
      <c r="J5" s="423"/>
      <c r="K5" s="423"/>
      <c r="L5" s="423"/>
      <c r="M5" s="423"/>
      <c r="N5" s="423"/>
      <c r="O5" s="423"/>
      <c r="P5" s="423"/>
      <c r="Q5" s="423"/>
      <c r="R5" s="423"/>
      <c r="S5" s="423"/>
      <c r="T5" s="423"/>
      <c r="U5" s="423"/>
      <c r="V5" s="423"/>
      <c r="W5" s="423"/>
      <c r="X5" s="423"/>
      <c r="Y5" s="251"/>
      <c r="Z5" s="251"/>
      <c r="AA5" s="251"/>
      <c r="AB5" s="251"/>
      <c r="AC5" s="251"/>
      <c r="AD5" s="251"/>
      <c r="AE5" s="251"/>
      <c r="AF5" s="251"/>
      <c r="AG5" s="251"/>
      <c r="AH5" s="251"/>
      <c r="AI5" s="251"/>
      <c r="AJ5" s="251"/>
      <c r="AK5" s="251"/>
      <c r="AL5" s="251"/>
      <c r="AM5" s="251"/>
      <c r="AN5" s="251"/>
      <c r="AO5" s="251"/>
      <c r="AP5" s="251"/>
      <c r="AQ5" s="251"/>
      <c r="AR5" s="251"/>
      <c r="AS5" s="251"/>
      <c r="AT5" s="251"/>
      <c r="AU5" s="251"/>
      <c r="AV5" s="251"/>
      <c r="AW5" s="251"/>
      <c r="AX5" s="251"/>
      <c r="AY5" s="251"/>
      <c r="AZ5" s="251"/>
      <c r="BA5" s="251"/>
      <c r="BB5" s="251"/>
      <c r="BC5" s="251"/>
      <c r="BD5" s="251"/>
      <c r="BE5" s="251"/>
      <c r="BF5" s="251"/>
      <c r="BG5" s="251"/>
      <c r="BH5" s="251"/>
      <c r="BI5" s="251"/>
      <c r="BJ5" s="251"/>
      <c r="BK5" s="251"/>
      <c r="BL5" s="251"/>
    </row>
    <row r="6" spans="1:64">
      <c r="A6" s="403" t="s">
        <v>509</v>
      </c>
      <c r="B6" s="403"/>
      <c r="C6" s="403"/>
      <c r="D6" s="403"/>
      <c r="E6" s="403"/>
      <c r="F6" s="403"/>
      <c r="G6" s="403"/>
      <c r="H6" s="403"/>
      <c r="I6" s="403"/>
      <c r="J6" s="403"/>
      <c r="K6" s="403"/>
      <c r="L6" s="403"/>
      <c r="M6" s="403"/>
      <c r="N6" s="403"/>
      <c r="O6" s="403"/>
      <c r="P6" s="403"/>
      <c r="Q6" s="403"/>
      <c r="R6" s="403"/>
      <c r="S6" s="403"/>
      <c r="T6" s="403"/>
      <c r="U6" s="403"/>
      <c r="V6" s="403"/>
      <c r="W6" s="403"/>
      <c r="X6" s="403"/>
      <c r="Y6" s="212"/>
      <c r="Z6" s="212"/>
      <c r="AA6" s="212"/>
      <c r="AB6" s="212"/>
      <c r="AC6" s="212"/>
      <c r="AD6" s="251"/>
      <c r="AE6" s="251"/>
      <c r="AF6" s="251"/>
      <c r="AG6" s="251"/>
      <c r="AH6" s="251"/>
      <c r="AI6" s="251"/>
      <c r="AJ6" s="251"/>
      <c r="AK6" s="251"/>
      <c r="AL6" s="251"/>
      <c r="AM6" s="251"/>
      <c r="AN6" s="251"/>
      <c r="AO6" s="251"/>
      <c r="AP6" s="251"/>
      <c r="AQ6" s="251"/>
      <c r="AR6" s="251"/>
      <c r="AS6" s="251"/>
      <c r="AT6" s="251"/>
      <c r="AU6" s="251"/>
      <c r="AV6" s="251"/>
      <c r="AW6" s="251"/>
      <c r="AX6" s="251"/>
      <c r="AY6" s="251"/>
      <c r="AZ6" s="251"/>
      <c r="BA6" s="251"/>
      <c r="BB6" s="251"/>
      <c r="BC6" s="251"/>
      <c r="BD6" s="251"/>
      <c r="BE6" s="251"/>
      <c r="BF6" s="251"/>
      <c r="BG6" s="251"/>
      <c r="BH6" s="251"/>
      <c r="BI6" s="251"/>
      <c r="BJ6" s="251"/>
      <c r="BK6" s="251"/>
      <c r="BL6" s="251"/>
    </row>
    <row r="7" spans="1:64">
      <c r="A7" s="403" t="s">
        <v>1142</v>
      </c>
      <c r="B7" s="403"/>
      <c r="C7" s="403"/>
      <c r="D7" s="403"/>
      <c r="E7" s="403"/>
      <c r="F7" s="403"/>
      <c r="G7" s="403"/>
      <c r="H7" s="403"/>
      <c r="I7" s="403"/>
      <c r="J7" s="403"/>
      <c r="K7" s="403"/>
      <c r="L7" s="403"/>
      <c r="M7" s="403"/>
      <c r="N7" s="403"/>
      <c r="O7" s="403"/>
      <c r="P7" s="403"/>
      <c r="Q7" s="403"/>
      <c r="R7" s="403"/>
      <c r="S7" s="403"/>
      <c r="T7" s="403"/>
      <c r="U7" s="403"/>
      <c r="V7" s="403"/>
      <c r="W7" s="403"/>
      <c r="X7" s="403"/>
      <c r="Y7" s="137"/>
      <c r="Z7" s="137"/>
      <c r="AA7" s="137"/>
      <c r="AB7" s="137"/>
      <c r="AC7" s="137"/>
      <c r="AD7" s="251"/>
      <c r="AE7" s="251"/>
      <c r="AF7" s="251"/>
      <c r="AG7" s="251"/>
      <c r="AH7" s="251"/>
      <c r="AI7" s="251"/>
      <c r="AJ7" s="251"/>
      <c r="AK7" s="251"/>
      <c r="AL7" s="251"/>
      <c r="AM7" s="251"/>
      <c r="AN7" s="251"/>
      <c r="AO7" s="251"/>
      <c r="AP7" s="251"/>
      <c r="AQ7" s="251"/>
      <c r="AR7" s="251"/>
      <c r="AS7" s="251"/>
      <c r="AT7" s="251"/>
      <c r="AU7" s="251"/>
      <c r="AV7" s="251"/>
      <c r="AW7" s="251"/>
      <c r="AX7" s="251"/>
      <c r="AY7" s="251"/>
      <c r="AZ7" s="251"/>
      <c r="BA7" s="251"/>
      <c r="BB7" s="251"/>
      <c r="BC7" s="251"/>
      <c r="BD7" s="251"/>
      <c r="BE7" s="251"/>
      <c r="BF7" s="251"/>
      <c r="BG7" s="251"/>
      <c r="BH7" s="251"/>
      <c r="BI7" s="251"/>
      <c r="BJ7" s="251"/>
      <c r="BK7" s="251"/>
      <c r="BL7" s="251"/>
    </row>
    <row r="8" spans="1:64">
      <c r="A8" s="361"/>
      <c r="B8" s="361"/>
      <c r="C8" s="361"/>
      <c r="D8" s="361"/>
      <c r="E8" s="361"/>
      <c r="F8" s="361"/>
      <c r="G8" s="361"/>
      <c r="H8" s="361"/>
      <c r="I8" s="361"/>
      <c r="J8" s="361"/>
      <c r="K8" s="361"/>
      <c r="L8" s="361"/>
      <c r="M8" s="361"/>
      <c r="N8" s="361"/>
      <c r="O8" s="361"/>
      <c r="P8" s="361"/>
      <c r="Q8" s="361"/>
      <c r="R8" s="361"/>
      <c r="S8" s="361"/>
      <c r="T8" s="361"/>
      <c r="U8" s="361"/>
      <c r="V8" s="361"/>
      <c r="W8" s="361"/>
      <c r="X8" s="361"/>
      <c r="Y8" s="137"/>
      <c r="Z8" s="137"/>
      <c r="AA8" s="137"/>
      <c r="AB8" s="137"/>
      <c r="AC8" s="137"/>
      <c r="AD8" s="251"/>
      <c r="AE8" s="251"/>
      <c r="AF8" s="251"/>
      <c r="AG8" s="251"/>
      <c r="AH8" s="251"/>
      <c r="AI8" s="251"/>
      <c r="AJ8" s="251"/>
      <c r="AK8" s="251"/>
      <c r="AL8" s="251"/>
      <c r="AM8" s="251"/>
      <c r="AN8" s="251"/>
      <c r="AO8" s="251"/>
      <c r="AP8" s="251"/>
      <c r="AQ8" s="251"/>
      <c r="AR8" s="251"/>
      <c r="AS8" s="251"/>
      <c r="AT8" s="251"/>
      <c r="AU8" s="251"/>
      <c r="AV8" s="251"/>
      <c r="AW8" s="251"/>
      <c r="AX8" s="251"/>
      <c r="AY8" s="251"/>
      <c r="AZ8" s="251"/>
      <c r="BA8" s="251"/>
      <c r="BB8" s="251"/>
      <c r="BC8" s="251"/>
      <c r="BD8" s="251"/>
      <c r="BE8" s="251"/>
      <c r="BF8" s="251"/>
      <c r="BG8" s="251"/>
      <c r="BH8" s="251"/>
      <c r="BI8" s="251"/>
      <c r="BJ8" s="251"/>
      <c r="BK8" s="251"/>
      <c r="BL8" s="251"/>
    </row>
    <row r="9" spans="1:64" ht="16.5">
      <c r="A9" s="397" t="s">
        <v>4</v>
      </c>
      <c r="B9" s="397"/>
      <c r="C9" s="397"/>
      <c r="D9" s="397"/>
      <c r="E9" s="397"/>
      <c r="F9" s="397"/>
      <c r="G9" s="397"/>
      <c r="H9" s="397"/>
      <c r="I9" s="397"/>
      <c r="J9" s="397"/>
      <c r="K9" s="397"/>
      <c r="L9" s="397"/>
      <c r="M9" s="397"/>
      <c r="N9" s="397"/>
      <c r="O9" s="397"/>
      <c r="P9" s="397"/>
      <c r="Q9" s="397"/>
      <c r="R9" s="397"/>
      <c r="S9" s="397"/>
      <c r="T9" s="397"/>
      <c r="U9" s="397"/>
      <c r="V9" s="397"/>
      <c r="W9" s="397"/>
      <c r="X9" s="397"/>
      <c r="Y9" s="230"/>
      <c r="Z9" s="230"/>
      <c r="AA9" s="230"/>
      <c r="AB9" s="230"/>
      <c r="AC9" s="230"/>
      <c r="AD9" s="251"/>
      <c r="AE9" s="251"/>
      <c r="AF9" s="251"/>
      <c r="AG9" s="251"/>
      <c r="AH9" s="251"/>
      <c r="AI9" s="251"/>
      <c r="AJ9" s="251"/>
      <c r="AK9" s="251"/>
      <c r="AL9" s="251"/>
      <c r="AM9" s="251"/>
      <c r="AN9" s="251"/>
      <c r="AO9" s="251"/>
      <c r="AP9" s="251"/>
      <c r="AQ9" s="251"/>
      <c r="AR9" s="251"/>
      <c r="AS9" s="251"/>
      <c r="AT9" s="251"/>
      <c r="AU9" s="251"/>
      <c r="AV9" s="251"/>
      <c r="AW9" s="251"/>
      <c r="AX9" s="251"/>
      <c r="AY9" s="251"/>
      <c r="AZ9" s="251"/>
      <c r="BA9" s="251"/>
      <c r="BB9" s="251"/>
      <c r="BC9" s="251"/>
      <c r="BD9" s="251"/>
      <c r="BE9" s="251"/>
      <c r="BF9" s="251"/>
      <c r="BG9" s="251"/>
      <c r="BH9" s="251"/>
      <c r="BI9" s="251"/>
      <c r="BJ9" s="251"/>
      <c r="BK9" s="251"/>
      <c r="BL9" s="251"/>
    </row>
    <row r="10" spans="1:64" ht="18.75">
      <c r="A10" s="425"/>
      <c r="B10" s="425"/>
      <c r="C10" s="425"/>
      <c r="D10" s="425"/>
      <c r="E10" s="425"/>
      <c r="F10" s="425"/>
      <c r="G10" s="425"/>
      <c r="H10" s="425"/>
      <c r="I10" s="425"/>
      <c r="J10" s="425"/>
      <c r="K10" s="425"/>
      <c r="L10" s="425"/>
      <c r="M10" s="425"/>
      <c r="N10" s="425"/>
      <c r="O10" s="425"/>
      <c r="P10" s="425"/>
      <c r="Q10" s="425"/>
      <c r="R10" s="425"/>
      <c r="S10" s="425"/>
      <c r="T10" s="425"/>
      <c r="U10" s="425"/>
      <c r="V10" s="425"/>
      <c r="W10" s="251"/>
      <c r="X10" s="251"/>
      <c r="Y10" s="251"/>
      <c r="Z10" s="251"/>
      <c r="AA10" s="251"/>
      <c r="AB10" s="251"/>
      <c r="AC10" s="251"/>
      <c r="AD10" s="251"/>
      <c r="AE10" s="251"/>
      <c r="AF10" s="251"/>
      <c r="AG10" s="251"/>
      <c r="AH10" s="251"/>
      <c r="AI10" s="251"/>
      <c r="AJ10" s="251"/>
      <c r="AK10" s="251"/>
      <c r="AL10" s="251"/>
      <c r="AM10" s="251"/>
      <c r="AN10" s="251"/>
      <c r="AO10" s="251"/>
      <c r="AP10" s="251"/>
      <c r="AQ10" s="251"/>
      <c r="AR10" s="251"/>
      <c r="AS10" s="251"/>
      <c r="AT10" s="251"/>
      <c r="AU10" s="251"/>
      <c r="AV10" s="251"/>
      <c r="AW10" s="251"/>
      <c r="AX10" s="251"/>
      <c r="AY10" s="251"/>
      <c r="AZ10" s="251"/>
      <c r="BA10" s="251"/>
      <c r="BB10" s="251"/>
      <c r="BC10" s="251"/>
      <c r="BD10" s="251"/>
      <c r="BE10" s="251"/>
      <c r="BF10" s="251"/>
      <c r="BG10" s="251"/>
      <c r="BH10" s="251"/>
      <c r="BI10" s="251"/>
      <c r="BJ10" s="251"/>
      <c r="BK10" s="251"/>
      <c r="BL10" s="251"/>
    </row>
    <row r="11" spans="1:64">
      <c r="A11" s="409" t="s">
        <v>1198</v>
      </c>
      <c r="B11" s="409" t="s">
        <v>7</v>
      </c>
      <c r="C11" s="409" t="s">
        <v>1043</v>
      </c>
      <c r="D11" s="410" t="s">
        <v>1199</v>
      </c>
      <c r="E11" s="409" t="s">
        <v>1045</v>
      </c>
      <c r="F11" s="409" t="s">
        <v>1046</v>
      </c>
      <c r="G11" s="409" t="s">
        <v>1047</v>
      </c>
      <c r="H11" s="409" t="s">
        <v>1048</v>
      </c>
      <c r="I11" s="409"/>
      <c r="J11" s="409"/>
      <c r="K11" s="409"/>
      <c r="L11" s="431" t="s">
        <v>1049</v>
      </c>
      <c r="M11" s="431"/>
      <c r="N11" s="409" t="s">
        <v>1050</v>
      </c>
      <c r="O11" s="409" t="s">
        <v>1051</v>
      </c>
      <c r="P11" s="410" t="s">
        <v>1200</v>
      </c>
      <c r="Q11" s="410" t="s">
        <v>1201</v>
      </c>
      <c r="R11" s="410" t="s">
        <v>1202</v>
      </c>
      <c r="S11" s="410"/>
      <c r="T11" s="410"/>
      <c r="U11" s="410"/>
      <c r="V11" s="409" t="s">
        <v>1057</v>
      </c>
      <c r="W11" s="409" t="s">
        <v>1203</v>
      </c>
      <c r="X11" s="409"/>
      <c r="Y11" s="251"/>
      <c r="Z11" s="251"/>
      <c r="AA11" s="251"/>
      <c r="AB11" s="251"/>
      <c r="AC11" s="251"/>
      <c r="AD11" s="251"/>
      <c r="AE11" s="251"/>
      <c r="AF11" s="251"/>
      <c r="AG11" s="251"/>
      <c r="AH11" s="251"/>
      <c r="AI11" s="251"/>
      <c r="AJ11" s="251"/>
      <c r="AK11" s="251"/>
      <c r="AL11" s="251"/>
      <c r="AM11" s="251"/>
      <c r="AN11" s="251"/>
      <c r="AO11" s="251"/>
      <c r="AP11" s="251"/>
      <c r="AQ11" s="251"/>
      <c r="AR11" s="251"/>
      <c r="AS11" s="251"/>
      <c r="AT11" s="251"/>
      <c r="AU11" s="251"/>
      <c r="AV11" s="251"/>
      <c r="AW11" s="251"/>
      <c r="AX11" s="251"/>
      <c r="AY11" s="251"/>
      <c r="AZ11" s="251"/>
      <c r="BA11" s="251"/>
      <c r="BB11" s="251"/>
      <c r="BC11" s="251"/>
      <c r="BD11" s="251"/>
      <c r="BE11" s="251"/>
      <c r="BF11" s="251"/>
      <c r="BG11" s="251"/>
      <c r="BH11" s="251"/>
      <c r="BI11" s="251"/>
      <c r="BJ11" s="251"/>
      <c r="BK11" s="251"/>
      <c r="BL11" s="251"/>
    </row>
    <row r="12" spans="1:64" s="17" customFormat="1">
      <c r="A12" s="409"/>
      <c r="B12" s="409"/>
      <c r="C12" s="409"/>
      <c r="D12" s="410"/>
      <c r="E12" s="409"/>
      <c r="F12" s="409"/>
      <c r="G12" s="409"/>
      <c r="H12" s="409" t="s">
        <v>1059</v>
      </c>
      <c r="I12" s="409" t="s">
        <v>1060</v>
      </c>
      <c r="J12" s="409" t="s">
        <v>1061</v>
      </c>
      <c r="K12" s="409" t="s">
        <v>1062</v>
      </c>
      <c r="L12" s="431"/>
      <c r="M12" s="431"/>
      <c r="N12" s="409"/>
      <c r="O12" s="409"/>
      <c r="P12" s="410"/>
      <c r="Q12" s="410"/>
      <c r="R12" s="409" t="s">
        <v>1190</v>
      </c>
      <c r="S12" s="409"/>
      <c r="T12" s="409" t="s">
        <v>1191</v>
      </c>
      <c r="U12" s="409"/>
      <c r="V12" s="409"/>
      <c r="W12" s="409"/>
      <c r="X12" s="409"/>
    </row>
    <row r="13" spans="1:64" s="17" customFormat="1" ht="63">
      <c r="A13" s="409"/>
      <c r="B13" s="409"/>
      <c r="C13" s="409"/>
      <c r="D13" s="410"/>
      <c r="E13" s="409"/>
      <c r="F13" s="409"/>
      <c r="G13" s="409"/>
      <c r="H13" s="409"/>
      <c r="I13" s="409"/>
      <c r="J13" s="409"/>
      <c r="K13" s="409"/>
      <c r="L13" s="222" t="s">
        <v>1066</v>
      </c>
      <c r="M13" s="13" t="s">
        <v>1067</v>
      </c>
      <c r="N13" s="409"/>
      <c r="O13" s="409"/>
      <c r="P13" s="410"/>
      <c r="Q13" s="410"/>
      <c r="R13" s="232" t="s">
        <v>937</v>
      </c>
      <c r="S13" s="232" t="s">
        <v>938</v>
      </c>
      <c r="T13" s="232" t="s">
        <v>937</v>
      </c>
      <c r="U13" s="232" t="s">
        <v>938</v>
      </c>
      <c r="V13" s="409"/>
      <c r="W13" s="223" t="s">
        <v>1068</v>
      </c>
      <c r="X13" s="222" t="s">
        <v>1069</v>
      </c>
    </row>
    <row r="14" spans="1:64" s="256" customFormat="1">
      <c r="A14" s="19">
        <v>1</v>
      </c>
      <c r="B14" s="19">
        <v>2</v>
      </c>
      <c r="C14" s="19">
        <v>3</v>
      </c>
      <c r="D14" s="19">
        <v>4</v>
      </c>
      <c r="E14" s="19">
        <v>5</v>
      </c>
      <c r="F14" s="19">
        <v>6</v>
      </c>
      <c r="G14" s="19">
        <v>7</v>
      </c>
      <c r="H14" s="19">
        <v>8</v>
      </c>
      <c r="I14" s="19">
        <v>9</v>
      </c>
      <c r="J14" s="19">
        <v>10</v>
      </c>
      <c r="K14" s="19">
        <v>11</v>
      </c>
      <c r="L14" s="19">
        <v>12</v>
      </c>
      <c r="M14" s="19">
        <v>13</v>
      </c>
      <c r="N14" s="19">
        <v>14</v>
      </c>
      <c r="O14" s="19">
        <v>15</v>
      </c>
      <c r="P14" s="19">
        <v>16</v>
      </c>
      <c r="Q14" s="19">
        <v>17</v>
      </c>
      <c r="R14" s="19">
        <v>18</v>
      </c>
      <c r="S14" s="19">
        <v>19</v>
      </c>
      <c r="T14" s="19">
        <v>20</v>
      </c>
      <c r="U14" s="19">
        <v>21</v>
      </c>
      <c r="V14" s="19">
        <v>22</v>
      </c>
      <c r="W14" s="19">
        <v>23</v>
      </c>
      <c r="X14" s="19">
        <v>24</v>
      </c>
    </row>
    <row r="15" spans="1:64" ht="18.75">
      <c r="A15" s="36" t="s">
        <v>187</v>
      </c>
      <c r="B15" s="37" t="s">
        <v>188</v>
      </c>
      <c r="C15" s="38" t="s">
        <v>174</v>
      </c>
      <c r="D15" s="257"/>
      <c r="E15" s="257"/>
      <c r="F15" s="257"/>
      <c r="G15" s="257"/>
      <c r="H15" s="257"/>
      <c r="I15" s="257"/>
      <c r="J15" s="257"/>
      <c r="K15" s="257"/>
      <c r="L15" s="257"/>
      <c r="M15" s="257"/>
      <c r="N15" s="257"/>
      <c r="O15" s="257"/>
      <c r="P15" s="257"/>
      <c r="Q15" s="233"/>
      <c r="R15" s="233"/>
      <c r="S15" s="233"/>
      <c r="T15" s="233"/>
      <c r="U15" s="233"/>
      <c r="V15" s="257"/>
      <c r="W15" s="257"/>
      <c r="X15" s="257"/>
    </row>
    <row r="16" spans="1:64" ht="37.5">
      <c r="A16" s="25" t="s">
        <v>189</v>
      </c>
      <c r="B16" s="26" t="s">
        <v>190</v>
      </c>
      <c r="C16" s="27" t="s">
        <v>174</v>
      </c>
      <c r="D16" s="27" t="s">
        <v>193</v>
      </c>
      <c r="E16" s="27" t="s">
        <v>193</v>
      </c>
      <c r="F16" s="27" t="s">
        <v>193</v>
      </c>
      <c r="G16" s="27" t="s">
        <v>193</v>
      </c>
      <c r="H16" s="27" t="s">
        <v>193</v>
      </c>
      <c r="I16" s="27" t="s">
        <v>193</v>
      </c>
      <c r="J16" s="27" t="s">
        <v>193</v>
      </c>
      <c r="K16" s="27" t="s">
        <v>193</v>
      </c>
      <c r="L16" s="27" t="s">
        <v>193</v>
      </c>
      <c r="M16" s="27" t="s">
        <v>193</v>
      </c>
      <c r="N16" s="27" t="s">
        <v>193</v>
      </c>
      <c r="O16" s="27" t="s">
        <v>193</v>
      </c>
      <c r="P16" s="27" t="s">
        <v>193</v>
      </c>
      <c r="Q16" s="27" t="s">
        <v>193</v>
      </c>
      <c r="R16" s="27" t="s">
        <v>193</v>
      </c>
      <c r="S16" s="27" t="s">
        <v>193</v>
      </c>
      <c r="T16" s="27" t="s">
        <v>193</v>
      </c>
      <c r="U16" s="27" t="s">
        <v>193</v>
      </c>
      <c r="V16" s="27" t="s">
        <v>193</v>
      </c>
      <c r="W16" s="27" t="s">
        <v>193</v>
      </c>
      <c r="X16" s="27" t="s">
        <v>193</v>
      </c>
    </row>
    <row r="17" spans="1:24" ht="56.25">
      <c r="A17" s="39" t="s">
        <v>191</v>
      </c>
      <c r="B17" s="40" t="s">
        <v>192</v>
      </c>
      <c r="C17" s="41" t="s">
        <v>174</v>
      </c>
      <c r="D17" s="41" t="s">
        <v>193</v>
      </c>
      <c r="E17" s="41" t="s">
        <v>193</v>
      </c>
      <c r="F17" s="41" t="s">
        <v>193</v>
      </c>
      <c r="G17" s="41" t="s">
        <v>193</v>
      </c>
      <c r="H17" s="41" t="s">
        <v>193</v>
      </c>
      <c r="I17" s="41" t="s">
        <v>193</v>
      </c>
      <c r="J17" s="41" t="s">
        <v>193</v>
      </c>
      <c r="K17" s="41" t="s">
        <v>193</v>
      </c>
      <c r="L17" s="41" t="s">
        <v>193</v>
      </c>
      <c r="M17" s="41" t="s">
        <v>193</v>
      </c>
      <c r="N17" s="41" t="s">
        <v>193</v>
      </c>
      <c r="O17" s="41" t="s">
        <v>193</v>
      </c>
      <c r="P17" s="41" t="s">
        <v>193</v>
      </c>
      <c r="Q17" s="41" t="s">
        <v>193</v>
      </c>
      <c r="R17" s="41" t="s">
        <v>193</v>
      </c>
      <c r="S17" s="41" t="s">
        <v>193</v>
      </c>
      <c r="T17" s="41" t="s">
        <v>193</v>
      </c>
      <c r="U17" s="41" t="s">
        <v>193</v>
      </c>
      <c r="V17" s="41" t="s">
        <v>193</v>
      </c>
      <c r="W17" s="41" t="s">
        <v>193</v>
      </c>
      <c r="X17" s="41" t="s">
        <v>193</v>
      </c>
    </row>
    <row r="18" spans="1:24" ht="93.75">
      <c r="A18" s="33" t="s">
        <v>194</v>
      </c>
      <c r="B18" s="34" t="s">
        <v>195</v>
      </c>
      <c r="C18" s="35" t="s">
        <v>174</v>
      </c>
      <c r="D18" s="35" t="s">
        <v>193</v>
      </c>
      <c r="E18" s="35" t="s">
        <v>193</v>
      </c>
      <c r="F18" s="35" t="s">
        <v>193</v>
      </c>
      <c r="G18" s="35" t="s">
        <v>193</v>
      </c>
      <c r="H18" s="35" t="s">
        <v>193</v>
      </c>
      <c r="I18" s="35" t="s">
        <v>193</v>
      </c>
      <c r="J18" s="35" t="s">
        <v>193</v>
      </c>
      <c r="K18" s="35" t="s">
        <v>193</v>
      </c>
      <c r="L18" s="35" t="s">
        <v>193</v>
      </c>
      <c r="M18" s="35" t="s">
        <v>193</v>
      </c>
      <c r="N18" s="35" t="s">
        <v>193</v>
      </c>
      <c r="O18" s="35" t="s">
        <v>193</v>
      </c>
      <c r="P18" s="35" t="s">
        <v>193</v>
      </c>
      <c r="Q18" s="35" t="s">
        <v>193</v>
      </c>
      <c r="R18" s="35" t="s">
        <v>193</v>
      </c>
      <c r="S18" s="35" t="s">
        <v>193</v>
      </c>
      <c r="T18" s="35" t="s">
        <v>193</v>
      </c>
      <c r="U18" s="35" t="s">
        <v>193</v>
      </c>
      <c r="V18" s="35" t="s">
        <v>193</v>
      </c>
      <c r="W18" s="35" t="s">
        <v>193</v>
      </c>
      <c r="X18" s="35" t="s">
        <v>193</v>
      </c>
    </row>
    <row r="19" spans="1:24" ht="93.75">
      <c r="A19" s="33" t="s">
        <v>196</v>
      </c>
      <c r="B19" s="34" t="s">
        <v>197</v>
      </c>
      <c r="C19" s="35" t="s">
        <v>174</v>
      </c>
      <c r="D19" s="35" t="s">
        <v>193</v>
      </c>
      <c r="E19" s="35" t="s">
        <v>193</v>
      </c>
      <c r="F19" s="35" t="s">
        <v>193</v>
      </c>
      <c r="G19" s="35" t="s">
        <v>193</v>
      </c>
      <c r="H19" s="35" t="s">
        <v>193</v>
      </c>
      <c r="I19" s="35" t="s">
        <v>193</v>
      </c>
      <c r="J19" s="35" t="s">
        <v>193</v>
      </c>
      <c r="K19" s="35" t="s">
        <v>193</v>
      </c>
      <c r="L19" s="35" t="s">
        <v>193</v>
      </c>
      <c r="M19" s="35" t="s">
        <v>193</v>
      </c>
      <c r="N19" s="35" t="s">
        <v>193</v>
      </c>
      <c r="O19" s="35" t="s">
        <v>193</v>
      </c>
      <c r="P19" s="35" t="s">
        <v>193</v>
      </c>
      <c r="Q19" s="35" t="s">
        <v>193</v>
      </c>
      <c r="R19" s="35" t="s">
        <v>193</v>
      </c>
      <c r="S19" s="35" t="s">
        <v>193</v>
      </c>
      <c r="T19" s="35" t="s">
        <v>193</v>
      </c>
      <c r="U19" s="35" t="s">
        <v>193</v>
      </c>
      <c r="V19" s="35" t="s">
        <v>193</v>
      </c>
      <c r="W19" s="35" t="s">
        <v>193</v>
      </c>
      <c r="X19" s="35" t="s">
        <v>193</v>
      </c>
    </row>
    <row r="20" spans="1:24" ht="75">
      <c r="A20" s="33" t="s">
        <v>198</v>
      </c>
      <c r="B20" s="34" t="s">
        <v>199</v>
      </c>
      <c r="C20" s="35" t="s">
        <v>174</v>
      </c>
      <c r="D20" s="35" t="s">
        <v>193</v>
      </c>
      <c r="E20" s="35" t="s">
        <v>193</v>
      </c>
      <c r="F20" s="35" t="s">
        <v>193</v>
      </c>
      <c r="G20" s="35" t="s">
        <v>193</v>
      </c>
      <c r="H20" s="35" t="s">
        <v>193</v>
      </c>
      <c r="I20" s="35" t="s">
        <v>193</v>
      </c>
      <c r="J20" s="35" t="s">
        <v>193</v>
      </c>
      <c r="K20" s="35" t="s">
        <v>193</v>
      </c>
      <c r="L20" s="35" t="s">
        <v>193</v>
      </c>
      <c r="M20" s="35" t="s">
        <v>193</v>
      </c>
      <c r="N20" s="35" t="s">
        <v>193</v>
      </c>
      <c r="O20" s="35" t="s">
        <v>193</v>
      </c>
      <c r="P20" s="35" t="s">
        <v>193</v>
      </c>
      <c r="Q20" s="35" t="s">
        <v>193</v>
      </c>
      <c r="R20" s="35" t="s">
        <v>193</v>
      </c>
      <c r="S20" s="35" t="s">
        <v>193</v>
      </c>
      <c r="T20" s="35" t="s">
        <v>193</v>
      </c>
      <c r="U20" s="35" t="s">
        <v>193</v>
      </c>
      <c r="V20" s="35" t="s">
        <v>193</v>
      </c>
      <c r="W20" s="35" t="s">
        <v>193</v>
      </c>
      <c r="X20" s="35" t="s">
        <v>193</v>
      </c>
    </row>
    <row r="21" spans="1:24" ht="56.25">
      <c r="A21" s="39" t="s">
        <v>202</v>
      </c>
      <c r="B21" s="40" t="s">
        <v>203</v>
      </c>
      <c r="C21" s="41" t="s">
        <v>174</v>
      </c>
      <c r="D21" s="41" t="s">
        <v>193</v>
      </c>
      <c r="E21" s="41" t="s">
        <v>193</v>
      </c>
      <c r="F21" s="41" t="s">
        <v>193</v>
      </c>
      <c r="G21" s="41" t="s">
        <v>193</v>
      </c>
      <c r="H21" s="41" t="s">
        <v>193</v>
      </c>
      <c r="I21" s="41" t="s">
        <v>193</v>
      </c>
      <c r="J21" s="41" t="s">
        <v>193</v>
      </c>
      <c r="K21" s="41" t="s">
        <v>193</v>
      </c>
      <c r="L21" s="41" t="s">
        <v>193</v>
      </c>
      <c r="M21" s="41" t="s">
        <v>193</v>
      </c>
      <c r="N21" s="41" t="s">
        <v>193</v>
      </c>
      <c r="O21" s="41" t="s">
        <v>193</v>
      </c>
      <c r="P21" s="41" t="s">
        <v>193</v>
      </c>
      <c r="Q21" s="41" t="s">
        <v>193</v>
      </c>
      <c r="R21" s="41" t="s">
        <v>193</v>
      </c>
      <c r="S21" s="41" t="s">
        <v>193</v>
      </c>
      <c r="T21" s="41" t="s">
        <v>193</v>
      </c>
      <c r="U21" s="41" t="s">
        <v>193</v>
      </c>
      <c r="V21" s="41" t="s">
        <v>193</v>
      </c>
      <c r="W21" s="41" t="s">
        <v>193</v>
      </c>
      <c r="X21" s="41" t="s">
        <v>193</v>
      </c>
    </row>
    <row r="22" spans="1:24" ht="93.75">
      <c r="A22" s="33" t="s">
        <v>204</v>
      </c>
      <c r="B22" s="34" t="s">
        <v>205</v>
      </c>
      <c r="C22" s="35" t="s">
        <v>174</v>
      </c>
      <c r="D22" s="35" t="s">
        <v>193</v>
      </c>
      <c r="E22" s="35" t="s">
        <v>193</v>
      </c>
      <c r="F22" s="35" t="s">
        <v>193</v>
      </c>
      <c r="G22" s="35" t="s">
        <v>193</v>
      </c>
      <c r="H22" s="35" t="s">
        <v>193</v>
      </c>
      <c r="I22" s="35" t="s">
        <v>193</v>
      </c>
      <c r="J22" s="35" t="s">
        <v>193</v>
      </c>
      <c r="K22" s="35" t="s">
        <v>193</v>
      </c>
      <c r="L22" s="35" t="s">
        <v>193</v>
      </c>
      <c r="M22" s="35" t="s">
        <v>193</v>
      </c>
      <c r="N22" s="35" t="s">
        <v>193</v>
      </c>
      <c r="O22" s="35" t="s">
        <v>193</v>
      </c>
      <c r="P22" s="35" t="s">
        <v>193</v>
      </c>
      <c r="Q22" s="35" t="s">
        <v>193</v>
      </c>
      <c r="R22" s="35" t="s">
        <v>193</v>
      </c>
      <c r="S22" s="35" t="s">
        <v>193</v>
      </c>
      <c r="T22" s="35" t="s">
        <v>193</v>
      </c>
      <c r="U22" s="35" t="s">
        <v>193</v>
      </c>
      <c r="V22" s="35" t="s">
        <v>193</v>
      </c>
      <c r="W22" s="35" t="s">
        <v>193</v>
      </c>
      <c r="X22" s="35" t="s">
        <v>193</v>
      </c>
    </row>
    <row r="23" spans="1:24" ht="56.25">
      <c r="A23" s="33" t="s">
        <v>206</v>
      </c>
      <c r="B23" s="34" t="s">
        <v>207</v>
      </c>
      <c r="C23" s="35" t="s">
        <v>174</v>
      </c>
      <c r="D23" s="35" t="s">
        <v>193</v>
      </c>
      <c r="E23" s="35" t="s">
        <v>193</v>
      </c>
      <c r="F23" s="35" t="s">
        <v>193</v>
      </c>
      <c r="G23" s="35" t="s">
        <v>193</v>
      </c>
      <c r="H23" s="35" t="s">
        <v>193</v>
      </c>
      <c r="I23" s="35" t="s">
        <v>193</v>
      </c>
      <c r="J23" s="35" t="s">
        <v>193</v>
      </c>
      <c r="K23" s="35" t="s">
        <v>193</v>
      </c>
      <c r="L23" s="35" t="s">
        <v>193</v>
      </c>
      <c r="M23" s="35" t="s">
        <v>193</v>
      </c>
      <c r="N23" s="35" t="s">
        <v>193</v>
      </c>
      <c r="O23" s="35" t="s">
        <v>193</v>
      </c>
      <c r="P23" s="35" t="s">
        <v>193</v>
      </c>
      <c r="Q23" s="35" t="s">
        <v>193</v>
      </c>
      <c r="R23" s="35" t="s">
        <v>193</v>
      </c>
      <c r="S23" s="35" t="s">
        <v>193</v>
      </c>
      <c r="T23" s="35" t="s">
        <v>193</v>
      </c>
      <c r="U23" s="35" t="s">
        <v>193</v>
      </c>
      <c r="V23" s="35" t="s">
        <v>193</v>
      </c>
      <c r="W23" s="35" t="s">
        <v>193</v>
      </c>
      <c r="X23" s="35" t="s">
        <v>193</v>
      </c>
    </row>
    <row r="24" spans="1:24" ht="75">
      <c r="A24" s="39" t="s">
        <v>208</v>
      </c>
      <c r="B24" s="40" t="s">
        <v>209</v>
      </c>
      <c r="C24" s="41" t="s">
        <v>174</v>
      </c>
      <c r="D24" s="41" t="s">
        <v>193</v>
      </c>
      <c r="E24" s="41" t="s">
        <v>193</v>
      </c>
      <c r="F24" s="41" t="s">
        <v>193</v>
      </c>
      <c r="G24" s="41" t="s">
        <v>193</v>
      </c>
      <c r="H24" s="41" t="s">
        <v>193</v>
      </c>
      <c r="I24" s="41" t="s">
        <v>193</v>
      </c>
      <c r="J24" s="41" t="s">
        <v>193</v>
      </c>
      <c r="K24" s="41" t="s">
        <v>193</v>
      </c>
      <c r="L24" s="41" t="s">
        <v>193</v>
      </c>
      <c r="M24" s="41" t="s">
        <v>193</v>
      </c>
      <c r="N24" s="41" t="s">
        <v>193</v>
      </c>
      <c r="O24" s="41" t="s">
        <v>193</v>
      </c>
      <c r="P24" s="41" t="s">
        <v>193</v>
      </c>
      <c r="Q24" s="41" t="s">
        <v>193</v>
      </c>
      <c r="R24" s="41" t="s">
        <v>193</v>
      </c>
      <c r="S24" s="41" t="s">
        <v>193</v>
      </c>
      <c r="T24" s="41" t="s">
        <v>193</v>
      </c>
      <c r="U24" s="41" t="s">
        <v>193</v>
      </c>
      <c r="V24" s="41" t="s">
        <v>193</v>
      </c>
      <c r="W24" s="41" t="s">
        <v>193</v>
      </c>
      <c r="X24" s="41" t="s">
        <v>193</v>
      </c>
    </row>
    <row r="25" spans="1:24" ht="56.25">
      <c r="A25" s="33" t="s">
        <v>210</v>
      </c>
      <c r="B25" s="34" t="s">
        <v>211</v>
      </c>
      <c r="C25" s="35" t="s">
        <v>174</v>
      </c>
      <c r="D25" s="35" t="s">
        <v>193</v>
      </c>
      <c r="E25" s="35" t="s">
        <v>193</v>
      </c>
      <c r="F25" s="35" t="s">
        <v>193</v>
      </c>
      <c r="G25" s="35" t="s">
        <v>193</v>
      </c>
      <c r="H25" s="35" t="s">
        <v>193</v>
      </c>
      <c r="I25" s="35" t="s">
        <v>193</v>
      </c>
      <c r="J25" s="35" t="s">
        <v>193</v>
      </c>
      <c r="K25" s="35" t="s">
        <v>193</v>
      </c>
      <c r="L25" s="35" t="s">
        <v>193</v>
      </c>
      <c r="M25" s="35" t="s">
        <v>193</v>
      </c>
      <c r="N25" s="35" t="s">
        <v>193</v>
      </c>
      <c r="O25" s="35" t="s">
        <v>193</v>
      </c>
      <c r="P25" s="35" t="s">
        <v>193</v>
      </c>
      <c r="Q25" s="35" t="s">
        <v>193</v>
      </c>
      <c r="R25" s="35" t="s">
        <v>193</v>
      </c>
      <c r="S25" s="35" t="s">
        <v>193</v>
      </c>
      <c r="T25" s="35" t="s">
        <v>193</v>
      </c>
      <c r="U25" s="35" t="s">
        <v>193</v>
      </c>
      <c r="V25" s="35" t="s">
        <v>193</v>
      </c>
      <c r="W25" s="35" t="s">
        <v>193</v>
      </c>
      <c r="X25" s="35" t="s">
        <v>193</v>
      </c>
    </row>
    <row r="26" spans="1:24" ht="150">
      <c r="A26" s="33" t="s">
        <v>210</v>
      </c>
      <c r="B26" s="34" t="s">
        <v>212</v>
      </c>
      <c r="C26" s="35" t="s">
        <v>174</v>
      </c>
      <c r="D26" s="35" t="s">
        <v>193</v>
      </c>
      <c r="E26" s="35" t="s">
        <v>193</v>
      </c>
      <c r="F26" s="35" t="s">
        <v>193</v>
      </c>
      <c r="G26" s="35" t="s">
        <v>193</v>
      </c>
      <c r="H26" s="35" t="s">
        <v>193</v>
      </c>
      <c r="I26" s="35" t="s">
        <v>193</v>
      </c>
      <c r="J26" s="35" t="s">
        <v>193</v>
      </c>
      <c r="K26" s="35" t="s">
        <v>193</v>
      </c>
      <c r="L26" s="35" t="s">
        <v>193</v>
      </c>
      <c r="M26" s="35" t="s">
        <v>193</v>
      </c>
      <c r="N26" s="35" t="s">
        <v>193</v>
      </c>
      <c r="O26" s="35" t="s">
        <v>193</v>
      </c>
      <c r="P26" s="35" t="s">
        <v>193</v>
      </c>
      <c r="Q26" s="35" t="s">
        <v>193</v>
      </c>
      <c r="R26" s="35" t="s">
        <v>193</v>
      </c>
      <c r="S26" s="35" t="s">
        <v>193</v>
      </c>
      <c r="T26" s="35" t="s">
        <v>193</v>
      </c>
      <c r="U26" s="35" t="s">
        <v>193</v>
      </c>
      <c r="V26" s="35" t="s">
        <v>193</v>
      </c>
      <c r="W26" s="35" t="s">
        <v>193</v>
      </c>
      <c r="X26" s="35" t="s">
        <v>193</v>
      </c>
    </row>
    <row r="27" spans="1:24" ht="131.25">
      <c r="A27" s="33" t="s">
        <v>210</v>
      </c>
      <c r="B27" s="34" t="s">
        <v>213</v>
      </c>
      <c r="C27" s="35" t="s">
        <v>174</v>
      </c>
      <c r="D27" s="35" t="s">
        <v>193</v>
      </c>
      <c r="E27" s="35" t="s">
        <v>193</v>
      </c>
      <c r="F27" s="35" t="s">
        <v>193</v>
      </c>
      <c r="G27" s="35" t="s">
        <v>193</v>
      </c>
      <c r="H27" s="35" t="s">
        <v>193</v>
      </c>
      <c r="I27" s="35" t="s">
        <v>193</v>
      </c>
      <c r="J27" s="35" t="s">
        <v>193</v>
      </c>
      <c r="K27" s="35" t="s">
        <v>193</v>
      </c>
      <c r="L27" s="35" t="s">
        <v>193</v>
      </c>
      <c r="M27" s="35" t="s">
        <v>193</v>
      </c>
      <c r="N27" s="35" t="s">
        <v>193</v>
      </c>
      <c r="O27" s="35" t="s">
        <v>193</v>
      </c>
      <c r="P27" s="35" t="s">
        <v>193</v>
      </c>
      <c r="Q27" s="35" t="s">
        <v>193</v>
      </c>
      <c r="R27" s="35" t="s">
        <v>193</v>
      </c>
      <c r="S27" s="35" t="s">
        <v>193</v>
      </c>
      <c r="T27" s="35" t="s">
        <v>193</v>
      </c>
      <c r="U27" s="35" t="s">
        <v>193</v>
      </c>
      <c r="V27" s="35" t="s">
        <v>193</v>
      </c>
      <c r="W27" s="35" t="s">
        <v>193</v>
      </c>
      <c r="X27" s="35" t="s">
        <v>193</v>
      </c>
    </row>
    <row r="28" spans="1:24" ht="131.25">
      <c r="A28" s="33" t="s">
        <v>210</v>
      </c>
      <c r="B28" s="34" t="s">
        <v>214</v>
      </c>
      <c r="C28" s="35" t="s">
        <v>174</v>
      </c>
      <c r="D28" s="35" t="s">
        <v>193</v>
      </c>
      <c r="E28" s="35" t="s">
        <v>193</v>
      </c>
      <c r="F28" s="35" t="s">
        <v>193</v>
      </c>
      <c r="G28" s="35" t="s">
        <v>193</v>
      </c>
      <c r="H28" s="35" t="s">
        <v>193</v>
      </c>
      <c r="I28" s="35" t="s">
        <v>193</v>
      </c>
      <c r="J28" s="35" t="s">
        <v>193</v>
      </c>
      <c r="K28" s="35" t="s">
        <v>193</v>
      </c>
      <c r="L28" s="35" t="s">
        <v>193</v>
      </c>
      <c r="M28" s="35" t="s">
        <v>193</v>
      </c>
      <c r="N28" s="35" t="s">
        <v>193</v>
      </c>
      <c r="O28" s="35" t="s">
        <v>193</v>
      </c>
      <c r="P28" s="35" t="s">
        <v>193</v>
      </c>
      <c r="Q28" s="35" t="s">
        <v>193</v>
      </c>
      <c r="R28" s="35" t="s">
        <v>193</v>
      </c>
      <c r="S28" s="35" t="s">
        <v>193</v>
      </c>
      <c r="T28" s="35" t="s">
        <v>193</v>
      </c>
      <c r="U28" s="35" t="s">
        <v>193</v>
      </c>
      <c r="V28" s="35" t="s">
        <v>193</v>
      </c>
      <c r="W28" s="35" t="s">
        <v>193</v>
      </c>
      <c r="X28" s="35" t="s">
        <v>193</v>
      </c>
    </row>
    <row r="29" spans="1:24" ht="56.25">
      <c r="A29" s="33" t="s">
        <v>215</v>
      </c>
      <c r="B29" s="34" t="s">
        <v>211</v>
      </c>
      <c r="C29" s="35" t="s">
        <v>174</v>
      </c>
      <c r="D29" s="35" t="s">
        <v>193</v>
      </c>
      <c r="E29" s="35" t="s">
        <v>193</v>
      </c>
      <c r="F29" s="35" t="s">
        <v>193</v>
      </c>
      <c r="G29" s="35" t="s">
        <v>193</v>
      </c>
      <c r="H29" s="35" t="s">
        <v>193</v>
      </c>
      <c r="I29" s="35" t="s">
        <v>193</v>
      </c>
      <c r="J29" s="35" t="s">
        <v>193</v>
      </c>
      <c r="K29" s="35" t="s">
        <v>193</v>
      </c>
      <c r="L29" s="35" t="s">
        <v>193</v>
      </c>
      <c r="M29" s="35" t="s">
        <v>193</v>
      </c>
      <c r="N29" s="35" t="s">
        <v>193</v>
      </c>
      <c r="O29" s="35" t="s">
        <v>193</v>
      </c>
      <c r="P29" s="35" t="s">
        <v>193</v>
      </c>
      <c r="Q29" s="35" t="s">
        <v>193</v>
      </c>
      <c r="R29" s="35" t="s">
        <v>193</v>
      </c>
      <c r="S29" s="35" t="s">
        <v>193</v>
      </c>
      <c r="T29" s="35" t="s">
        <v>193</v>
      </c>
      <c r="U29" s="35" t="s">
        <v>193</v>
      </c>
      <c r="V29" s="35" t="s">
        <v>193</v>
      </c>
      <c r="W29" s="35" t="s">
        <v>193</v>
      </c>
      <c r="X29" s="35" t="s">
        <v>193</v>
      </c>
    </row>
    <row r="30" spans="1:24" ht="150">
      <c r="A30" s="33" t="s">
        <v>215</v>
      </c>
      <c r="B30" s="34" t="s">
        <v>212</v>
      </c>
      <c r="C30" s="35" t="s">
        <v>174</v>
      </c>
      <c r="D30" s="35" t="s">
        <v>193</v>
      </c>
      <c r="E30" s="35" t="s">
        <v>193</v>
      </c>
      <c r="F30" s="35" t="s">
        <v>193</v>
      </c>
      <c r="G30" s="35" t="s">
        <v>193</v>
      </c>
      <c r="H30" s="35" t="s">
        <v>193</v>
      </c>
      <c r="I30" s="35" t="s">
        <v>193</v>
      </c>
      <c r="J30" s="35" t="s">
        <v>193</v>
      </c>
      <c r="K30" s="35" t="s">
        <v>193</v>
      </c>
      <c r="L30" s="35" t="s">
        <v>193</v>
      </c>
      <c r="M30" s="35" t="s">
        <v>193</v>
      </c>
      <c r="N30" s="35" t="s">
        <v>193</v>
      </c>
      <c r="O30" s="35" t="s">
        <v>193</v>
      </c>
      <c r="P30" s="35" t="s">
        <v>193</v>
      </c>
      <c r="Q30" s="35" t="s">
        <v>193</v>
      </c>
      <c r="R30" s="35" t="s">
        <v>193</v>
      </c>
      <c r="S30" s="35" t="s">
        <v>193</v>
      </c>
      <c r="T30" s="35" t="s">
        <v>193</v>
      </c>
      <c r="U30" s="35" t="s">
        <v>193</v>
      </c>
      <c r="V30" s="35" t="s">
        <v>193</v>
      </c>
      <c r="W30" s="35" t="s">
        <v>193</v>
      </c>
      <c r="X30" s="35" t="s">
        <v>193</v>
      </c>
    </row>
    <row r="31" spans="1:24" ht="131.25">
      <c r="A31" s="33" t="s">
        <v>215</v>
      </c>
      <c r="B31" s="34" t="s">
        <v>213</v>
      </c>
      <c r="C31" s="35" t="s">
        <v>174</v>
      </c>
      <c r="D31" s="35" t="s">
        <v>193</v>
      </c>
      <c r="E31" s="35" t="s">
        <v>193</v>
      </c>
      <c r="F31" s="35" t="s">
        <v>193</v>
      </c>
      <c r="G31" s="35" t="s">
        <v>193</v>
      </c>
      <c r="H31" s="35" t="s">
        <v>193</v>
      </c>
      <c r="I31" s="35" t="s">
        <v>193</v>
      </c>
      <c r="J31" s="35" t="s">
        <v>193</v>
      </c>
      <c r="K31" s="35" t="s">
        <v>193</v>
      </c>
      <c r="L31" s="35" t="s">
        <v>193</v>
      </c>
      <c r="M31" s="35" t="s">
        <v>193</v>
      </c>
      <c r="N31" s="35" t="s">
        <v>193</v>
      </c>
      <c r="O31" s="35" t="s">
        <v>193</v>
      </c>
      <c r="P31" s="35" t="s">
        <v>193</v>
      </c>
      <c r="Q31" s="35" t="s">
        <v>193</v>
      </c>
      <c r="R31" s="35" t="s">
        <v>193</v>
      </c>
      <c r="S31" s="35" t="s">
        <v>193</v>
      </c>
      <c r="T31" s="35" t="s">
        <v>193</v>
      </c>
      <c r="U31" s="35" t="s">
        <v>193</v>
      </c>
      <c r="V31" s="35" t="s">
        <v>193</v>
      </c>
      <c r="W31" s="35" t="s">
        <v>193</v>
      </c>
      <c r="X31" s="35" t="s">
        <v>193</v>
      </c>
    </row>
    <row r="32" spans="1:24" ht="131.25">
      <c r="A32" s="33" t="s">
        <v>215</v>
      </c>
      <c r="B32" s="34" t="s">
        <v>216</v>
      </c>
      <c r="C32" s="35" t="s">
        <v>174</v>
      </c>
      <c r="D32" s="35" t="s">
        <v>193</v>
      </c>
      <c r="E32" s="35" t="s">
        <v>193</v>
      </c>
      <c r="F32" s="35" t="s">
        <v>193</v>
      </c>
      <c r="G32" s="35" t="s">
        <v>193</v>
      </c>
      <c r="H32" s="35" t="s">
        <v>193</v>
      </c>
      <c r="I32" s="35" t="s">
        <v>193</v>
      </c>
      <c r="J32" s="35" t="s">
        <v>193</v>
      </c>
      <c r="K32" s="35" t="s">
        <v>193</v>
      </c>
      <c r="L32" s="35" t="s">
        <v>193</v>
      </c>
      <c r="M32" s="35" t="s">
        <v>193</v>
      </c>
      <c r="N32" s="35" t="s">
        <v>193</v>
      </c>
      <c r="O32" s="35" t="s">
        <v>193</v>
      </c>
      <c r="P32" s="35" t="s">
        <v>193</v>
      </c>
      <c r="Q32" s="35" t="s">
        <v>193</v>
      </c>
      <c r="R32" s="35" t="s">
        <v>193</v>
      </c>
      <c r="S32" s="35" t="s">
        <v>193</v>
      </c>
      <c r="T32" s="35" t="s">
        <v>193</v>
      </c>
      <c r="U32" s="35" t="s">
        <v>193</v>
      </c>
      <c r="V32" s="35" t="s">
        <v>193</v>
      </c>
      <c r="W32" s="35" t="s">
        <v>193</v>
      </c>
      <c r="X32" s="35" t="s">
        <v>193</v>
      </c>
    </row>
    <row r="33" spans="1:24" ht="112.5">
      <c r="A33" s="39" t="s">
        <v>217</v>
      </c>
      <c r="B33" s="40" t="s">
        <v>218</v>
      </c>
      <c r="C33" s="41" t="s">
        <v>174</v>
      </c>
      <c r="D33" s="41" t="s">
        <v>193</v>
      </c>
      <c r="E33" s="41" t="s">
        <v>193</v>
      </c>
      <c r="F33" s="41" t="s">
        <v>193</v>
      </c>
      <c r="G33" s="41" t="s">
        <v>193</v>
      </c>
      <c r="H33" s="41" t="s">
        <v>193</v>
      </c>
      <c r="I33" s="41" t="s">
        <v>193</v>
      </c>
      <c r="J33" s="41" t="s">
        <v>193</v>
      </c>
      <c r="K33" s="41" t="s">
        <v>193</v>
      </c>
      <c r="L33" s="41" t="s">
        <v>193</v>
      </c>
      <c r="M33" s="41" t="s">
        <v>193</v>
      </c>
      <c r="N33" s="41" t="s">
        <v>193</v>
      </c>
      <c r="O33" s="41" t="s">
        <v>193</v>
      </c>
      <c r="P33" s="41" t="s">
        <v>193</v>
      </c>
      <c r="Q33" s="41" t="s">
        <v>193</v>
      </c>
      <c r="R33" s="41" t="s">
        <v>193</v>
      </c>
      <c r="S33" s="41" t="s">
        <v>193</v>
      </c>
      <c r="T33" s="41" t="s">
        <v>193</v>
      </c>
      <c r="U33" s="41" t="s">
        <v>193</v>
      </c>
      <c r="V33" s="41" t="s">
        <v>193</v>
      </c>
      <c r="W33" s="41" t="s">
        <v>193</v>
      </c>
      <c r="X33" s="41" t="s">
        <v>193</v>
      </c>
    </row>
    <row r="34" spans="1:24" ht="93.75">
      <c r="A34" s="33" t="s">
        <v>219</v>
      </c>
      <c r="B34" s="34" t="s">
        <v>220</v>
      </c>
      <c r="C34" s="35" t="s">
        <v>174</v>
      </c>
      <c r="D34" s="35" t="s">
        <v>193</v>
      </c>
      <c r="E34" s="35" t="s">
        <v>193</v>
      </c>
      <c r="F34" s="35" t="s">
        <v>193</v>
      </c>
      <c r="G34" s="35" t="s">
        <v>193</v>
      </c>
      <c r="H34" s="35" t="s">
        <v>193</v>
      </c>
      <c r="I34" s="35" t="s">
        <v>193</v>
      </c>
      <c r="J34" s="35" t="s">
        <v>193</v>
      </c>
      <c r="K34" s="35" t="s">
        <v>193</v>
      </c>
      <c r="L34" s="35" t="s">
        <v>193</v>
      </c>
      <c r="M34" s="35" t="s">
        <v>193</v>
      </c>
      <c r="N34" s="35" t="s">
        <v>193</v>
      </c>
      <c r="O34" s="35" t="s">
        <v>193</v>
      </c>
      <c r="P34" s="35" t="s">
        <v>193</v>
      </c>
      <c r="Q34" s="35" t="s">
        <v>193</v>
      </c>
      <c r="R34" s="35" t="s">
        <v>193</v>
      </c>
      <c r="S34" s="35" t="s">
        <v>193</v>
      </c>
      <c r="T34" s="35" t="s">
        <v>193</v>
      </c>
      <c r="U34" s="35" t="s">
        <v>193</v>
      </c>
      <c r="V34" s="35" t="s">
        <v>193</v>
      </c>
      <c r="W34" s="35" t="s">
        <v>193</v>
      </c>
      <c r="X34" s="35" t="s">
        <v>193</v>
      </c>
    </row>
    <row r="35" spans="1:24" ht="56.25">
      <c r="A35" s="33" t="s">
        <v>219</v>
      </c>
      <c r="B35" s="34" t="s">
        <v>221</v>
      </c>
      <c r="C35" s="43" t="s">
        <v>222</v>
      </c>
      <c r="D35" s="35" t="s">
        <v>193</v>
      </c>
      <c r="E35" s="35" t="s">
        <v>193</v>
      </c>
      <c r="F35" s="35" t="s">
        <v>193</v>
      </c>
      <c r="G35" s="35" t="s">
        <v>193</v>
      </c>
      <c r="H35" s="35" t="s">
        <v>193</v>
      </c>
      <c r="I35" s="35" t="s">
        <v>193</v>
      </c>
      <c r="J35" s="35" t="s">
        <v>193</v>
      </c>
      <c r="K35" s="35" t="s">
        <v>193</v>
      </c>
      <c r="L35" s="35" t="s">
        <v>193</v>
      </c>
      <c r="M35" s="35" t="s">
        <v>193</v>
      </c>
      <c r="N35" s="35" t="s">
        <v>193</v>
      </c>
      <c r="O35" s="35" t="s">
        <v>193</v>
      </c>
      <c r="P35" s="35" t="s">
        <v>193</v>
      </c>
      <c r="Q35" s="35" t="s">
        <v>193</v>
      </c>
      <c r="R35" s="35" t="s">
        <v>193</v>
      </c>
      <c r="S35" s="35" t="s">
        <v>193</v>
      </c>
      <c r="T35" s="35" t="s">
        <v>193</v>
      </c>
      <c r="U35" s="35" t="s">
        <v>193</v>
      </c>
      <c r="V35" s="35" t="s">
        <v>193</v>
      </c>
      <c r="W35" s="35" t="s">
        <v>193</v>
      </c>
      <c r="X35" s="35" t="s">
        <v>193</v>
      </c>
    </row>
    <row r="36" spans="1:24" ht="37.5">
      <c r="A36" s="33" t="s">
        <v>219</v>
      </c>
      <c r="B36" s="34" t="s">
        <v>223</v>
      </c>
      <c r="C36" s="43" t="s">
        <v>224</v>
      </c>
      <c r="D36" s="35" t="s">
        <v>193</v>
      </c>
      <c r="E36" s="35" t="s">
        <v>193</v>
      </c>
      <c r="F36" s="35" t="s">
        <v>193</v>
      </c>
      <c r="G36" s="35" t="s">
        <v>193</v>
      </c>
      <c r="H36" s="35" t="s">
        <v>193</v>
      </c>
      <c r="I36" s="35" t="s">
        <v>193</v>
      </c>
      <c r="J36" s="35" t="s">
        <v>193</v>
      </c>
      <c r="K36" s="35" t="s">
        <v>193</v>
      </c>
      <c r="L36" s="35" t="s">
        <v>193</v>
      </c>
      <c r="M36" s="35" t="s">
        <v>193</v>
      </c>
      <c r="N36" s="35" t="s">
        <v>193</v>
      </c>
      <c r="O36" s="35" t="s">
        <v>193</v>
      </c>
      <c r="P36" s="35" t="s">
        <v>193</v>
      </c>
      <c r="Q36" s="35" t="s">
        <v>193</v>
      </c>
      <c r="R36" s="35" t="s">
        <v>193</v>
      </c>
      <c r="S36" s="35" t="s">
        <v>193</v>
      </c>
      <c r="T36" s="35" t="s">
        <v>193</v>
      </c>
      <c r="U36" s="35" t="s">
        <v>193</v>
      </c>
      <c r="V36" s="35" t="s">
        <v>193</v>
      </c>
      <c r="W36" s="35" t="s">
        <v>193</v>
      </c>
      <c r="X36" s="35" t="s">
        <v>193</v>
      </c>
    </row>
    <row r="37" spans="1:24" ht="93.75">
      <c r="A37" s="33" t="s">
        <v>225</v>
      </c>
      <c r="B37" s="34" t="s">
        <v>226</v>
      </c>
      <c r="C37" s="35" t="s">
        <v>174</v>
      </c>
      <c r="D37" s="35" t="s">
        <v>193</v>
      </c>
      <c r="E37" s="35" t="s">
        <v>193</v>
      </c>
      <c r="F37" s="35" t="s">
        <v>193</v>
      </c>
      <c r="G37" s="35" t="s">
        <v>193</v>
      </c>
      <c r="H37" s="35" t="s">
        <v>193</v>
      </c>
      <c r="I37" s="35" t="s">
        <v>193</v>
      </c>
      <c r="J37" s="35" t="s">
        <v>193</v>
      </c>
      <c r="K37" s="35" t="s">
        <v>193</v>
      </c>
      <c r="L37" s="35" t="s">
        <v>193</v>
      </c>
      <c r="M37" s="35" t="s">
        <v>193</v>
      </c>
      <c r="N37" s="35" t="s">
        <v>193</v>
      </c>
      <c r="O37" s="35" t="s">
        <v>193</v>
      </c>
      <c r="P37" s="35" t="s">
        <v>193</v>
      </c>
      <c r="Q37" s="35" t="s">
        <v>193</v>
      </c>
      <c r="R37" s="35" t="s">
        <v>193</v>
      </c>
      <c r="S37" s="35" t="s">
        <v>193</v>
      </c>
      <c r="T37" s="35" t="s">
        <v>193</v>
      </c>
      <c r="U37" s="35" t="s">
        <v>193</v>
      </c>
      <c r="V37" s="35" t="s">
        <v>193</v>
      </c>
      <c r="W37" s="35" t="s">
        <v>193</v>
      </c>
      <c r="X37" s="35" t="s">
        <v>193</v>
      </c>
    </row>
    <row r="38" spans="1:24" ht="63">
      <c r="A38" s="33" t="s">
        <v>225</v>
      </c>
      <c r="B38" s="44" t="s">
        <v>227</v>
      </c>
      <c r="C38" s="43" t="s">
        <v>228</v>
      </c>
      <c r="D38" s="35" t="s">
        <v>193</v>
      </c>
      <c r="E38" s="35" t="s">
        <v>193</v>
      </c>
      <c r="F38" s="35" t="s">
        <v>193</v>
      </c>
      <c r="G38" s="35" t="s">
        <v>193</v>
      </c>
      <c r="H38" s="35" t="s">
        <v>193</v>
      </c>
      <c r="I38" s="35" t="s">
        <v>193</v>
      </c>
      <c r="J38" s="35" t="s">
        <v>193</v>
      </c>
      <c r="K38" s="35" t="s">
        <v>193</v>
      </c>
      <c r="L38" s="35" t="s">
        <v>193</v>
      </c>
      <c r="M38" s="35" t="s">
        <v>193</v>
      </c>
      <c r="N38" s="35" t="s">
        <v>193</v>
      </c>
      <c r="O38" s="35" t="s">
        <v>193</v>
      </c>
      <c r="P38" s="35" t="s">
        <v>193</v>
      </c>
      <c r="Q38" s="35" t="s">
        <v>193</v>
      </c>
      <c r="R38" s="35" t="s">
        <v>193</v>
      </c>
      <c r="S38" s="35" t="s">
        <v>193</v>
      </c>
      <c r="T38" s="35" t="s">
        <v>193</v>
      </c>
      <c r="U38" s="35" t="s">
        <v>193</v>
      </c>
      <c r="V38" s="35" t="s">
        <v>193</v>
      </c>
      <c r="W38" s="35" t="s">
        <v>193</v>
      </c>
      <c r="X38" s="35" t="s">
        <v>193</v>
      </c>
    </row>
    <row r="39" spans="1:24" ht="47.25">
      <c r="A39" s="33" t="s">
        <v>225</v>
      </c>
      <c r="B39" s="44" t="s">
        <v>229</v>
      </c>
      <c r="C39" s="43" t="s">
        <v>230</v>
      </c>
      <c r="D39" s="35" t="s">
        <v>193</v>
      </c>
      <c r="E39" s="35" t="s">
        <v>193</v>
      </c>
      <c r="F39" s="35" t="s">
        <v>193</v>
      </c>
      <c r="G39" s="35" t="s">
        <v>193</v>
      </c>
      <c r="H39" s="35" t="s">
        <v>193</v>
      </c>
      <c r="I39" s="35" t="s">
        <v>193</v>
      </c>
      <c r="J39" s="35" t="s">
        <v>193</v>
      </c>
      <c r="K39" s="35" t="s">
        <v>193</v>
      </c>
      <c r="L39" s="35" t="s">
        <v>193</v>
      </c>
      <c r="M39" s="35" t="s">
        <v>193</v>
      </c>
      <c r="N39" s="35" t="s">
        <v>193</v>
      </c>
      <c r="O39" s="35" t="s">
        <v>193</v>
      </c>
      <c r="P39" s="35" t="s">
        <v>193</v>
      </c>
      <c r="Q39" s="35" t="s">
        <v>193</v>
      </c>
      <c r="R39" s="35" t="s">
        <v>193</v>
      </c>
      <c r="S39" s="35" t="s">
        <v>193</v>
      </c>
      <c r="T39" s="35" t="s">
        <v>193</v>
      </c>
      <c r="U39" s="35" t="s">
        <v>193</v>
      </c>
      <c r="V39" s="35" t="s">
        <v>193</v>
      </c>
      <c r="W39" s="35" t="s">
        <v>193</v>
      </c>
      <c r="X39" s="35" t="s">
        <v>193</v>
      </c>
    </row>
    <row r="40" spans="1:24" ht="56.25">
      <c r="A40" s="25" t="s">
        <v>231</v>
      </c>
      <c r="B40" s="26" t="s">
        <v>232</v>
      </c>
      <c r="C40" s="27" t="s">
        <v>174</v>
      </c>
      <c r="D40" s="27" t="s">
        <v>193</v>
      </c>
      <c r="E40" s="27" t="s">
        <v>193</v>
      </c>
      <c r="F40" s="27" t="s">
        <v>193</v>
      </c>
      <c r="G40" s="27" t="s">
        <v>193</v>
      </c>
      <c r="H40" s="27" t="s">
        <v>193</v>
      </c>
      <c r="I40" s="27" t="s">
        <v>193</v>
      </c>
      <c r="J40" s="27" t="s">
        <v>193</v>
      </c>
      <c r="K40" s="27" t="s">
        <v>193</v>
      </c>
      <c r="L40" s="27" t="s">
        <v>193</v>
      </c>
      <c r="M40" s="27" t="s">
        <v>193</v>
      </c>
      <c r="N40" s="27" t="s">
        <v>193</v>
      </c>
      <c r="O40" s="27" t="s">
        <v>193</v>
      </c>
      <c r="P40" s="27" t="s">
        <v>193</v>
      </c>
      <c r="Q40" s="27" t="s">
        <v>193</v>
      </c>
      <c r="R40" s="27" t="s">
        <v>193</v>
      </c>
      <c r="S40" s="27" t="s">
        <v>193</v>
      </c>
      <c r="T40" s="27" t="s">
        <v>193</v>
      </c>
      <c r="U40" s="27" t="s">
        <v>193</v>
      </c>
      <c r="V40" s="27" t="s">
        <v>193</v>
      </c>
      <c r="W40" s="27" t="s">
        <v>193</v>
      </c>
      <c r="X40" s="27" t="s">
        <v>193</v>
      </c>
    </row>
    <row r="41" spans="1:24" ht="93.75">
      <c r="A41" s="39" t="s">
        <v>233</v>
      </c>
      <c r="B41" s="40" t="s">
        <v>234</v>
      </c>
      <c r="C41" s="41" t="s">
        <v>174</v>
      </c>
      <c r="D41" s="41" t="s">
        <v>193</v>
      </c>
      <c r="E41" s="41" t="s">
        <v>193</v>
      </c>
      <c r="F41" s="41" t="s">
        <v>193</v>
      </c>
      <c r="G41" s="41" t="s">
        <v>193</v>
      </c>
      <c r="H41" s="41" t="s">
        <v>193</v>
      </c>
      <c r="I41" s="41" t="s">
        <v>193</v>
      </c>
      <c r="J41" s="41" t="s">
        <v>193</v>
      </c>
      <c r="K41" s="41" t="s">
        <v>193</v>
      </c>
      <c r="L41" s="41" t="s">
        <v>193</v>
      </c>
      <c r="M41" s="41" t="s">
        <v>193</v>
      </c>
      <c r="N41" s="41" t="s">
        <v>193</v>
      </c>
      <c r="O41" s="41" t="s">
        <v>193</v>
      </c>
      <c r="P41" s="41" t="s">
        <v>193</v>
      </c>
      <c r="Q41" s="41" t="s">
        <v>193</v>
      </c>
      <c r="R41" s="41" t="s">
        <v>193</v>
      </c>
      <c r="S41" s="41" t="s">
        <v>193</v>
      </c>
      <c r="T41" s="41" t="s">
        <v>193</v>
      </c>
      <c r="U41" s="41" t="s">
        <v>193</v>
      </c>
      <c r="V41" s="41" t="s">
        <v>193</v>
      </c>
      <c r="W41" s="41" t="s">
        <v>193</v>
      </c>
      <c r="X41" s="41" t="s">
        <v>193</v>
      </c>
    </row>
    <row r="42" spans="1:24" ht="37.5">
      <c r="A42" s="33" t="s">
        <v>235</v>
      </c>
      <c r="B42" s="34" t="s">
        <v>236</v>
      </c>
      <c r="C42" s="35" t="s">
        <v>174</v>
      </c>
      <c r="D42" s="35" t="s">
        <v>193</v>
      </c>
      <c r="E42" s="35" t="s">
        <v>193</v>
      </c>
      <c r="F42" s="35" t="s">
        <v>193</v>
      </c>
      <c r="G42" s="35" t="s">
        <v>193</v>
      </c>
      <c r="H42" s="35" t="s">
        <v>193</v>
      </c>
      <c r="I42" s="35" t="s">
        <v>193</v>
      </c>
      <c r="J42" s="35" t="s">
        <v>193</v>
      </c>
      <c r="K42" s="35" t="s">
        <v>193</v>
      </c>
      <c r="L42" s="35" t="s">
        <v>193</v>
      </c>
      <c r="M42" s="35" t="s">
        <v>193</v>
      </c>
      <c r="N42" s="35" t="s">
        <v>193</v>
      </c>
      <c r="O42" s="35" t="s">
        <v>193</v>
      </c>
      <c r="P42" s="35" t="s">
        <v>193</v>
      </c>
      <c r="Q42" s="35" t="s">
        <v>193</v>
      </c>
      <c r="R42" s="35" t="s">
        <v>193</v>
      </c>
      <c r="S42" s="35" t="s">
        <v>193</v>
      </c>
      <c r="T42" s="35" t="s">
        <v>193</v>
      </c>
      <c r="U42" s="35" t="s">
        <v>193</v>
      </c>
      <c r="V42" s="35" t="s">
        <v>193</v>
      </c>
      <c r="W42" s="35" t="s">
        <v>193</v>
      </c>
      <c r="X42" s="35" t="s">
        <v>193</v>
      </c>
    </row>
    <row r="43" spans="1:24" ht="56.25">
      <c r="A43" s="33" t="s">
        <v>235</v>
      </c>
      <c r="B43" s="34" t="s">
        <v>237</v>
      </c>
      <c r="C43" s="35" t="s">
        <v>238</v>
      </c>
      <c r="D43" s="35" t="s">
        <v>193</v>
      </c>
      <c r="E43" s="35" t="s">
        <v>193</v>
      </c>
      <c r="F43" s="35" t="s">
        <v>193</v>
      </c>
      <c r="G43" s="35" t="s">
        <v>193</v>
      </c>
      <c r="H43" s="35" t="s">
        <v>193</v>
      </c>
      <c r="I43" s="35" t="s">
        <v>193</v>
      </c>
      <c r="J43" s="35" t="s">
        <v>193</v>
      </c>
      <c r="K43" s="35" t="s">
        <v>193</v>
      </c>
      <c r="L43" s="35" t="s">
        <v>193</v>
      </c>
      <c r="M43" s="35" t="s">
        <v>193</v>
      </c>
      <c r="N43" s="35" t="s">
        <v>193</v>
      </c>
      <c r="O43" s="35" t="s">
        <v>193</v>
      </c>
      <c r="P43" s="35" t="s">
        <v>193</v>
      </c>
      <c r="Q43" s="35" t="s">
        <v>193</v>
      </c>
      <c r="R43" s="35" t="s">
        <v>193</v>
      </c>
      <c r="S43" s="35" t="s">
        <v>193</v>
      </c>
      <c r="T43" s="35" t="s">
        <v>193</v>
      </c>
      <c r="U43" s="35" t="s">
        <v>193</v>
      </c>
      <c r="V43" s="35" t="s">
        <v>193</v>
      </c>
      <c r="W43" s="35" t="s">
        <v>193</v>
      </c>
      <c r="X43" s="35" t="s">
        <v>193</v>
      </c>
    </row>
    <row r="44" spans="1:24" ht="37.5">
      <c r="A44" s="33" t="s">
        <v>235</v>
      </c>
      <c r="B44" s="34" t="s">
        <v>1194</v>
      </c>
      <c r="C44" s="35" t="s">
        <v>1195</v>
      </c>
      <c r="D44" s="35" t="s">
        <v>193</v>
      </c>
      <c r="E44" s="35" t="s">
        <v>193</v>
      </c>
      <c r="F44" s="35" t="s">
        <v>193</v>
      </c>
      <c r="G44" s="35" t="s">
        <v>193</v>
      </c>
      <c r="H44" s="35" t="s">
        <v>193</v>
      </c>
      <c r="I44" s="35" t="s">
        <v>193</v>
      </c>
      <c r="J44" s="35" t="s">
        <v>193</v>
      </c>
      <c r="K44" s="35" t="s">
        <v>193</v>
      </c>
      <c r="L44" s="35" t="s">
        <v>193</v>
      </c>
      <c r="M44" s="35" t="s">
        <v>193</v>
      </c>
      <c r="N44" s="35" t="s">
        <v>193</v>
      </c>
      <c r="O44" s="35" t="s">
        <v>193</v>
      </c>
      <c r="P44" s="35" t="s">
        <v>193</v>
      </c>
      <c r="Q44" s="35" t="s">
        <v>193</v>
      </c>
      <c r="R44" s="35" t="s">
        <v>193</v>
      </c>
      <c r="S44" s="35" t="s">
        <v>193</v>
      </c>
      <c r="T44" s="35" t="s">
        <v>193</v>
      </c>
      <c r="U44" s="35" t="s">
        <v>193</v>
      </c>
      <c r="V44" s="35" t="s">
        <v>193</v>
      </c>
      <c r="W44" s="35" t="s">
        <v>193</v>
      </c>
      <c r="X44" s="35" t="s">
        <v>193</v>
      </c>
    </row>
    <row r="45" spans="1:24" ht="75">
      <c r="A45" s="33" t="s">
        <v>241</v>
      </c>
      <c r="B45" s="34" t="s">
        <v>242</v>
      </c>
      <c r="C45" s="35" t="s">
        <v>174</v>
      </c>
      <c r="D45" s="35" t="s">
        <v>193</v>
      </c>
      <c r="E45" s="35" t="s">
        <v>193</v>
      </c>
      <c r="F45" s="35" t="s">
        <v>193</v>
      </c>
      <c r="G45" s="35" t="s">
        <v>193</v>
      </c>
      <c r="H45" s="35" t="s">
        <v>193</v>
      </c>
      <c r="I45" s="35" t="s">
        <v>193</v>
      </c>
      <c r="J45" s="35" t="s">
        <v>193</v>
      </c>
      <c r="K45" s="35" t="s">
        <v>193</v>
      </c>
      <c r="L45" s="35" t="s">
        <v>193</v>
      </c>
      <c r="M45" s="35" t="s">
        <v>193</v>
      </c>
      <c r="N45" s="35" t="s">
        <v>193</v>
      </c>
      <c r="O45" s="35" t="s">
        <v>193</v>
      </c>
      <c r="P45" s="35" t="s">
        <v>193</v>
      </c>
      <c r="Q45" s="35" t="s">
        <v>193</v>
      </c>
      <c r="R45" s="35" t="s">
        <v>193</v>
      </c>
      <c r="S45" s="35" t="s">
        <v>193</v>
      </c>
      <c r="T45" s="35" t="s">
        <v>193</v>
      </c>
      <c r="U45" s="35" t="s">
        <v>193</v>
      </c>
      <c r="V45" s="35" t="s">
        <v>193</v>
      </c>
      <c r="W45" s="35" t="s">
        <v>193</v>
      </c>
      <c r="X45" s="35" t="s">
        <v>193</v>
      </c>
    </row>
    <row r="46" spans="1:24" ht="56.25">
      <c r="A46" s="39" t="s">
        <v>243</v>
      </c>
      <c r="B46" s="40" t="s">
        <v>244</v>
      </c>
      <c r="C46" s="41" t="s">
        <v>174</v>
      </c>
      <c r="D46" s="41" t="s">
        <v>193</v>
      </c>
      <c r="E46" s="41" t="s">
        <v>193</v>
      </c>
      <c r="F46" s="41" t="s">
        <v>193</v>
      </c>
      <c r="G46" s="41" t="s">
        <v>193</v>
      </c>
      <c r="H46" s="41" t="s">
        <v>193</v>
      </c>
      <c r="I46" s="41" t="s">
        <v>193</v>
      </c>
      <c r="J46" s="41" t="s">
        <v>193</v>
      </c>
      <c r="K46" s="41" t="s">
        <v>193</v>
      </c>
      <c r="L46" s="41" t="s">
        <v>193</v>
      </c>
      <c r="M46" s="41" t="s">
        <v>193</v>
      </c>
      <c r="N46" s="41" t="s">
        <v>193</v>
      </c>
      <c r="O46" s="41" t="s">
        <v>193</v>
      </c>
      <c r="P46" s="41" t="s">
        <v>193</v>
      </c>
      <c r="Q46" s="41" t="s">
        <v>193</v>
      </c>
      <c r="R46" s="41" t="s">
        <v>193</v>
      </c>
      <c r="S46" s="41" t="s">
        <v>193</v>
      </c>
      <c r="T46" s="41" t="s">
        <v>193</v>
      </c>
      <c r="U46" s="41" t="s">
        <v>193</v>
      </c>
      <c r="V46" s="41" t="s">
        <v>193</v>
      </c>
      <c r="W46" s="41" t="s">
        <v>193</v>
      </c>
      <c r="X46" s="41" t="s">
        <v>193</v>
      </c>
    </row>
    <row r="47" spans="1:24" ht="37.5">
      <c r="A47" s="33" t="s">
        <v>245</v>
      </c>
      <c r="B47" s="34" t="s">
        <v>246</v>
      </c>
      <c r="C47" s="35" t="s">
        <v>174</v>
      </c>
      <c r="D47" s="35" t="s">
        <v>193</v>
      </c>
      <c r="E47" s="35" t="s">
        <v>193</v>
      </c>
      <c r="F47" s="35" t="s">
        <v>193</v>
      </c>
      <c r="G47" s="35" t="s">
        <v>193</v>
      </c>
      <c r="H47" s="35" t="s">
        <v>193</v>
      </c>
      <c r="I47" s="35" t="s">
        <v>193</v>
      </c>
      <c r="J47" s="35" t="s">
        <v>193</v>
      </c>
      <c r="K47" s="35" t="s">
        <v>193</v>
      </c>
      <c r="L47" s="35" t="s">
        <v>193</v>
      </c>
      <c r="M47" s="35" t="s">
        <v>193</v>
      </c>
      <c r="N47" s="35" t="s">
        <v>193</v>
      </c>
      <c r="O47" s="35" t="s">
        <v>193</v>
      </c>
      <c r="P47" s="35" t="s">
        <v>193</v>
      </c>
      <c r="Q47" s="35" t="s">
        <v>193</v>
      </c>
      <c r="R47" s="35" t="s">
        <v>193</v>
      </c>
      <c r="S47" s="35" t="s">
        <v>193</v>
      </c>
      <c r="T47" s="35" t="s">
        <v>193</v>
      </c>
      <c r="U47" s="35" t="s">
        <v>193</v>
      </c>
      <c r="V47" s="35" t="s">
        <v>193</v>
      </c>
      <c r="W47" s="35" t="s">
        <v>193</v>
      </c>
      <c r="X47" s="35" t="s">
        <v>193</v>
      </c>
    </row>
    <row r="48" spans="1:24" ht="56.25">
      <c r="A48" s="33" t="s">
        <v>247</v>
      </c>
      <c r="B48" s="34" t="s">
        <v>248</v>
      </c>
      <c r="C48" s="35" t="s">
        <v>174</v>
      </c>
      <c r="D48" s="35" t="s">
        <v>193</v>
      </c>
      <c r="E48" s="35" t="s">
        <v>193</v>
      </c>
      <c r="F48" s="35" t="s">
        <v>193</v>
      </c>
      <c r="G48" s="35" t="s">
        <v>193</v>
      </c>
      <c r="H48" s="35" t="s">
        <v>193</v>
      </c>
      <c r="I48" s="35" t="s">
        <v>193</v>
      </c>
      <c r="J48" s="35" t="s">
        <v>193</v>
      </c>
      <c r="K48" s="35" t="s">
        <v>193</v>
      </c>
      <c r="L48" s="35" t="s">
        <v>193</v>
      </c>
      <c r="M48" s="35" t="s">
        <v>193</v>
      </c>
      <c r="N48" s="35" t="s">
        <v>193</v>
      </c>
      <c r="O48" s="35" t="s">
        <v>193</v>
      </c>
      <c r="P48" s="35" t="s">
        <v>193</v>
      </c>
      <c r="Q48" s="35" t="s">
        <v>193</v>
      </c>
      <c r="R48" s="35" t="s">
        <v>193</v>
      </c>
      <c r="S48" s="35" t="s">
        <v>193</v>
      </c>
      <c r="T48" s="35" t="s">
        <v>193</v>
      </c>
      <c r="U48" s="35" t="s">
        <v>193</v>
      </c>
      <c r="V48" s="35" t="s">
        <v>193</v>
      </c>
      <c r="W48" s="35" t="s">
        <v>193</v>
      </c>
      <c r="X48" s="35" t="s">
        <v>193</v>
      </c>
    </row>
    <row r="49" spans="1:24" ht="56.25">
      <c r="A49" s="39" t="s">
        <v>249</v>
      </c>
      <c r="B49" s="40" t="s">
        <v>250</v>
      </c>
      <c r="C49" s="41" t="s">
        <v>174</v>
      </c>
      <c r="D49" s="41" t="s">
        <v>193</v>
      </c>
      <c r="E49" s="41" t="s">
        <v>193</v>
      </c>
      <c r="F49" s="41" t="s">
        <v>193</v>
      </c>
      <c r="G49" s="41" t="s">
        <v>193</v>
      </c>
      <c r="H49" s="41" t="s">
        <v>193</v>
      </c>
      <c r="I49" s="41" t="s">
        <v>193</v>
      </c>
      <c r="J49" s="41" t="s">
        <v>193</v>
      </c>
      <c r="K49" s="41" t="s">
        <v>193</v>
      </c>
      <c r="L49" s="41" t="s">
        <v>193</v>
      </c>
      <c r="M49" s="41" t="s">
        <v>193</v>
      </c>
      <c r="N49" s="41" t="s">
        <v>193</v>
      </c>
      <c r="O49" s="41" t="s">
        <v>193</v>
      </c>
      <c r="P49" s="41" t="s">
        <v>193</v>
      </c>
      <c r="Q49" s="41" t="s">
        <v>193</v>
      </c>
      <c r="R49" s="41" t="s">
        <v>193</v>
      </c>
      <c r="S49" s="41" t="s">
        <v>193</v>
      </c>
      <c r="T49" s="41" t="s">
        <v>193</v>
      </c>
      <c r="U49" s="41" t="s">
        <v>193</v>
      </c>
      <c r="V49" s="41" t="s">
        <v>193</v>
      </c>
      <c r="W49" s="41" t="s">
        <v>193</v>
      </c>
      <c r="X49" s="41" t="s">
        <v>193</v>
      </c>
    </row>
    <row r="50" spans="1:24" ht="56.25">
      <c r="A50" s="33" t="s">
        <v>251</v>
      </c>
      <c r="B50" s="34" t="s">
        <v>252</v>
      </c>
      <c r="C50" s="35" t="s">
        <v>174</v>
      </c>
      <c r="D50" s="35" t="s">
        <v>193</v>
      </c>
      <c r="E50" s="35" t="s">
        <v>193</v>
      </c>
      <c r="F50" s="35" t="s">
        <v>193</v>
      </c>
      <c r="G50" s="35" t="s">
        <v>193</v>
      </c>
      <c r="H50" s="35" t="s">
        <v>193</v>
      </c>
      <c r="I50" s="35" t="s">
        <v>193</v>
      </c>
      <c r="J50" s="35" t="s">
        <v>193</v>
      </c>
      <c r="K50" s="35" t="s">
        <v>193</v>
      </c>
      <c r="L50" s="35" t="s">
        <v>193</v>
      </c>
      <c r="M50" s="35" t="s">
        <v>193</v>
      </c>
      <c r="N50" s="35" t="s">
        <v>193</v>
      </c>
      <c r="O50" s="35" t="s">
        <v>193</v>
      </c>
      <c r="P50" s="35" t="s">
        <v>193</v>
      </c>
      <c r="Q50" s="35" t="s">
        <v>193</v>
      </c>
      <c r="R50" s="35" t="s">
        <v>193</v>
      </c>
      <c r="S50" s="35" t="s">
        <v>193</v>
      </c>
      <c r="T50" s="35" t="s">
        <v>193</v>
      </c>
      <c r="U50" s="35" t="s">
        <v>193</v>
      </c>
      <c r="V50" s="35" t="s">
        <v>193</v>
      </c>
      <c r="W50" s="35" t="s">
        <v>193</v>
      </c>
      <c r="X50" s="35" t="s">
        <v>193</v>
      </c>
    </row>
    <row r="51" spans="1:24" ht="56.25">
      <c r="A51" s="33" t="s">
        <v>253</v>
      </c>
      <c r="B51" s="34" t="s">
        <v>254</v>
      </c>
      <c r="C51" s="35" t="s">
        <v>174</v>
      </c>
      <c r="D51" s="35" t="s">
        <v>193</v>
      </c>
      <c r="E51" s="35" t="s">
        <v>193</v>
      </c>
      <c r="F51" s="35" t="s">
        <v>193</v>
      </c>
      <c r="G51" s="35" t="s">
        <v>193</v>
      </c>
      <c r="H51" s="35" t="s">
        <v>193</v>
      </c>
      <c r="I51" s="35" t="s">
        <v>193</v>
      </c>
      <c r="J51" s="35" t="s">
        <v>193</v>
      </c>
      <c r="K51" s="35" t="s">
        <v>193</v>
      </c>
      <c r="L51" s="35" t="s">
        <v>193</v>
      </c>
      <c r="M51" s="35" t="s">
        <v>193</v>
      </c>
      <c r="N51" s="35" t="s">
        <v>193</v>
      </c>
      <c r="O51" s="35" t="s">
        <v>193</v>
      </c>
      <c r="P51" s="35" t="s">
        <v>193</v>
      </c>
      <c r="Q51" s="35" t="s">
        <v>193</v>
      </c>
      <c r="R51" s="35" t="s">
        <v>193</v>
      </c>
      <c r="S51" s="35" t="s">
        <v>193</v>
      </c>
      <c r="T51" s="35" t="s">
        <v>193</v>
      </c>
      <c r="U51" s="35" t="s">
        <v>193</v>
      </c>
      <c r="V51" s="35" t="s">
        <v>193</v>
      </c>
      <c r="W51" s="35" t="s">
        <v>193</v>
      </c>
      <c r="X51" s="35" t="s">
        <v>193</v>
      </c>
    </row>
    <row r="52" spans="1:24" ht="37.5">
      <c r="A52" s="33" t="s">
        <v>255</v>
      </c>
      <c r="B52" s="34" t="s">
        <v>256</v>
      </c>
      <c r="C52" s="35" t="s">
        <v>174</v>
      </c>
      <c r="D52" s="35" t="s">
        <v>193</v>
      </c>
      <c r="E52" s="35" t="s">
        <v>193</v>
      </c>
      <c r="F52" s="35" t="s">
        <v>193</v>
      </c>
      <c r="G52" s="35" t="s">
        <v>193</v>
      </c>
      <c r="H52" s="35" t="s">
        <v>193</v>
      </c>
      <c r="I52" s="35" t="s">
        <v>193</v>
      </c>
      <c r="J52" s="35" t="s">
        <v>193</v>
      </c>
      <c r="K52" s="35" t="s">
        <v>193</v>
      </c>
      <c r="L52" s="35" t="s">
        <v>193</v>
      </c>
      <c r="M52" s="35" t="s">
        <v>193</v>
      </c>
      <c r="N52" s="35" t="s">
        <v>193</v>
      </c>
      <c r="O52" s="35" t="s">
        <v>193</v>
      </c>
      <c r="P52" s="35" t="s">
        <v>193</v>
      </c>
      <c r="Q52" s="35" t="s">
        <v>193</v>
      </c>
      <c r="R52" s="35" t="s">
        <v>193</v>
      </c>
      <c r="S52" s="35" t="s">
        <v>193</v>
      </c>
      <c r="T52" s="35" t="s">
        <v>193</v>
      </c>
      <c r="U52" s="35" t="s">
        <v>193</v>
      </c>
      <c r="V52" s="35" t="s">
        <v>193</v>
      </c>
      <c r="W52" s="35" t="s">
        <v>193</v>
      </c>
      <c r="X52" s="35" t="s">
        <v>193</v>
      </c>
    </row>
    <row r="53" spans="1:24" ht="56.25">
      <c r="A53" s="33" t="s">
        <v>257</v>
      </c>
      <c r="B53" s="34" t="s">
        <v>258</v>
      </c>
      <c r="C53" s="35" t="s">
        <v>174</v>
      </c>
      <c r="D53" s="35" t="s">
        <v>193</v>
      </c>
      <c r="E53" s="35" t="s">
        <v>193</v>
      </c>
      <c r="F53" s="35" t="s">
        <v>193</v>
      </c>
      <c r="G53" s="35" t="s">
        <v>193</v>
      </c>
      <c r="H53" s="35" t="s">
        <v>193</v>
      </c>
      <c r="I53" s="35" t="s">
        <v>193</v>
      </c>
      <c r="J53" s="35" t="s">
        <v>193</v>
      </c>
      <c r="K53" s="35" t="s">
        <v>193</v>
      </c>
      <c r="L53" s="35" t="s">
        <v>193</v>
      </c>
      <c r="M53" s="35" t="s">
        <v>193</v>
      </c>
      <c r="N53" s="35" t="s">
        <v>193</v>
      </c>
      <c r="O53" s="35" t="s">
        <v>193</v>
      </c>
      <c r="P53" s="35" t="s">
        <v>193</v>
      </c>
      <c r="Q53" s="35" t="s">
        <v>193</v>
      </c>
      <c r="R53" s="35" t="s">
        <v>193</v>
      </c>
      <c r="S53" s="35" t="s">
        <v>193</v>
      </c>
      <c r="T53" s="35" t="s">
        <v>193</v>
      </c>
      <c r="U53" s="35" t="s">
        <v>193</v>
      </c>
      <c r="V53" s="35" t="s">
        <v>193</v>
      </c>
      <c r="W53" s="35" t="s">
        <v>193</v>
      </c>
      <c r="X53" s="35" t="s">
        <v>193</v>
      </c>
    </row>
    <row r="54" spans="1:24" ht="75">
      <c r="A54" s="33" t="s">
        <v>259</v>
      </c>
      <c r="B54" s="34" t="s">
        <v>260</v>
      </c>
      <c r="C54" s="35" t="s">
        <v>174</v>
      </c>
      <c r="D54" s="35" t="s">
        <v>193</v>
      </c>
      <c r="E54" s="35" t="s">
        <v>193</v>
      </c>
      <c r="F54" s="35" t="s">
        <v>193</v>
      </c>
      <c r="G54" s="35" t="s">
        <v>193</v>
      </c>
      <c r="H54" s="35" t="s">
        <v>193</v>
      </c>
      <c r="I54" s="35" t="s">
        <v>193</v>
      </c>
      <c r="J54" s="35" t="s">
        <v>193</v>
      </c>
      <c r="K54" s="35" t="s">
        <v>193</v>
      </c>
      <c r="L54" s="35" t="s">
        <v>193</v>
      </c>
      <c r="M54" s="35" t="s">
        <v>193</v>
      </c>
      <c r="N54" s="35" t="s">
        <v>193</v>
      </c>
      <c r="O54" s="35" t="s">
        <v>193</v>
      </c>
      <c r="P54" s="35" t="s">
        <v>193</v>
      </c>
      <c r="Q54" s="35" t="s">
        <v>193</v>
      </c>
      <c r="R54" s="35" t="s">
        <v>193</v>
      </c>
      <c r="S54" s="35" t="s">
        <v>193</v>
      </c>
      <c r="T54" s="35" t="s">
        <v>193</v>
      </c>
      <c r="U54" s="35" t="s">
        <v>193</v>
      </c>
      <c r="V54" s="35" t="s">
        <v>193</v>
      </c>
      <c r="W54" s="35" t="s">
        <v>193</v>
      </c>
      <c r="X54" s="35" t="s">
        <v>193</v>
      </c>
    </row>
    <row r="55" spans="1:24" ht="75">
      <c r="A55" s="33" t="s">
        <v>261</v>
      </c>
      <c r="B55" s="34" t="s">
        <v>262</v>
      </c>
      <c r="C55" s="35" t="s">
        <v>174</v>
      </c>
      <c r="D55" s="35" t="s">
        <v>193</v>
      </c>
      <c r="E55" s="35" t="s">
        <v>193</v>
      </c>
      <c r="F55" s="35" t="s">
        <v>193</v>
      </c>
      <c r="G55" s="35" t="s">
        <v>193</v>
      </c>
      <c r="H55" s="35" t="s">
        <v>193</v>
      </c>
      <c r="I55" s="35" t="s">
        <v>193</v>
      </c>
      <c r="J55" s="35" t="s">
        <v>193</v>
      </c>
      <c r="K55" s="35" t="s">
        <v>193</v>
      </c>
      <c r="L55" s="35" t="s">
        <v>193</v>
      </c>
      <c r="M55" s="35" t="s">
        <v>193</v>
      </c>
      <c r="N55" s="35" t="s">
        <v>193</v>
      </c>
      <c r="O55" s="35" t="s">
        <v>193</v>
      </c>
      <c r="P55" s="35" t="s">
        <v>193</v>
      </c>
      <c r="Q55" s="35" t="s">
        <v>193</v>
      </c>
      <c r="R55" s="35" t="s">
        <v>193</v>
      </c>
      <c r="S55" s="35" t="s">
        <v>193</v>
      </c>
      <c r="T55" s="35" t="s">
        <v>193</v>
      </c>
      <c r="U55" s="35" t="s">
        <v>193</v>
      </c>
      <c r="V55" s="35" t="s">
        <v>193</v>
      </c>
      <c r="W55" s="35" t="s">
        <v>193</v>
      </c>
      <c r="X55" s="35" t="s">
        <v>193</v>
      </c>
    </row>
    <row r="56" spans="1:24" ht="56.25">
      <c r="A56" s="33" t="s">
        <v>263</v>
      </c>
      <c r="B56" s="34" t="s">
        <v>264</v>
      </c>
      <c r="C56" s="35" t="s">
        <v>174</v>
      </c>
      <c r="D56" s="35" t="s">
        <v>193</v>
      </c>
      <c r="E56" s="35" t="s">
        <v>193</v>
      </c>
      <c r="F56" s="35" t="s">
        <v>193</v>
      </c>
      <c r="G56" s="35" t="s">
        <v>193</v>
      </c>
      <c r="H56" s="35" t="s">
        <v>193</v>
      </c>
      <c r="I56" s="35" t="s">
        <v>193</v>
      </c>
      <c r="J56" s="35" t="s">
        <v>193</v>
      </c>
      <c r="K56" s="35" t="s">
        <v>193</v>
      </c>
      <c r="L56" s="35" t="s">
        <v>193</v>
      </c>
      <c r="M56" s="35" t="s">
        <v>193</v>
      </c>
      <c r="N56" s="35" t="s">
        <v>193</v>
      </c>
      <c r="O56" s="35" t="s">
        <v>193</v>
      </c>
      <c r="P56" s="35" t="s">
        <v>193</v>
      </c>
      <c r="Q56" s="35" t="s">
        <v>193</v>
      </c>
      <c r="R56" s="35" t="s">
        <v>193</v>
      </c>
      <c r="S56" s="35" t="s">
        <v>193</v>
      </c>
      <c r="T56" s="35" t="s">
        <v>193</v>
      </c>
      <c r="U56" s="35" t="s">
        <v>193</v>
      </c>
      <c r="V56" s="35" t="s">
        <v>193</v>
      </c>
      <c r="W56" s="35" t="s">
        <v>193</v>
      </c>
      <c r="X56" s="35" t="s">
        <v>193</v>
      </c>
    </row>
    <row r="57" spans="1:24" ht="75">
      <c r="A57" s="33" t="s">
        <v>265</v>
      </c>
      <c r="B57" s="34" t="s">
        <v>266</v>
      </c>
      <c r="C57" s="35" t="s">
        <v>174</v>
      </c>
      <c r="D57" s="35" t="s">
        <v>193</v>
      </c>
      <c r="E57" s="35" t="s">
        <v>193</v>
      </c>
      <c r="F57" s="35" t="s">
        <v>193</v>
      </c>
      <c r="G57" s="35" t="s">
        <v>193</v>
      </c>
      <c r="H57" s="35" t="s">
        <v>193</v>
      </c>
      <c r="I57" s="35" t="s">
        <v>193</v>
      </c>
      <c r="J57" s="35" t="s">
        <v>193</v>
      </c>
      <c r="K57" s="35" t="s">
        <v>193</v>
      </c>
      <c r="L57" s="35" t="s">
        <v>193</v>
      </c>
      <c r="M57" s="35" t="s">
        <v>193</v>
      </c>
      <c r="N57" s="35" t="s">
        <v>193</v>
      </c>
      <c r="O57" s="35" t="s">
        <v>193</v>
      </c>
      <c r="P57" s="35" t="s">
        <v>193</v>
      </c>
      <c r="Q57" s="35" t="s">
        <v>193</v>
      </c>
      <c r="R57" s="35" t="s">
        <v>193</v>
      </c>
      <c r="S57" s="35" t="s">
        <v>193</v>
      </c>
      <c r="T57" s="35" t="s">
        <v>193</v>
      </c>
      <c r="U57" s="35" t="s">
        <v>193</v>
      </c>
      <c r="V57" s="35" t="s">
        <v>193</v>
      </c>
      <c r="W57" s="35" t="s">
        <v>193</v>
      </c>
      <c r="X57" s="35" t="s">
        <v>193</v>
      </c>
    </row>
    <row r="58" spans="1:24" ht="75">
      <c r="A58" s="39" t="s">
        <v>267</v>
      </c>
      <c r="B58" s="40" t="s">
        <v>268</v>
      </c>
      <c r="C58" s="41" t="s">
        <v>174</v>
      </c>
      <c r="D58" s="41" t="s">
        <v>193</v>
      </c>
      <c r="E58" s="41" t="s">
        <v>193</v>
      </c>
      <c r="F58" s="41" t="s">
        <v>193</v>
      </c>
      <c r="G58" s="41" t="s">
        <v>193</v>
      </c>
      <c r="H58" s="41" t="s">
        <v>193</v>
      </c>
      <c r="I58" s="41" t="s">
        <v>193</v>
      </c>
      <c r="J58" s="41" t="s">
        <v>193</v>
      </c>
      <c r="K58" s="41" t="s">
        <v>193</v>
      </c>
      <c r="L58" s="41" t="s">
        <v>193</v>
      </c>
      <c r="M58" s="41" t="s">
        <v>193</v>
      </c>
      <c r="N58" s="41" t="s">
        <v>193</v>
      </c>
      <c r="O58" s="41" t="s">
        <v>193</v>
      </c>
      <c r="P58" s="41" t="s">
        <v>193</v>
      </c>
      <c r="Q58" s="41" t="s">
        <v>193</v>
      </c>
      <c r="R58" s="41" t="s">
        <v>193</v>
      </c>
      <c r="S58" s="41" t="s">
        <v>193</v>
      </c>
      <c r="T58" s="41" t="s">
        <v>193</v>
      </c>
      <c r="U58" s="41" t="s">
        <v>193</v>
      </c>
      <c r="V58" s="41" t="s">
        <v>193</v>
      </c>
      <c r="W58" s="41" t="s">
        <v>193</v>
      </c>
      <c r="X58" s="41" t="s">
        <v>193</v>
      </c>
    </row>
    <row r="59" spans="1:24" ht="37.5">
      <c r="A59" s="33" t="s">
        <v>269</v>
      </c>
      <c r="B59" s="34" t="s">
        <v>270</v>
      </c>
      <c r="C59" s="35" t="s">
        <v>174</v>
      </c>
      <c r="D59" s="35" t="s">
        <v>193</v>
      </c>
      <c r="E59" s="35" t="s">
        <v>193</v>
      </c>
      <c r="F59" s="35" t="s">
        <v>193</v>
      </c>
      <c r="G59" s="35" t="s">
        <v>193</v>
      </c>
      <c r="H59" s="35" t="s">
        <v>193</v>
      </c>
      <c r="I59" s="35" t="s">
        <v>193</v>
      </c>
      <c r="J59" s="35" t="s">
        <v>193</v>
      </c>
      <c r="K59" s="35" t="s">
        <v>193</v>
      </c>
      <c r="L59" s="35" t="s">
        <v>193</v>
      </c>
      <c r="M59" s="35" t="s">
        <v>193</v>
      </c>
      <c r="N59" s="35" t="s">
        <v>193</v>
      </c>
      <c r="O59" s="35" t="s">
        <v>193</v>
      </c>
      <c r="P59" s="35" t="s">
        <v>193</v>
      </c>
      <c r="Q59" s="35" t="s">
        <v>193</v>
      </c>
      <c r="R59" s="35" t="s">
        <v>193</v>
      </c>
      <c r="S59" s="35" t="s">
        <v>193</v>
      </c>
      <c r="T59" s="35" t="s">
        <v>193</v>
      </c>
      <c r="U59" s="35" t="s">
        <v>193</v>
      </c>
      <c r="V59" s="35" t="s">
        <v>193</v>
      </c>
      <c r="W59" s="35" t="s">
        <v>193</v>
      </c>
      <c r="X59" s="35" t="s">
        <v>193</v>
      </c>
    </row>
    <row r="60" spans="1:24" ht="93.75">
      <c r="A60" s="33" t="s">
        <v>269</v>
      </c>
      <c r="B60" s="34" t="s">
        <v>271</v>
      </c>
      <c r="C60" s="43" t="s">
        <v>272</v>
      </c>
      <c r="D60" s="35" t="s">
        <v>193</v>
      </c>
      <c r="E60" s="35" t="s">
        <v>193</v>
      </c>
      <c r="F60" s="35" t="s">
        <v>193</v>
      </c>
      <c r="G60" s="35" t="s">
        <v>193</v>
      </c>
      <c r="H60" s="35" t="s">
        <v>193</v>
      </c>
      <c r="I60" s="35" t="s">
        <v>193</v>
      </c>
      <c r="J60" s="35" t="s">
        <v>193</v>
      </c>
      <c r="K60" s="35" t="s">
        <v>193</v>
      </c>
      <c r="L60" s="35" t="s">
        <v>193</v>
      </c>
      <c r="M60" s="35" t="s">
        <v>193</v>
      </c>
      <c r="N60" s="35" t="s">
        <v>193</v>
      </c>
      <c r="O60" s="35" t="s">
        <v>193</v>
      </c>
      <c r="P60" s="35" t="s">
        <v>193</v>
      </c>
      <c r="Q60" s="35" t="s">
        <v>193</v>
      </c>
      <c r="R60" s="35" t="s">
        <v>193</v>
      </c>
      <c r="S60" s="35" t="s">
        <v>193</v>
      </c>
      <c r="T60" s="35" t="s">
        <v>193</v>
      </c>
      <c r="U60" s="35" t="s">
        <v>193</v>
      </c>
      <c r="V60" s="35" t="s">
        <v>193</v>
      </c>
      <c r="W60" s="35" t="s">
        <v>193</v>
      </c>
      <c r="X60" s="35" t="s">
        <v>193</v>
      </c>
    </row>
    <row r="61" spans="1:24" ht="75">
      <c r="A61" s="33" t="s">
        <v>269</v>
      </c>
      <c r="B61" s="34" t="s">
        <v>273</v>
      </c>
      <c r="C61" s="43" t="s">
        <v>274</v>
      </c>
      <c r="D61" s="35" t="s">
        <v>193</v>
      </c>
      <c r="E61" s="35" t="s">
        <v>193</v>
      </c>
      <c r="F61" s="35" t="s">
        <v>193</v>
      </c>
      <c r="G61" s="35" t="s">
        <v>193</v>
      </c>
      <c r="H61" s="35" t="s">
        <v>193</v>
      </c>
      <c r="I61" s="35" t="s">
        <v>193</v>
      </c>
      <c r="J61" s="35" t="s">
        <v>193</v>
      </c>
      <c r="K61" s="35" t="s">
        <v>193</v>
      </c>
      <c r="L61" s="35" t="s">
        <v>193</v>
      </c>
      <c r="M61" s="35" t="s">
        <v>193</v>
      </c>
      <c r="N61" s="35" t="s">
        <v>193</v>
      </c>
      <c r="O61" s="35" t="s">
        <v>193</v>
      </c>
      <c r="P61" s="35" t="s">
        <v>193</v>
      </c>
      <c r="Q61" s="35" t="s">
        <v>193</v>
      </c>
      <c r="R61" s="35" t="s">
        <v>193</v>
      </c>
      <c r="S61" s="35" t="s">
        <v>193</v>
      </c>
      <c r="T61" s="35" t="s">
        <v>193</v>
      </c>
      <c r="U61" s="35" t="s">
        <v>193</v>
      </c>
      <c r="V61" s="35" t="s">
        <v>193</v>
      </c>
      <c r="W61" s="35" t="s">
        <v>193</v>
      </c>
      <c r="X61" s="35" t="s">
        <v>193</v>
      </c>
    </row>
    <row r="62" spans="1:24" ht="93.75">
      <c r="A62" s="33" t="s">
        <v>269</v>
      </c>
      <c r="B62" s="34" t="s">
        <v>275</v>
      </c>
      <c r="C62" s="43" t="s">
        <v>276</v>
      </c>
      <c r="D62" s="35" t="s">
        <v>193</v>
      </c>
      <c r="E62" s="35" t="s">
        <v>193</v>
      </c>
      <c r="F62" s="35" t="s">
        <v>193</v>
      </c>
      <c r="G62" s="35" t="s">
        <v>193</v>
      </c>
      <c r="H62" s="35" t="s">
        <v>193</v>
      </c>
      <c r="I62" s="35" t="s">
        <v>193</v>
      </c>
      <c r="J62" s="35" t="s">
        <v>193</v>
      </c>
      <c r="K62" s="35" t="s">
        <v>193</v>
      </c>
      <c r="L62" s="35" t="s">
        <v>193</v>
      </c>
      <c r="M62" s="35" t="s">
        <v>193</v>
      </c>
      <c r="N62" s="35" t="s">
        <v>193</v>
      </c>
      <c r="O62" s="35" t="s">
        <v>193</v>
      </c>
      <c r="P62" s="35" t="s">
        <v>193</v>
      </c>
      <c r="Q62" s="35" t="s">
        <v>193</v>
      </c>
      <c r="R62" s="35" t="s">
        <v>193</v>
      </c>
      <c r="S62" s="35" t="s">
        <v>193</v>
      </c>
      <c r="T62" s="35" t="s">
        <v>193</v>
      </c>
      <c r="U62" s="35" t="s">
        <v>193</v>
      </c>
      <c r="V62" s="35" t="s">
        <v>193</v>
      </c>
      <c r="W62" s="35" t="s">
        <v>193</v>
      </c>
      <c r="X62" s="35" t="s">
        <v>193</v>
      </c>
    </row>
    <row r="63" spans="1:24" ht="75">
      <c r="A63" s="33" t="s">
        <v>269</v>
      </c>
      <c r="B63" s="34" t="s">
        <v>277</v>
      </c>
      <c r="C63" s="43" t="s">
        <v>278</v>
      </c>
      <c r="D63" s="35" t="s">
        <v>193</v>
      </c>
      <c r="E63" s="35" t="s">
        <v>193</v>
      </c>
      <c r="F63" s="35" t="s">
        <v>193</v>
      </c>
      <c r="G63" s="35" t="s">
        <v>193</v>
      </c>
      <c r="H63" s="35" t="s">
        <v>193</v>
      </c>
      <c r="I63" s="35" t="s">
        <v>193</v>
      </c>
      <c r="J63" s="35" t="s">
        <v>193</v>
      </c>
      <c r="K63" s="35" t="s">
        <v>193</v>
      </c>
      <c r="L63" s="35" t="s">
        <v>193</v>
      </c>
      <c r="M63" s="35" t="s">
        <v>193</v>
      </c>
      <c r="N63" s="35" t="s">
        <v>193</v>
      </c>
      <c r="O63" s="35" t="s">
        <v>193</v>
      </c>
      <c r="P63" s="35" t="s">
        <v>193</v>
      </c>
      <c r="Q63" s="35" t="s">
        <v>193</v>
      </c>
      <c r="R63" s="35" t="s">
        <v>193</v>
      </c>
      <c r="S63" s="35" t="s">
        <v>193</v>
      </c>
      <c r="T63" s="35" t="s">
        <v>193</v>
      </c>
      <c r="U63" s="35" t="s">
        <v>193</v>
      </c>
      <c r="V63" s="35" t="s">
        <v>193</v>
      </c>
      <c r="W63" s="35" t="s">
        <v>193</v>
      </c>
      <c r="X63" s="35" t="s">
        <v>193</v>
      </c>
    </row>
    <row r="64" spans="1:24" ht="93.75">
      <c r="A64" s="33" t="s">
        <v>269</v>
      </c>
      <c r="B64" s="34" t="s">
        <v>279</v>
      </c>
      <c r="C64" s="43" t="s">
        <v>280</v>
      </c>
      <c r="D64" s="35" t="s">
        <v>193</v>
      </c>
      <c r="E64" s="35" t="s">
        <v>193</v>
      </c>
      <c r="F64" s="35" t="s">
        <v>193</v>
      </c>
      <c r="G64" s="35" t="s">
        <v>193</v>
      </c>
      <c r="H64" s="35" t="s">
        <v>193</v>
      </c>
      <c r="I64" s="35" t="s">
        <v>193</v>
      </c>
      <c r="J64" s="35" t="s">
        <v>193</v>
      </c>
      <c r="K64" s="35" t="s">
        <v>193</v>
      </c>
      <c r="L64" s="35" t="s">
        <v>193</v>
      </c>
      <c r="M64" s="35" t="s">
        <v>193</v>
      </c>
      <c r="N64" s="35" t="s">
        <v>193</v>
      </c>
      <c r="O64" s="35" t="s">
        <v>193</v>
      </c>
      <c r="P64" s="35" t="s">
        <v>193</v>
      </c>
      <c r="Q64" s="35" t="s">
        <v>193</v>
      </c>
      <c r="R64" s="35" t="s">
        <v>193</v>
      </c>
      <c r="S64" s="35" t="s">
        <v>193</v>
      </c>
      <c r="T64" s="35" t="s">
        <v>193</v>
      </c>
      <c r="U64" s="35" t="s">
        <v>193</v>
      </c>
      <c r="V64" s="35" t="s">
        <v>193</v>
      </c>
      <c r="W64" s="35" t="s">
        <v>193</v>
      </c>
      <c r="X64" s="35" t="s">
        <v>193</v>
      </c>
    </row>
    <row r="65" spans="1:24" ht="93.75">
      <c r="A65" s="33" t="s">
        <v>269</v>
      </c>
      <c r="B65" s="34" t="s">
        <v>281</v>
      </c>
      <c r="C65" s="43" t="s">
        <v>282</v>
      </c>
      <c r="D65" s="35" t="s">
        <v>193</v>
      </c>
      <c r="E65" s="35" t="s">
        <v>193</v>
      </c>
      <c r="F65" s="35" t="s">
        <v>193</v>
      </c>
      <c r="G65" s="35" t="s">
        <v>193</v>
      </c>
      <c r="H65" s="35" t="s">
        <v>193</v>
      </c>
      <c r="I65" s="35" t="s">
        <v>193</v>
      </c>
      <c r="J65" s="35" t="s">
        <v>193</v>
      </c>
      <c r="K65" s="35" t="s">
        <v>193</v>
      </c>
      <c r="L65" s="35" t="s">
        <v>193</v>
      </c>
      <c r="M65" s="35" t="s">
        <v>193</v>
      </c>
      <c r="N65" s="35" t="s">
        <v>193</v>
      </c>
      <c r="O65" s="35" t="s">
        <v>193</v>
      </c>
      <c r="P65" s="35" t="s">
        <v>193</v>
      </c>
      <c r="Q65" s="35" t="s">
        <v>193</v>
      </c>
      <c r="R65" s="35" t="s">
        <v>193</v>
      </c>
      <c r="S65" s="35" t="s">
        <v>193</v>
      </c>
      <c r="T65" s="35" t="s">
        <v>193</v>
      </c>
      <c r="U65" s="35" t="s">
        <v>193</v>
      </c>
      <c r="V65" s="35" t="s">
        <v>193</v>
      </c>
      <c r="W65" s="35" t="s">
        <v>193</v>
      </c>
      <c r="X65" s="35" t="s">
        <v>193</v>
      </c>
    </row>
    <row r="66" spans="1:24" ht="56.25">
      <c r="A66" s="33" t="s">
        <v>285</v>
      </c>
      <c r="B66" s="34" t="s">
        <v>286</v>
      </c>
      <c r="C66" s="35" t="s">
        <v>174</v>
      </c>
      <c r="D66" s="35" t="s">
        <v>193</v>
      </c>
      <c r="E66" s="35" t="s">
        <v>193</v>
      </c>
      <c r="F66" s="35" t="s">
        <v>193</v>
      </c>
      <c r="G66" s="35" t="s">
        <v>193</v>
      </c>
      <c r="H66" s="35" t="s">
        <v>193</v>
      </c>
      <c r="I66" s="35" t="s">
        <v>193</v>
      </c>
      <c r="J66" s="35" t="s">
        <v>193</v>
      </c>
      <c r="K66" s="35" t="s">
        <v>193</v>
      </c>
      <c r="L66" s="35" t="s">
        <v>193</v>
      </c>
      <c r="M66" s="35" t="s">
        <v>193</v>
      </c>
      <c r="N66" s="35" t="s">
        <v>193</v>
      </c>
      <c r="O66" s="35" t="s">
        <v>193</v>
      </c>
      <c r="P66" s="35" t="s">
        <v>193</v>
      </c>
      <c r="Q66" s="35" t="s">
        <v>193</v>
      </c>
      <c r="R66" s="35" t="s">
        <v>193</v>
      </c>
      <c r="S66" s="35" t="s">
        <v>193</v>
      </c>
      <c r="T66" s="35" t="s">
        <v>193</v>
      </c>
      <c r="U66" s="35" t="s">
        <v>193</v>
      </c>
      <c r="V66" s="35" t="s">
        <v>193</v>
      </c>
      <c r="W66" s="35" t="s">
        <v>193</v>
      </c>
      <c r="X66" s="35" t="s">
        <v>193</v>
      </c>
    </row>
    <row r="67" spans="1:24" ht="75">
      <c r="A67" s="25" t="s">
        <v>287</v>
      </c>
      <c r="B67" s="26" t="s">
        <v>288</v>
      </c>
      <c r="C67" s="27" t="s">
        <v>174</v>
      </c>
      <c r="D67" s="27" t="s">
        <v>193</v>
      </c>
      <c r="E67" s="27" t="s">
        <v>193</v>
      </c>
      <c r="F67" s="27" t="s">
        <v>193</v>
      </c>
      <c r="G67" s="27" t="s">
        <v>193</v>
      </c>
      <c r="H67" s="27" t="s">
        <v>193</v>
      </c>
      <c r="I67" s="27" t="s">
        <v>193</v>
      </c>
      <c r="J67" s="27" t="s">
        <v>193</v>
      </c>
      <c r="K67" s="27" t="s">
        <v>193</v>
      </c>
      <c r="L67" s="27" t="s">
        <v>193</v>
      </c>
      <c r="M67" s="27" t="s">
        <v>193</v>
      </c>
      <c r="N67" s="27" t="s">
        <v>193</v>
      </c>
      <c r="O67" s="27" t="s">
        <v>193</v>
      </c>
      <c r="P67" s="27" t="s">
        <v>193</v>
      </c>
      <c r="Q67" s="27" t="s">
        <v>193</v>
      </c>
      <c r="R67" s="27" t="s">
        <v>193</v>
      </c>
      <c r="S67" s="27" t="s">
        <v>193</v>
      </c>
      <c r="T67" s="27" t="s">
        <v>193</v>
      </c>
      <c r="U67" s="27" t="s">
        <v>193</v>
      </c>
      <c r="V67" s="27" t="s">
        <v>193</v>
      </c>
      <c r="W67" s="27" t="s">
        <v>193</v>
      </c>
      <c r="X67" s="27" t="s">
        <v>193</v>
      </c>
    </row>
    <row r="68" spans="1:24" ht="93.75">
      <c r="A68" s="39" t="s">
        <v>289</v>
      </c>
      <c r="B68" s="40" t="s">
        <v>290</v>
      </c>
      <c r="C68" s="41" t="s">
        <v>174</v>
      </c>
      <c r="D68" s="41" t="s">
        <v>193</v>
      </c>
      <c r="E68" s="41" t="s">
        <v>193</v>
      </c>
      <c r="F68" s="41" t="s">
        <v>193</v>
      </c>
      <c r="G68" s="41" t="s">
        <v>193</v>
      </c>
      <c r="H68" s="41" t="s">
        <v>193</v>
      </c>
      <c r="I68" s="41" t="s">
        <v>193</v>
      </c>
      <c r="J68" s="41" t="s">
        <v>193</v>
      </c>
      <c r="K68" s="41" t="s">
        <v>193</v>
      </c>
      <c r="L68" s="41" t="s">
        <v>193</v>
      </c>
      <c r="M68" s="41" t="s">
        <v>193</v>
      </c>
      <c r="N68" s="41" t="s">
        <v>193</v>
      </c>
      <c r="O68" s="41" t="s">
        <v>193</v>
      </c>
      <c r="P68" s="41" t="s">
        <v>193</v>
      </c>
      <c r="Q68" s="41" t="s">
        <v>193</v>
      </c>
      <c r="R68" s="41" t="s">
        <v>193</v>
      </c>
      <c r="S68" s="41" t="s">
        <v>193</v>
      </c>
      <c r="T68" s="41" t="s">
        <v>193</v>
      </c>
      <c r="U68" s="41" t="s">
        <v>193</v>
      </c>
      <c r="V68" s="41" t="s">
        <v>193</v>
      </c>
      <c r="W68" s="41" t="s">
        <v>193</v>
      </c>
      <c r="X68" s="41" t="s">
        <v>193</v>
      </c>
    </row>
    <row r="69" spans="1:24" ht="93.75">
      <c r="A69" s="39" t="s">
        <v>291</v>
      </c>
      <c r="B69" s="40" t="s">
        <v>292</v>
      </c>
      <c r="C69" s="41" t="s">
        <v>174</v>
      </c>
      <c r="D69" s="41" t="s">
        <v>193</v>
      </c>
      <c r="E69" s="41" t="s">
        <v>193</v>
      </c>
      <c r="F69" s="41" t="s">
        <v>193</v>
      </c>
      <c r="G69" s="41" t="s">
        <v>193</v>
      </c>
      <c r="H69" s="41" t="s">
        <v>193</v>
      </c>
      <c r="I69" s="41" t="s">
        <v>193</v>
      </c>
      <c r="J69" s="41" t="s">
        <v>193</v>
      </c>
      <c r="K69" s="41" t="s">
        <v>193</v>
      </c>
      <c r="L69" s="41" t="s">
        <v>193</v>
      </c>
      <c r="M69" s="41" t="s">
        <v>193</v>
      </c>
      <c r="N69" s="41" t="s">
        <v>193</v>
      </c>
      <c r="O69" s="41" t="s">
        <v>193</v>
      </c>
      <c r="P69" s="41" t="s">
        <v>193</v>
      </c>
      <c r="Q69" s="41" t="s">
        <v>193</v>
      </c>
      <c r="R69" s="41" t="s">
        <v>193</v>
      </c>
      <c r="S69" s="41" t="s">
        <v>193</v>
      </c>
      <c r="T69" s="41" t="s">
        <v>193</v>
      </c>
      <c r="U69" s="41" t="s">
        <v>193</v>
      </c>
      <c r="V69" s="41" t="s">
        <v>193</v>
      </c>
      <c r="W69" s="41" t="s">
        <v>193</v>
      </c>
      <c r="X69" s="41" t="s">
        <v>193</v>
      </c>
    </row>
    <row r="70" spans="1:24" ht="168.75">
      <c r="A70" s="33" t="s">
        <v>291</v>
      </c>
      <c r="B70" s="55" t="s">
        <v>293</v>
      </c>
      <c r="C70" s="35" t="s">
        <v>294</v>
      </c>
      <c r="D70" s="35" t="s">
        <v>193</v>
      </c>
      <c r="E70" s="35" t="s">
        <v>193</v>
      </c>
      <c r="F70" s="35" t="s">
        <v>193</v>
      </c>
      <c r="G70" s="35" t="s">
        <v>193</v>
      </c>
      <c r="H70" s="35" t="s">
        <v>193</v>
      </c>
      <c r="I70" s="35" t="s">
        <v>193</v>
      </c>
      <c r="J70" s="35" t="s">
        <v>193</v>
      </c>
      <c r="K70" s="35" t="s">
        <v>193</v>
      </c>
      <c r="L70" s="35" t="s">
        <v>193</v>
      </c>
      <c r="M70" s="35" t="s">
        <v>193</v>
      </c>
      <c r="N70" s="35" t="s">
        <v>193</v>
      </c>
      <c r="O70" s="35" t="s">
        <v>193</v>
      </c>
      <c r="P70" s="35" t="s">
        <v>193</v>
      </c>
      <c r="Q70" s="35" t="s">
        <v>193</v>
      </c>
      <c r="R70" s="35" t="s">
        <v>193</v>
      </c>
      <c r="S70" s="35" t="s">
        <v>193</v>
      </c>
      <c r="T70" s="35" t="s">
        <v>193</v>
      </c>
      <c r="U70" s="35" t="s">
        <v>193</v>
      </c>
      <c r="V70" s="35" t="s">
        <v>193</v>
      </c>
      <c r="W70" s="35" t="s">
        <v>193</v>
      </c>
      <c r="X70" s="35" t="s">
        <v>193</v>
      </c>
    </row>
    <row r="71" spans="1:24" ht="131.25">
      <c r="A71" s="50" t="s">
        <v>291</v>
      </c>
      <c r="B71" s="42" t="s">
        <v>295</v>
      </c>
      <c r="C71" s="35" t="s">
        <v>296</v>
      </c>
      <c r="D71" s="35" t="s">
        <v>193</v>
      </c>
      <c r="E71" s="35" t="s">
        <v>193</v>
      </c>
      <c r="F71" s="35" t="s">
        <v>193</v>
      </c>
      <c r="G71" s="35" t="s">
        <v>193</v>
      </c>
      <c r="H71" s="35" t="s">
        <v>193</v>
      </c>
      <c r="I71" s="35" t="s">
        <v>193</v>
      </c>
      <c r="J71" s="35" t="s">
        <v>193</v>
      </c>
      <c r="K71" s="35" t="s">
        <v>193</v>
      </c>
      <c r="L71" s="35" t="s">
        <v>193</v>
      </c>
      <c r="M71" s="35" t="s">
        <v>193</v>
      </c>
      <c r="N71" s="35" t="s">
        <v>193</v>
      </c>
      <c r="O71" s="35" t="s">
        <v>193</v>
      </c>
      <c r="P71" s="35" t="s">
        <v>193</v>
      </c>
      <c r="Q71" s="35" t="s">
        <v>193</v>
      </c>
      <c r="R71" s="35" t="s">
        <v>193</v>
      </c>
      <c r="S71" s="35" t="s">
        <v>193</v>
      </c>
      <c r="T71" s="35" t="s">
        <v>193</v>
      </c>
      <c r="U71" s="35" t="s">
        <v>193</v>
      </c>
      <c r="V71" s="35" t="s">
        <v>193</v>
      </c>
      <c r="W71" s="35" t="s">
        <v>193</v>
      </c>
      <c r="X71" s="35" t="s">
        <v>193</v>
      </c>
    </row>
    <row r="72" spans="1:24" ht="337.5">
      <c r="A72" s="50" t="s">
        <v>291</v>
      </c>
      <c r="B72" s="42" t="s">
        <v>297</v>
      </c>
      <c r="C72" s="35" t="s">
        <v>298</v>
      </c>
      <c r="D72" s="35" t="s">
        <v>193</v>
      </c>
      <c r="E72" s="35" t="s">
        <v>193</v>
      </c>
      <c r="F72" s="35" t="s">
        <v>193</v>
      </c>
      <c r="G72" s="35" t="s">
        <v>193</v>
      </c>
      <c r="H72" s="35" t="s">
        <v>193</v>
      </c>
      <c r="I72" s="35" t="s">
        <v>193</v>
      </c>
      <c r="J72" s="35" t="s">
        <v>193</v>
      </c>
      <c r="K72" s="35" t="s">
        <v>193</v>
      </c>
      <c r="L72" s="35" t="s">
        <v>193</v>
      </c>
      <c r="M72" s="35" t="s">
        <v>193</v>
      </c>
      <c r="N72" s="35" t="s">
        <v>193</v>
      </c>
      <c r="O72" s="35" t="s">
        <v>193</v>
      </c>
      <c r="P72" s="35" t="s">
        <v>193</v>
      </c>
      <c r="Q72" s="35" t="s">
        <v>193</v>
      </c>
      <c r="R72" s="35" t="s">
        <v>193</v>
      </c>
      <c r="S72" s="35" t="s">
        <v>193</v>
      </c>
      <c r="T72" s="35" t="s">
        <v>193</v>
      </c>
      <c r="U72" s="35" t="s">
        <v>193</v>
      </c>
      <c r="V72" s="35" t="s">
        <v>193</v>
      </c>
      <c r="W72" s="35" t="s">
        <v>193</v>
      </c>
      <c r="X72" s="35" t="s">
        <v>193</v>
      </c>
    </row>
    <row r="73" spans="1:24" ht="318.75">
      <c r="A73" s="50" t="s">
        <v>291</v>
      </c>
      <c r="B73" s="42" t="s">
        <v>299</v>
      </c>
      <c r="C73" s="35" t="s">
        <v>300</v>
      </c>
      <c r="D73" s="35" t="s">
        <v>193</v>
      </c>
      <c r="E73" s="35" t="s">
        <v>193</v>
      </c>
      <c r="F73" s="35" t="s">
        <v>193</v>
      </c>
      <c r="G73" s="35" t="s">
        <v>193</v>
      </c>
      <c r="H73" s="35" t="s">
        <v>193</v>
      </c>
      <c r="I73" s="35" t="s">
        <v>193</v>
      </c>
      <c r="J73" s="35" t="s">
        <v>193</v>
      </c>
      <c r="K73" s="35" t="s">
        <v>193</v>
      </c>
      <c r="L73" s="35" t="s">
        <v>193</v>
      </c>
      <c r="M73" s="35" t="s">
        <v>193</v>
      </c>
      <c r="N73" s="35" t="s">
        <v>193</v>
      </c>
      <c r="O73" s="35" t="s">
        <v>193</v>
      </c>
      <c r="P73" s="35" t="s">
        <v>193</v>
      </c>
      <c r="Q73" s="35" t="s">
        <v>193</v>
      </c>
      <c r="R73" s="35" t="s">
        <v>193</v>
      </c>
      <c r="S73" s="35" t="s">
        <v>193</v>
      </c>
      <c r="T73" s="35" t="s">
        <v>193</v>
      </c>
      <c r="U73" s="35" t="s">
        <v>193</v>
      </c>
      <c r="V73" s="35" t="s">
        <v>193</v>
      </c>
      <c r="W73" s="35" t="s">
        <v>193</v>
      </c>
      <c r="X73" s="35" t="s">
        <v>193</v>
      </c>
    </row>
    <row r="74" spans="1:24" ht="131.25">
      <c r="A74" s="50" t="s">
        <v>291</v>
      </c>
      <c r="B74" s="42" t="s">
        <v>301</v>
      </c>
      <c r="C74" s="35" t="s">
        <v>302</v>
      </c>
      <c r="D74" s="35" t="s">
        <v>193</v>
      </c>
      <c r="E74" s="35" t="s">
        <v>193</v>
      </c>
      <c r="F74" s="35" t="s">
        <v>193</v>
      </c>
      <c r="G74" s="35" t="s">
        <v>193</v>
      </c>
      <c r="H74" s="35" t="s">
        <v>193</v>
      </c>
      <c r="I74" s="35" t="s">
        <v>193</v>
      </c>
      <c r="J74" s="35" t="s">
        <v>193</v>
      </c>
      <c r="K74" s="35" t="s">
        <v>193</v>
      </c>
      <c r="L74" s="35" t="s">
        <v>193</v>
      </c>
      <c r="M74" s="35" t="s">
        <v>193</v>
      </c>
      <c r="N74" s="35" t="s">
        <v>193</v>
      </c>
      <c r="O74" s="35" t="s">
        <v>193</v>
      </c>
      <c r="P74" s="35" t="s">
        <v>193</v>
      </c>
      <c r="Q74" s="35" t="s">
        <v>193</v>
      </c>
      <c r="R74" s="35" t="s">
        <v>193</v>
      </c>
      <c r="S74" s="35" t="s">
        <v>193</v>
      </c>
      <c r="T74" s="35" t="s">
        <v>193</v>
      </c>
      <c r="U74" s="35" t="s">
        <v>193</v>
      </c>
      <c r="V74" s="35" t="s">
        <v>193</v>
      </c>
      <c r="W74" s="35" t="s">
        <v>193</v>
      </c>
      <c r="X74" s="35" t="s">
        <v>193</v>
      </c>
    </row>
    <row r="75" spans="1:24" ht="375">
      <c r="A75" s="50" t="s">
        <v>291</v>
      </c>
      <c r="B75" s="42" t="s">
        <v>303</v>
      </c>
      <c r="C75" s="35" t="s">
        <v>304</v>
      </c>
      <c r="D75" s="35" t="s">
        <v>193</v>
      </c>
      <c r="E75" s="35" t="s">
        <v>193</v>
      </c>
      <c r="F75" s="35" t="s">
        <v>193</v>
      </c>
      <c r="G75" s="35" t="s">
        <v>193</v>
      </c>
      <c r="H75" s="35" t="s">
        <v>193</v>
      </c>
      <c r="I75" s="35" t="s">
        <v>193</v>
      </c>
      <c r="J75" s="35" t="s">
        <v>193</v>
      </c>
      <c r="K75" s="35" t="s">
        <v>193</v>
      </c>
      <c r="L75" s="35" t="s">
        <v>193</v>
      </c>
      <c r="M75" s="35" t="s">
        <v>193</v>
      </c>
      <c r="N75" s="35" t="s">
        <v>193</v>
      </c>
      <c r="O75" s="35" t="s">
        <v>193</v>
      </c>
      <c r="P75" s="35" t="s">
        <v>193</v>
      </c>
      <c r="Q75" s="35" t="s">
        <v>193</v>
      </c>
      <c r="R75" s="35" t="s">
        <v>193</v>
      </c>
      <c r="S75" s="35" t="s">
        <v>193</v>
      </c>
      <c r="T75" s="35" t="s">
        <v>193</v>
      </c>
      <c r="U75" s="35" t="s">
        <v>193</v>
      </c>
      <c r="V75" s="35" t="s">
        <v>193</v>
      </c>
      <c r="W75" s="35" t="s">
        <v>193</v>
      </c>
      <c r="X75" s="35" t="s">
        <v>193</v>
      </c>
    </row>
    <row r="76" spans="1:24" ht="75">
      <c r="A76" s="33" t="s">
        <v>291</v>
      </c>
      <c r="B76" s="55" t="s">
        <v>343</v>
      </c>
      <c r="C76" s="35" t="s">
        <v>344</v>
      </c>
      <c r="D76" s="35" t="s">
        <v>193</v>
      </c>
      <c r="E76" s="35" t="s">
        <v>193</v>
      </c>
      <c r="F76" s="35" t="s">
        <v>193</v>
      </c>
      <c r="G76" s="35" t="s">
        <v>193</v>
      </c>
      <c r="H76" s="35" t="s">
        <v>193</v>
      </c>
      <c r="I76" s="35" t="s">
        <v>193</v>
      </c>
      <c r="J76" s="35" t="s">
        <v>193</v>
      </c>
      <c r="K76" s="35" t="s">
        <v>193</v>
      </c>
      <c r="L76" s="35" t="s">
        <v>193</v>
      </c>
      <c r="M76" s="35" t="s">
        <v>193</v>
      </c>
      <c r="N76" s="35" t="s">
        <v>193</v>
      </c>
      <c r="O76" s="35" t="s">
        <v>193</v>
      </c>
      <c r="P76" s="35" t="s">
        <v>193</v>
      </c>
      <c r="Q76" s="35" t="s">
        <v>193</v>
      </c>
      <c r="R76" s="35" t="s">
        <v>193</v>
      </c>
      <c r="S76" s="35" t="s">
        <v>193</v>
      </c>
      <c r="T76" s="35" t="s">
        <v>193</v>
      </c>
      <c r="U76" s="35" t="s">
        <v>193</v>
      </c>
      <c r="V76" s="35" t="s">
        <v>193</v>
      </c>
      <c r="W76" s="35" t="s">
        <v>193</v>
      </c>
      <c r="X76" s="35" t="s">
        <v>193</v>
      </c>
    </row>
    <row r="77" spans="1:24" ht="112.5">
      <c r="A77" s="33" t="s">
        <v>291</v>
      </c>
      <c r="B77" s="55" t="s">
        <v>345</v>
      </c>
      <c r="C77" s="35" t="s">
        <v>346</v>
      </c>
      <c r="D77" s="35" t="s">
        <v>193</v>
      </c>
      <c r="E77" s="35" t="s">
        <v>193</v>
      </c>
      <c r="F77" s="35" t="s">
        <v>193</v>
      </c>
      <c r="G77" s="35" t="s">
        <v>193</v>
      </c>
      <c r="H77" s="35" t="s">
        <v>193</v>
      </c>
      <c r="I77" s="35" t="s">
        <v>193</v>
      </c>
      <c r="J77" s="35" t="s">
        <v>193</v>
      </c>
      <c r="K77" s="35" t="s">
        <v>193</v>
      </c>
      <c r="L77" s="35" t="s">
        <v>193</v>
      </c>
      <c r="M77" s="35" t="s">
        <v>193</v>
      </c>
      <c r="N77" s="35" t="s">
        <v>193</v>
      </c>
      <c r="O77" s="35" t="s">
        <v>193</v>
      </c>
      <c r="P77" s="35" t="s">
        <v>193</v>
      </c>
      <c r="Q77" s="35" t="s">
        <v>193</v>
      </c>
      <c r="R77" s="35" t="s">
        <v>193</v>
      </c>
      <c r="S77" s="35" t="s">
        <v>193</v>
      </c>
      <c r="T77" s="35" t="s">
        <v>193</v>
      </c>
      <c r="U77" s="35" t="s">
        <v>193</v>
      </c>
      <c r="V77" s="35" t="s">
        <v>193</v>
      </c>
      <c r="W77" s="35" t="s">
        <v>193</v>
      </c>
      <c r="X77" s="35" t="s">
        <v>193</v>
      </c>
    </row>
    <row r="78" spans="1:24" ht="75">
      <c r="A78" s="33" t="s">
        <v>291</v>
      </c>
      <c r="B78" s="55" t="s">
        <v>347</v>
      </c>
      <c r="C78" s="35" t="s">
        <v>348</v>
      </c>
      <c r="D78" s="35" t="s">
        <v>193</v>
      </c>
      <c r="E78" s="35" t="s">
        <v>193</v>
      </c>
      <c r="F78" s="35" t="s">
        <v>193</v>
      </c>
      <c r="G78" s="35" t="s">
        <v>193</v>
      </c>
      <c r="H78" s="35" t="s">
        <v>193</v>
      </c>
      <c r="I78" s="35" t="s">
        <v>193</v>
      </c>
      <c r="J78" s="35" t="s">
        <v>193</v>
      </c>
      <c r="K78" s="35" t="s">
        <v>193</v>
      </c>
      <c r="L78" s="35" t="s">
        <v>193</v>
      </c>
      <c r="M78" s="35" t="s">
        <v>193</v>
      </c>
      <c r="N78" s="35" t="s">
        <v>193</v>
      </c>
      <c r="O78" s="35" t="s">
        <v>193</v>
      </c>
      <c r="P78" s="35" t="s">
        <v>193</v>
      </c>
      <c r="Q78" s="35" t="s">
        <v>193</v>
      </c>
      <c r="R78" s="35" t="s">
        <v>193</v>
      </c>
      <c r="S78" s="35" t="s">
        <v>193</v>
      </c>
      <c r="T78" s="35" t="s">
        <v>193</v>
      </c>
      <c r="U78" s="35" t="s">
        <v>193</v>
      </c>
      <c r="V78" s="35" t="s">
        <v>193</v>
      </c>
      <c r="W78" s="35" t="s">
        <v>193</v>
      </c>
      <c r="X78" s="35" t="s">
        <v>193</v>
      </c>
    </row>
    <row r="79" spans="1:24" ht="75">
      <c r="A79" s="33" t="s">
        <v>291</v>
      </c>
      <c r="B79" s="55" t="s">
        <v>349</v>
      </c>
      <c r="C79" s="35" t="s">
        <v>350</v>
      </c>
      <c r="D79" s="35" t="s">
        <v>193</v>
      </c>
      <c r="E79" s="35" t="s">
        <v>193</v>
      </c>
      <c r="F79" s="35" t="s">
        <v>193</v>
      </c>
      <c r="G79" s="35" t="s">
        <v>193</v>
      </c>
      <c r="H79" s="35" t="s">
        <v>193</v>
      </c>
      <c r="I79" s="35" t="s">
        <v>193</v>
      </c>
      <c r="J79" s="35" t="s">
        <v>193</v>
      </c>
      <c r="K79" s="35" t="s">
        <v>193</v>
      </c>
      <c r="L79" s="35" t="s">
        <v>193</v>
      </c>
      <c r="M79" s="35" t="s">
        <v>193</v>
      </c>
      <c r="N79" s="35" t="s">
        <v>193</v>
      </c>
      <c r="O79" s="35" t="s">
        <v>193</v>
      </c>
      <c r="P79" s="35" t="s">
        <v>193</v>
      </c>
      <c r="Q79" s="35" t="s">
        <v>193</v>
      </c>
      <c r="R79" s="35" t="s">
        <v>193</v>
      </c>
      <c r="S79" s="35" t="s">
        <v>193</v>
      </c>
      <c r="T79" s="35" t="s">
        <v>193</v>
      </c>
      <c r="U79" s="35" t="s">
        <v>193</v>
      </c>
      <c r="V79" s="35" t="s">
        <v>193</v>
      </c>
      <c r="W79" s="35" t="s">
        <v>193</v>
      </c>
      <c r="X79" s="35" t="s">
        <v>193</v>
      </c>
    </row>
    <row r="80" spans="1:24" ht="75">
      <c r="A80" s="33" t="s">
        <v>291</v>
      </c>
      <c r="B80" s="55" t="s">
        <v>351</v>
      </c>
      <c r="C80" s="35" t="s">
        <v>352</v>
      </c>
      <c r="D80" s="35" t="s">
        <v>193</v>
      </c>
      <c r="E80" s="35" t="s">
        <v>193</v>
      </c>
      <c r="F80" s="35" t="s">
        <v>193</v>
      </c>
      <c r="G80" s="35" t="s">
        <v>193</v>
      </c>
      <c r="H80" s="35" t="s">
        <v>193</v>
      </c>
      <c r="I80" s="35" t="s">
        <v>193</v>
      </c>
      <c r="J80" s="35" t="s">
        <v>193</v>
      </c>
      <c r="K80" s="35" t="s">
        <v>193</v>
      </c>
      <c r="L80" s="35" t="s">
        <v>193</v>
      </c>
      <c r="M80" s="35" t="s">
        <v>193</v>
      </c>
      <c r="N80" s="35" t="s">
        <v>193</v>
      </c>
      <c r="O80" s="35" t="s">
        <v>193</v>
      </c>
      <c r="P80" s="35" t="s">
        <v>193</v>
      </c>
      <c r="Q80" s="35" t="s">
        <v>193</v>
      </c>
      <c r="R80" s="35" t="s">
        <v>193</v>
      </c>
      <c r="S80" s="35" t="s">
        <v>193</v>
      </c>
      <c r="T80" s="35" t="s">
        <v>193</v>
      </c>
      <c r="U80" s="35" t="s">
        <v>193</v>
      </c>
      <c r="V80" s="35" t="s">
        <v>193</v>
      </c>
      <c r="W80" s="35" t="s">
        <v>193</v>
      </c>
      <c r="X80" s="35" t="s">
        <v>193</v>
      </c>
    </row>
    <row r="81" spans="1:24" ht="56.25">
      <c r="A81" s="25" t="s">
        <v>377</v>
      </c>
      <c r="B81" s="26" t="s">
        <v>378</v>
      </c>
      <c r="C81" s="265" t="s">
        <v>174</v>
      </c>
      <c r="D81" s="265" t="s">
        <v>193</v>
      </c>
      <c r="E81" s="265" t="s">
        <v>193</v>
      </c>
      <c r="F81" s="265" t="s">
        <v>193</v>
      </c>
      <c r="G81" s="265" t="s">
        <v>193</v>
      </c>
      <c r="H81" s="265" t="s">
        <v>193</v>
      </c>
      <c r="I81" s="265" t="s">
        <v>193</v>
      </c>
      <c r="J81" s="265" t="s">
        <v>193</v>
      </c>
      <c r="K81" s="265" t="s">
        <v>193</v>
      </c>
      <c r="L81" s="265" t="s">
        <v>193</v>
      </c>
      <c r="M81" s="265" t="s">
        <v>193</v>
      </c>
      <c r="N81" s="265" t="s">
        <v>193</v>
      </c>
      <c r="O81" s="265" t="s">
        <v>193</v>
      </c>
      <c r="P81" s="265" t="s">
        <v>193</v>
      </c>
      <c r="Q81" s="265" t="s">
        <v>193</v>
      </c>
      <c r="R81" s="265" t="s">
        <v>193</v>
      </c>
      <c r="S81" s="265" t="s">
        <v>193</v>
      </c>
      <c r="T81" s="265" t="s">
        <v>193</v>
      </c>
      <c r="U81" s="265" t="s">
        <v>193</v>
      </c>
      <c r="V81" s="265" t="s">
        <v>193</v>
      </c>
      <c r="W81" s="265" t="s">
        <v>193</v>
      </c>
      <c r="X81" s="265" t="s">
        <v>193</v>
      </c>
    </row>
    <row r="82" spans="1:24" ht="56.25">
      <c r="A82" s="25" t="s">
        <v>379</v>
      </c>
      <c r="B82" s="26" t="s">
        <v>380</v>
      </c>
      <c r="C82" s="265" t="s">
        <v>174</v>
      </c>
      <c r="D82" s="265" t="s">
        <v>193</v>
      </c>
      <c r="E82" s="265" t="s">
        <v>193</v>
      </c>
      <c r="F82" s="265" t="s">
        <v>193</v>
      </c>
      <c r="G82" s="265" t="s">
        <v>193</v>
      </c>
      <c r="H82" s="265" t="s">
        <v>193</v>
      </c>
      <c r="I82" s="265" t="s">
        <v>193</v>
      </c>
      <c r="J82" s="265" t="s">
        <v>193</v>
      </c>
      <c r="K82" s="265" t="s">
        <v>193</v>
      </c>
      <c r="L82" s="265" t="s">
        <v>193</v>
      </c>
      <c r="M82" s="265" t="s">
        <v>193</v>
      </c>
      <c r="N82" s="265" t="s">
        <v>193</v>
      </c>
      <c r="O82" s="265" t="s">
        <v>193</v>
      </c>
      <c r="P82" s="265" t="s">
        <v>193</v>
      </c>
      <c r="Q82" s="265" t="s">
        <v>193</v>
      </c>
      <c r="R82" s="265" t="s">
        <v>193</v>
      </c>
      <c r="S82" s="265" t="s">
        <v>193</v>
      </c>
      <c r="T82" s="265" t="s">
        <v>193</v>
      </c>
      <c r="U82" s="265" t="s">
        <v>193</v>
      </c>
      <c r="V82" s="265" t="s">
        <v>193</v>
      </c>
      <c r="W82" s="265" t="s">
        <v>193</v>
      </c>
      <c r="X82" s="265" t="s">
        <v>193</v>
      </c>
    </row>
    <row r="83" spans="1:24" ht="37.5">
      <c r="A83" s="25" t="s">
        <v>381</v>
      </c>
      <c r="B83" s="26" t="s">
        <v>382</v>
      </c>
      <c r="C83" s="265" t="s">
        <v>174</v>
      </c>
      <c r="D83" s="265" t="s">
        <v>193</v>
      </c>
      <c r="E83" s="265" t="s">
        <v>193</v>
      </c>
      <c r="F83" s="265" t="s">
        <v>193</v>
      </c>
      <c r="G83" s="265" t="s">
        <v>193</v>
      </c>
      <c r="H83" s="265" t="s">
        <v>193</v>
      </c>
      <c r="I83" s="265" t="s">
        <v>193</v>
      </c>
      <c r="J83" s="265" t="s">
        <v>193</v>
      </c>
      <c r="K83" s="265" t="s">
        <v>193</v>
      </c>
      <c r="L83" s="265" t="s">
        <v>193</v>
      </c>
      <c r="M83" s="265" t="s">
        <v>193</v>
      </c>
      <c r="N83" s="265" t="s">
        <v>193</v>
      </c>
      <c r="O83" s="265" t="s">
        <v>193</v>
      </c>
      <c r="P83" s="265" t="s">
        <v>193</v>
      </c>
      <c r="Q83" s="265" t="s">
        <v>193</v>
      </c>
      <c r="R83" s="265" t="s">
        <v>193</v>
      </c>
      <c r="S83" s="265" t="s">
        <v>193</v>
      </c>
      <c r="T83" s="265" t="s">
        <v>193</v>
      </c>
      <c r="U83" s="265" t="s">
        <v>193</v>
      </c>
      <c r="V83" s="265" t="s">
        <v>193</v>
      </c>
      <c r="W83" s="265" t="s">
        <v>193</v>
      </c>
      <c r="X83" s="265" t="s">
        <v>193</v>
      </c>
    </row>
    <row r="84" spans="1:24" ht="75">
      <c r="A84" s="33" t="s">
        <v>381</v>
      </c>
      <c r="B84" s="55" t="s">
        <v>383</v>
      </c>
      <c r="C84" s="35" t="s">
        <v>384</v>
      </c>
      <c r="D84" s="201" t="s">
        <v>193</v>
      </c>
      <c r="E84" s="201" t="s">
        <v>193</v>
      </c>
      <c r="F84" s="201" t="s">
        <v>193</v>
      </c>
      <c r="G84" s="201" t="s">
        <v>193</v>
      </c>
      <c r="H84" s="201" t="s">
        <v>193</v>
      </c>
      <c r="I84" s="201" t="s">
        <v>193</v>
      </c>
      <c r="J84" s="201" t="s">
        <v>193</v>
      </c>
      <c r="K84" s="201" t="s">
        <v>193</v>
      </c>
      <c r="L84" s="201" t="s">
        <v>193</v>
      </c>
      <c r="M84" s="201" t="s">
        <v>193</v>
      </c>
      <c r="N84" s="201" t="s">
        <v>193</v>
      </c>
      <c r="O84" s="201" t="s">
        <v>193</v>
      </c>
      <c r="P84" s="201" t="s">
        <v>193</v>
      </c>
      <c r="Q84" s="201" t="s">
        <v>193</v>
      </c>
      <c r="R84" s="201" t="s">
        <v>193</v>
      </c>
      <c r="S84" s="201" t="s">
        <v>193</v>
      </c>
      <c r="T84" s="201" t="s">
        <v>193</v>
      </c>
      <c r="U84" s="201" t="s">
        <v>193</v>
      </c>
      <c r="V84" s="201" t="s">
        <v>193</v>
      </c>
      <c r="W84" s="201" t="s">
        <v>193</v>
      </c>
      <c r="X84" s="201" t="s">
        <v>193</v>
      </c>
    </row>
    <row r="85" spans="1:24" ht="56.25">
      <c r="A85" s="33" t="s">
        <v>381</v>
      </c>
      <c r="B85" s="55" t="s">
        <v>385</v>
      </c>
      <c r="C85" s="35" t="s">
        <v>386</v>
      </c>
      <c r="D85" s="201" t="s">
        <v>193</v>
      </c>
      <c r="E85" s="201" t="s">
        <v>193</v>
      </c>
      <c r="F85" s="201" t="s">
        <v>193</v>
      </c>
      <c r="G85" s="201" t="s">
        <v>193</v>
      </c>
      <c r="H85" s="201" t="s">
        <v>193</v>
      </c>
      <c r="I85" s="201" t="s">
        <v>193</v>
      </c>
      <c r="J85" s="201" t="s">
        <v>193</v>
      </c>
      <c r="K85" s="201" t="s">
        <v>193</v>
      </c>
      <c r="L85" s="201" t="s">
        <v>193</v>
      </c>
      <c r="M85" s="201" t="s">
        <v>193</v>
      </c>
      <c r="N85" s="201" t="s">
        <v>193</v>
      </c>
      <c r="O85" s="201" t="s">
        <v>193</v>
      </c>
      <c r="P85" s="201" t="s">
        <v>193</v>
      </c>
      <c r="Q85" s="201" t="s">
        <v>193</v>
      </c>
      <c r="R85" s="201" t="s">
        <v>193</v>
      </c>
      <c r="S85" s="201" t="s">
        <v>193</v>
      </c>
      <c r="T85" s="201" t="s">
        <v>193</v>
      </c>
      <c r="U85" s="201" t="s">
        <v>193</v>
      </c>
      <c r="V85" s="201" t="s">
        <v>193</v>
      </c>
      <c r="W85" s="201" t="s">
        <v>193</v>
      </c>
      <c r="X85" s="201" t="s">
        <v>193</v>
      </c>
    </row>
  </sheetData>
  <mergeCells count="29">
    <mergeCell ref="V11:V13"/>
    <mergeCell ref="W11:X12"/>
    <mergeCell ref="H12:H13"/>
    <mergeCell ref="I12:I13"/>
    <mergeCell ref="J12:J13"/>
    <mergeCell ref="K12:K13"/>
    <mergeCell ref="R12:S12"/>
    <mergeCell ref="T12:U12"/>
    <mergeCell ref="A9:X9"/>
    <mergeCell ref="A10:V10"/>
    <mergeCell ref="A11:A13"/>
    <mergeCell ref="B11:B13"/>
    <mergeCell ref="C11:C13"/>
    <mergeCell ref="D11:D13"/>
    <mergeCell ref="E11:E13"/>
    <mergeCell ref="F11:F13"/>
    <mergeCell ref="G11:G13"/>
    <mergeCell ref="H11:K11"/>
    <mergeCell ref="L11:M12"/>
    <mergeCell ref="N11:N13"/>
    <mergeCell ref="O11:O13"/>
    <mergeCell ref="P11:P13"/>
    <mergeCell ref="Q11:Q13"/>
    <mergeCell ref="R11:U11"/>
    <mergeCell ref="A4:X4"/>
    <mergeCell ref="A5:X5"/>
    <mergeCell ref="A6:X6"/>
    <mergeCell ref="A7:X7"/>
    <mergeCell ref="A8:X8"/>
  </mergeCells>
  <pageMargins left="0.70833333333333304" right="0.70833333333333304" top="0.74861111111111101" bottom="0.74791666666666701" header="0.31527777777777799" footer="0.51180555555555496"/>
  <pageSetup paperSize="8" firstPageNumber="0" orientation="landscape" horizontalDpi="300" verticalDpi="300"/>
  <headerFooter>
    <oddHeader>&amp;C&amp;P</oddHeader>
  </headerFooter>
  <colBreaks count="1" manualBreakCount="1">
    <brk id="13" max="1048575"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BL84"/>
  <sheetViews>
    <sheetView zoomScale="65" zoomScaleNormal="65" workbookViewId="0">
      <selection activeCell="E90" sqref="E90"/>
    </sheetView>
  </sheetViews>
  <sheetFormatPr defaultRowHeight="15.75"/>
  <cols>
    <col min="1" max="1" width="10.5" style="271" customWidth="1"/>
    <col min="2" max="2" width="37.375" style="216" customWidth="1"/>
    <col min="3" max="3" width="21.5" style="216" customWidth="1"/>
    <col min="4" max="4" width="18.875" style="216" customWidth="1"/>
    <col min="5" max="5" width="10.875" style="216" customWidth="1"/>
    <col min="6" max="6" width="8.5" style="216" customWidth="1"/>
    <col min="7" max="7" width="9.5" style="216" customWidth="1"/>
    <col min="8" max="8" width="9.75" style="216" customWidth="1"/>
    <col min="9" max="9" width="9.375" style="216" customWidth="1"/>
    <col min="10" max="64" width="9" style="216" customWidth="1"/>
    <col min="65" max="1025" width="9" customWidth="1"/>
  </cols>
  <sheetData>
    <row r="1" spans="1:64" ht="18.75">
      <c r="J1" s="2" t="s">
        <v>1204</v>
      </c>
    </row>
    <row r="2" spans="1:64">
      <c r="J2" s="4" t="s">
        <v>1</v>
      </c>
    </row>
    <row r="3" spans="1:64">
      <c r="J3" s="4" t="s">
        <v>2</v>
      </c>
    </row>
    <row r="4" spans="1:64" ht="18.75">
      <c r="J4" s="75"/>
    </row>
    <row r="5" spans="1:64" ht="15" customHeight="1">
      <c r="A5" s="401" t="s">
        <v>1205</v>
      </c>
      <c r="B5" s="401"/>
      <c r="C5" s="401"/>
      <c r="D5" s="401"/>
      <c r="E5" s="401"/>
      <c r="F5" s="401"/>
      <c r="G5" s="401"/>
      <c r="H5" s="401"/>
      <c r="I5" s="401"/>
      <c r="J5" s="401"/>
    </row>
    <row r="6" spans="1:64">
      <c r="A6" s="256"/>
      <c r="B6" s="17"/>
      <c r="C6" s="17"/>
      <c r="D6" s="17"/>
      <c r="E6" s="17"/>
      <c r="F6" s="17"/>
      <c r="G6" s="17"/>
      <c r="H6" s="17"/>
      <c r="I6" s="17"/>
      <c r="J6" s="17"/>
    </row>
    <row r="7" spans="1:64">
      <c r="A7" s="420" t="s">
        <v>1206</v>
      </c>
      <c r="B7" s="420"/>
      <c r="C7" s="420"/>
      <c r="D7" s="420"/>
      <c r="E7" s="420"/>
      <c r="F7" s="420"/>
      <c r="G7" s="420"/>
      <c r="H7" s="420"/>
      <c r="I7" s="420"/>
      <c r="J7" s="420"/>
      <c r="K7" s="212"/>
      <c r="L7" s="212"/>
      <c r="M7" s="212"/>
      <c r="N7" s="212"/>
      <c r="O7" s="212"/>
      <c r="P7" s="212"/>
      <c r="Q7" s="212"/>
      <c r="R7" s="264"/>
      <c r="S7" s="217"/>
    </row>
    <row r="8" spans="1:64">
      <c r="A8" s="361" t="s">
        <v>1142</v>
      </c>
      <c r="B8" s="361"/>
      <c r="C8" s="361"/>
      <c r="D8" s="361"/>
      <c r="E8" s="361"/>
      <c r="F8" s="361"/>
      <c r="G8" s="361"/>
      <c r="H8" s="361"/>
      <c r="I8" s="361"/>
      <c r="J8" s="361"/>
      <c r="K8" s="137"/>
      <c r="L8" s="137"/>
      <c r="M8" s="137"/>
      <c r="N8" s="137"/>
      <c r="O8" s="137"/>
      <c r="P8" s="137"/>
      <c r="Q8" s="137"/>
      <c r="R8" s="264"/>
      <c r="S8" s="217"/>
    </row>
    <row r="9" spans="1:64">
      <c r="A9" s="361"/>
      <c r="B9" s="361"/>
      <c r="C9" s="361"/>
      <c r="D9" s="361"/>
      <c r="E9" s="361"/>
      <c r="F9" s="361"/>
      <c r="G9" s="361"/>
      <c r="H9" s="361"/>
      <c r="I9" s="361"/>
      <c r="J9" s="361"/>
      <c r="K9" s="156"/>
      <c r="L9" s="156"/>
      <c r="M9" s="156"/>
      <c r="N9" s="156"/>
      <c r="O9" s="156"/>
      <c r="P9" s="156"/>
      <c r="Q9" s="156"/>
      <c r="R9" s="264"/>
      <c r="S9" s="217"/>
    </row>
    <row r="10" spans="1:64">
      <c r="A10" s="363" t="s">
        <v>836</v>
      </c>
      <c r="B10" s="363"/>
      <c r="C10" s="363"/>
      <c r="D10" s="363"/>
      <c r="E10" s="363"/>
      <c r="F10" s="363"/>
      <c r="G10" s="363"/>
      <c r="H10" s="363"/>
      <c r="I10" s="363"/>
      <c r="J10" s="363"/>
    </row>
    <row r="11" spans="1:64">
      <c r="A11" s="272"/>
      <c r="H11" s="273"/>
      <c r="I11" s="272"/>
      <c r="J11" s="272"/>
      <c r="K11" s="272"/>
      <c r="L11" s="272"/>
      <c r="M11" s="272"/>
      <c r="N11" s="272"/>
      <c r="O11" s="272"/>
      <c r="P11" s="272"/>
      <c r="Q11" s="272"/>
      <c r="R11" s="272"/>
      <c r="S11" s="272"/>
      <c r="T11" s="272"/>
      <c r="U11" s="272"/>
      <c r="V11" s="272"/>
      <c r="W11" s="272"/>
      <c r="X11" s="272"/>
      <c r="Y11" s="272"/>
      <c r="Z11" s="272"/>
      <c r="AA11" s="272"/>
      <c r="AB11" s="272"/>
      <c r="AC11" s="272"/>
      <c r="AD11" s="272"/>
      <c r="AE11" s="272"/>
      <c r="AF11" s="272"/>
      <c r="AG11" s="272"/>
      <c r="AH11" s="272"/>
      <c r="AI11" s="272"/>
      <c r="AJ11" s="272"/>
      <c r="AK11" s="272"/>
      <c r="AL11" s="272"/>
      <c r="AM11" s="272"/>
      <c r="AN11" s="272"/>
      <c r="AO11" s="272"/>
      <c r="AP11" s="272"/>
      <c r="AQ11" s="272"/>
      <c r="AR11" s="272"/>
      <c r="AS11" s="272"/>
      <c r="AT11" s="272"/>
      <c r="AU11" s="272"/>
      <c r="AV11" s="272"/>
      <c r="AW11" s="272"/>
      <c r="AX11" s="272"/>
      <c r="AY11" s="272"/>
      <c r="AZ11" s="272"/>
      <c r="BA11" s="272"/>
      <c r="BB11" s="272"/>
      <c r="BC11" s="272"/>
      <c r="BD11" s="272"/>
      <c r="BE11" s="272"/>
      <c r="BF11" s="272"/>
      <c r="BG11" s="272"/>
      <c r="BH11" s="272"/>
      <c r="BI11" s="272"/>
      <c r="BJ11" s="272"/>
      <c r="BK11" s="272"/>
      <c r="BL11" s="272"/>
    </row>
    <row r="12" spans="1:64" s="274" customFormat="1" ht="34.5" customHeight="1">
      <c r="A12" s="409" t="s">
        <v>945</v>
      </c>
      <c r="B12" s="409" t="s">
        <v>1207</v>
      </c>
      <c r="C12" s="409" t="s">
        <v>1208</v>
      </c>
      <c r="D12" s="409" t="s">
        <v>1209</v>
      </c>
      <c r="E12" s="409" t="s">
        <v>1210</v>
      </c>
      <c r="F12" s="409"/>
      <c r="G12" s="409"/>
      <c r="H12" s="409"/>
      <c r="I12" s="409"/>
      <c r="J12" s="409"/>
    </row>
    <row r="13" spans="1:64" ht="34.5" customHeight="1">
      <c r="A13" s="409"/>
      <c r="B13" s="409"/>
      <c r="C13" s="409"/>
      <c r="D13" s="409"/>
      <c r="E13" s="224">
        <v>2018</v>
      </c>
      <c r="F13" s="224">
        <v>2019</v>
      </c>
      <c r="G13" s="224">
        <v>2020</v>
      </c>
      <c r="H13" s="224">
        <v>2021</v>
      </c>
      <c r="I13" s="224">
        <v>2022</v>
      </c>
      <c r="J13" s="224">
        <v>2023</v>
      </c>
      <c r="K13" s="272"/>
      <c r="L13" s="272"/>
      <c r="M13" s="272"/>
      <c r="N13" s="272"/>
      <c r="O13" s="272"/>
      <c r="P13" s="272"/>
      <c r="Q13" s="272"/>
      <c r="R13" s="272"/>
      <c r="S13" s="272"/>
      <c r="T13" s="272"/>
      <c r="U13" s="272"/>
      <c r="V13" s="272"/>
      <c r="W13" s="272"/>
      <c r="X13" s="272"/>
      <c r="Y13" s="272"/>
      <c r="Z13" s="272"/>
      <c r="AA13" s="272"/>
      <c r="AB13" s="272"/>
      <c r="AC13" s="272"/>
      <c r="AD13" s="272"/>
      <c r="AE13" s="272"/>
      <c r="AF13" s="272"/>
      <c r="AG13" s="272"/>
      <c r="AH13" s="272"/>
      <c r="AI13" s="272"/>
      <c r="AJ13" s="272"/>
      <c r="AK13" s="272"/>
      <c r="AL13" s="272"/>
      <c r="AM13" s="272"/>
      <c r="AN13" s="272"/>
      <c r="AO13" s="272"/>
      <c r="AP13" s="272"/>
      <c r="AQ13" s="272"/>
      <c r="AR13" s="272"/>
      <c r="AS13" s="272"/>
      <c r="AT13" s="272"/>
      <c r="AU13" s="272"/>
      <c r="AV13" s="272"/>
      <c r="AW13" s="272"/>
      <c r="AX13" s="272"/>
      <c r="AY13" s="272"/>
      <c r="AZ13" s="272"/>
      <c r="BA13" s="272"/>
      <c r="BB13" s="272"/>
      <c r="BC13" s="272"/>
      <c r="BD13" s="272"/>
      <c r="BE13" s="272"/>
      <c r="BF13" s="272"/>
      <c r="BG13" s="272"/>
      <c r="BH13" s="272"/>
      <c r="BI13" s="272"/>
      <c r="BJ13" s="272"/>
      <c r="BK13" s="272"/>
      <c r="BL13" s="272"/>
    </row>
    <row r="14" spans="1:64" ht="15.75" customHeight="1">
      <c r="A14" s="222">
        <v>1</v>
      </c>
      <c r="B14" s="222">
        <v>2</v>
      </c>
      <c r="C14" s="222">
        <v>3</v>
      </c>
      <c r="D14" s="222">
        <v>4</v>
      </c>
      <c r="E14" s="275" t="s">
        <v>112</v>
      </c>
      <c r="F14" s="275" t="s">
        <v>113</v>
      </c>
      <c r="G14" s="275" t="s">
        <v>114</v>
      </c>
      <c r="H14" s="275" t="s">
        <v>115</v>
      </c>
      <c r="I14" s="275" t="s">
        <v>116</v>
      </c>
      <c r="J14" s="275" t="s">
        <v>117</v>
      </c>
      <c r="K14" s="272"/>
      <c r="L14" s="272"/>
      <c r="M14" s="272"/>
      <c r="N14" s="272"/>
      <c r="O14" s="272"/>
      <c r="P14" s="272"/>
      <c r="Q14" s="272"/>
      <c r="R14" s="272"/>
      <c r="S14" s="272"/>
      <c r="T14" s="272"/>
      <c r="U14" s="272"/>
      <c r="V14" s="272"/>
      <c r="W14" s="272"/>
      <c r="X14" s="272"/>
      <c r="Y14" s="272"/>
      <c r="Z14" s="272"/>
      <c r="AA14" s="272"/>
      <c r="AB14" s="272"/>
      <c r="AC14" s="272"/>
      <c r="AD14" s="272"/>
      <c r="AE14" s="272"/>
      <c r="AF14" s="272"/>
      <c r="AG14" s="272"/>
      <c r="AH14" s="272"/>
      <c r="AI14" s="272"/>
      <c r="AJ14" s="272"/>
      <c r="AK14" s="272"/>
      <c r="AL14" s="272"/>
      <c r="AM14" s="272"/>
      <c r="AN14" s="272"/>
      <c r="AO14" s="272"/>
      <c r="AP14" s="272"/>
      <c r="AQ14" s="272"/>
      <c r="AR14" s="272"/>
      <c r="AS14" s="272"/>
      <c r="AT14" s="272"/>
      <c r="AU14" s="272"/>
      <c r="AV14" s="272"/>
      <c r="AW14" s="272"/>
      <c r="AX14" s="272"/>
      <c r="AY14" s="272"/>
      <c r="AZ14" s="272"/>
      <c r="BA14" s="272"/>
      <c r="BB14" s="272"/>
      <c r="BC14" s="272"/>
      <c r="BD14" s="272"/>
      <c r="BE14" s="272"/>
      <c r="BF14" s="272"/>
      <c r="BG14" s="272"/>
      <c r="BH14" s="272"/>
      <c r="BI14" s="272"/>
      <c r="BJ14" s="272"/>
      <c r="BK14" s="272"/>
      <c r="BL14" s="272"/>
    </row>
    <row r="15" spans="1:64" ht="109.5" customHeight="1">
      <c r="A15" s="227">
        <v>1</v>
      </c>
      <c r="B15" s="276" t="s">
        <v>1211</v>
      </c>
      <c r="C15" s="276" t="s">
        <v>1212</v>
      </c>
      <c r="D15" s="276" t="s">
        <v>1213</v>
      </c>
      <c r="E15" s="277">
        <v>105.3</v>
      </c>
      <c r="F15" s="277">
        <v>107.4</v>
      </c>
      <c r="G15" s="277">
        <v>103.6</v>
      </c>
      <c r="H15" s="277">
        <v>103.7</v>
      </c>
      <c r="I15" s="277">
        <v>103.7</v>
      </c>
      <c r="J15" s="277">
        <v>103.8</v>
      </c>
      <c r="K15" s="217"/>
      <c r="L15" s="217"/>
      <c r="M15" s="217"/>
      <c r="N15" s="217"/>
      <c r="O15" s="217"/>
      <c r="P15" s="217"/>
      <c r="Q15" s="217"/>
      <c r="R15" s="217"/>
      <c r="S15" s="217"/>
      <c r="T15" s="217"/>
      <c r="U15" s="217"/>
      <c r="V15" s="217"/>
      <c r="W15" s="217"/>
      <c r="X15" s="217"/>
      <c r="Y15" s="217"/>
      <c r="Z15" s="217"/>
      <c r="AA15" s="217"/>
      <c r="AB15" s="217"/>
      <c r="AC15" s="217"/>
      <c r="AD15" s="217"/>
      <c r="AE15" s="217"/>
      <c r="AF15" s="217"/>
      <c r="AG15" s="217"/>
      <c r="AH15" s="217"/>
      <c r="AI15" s="217"/>
      <c r="AJ15" s="217"/>
      <c r="AK15" s="217"/>
      <c r="AL15" s="217"/>
      <c r="AM15" s="217"/>
      <c r="AN15" s="217"/>
      <c r="AO15" s="217"/>
      <c r="AP15" s="217"/>
      <c r="AQ15" s="217"/>
      <c r="AR15" s="217"/>
      <c r="AS15" s="217"/>
      <c r="AT15" s="217"/>
      <c r="AU15" s="217"/>
      <c r="AV15" s="217"/>
      <c r="AW15" s="217"/>
      <c r="AX15" s="217"/>
      <c r="AY15" s="217"/>
      <c r="AZ15" s="217"/>
      <c r="BA15" s="217"/>
      <c r="BB15" s="217"/>
      <c r="BC15" s="217"/>
      <c r="BD15" s="217"/>
      <c r="BE15" s="217"/>
      <c r="BF15" s="217"/>
      <c r="BG15" s="217"/>
      <c r="BH15" s="217"/>
      <c r="BI15" s="217"/>
      <c r="BJ15" s="217"/>
      <c r="BK15" s="217"/>
      <c r="BL15" s="217"/>
    </row>
    <row r="16" spans="1:64" ht="74.25" customHeight="1">
      <c r="A16" s="227">
        <v>2</v>
      </c>
      <c r="B16" s="276" t="s">
        <v>1214</v>
      </c>
      <c r="C16" s="276" t="s">
        <v>1215</v>
      </c>
      <c r="D16" s="276" t="s">
        <v>1216</v>
      </c>
      <c r="E16" s="278">
        <v>104.6</v>
      </c>
      <c r="F16" s="278"/>
      <c r="G16" s="278"/>
      <c r="H16" s="278"/>
      <c r="I16" s="278"/>
      <c r="J16" s="278"/>
      <c r="K16" s="217"/>
      <c r="L16" s="217"/>
      <c r="M16" s="217"/>
      <c r="N16" s="217"/>
      <c r="O16" s="217"/>
      <c r="P16" s="217"/>
      <c r="Q16" s="217"/>
      <c r="R16" s="217"/>
      <c r="S16" s="217"/>
      <c r="T16" s="217"/>
      <c r="U16" s="217"/>
      <c r="V16" s="217"/>
      <c r="W16" s="217"/>
      <c r="X16" s="217"/>
      <c r="Y16" s="217"/>
      <c r="Z16" s="217"/>
      <c r="AA16" s="217"/>
      <c r="AB16" s="217"/>
      <c r="AC16" s="217"/>
      <c r="AD16" s="217"/>
      <c r="AE16" s="217"/>
      <c r="AF16" s="217"/>
      <c r="AG16" s="217"/>
      <c r="AH16" s="217"/>
      <c r="AI16" s="217"/>
      <c r="AJ16" s="217"/>
      <c r="AK16" s="217"/>
      <c r="AL16" s="217"/>
      <c r="AM16" s="217"/>
      <c r="AN16" s="217"/>
      <c r="AO16" s="217"/>
      <c r="AP16" s="217"/>
      <c r="AQ16" s="217"/>
      <c r="AR16" s="217"/>
      <c r="AS16" s="217"/>
      <c r="AT16" s="217"/>
      <c r="AU16" s="217"/>
      <c r="AV16" s="217"/>
      <c r="AW16" s="217"/>
      <c r="AX16" s="217"/>
      <c r="AY16" s="217"/>
      <c r="AZ16" s="217"/>
      <c r="BA16" s="217"/>
      <c r="BB16" s="217"/>
      <c r="BC16" s="217"/>
      <c r="BD16" s="217"/>
      <c r="BE16" s="217"/>
      <c r="BF16" s="217"/>
      <c r="BG16" s="217"/>
      <c r="BH16" s="217"/>
      <c r="BI16" s="217"/>
      <c r="BJ16" s="217"/>
      <c r="BK16" s="217"/>
      <c r="BL16" s="217"/>
    </row>
    <row r="17" spans="1:64" ht="66" customHeight="1">
      <c r="A17" s="227"/>
      <c r="B17" s="276"/>
      <c r="C17" s="276"/>
      <c r="D17" s="276"/>
      <c r="E17" s="276"/>
      <c r="F17" s="276"/>
      <c r="G17" s="279"/>
      <c r="H17" s="280"/>
      <c r="I17" s="234"/>
      <c r="J17" s="280"/>
      <c r="K17" s="217"/>
      <c r="L17" s="217"/>
      <c r="M17" s="217"/>
      <c r="N17" s="217"/>
      <c r="O17" s="217"/>
      <c r="P17" s="217"/>
      <c r="Q17" s="217"/>
      <c r="R17" s="217"/>
      <c r="S17" s="217"/>
      <c r="T17" s="217"/>
      <c r="U17" s="217"/>
      <c r="V17" s="217"/>
      <c r="W17" s="217"/>
      <c r="X17" s="217"/>
      <c r="Y17" s="217"/>
      <c r="Z17" s="217"/>
      <c r="AA17" s="217"/>
      <c r="AB17" s="217"/>
      <c r="AC17" s="217"/>
      <c r="AD17" s="217"/>
      <c r="AE17" s="217"/>
      <c r="AF17" s="217"/>
      <c r="AG17" s="217"/>
      <c r="AH17" s="217"/>
      <c r="AI17" s="217"/>
      <c r="AJ17" s="217"/>
      <c r="AK17" s="217"/>
      <c r="AL17" s="217"/>
      <c r="AM17" s="217"/>
      <c r="AN17" s="217"/>
      <c r="AO17" s="217"/>
      <c r="AP17" s="217"/>
      <c r="AQ17" s="217"/>
      <c r="AR17" s="217"/>
      <c r="AS17" s="217"/>
      <c r="AT17" s="217"/>
      <c r="AU17" s="217"/>
      <c r="AV17" s="217"/>
      <c r="AW17" s="217"/>
      <c r="AX17" s="217"/>
      <c r="AY17" s="217"/>
      <c r="AZ17" s="217"/>
      <c r="BA17" s="217"/>
      <c r="BB17" s="217"/>
      <c r="BC17" s="217"/>
      <c r="BD17" s="217"/>
      <c r="BE17" s="217"/>
      <c r="BF17" s="217"/>
      <c r="BG17" s="217"/>
      <c r="BH17" s="217"/>
      <c r="BI17" s="217"/>
      <c r="BJ17" s="217"/>
      <c r="BK17" s="217"/>
      <c r="BL17" s="217"/>
    </row>
    <row r="18" spans="1:64" ht="39" customHeight="1">
      <c r="A18" s="281" t="s">
        <v>201</v>
      </c>
      <c r="B18" s="276" t="s">
        <v>201</v>
      </c>
      <c r="C18" s="276"/>
      <c r="D18" s="276"/>
      <c r="E18" s="276"/>
      <c r="F18" s="276"/>
      <c r="G18" s="279"/>
      <c r="H18" s="280"/>
      <c r="I18" s="234"/>
      <c r="J18" s="280"/>
      <c r="K18" s="217"/>
      <c r="L18" s="217"/>
      <c r="M18" s="217"/>
      <c r="N18" s="217"/>
      <c r="O18" s="217"/>
      <c r="P18" s="217"/>
      <c r="Q18" s="217"/>
      <c r="R18" s="217"/>
      <c r="S18" s="217"/>
      <c r="T18" s="217"/>
      <c r="U18" s="217"/>
      <c r="V18" s="217"/>
      <c r="W18" s="217"/>
      <c r="X18" s="217"/>
      <c r="Y18" s="217"/>
      <c r="Z18" s="217"/>
      <c r="AA18" s="217"/>
      <c r="AB18" s="217"/>
      <c r="AC18" s="217"/>
      <c r="AD18" s="217"/>
      <c r="AE18" s="217"/>
      <c r="AF18" s="217"/>
      <c r="AG18" s="217"/>
      <c r="AH18" s="217"/>
      <c r="AI18" s="217"/>
      <c r="AJ18" s="217"/>
      <c r="AK18" s="217"/>
      <c r="AL18" s="217"/>
      <c r="AM18" s="217"/>
      <c r="AN18" s="217"/>
      <c r="AO18" s="217"/>
      <c r="AP18" s="217"/>
      <c r="AQ18" s="217"/>
      <c r="AR18" s="217"/>
      <c r="AS18" s="217"/>
      <c r="AT18" s="217"/>
      <c r="AU18" s="217"/>
      <c r="AV18" s="217"/>
      <c r="AW18" s="217"/>
      <c r="AX18" s="217"/>
      <c r="AY18" s="217"/>
      <c r="AZ18" s="217"/>
      <c r="BA18" s="217"/>
      <c r="BB18" s="217"/>
      <c r="BC18" s="217"/>
      <c r="BD18" s="217"/>
      <c r="BE18" s="217"/>
      <c r="BF18" s="217"/>
      <c r="BG18" s="217"/>
      <c r="BH18" s="217"/>
      <c r="BI18" s="217"/>
      <c r="BJ18" s="217"/>
      <c r="BK18" s="217"/>
      <c r="BL18" s="217"/>
    </row>
    <row r="19" spans="1:64" ht="48.75" customHeight="1">
      <c r="A19" s="219"/>
      <c r="B19" s="282"/>
      <c r="C19" s="282"/>
      <c r="D19" s="282"/>
      <c r="E19" s="282"/>
      <c r="F19" s="282"/>
      <c r="G19" s="282"/>
      <c r="H19" s="283"/>
      <c r="I19" s="271"/>
      <c r="J19" s="271"/>
      <c r="L19" s="217"/>
      <c r="M19" s="217"/>
      <c r="N19" s="217"/>
      <c r="O19" s="217"/>
      <c r="P19" s="217"/>
      <c r="Q19" s="217"/>
      <c r="R19" s="217"/>
      <c r="S19" s="217"/>
      <c r="T19" s="217"/>
      <c r="U19" s="217"/>
      <c r="V19" s="217"/>
      <c r="W19" s="217"/>
      <c r="X19" s="217"/>
      <c r="Y19" s="217"/>
      <c r="Z19" s="217"/>
      <c r="AA19" s="217"/>
      <c r="AB19" s="217"/>
      <c r="AC19" s="217"/>
      <c r="AD19" s="217"/>
      <c r="AE19" s="217"/>
      <c r="AF19" s="217"/>
      <c r="AG19" s="217"/>
      <c r="AH19" s="217"/>
      <c r="AI19" s="217"/>
      <c r="AJ19" s="217"/>
      <c r="AK19" s="217"/>
      <c r="AL19" s="217"/>
      <c r="AM19" s="217"/>
      <c r="AN19" s="217"/>
      <c r="AO19" s="217"/>
      <c r="AP19" s="217"/>
      <c r="AQ19" s="217"/>
      <c r="AR19" s="217"/>
      <c r="AS19" s="217"/>
      <c r="AT19" s="217"/>
      <c r="AU19" s="217"/>
      <c r="AV19" s="217"/>
      <c r="AW19" s="217"/>
      <c r="AX19" s="217"/>
      <c r="AY19" s="217"/>
      <c r="AZ19" s="217"/>
      <c r="BA19" s="217"/>
      <c r="BB19" s="217"/>
      <c r="BC19" s="217"/>
      <c r="BD19" s="217"/>
      <c r="BE19" s="217"/>
      <c r="BF19" s="217"/>
      <c r="BG19" s="217"/>
      <c r="BH19" s="217"/>
      <c r="BI19" s="217"/>
      <c r="BJ19" s="217"/>
      <c r="BK19" s="217"/>
      <c r="BL19" s="217"/>
    </row>
    <row r="20" spans="1:64">
      <c r="A20" s="219"/>
      <c r="B20" s="217"/>
      <c r="C20" s="217"/>
      <c r="D20" s="217"/>
      <c r="E20" s="217"/>
      <c r="F20" s="217"/>
      <c r="G20" s="217"/>
      <c r="H20" s="217"/>
      <c r="I20" s="217"/>
      <c r="J20" s="217"/>
      <c r="K20" s="217"/>
      <c r="L20" s="217"/>
      <c r="M20" s="217"/>
      <c r="N20" s="217"/>
      <c r="O20" s="217"/>
      <c r="P20" s="217"/>
      <c r="Q20" s="217"/>
      <c r="R20" s="217"/>
      <c r="S20" s="217"/>
      <c r="T20" s="217"/>
      <c r="U20" s="217"/>
      <c r="V20" s="217"/>
      <c r="W20" s="217"/>
      <c r="X20" s="217"/>
      <c r="Y20" s="217"/>
      <c r="Z20" s="217"/>
      <c r="AA20" s="217"/>
      <c r="AB20" s="217"/>
      <c r="AC20" s="217"/>
      <c r="AD20" s="217"/>
      <c r="AE20" s="217"/>
      <c r="AF20" s="217"/>
      <c r="AG20" s="217"/>
      <c r="AH20" s="217"/>
      <c r="AI20" s="217"/>
      <c r="AJ20" s="217"/>
      <c r="AK20" s="217"/>
      <c r="AL20" s="217"/>
      <c r="AM20" s="217"/>
      <c r="AN20" s="217"/>
      <c r="AO20" s="217"/>
      <c r="AP20" s="217"/>
      <c r="AQ20" s="217"/>
      <c r="AR20" s="217"/>
      <c r="AS20" s="217"/>
      <c r="AT20" s="217"/>
      <c r="AU20" s="217"/>
      <c r="AV20" s="217"/>
      <c r="AW20" s="217"/>
      <c r="AX20" s="217"/>
      <c r="AY20" s="217"/>
      <c r="AZ20" s="217"/>
      <c r="BA20" s="217"/>
      <c r="BB20" s="217"/>
      <c r="BC20" s="217"/>
      <c r="BD20" s="217"/>
      <c r="BE20" s="217"/>
      <c r="BF20" s="217"/>
      <c r="BG20" s="217"/>
      <c r="BH20" s="217"/>
      <c r="BI20" s="217"/>
      <c r="BJ20" s="217"/>
      <c r="BK20" s="217"/>
      <c r="BL20" s="217"/>
    </row>
    <row r="21" spans="1:64">
      <c r="A21" s="219"/>
      <c r="B21" s="217"/>
      <c r="C21" s="217"/>
      <c r="D21" s="217"/>
      <c r="E21" s="217"/>
      <c r="F21" s="217"/>
      <c r="G21" s="217"/>
      <c r="H21" s="217"/>
      <c r="I21" s="217"/>
      <c r="J21" s="217"/>
      <c r="K21" s="217"/>
      <c r="L21" s="217"/>
      <c r="M21" s="217"/>
      <c r="N21" s="217"/>
      <c r="O21" s="217"/>
      <c r="P21" s="217"/>
      <c r="Q21" s="217"/>
      <c r="R21" s="217"/>
      <c r="S21" s="217"/>
      <c r="T21" s="217"/>
      <c r="U21" s="217"/>
      <c r="V21" s="217"/>
      <c r="W21" s="217"/>
      <c r="X21" s="217"/>
      <c r="Y21" s="217"/>
      <c r="Z21" s="217"/>
      <c r="AA21" s="217"/>
      <c r="AB21" s="217"/>
      <c r="AC21" s="217"/>
      <c r="AD21" s="217"/>
      <c r="AE21" s="217"/>
      <c r="AF21" s="217"/>
      <c r="AG21" s="217"/>
      <c r="AH21" s="217"/>
      <c r="AI21" s="217"/>
      <c r="AJ21" s="217"/>
      <c r="AK21" s="217"/>
      <c r="AL21" s="217"/>
      <c r="AM21" s="217"/>
      <c r="AN21" s="217"/>
      <c r="AO21" s="217"/>
      <c r="AP21" s="217"/>
      <c r="AQ21" s="217"/>
      <c r="AR21" s="217"/>
      <c r="AS21" s="217"/>
      <c r="AT21" s="217"/>
      <c r="AU21" s="217"/>
      <c r="AV21" s="217"/>
      <c r="AW21" s="217"/>
      <c r="AX21" s="217"/>
      <c r="AY21" s="217"/>
      <c r="AZ21" s="217"/>
      <c r="BA21" s="217"/>
      <c r="BB21" s="217"/>
      <c r="BC21" s="217"/>
      <c r="BD21" s="217"/>
      <c r="BE21" s="217"/>
      <c r="BF21" s="217"/>
      <c r="BG21" s="217"/>
      <c r="BH21" s="217"/>
      <c r="BI21" s="217"/>
      <c r="BJ21" s="217"/>
      <c r="BK21" s="217"/>
      <c r="BL21" s="217"/>
    </row>
    <row r="22" spans="1:64" ht="51.75" customHeight="1">
      <c r="A22" s="219"/>
      <c r="B22" s="217"/>
      <c r="C22" s="217"/>
      <c r="D22" s="217"/>
      <c r="E22" s="217"/>
      <c r="F22" s="217"/>
      <c r="G22" s="217"/>
      <c r="H22" s="284"/>
      <c r="I22" s="285"/>
      <c r="J22" s="286"/>
      <c r="K22" s="286"/>
      <c r="L22" s="217"/>
      <c r="M22" s="217"/>
      <c r="N22" s="217"/>
      <c r="O22" s="217"/>
      <c r="P22" s="217"/>
      <c r="Q22" s="217"/>
      <c r="R22" s="217"/>
      <c r="S22" s="217"/>
      <c r="T22" s="217"/>
      <c r="U22" s="217"/>
      <c r="V22" s="217"/>
      <c r="W22" s="217"/>
      <c r="X22" s="217"/>
      <c r="Y22" s="217"/>
      <c r="Z22" s="217"/>
      <c r="AA22" s="217"/>
      <c r="AB22" s="217"/>
      <c r="AC22" s="217"/>
      <c r="AD22" s="217"/>
      <c r="AE22" s="217"/>
      <c r="AF22" s="217"/>
      <c r="AG22" s="217"/>
      <c r="AH22" s="217"/>
      <c r="AI22" s="217"/>
      <c r="AJ22" s="217"/>
      <c r="AK22" s="217"/>
      <c r="AL22" s="217"/>
      <c r="AM22" s="217"/>
      <c r="AN22" s="217"/>
      <c r="AO22" s="217"/>
      <c r="AP22" s="217"/>
      <c r="AQ22" s="217"/>
      <c r="AR22" s="217"/>
      <c r="AS22" s="217"/>
      <c r="AT22" s="217"/>
      <c r="AU22" s="217"/>
      <c r="AV22" s="217"/>
      <c r="AW22" s="217"/>
      <c r="AX22" s="217"/>
      <c r="AY22" s="217"/>
      <c r="AZ22" s="217"/>
      <c r="BA22" s="217"/>
      <c r="BB22" s="217"/>
      <c r="BC22" s="217"/>
      <c r="BD22" s="217"/>
      <c r="BE22" s="217"/>
      <c r="BF22" s="217"/>
      <c r="BG22" s="217"/>
      <c r="BH22" s="217"/>
      <c r="BI22" s="217"/>
      <c r="BJ22" s="217"/>
      <c r="BK22" s="217"/>
      <c r="BL22" s="217"/>
    </row>
    <row r="23" spans="1:64" ht="31.5" customHeight="1">
      <c r="A23" s="219"/>
      <c r="B23" s="217"/>
      <c r="C23" s="217"/>
      <c r="D23" s="217"/>
      <c r="E23" s="217"/>
      <c r="F23" s="217"/>
      <c r="G23" s="217"/>
      <c r="H23" s="284"/>
      <c r="I23" s="285"/>
      <c r="J23" s="287"/>
      <c r="K23" s="287"/>
      <c r="L23" s="217"/>
      <c r="M23" s="217"/>
      <c r="N23" s="217"/>
      <c r="O23" s="217"/>
      <c r="P23" s="217"/>
      <c r="Q23" s="217"/>
      <c r="R23" s="217"/>
      <c r="S23" s="217"/>
      <c r="T23" s="217"/>
      <c r="U23" s="217"/>
      <c r="V23" s="217"/>
      <c r="W23" s="217"/>
      <c r="X23" s="217"/>
      <c r="Y23" s="217"/>
      <c r="Z23" s="217"/>
      <c r="AA23" s="217"/>
      <c r="AB23" s="217"/>
      <c r="AC23" s="217"/>
      <c r="AD23" s="217"/>
      <c r="AE23" s="217"/>
      <c r="AF23" s="217"/>
      <c r="AG23" s="217"/>
      <c r="AH23" s="217"/>
      <c r="AI23" s="217"/>
      <c r="AJ23" s="217"/>
      <c r="AK23" s="217"/>
      <c r="AL23" s="217"/>
      <c r="AM23" s="217"/>
      <c r="AN23" s="217"/>
      <c r="AO23" s="217"/>
      <c r="AP23" s="217"/>
      <c r="AQ23" s="217"/>
      <c r="AR23" s="217"/>
      <c r="AS23" s="217"/>
      <c r="AT23" s="217"/>
      <c r="AU23" s="217"/>
      <c r="AV23" s="217"/>
      <c r="AW23" s="217"/>
      <c r="AX23" s="217"/>
      <c r="AY23" s="217"/>
      <c r="AZ23" s="217"/>
      <c r="BA23" s="217"/>
      <c r="BB23" s="217"/>
      <c r="BC23" s="217"/>
      <c r="BD23" s="217"/>
      <c r="BE23" s="217"/>
      <c r="BF23" s="217"/>
      <c r="BG23" s="217"/>
      <c r="BH23" s="217"/>
      <c r="BI23" s="217"/>
      <c r="BJ23" s="217"/>
      <c r="BK23" s="217"/>
      <c r="BL23" s="217"/>
    </row>
    <row r="24" spans="1:64" ht="49.5" customHeight="1">
      <c r="A24" s="219"/>
      <c r="B24" s="217"/>
      <c r="C24" s="217"/>
      <c r="D24" s="217"/>
      <c r="E24" s="217"/>
      <c r="F24" s="217"/>
      <c r="G24" s="217"/>
      <c r="H24" s="288"/>
      <c r="I24" s="288"/>
      <c r="J24" s="289"/>
      <c r="K24" s="290"/>
      <c r="L24" s="217"/>
      <c r="M24" s="217"/>
      <c r="N24" s="217"/>
      <c r="O24" s="217"/>
      <c r="P24" s="217"/>
      <c r="Q24" s="217"/>
      <c r="R24" s="217"/>
      <c r="S24" s="217"/>
      <c r="T24" s="217"/>
      <c r="U24" s="217"/>
      <c r="V24" s="217"/>
      <c r="W24" s="217"/>
      <c r="X24" s="217"/>
      <c r="Y24" s="217"/>
      <c r="Z24" s="217"/>
      <c r="AA24" s="217"/>
      <c r="AB24" s="217"/>
      <c r="AC24" s="217"/>
      <c r="AD24" s="217"/>
      <c r="AE24" s="217"/>
      <c r="AF24" s="217"/>
      <c r="AG24" s="217"/>
      <c r="AH24" s="217"/>
      <c r="AI24" s="217"/>
      <c r="AJ24" s="217"/>
      <c r="AK24" s="217"/>
      <c r="AL24" s="217"/>
      <c r="AM24" s="217"/>
      <c r="AN24" s="217"/>
      <c r="AO24" s="217"/>
      <c r="AP24" s="217"/>
      <c r="AQ24" s="217"/>
      <c r="AR24" s="217"/>
      <c r="AS24" s="217"/>
      <c r="AT24" s="217"/>
      <c r="AU24" s="217"/>
      <c r="AV24" s="217"/>
      <c r="AW24" s="217"/>
      <c r="AX24" s="217"/>
      <c r="AY24" s="217"/>
      <c r="AZ24" s="217"/>
      <c r="BA24" s="217"/>
      <c r="BB24" s="217"/>
      <c r="BC24" s="217"/>
      <c r="BD24" s="217"/>
      <c r="BE24" s="217"/>
      <c r="BF24" s="217"/>
      <c r="BG24" s="217"/>
      <c r="BH24" s="217"/>
      <c r="BI24" s="217"/>
      <c r="BJ24" s="217"/>
      <c r="BK24" s="217"/>
      <c r="BL24" s="217"/>
    </row>
    <row r="25" spans="1:64" ht="49.5" customHeight="1">
      <c r="A25" s="219"/>
      <c r="B25" s="291"/>
      <c r="C25" s="291"/>
      <c r="D25" s="291"/>
      <c r="E25" s="291"/>
      <c r="F25" s="291"/>
      <c r="G25" s="291"/>
      <c r="H25" s="292"/>
      <c r="I25" s="161"/>
      <c r="J25" s="289"/>
      <c r="K25" s="290"/>
      <c r="L25" s="217"/>
      <c r="M25" s="217"/>
      <c r="N25" s="217"/>
      <c r="O25" s="217"/>
      <c r="P25" s="217"/>
      <c r="Q25" s="217"/>
      <c r="R25" s="217"/>
      <c r="S25" s="217"/>
      <c r="T25" s="217"/>
      <c r="U25" s="217"/>
      <c r="V25" s="217"/>
      <c r="W25" s="217"/>
      <c r="X25" s="217"/>
      <c r="Y25" s="217"/>
      <c r="Z25" s="217"/>
      <c r="AA25" s="217"/>
      <c r="AB25" s="217"/>
      <c r="AC25" s="217"/>
      <c r="AD25" s="217"/>
      <c r="AE25" s="217"/>
      <c r="AF25" s="217"/>
      <c r="AG25" s="217"/>
      <c r="AH25" s="217"/>
      <c r="AI25" s="217"/>
      <c r="AJ25" s="217"/>
      <c r="AK25" s="217"/>
      <c r="AL25" s="217"/>
      <c r="AM25" s="217"/>
      <c r="AN25" s="217"/>
      <c r="AO25" s="217"/>
      <c r="AP25" s="217"/>
      <c r="AQ25" s="217"/>
      <c r="AR25" s="217"/>
      <c r="AS25" s="217"/>
      <c r="AT25" s="217"/>
      <c r="AU25" s="217"/>
      <c r="AV25" s="217"/>
      <c r="AW25" s="217"/>
      <c r="AX25" s="217"/>
      <c r="AY25" s="217"/>
      <c r="AZ25" s="217"/>
      <c r="BA25" s="217"/>
      <c r="BB25" s="217"/>
      <c r="BC25" s="217"/>
      <c r="BD25" s="217"/>
      <c r="BE25" s="217"/>
      <c r="BF25" s="217"/>
      <c r="BG25" s="217"/>
      <c r="BH25" s="217"/>
      <c r="BI25" s="217"/>
      <c r="BJ25" s="217"/>
      <c r="BK25" s="217"/>
      <c r="BL25" s="217"/>
    </row>
    <row r="26" spans="1:64" ht="29.25" customHeight="1">
      <c r="A26" s="219"/>
      <c r="B26" s="221"/>
      <c r="C26" s="221"/>
      <c r="D26" s="221"/>
      <c r="E26" s="221"/>
      <c r="F26" s="221"/>
      <c r="G26" s="221"/>
      <c r="H26" s="293"/>
      <c r="I26" s="161"/>
      <c r="J26" s="289"/>
      <c r="K26" s="290"/>
      <c r="L26" s="217"/>
      <c r="M26" s="217"/>
      <c r="N26" s="217"/>
      <c r="O26" s="217"/>
      <c r="P26" s="217"/>
      <c r="Q26" s="217"/>
      <c r="R26" s="217"/>
      <c r="S26" s="217"/>
      <c r="T26" s="217"/>
      <c r="U26" s="217"/>
      <c r="V26" s="217"/>
      <c r="W26" s="217"/>
      <c r="X26" s="217"/>
      <c r="Y26" s="217"/>
      <c r="Z26" s="217"/>
      <c r="AA26" s="217"/>
      <c r="AB26" s="217"/>
      <c r="AC26" s="217"/>
      <c r="AD26" s="217"/>
      <c r="AE26" s="217"/>
      <c r="AF26" s="217"/>
      <c r="AG26" s="217"/>
      <c r="AH26" s="217"/>
      <c r="AI26" s="217"/>
      <c r="AJ26" s="217"/>
      <c r="AK26" s="217"/>
      <c r="AL26" s="217"/>
      <c r="AM26" s="217"/>
      <c r="AN26" s="217"/>
      <c r="AO26" s="217"/>
      <c r="AP26" s="217"/>
      <c r="AQ26" s="217"/>
      <c r="AR26" s="217"/>
      <c r="AS26" s="217"/>
      <c r="AT26" s="217"/>
      <c r="AU26" s="217"/>
      <c r="AV26" s="217"/>
      <c r="AW26" s="217"/>
      <c r="AX26" s="217"/>
      <c r="AY26" s="217"/>
      <c r="AZ26" s="217"/>
      <c r="BA26" s="217"/>
      <c r="BB26" s="217"/>
      <c r="BC26" s="217"/>
      <c r="BD26" s="217"/>
      <c r="BE26" s="217"/>
      <c r="BF26" s="217"/>
      <c r="BG26" s="217"/>
      <c r="BH26" s="217"/>
      <c r="BI26" s="217"/>
      <c r="BJ26" s="217"/>
      <c r="BK26" s="217"/>
      <c r="BL26" s="217"/>
    </row>
    <row r="27" spans="1:64">
      <c r="H27" s="294"/>
      <c r="I27" s="161"/>
      <c r="J27" s="289"/>
      <c r="K27" s="290"/>
    </row>
    <row r="28" spans="1:64" ht="15.75" customHeight="1">
      <c r="H28" s="294"/>
      <c r="I28" s="291"/>
      <c r="J28" s="289"/>
      <c r="K28" s="290"/>
    </row>
    <row r="29" spans="1:64" ht="43.5" customHeight="1">
      <c r="H29" s="294"/>
      <c r="I29" s="291"/>
      <c r="J29" s="289"/>
      <c r="K29" s="290"/>
    </row>
    <row r="30" spans="1:64" ht="15.75" customHeight="1">
      <c r="H30" s="294"/>
      <c r="I30" s="291"/>
      <c r="J30" s="289"/>
      <c r="K30" s="290"/>
    </row>
    <row r="31" spans="1:64" ht="45" customHeight="1">
      <c r="H31" s="294"/>
      <c r="I31" s="291"/>
      <c r="J31" s="289"/>
      <c r="K31" s="290"/>
    </row>
    <row r="32" spans="1:64" ht="46.5" customHeight="1">
      <c r="H32" s="294"/>
      <c r="I32" s="291"/>
      <c r="J32" s="289"/>
      <c r="K32" s="290"/>
    </row>
    <row r="33" spans="8:11" ht="52.5" customHeight="1">
      <c r="H33" s="294"/>
      <c r="I33" s="291"/>
      <c r="J33" s="289"/>
      <c r="K33" s="290"/>
    </row>
    <row r="34" spans="8:11" ht="30" customHeight="1">
      <c r="H34" s="294"/>
      <c r="I34" s="291"/>
      <c r="J34" s="289"/>
      <c r="K34" s="290"/>
    </row>
    <row r="35" spans="8:11" ht="15.75" customHeight="1">
      <c r="H35" s="294"/>
      <c r="I35" s="291"/>
      <c r="J35" s="289"/>
      <c r="K35" s="290"/>
    </row>
    <row r="36" spans="8:11" ht="15.75" customHeight="1">
      <c r="H36" s="294"/>
      <c r="I36" s="291"/>
      <c r="J36" s="289"/>
      <c r="K36" s="290"/>
    </row>
    <row r="37" spans="8:11" ht="15.75" customHeight="1">
      <c r="H37" s="294"/>
      <c r="I37" s="291"/>
      <c r="J37" s="289"/>
      <c r="K37" s="290"/>
    </row>
    <row r="38" spans="8:11" ht="15.75" customHeight="1">
      <c r="H38" s="294"/>
      <c r="I38" s="291"/>
      <c r="J38" s="289"/>
      <c r="K38" s="290"/>
    </row>
    <row r="39" spans="8:11" ht="42.75" customHeight="1">
      <c r="H39" s="294"/>
      <c r="I39" s="291"/>
      <c r="J39" s="289"/>
      <c r="K39" s="290"/>
    </row>
    <row r="40" spans="8:11" ht="43.5" customHeight="1">
      <c r="H40" s="294"/>
      <c r="I40" s="291"/>
      <c r="J40" s="289"/>
      <c r="K40" s="290"/>
    </row>
    <row r="41" spans="8:11" ht="54" customHeight="1">
      <c r="H41" s="294"/>
      <c r="I41" s="291"/>
      <c r="J41" s="289"/>
      <c r="K41" s="290"/>
    </row>
    <row r="42" spans="8:11" ht="15.75" customHeight="1">
      <c r="H42" s="294"/>
      <c r="I42" s="291"/>
      <c r="J42" s="289"/>
      <c r="K42" s="290"/>
    </row>
    <row r="43" spans="8:11" ht="50.25" customHeight="1">
      <c r="H43" s="294"/>
      <c r="I43" s="291"/>
      <c r="J43" s="289"/>
      <c r="K43" s="290"/>
    </row>
    <row r="44" spans="8:11" ht="34.5" customHeight="1">
      <c r="H44" s="294"/>
      <c r="I44" s="291"/>
      <c r="J44" s="289"/>
      <c r="K44" s="290"/>
    </row>
    <row r="45" spans="8:11" ht="15.75" customHeight="1">
      <c r="H45" s="294"/>
      <c r="I45" s="291"/>
      <c r="J45" s="289"/>
      <c r="K45" s="290"/>
    </row>
    <row r="46" spans="8:11" ht="15.75" customHeight="1">
      <c r="H46" s="294"/>
      <c r="I46" s="161"/>
      <c r="J46" s="289"/>
      <c r="K46" s="290"/>
    </row>
    <row r="47" spans="8:11" ht="35.25" customHeight="1">
      <c r="H47" s="294"/>
      <c r="I47" s="161"/>
      <c r="J47" s="289"/>
      <c r="K47" s="290"/>
    </row>
    <row r="48" spans="8:11" ht="45" customHeight="1">
      <c r="H48" s="294"/>
      <c r="I48" s="161"/>
      <c r="J48" s="289"/>
      <c r="K48" s="290"/>
    </row>
    <row r="49" spans="1:64" ht="78.75" customHeight="1">
      <c r="H49" s="294"/>
      <c r="I49" s="161"/>
      <c r="J49" s="289"/>
      <c r="K49" s="290"/>
    </row>
    <row r="50" spans="1:64" ht="45.75" customHeight="1">
      <c r="H50" s="294"/>
      <c r="I50" s="161"/>
      <c r="J50" s="289"/>
      <c r="K50" s="290"/>
    </row>
    <row r="51" spans="1:64" ht="102" customHeight="1">
      <c r="A51" s="219"/>
      <c r="B51" s="217"/>
      <c r="C51" s="217"/>
      <c r="D51" s="217"/>
      <c r="E51" s="217"/>
      <c r="F51" s="217"/>
      <c r="G51" s="217"/>
      <c r="H51" s="217"/>
      <c r="I51" s="217"/>
      <c r="J51" s="217"/>
      <c r="K51" s="217"/>
      <c r="L51" s="217"/>
      <c r="M51" s="217"/>
      <c r="N51" s="217"/>
      <c r="O51" s="217"/>
      <c r="P51" s="217"/>
      <c r="Q51" s="217"/>
      <c r="R51" s="217"/>
      <c r="S51" s="217"/>
      <c r="T51" s="217"/>
      <c r="U51" s="217"/>
      <c r="V51" s="217"/>
      <c r="W51" s="217"/>
      <c r="X51" s="217"/>
      <c r="Y51" s="217"/>
      <c r="Z51" s="217"/>
      <c r="AA51" s="217"/>
      <c r="AB51" s="217"/>
      <c r="AC51" s="217"/>
      <c r="AD51" s="217"/>
      <c r="AE51" s="217"/>
      <c r="AF51" s="217"/>
      <c r="AG51" s="217"/>
      <c r="AH51" s="217"/>
      <c r="AI51" s="217"/>
      <c r="AJ51" s="217"/>
      <c r="AK51" s="217"/>
      <c r="AL51" s="217"/>
      <c r="AM51" s="217"/>
      <c r="AN51" s="217"/>
      <c r="AO51" s="217"/>
      <c r="AP51" s="217"/>
      <c r="AQ51" s="217"/>
      <c r="AR51" s="217"/>
      <c r="AS51" s="217"/>
      <c r="AT51" s="217"/>
      <c r="AU51" s="217"/>
      <c r="AV51" s="217"/>
      <c r="AW51" s="217"/>
      <c r="AX51" s="217"/>
      <c r="AY51" s="217"/>
      <c r="AZ51" s="217"/>
      <c r="BA51" s="217"/>
      <c r="BB51" s="217"/>
      <c r="BC51" s="217"/>
      <c r="BD51" s="217"/>
      <c r="BE51" s="217"/>
      <c r="BF51" s="217"/>
      <c r="BG51" s="217"/>
      <c r="BH51" s="217"/>
      <c r="BI51" s="217"/>
      <c r="BJ51" s="217"/>
      <c r="BK51" s="217"/>
      <c r="BL51" s="217"/>
    </row>
    <row r="52" spans="1:64" ht="54.75" customHeight="1">
      <c r="A52" s="219"/>
      <c r="B52" s="217"/>
      <c r="C52" s="217"/>
      <c r="D52" s="217"/>
      <c r="E52" s="217"/>
      <c r="F52" s="217"/>
      <c r="G52" s="217"/>
      <c r="H52" s="217"/>
      <c r="I52" s="217"/>
      <c r="J52" s="217"/>
      <c r="K52" s="217"/>
      <c r="L52" s="217"/>
      <c r="M52" s="217"/>
      <c r="N52" s="217"/>
      <c r="O52" s="217"/>
      <c r="P52" s="217"/>
      <c r="Q52" s="217"/>
      <c r="R52" s="217"/>
      <c r="S52" s="217"/>
      <c r="T52" s="217"/>
      <c r="U52" s="217"/>
      <c r="V52" s="217"/>
      <c r="W52" s="217"/>
      <c r="X52" s="217"/>
      <c r="Y52" s="217"/>
      <c r="Z52" s="217"/>
      <c r="AA52" s="217"/>
      <c r="AB52" s="217"/>
      <c r="AC52" s="217"/>
      <c r="AD52" s="217"/>
      <c r="AE52" s="217"/>
      <c r="AF52" s="217"/>
      <c r="AG52" s="217"/>
      <c r="AH52" s="217"/>
      <c r="AI52" s="217"/>
      <c r="AJ52" s="217"/>
      <c r="AK52" s="217"/>
      <c r="AL52" s="217"/>
      <c r="AM52" s="217"/>
      <c r="AN52" s="217"/>
      <c r="AO52" s="217"/>
      <c r="AP52" s="217"/>
      <c r="AQ52" s="217"/>
      <c r="AR52" s="217"/>
      <c r="AS52" s="217"/>
      <c r="AT52" s="217"/>
      <c r="AU52" s="217"/>
      <c r="AV52" s="217"/>
      <c r="AW52" s="217"/>
      <c r="AX52" s="217"/>
      <c r="AY52" s="217"/>
      <c r="AZ52" s="217"/>
      <c r="BA52" s="217"/>
      <c r="BB52" s="217"/>
      <c r="BC52" s="217"/>
      <c r="BD52" s="217"/>
      <c r="BE52" s="217"/>
      <c r="BF52" s="217"/>
      <c r="BG52" s="217"/>
      <c r="BH52" s="217"/>
      <c r="BI52" s="217"/>
      <c r="BJ52" s="217"/>
      <c r="BK52" s="217"/>
      <c r="BL52" s="217"/>
    </row>
    <row r="53" spans="1:64">
      <c r="A53" s="219"/>
      <c r="B53" s="217"/>
      <c r="C53" s="217"/>
      <c r="D53" s="217"/>
      <c r="E53" s="217"/>
      <c r="F53" s="217"/>
      <c r="G53" s="217"/>
      <c r="H53" s="217"/>
      <c r="I53" s="217"/>
      <c r="J53" s="217"/>
      <c r="K53" s="217"/>
      <c r="L53" s="217"/>
      <c r="M53" s="217"/>
      <c r="N53" s="217"/>
      <c r="O53" s="217"/>
      <c r="P53" s="217"/>
      <c r="Q53" s="217"/>
      <c r="R53" s="217"/>
      <c r="S53" s="217"/>
      <c r="T53" s="217"/>
      <c r="U53" s="217"/>
      <c r="V53" s="217"/>
      <c r="W53" s="217"/>
      <c r="X53" s="217"/>
      <c r="Y53" s="217"/>
      <c r="Z53" s="217"/>
      <c r="AA53" s="217"/>
      <c r="AB53" s="217"/>
      <c r="AC53" s="217"/>
      <c r="AD53" s="217"/>
      <c r="AE53" s="217"/>
      <c r="AF53" s="217"/>
      <c r="AG53" s="217"/>
      <c r="AH53" s="217"/>
      <c r="AI53" s="217"/>
      <c r="AJ53" s="217"/>
      <c r="AK53" s="217"/>
      <c r="AL53" s="217"/>
      <c r="AM53" s="217"/>
      <c r="AN53" s="217"/>
      <c r="AO53" s="217"/>
      <c r="AP53" s="217"/>
      <c r="AQ53" s="217"/>
      <c r="AR53" s="217"/>
      <c r="AS53" s="217"/>
      <c r="AT53" s="217"/>
      <c r="AU53" s="217"/>
      <c r="AV53" s="217"/>
      <c r="AW53" s="217"/>
      <c r="AX53" s="217"/>
      <c r="AY53" s="217"/>
      <c r="AZ53" s="217"/>
      <c r="BA53" s="217"/>
      <c r="BB53" s="217"/>
      <c r="BC53" s="217"/>
      <c r="BD53" s="217"/>
      <c r="BE53" s="217"/>
      <c r="BF53" s="217"/>
      <c r="BG53" s="217"/>
      <c r="BH53" s="217"/>
      <c r="BI53" s="217"/>
      <c r="BJ53" s="217"/>
      <c r="BK53" s="217"/>
      <c r="BL53" s="217"/>
    </row>
    <row r="54" spans="1:64">
      <c r="A54" s="219"/>
      <c r="B54" s="217"/>
      <c r="C54" s="217"/>
      <c r="D54" s="217"/>
      <c r="E54" s="217"/>
      <c r="F54" s="217"/>
      <c r="G54" s="217"/>
      <c r="H54" s="217"/>
      <c r="I54" s="217"/>
      <c r="J54" s="217"/>
      <c r="K54" s="217"/>
      <c r="L54" s="217"/>
      <c r="M54" s="217"/>
      <c r="N54" s="217"/>
      <c r="O54" s="217"/>
      <c r="P54" s="217"/>
      <c r="Q54" s="217"/>
      <c r="R54" s="217"/>
      <c r="S54" s="217"/>
      <c r="T54" s="217"/>
      <c r="U54" s="217"/>
      <c r="V54" s="217"/>
      <c r="W54" s="217"/>
      <c r="X54" s="217"/>
      <c r="Y54" s="217"/>
      <c r="Z54" s="217"/>
      <c r="AA54" s="217"/>
      <c r="AB54" s="217"/>
      <c r="AC54" s="217"/>
      <c r="AD54" s="217"/>
      <c r="AE54" s="217"/>
      <c r="AF54" s="217"/>
      <c r="AG54" s="217"/>
      <c r="AH54" s="217"/>
      <c r="AI54" s="217"/>
      <c r="AJ54" s="217"/>
      <c r="AK54" s="217"/>
      <c r="AL54" s="217"/>
      <c r="AM54" s="217"/>
      <c r="AN54" s="217"/>
      <c r="AO54" s="217"/>
      <c r="AP54" s="217"/>
      <c r="AQ54" s="217"/>
      <c r="AR54" s="217"/>
      <c r="AS54" s="217"/>
      <c r="AT54" s="217"/>
      <c r="AU54" s="217"/>
      <c r="AV54" s="217"/>
      <c r="AW54" s="217"/>
      <c r="AX54" s="217"/>
      <c r="AY54" s="217"/>
      <c r="AZ54" s="217"/>
      <c r="BA54" s="217"/>
      <c r="BB54" s="217"/>
      <c r="BC54" s="217"/>
      <c r="BD54" s="217"/>
      <c r="BE54" s="217"/>
      <c r="BF54" s="217"/>
      <c r="BG54" s="217"/>
      <c r="BH54" s="217"/>
      <c r="BI54" s="217"/>
      <c r="BJ54" s="217"/>
      <c r="BK54" s="217"/>
      <c r="BL54" s="217"/>
    </row>
    <row r="55" spans="1:64" ht="38.25" customHeight="1">
      <c r="H55" s="294"/>
      <c r="I55" s="161"/>
      <c r="J55" s="289"/>
      <c r="K55" s="290"/>
    </row>
    <row r="56" spans="1:64" ht="15.75" customHeight="1">
      <c r="H56" s="294"/>
      <c r="I56" s="161"/>
      <c r="J56" s="289"/>
      <c r="K56" s="290"/>
    </row>
    <row r="57" spans="1:64" ht="15.75" customHeight="1">
      <c r="H57" s="294"/>
      <c r="I57" s="161"/>
      <c r="J57" s="289"/>
      <c r="K57" s="290"/>
    </row>
    <row r="58" spans="1:64" ht="15.75" customHeight="1">
      <c r="H58" s="294"/>
      <c r="I58" s="161"/>
      <c r="J58" s="289"/>
      <c r="K58" s="290"/>
    </row>
    <row r="59" spans="1:64" ht="102" customHeight="1">
      <c r="H59" s="294"/>
      <c r="I59" s="161"/>
      <c r="J59" s="289"/>
      <c r="K59" s="290"/>
    </row>
    <row r="60" spans="1:64" ht="57.75" customHeight="1">
      <c r="H60" s="294"/>
      <c r="I60" s="161"/>
      <c r="J60" s="289"/>
      <c r="K60" s="290"/>
    </row>
    <row r="61" spans="1:64" ht="48" customHeight="1">
      <c r="H61" s="294"/>
      <c r="I61" s="161"/>
      <c r="J61" s="289"/>
      <c r="K61" s="290"/>
    </row>
    <row r="62" spans="1:64" ht="15.75" customHeight="1">
      <c r="H62" s="294"/>
      <c r="I62" s="161"/>
      <c r="J62" s="289"/>
      <c r="K62" s="290"/>
    </row>
    <row r="63" spans="1:64" ht="30.75" customHeight="1">
      <c r="H63" s="294"/>
      <c r="I63" s="161"/>
      <c r="J63" s="289"/>
      <c r="K63" s="290"/>
    </row>
    <row r="64" spans="1:64" ht="15.75" customHeight="1">
      <c r="H64" s="294"/>
      <c r="I64" s="161"/>
      <c r="J64" s="289"/>
      <c r="K64" s="290"/>
    </row>
    <row r="65" spans="1:64" ht="15.75" customHeight="1">
      <c r="H65" s="294"/>
      <c r="I65" s="161"/>
      <c r="J65" s="289"/>
      <c r="K65" s="290"/>
    </row>
    <row r="66" spans="1:64" ht="15.75" customHeight="1">
      <c r="H66" s="294"/>
      <c r="I66" s="161"/>
      <c r="J66" s="289"/>
      <c r="K66" s="290"/>
    </row>
    <row r="67" spans="1:64" ht="15.75" customHeight="1">
      <c r="H67" s="294"/>
      <c r="I67" s="161"/>
      <c r="J67" s="289"/>
      <c r="K67" s="290"/>
    </row>
    <row r="68" spans="1:64" ht="15.75" customHeight="1">
      <c r="H68" s="294"/>
      <c r="I68" s="161"/>
      <c r="J68" s="289"/>
      <c r="K68" s="290"/>
    </row>
    <row r="69" spans="1:64" ht="15.75" customHeight="1">
      <c r="H69" s="294"/>
      <c r="I69" s="161"/>
      <c r="J69" s="289"/>
      <c r="K69" s="290"/>
    </row>
    <row r="70" spans="1:64" ht="15.75" customHeight="1">
      <c r="H70" s="294"/>
      <c r="I70" s="161"/>
      <c r="J70" s="289"/>
      <c r="K70" s="290"/>
    </row>
    <row r="71" spans="1:64" ht="15.75" customHeight="1">
      <c r="H71" s="294"/>
      <c r="I71" s="161"/>
      <c r="J71" s="289"/>
      <c r="K71" s="290"/>
    </row>
    <row r="72" spans="1:64" ht="15.75" customHeight="1">
      <c r="H72" s="294"/>
      <c r="I72" s="161"/>
      <c r="J72" s="289"/>
      <c r="K72" s="290"/>
    </row>
    <row r="73" spans="1:64" ht="15.75" customHeight="1">
      <c r="H73" s="294"/>
      <c r="I73" s="161"/>
      <c r="J73" s="289"/>
      <c r="K73" s="290"/>
    </row>
    <row r="74" spans="1:64" ht="15.75" customHeight="1">
      <c r="H74" s="294"/>
      <c r="I74" s="161"/>
      <c r="J74" s="289"/>
      <c r="K74" s="290"/>
    </row>
    <row r="75" spans="1:64" ht="15.75" customHeight="1">
      <c r="A75" s="219"/>
      <c r="B75" s="217"/>
      <c r="C75" s="217"/>
      <c r="D75" s="217"/>
      <c r="E75" s="217"/>
      <c r="F75" s="217"/>
      <c r="G75" s="217"/>
      <c r="H75" s="217"/>
      <c r="I75" s="217"/>
      <c r="J75" s="217"/>
      <c r="K75" s="217"/>
      <c r="L75" s="217"/>
      <c r="M75" s="217"/>
      <c r="N75" s="217"/>
      <c r="O75" s="217"/>
      <c r="P75" s="217"/>
      <c r="Q75" s="217"/>
      <c r="R75" s="217"/>
      <c r="S75" s="217"/>
      <c r="T75" s="217"/>
      <c r="U75" s="217"/>
      <c r="V75" s="217"/>
      <c r="W75" s="217"/>
      <c r="X75" s="217"/>
      <c r="Y75" s="217"/>
      <c r="Z75" s="217"/>
      <c r="AA75" s="217"/>
      <c r="AB75" s="217"/>
      <c r="AC75" s="217"/>
      <c r="AD75" s="217"/>
      <c r="AE75" s="217"/>
      <c r="AF75" s="217"/>
      <c r="AG75" s="217"/>
      <c r="AH75" s="217"/>
      <c r="AI75" s="217"/>
      <c r="AJ75" s="217"/>
      <c r="AK75" s="217"/>
      <c r="AL75" s="217"/>
      <c r="AM75" s="217"/>
      <c r="AN75" s="217"/>
      <c r="AO75" s="217"/>
      <c r="AP75" s="217"/>
      <c r="AQ75" s="217"/>
      <c r="AR75" s="217"/>
      <c r="AS75" s="217"/>
      <c r="AT75" s="217"/>
      <c r="AU75" s="217"/>
      <c r="AV75" s="217"/>
      <c r="AW75" s="217"/>
      <c r="AX75" s="217"/>
      <c r="AY75" s="217"/>
      <c r="AZ75" s="217"/>
      <c r="BA75" s="217"/>
      <c r="BB75" s="217"/>
      <c r="BC75" s="217"/>
      <c r="BD75" s="217"/>
      <c r="BE75" s="217"/>
      <c r="BF75" s="217"/>
      <c r="BG75" s="217"/>
      <c r="BH75" s="217"/>
      <c r="BI75" s="217"/>
      <c r="BJ75" s="217"/>
      <c r="BK75" s="217"/>
      <c r="BL75" s="217"/>
    </row>
    <row r="76" spans="1:64">
      <c r="H76" s="294"/>
      <c r="I76" s="161"/>
      <c r="J76" s="289"/>
      <c r="K76" s="290"/>
    </row>
    <row r="77" spans="1:64" ht="45" customHeight="1">
      <c r="H77" s="295"/>
      <c r="I77" s="296"/>
      <c r="J77" s="297"/>
      <c r="K77" s="297"/>
    </row>
    <row r="78" spans="1:64">
      <c r="H78" s="295"/>
      <c r="I78" s="296"/>
      <c r="J78" s="297"/>
      <c r="K78" s="297"/>
    </row>
    <row r="79" spans="1:64" ht="19.5" customHeight="1">
      <c r="L79" s="271"/>
      <c r="M79" s="271"/>
      <c r="N79" s="271"/>
      <c r="O79" s="271"/>
      <c r="P79" s="271"/>
      <c r="Q79" s="271"/>
      <c r="R79" s="271"/>
      <c r="S79" s="271"/>
      <c r="T79" s="271"/>
      <c r="U79" s="271"/>
      <c r="V79" s="271"/>
      <c r="W79" s="271"/>
      <c r="X79" s="271"/>
      <c r="Y79" s="271"/>
      <c r="Z79" s="271"/>
      <c r="AA79" s="271"/>
      <c r="AB79" s="271"/>
      <c r="AC79" s="271"/>
      <c r="AD79" s="271"/>
      <c r="AE79" s="271"/>
      <c r="AF79" s="271"/>
      <c r="AG79" s="271"/>
      <c r="AH79" s="271"/>
      <c r="AI79" s="271"/>
      <c r="AJ79" s="271"/>
      <c r="AK79" s="271"/>
      <c r="AL79" s="271"/>
      <c r="AM79" s="271"/>
      <c r="AN79" s="271"/>
      <c r="AO79" s="271"/>
      <c r="AP79" s="271"/>
      <c r="AQ79" s="271"/>
      <c r="AR79" s="271"/>
      <c r="AS79" s="271"/>
      <c r="AT79" s="271"/>
      <c r="AU79" s="271"/>
      <c r="AV79" s="271"/>
      <c r="AW79" s="271"/>
      <c r="AX79" s="271"/>
      <c r="AY79" s="271"/>
      <c r="AZ79" s="271"/>
      <c r="BA79" s="271"/>
      <c r="BB79" s="271"/>
      <c r="BC79" s="271"/>
      <c r="BD79" s="271"/>
      <c r="BE79" s="271"/>
      <c r="BF79" s="271"/>
      <c r="BG79" s="271"/>
      <c r="BH79" s="271"/>
      <c r="BI79" s="271"/>
      <c r="BJ79" s="271"/>
      <c r="BK79" s="271"/>
      <c r="BL79" s="271"/>
    </row>
    <row r="84" spans="2:64">
      <c r="B84" s="271"/>
      <c r="C84" s="271"/>
      <c r="D84" s="271"/>
      <c r="E84" s="271"/>
      <c r="F84" s="271"/>
      <c r="G84" s="271"/>
      <c r="H84" s="271"/>
      <c r="I84" s="271"/>
      <c r="J84" s="271"/>
      <c r="K84" s="271"/>
      <c r="L84" s="271"/>
      <c r="M84" s="271"/>
      <c r="N84" s="271"/>
      <c r="O84" s="271"/>
      <c r="P84" s="271"/>
      <c r="Q84" s="271"/>
      <c r="R84" s="271"/>
      <c r="S84" s="271"/>
      <c r="T84" s="271"/>
      <c r="U84" s="271"/>
      <c r="V84" s="271"/>
      <c r="W84" s="271"/>
      <c r="X84" s="271"/>
      <c r="Y84" s="271"/>
      <c r="Z84" s="271"/>
      <c r="AA84" s="271"/>
      <c r="AB84" s="271"/>
      <c r="AC84" s="271"/>
      <c r="AD84" s="271"/>
      <c r="AE84" s="271"/>
      <c r="AF84" s="271"/>
      <c r="AG84" s="271"/>
      <c r="AH84" s="271"/>
      <c r="AI84" s="271"/>
      <c r="AJ84" s="271"/>
      <c r="AK84" s="271"/>
      <c r="AL84" s="271"/>
      <c r="AM84" s="271"/>
      <c r="AN84" s="271"/>
      <c r="AO84" s="271"/>
      <c r="AP84" s="271"/>
      <c r="AQ84" s="271"/>
      <c r="AR84" s="271"/>
      <c r="AS84" s="271"/>
      <c r="AT84" s="271"/>
      <c r="AU84" s="271"/>
      <c r="AV84" s="271"/>
      <c r="AW84" s="271"/>
      <c r="AX84" s="271"/>
      <c r="AY84" s="271"/>
      <c r="AZ84" s="271"/>
      <c r="BA84" s="271"/>
      <c r="BB84" s="271"/>
      <c r="BC84" s="271"/>
      <c r="BD84" s="271"/>
      <c r="BE84" s="271"/>
      <c r="BF84" s="271"/>
      <c r="BG84" s="271"/>
      <c r="BH84" s="271"/>
      <c r="BI84" s="271"/>
      <c r="BJ84" s="271"/>
      <c r="BK84" s="271"/>
      <c r="BL84" s="271"/>
    </row>
  </sheetData>
  <mergeCells count="10">
    <mergeCell ref="A12:A13"/>
    <mergeCell ref="B12:B13"/>
    <mergeCell ref="C12:C13"/>
    <mergeCell ref="D12:D13"/>
    <mergeCell ref="E12:J12"/>
    <mergeCell ref="A5:J5"/>
    <mergeCell ref="A7:J7"/>
    <mergeCell ref="A8:J8"/>
    <mergeCell ref="A9:J9"/>
    <mergeCell ref="A10:J10"/>
  </mergeCells>
  <pageMargins left="0.70833333333333304" right="0.70833333333333304" top="0.74791666666666701" bottom="0.74791666666666701" header="0.51180555555555496" footer="0.51180555555555496"/>
  <pageSetup paperSize="9" firstPageNumber="0" orientation="portrait" horizontalDpi="300" verticalDpi="30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BL24"/>
  <sheetViews>
    <sheetView topLeftCell="A4" zoomScale="65" zoomScaleNormal="65" workbookViewId="0">
      <selection activeCell="E90" sqref="E90"/>
    </sheetView>
  </sheetViews>
  <sheetFormatPr defaultRowHeight="15.75"/>
  <cols>
    <col min="1" max="1" width="7.25" style="134" customWidth="1"/>
    <col min="2" max="2" width="49.625" style="134" customWidth="1"/>
    <col min="3" max="3" width="11.5" style="134" customWidth="1"/>
    <col min="4" max="4" width="12.375" style="134" customWidth="1"/>
    <col min="5" max="5" width="16.5" style="134" customWidth="1"/>
    <col min="6" max="6" width="14.375" style="134" customWidth="1"/>
    <col min="7" max="7" width="4.5" style="134" customWidth="1"/>
    <col min="8" max="8" width="6" style="134" customWidth="1"/>
    <col min="9" max="10" width="5.75" style="134" customWidth="1"/>
    <col min="11" max="11" width="5" style="134" customWidth="1"/>
    <col min="12" max="12" width="4.75" style="134" customWidth="1"/>
    <col min="13" max="13" width="4.375" style="134" customWidth="1"/>
    <col min="14" max="14" width="4.25" style="134" customWidth="1"/>
    <col min="15" max="15" width="5.75" style="134" customWidth="1"/>
    <col min="16" max="16" width="6.25" style="134" customWidth="1"/>
    <col min="17" max="17" width="4.625" style="134" customWidth="1"/>
    <col min="18" max="18" width="4.375" style="134" customWidth="1"/>
    <col min="19" max="20" width="3.375" style="134" customWidth="1"/>
    <col min="21" max="21" width="4.125" style="134" customWidth="1"/>
    <col min="22" max="24" width="5.75" style="134" customWidth="1"/>
    <col min="25" max="25" width="3.875" style="134" customWidth="1"/>
    <col min="26" max="26" width="4.5" style="134" customWidth="1"/>
    <col min="27" max="27" width="3.875" style="134" customWidth="1"/>
    <col min="28" max="28" width="4.375" style="134" customWidth="1"/>
    <col min="29" max="31" width="5.75" style="134" customWidth="1"/>
    <col min="32" max="32" width="6.125" style="134" customWidth="1"/>
    <col min="33" max="33" width="5.75" style="134" customWidth="1"/>
    <col min="34" max="34" width="6.5" style="134" customWidth="1"/>
    <col min="35" max="35" width="3.5" style="134" customWidth="1"/>
    <col min="36" max="36" width="5.75" style="134" customWidth="1"/>
    <col min="37" max="37" width="16.125" style="134" customWidth="1"/>
    <col min="38" max="38" width="21.25" style="134" customWidth="1"/>
    <col min="39" max="39" width="12.625" style="134" customWidth="1"/>
    <col min="40" max="40" width="22.375" style="134" customWidth="1"/>
    <col min="41" max="41" width="10.875" style="134" customWidth="1"/>
    <col min="42" max="42" width="17.375" style="134" customWidth="1"/>
    <col min="43" max="44" width="4.125" style="134" customWidth="1"/>
    <col min="45" max="45" width="3.75" style="134" customWidth="1"/>
    <col min="46" max="46" width="3.875" style="134" customWidth="1"/>
    <col min="47" max="47" width="4.5" style="134" customWidth="1"/>
    <col min="48" max="48" width="5" style="134" customWidth="1"/>
    <col min="49" max="49" width="5.5" style="134" customWidth="1"/>
    <col min="50" max="50" width="5.75" style="134" customWidth="1"/>
    <col min="51" max="51" width="5.5" style="134" customWidth="1"/>
    <col min="52" max="53" width="5" style="134" customWidth="1"/>
    <col min="54" max="54" width="12.875" style="134" customWidth="1"/>
    <col min="55" max="64" width="5" style="134" customWidth="1"/>
    <col min="65" max="1025" width="9" customWidth="1"/>
  </cols>
  <sheetData>
    <row r="1" spans="1:54" ht="18.75">
      <c r="F1" s="2" t="s">
        <v>1217</v>
      </c>
      <c r="M1" s="159"/>
    </row>
    <row r="2" spans="1:54">
      <c r="F2" s="4" t="s">
        <v>1</v>
      </c>
      <c r="M2" s="159"/>
    </row>
    <row r="3" spans="1:54">
      <c r="F3" s="4" t="s">
        <v>2</v>
      </c>
      <c r="M3" s="159"/>
    </row>
    <row r="4" spans="1:54" ht="18.75">
      <c r="F4" s="75"/>
      <c r="M4" s="159"/>
    </row>
    <row r="5" spans="1:54" ht="15" customHeight="1">
      <c r="A5" s="357" t="s">
        <v>1218</v>
      </c>
      <c r="B5" s="357"/>
      <c r="C5" s="357"/>
      <c r="D5" s="357"/>
      <c r="E5" s="357"/>
      <c r="F5" s="357"/>
      <c r="M5" s="159"/>
    </row>
    <row r="6" spans="1:54">
      <c r="M6" s="159"/>
      <c r="N6" s="159"/>
      <c r="O6" s="159"/>
      <c r="P6" s="159"/>
      <c r="Q6" s="159"/>
      <c r="R6" s="159"/>
      <c r="S6" s="159"/>
      <c r="T6" s="159"/>
      <c r="U6" s="159"/>
      <c r="V6" s="159"/>
      <c r="W6" s="159"/>
      <c r="X6" s="159"/>
      <c r="Y6" s="159"/>
      <c r="Z6" s="159"/>
      <c r="AB6" s="159"/>
    </row>
    <row r="7" spans="1:54">
      <c r="A7" s="403" t="s">
        <v>509</v>
      </c>
      <c r="B7" s="403"/>
      <c r="C7" s="403"/>
      <c r="D7" s="403"/>
      <c r="E7" s="403"/>
      <c r="F7" s="403"/>
      <c r="G7" s="212"/>
      <c r="H7" s="212"/>
      <c r="I7" s="212"/>
      <c r="J7" s="212"/>
      <c r="K7" s="212"/>
      <c r="L7" s="212"/>
      <c r="M7" s="159"/>
      <c r="N7" s="159"/>
      <c r="O7" s="159"/>
      <c r="P7" s="159"/>
      <c r="Q7" s="159"/>
      <c r="R7" s="159"/>
      <c r="S7" s="159"/>
      <c r="T7" s="159"/>
      <c r="U7" s="159"/>
      <c r="V7" s="159"/>
      <c r="W7" s="159"/>
      <c r="X7" s="159"/>
      <c r="Y7" s="159"/>
      <c r="Z7" s="159"/>
      <c r="AB7" s="159"/>
    </row>
    <row r="8" spans="1:54">
      <c r="A8" s="403" t="s">
        <v>3</v>
      </c>
      <c r="B8" s="403"/>
      <c r="C8" s="403"/>
      <c r="D8" s="403"/>
      <c r="E8" s="403"/>
      <c r="F8" s="403"/>
      <c r="G8" s="245"/>
      <c r="H8" s="245"/>
      <c r="I8" s="245"/>
      <c r="J8" s="245"/>
      <c r="K8" s="245"/>
      <c r="L8" s="245"/>
      <c r="M8" s="159"/>
      <c r="N8" s="159"/>
      <c r="O8" s="159"/>
      <c r="P8" s="159"/>
      <c r="Q8" s="159"/>
      <c r="R8" s="159"/>
      <c r="S8" s="159"/>
      <c r="T8" s="159"/>
      <c r="U8" s="159"/>
      <c r="V8" s="159"/>
      <c r="W8" s="159"/>
      <c r="X8" s="159"/>
      <c r="Y8" s="159"/>
      <c r="Z8" s="159"/>
      <c r="AB8" s="159"/>
    </row>
    <row r="9" spans="1:54">
      <c r="M9" s="159"/>
      <c r="N9" s="159"/>
      <c r="O9" s="159"/>
      <c r="P9" s="159"/>
      <c r="Q9" s="159"/>
      <c r="R9" s="159"/>
      <c r="S9" s="159"/>
      <c r="T9" s="159"/>
      <c r="U9" s="159"/>
      <c r="V9" s="159"/>
      <c r="W9" s="159"/>
      <c r="X9" s="159"/>
      <c r="Y9" s="159"/>
      <c r="Z9" s="159"/>
      <c r="AB9" s="159"/>
    </row>
    <row r="10" spans="1:54" ht="26.25" customHeight="1">
      <c r="A10" s="363" t="s">
        <v>614</v>
      </c>
      <c r="B10" s="363"/>
      <c r="C10" s="363"/>
      <c r="D10" s="363"/>
      <c r="E10" s="363"/>
      <c r="F10" s="363"/>
      <c r="G10" s="158"/>
      <c r="H10" s="158"/>
      <c r="I10" s="158"/>
      <c r="J10" s="158"/>
      <c r="K10" s="158"/>
      <c r="L10" s="158"/>
      <c r="M10" s="158"/>
      <c r="N10" s="158"/>
      <c r="O10" s="158"/>
      <c r="P10" s="158"/>
      <c r="Q10" s="158"/>
      <c r="R10" s="158"/>
      <c r="S10" s="158"/>
      <c r="T10" s="158"/>
      <c r="U10" s="158"/>
      <c r="V10" s="158"/>
      <c r="W10" s="158"/>
      <c r="X10" s="158"/>
      <c r="Y10" s="158"/>
      <c r="Z10" s="158"/>
      <c r="AA10" s="158"/>
      <c r="AB10" s="158"/>
      <c r="AC10" s="158"/>
      <c r="AD10" s="158"/>
      <c r="AE10" s="158"/>
      <c r="AF10" s="158"/>
      <c r="AG10" s="158"/>
      <c r="AH10" s="158"/>
      <c r="AI10" s="158"/>
      <c r="AJ10" s="158"/>
      <c r="AK10" s="158"/>
      <c r="AL10" s="158"/>
      <c r="AM10" s="158"/>
      <c r="AN10" s="158"/>
      <c r="AO10" s="158"/>
      <c r="AP10" s="158"/>
      <c r="AQ10" s="158"/>
      <c r="AR10" s="158"/>
      <c r="AS10" s="158"/>
      <c r="AT10" s="158"/>
      <c r="AU10" s="158"/>
      <c r="AV10" s="158"/>
      <c r="AW10" s="158"/>
      <c r="AX10" s="158"/>
      <c r="AY10" s="158"/>
      <c r="AZ10" s="158"/>
      <c r="BA10" s="158"/>
      <c r="BB10" s="158"/>
    </row>
    <row r="11" spans="1:54" ht="15" customHeight="1">
      <c r="A11" s="155"/>
      <c r="B11" s="155"/>
      <c r="C11" s="155"/>
      <c r="D11" s="155"/>
      <c r="E11" s="155"/>
      <c r="F11" s="155"/>
      <c r="G11" s="158"/>
      <c r="H11" s="158"/>
      <c r="I11" s="158"/>
      <c r="J11" s="158"/>
      <c r="K11" s="158"/>
      <c r="L11" s="158"/>
      <c r="M11" s="158"/>
      <c r="N11" s="158"/>
      <c r="O11" s="158"/>
      <c r="P11" s="158"/>
      <c r="Q11" s="158"/>
      <c r="R11" s="158"/>
      <c r="S11" s="158"/>
      <c r="T11" s="158"/>
      <c r="U11" s="158"/>
      <c r="V11" s="158"/>
      <c r="W11" s="158"/>
      <c r="X11" s="158"/>
      <c r="Y11" s="158"/>
      <c r="Z11" s="158"/>
      <c r="AA11" s="158"/>
      <c r="AB11" s="158"/>
      <c r="AC11" s="158"/>
      <c r="AD11" s="158"/>
      <c r="AE11" s="158"/>
      <c r="AF11" s="158"/>
      <c r="AG11" s="158"/>
      <c r="AH11" s="158"/>
      <c r="AI11" s="158"/>
      <c r="AJ11" s="158"/>
      <c r="AK11" s="158"/>
      <c r="AL11" s="158"/>
      <c r="AM11" s="158"/>
      <c r="AN11" s="158"/>
      <c r="AO11" s="158"/>
      <c r="AP11" s="158"/>
      <c r="AQ11" s="158"/>
      <c r="AR11" s="158"/>
      <c r="AS11" s="158"/>
      <c r="AT11" s="158"/>
      <c r="AU11" s="158"/>
      <c r="AV11" s="158"/>
      <c r="AW11" s="158"/>
      <c r="AX11" s="158"/>
      <c r="AY11" s="158"/>
      <c r="AZ11" s="158"/>
      <c r="BA11" s="158"/>
      <c r="BB11" s="158"/>
    </row>
    <row r="12" spans="1:54" ht="18" customHeight="1">
      <c r="A12" s="397" t="s">
        <v>1219</v>
      </c>
      <c r="B12" s="397"/>
      <c r="C12" s="397"/>
      <c r="D12" s="397"/>
      <c r="E12" s="397"/>
      <c r="F12" s="397"/>
      <c r="G12" s="162"/>
      <c r="H12" s="162"/>
      <c r="I12" s="162"/>
      <c r="J12" s="162"/>
      <c r="K12" s="162"/>
      <c r="L12" s="158"/>
      <c r="M12" s="158"/>
      <c r="N12" s="158"/>
      <c r="O12" s="158"/>
      <c r="P12" s="158"/>
      <c r="Q12" s="158"/>
      <c r="R12" s="158"/>
      <c r="S12" s="158"/>
      <c r="T12" s="158"/>
      <c r="U12" s="158"/>
      <c r="V12" s="158"/>
      <c r="W12" s="158"/>
      <c r="X12" s="158"/>
      <c r="Y12" s="158"/>
      <c r="Z12" s="158"/>
      <c r="AA12" s="158"/>
      <c r="AB12" s="158"/>
      <c r="AC12" s="158"/>
      <c r="AD12" s="158"/>
      <c r="AE12" s="158"/>
      <c r="AF12" s="158"/>
      <c r="AG12" s="158"/>
      <c r="AH12" s="158"/>
      <c r="AI12" s="158"/>
      <c r="AJ12" s="158"/>
      <c r="AK12" s="158"/>
      <c r="AL12" s="158"/>
      <c r="AM12" s="158"/>
      <c r="AN12" s="158"/>
      <c r="AO12" s="158"/>
      <c r="AP12" s="158"/>
      <c r="AQ12" s="158"/>
      <c r="AR12" s="158"/>
      <c r="AS12" s="158"/>
      <c r="AT12" s="158"/>
      <c r="AU12" s="158"/>
      <c r="AV12" s="158"/>
      <c r="AW12" s="158"/>
      <c r="AX12" s="158"/>
      <c r="AY12" s="158"/>
      <c r="AZ12" s="158"/>
      <c r="BA12" s="158"/>
      <c r="BB12" s="158"/>
    </row>
    <row r="13" spans="1:54" ht="13.5" customHeight="1">
      <c r="A13" s="162" t="s">
        <v>1220</v>
      </c>
      <c r="B13" s="162"/>
      <c r="C13" s="162"/>
      <c r="D13" s="162"/>
      <c r="E13" s="162"/>
      <c r="F13" s="162"/>
      <c r="G13" s="162"/>
      <c r="H13" s="162"/>
      <c r="I13" s="162"/>
      <c r="J13" s="162"/>
      <c r="K13" s="162"/>
      <c r="L13" s="158"/>
      <c r="M13" s="158"/>
      <c r="N13" s="158"/>
      <c r="O13" s="158"/>
      <c r="P13" s="158"/>
      <c r="Q13" s="158"/>
      <c r="R13" s="158"/>
      <c r="S13" s="158"/>
      <c r="T13" s="158"/>
      <c r="U13" s="158"/>
      <c r="V13" s="158"/>
      <c r="W13" s="158"/>
      <c r="X13" s="158"/>
      <c r="Y13" s="158"/>
      <c r="Z13" s="158"/>
      <c r="AA13" s="158"/>
      <c r="AB13" s="158"/>
      <c r="AC13" s="158"/>
      <c r="AD13" s="158"/>
      <c r="AE13" s="158"/>
      <c r="AF13" s="158"/>
      <c r="AG13" s="158"/>
      <c r="AH13" s="158"/>
      <c r="AI13" s="158"/>
      <c r="AJ13" s="158"/>
      <c r="AK13" s="158"/>
      <c r="AL13" s="158"/>
      <c r="AM13" s="158"/>
      <c r="AN13" s="158"/>
      <c r="AO13" s="158"/>
      <c r="AP13" s="158"/>
      <c r="AQ13" s="158"/>
      <c r="AR13" s="158"/>
      <c r="AS13" s="158"/>
      <c r="AT13" s="158"/>
      <c r="AU13" s="158"/>
      <c r="AV13" s="158"/>
      <c r="AW13" s="158"/>
      <c r="AX13" s="158"/>
      <c r="AY13" s="158"/>
      <c r="AZ13" s="158"/>
      <c r="BA13" s="158"/>
      <c r="BB13" s="158"/>
    </row>
    <row r="14" spans="1:54" ht="36" customHeight="1">
      <c r="A14" s="399" t="s">
        <v>945</v>
      </c>
      <c r="B14" s="389" t="s">
        <v>1221</v>
      </c>
      <c r="C14" s="389" t="s">
        <v>1222</v>
      </c>
      <c r="D14" s="389" t="s">
        <v>1223</v>
      </c>
      <c r="E14" s="389"/>
      <c r="F14" s="389"/>
      <c r="H14" s="200"/>
    </row>
    <row r="15" spans="1:54">
      <c r="A15" s="399"/>
      <c r="B15" s="389"/>
      <c r="C15" s="389"/>
      <c r="D15" s="139">
        <v>2020</v>
      </c>
      <c r="E15" s="139">
        <v>2021</v>
      </c>
      <c r="F15" s="139">
        <v>2022</v>
      </c>
      <c r="H15" s="200"/>
    </row>
    <row r="16" spans="1:54">
      <c r="A16" s="18">
        <v>1</v>
      </c>
      <c r="B16" s="139">
        <v>2</v>
      </c>
      <c r="C16" s="18">
        <v>3</v>
      </c>
      <c r="D16" s="139">
        <v>4</v>
      </c>
      <c r="E16" s="18">
        <v>5</v>
      </c>
      <c r="F16" s="139">
        <v>6</v>
      </c>
      <c r="H16" s="200"/>
    </row>
    <row r="17" spans="1:11" ht="37.35" customHeight="1">
      <c r="A17" s="18">
        <v>1</v>
      </c>
      <c r="B17" s="298" t="s">
        <v>1224</v>
      </c>
      <c r="C17" s="298" t="s">
        <v>1225</v>
      </c>
      <c r="D17" s="206">
        <v>0</v>
      </c>
      <c r="E17" s="206">
        <f>'4'!AL20</f>
        <v>0</v>
      </c>
      <c r="F17" s="206">
        <f>'4'!BC20</f>
        <v>75</v>
      </c>
      <c r="H17" s="200"/>
    </row>
    <row r="18" spans="1:11" ht="29.85" customHeight="1">
      <c r="A18" s="18">
        <v>2</v>
      </c>
      <c r="B18" s="298" t="s">
        <v>1226</v>
      </c>
      <c r="C18" s="298" t="s">
        <v>979</v>
      </c>
      <c r="D18" s="206">
        <v>0</v>
      </c>
      <c r="E18" s="206">
        <f>'4'!AM20</f>
        <v>6.78</v>
      </c>
      <c r="F18" s="206">
        <f>'4'!BD20</f>
        <v>140.02000000000001</v>
      </c>
    </row>
    <row r="19" spans="1:11" ht="29.85" customHeight="1">
      <c r="A19" s="18">
        <v>3</v>
      </c>
      <c r="B19" s="298" t="s">
        <v>1227</v>
      </c>
      <c r="C19" s="298" t="s">
        <v>978</v>
      </c>
      <c r="D19" s="206"/>
      <c r="E19" s="206">
        <f>'4'!AK20</f>
        <v>0</v>
      </c>
      <c r="F19" s="206">
        <f>'4'!BB20</f>
        <v>262</v>
      </c>
    </row>
    <row r="20" spans="1:11" ht="34.9" customHeight="1">
      <c r="A20" s="18">
        <v>4</v>
      </c>
      <c r="B20" s="298" t="s">
        <v>1228</v>
      </c>
      <c r="C20" s="298" t="s">
        <v>1229</v>
      </c>
      <c r="D20" s="206"/>
      <c r="E20" s="206">
        <f>'4'!AP20</f>
        <v>0</v>
      </c>
      <c r="F20" s="206">
        <v>1</v>
      </c>
    </row>
    <row r="21" spans="1:11" ht="25.5">
      <c r="A21" s="346">
        <v>5</v>
      </c>
      <c r="B21" s="347" t="s">
        <v>1304</v>
      </c>
      <c r="C21" s="346" t="s">
        <v>1303</v>
      </c>
      <c r="D21" s="349">
        <v>4.4378799999999998</v>
      </c>
      <c r="E21" s="349">
        <v>4.3713100000000003</v>
      </c>
      <c r="F21" s="349">
        <v>4.3057400000000001</v>
      </c>
    </row>
    <row r="22" spans="1:11" ht="25.5">
      <c r="A22" s="348">
        <v>6</v>
      </c>
      <c r="B22" s="347" t="s">
        <v>1305</v>
      </c>
      <c r="C22" s="346" t="s">
        <v>1303</v>
      </c>
      <c r="D22" s="349">
        <v>0.77324999999999999</v>
      </c>
      <c r="E22" s="349">
        <v>0.76166</v>
      </c>
      <c r="F22" s="349">
        <v>0.75022999999999995</v>
      </c>
    </row>
    <row r="23" spans="1:11">
      <c r="A23" s="345"/>
      <c r="B23" s="345"/>
      <c r="C23" s="345"/>
      <c r="D23" s="345"/>
      <c r="E23" s="345"/>
      <c r="F23" s="345"/>
    </row>
    <row r="24" spans="1:11">
      <c r="K24" s="299"/>
    </row>
  </sheetData>
  <mergeCells count="9">
    <mergeCell ref="A14:A15"/>
    <mergeCell ref="B14:B15"/>
    <mergeCell ref="C14:C15"/>
    <mergeCell ref="D14:F14"/>
    <mergeCell ref="A5:F5"/>
    <mergeCell ref="A7:F7"/>
    <mergeCell ref="A8:F8"/>
    <mergeCell ref="A10:F10"/>
    <mergeCell ref="A12:F12"/>
  </mergeCells>
  <pageMargins left="0.70833333333333304" right="0.70833333333333304" top="0.74791666666666701" bottom="0.74791666666666701" header="0.51180555555555496" footer="0.51180555555555496"/>
  <pageSetup paperSize="9" firstPageNumber="0" orientation="portrait" horizontalDpi="300" verticalDpi="30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J11"/>
  <sheetViews>
    <sheetView zoomScale="65" zoomScaleNormal="65" workbookViewId="0">
      <selection activeCell="E90" sqref="E90"/>
    </sheetView>
  </sheetViews>
  <sheetFormatPr defaultRowHeight="15.75"/>
  <cols>
    <col min="1" max="1" width="8.625" customWidth="1"/>
    <col min="2" max="2" width="77" customWidth="1"/>
    <col min="3" max="1025" width="8.625" customWidth="1"/>
  </cols>
  <sheetData>
    <row r="1" spans="1:10" ht="18.75">
      <c r="A1" s="271"/>
      <c r="B1" s="2" t="s">
        <v>1230</v>
      </c>
      <c r="C1" s="216"/>
      <c r="D1" s="216"/>
      <c r="E1" s="216"/>
      <c r="F1" s="216"/>
      <c r="G1" s="216"/>
      <c r="H1" s="216"/>
      <c r="I1" s="216"/>
    </row>
    <row r="2" spans="1:10">
      <c r="A2" s="271"/>
      <c r="B2" s="4" t="s">
        <v>1</v>
      </c>
      <c r="C2" s="216"/>
      <c r="D2" s="216"/>
      <c r="E2" s="216"/>
      <c r="F2" s="216"/>
      <c r="G2" s="216"/>
      <c r="H2" s="216"/>
      <c r="I2" s="216"/>
    </row>
    <row r="3" spans="1:10">
      <c r="A3" s="271"/>
      <c r="B3" s="4" t="s">
        <v>2</v>
      </c>
      <c r="C3" s="216"/>
      <c r="D3" s="216"/>
      <c r="E3" s="216"/>
      <c r="F3" s="216"/>
      <c r="G3" s="216"/>
      <c r="H3" s="216"/>
      <c r="I3" s="216"/>
    </row>
    <row r="4" spans="1:10" ht="18.75">
      <c r="A4" s="271"/>
      <c r="B4" s="75"/>
      <c r="C4" s="216"/>
      <c r="D4" s="216"/>
      <c r="E4" s="216"/>
      <c r="F4" s="216"/>
      <c r="G4" s="216"/>
      <c r="H4" s="216"/>
      <c r="I4" s="216"/>
    </row>
    <row r="5" spans="1:10" ht="171" customHeight="1">
      <c r="A5" s="432" t="s">
        <v>1231</v>
      </c>
      <c r="B5" s="432"/>
      <c r="C5" s="300"/>
      <c r="D5" s="300"/>
      <c r="E5" s="300"/>
      <c r="F5" s="300"/>
      <c r="G5" s="300"/>
      <c r="H5" s="300"/>
      <c r="I5" s="300"/>
      <c r="J5" s="300"/>
    </row>
    <row r="6" spans="1:10" ht="20.25" customHeight="1">
      <c r="A6" s="136"/>
      <c r="B6" s="136"/>
      <c r="C6" s="300"/>
      <c r="D6" s="300"/>
      <c r="E6" s="300"/>
      <c r="F6" s="300"/>
      <c r="G6" s="300"/>
      <c r="H6" s="300"/>
      <c r="I6" s="300"/>
      <c r="J6" s="300"/>
    </row>
    <row r="7" spans="1:10" ht="18.75">
      <c r="A7" s="362" t="s">
        <v>836</v>
      </c>
      <c r="B7" s="362"/>
      <c r="C7" s="136"/>
      <c r="D7" s="136"/>
      <c r="E7" s="136"/>
      <c r="F7" s="216"/>
      <c r="G7" s="216"/>
      <c r="H7" s="216"/>
      <c r="I7" s="216"/>
      <c r="J7" s="216"/>
    </row>
    <row r="9" spans="1:10" ht="69" customHeight="1">
      <c r="A9" s="142" t="s">
        <v>945</v>
      </c>
      <c r="B9" s="139" t="s">
        <v>1232</v>
      </c>
    </row>
    <row r="10" spans="1:10">
      <c r="A10" s="207">
        <v>1</v>
      </c>
      <c r="B10" s="207">
        <v>2</v>
      </c>
    </row>
    <row r="11" spans="1:10" ht="34.9" customHeight="1">
      <c r="A11" s="301">
        <v>1</v>
      </c>
      <c r="B11" s="118" t="s">
        <v>1233</v>
      </c>
    </row>
  </sheetData>
  <mergeCells count="2">
    <mergeCell ref="A5:B5"/>
    <mergeCell ref="A7:B7"/>
  </mergeCells>
  <pageMargins left="0.70833333333333304" right="0.70833333333333304" top="0.74791666666666701" bottom="0.74791666666666701" header="0.51180555555555496" footer="0.51180555555555496"/>
  <pageSetup paperSize="9" firstPageNumber="0" orientation="portrait" horizontalDpi="300" verticalDpi="30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BL55"/>
  <sheetViews>
    <sheetView tabSelected="1" zoomScale="65" zoomScaleNormal="65" workbookViewId="0">
      <selection activeCell="J15" sqref="J15"/>
    </sheetView>
  </sheetViews>
  <sheetFormatPr defaultRowHeight="15.75"/>
  <cols>
    <col min="1" max="1" width="8.875" style="302" customWidth="1"/>
    <col min="2" max="2" width="77.875" style="135" customWidth="1"/>
    <col min="3" max="3" width="15.125" style="135" hidden="1" customWidth="1"/>
    <col min="4" max="4" width="16.25" style="134" customWidth="1"/>
    <col min="5" max="5" width="13.625" style="134" customWidth="1"/>
    <col min="6" max="6" width="13.5" style="134" hidden="1" customWidth="1"/>
    <col min="7" max="7" width="13.875" style="134" customWidth="1"/>
    <col min="8" max="8" width="9.375" style="134" hidden="1" customWidth="1"/>
    <col min="9" max="9" width="20.375" style="134" customWidth="1"/>
    <col min="10" max="10" width="19" style="134" customWidth="1"/>
    <col min="11" max="11" width="27" style="134" customWidth="1"/>
    <col min="12" max="12" width="11.75" style="134" customWidth="1"/>
    <col min="13" max="64" width="9" style="134" customWidth="1"/>
    <col min="65" max="252" width="9" customWidth="1"/>
    <col min="253" max="253" width="8.875" customWidth="1"/>
    <col min="254" max="254" width="72.75" customWidth="1"/>
    <col min="255" max="255" width="10.75" customWidth="1"/>
    <col min="256" max="256" width="8.625" customWidth="1"/>
    <col min="257" max="257" width="9" customWidth="1"/>
    <col min="258" max="258" width="13.375" customWidth="1"/>
    <col min="259" max="259" width="17.125" customWidth="1"/>
    <col min="260" max="260" width="13.25" customWidth="1"/>
    <col min="261" max="261" width="17.375" customWidth="1"/>
    <col min="262" max="262" width="13.125" customWidth="1"/>
    <col min="263" max="263" width="16.5" customWidth="1"/>
    <col min="264" max="264" width="13.25" customWidth="1"/>
    <col min="265" max="265" width="17.125" customWidth="1"/>
    <col min="266" max="266" width="91.875" customWidth="1"/>
    <col min="267" max="267" width="157.375" customWidth="1"/>
    <col min="268" max="508" width="9" customWidth="1"/>
    <col min="509" max="509" width="8.875" customWidth="1"/>
    <col min="510" max="510" width="72.75" customWidth="1"/>
    <col min="511" max="511" width="10.75" customWidth="1"/>
    <col min="512" max="512" width="8.625" customWidth="1"/>
    <col min="513" max="513" width="9" customWidth="1"/>
    <col min="514" max="514" width="13.375" customWidth="1"/>
    <col min="515" max="515" width="17.125" customWidth="1"/>
    <col min="516" max="516" width="13.25" customWidth="1"/>
    <col min="517" max="517" width="17.375" customWidth="1"/>
    <col min="518" max="518" width="13.125" customWidth="1"/>
    <col min="519" max="519" width="16.5" customWidth="1"/>
    <col min="520" max="520" width="13.25" customWidth="1"/>
    <col min="521" max="521" width="17.125" customWidth="1"/>
    <col min="522" max="522" width="91.875" customWidth="1"/>
    <col min="523" max="523" width="157.375" customWidth="1"/>
    <col min="524" max="764" width="9" customWidth="1"/>
    <col min="765" max="765" width="8.875" customWidth="1"/>
    <col min="766" max="766" width="72.75" customWidth="1"/>
    <col min="767" max="767" width="10.75" customWidth="1"/>
    <col min="768" max="768" width="8.625" customWidth="1"/>
    <col min="769" max="769" width="9" customWidth="1"/>
    <col min="770" max="770" width="13.375" customWidth="1"/>
    <col min="771" max="771" width="17.125" customWidth="1"/>
    <col min="772" max="772" width="13.25" customWidth="1"/>
    <col min="773" max="773" width="17.375" customWidth="1"/>
    <col min="774" max="774" width="13.125" customWidth="1"/>
    <col min="775" max="775" width="16.5" customWidth="1"/>
    <col min="776" max="776" width="13.25" customWidth="1"/>
    <col min="777" max="777" width="17.125" customWidth="1"/>
    <col min="778" max="778" width="91.875" customWidth="1"/>
    <col min="779" max="779" width="157.375" customWidth="1"/>
    <col min="780" max="1020" width="9" customWidth="1"/>
    <col min="1021" max="1021" width="8.875" customWidth="1"/>
    <col min="1022" max="1022" width="72.75" customWidth="1"/>
    <col min="1023" max="1023" width="10.75" customWidth="1"/>
    <col min="1024" max="1025" width="8.625" customWidth="1"/>
  </cols>
  <sheetData>
    <row r="1" spans="1:12" ht="18.75">
      <c r="G1" s="433" t="s">
        <v>1353</v>
      </c>
      <c r="H1" s="433"/>
      <c r="I1" s="433"/>
      <c r="J1" s="2"/>
      <c r="K1" s="2"/>
    </row>
    <row r="2" spans="1:12" ht="18.75" customHeight="1">
      <c r="D2" s="11"/>
      <c r="E2" s="363" t="s">
        <v>1234</v>
      </c>
      <c r="F2" s="363"/>
      <c r="G2" s="363"/>
      <c r="H2" s="363"/>
      <c r="I2" s="363"/>
      <c r="J2" s="177"/>
      <c r="K2" s="177"/>
    </row>
    <row r="3" spans="1:12">
      <c r="D3" s="11"/>
      <c r="E3" s="363" t="s">
        <v>1354</v>
      </c>
      <c r="F3" s="363"/>
      <c r="G3" s="363"/>
      <c r="H3" s="363"/>
      <c r="I3" s="363"/>
      <c r="J3" s="177"/>
      <c r="K3" s="177"/>
    </row>
    <row r="4" spans="1:12" ht="18.75">
      <c r="A4" s="303"/>
      <c r="B4" s="131"/>
      <c r="C4" s="131"/>
      <c r="D4" s="21"/>
      <c r="E4" s="21"/>
      <c r="F4" s="21"/>
      <c r="G4" s="21"/>
      <c r="H4" s="21"/>
      <c r="I4" s="21"/>
      <c r="J4" s="21"/>
      <c r="K4" s="21"/>
    </row>
    <row r="5" spans="1:12" ht="17.45" customHeight="1">
      <c r="A5" s="432" t="s">
        <v>1235</v>
      </c>
      <c r="B5" s="432"/>
      <c r="C5" s="432"/>
      <c r="D5" s="432"/>
      <c r="E5" s="432"/>
      <c r="F5" s="432"/>
      <c r="G5" s="432"/>
      <c r="H5" s="432"/>
      <c r="I5" s="432"/>
      <c r="J5" s="304"/>
      <c r="K5" s="304"/>
    </row>
    <row r="6" spans="1:12" ht="17.45" customHeight="1">
      <c r="A6" s="432" t="s">
        <v>1236</v>
      </c>
      <c r="B6" s="432"/>
      <c r="C6" s="432"/>
      <c r="D6" s="432"/>
      <c r="E6" s="432"/>
      <c r="F6" s="432"/>
      <c r="G6" s="432"/>
      <c r="H6" s="432"/>
      <c r="I6" s="432"/>
      <c r="J6" s="304"/>
      <c r="K6" s="304"/>
    </row>
    <row r="7" spans="1:12" ht="18.75">
      <c r="A7" s="303"/>
      <c r="B7" s="305"/>
      <c r="C7" s="305"/>
      <c r="D7" s="21"/>
      <c r="E7" s="21"/>
      <c r="F7" s="21"/>
      <c r="G7" s="21"/>
      <c r="H7" s="21"/>
      <c r="I7" s="21"/>
      <c r="J7" s="21"/>
      <c r="K7" s="21"/>
    </row>
    <row r="8" spans="1:12" ht="44.25" customHeight="1">
      <c r="A8" s="432" t="s">
        <v>1237</v>
      </c>
      <c r="B8" s="432"/>
      <c r="C8" s="432"/>
      <c r="D8" s="432"/>
      <c r="E8" s="432"/>
      <c r="F8" s="432"/>
      <c r="G8" s="432"/>
      <c r="H8" s="432"/>
      <c r="I8" s="432"/>
      <c r="J8" s="304"/>
      <c r="K8" s="304"/>
    </row>
    <row r="9" spans="1:12" ht="22.5">
      <c r="A9" s="306"/>
      <c r="B9" s="306"/>
      <c r="C9" s="306"/>
      <c r="D9" s="306"/>
      <c r="E9" s="307"/>
      <c r="F9" s="307"/>
      <c r="G9" s="307"/>
      <c r="H9" s="307"/>
      <c r="I9" s="307"/>
      <c r="J9" s="307"/>
      <c r="K9" s="307"/>
    </row>
    <row r="10" spans="1:12" ht="17.45" customHeight="1">
      <c r="A10" s="434" t="s">
        <v>866</v>
      </c>
      <c r="B10" s="434"/>
      <c r="C10" s="434"/>
      <c r="D10" s="434"/>
      <c r="E10" s="434"/>
      <c r="F10" s="434"/>
      <c r="G10" s="434"/>
      <c r="H10" s="434"/>
      <c r="I10" s="434"/>
      <c r="J10" s="308"/>
      <c r="K10" s="308"/>
    </row>
    <row r="11" spans="1:12" ht="18.75">
      <c r="A11" s="134"/>
      <c r="B11" s="134"/>
      <c r="C11" s="134"/>
      <c r="E11" s="67"/>
      <c r="F11" s="67"/>
      <c r="I11" s="75" t="s">
        <v>1238</v>
      </c>
      <c r="J11" s="75"/>
      <c r="K11" s="75"/>
    </row>
    <row r="12" spans="1:12" ht="33" customHeight="1">
      <c r="A12" s="435" t="s">
        <v>945</v>
      </c>
      <c r="B12" s="436" t="s">
        <v>1239</v>
      </c>
      <c r="C12" s="309">
        <v>2018</v>
      </c>
      <c r="D12" s="139">
        <v>2020</v>
      </c>
      <c r="E12" s="139">
        <v>2021</v>
      </c>
      <c r="F12" s="139"/>
      <c r="G12" s="139">
        <v>2022</v>
      </c>
      <c r="H12" s="139"/>
      <c r="I12" s="139" t="s">
        <v>1240</v>
      </c>
    </row>
    <row r="13" spans="1:12" ht="22.5" customHeight="1">
      <c r="A13" s="435"/>
      <c r="B13" s="436"/>
      <c r="C13" s="309" t="s">
        <v>70</v>
      </c>
      <c r="D13" s="310" t="s">
        <v>70</v>
      </c>
      <c r="E13" s="310" t="s">
        <v>70</v>
      </c>
      <c r="F13" s="310"/>
      <c r="G13" s="310" t="s">
        <v>70</v>
      </c>
      <c r="H13" s="310"/>
      <c r="I13" s="310" t="s">
        <v>70</v>
      </c>
      <c r="J13" s="311"/>
      <c r="K13" s="311"/>
      <c r="L13" s="311"/>
    </row>
    <row r="14" spans="1:12">
      <c r="A14" s="312">
        <v>1</v>
      </c>
      <c r="B14" s="313">
        <v>2</v>
      </c>
      <c r="C14" s="312" t="s">
        <v>1241</v>
      </c>
      <c r="D14" s="312" t="s">
        <v>1242</v>
      </c>
      <c r="E14" s="312" t="s">
        <v>1243</v>
      </c>
      <c r="F14" s="312"/>
      <c r="G14" s="312" t="s">
        <v>1244</v>
      </c>
      <c r="H14" s="312"/>
      <c r="I14" s="312" t="s">
        <v>1245</v>
      </c>
    </row>
    <row r="15" spans="1:12" ht="30.75" customHeight="1">
      <c r="A15" s="437" t="s">
        <v>1246</v>
      </c>
      <c r="B15" s="437"/>
      <c r="C15" s="314"/>
      <c r="D15" s="314">
        <f>D16+D34</f>
        <v>3010.4956999999995</v>
      </c>
      <c r="E15" s="314">
        <f>E16+E34</f>
        <v>13238.433079778215</v>
      </c>
      <c r="F15" s="314"/>
      <c r="G15" s="314">
        <f>G16+G34</f>
        <v>9180.2105915617922</v>
      </c>
      <c r="H15" s="314"/>
      <c r="I15" s="314">
        <f t="shared" ref="I15:I45" si="0">D15+E15+G15</f>
        <v>25429.139371340007</v>
      </c>
    </row>
    <row r="16" spans="1:12">
      <c r="A16" s="315" t="s">
        <v>1247</v>
      </c>
      <c r="B16" s="316" t="s">
        <v>1248</v>
      </c>
      <c r="C16" s="317"/>
      <c r="D16" s="317">
        <f>D17+D25+D31+D32</f>
        <v>0</v>
      </c>
      <c r="E16" s="317">
        <f>E17+E25+E31+E32</f>
        <v>93.352247963036007</v>
      </c>
      <c r="F16" s="317"/>
      <c r="G16" s="317">
        <f>G17+G25+G31+G32</f>
        <v>378.78264859363202</v>
      </c>
      <c r="H16" s="317"/>
      <c r="I16" s="317">
        <f t="shared" si="0"/>
        <v>472.13489655666802</v>
      </c>
    </row>
    <row r="17" spans="1:9">
      <c r="A17" s="315" t="s">
        <v>189</v>
      </c>
      <c r="B17" s="318" t="s">
        <v>1249</v>
      </c>
      <c r="C17" s="317"/>
      <c r="D17" s="317">
        <f>D18+D20+D21+D24</f>
        <v>0</v>
      </c>
      <c r="E17" s="317">
        <f>E18+E20+E21+E24</f>
        <v>35.825834666666665</v>
      </c>
      <c r="F17" s="317"/>
      <c r="G17" s="317">
        <f>G18+G20+G21+G24</f>
        <v>52.151450000000004</v>
      </c>
      <c r="H17" s="317"/>
      <c r="I17" s="317">
        <f t="shared" si="0"/>
        <v>87.977284666666662</v>
      </c>
    </row>
    <row r="18" spans="1:9">
      <c r="A18" s="315" t="s">
        <v>191</v>
      </c>
      <c r="B18" s="319" t="s">
        <v>1250</v>
      </c>
      <c r="C18" s="317"/>
      <c r="D18" s="317"/>
      <c r="E18" s="317">
        <f>E19</f>
        <v>23.563579999999998</v>
      </c>
      <c r="F18" s="317"/>
      <c r="G18" s="317">
        <f>G19</f>
        <v>52.151450000000004</v>
      </c>
      <c r="H18" s="317"/>
      <c r="I18" s="317">
        <f t="shared" si="0"/>
        <v>75.715029999999999</v>
      </c>
    </row>
    <row r="19" spans="1:9">
      <c r="A19" s="315" t="s">
        <v>194</v>
      </c>
      <c r="B19" s="320" t="s">
        <v>1251</v>
      </c>
      <c r="C19" s="317"/>
      <c r="D19" s="317"/>
      <c r="E19" s="317">
        <f>'1'!AW18/1.2</f>
        <v>23.563579999999998</v>
      </c>
      <c r="F19" s="317"/>
      <c r="G19" s="317">
        <f>'1'!BH18/1.2</f>
        <v>52.151450000000004</v>
      </c>
      <c r="H19" s="317"/>
      <c r="I19" s="317">
        <f t="shared" si="0"/>
        <v>75.715029999999999</v>
      </c>
    </row>
    <row r="20" spans="1:9" s="324" customFormat="1" ht="30.75" customHeight="1">
      <c r="A20" s="321" t="s">
        <v>202</v>
      </c>
      <c r="B20" s="322" t="s">
        <v>1252</v>
      </c>
      <c r="C20" s="323"/>
      <c r="D20" s="323"/>
      <c r="E20" s="323">
        <v>0</v>
      </c>
      <c r="F20" s="323"/>
      <c r="G20" s="323">
        <v>0</v>
      </c>
      <c r="H20" s="323"/>
      <c r="I20" s="323">
        <f t="shared" si="0"/>
        <v>0</v>
      </c>
    </row>
    <row r="21" spans="1:9" ht="20.25" customHeight="1">
      <c r="A21" s="315" t="s">
        <v>208</v>
      </c>
      <c r="B21" s="319" t="s">
        <v>1253</v>
      </c>
      <c r="C21" s="317"/>
      <c r="D21" s="317">
        <f>D226+D23</f>
        <v>0</v>
      </c>
      <c r="E21" s="317">
        <f>E226+E23</f>
        <v>12.262254666666665</v>
      </c>
      <c r="F21" s="317">
        <f>F226+F23</f>
        <v>0</v>
      </c>
      <c r="G21" s="317">
        <f>G226+G23</f>
        <v>0</v>
      </c>
      <c r="H21" s="325">
        <f>G21*1.2</f>
        <v>0</v>
      </c>
      <c r="I21" s="317">
        <f t="shared" si="0"/>
        <v>12.262254666666665</v>
      </c>
    </row>
    <row r="22" spans="1:9" ht="31.5">
      <c r="A22" s="315" t="s">
        <v>210</v>
      </c>
      <c r="B22" s="320" t="s">
        <v>1254</v>
      </c>
      <c r="C22" s="317"/>
      <c r="D22" s="317"/>
      <c r="E22" s="317"/>
      <c r="F22" s="317"/>
      <c r="G22" s="317"/>
      <c r="H22" s="317"/>
      <c r="I22" s="317">
        <f t="shared" si="0"/>
        <v>0</v>
      </c>
    </row>
    <row r="23" spans="1:9" ht="36.6" customHeight="1">
      <c r="A23" s="315" t="s">
        <v>215</v>
      </c>
      <c r="B23" s="320" t="s">
        <v>1255</v>
      </c>
      <c r="C23" s="317"/>
      <c r="D23" s="317">
        <f>'1'!AN18/1.2</f>
        <v>0</v>
      </c>
      <c r="E23" s="317">
        <f>'1'!AY18/1.2</f>
        <v>12.262254666666665</v>
      </c>
      <c r="F23" s="317"/>
      <c r="G23" s="317">
        <v>0</v>
      </c>
      <c r="H23" s="317"/>
      <c r="I23" s="317">
        <f t="shared" si="0"/>
        <v>12.262254666666665</v>
      </c>
    </row>
    <row r="24" spans="1:9">
      <c r="A24" s="315" t="s">
        <v>217</v>
      </c>
      <c r="B24" s="319" t="s">
        <v>1256</v>
      </c>
      <c r="C24" s="317"/>
      <c r="D24" s="317"/>
      <c r="E24" s="317"/>
      <c r="F24" s="317"/>
      <c r="G24" s="317"/>
      <c r="H24" s="317"/>
      <c r="I24" s="317">
        <f t="shared" si="0"/>
        <v>0</v>
      </c>
    </row>
    <row r="25" spans="1:9">
      <c r="A25" s="315" t="s">
        <v>231</v>
      </c>
      <c r="B25" s="319" t="s">
        <v>1257</v>
      </c>
      <c r="C25" s="317"/>
      <c r="D25" s="317">
        <f>D26+D28+D29</f>
        <v>0</v>
      </c>
      <c r="E25" s="317">
        <f>E26+E28+E29</f>
        <v>0</v>
      </c>
      <c r="F25" s="317"/>
      <c r="G25" s="317">
        <f>G26+G28+G29</f>
        <v>0</v>
      </c>
      <c r="H25" s="317"/>
      <c r="I25" s="317">
        <f t="shared" si="0"/>
        <v>0</v>
      </c>
    </row>
    <row r="26" spans="1:9">
      <c r="A26" s="315" t="s">
        <v>233</v>
      </c>
      <c r="B26" s="319" t="s">
        <v>1258</v>
      </c>
      <c r="C26" s="326"/>
      <c r="D26" s="326">
        <f>D27</f>
        <v>0</v>
      </c>
      <c r="E26" s="317">
        <f>E27</f>
        <v>0</v>
      </c>
      <c r="F26" s="326"/>
      <c r="G26" s="317">
        <f>G27</f>
        <v>0</v>
      </c>
      <c r="H26" s="326">
        <v>0</v>
      </c>
      <c r="I26" s="317">
        <f t="shared" si="0"/>
        <v>0</v>
      </c>
    </row>
    <row r="27" spans="1:9">
      <c r="A27" s="315" t="s">
        <v>235</v>
      </c>
      <c r="B27" s="320" t="s">
        <v>1259</v>
      </c>
      <c r="C27" s="327"/>
      <c r="D27" s="327">
        <v>0</v>
      </c>
      <c r="E27" s="314">
        <v>0</v>
      </c>
      <c r="F27" s="325">
        <f>E27*1.2</f>
        <v>0</v>
      </c>
      <c r="G27" s="314">
        <v>0</v>
      </c>
      <c r="H27" s="325">
        <f>G27*1.2</f>
        <v>0</v>
      </c>
      <c r="I27" s="317">
        <f t="shared" si="0"/>
        <v>0</v>
      </c>
    </row>
    <row r="28" spans="1:9">
      <c r="A28" s="315" t="s">
        <v>243</v>
      </c>
      <c r="B28" s="319" t="s">
        <v>1260</v>
      </c>
      <c r="C28" s="317"/>
      <c r="D28" s="317"/>
      <c r="E28" s="317"/>
      <c r="F28" s="317"/>
      <c r="G28" s="317"/>
      <c r="H28" s="317"/>
      <c r="I28" s="317">
        <f t="shared" si="0"/>
        <v>0</v>
      </c>
    </row>
    <row r="29" spans="1:9">
      <c r="A29" s="315" t="s">
        <v>249</v>
      </c>
      <c r="B29" s="319" t="s">
        <v>1261</v>
      </c>
      <c r="C29" s="317"/>
      <c r="D29" s="317"/>
      <c r="E29" s="317"/>
      <c r="F29" s="325">
        <f>E29*1.2</f>
        <v>0</v>
      </c>
      <c r="G29" s="317"/>
      <c r="H29" s="325">
        <v>0</v>
      </c>
      <c r="I29" s="317">
        <f t="shared" si="0"/>
        <v>0</v>
      </c>
    </row>
    <row r="30" spans="1:9">
      <c r="A30" s="315" t="s">
        <v>251</v>
      </c>
      <c r="B30" s="320" t="s">
        <v>1259</v>
      </c>
      <c r="C30" s="317"/>
      <c r="D30" s="317"/>
      <c r="E30" s="317"/>
      <c r="F30" s="317"/>
      <c r="G30" s="317"/>
      <c r="H30" s="317"/>
      <c r="I30" s="317">
        <f t="shared" si="0"/>
        <v>0</v>
      </c>
    </row>
    <row r="31" spans="1:9">
      <c r="A31" s="315" t="s">
        <v>287</v>
      </c>
      <c r="B31" s="318" t="s">
        <v>1262</v>
      </c>
      <c r="C31" s="317"/>
      <c r="D31" s="317">
        <f>(D17+D25+D35)*0.2</f>
        <v>0</v>
      </c>
      <c r="E31" s="317">
        <f>(E17+E25+E45)*0.2</f>
        <v>57.526413296369334</v>
      </c>
      <c r="F31" s="317"/>
      <c r="G31" s="317">
        <f>(G17+G25+G45)*0.2</f>
        <v>326.63119859363201</v>
      </c>
      <c r="H31" s="317"/>
      <c r="I31" s="317">
        <f t="shared" si="0"/>
        <v>384.15761189000136</v>
      </c>
    </row>
    <row r="32" spans="1:9">
      <c r="A32" s="315" t="s">
        <v>377</v>
      </c>
      <c r="B32" s="318" t="s">
        <v>1263</v>
      </c>
      <c r="C32" s="317"/>
      <c r="D32" s="317"/>
      <c r="E32" s="317"/>
      <c r="F32" s="317"/>
      <c r="G32" s="317"/>
      <c r="H32" s="317"/>
      <c r="I32" s="317">
        <f t="shared" si="0"/>
        <v>0</v>
      </c>
    </row>
    <row r="33" spans="1:13" ht="18.75">
      <c r="A33" s="315" t="s">
        <v>1264</v>
      </c>
      <c r="B33" s="319" t="s">
        <v>1265</v>
      </c>
      <c r="C33" s="317"/>
      <c r="D33" s="317"/>
      <c r="E33" s="317"/>
      <c r="F33" s="317"/>
      <c r="G33" s="317"/>
      <c r="H33" s="317"/>
      <c r="I33" s="317">
        <f t="shared" si="0"/>
        <v>0</v>
      </c>
      <c r="J33" s="328"/>
      <c r="K33" s="328"/>
      <c r="L33" s="328"/>
      <c r="M33" s="329"/>
    </row>
    <row r="34" spans="1:13">
      <c r="A34" s="315" t="s">
        <v>1266</v>
      </c>
      <c r="B34" s="316" t="s">
        <v>1267</v>
      </c>
      <c r="C34" s="314"/>
      <c r="D34" s="314">
        <f>D36+D35+D37+D38+D39+D44+D45</f>
        <v>3010.4956999999995</v>
      </c>
      <c r="E34" s="314">
        <f>E36+E35+E37+E38+E39+E44+E45</f>
        <v>13145.080831815179</v>
      </c>
      <c r="F34" s="314"/>
      <c r="G34" s="314">
        <f>G36+G35+G37+G38+G39+G44+G45</f>
        <v>8801.427942968161</v>
      </c>
      <c r="H34" s="314"/>
      <c r="I34" s="314">
        <f t="shared" si="0"/>
        <v>24957.004474783338</v>
      </c>
      <c r="J34" s="330"/>
    </row>
    <row r="35" spans="1:13">
      <c r="A35" s="315" t="s">
        <v>1268</v>
      </c>
      <c r="B35" s="318" t="s">
        <v>1269</v>
      </c>
      <c r="C35" s="317"/>
      <c r="D35" s="317">
        <v>0</v>
      </c>
      <c r="E35" s="317"/>
      <c r="F35" s="317"/>
      <c r="G35" s="317"/>
      <c r="H35" s="317"/>
      <c r="I35" s="317">
        <f t="shared" si="0"/>
        <v>0</v>
      </c>
      <c r="J35" s="311"/>
    </row>
    <row r="36" spans="1:13">
      <c r="A36" s="315" t="s">
        <v>1270</v>
      </c>
      <c r="B36" s="318" t="s">
        <v>1271</v>
      </c>
      <c r="C36" s="317"/>
      <c r="D36" s="317"/>
      <c r="E36" s="317"/>
      <c r="F36" s="317"/>
      <c r="G36" s="317"/>
      <c r="H36" s="317"/>
      <c r="I36" s="317">
        <f t="shared" si="0"/>
        <v>0</v>
      </c>
    </row>
    <row r="37" spans="1:13">
      <c r="A37" s="315" t="s">
        <v>1272</v>
      </c>
      <c r="B37" s="318" t="s">
        <v>1273</v>
      </c>
      <c r="C37" s="317"/>
      <c r="D37" s="317"/>
      <c r="E37" s="317"/>
      <c r="F37" s="317"/>
      <c r="G37" s="317"/>
      <c r="H37" s="317"/>
      <c r="I37" s="317">
        <f t="shared" si="0"/>
        <v>0</v>
      </c>
    </row>
    <row r="38" spans="1:13">
      <c r="A38" s="315" t="s">
        <v>1274</v>
      </c>
      <c r="B38" s="318" t="s">
        <v>1275</v>
      </c>
      <c r="C38" s="317"/>
      <c r="D38" s="317"/>
      <c r="E38" s="317"/>
      <c r="F38" s="317"/>
      <c r="G38" s="317"/>
      <c r="H38" s="317"/>
      <c r="I38" s="317">
        <f t="shared" si="0"/>
        <v>0</v>
      </c>
    </row>
    <row r="39" spans="1:13">
      <c r="A39" s="315" t="s">
        <v>1276</v>
      </c>
      <c r="B39" s="318" t="s">
        <v>1277</v>
      </c>
      <c r="C39" s="314"/>
      <c r="D39" s="314">
        <f>D40+D42</f>
        <v>3010.4956999999995</v>
      </c>
      <c r="E39" s="314">
        <f>E40+E42</f>
        <v>12893.274599999999</v>
      </c>
      <c r="F39" s="314">
        <f>E39</f>
        <v>12893.274599999999</v>
      </c>
      <c r="G39" s="314">
        <f>G40+G42</f>
        <v>7220.4234000000006</v>
      </c>
      <c r="H39" s="317">
        <f>G39</f>
        <v>7220.4234000000006</v>
      </c>
      <c r="I39" s="314">
        <f t="shared" si="0"/>
        <v>23124.1937</v>
      </c>
    </row>
    <row r="40" spans="1:13">
      <c r="A40" s="315" t="s">
        <v>1278</v>
      </c>
      <c r="B40" s="319" t="s">
        <v>1279</v>
      </c>
      <c r="C40" s="317"/>
      <c r="D40" s="317">
        <v>0</v>
      </c>
      <c r="E40" s="317"/>
      <c r="F40" s="317"/>
      <c r="G40" s="317"/>
      <c r="H40" s="317"/>
      <c r="I40" s="317">
        <f t="shared" si="0"/>
        <v>0</v>
      </c>
    </row>
    <row r="41" spans="1:13" ht="33" customHeight="1">
      <c r="A41" s="315" t="s">
        <v>1280</v>
      </c>
      <c r="B41" s="320" t="s">
        <v>1281</v>
      </c>
      <c r="C41" s="317"/>
      <c r="D41" s="317">
        <v>0</v>
      </c>
      <c r="E41" s="317"/>
      <c r="F41" s="317"/>
      <c r="G41" s="317"/>
      <c r="H41" s="317"/>
      <c r="I41" s="317">
        <f t="shared" si="0"/>
        <v>0</v>
      </c>
    </row>
    <row r="42" spans="1:13" ht="31.5">
      <c r="A42" s="315" t="s">
        <v>1282</v>
      </c>
      <c r="B42" s="319" t="s">
        <v>1283</v>
      </c>
      <c r="C42" s="317"/>
      <c r="D42" s="317">
        <f>'1'!AK18</f>
        <v>3010.4956999999995</v>
      </c>
      <c r="E42" s="317">
        <f>'1'!AU18</f>
        <v>12893.274599999999</v>
      </c>
      <c r="F42" s="317"/>
      <c r="G42" s="317">
        <f>'1'!BF18</f>
        <v>7220.4234000000006</v>
      </c>
      <c r="H42" s="317"/>
      <c r="I42" s="317">
        <f t="shared" si="0"/>
        <v>23124.1937</v>
      </c>
    </row>
    <row r="43" spans="1:13" ht="31.5">
      <c r="A43" s="315" t="s">
        <v>1284</v>
      </c>
      <c r="B43" s="320" t="s">
        <v>1285</v>
      </c>
      <c r="C43" s="317"/>
      <c r="D43" s="317">
        <f>D42-1828.1562</f>
        <v>1182.3394999999996</v>
      </c>
      <c r="E43" s="317"/>
      <c r="F43" s="317"/>
      <c r="G43" s="317"/>
      <c r="H43" s="317"/>
      <c r="I43" s="317">
        <f t="shared" si="0"/>
        <v>1182.3394999999996</v>
      </c>
    </row>
    <row r="44" spans="1:13">
      <c r="A44" s="315" t="s">
        <v>1286</v>
      </c>
      <c r="B44" s="318" t="s">
        <v>1287</v>
      </c>
      <c r="C44" s="317"/>
      <c r="D44" s="317"/>
      <c r="E44" s="317"/>
      <c r="F44" s="317"/>
      <c r="G44" s="317"/>
      <c r="H44" s="317"/>
      <c r="I44" s="317">
        <f t="shared" si="0"/>
        <v>0</v>
      </c>
    </row>
    <row r="45" spans="1:13">
      <c r="A45" s="315" t="s">
        <v>1288</v>
      </c>
      <c r="B45" s="318" t="s">
        <v>1289</v>
      </c>
      <c r="C45" s="317"/>
      <c r="D45" s="317">
        <v>0</v>
      </c>
      <c r="E45" s="317">
        <f>'1'!AX18/1.2</f>
        <v>251.80623181518001</v>
      </c>
      <c r="F45" s="317">
        <f>E45*1.2</f>
        <v>302.16747817821602</v>
      </c>
      <c r="G45" s="317">
        <f>'1'!BI18/1.2</f>
        <v>1581.00454296816</v>
      </c>
      <c r="H45" s="317">
        <f>G45*1.2</f>
        <v>1897.205451561792</v>
      </c>
      <c r="I45" s="317">
        <f t="shared" si="0"/>
        <v>1832.8107747833401</v>
      </c>
    </row>
    <row r="48" spans="1:13" ht="18.75">
      <c r="B48" s="131"/>
      <c r="C48" s="131"/>
      <c r="D48" s="331"/>
      <c r="F48" s="311"/>
      <c r="H48" s="311"/>
    </row>
    <row r="49" spans="1:4" ht="18.75">
      <c r="A49" s="134"/>
      <c r="B49" s="131"/>
      <c r="C49" s="131"/>
      <c r="D49" s="332"/>
    </row>
    <row r="50" spans="1:4">
      <c r="A50" s="134"/>
      <c r="D50" s="330"/>
    </row>
    <row r="51" spans="1:4">
      <c r="A51" s="134"/>
    </row>
    <row r="53" spans="1:4">
      <c r="A53" s="134"/>
    </row>
    <row r="55" spans="1:4">
      <c r="A55" s="134"/>
      <c r="D55" s="311"/>
    </row>
  </sheetData>
  <mergeCells count="10">
    <mergeCell ref="A8:I8"/>
    <mergeCell ref="A10:I10"/>
    <mergeCell ref="A12:A13"/>
    <mergeCell ref="B12:B13"/>
    <mergeCell ref="A15:B15"/>
    <mergeCell ref="G1:I1"/>
    <mergeCell ref="E2:I2"/>
    <mergeCell ref="E3:I3"/>
    <mergeCell ref="A5:I5"/>
    <mergeCell ref="A6:I6"/>
  </mergeCells>
  <pageMargins left="0.70833333333333304" right="0.70833333333333304" top="0.74791666666666701" bottom="0.74791666666666701" header="0.51180555555555496" footer="0.51180555555555496"/>
  <pageSetup paperSize="9" firstPageNumber="0" orientation="portrait" horizontalDpi="300" verticalDpi="30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92D050"/>
    <pageSetUpPr fitToPage="1"/>
  </sheetPr>
  <dimension ref="A1:DM205"/>
  <sheetViews>
    <sheetView topLeftCell="B1" zoomScale="65" zoomScaleNormal="65" workbookViewId="0">
      <selection activeCell="B7" sqref="B7:CZ7"/>
    </sheetView>
  </sheetViews>
  <sheetFormatPr defaultRowHeight="15.75"/>
  <cols>
    <col min="1" max="1" width="7.5" style="1" hidden="1" customWidth="1"/>
    <col min="2" max="2" width="9.75" style="1" customWidth="1"/>
    <col min="3" max="3" width="48.25" style="1" customWidth="1"/>
    <col min="4" max="4" width="12.75" style="1" customWidth="1"/>
    <col min="5" max="5" width="23.75" style="1" customWidth="1"/>
    <col min="6" max="6" width="14" style="1" hidden="1" customWidth="1"/>
    <col min="7" max="7" width="26.75" style="1" customWidth="1"/>
    <col min="8" max="8" width="15.375" style="1" hidden="1" customWidth="1"/>
    <col min="9" max="9" width="25.5" style="1" customWidth="1"/>
    <col min="10" max="10" width="15.375" style="1" hidden="1" customWidth="1"/>
    <col min="11" max="11" width="23.875" style="1" customWidth="1"/>
    <col min="12" max="12" width="16" style="1" hidden="1" customWidth="1"/>
    <col min="13" max="13" width="23.625" style="1" customWidth="1"/>
    <col min="14" max="14" width="12.625" style="1" hidden="1" customWidth="1"/>
    <col min="15" max="15" width="23.25" style="1" customWidth="1"/>
    <col min="16" max="16" width="12.625" style="1" hidden="1" customWidth="1"/>
    <col min="17" max="17" width="23.375" style="1" customWidth="1"/>
    <col min="18" max="18" width="12.625" style="1" hidden="1" customWidth="1"/>
    <col min="19" max="19" width="23" style="1" customWidth="1"/>
    <col min="20" max="20" width="12.625" style="1" hidden="1" customWidth="1"/>
    <col min="21" max="21" width="23.375" style="1" customWidth="1"/>
    <col min="22" max="22" width="11.625" style="1" hidden="1" customWidth="1"/>
    <col min="23" max="23" width="22.625" style="1" customWidth="1"/>
    <col min="24" max="24" width="11.625" style="1" hidden="1" customWidth="1"/>
    <col min="25" max="25" width="23.125" style="1" customWidth="1"/>
    <col min="26" max="26" width="11.625" style="1" hidden="1" customWidth="1"/>
    <col min="27" max="27" width="23.125" style="1" customWidth="1"/>
    <col min="28" max="28" width="11.625" style="1" hidden="1" customWidth="1"/>
    <col min="29" max="29" width="22.625" style="1" customWidth="1"/>
    <col min="30" max="30" width="11.125" style="1" hidden="1" customWidth="1"/>
    <col min="31" max="31" width="22.875" style="1" customWidth="1"/>
    <col min="32" max="32" width="11.125" style="1" hidden="1" customWidth="1"/>
    <col min="33" max="33" width="23.125" style="1" customWidth="1"/>
    <col min="34" max="34" width="11.125" style="1" hidden="1" customWidth="1"/>
    <col min="35" max="35" width="23.25" style="1" customWidth="1"/>
    <col min="36" max="36" width="11.125" style="1" hidden="1" customWidth="1"/>
    <col min="37" max="37" width="12.625" style="1" customWidth="1"/>
    <col min="38" max="38" width="9.875" style="1" hidden="1" customWidth="1"/>
    <col min="39" max="39" width="14.125" style="1" customWidth="1"/>
    <col min="40" max="40" width="10.25" style="1" hidden="1" customWidth="1"/>
    <col min="41" max="41" width="23.25" style="1" customWidth="1"/>
    <col min="42" max="42" width="8.125" style="1" hidden="1" customWidth="1"/>
    <col min="43" max="43" width="12.75" style="1" customWidth="1"/>
    <col min="44" max="44" width="9.5" style="1" hidden="1" customWidth="1"/>
    <col min="45" max="45" width="10.875" style="1" customWidth="1"/>
    <col min="46" max="46" width="10.875" style="1" hidden="1" customWidth="1"/>
    <col min="47" max="47" width="10.875" style="1" customWidth="1"/>
    <col min="48" max="48" width="10.875" style="1" hidden="1" customWidth="1"/>
    <col min="49" max="49" width="10.875" style="1" customWidth="1"/>
    <col min="50" max="50" width="10.875" style="1" hidden="1" customWidth="1"/>
    <col min="51" max="51" width="10.875" style="1" customWidth="1"/>
    <col min="52" max="52" width="10.875" style="1" hidden="1" customWidth="1"/>
    <col min="53" max="53" width="12.5" style="1" customWidth="1"/>
    <col min="54" max="54" width="10.875" style="1" hidden="1" customWidth="1"/>
    <col min="55" max="55" width="14.25" style="1" customWidth="1"/>
    <col min="56" max="56" width="10.25" style="1" hidden="1" customWidth="1"/>
    <col min="57" max="57" width="12.75" style="1" customWidth="1"/>
    <col min="58" max="58" width="10.25" style="1" hidden="1" customWidth="1"/>
    <col min="59" max="59" width="12.5" style="1" customWidth="1"/>
    <col min="60" max="60" width="10.25" style="1" hidden="1" customWidth="1"/>
    <col min="61" max="61" width="12.5" style="1" customWidth="1"/>
    <col min="62" max="62" width="10.25" style="1" hidden="1" customWidth="1"/>
    <col min="63" max="63" width="12.125" style="1" customWidth="1"/>
    <col min="64" max="64" width="10.25" style="1" hidden="1" customWidth="1"/>
    <col min="65" max="65" width="12.375" style="1" customWidth="1"/>
    <col min="66" max="66" width="10.25" style="1" hidden="1" customWidth="1"/>
    <col min="67" max="67" width="11.125" style="1" customWidth="1"/>
    <col min="68" max="68" width="11.125" style="1" hidden="1" customWidth="1"/>
    <col min="69" max="69" width="11.125" style="1" customWidth="1"/>
    <col min="70" max="70" width="11.125" style="1" hidden="1" customWidth="1"/>
    <col min="71" max="71" width="11.125" style="1" customWidth="1"/>
    <col min="72" max="72" width="11.125" style="1" hidden="1" customWidth="1"/>
    <col min="73" max="73" width="11.125" style="1" customWidth="1"/>
    <col min="74" max="74" width="11.125" style="1" hidden="1" customWidth="1"/>
    <col min="75" max="75" width="13.25" style="1" customWidth="1"/>
    <col min="76" max="76" width="11.125" style="1" hidden="1" customWidth="1"/>
    <col min="77" max="77" width="13.625" style="1" customWidth="1"/>
    <col min="78" max="78" width="11.125" style="1" hidden="1" customWidth="1"/>
    <col min="79" max="79" width="15.125" style="1" customWidth="1"/>
    <col min="80" max="80" width="11.125" style="1" hidden="1" customWidth="1"/>
    <col min="81" max="81" width="15.875" style="1" customWidth="1"/>
    <col min="82" max="82" width="11.125" style="1" hidden="1" customWidth="1"/>
    <col min="83" max="83" width="16.875" style="1" customWidth="1"/>
    <col min="84" max="84" width="11.125" style="1" hidden="1" customWidth="1"/>
    <col min="85" max="85" width="18.75" style="1" customWidth="1"/>
    <col min="86" max="86" width="11.125" style="1" hidden="1" customWidth="1"/>
    <col min="87" max="87" width="26.625" style="1" customWidth="1"/>
    <col min="88" max="88" width="10.125" style="1" hidden="1" customWidth="1"/>
    <col min="89" max="89" width="16.625" style="1" customWidth="1"/>
    <col min="90" max="90" width="8.125" style="1" hidden="1" customWidth="1"/>
    <col min="91" max="91" width="17.75" style="1" customWidth="1"/>
    <col min="92" max="92" width="8.125" style="1" hidden="1" customWidth="1"/>
    <col min="93" max="93" width="16.875" style="1" customWidth="1"/>
    <col min="94" max="94" width="10.875" style="1" hidden="1" customWidth="1"/>
    <col min="95" max="95" width="21.375" style="1" customWidth="1"/>
    <col min="96" max="96" width="9.875" style="1" hidden="1" customWidth="1"/>
    <col min="97" max="97" width="27" style="1" customWidth="1"/>
    <col min="98" max="98" width="9.875" style="1" hidden="1" customWidth="1"/>
    <col min="99" max="99" width="23.375" style="1" customWidth="1"/>
    <col min="100" max="100" width="14" style="1" hidden="1" customWidth="1"/>
    <col min="101" max="101" width="20.125" style="1" customWidth="1"/>
    <col min="102" max="102" width="11.5" style="1" hidden="1" customWidth="1"/>
    <col min="103" max="103" width="24.625" style="1" customWidth="1"/>
    <col min="104" max="104" width="11.5" style="1" hidden="1" customWidth="1"/>
    <col min="105" max="105" width="22.875" style="1" customWidth="1"/>
    <col min="106" max="106" width="11.5" style="1" hidden="1" customWidth="1"/>
    <col min="107" max="107" width="23.625" style="1" customWidth="1"/>
    <col min="108" max="108" width="11.5" style="1" hidden="1" customWidth="1"/>
    <col min="109" max="109" width="27.625" style="1" customWidth="1"/>
    <col min="110" max="110" width="11.5" style="1" hidden="1" customWidth="1"/>
    <col min="111" max="1025" width="9" customWidth="1"/>
  </cols>
  <sheetData>
    <row r="1" spans="1:117" ht="18.75">
      <c r="CZ1" s="2" t="s">
        <v>0</v>
      </c>
      <c r="DC1" s="450" t="s">
        <v>475</v>
      </c>
    </row>
    <row r="2" spans="1:117">
      <c r="AC2" s="3"/>
      <c r="AD2" s="357"/>
      <c r="AE2" s="357"/>
      <c r="AF2" s="357"/>
      <c r="AG2" s="357"/>
      <c r="AH2" s="357"/>
      <c r="AI2" s="357"/>
      <c r="AJ2" s="357"/>
      <c r="AK2" s="357"/>
      <c r="AL2" s="357"/>
      <c r="AM2" s="357"/>
      <c r="AN2" s="3"/>
      <c r="CZ2" s="4" t="s">
        <v>1</v>
      </c>
      <c r="DC2" s="450" t="s">
        <v>1316</v>
      </c>
    </row>
    <row r="3" spans="1:117">
      <c r="AC3" s="5"/>
      <c r="AD3" s="5"/>
      <c r="AE3" s="5"/>
      <c r="AF3" s="5"/>
      <c r="AG3" s="5"/>
      <c r="AH3" s="5"/>
      <c r="AI3" s="5"/>
      <c r="AJ3" s="5"/>
      <c r="AK3" s="5"/>
      <c r="AL3" s="5"/>
      <c r="AM3" s="5"/>
      <c r="AN3" s="5"/>
      <c r="CZ3" s="4" t="s">
        <v>2</v>
      </c>
      <c r="DC3" s="450" t="s">
        <v>1330</v>
      </c>
    </row>
    <row r="4" spans="1:117" ht="25.5">
      <c r="B4" s="451" t="s">
        <v>1318</v>
      </c>
      <c r="C4" s="451"/>
      <c r="D4" s="451"/>
      <c r="E4" s="451"/>
      <c r="F4" s="358"/>
      <c r="G4" s="451"/>
      <c r="H4" s="358"/>
      <c r="I4" s="451"/>
      <c r="J4" s="358"/>
      <c r="K4" s="451"/>
      <c r="L4" s="358"/>
      <c r="M4" s="451"/>
      <c r="N4" s="358"/>
      <c r="O4" s="451"/>
      <c r="P4" s="358"/>
      <c r="Q4" s="451"/>
      <c r="R4" s="358"/>
      <c r="S4" s="451"/>
      <c r="T4" s="358"/>
      <c r="U4" s="451"/>
      <c r="V4" s="358"/>
      <c r="W4" s="451"/>
      <c r="X4" s="358"/>
      <c r="Y4" s="451"/>
      <c r="Z4" s="358"/>
      <c r="AA4" s="451"/>
      <c r="AB4" s="358"/>
      <c r="AC4" s="451"/>
      <c r="AD4" s="358"/>
      <c r="AE4" s="451"/>
      <c r="AF4" s="358"/>
      <c r="AG4" s="451"/>
      <c r="AH4" s="358"/>
      <c r="AI4" s="451"/>
      <c r="AJ4" s="358"/>
      <c r="AK4" s="451"/>
      <c r="AL4" s="358"/>
      <c r="AM4" s="451"/>
      <c r="AN4" s="358"/>
      <c r="AO4" s="451"/>
      <c r="AP4" s="358"/>
      <c r="AQ4" s="451"/>
      <c r="AR4" s="358"/>
      <c r="AS4" s="451"/>
      <c r="AT4" s="358"/>
      <c r="AU4" s="451"/>
      <c r="AV4" s="358"/>
      <c r="AW4" s="451"/>
      <c r="AX4" s="358"/>
      <c r="AY4" s="451"/>
      <c r="AZ4" s="358"/>
      <c r="BA4" s="451"/>
      <c r="BB4" s="358"/>
      <c r="BC4" s="451"/>
      <c r="BD4" s="358"/>
      <c r="BE4" s="451"/>
      <c r="BF4" s="358"/>
      <c r="BG4" s="451"/>
      <c r="BH4" s="358"/>
      <c r="BI4" s="451"/>
      <c r="BJ4" s="358"/>
      <c r="BK4" s="451"/>
      <c r="BL4" s="358"/>
      <c r="BM4" s="451"/>
      <c r="BN4" s="358"/>
      <c r="BO4" s="451"/>
      <c r="BP4" s="358"/>
      <c r="BQ4" s="451"/>
      <c r="BR4" s="358"/>
      <c r="BS4" s="451"/>
      <c r="BT4" s="358"/>
      <c r="BU4" s="451"/>
      <c r="BV4" s="358"/>
      <c r="BW4" s="451"/>
      <c r="BX4" s="358"/>
      <c r="BY4" s="451"/>
      <c r="BZ4" s="358"/>
      <c r="CA4" s="451"/>
      <c r="CB4" s="358"/>
      <c r="CC4" s="451"/>
      <c r="CD4" s="358"/>
      <c r="CE4" s="451"/>
      <c r="CF4" s="358"/>
      <c r="CG4" s="451"/>
      <c r="CH4" s="358"/>
      <c r="CI4" s="451"/>
      <c r="CJ4" s="358"/>
      <c r="CK4" s="451"/>
      <c r="CL4" s="358"/>
      <c r="CM4" s="451"/>
      <c r="CN4" s="358"/>
      <c r="CO4" s="451"/>
      <c r="CP4" s="358"/>
      <c r="CQ4" s="451"/>
      <c r="CR4" s="358"/>
      <c r="CS4" s="451"/>
      <c r="CT4" s="358"/>
      <c r="CU4" s="451"/>
      <c r="CV4" s="358"/>
      <c r="CW4" s="451"/>
      <c r="CX4" s="358"/>
      <c r="CY4" s="451"/>
      <c r="CZ4" s="358"/>
    </row>
    <row r="5" spans="1:117" ht="25.5">
      <c r="B5" s="452" t="s">
        <v>1331</v>
      </c>
      <c r="C5" s="452"/>
      <c r="D5" s="452"/>
      <c r="E5" s="452"/>
      <c r="F5" s="359"/>
      <c r="G5" s="452"/>
      <c r="H5" s="359"/>
      <c r="I5" s="452"/>
      <c r="J5" s="359"/>
      <c r="K5" s="452"/>
      <c r="L5" s="359"/>
      <c r="M5" s="452"/>
      <c r="N5" s="359"/>
      <c r="O5" s="452"/>
      <c r="P5" s="359"/>
      <c r="Q5" s="452"/>
      <c r="R5" s="359"/>
      <c r="S5" s="452"/>
      <c r="T5" s="359"/>
      <c r="U5" s="452"/>
      <c r="V5" s="359"/>
      <c r="W5" s="452"/>
      <c r="X5" s="359"/>
      <c r="Y5" s="452"/>
      <c r="Z5" s="359"/>
      <c r="AA5" s="452"/>
      <c r="AB5" s="359"/>
      <c r="AC5" s="452"/>
      <c r="AD5" s="359"/>
      <c r="AE5" s="452"/>
      <c r="AF5" s="359"/>
      <c r="AG5" s="452"/>
      <c r="AH5" s="359"/>
      <c r="AI5" s="452"/>
      <c r="AJ5" s="359"/>
      <c r="AK5" s="452"/>
      <c r="AL5" s="359"/>
      <c r="AM5" s="452"/>
      <c r="AN5" s="359"/>
      <c r="AO5" s="452"/>
      <c r="AP5" s="359"/>
      <c r="AQ5" s="452"/>
      <c r="AR5" s="359"/>
      <c r="AS5" s="452"/>
      <c r="AT5" s="359"/>
      <c r="AU5" s="452"/>
      <c r="AV5" s="359"/>
      <c r="AW5" s="452"/>
      <c r="AX5" s="359"/>
      <c r="AY5" s="452"/>
      <c r="AZ5" s="359"/>
      <c r="BA5" s="452"/>
      <c r="BB5" s="359"/>
      <c r="BC5" s="452"/>
      <c r="BD5" s="359"/>
      <c r="BE5" s="452"/>
      <c r="BF5" s="359"/>
      <c r="BG5" s="452"/>
      <c r="BH5" s="359"/>
      <c r="BI5" s="452"/>
      <c r="BJ5" s="359"/>
      <c r="BK5" s="452"/>
      <c r="BL5" s="359"/>
      <c r="BM5" s="452"/>
      <c r="BN5" s="359"/>
      <c r="BO5" s="452"/>
      <c r="BP5" s="359"/>
      <c r="BQ5" s="452"/>
      <c r="BR5" s="359"/>
      <c r="BS5" s="452"/>
      <c r="BT5" s="359"/>
      <c r="BU5" s="452"/>
      <c r="BV5" s="359"/>
      <c r="BW5" s="452"/>
      <c r="BX5" s="359"/>
      <c r="BY5" s="452"/>
      <c r="BZ5" s="359"/>
      <c r="CA5" s="452"/>
      <c r="CB5" s="359"/>
      <c r="CC5" s="452"/>
      <c r="CD5" s="359"/>
      <c r="CE5" s="452"/>
      <c r="CF5" s="359"/>
      <c r="CG5" s="452"/>
      <c r="CH5" s="359"/>
      <c r="CI5" s="452"/>
      <c r="CJ5" s="359"/>
      <c r="CK5" s="452"/>
      <c r="CL5" s="359"/>
      <c r="CM5" s="452"/>
      <c r="CN5" s="359"/>
      <c r="CO5" s="452"/>
      <c r="CP5" s="359"/>
      <c r="CQ5" s="452"/>
      <c r="CR5" s="359"/>
      <c r="CS5" s="452"/>
      <c r="CT5" s="359"/>
      <c r="CU5" s="452"/>
      <c r="CV5" s="359"/>
      <c r="CW5" s="452"/>
      <c r="CX5" s="359"/>
      <c r="CY5" s="452"/>
      <c r="CZ5" s="359"/>
    </row>
    <row r="6" spans="1:117" ht="7.5" customHeight="1">
      <c r="B6" s="453"/>
      <c r="C6" s="453"/>
      <c r="D6" s="453"/>
      <c r="E6" s="453"/>
      <c r="G6" s="453"/>
      <c r="I6" s="453"/>
      <c r="K6" s="453"/>
      <c r="M6" s="453"/>
      <c r="O6" s="453"/>
      <c r="Q6" s="453"/>
      <c r="S6" s="453"/>
      <c r="U6" s="453"/>
      <c r="W6" s="453"/>
      <c r="Y6" s="453"/>
      <c r="AA6" s="453"/>
      <c r="AC6" s="453"/>
      <c r="AE6" s="453"/>
      <c r="AG6" s="453"/>
      <c r="AI6" s="453"/>
      <c r="AK6" s="453"/>
      <c r="AM6" s="453"/>
      <c r="AO6" s="453"/>
      <c r="AQ6" s="453"/>
      <c r="AS6" s="453"/>
      <c r="AU6" s="453"/>
      <c r="AW6" s="453"/>
      <c r="AY6" s="453"/>
      <c r="BA6" s="453"/>
      <c r="BC6" s="453"/>
      <c r="BE6" s="453"/>
      <c r="BG6" s="453"/>
      <c r="BI6" s="453"/>
      <c r="BK6" s="453"/>
      <c r="BM6" s="453"/>
      <c r="BO6" s="453"/>
      <c r="BQ6" s="453"/>
      <c r="BS6" s="453"/>
      <c r="BU6" s="453"/>
      <c r="BW6" s="453"/>
      <c r="BY6" s="453"/>
      <c r="CA6" s="453"/>
      <c r="CC6" s="453"/>
      <c r="CE6" s="453"/>
      <c r="CG6" s="453"/>
      <c r="CI6" s="453"/>
      <c r="CK6" s="453"/>
      <c r="CM6" s="453"/>
      <c r="CO6" s="453"/>
      <c r="CQ6" s="453"/>
      <c r="CS6" s="453"/>
      <c r="CU6" s="453"/>
      <c r="CW6" s="453"/>
      <c r="CY6" s="453"/>
    </row>
    <row r="7" spans="1:117" ht="25.5">
      <c r="B7" s="451" t="s">
        <v>1357</v>
      </c>
      <c r="C7" s="451"/>
      <c r="D7" s="451"/>
      <c r="E7" s="451"/>
      <c r="F7" s="360"/>
      <c r="G7" s="451"/>
      <c r="H7" s="360"/>
      <c r="I7" s="451"/>
      <c r="J7" s="360"/>
      <c r="K7" s="451"/>
      <c r="L7" s="360"/>
      <c r="M7" s="451"/>
      <c r="N7" s="360"/>
      <c r="O7" s="451"/>
      <c r="P7" s="360"/>
      <c r="Q7" s="451"/>
      <c r="R7" s="360"/>
      <c r="S7" s="451"/>
      <c r="T7" s="360"/>
      <c r="U7" s="451"/>
      <c r="V7" s="360"/>
      <c r="W7" s="451"/>
      <c r="X7" s="360"/>
      <c r="Y7" s="451"/>
      <c r="Z7" s="360"/>
      <c r="AA7" s="451"/>
      <c r="AB7" s="360"/>
      <c r="AC7" s="451"/>
      <c r="AD7" s="360"/>
      <c r="AE7" s="451"/>
      <c r="AF7" s="360"/>
      <c r="AG7" s="451"/>
      <c r="AH7" s="360"/>
      <c r="AI7" s="451"/>
      <c r="AJ7" s="360"/>
      <c r="AK7" s="451"/>
      <c r="AL7" s="360"/>
      <c r="AM7" s="451"/>
      <c r="AN7" s="360"/>
      <c r="AO7" s="451"/>
      <c r="AP7" s="360"/>
      <c r="AQ7" s="451"/>
      <c r="AR7" s="360"/>
      <c r="AS7" s="451"/>
      <c r="AT7" s="360"/>
      <c r="AU7" s="451"/>
      <c r="AV7" s="360"/>
      <c r="AW7" s="451"/>
      <c r="AX7" s="360"/>
      <c r="AY7" s="451"/>
      <c r="AZ7" s="360"/>
      <c r="BA7" s="451"/>
      <c r="BB7" s="360"/>
      <c r="BC7" s="451"/>
      <c r="BD7" s="360"/>
      <c r="BE7" s="451"/>
      <c r="BF7" s="360"/>
      <c r="BG7" s="451"/>
      <c r="BH7" s="360"/>
      <c r="BI7" s="451"/>
      <c r="BJ7" s="360"/>
      <c r="BK7" s="451"/>
      <c r="BL7" s="360"/>
      <c r="BM7" s="451"/>
      <c r="BN7" s="360"/>
      <c r="BO7" s="451"/>
      <c r="BP7" s="360"/>
      <c r="BQ7" s="451"/>
      <c r="BR7" s="360"/>
      <c r="BS7" s="451"/>
      <c r="BT7" s="360"/>
      <c r="BU7" s="451"/>
      <c r="BV7" s="360"/>
      <c r="BW7" s="451"/>
      <c r="BX7" s="360"/>
      <c r="BY7" s="451"/>
      <c r="BZ7" s="360"/>
      <c r="CA7" s="451"/>
      <c r="CB7" s="360"/>
      <c r="CC7" s="451"/>
      <c r="CD7" s="360"/>
      <c r="CE7" s="451"/>
      <c r="CF7" s="360"/>
      <c r="CG7" s="451"/>
      <c r="CH7" s="360"/>
      <c r="CI7" s="451"/>
      <c r="CJ7" s="360"/>
      <c r="CK7" s="451"/>
      <c r="CL7" s="360"/>
      <c r="CM7" s="451"/>
      <c r="CN7" s="360"/>
      <c r="CO7" s="451"/>
      <c r="CP7" s="360"/>
      <c r="CQ7" s="451"/>
      <c r="CR7" s="360"/>
      <c r="CS7" s="451"/>
      <c r="CT7" s="360"/>
      <c r="CU7" s="451"/>
      <c r="CV7" s="360"/>
      <c r="CW7" s="451"/>
      <c r="CX7" s="360"/>
      <c r="CY7" s="451"/>
      <c r="CZ7" s="360"/>
    </row>
    <row r="8" spans="1:117" hidden="1">
      <c r="B8" s="445" t="s">
        <v>1329</v>
      </c>
      <c r="C8" s="361"/>
      <c r="D8" s="361"/>
      <c r="E8" s="361"/>
      <c r="F8" s="361"/>
      <c r="G8" s="361"/>
      <c r="H8" s="361"/>
      <c r="I8" s="361"/>
      <c r="J8" s="361"/>
      <c r="K8" s="361"/>
      <c r="L8" s="361"/>
      <c r="M8" s="361"/>
      <c r="N8" s="361"/>
      <c r="O8" s="361"/>
      <c r="P8" s="361"/>
      <c r="Q8" s="361"/>
      <c r="R8" s="361"/>
      <c r="S8" s="361"/>
      <c r="T8" s="361"/>
      <c r="U8" s="361"/>
      <c r="V8" s="361"/>
      <c r="W8" s="361"/>
      <c r="X8" s="361"/>
      <c r="Y8" s="361"/>
      <c r="Z8" s="361"/>
      <c r="AA8" s="361"/>
      <c r="AB8" s="361"/>
      <c r="AC8" s="361"/>
      <c r="AD8" s="361"/>
      <c r="AE8" s="361"/>
      <c r="AF8" s="361"/>
      <c r="AG8" s="361"/>
      <c r="AH8" s="361"/>
      <c r="AI8" s="361"/>
      <c r="AJ8" s="361"/>
      <c r="AK8" s="361"/>
      <c r="AL8" s="361"/>
      <c r="AM8" s="361"/>
      <c r="AN8" s="361"/>
      <c r="AO8" s="361"/>
      <c r="AP8" s="361"/>
      <c r="AQ8" s="361"/>
      <c r="AR8" s="361"/>
      <c r="AS8" s="361"/>
      <c r="AT8" s="361"/>
      <c r="AU8" s="361"/>
      <c r="AV8" s="361"/>
      <c r="AW8" s="361"/>
      <c r="AX8" s="361"/>
      <c r="AY8" s="361"/>
      <c r="AZ8" s="361"/>
      <c r="BA8" s="361"/>
      <c r="BB8" s="361"/>
      <c r="BC8" s="361"/>
      <c r="BD8" s="361"/>
      <c r="BE8" s="361"/>
      <c r="BF8" s="361"/>
      <c r="BG8" s="361"/>
      <c r="BH8" s="361"/>
      <c r="BI8" s="361"/>
      <c r="BJ8" s="361"/>
      <c r="BK8" s="361"/>
      <c r="BL8" s="361"/>
      <c r="BM8" s="361"/>
      <c r="BN8" s="361"/>
      <c r="BO8" s="361"/>
      <c r="BP8" s="361"/>
      <c r="BQ8" s="361"/>
      <c r="BR8" s="361"/>
      <c r="BS8" s="361"/>
      <c r="BT8" s="361"/>
      <c r="BU8" s="361"/>
      <c r="BV8" s="361"/>
      <c r="BW8" s="361"/>
      <c r="BX8" s="361"/>
      <c r="BY8" s="361"/>
      <c r="BZ8" s="361"/>
      <c r="CA8" s="361"/>
      <c r="CB8" s="361"/>
      <c r="CC8" s="361"/>
      <c r="CD8" s="361"/>
      <c r="CE8" s="361"/>
      <c r="CF8" s="361"/>
      <c r="CG8" s="361"/>
      <c r="CH8" s="361"/>
      <c r="CI8" s="361"/>
      <c r="CJ8" s="361"/>
      <c r="CK8" s="361"/>
      <c r="CL8" s="361"/>
      <c r="CM8" s="361"/>
      <c r="CN8" s="361"/>
      <c r="CO8" s="361"/>
      <c r="CP8" s="361"/>
      <c r="CQ8" s="361"/>
      <c r="CR8" s="361"/>
      <c r="CS8" s="361"/>
      <c r="CT8" s="361"/>
      <c r="CU8" s="361"/>
      <c r="CV8" s="361"/>
      <c r="CW8" s="361"/>
      <c r="CX8" s="361"/>
      <c r="CY8" s="361"/>
      <c r="CZ8" s="361"/>
    </row>
    <row r="9" spans="1:117" hidden="1"/>
    <row r="10" spans="1:117" ht="18.75" hidden="1">
      <c r="B10" s="360"/>
      <c r="C10" s="360"/>
      <c r="D10" s="360"/>
      <c r="E10" s="360"/>
      <c r="F10" s="360"/>
      <c r="G10" s="360"/>
      <c r="H10" s="360"/>
      <c r="I10" s="360"/>
      <c r="J10" s="360"/>
      <c r="K10" s="360"/>
      <c r="L10" s="360"/>
      <c r="M10" s="360"/>
      <c r="N10" s="360"/>
      <c r="O10" s="360"/>
      <c r="P10" s="360"/>
      <c r="Q10" s="360"/>
      <c r="R10" s="360"/>
      <c r="S10" s="360"/>
      <c r="T10" s="360"/>
      <c r="U10" s="360"/>
      <c r="V10" s="360"/>
      <c r="W10" s="360"/>
      <c r="X10" s="360"/>
      <c r="Y10" s="360"/>
      <c r="Z10" s="360"/>
      <c r="AA10" s="360"/>
      <c r="AB10" s="360"/>
      <c r="AC10" s="360"/>
      <c r="AD10" s="360"/>
      <c r="AE10" s="360"/>
      <c r="AF10" s="360"/>
      <c r="AG10" s="360"/>
      <c r="AH10" s="360"/>
      <c r="AI10" s="360"/>
      <c r="AJ10" s="360"/>
      <c r="AK10" s="360"/>
      <c r="AL10" s="360"/>
      <c r="AM10" s="360"/>
      <c r="AN10" s="360"/>
      <c r="AO10" s="360"/>
      <c r="AP10" s="360"/>
      <c r="AQ10" s="360"/>
      <c r="AR10" s="360"/>
      <c r="AS10" s="360"/>
      <c r="AT10" s="360"/>
      <c r="AU10" s="360"/>
      <c r="AV10" s="360"/>
      <c r="AW10" s="360"/>
      <c r="AX10" s="360"/>
      <c r="AY10" s="360"/>
      <c r="AZ10" s="360"/>
      <c r="BA10" s="360"/>
      <c r="BB10" s="360"/>
      <c r="BC10" s="360"/>
      <c r="BD10" s="360"/>
      <c r="BE10" s="360"/>
      <c r="BF10" s="360"/>
      <c r="BG10" s="360"/>
      <c r="BH10" s="360"/>
      <c r="BI10" s="360"/>
      <c r="BJ10" s="360"/>
      <c r="BK10" s="360"/>
      <c r="BL10" s="360"/>
      <c r="BM10" s="360"/>
      <c r="BN10" s="360"/>
      <c r="BO10" s="360"/>
      <c r="BP10" s="360"/>
      <c r="BQ10" s="360"/>
      <c r="BR10" s="360"/>
      <c r="BS10" s="360"/>
      <c r="BT10" s="360"/>
      <c r="BU10" s="360"/>
      <c r="BV10" s="360"/>
      <c r="BW10" s="360"/>
      <c r="BX10" s="360"/>
      <c r="BY10" s="360"/>
      <c r="BZ10" s="360"/>
      <c r="CA10" s="360"/>
      <c r="CB10" s="360"/>
      <c r="CC10" s="360"/>
      <c r="CD10" s="360"/>
      <c r="CE10" s="360"/>
      <c r="CF10" s="360"/>
      <c r="CG10" s="360"/>
      <c r="CH10" s="360"/>
      <c r="CI10" s="360"/>
      <c r="CJ10" s="360"/>
      <c r="CK10" s="360"/>
      <c r="CL10" s="360"/>
      <c r="CM10" s="360"/>
      <c r="CN10" s="360"/>
      <c r="CO10" s="360"/>
      <c r="CP10" s="360"/>
      <c r="CQ10" s="360"/>
      <c r="CR10" s="360"/>
      <c r="CS10" s="360"/>
      <c r="CT10" s="360"/>
      <c r="CU10" s="360"/>
      <c r="CV10" s="360"/>
      <c r="CW10" s="360"/>
      <c r="CX10" s="360"/>
      <c r="CY10" s="360"/>
      <c r="CZ10" s="360"/>
    </row>
    <row r="11" spans="1:117" ht="18.75" hidden="1">
      <c r="B11" s="7"/>
      <c r="C11" s="7"/>
      <c r="D11" s="7"/>
      <c r="E11" s="7"/>
      <c r="F11" s="7"/>
      <c r="G11" s="7"/>
      <c r="H11" s="7"/>
      <c r="I11" s="7"/>
      <c r="J11" s="7"/>
      <c r="K11" s="7"/>
      <c r="L11" s="7"/>
      <c r="M11" s="7"/>
      <c r="N11" s="7"/>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8"/>
      <c r="BP11" s="8"/>
      <c r="BQ11" s="8"/>
      <c r="BR11" s="8"/>
      <c r="BS11" s="8"/>
      <c r="BT11" s="8"/>
      <c r="BU11" s="8"/>
      <c r="BV11" s="8"/>
      <c r="BW11" s="8"/>
      <c r="BX11" s="8"/>
      <c r="BY11" s="8"/>
      <c r="BZ11" s="8"/>
      <c r="CA11" s="8"/>
      <c r="CB11" s="8"/>
      <c r="CC11" s="8"/>
      <c r="CD11" s="8"/>
      <c r="CE11" s="8"/>
      <c r="CF11" s="8"/>
      <c r="CG11" s="8"/>
      <c r="CH11" s="8"/>
      <c r="CI11" s="8"/>
      <c r="CJ11" s="8"/>
      <c r="CK11" s="8"/>
      <c r="CL11" s="8"/>
      <c r="CM11" s="8"/>
      <c r="CN11" s="8"/>
      <c r="CO11" s="7"/>
      <c r="CP11" s="7"/>
      <c r="CQ11" s="7"/>
      <c r="CR11" s="7"/>
      <c r="CS11" s="7"/>
      <c r="CT11" s="7"/>
      <c r="CU11" s="7"/>
      <c r="CV11" s="7"/>
      <c r="CW11" s="7"/>
      <c r="CX11" s="7"/>
      <c r="CY11" s="7"/>
      <c r="CZ11" s="7"/>
    </row>
    <row r="12" spans="1:117" ht="17.25" hidden="1" customHeight="1">
      <c r="A12" s="5"/>
      <c r="B12" s="362"/>
      <c r="C12" s="362"/>
      <c r="D12" s="362"/>
      <c r="E12" s="362"/>
      <c r="F12" s="362"/>
      <c r="G12" s="362"/>
      <c r="H12" s="362"/>
      <c r="I12" s="362"/>
      <c r="J12" s="362"/>
      <c r="K12" s="362"/>
      <c r="L12" s="362"/>
      <c r="M12" s="362"/>
      <c r="N12" s="362"/>
      <c r="O12" s="362"/>
      <c r="P12" s="362"/>
      <c r="Q12" s="362"/>
      <c r="R12" s="362"/>
      <c r="S12" s="362"/>
      <c r="T12" s="362"/>
      <c r="U12" s="362"/>
      <c r="V12" s="362"/>
      <c r="W12" s="362"/>
      <c r="X12" s="362"/>
      <c r="Y12" s="362"/>
      <c r="Z12" s="362"/>
      <c r="AA12" s="362"/>
      <c r="AB12" s="362"/>
      <c r="AC12" s="362"/>
      <c r="AD12" s="362"/>
      <c r="AE12" s="362"/>
      <c r="AF12" s="362"/>
      <c r="AG12" s="362"/>
      <c r="AH12" s="362"/>
      <c r="AI12" s="362"/>
      <c r="AJ12" s="362"/>
      <c r="AK12" s="362"/>
      <c r="AL12" s="362"/>
      <c r="AM12" s="362"/>
      <c r="AN12" s="362"/>
      <c r="AO12" s="362"/>
      <c r="AP12" s="362"/>
      <c r="AQ12" s="362"/>
      <c r="AR12" s="362"/>
      <c r="AS12" s="362"/>
      <c r="AT12" s="362"/>
      <c r="AU12" s="362"/>
      <c r="AV12" s="362"/>
      <c r="AW12" s="362"/>
      <c r="AX12" s="362"/>
      <c r="AY12" s="362"/>
      <c r="AZ12" s="362"/>
      <c r="BA12" s="362"/>
      <c r="BB12" s="362"/>
      <c r="BC12" s="362"/>
      <c r="BD12" s="362"/>
      <c r="BE12" s="362"/>
      <c r="BF12" s="362"/>
      <c r="BG12" s="362"/>
      <c r="BH12" s="362"/>
      <c r="BI12" s="362"/>
      <c r="BJ12" s="362"/>
      <c r="BK12" s="362"/>
      <c r="BL12" s="362"/>
      <c r="BM12" s="362"/>
      <c r="BN12" s="362"/>
      <c r="BO12" s="362"/>
      <c r="BP12" s="362"/>
      <c r="BQ12" s="362"/>
      <c r="BR12" s="362"/>
      <c r="BS12" s="362"/>
      <c r="BT12" s="362"/>
      <c r="BU12" s="362"/>
      <c r="BV12" s="362"/>
      <c r="BW12" s="362"/>
      <c r="BX12" s="362"/>
      <c r="BY12" s="362"/>
      <c r="BZ12" s="362"/>
      <c r="CA12" s="362"/>
      <c r="CB12" s="362"/>
      <c r="CC12" s="362"/>
      <c r="CD12" s="362"/>
      <c r="CE12" s="362"/>
      <c r="CF12" s="362"/>
      <c r="CG12" s="362"/>
      <c r="CH12" s="362"/>
      <c r="CI12" s="362"/>
      <c r="CJ12" s="362"/>
      <c r="CK12" s="362"/>
      <c r="CL12" s="362"/>
      <c r="CM12" s="362"/>
      <c r="CN12" s="362"/>
      <c r="CO12" s="362"/>
      <c r="CP12" s="362"/>
      <c r="CQ12" s="362"/>
      <c r="CR12" s="362"/>
      <c r="CS12" s="362"/>
      <c r="CT12" s="362"/>
      <c r="CU12" s="362"/>
      <c r="CV12" s="362"/>
      <c r="CW12" s="362"/>
      <c r="CX12" s="362"/>
      <c r="CY12" s="362"/>
      <c r="CZ12" s="362"/>
      <c r="DA12" s="10"/>
      <c r="DB12" s="10"/>
      <c r="DC12" s="10"/>
      <c r="DD12" s="10"/>
      <c r="DE12" s="10"/>
      <c r="DF12" s="10"/>
    </row>
    <row r="13" spans="1:117" ht="38.25" hidden="1" customHeight="1">
      <c r="A13" s="5"/>
      <c r="B13" s="446" t="s">
        <v>1335</v>
      </c>
      <c r="C13" s="446"/>
      <c r="D13" s="446"/>
      <c r="E13" s="446"/>
      <c r="F13" s="363"/>
      <c r="G13" s="446"/>
      <c r="H13" s="363"/>
      <c r="I13" s="446"/>
      <c r="J13" s="363"/>
      <c r="K13" s="446"/>
      <c r="L13" s="363"/>
      <c r="M13" s="446"/>
      <c r="N13" s="363"/>
      <c r="O13" s="446"/>
      <c r="P13" s="363"/>
      <c r="Q13" s="446"/>
      <c r="R13" s="363"/>
      <c r="S13" s="446"/>
      <c r="T13" s="363"/>
      <c r="U13" s="446"/>
      <c r="V13" s="363"/>
      <c r="W13" s="446"/>
      <c r="X13" s="363"/>
      <c r="Y13" s="446"/>
      <c r="Z13" s="363"/>
      <c r="AA13" s="446"/>
      <c r="AB13" s="363"/>
      <c r="AC13" s="446"/>
      <c r="AD13" s="363"/>
      <c r="AE13" s="446"/>
      <c r="AF13" s="363"/>
      <c r="AG13" s="446"/>
      <c r="AH13" s="363"/>
      <c r="AI13" s="446"/>
      <c r="AJ13" s="363"/>
      <c r="AK13" s="446"/>
      <c r="AL13" s="363"/>
      <c r="AM13" s="446"/>
      <c r="AN13" s="363"/>
      <c r="AO13" s="446"/>
      <c r="AP13" s="363"/>
      <c r="AQ13" s="446"/>
      <c r="AR13" s="363"/>
      <c r="AS13" s="446"/>
      <c r="AT13" s="363"/>
      <c r="AU13" s="446"/>
      <c r="AV13" s="363"/>
      <c r="AW13" s="446"/>
      <c r="AX13" s="363"/>
      <c r="AY13" s="446"/>
      <c r="AZ13" s="363"/>
      <c r="BA13" s="446"/>
      <c r="BB13" s="363"/>
      <c r="BC13" s="446"/>
      <c r="BD13" s="363"/>
      <c r="BE13" s="446"/>
      <c r="BF13" s="363"/>
      <c r="BG13" s="446"/>
      <c r="BH13" s="363"/>
      <c r="BI13" s="446"/>
      <c r="BJ13" s="363"/>
      <c r="BK13" s="446"/>
      <c r="BL13" s="363"/>
      <c r="BM13" s="446"/>
      <c r="BN13" s="363"/>
      <c r="BO13" s="446"/>
      <c r="BP13" s="363"/>
      <c r="BQ13" s="446"/>
      <c r="BR13" s="363"/>
      <c r="BS13" s="446"/>
      <c r="BT13" s="363"/>
      <c r="BU13" s="446"/>
      <c r="BV13" s="363"/>
      <c r="BW13" s="446"/>
      <c r="BX13" s="363"/>
      <c r="BY13" s="446"/>
      <c r="BZ13" s="363"/>
      <c r="CA13" s="446"/>
      <c r="CB13" s="363"/>
      <c r="CC13" s="446"/>
      <c r="CD13" s="363"/>
      <c r="CE13" s="446"/>
      <c r="CF13" s="363"/>
      <c r="CG13" s="446"/>
      <c r="CH13" s="363"/>
      <c r="CI13" s="446"/>
      <c r="CJ13" s="363"/>
      <c r="CK13" s="446"/>
      <c r="CL13" s="363"/>
      <c r="CM13" s="446"/>
      <c r="CN13" s="363"/>
      <c r="CO13" s="446"/>
      <c r="CP13" s="363"/>
      <c r="CQ13" s="446"/>
      <c r="CR13" s="363"/>
      <c r="CS13" s="446"/>
      <c r="CT13" s="363"/>
      <c r="CU13" s="446"/>
      <c r="CV13" s="363"/>
      <c r="CW13" s="446"/>
      <c r="CX13" s="363"/>
      <c r="CY13" s="446"/>
      <c r="CZ13" s="363"/>
      <c r="DA13" s="11"/>
      <c r="DB13" s="11"/>
      <c r="DC13" s="11"/>
      <c r="DD13" s="11"/>
      <c r="DE13" s="11"/>
      <c r="DF13" s="11"/>
      <c r="DG13" s="11"/>
      <c r="DH13" s="11"/>
      <c r="DI13" s="11"/>
      <c r="DJ13" s="11"/>
      <c r="DK13" s="11"/>
      <c r="DL13" s="11"/>
      <c r="DM13" s="11"/>
    </row>
    <row r="14" spans="1:117" ht="17.25" customHeight="1">
      <c r="A14" s="5"/>
      <c r="B14" s="362"/>
      <c r="C14" s="362"/>
      <c r="D14" s="362"/>
      <c r="E14" s="362"/>
      <c r="F14" s="362"/>
      <c r="G14" s="362"/>
      <c r="H14" s="362"/>
      <c r="I14" s="362"/>
      <c r="J14" s="362"/>
      <c r="K14" s="362"/>
      <c r="L14" s="362"/>
      <c r="M14" s="362"/>
      <c r="N14" s="362"/>
      <c r="O14" s="362"/>
      <c r="P14" s="362"/>
      <c r="Q14" s="362"/>
      <c r="R14" s="362"/>
      <c r="S14" s="362"/>
      <c r="T14" s="362"/>
      <c r="U14" s="362"/>
      <c r="V14" s="362"/>
      <c r="W14" s="362"/>
      <c r="X14" s="362"/>
      <c r="Y14" s="362"/>
      <c r="Z14" s="362"/>
      <c r="AA14" s="362"/>
      <c r="AB14" s="362"/>
      <c r="AC14" s="362"/>
      <c r="AD14" s="362"/>
      <c r="AE14" s="362"/>
      <c r="AF14" s="362"/>
      <c r="AG14" s="362"/>
      <c r="AH14" s="362"/>
      <c r="AI14" s="362"/>
      <c r="AJ14" s="362"/>
      <c r="AK14" s="362"/>
      <c r="AL14" s="362"/>
      <c r="AM14" s="362"/>
      <c r="AN14" s="362"/>
      <c r="AO14" s="362"/>
      <c r="AP14" s="362"/>
      <c r="AQ14" s="362"/>
      <c r="AR14" s="362"/>
      <c r="AS14" s="362"/>
      <c r="AT14" s="362"/>
      <c r="AU14" s="362"/>
      <c r="AV14" s="362"/>
      <c r="AW14" s="362"/>
      <c r="AX14" s="362"/>
      <c r="AY14" s="362"/>
      <c r="AZ14" s="362"/>
      <c r="BA14" s="362"/>
      <c r="BB14" s="362"/>
      <c r="BC14" s="362"/>
      <c r="BD14" s="362"/>
      <c r="BE14" s="362"/>
      <c r="BF14" s="362"/>
      <c r="BG14" s="362"/>
      <c r="BH14" s="362"/>
      <c r="BI14" s="362"/>
      <c r="BJ14" s="362"/>
      <c r="BK14" s="362"/>
      <c r="BL14" s="362"/>
      <c r="BM14" s="362"/>
      <c r="BN14" s="362"/>
      <c r="BO14" s="362"/>
      <c r="BP14" s="362"/>
      <c r="BQ14" s="362"/>
      <c r="BR14" s="362"/>
      <c r="BS14" s="362"/>
      <c r="BT14" s="362"/>
      <c r="BU14" s="362"/>
      <c r="BV14" s="362"/>
      <c r="BW14" s="362"/>
      <c r="BX14" s="362"/>
      <c r="BY14" s="362"/>
      <c r="BZ14" s="362"/>
      <c r="CA14" s="362"/>
      <c r="CB14" s="362"/>
      <c r="CC14" s="362"/>
      <c r="CD14" s="362"/>
      <c r="CE14" s="362"/>
      <c r="CF14" s="362"/>
      <c r="CG14" s="362"/>
      <c r="CH14" s="362"/>
      <c r="CI14" s="362"/>
      <c r="CJ14" s="362"/>
      <c r="CK14" s="362"/>
      <c r="CL14" s="362"/>
      <c r="CM14" s="362"/>
      <c r="CN14" s="362"/>
      <c r="CO14" s="362"/>
      <c r="CP14" s="362"/>
      <c r="CQ14" s="362"/>
      <c r="CR14" s="362"/>
      <c r="CS14" s="362"/>
      <c r="CT14" s="362"/>
      <c r="CU14" s="362"/>
      <c r="CV14" s="362"/>
      <c r="CW14" s="362"/>
      <c r="CX14" s="362"/>
      <c r="CY14" s="362"/>
      <c r="CZ14" s="362"/>
      <c r="DA14" s="10"/>
      <c r="DB14" s="10"/>
      <c r="DC14" s="10"/>
      <c r="DD14" s="10"/>
      <c r="DE14" s="10"/>
      <c r="DF14" s="10"/>
    </row>
    <row r="15" spans="1:117" ht="15" customHeight="1">
      <c r="A15" s="12"/>
      <c r="B15" s="364" t="s">
        <v>6</v>
      </c>
      <c r="C15" s="364" t="s">
        <v>7</v>
      </c>
      <c r="D15" s="364" t="s">
        <v>8</v>
      </c>
      <c r="E15" s="364" t="s">
        <v>9</v>
      </c>
      <c r="F15" s="364"/>
      <c r="G15" s="364"/>
      <c r="H15" s="364"/>
      <c r="I15" s="364"/>
      <c r="J15" s="364"/>
      <c r="K15" s="364"/>
      <c r="L15" s="364"/>
      <c r="M15" s="364"/>
      <c r="N15" s="364"/>
      <c r="O15" s="364"/>
      <c r="P15" s="364"/>
      <c r="Q15" s="364"/>
      <c r="R15" s="364"/>
      <c r="S15" s="364"/>
      <c r="T15" s="364"/>
      <c r="U15" s="364"/>
      <c r="V15" s="364"/>
      <c r="W15" s="364"/>
      <c r="X15" s="364"/>
      <c r="Y15" s="364"/>
      <c r="Z15" s="364"/>
      <c r="AA15" s="364"/>
      <c r="AB15" s="364"/>
      <c r="AC15" s="364"/>
      <c r="AD15" s="364"/>
      <c r="AE15" s="364"/>
      <c r="AF15" s="364"/>
      <c r="AG15" s="364"/>
      <c r="AH15" s="364"/>
      <c r="AI15" s="364"/>
      <c r="AJ15" s="364"/>
      <c r="AK15" s="364"/>
      <c r="AL15" s="364"/>
      <c r="AM15" s="364"/>
      <c r="AN15" s="364"/>
      <c r="AO15" s="364"/>
      <c r="AP15" s="364"/>
      <c r="AQ15" s="364"/>
      <c r="AR15" s="364"/>
      <c r="AS15" s="364"/>
      <c r="AT15" s="364"/>
      <c r="AU15" s="364"/>
      <c r="AV15" s="364"/>
      <c r="AW15" s="364"/>
      <c r="AX15" s="364"/>
      <c r="AY15" s="364"/>
      <c r="AZ15" s="364"/>
      <c r="BA15" s="364"/>
      <c r="BB15" s="364"/>
      <c r="BC15" s="364"/>
      <c r="BD15" s="364"/>
      <c r="BE15" s="364"/>
      <c r="BF15" s="364"/>
      <c r="BG15" s="364"/>
      <c r="BH15" s="364"/>
      <c r="BI15" s="364"/>
      <c r="BJ15" s="364"/>
      <c r="BK15" s="364"/>
      <c r="BL15" s="364"/>
      <c r="BM15" s="364"/>
      <c r="BN15" s="364"/>
      <c r="BO15" s="364"/>
      <c r="BP15" s="364"/>
      <c r="BQ15" s="364"/>
      <c r="BR15" s="364"/>
      <c r="BS15" s="364"/>
      <c r="BT15" s="364"/>
      <c r="BU15" s="364"/>
      <c r="BV15" s="364"/>
      <c r="BW15" s="364"/>
      <c r="BX15" s="364"/>
      <c r="BY15" s="364"/>
      <c r="BZ15" s="364"/>
      <c r="CA15" s="364"/>
      <c r="CB15" s="364"/>
      <c r="CC15" s="364"/>
      <c r="CD15" s="364"/>
      <c r="CE15" s="364"/>
      <c r="CF15" s="364"/>
      <c r="CG15" s="364"/>
      <c r="CH15" s="364"/>
      <c r="CI15" s="364"/>
      <c r="CJ15" s="364"/>
      <c r="CK15" s="364"/>
      <c r="CL15" s="364"/>
      <c r="CM15" s="364"/>
      <c r="CN15" s="364"/>
      <c r="CO15" s="364"/>
      <c r="CP15" s="364"/>
      <c r="CQ15" s="364"/>
      <c r="CR15" s="364"/>
      <c r="CS15" s="364"/>
      <c r="CT15" s="364"/>
      <c r="CU15" s="364"/>
      <c r="CV15" s="364"/>
      <c r="CW15" s="364"/>
      <c r="CX15" s="364"/>
      <c r="CY15" s="364"/>
      <c r="CZ15" s="364"/>
      <c r="DA15" s="364"/>
      <c r="DB15" s="364"/>
      <c r="DC15" s="364"/>
      <c r="DD15" s="364"/>
      <c r="DE15" s="364"/>
      <c r="DF15" s="364"/>
    </row>
    <row r="16" spans="1:117" ht="75" customHeight="1">
      <c r="B16" s="364"/>
      <c r="C16" s="364"/>
      <c r="D16" s="364"/>
      <c r="E16" s="365" t="s">
        <v>10</v>
      </c>
      <c r="F16" s="365"/>
      <c r="G16" s="365"/>
      <c r="H16" s="365"/>
      <c r="I16" s="365"/>
      <c r="J16" s="365"/>
      <c r="K16" s="365"/>
      <c r="L16" s="365"/>
      <c r="M16" s="365"/>
      <c r="N16" s="365"/>
      <c r="O16" s="365"/>
      <c r="P16" s="365"/>
      <c r="Q16" s="365"/>
      <c r="R16" s="365"/>
      <c r="S16" s="365"/>
      <c r="T16" s="365"/>
      <c r="U16" s="365"/>
      <c r="V16" s="365"/>
      <c r="W16" s="365"/>
      <c r="X16" s="365"/>
      <c r="Y16" s="365"/>
      <c r="Z16" s="365"/>
      <c r="AA16" s="365"/>
      <c r="AB16" s="365"/>
      <c r="AC16" s="365"/>
      <c r="AD16" s="365"/>
      <c r="AE16" s="365"/>
      <c r="AF16" s="365"/>
      <c r="AG16" s="365"/>
      <c r="AH16" s="365"/>
      <c r="AI16" s="365"/>
      <c r="AJ16" s="365"/>
      <c r="AK16" s="365"/>
      <c r="AL16" s="365"/>
      <c r="AM16" s="365"/>
      <c r="AN16" s="365"/>
      <c r="AO16" s="365"/>
      <c r="AP16" s="365"/>
      <c r="AQ16" s="365"/>
      <c r="AR16" s="365"/>
      <c r="AS16" s="365" t="s">
        <v>11</v>
      </c>
      <c r="AT16" s="365"/>
      <c r="AU16" s="365"/>
      <c r="AV16" s="365"/>
      <c r="AW16" s="365"/>
      <c r="AX16" s="365"/>
      <c r="AY16" s="365"/>
      <c r="AZ16" s="365"/>
      <c r="BA16" s="365"/>
      <c r="BB16" s="365"/>
      <c r="BC16" s="365"/>
      <c r="BD16" s="365"/>
      <c r="BE16" s="365"/>
      <c r="BF16" s="365"/>
      <c r="BG16" s="365"/>
      <c r="BH16" s="365"/>
      <c r="BI16" s="365"/>
      <c r="BJ16" s="365"/>
      <c r="BK16" s="365"/>
      <c r="BL16" s="365"/>
      <c r="BM16" s="365"/>
      <c r="BN16" s="365"/>
      <c r="BO16" s="365"/>
      <c r="BP16" s="365"/>
      <c r="BQ16" s="365"/>
      <c r="BR16" s="365"/>
      <c r="BS16" s="365"/>
      <c r="BT16" s="365"/>
      <c r="BU16" s="365"/>
      <c r="BV16" s="365"/>
      <c r="BW16" s="365"/>
      <c r="BX16" s="365"/>
      <c r="BY16" s="365"/>
      <c r="BZ16" s="365"/>
      <c r="CA16" s="365"/>
      <c r="CB16" s="365"/>
      <c r="CC16" s="365"/>
      <c r="CD16" s="365"/>
      <c r="CE16" s="365"/>
      <c r="CF16" s="365"/>
      <c r="CG16" s="365"/>
      <c r="CH16" s="365"/>
      <c r="CI16" s="365"/>
      <c r="CJ16" s="365"/>
      <c r="CK16" s="365" t="s">
        <v>12</v>
      </c>
      <c r="CL16" s="365"/>
      <c r="CM16" s="365"/>
      <c r="CN16" s="365"/>
      <c r="CO16" s="365"/>
      <c r="CP16" s="365"/>
      <c r="CQ16" s="365" t="s">
        <v>13</v>
      </c>
      <c r="CR16" s="365"/>
      <c r="CS16" s="365"/>
      <c r="CT16" s="365"/>
      <c r="CU16" s="365" t="s">
        <v>14</v>
      </c>
      <c r="CV16" s="365"/>
      <c r="CW16" s="365"/>
      <c r="CX16" s="365"/>
      <c r="CY16" s="365"/>
      <c r="CZ16" s="365"/>
      <c r="DA16" s="365" t="s">
        <v>15</v>
      </c>
      <c r="DB16" s="365"/>
      <c r="DC16" s="365"/>
      <c r="DD16" s="365"/>
      <c r="DE16" s="365" t="s">
        <v>16</v>
      </c>
      <c r="DF16" s="365"/>
    </row>
    <row r="17" spans="1:110" ht="180.2" customHeight="1">
      <c r="A17" s="15"/>
      <c r="B17" s="364"/>
      <c r="C17" s="364"/>
      <c r="D17" s="364"/>
      <c r="E17" s="366" t="s">
        <v>17</v>
      </c>
      <c r="F17" s="366"/>
      <c r="G17" s="366" t="s">
        <v>18</v>
      </c>
      <c r="H17" s="366"/>
      <c r="I17" s="366" t="s">
        <v>19</v>
      </c>
      <c r="J17" s="366"/>
      <c r="K17" s="366" t="s">
        <v>20</v>
      </c>
      <c r="L17" s="366"/>
      <c r="M17" s="367" t="s">
        <v>21</v>
      </c>
      <c r="N17" s="367"/>
      <c r="O17" s="367" t="s">
        <v>22</v>
      </c>
      <c r="P17" s="367"/>
      <c r="Q17" s="367" t="s">
        <v>23</v>
      </c>
      <c r="R17" s="367"/>
      <c r="S17" s="367" t="s">
        <v>24</v>
      </c>
      <c r="T17" s="367"/>
      <c r="U17" s="368" t="s">
        <v>25</v>
      </c>
      <c r="V17" s="368"/>
      <c r="W17" s="368" t="s">
        <v>26</v>
      </c>
      <c r="X17" s="368"/>
      <c r="Y17" s="368" t="s">
        <v>27</v>
      </c>
      <c r="Z17" s="368"/>
      <c r="AA17" s="368" t="s">
        <v>28</v>
      </c>
      <c r="AB17" s="368"/>
      <c r="AC17" s="367" t="s">
        <v>29</v>
      </c>
      <c r="AD17" s="367"/>
      <c r="AE17" s="367" t="s">
        <v>30</v>
      </c>
      <c r="AF17" s="367"/>
      <c r="AG17" s="367" t="s">
        <v>31</v>
      </c>
      <c r="AH17" s="367"/>
      <c r="AI17" s="367" t="s">
        <v>32</v>
      </c>
      <c r="AJ17" s="367"/>
      <c r="AK17" s="365" t="s">
        <v>33</v>
      </c>
      <c r="AL17" s="365"/>
      <c r="AM17" s="365" t="s">
        <v>34</v>
      </c>
      <c r="AN17" s="365"/>
      <c r="AO17" s="365" t="s">
        <v>35</v>
      </c>
      <c r="AP17" s="365"/>
      <c r="AQ17" s="365" t="s">
        <v>36</v>
      </c>
      <c r="AR17" s="365"/>
      <c r="AS17" s="368" t="s">
        <v>37</v>
      </c>
      <c r="AT17" s="368"/>
      <c r="AU17" s="368" t="s">
        <v>38</v>
      </c>
      <c r="AV17" s="368"/>
      <c r="AW17" s="368" t="s">
        <v>39</v>
      </c>
      <c r="AX17" s="368"/>
      <c r="AY17" s="368" t="s">
        <v>40</v>
      </c>
      <c r="AZ17" s="368"/>
      <c r="BA17" s="368" t="s">
        <v>41</v>
      </c>
      <c r="BB17" s="368"/>
      <c r="BC17" s="367" t="s">
        <v>42</v>
      </c>
      <c r="BD17" s="367"/>
      <c r="BE17" s="367" t="s">
        <v>43</v>
      </c>
      <c r="BF17" s="367"/>
      <c r="BG17" s="367" t="s">
        <v>44</v>
      </c>
      <c r="BH17" s="367"/>
      <c r="BI17" s="367" t="s">
        <v>45</v>
      </c>
      <c r="BJ17" s="367"/>
      <c r="BK17" s="367" t="s">
        <v>46</v>
      </c>
      <c r="BL17" s="367"/>
      <c r="BM17" s="367" t="s">
        <v>47</v>
      </c>
      <c r="BN17" s="367"/>
      <c r="BO17" s="368" t="s">
        <v>48</v>
      </c>
      <c r="BP17" s="368"/>
      <c r="BQ17" s="368" t="s">
        <v>49</v>
      </c>
      <c r="BR17" s="368"/>
      <c r="BS17" s="368" t="s">
        <v>50</v>
      </c>
      <c r="BT17" s="368"/>
      <c r="BU17" s="368" t="s">
        <v>51</v>
      </c>
      <c r="BV17" s="368"/>
      <c r="BW17" s="368" t="s">
        <v>52</v>
      </c>
      <c r="BX17" s="368"/>
      <c r="BY17" s="369" t="s">
        <v>53</v>
      </c>
      <c r="BZ17" s="369"/>
      <c r="CA17" s="369" t="s">
        <v>54</v>
      </c>
      <c r="CB17" s="369"/>
      <c r="CC17" s="369" t="s">
        <v>55</v>
      </c>
      <c r="CD17" s="369"/>
      <c r="CE17" s="369" t="s">
        <v>56</v>
      </c>
      <c r="CF17" s="369"/>
      <c r="CG17" s="369" t="s">
        <v>57</v>
      </c>
      <c r="CH17" s="369"/>
      <c r="CI17" s="370" t="s">
        <v>58</v>
      </c>
      <c r="CJ17" s="370"/>
      <c r="CK17" s="365" t="s">
        <v>59</v>
      </c>
      <c r="CL17" s="365"/>
      <c r="CM17" s="365" t="s">
        <v>60</v>
      </c>
      <c r="CN17" s="365"/>
      <c r="CO17" s="449" t="s">
        <v>61</v>
      </c>
      <c r="CP17" s="371"/>
      <c r="CQ17" s="372" t="s">
        <v>62</v>
      </c>
      <c r="CR17" s="372"/>
      <c r="CS17" s="372" t="s">
        <v>63</v>
      </c>
      <c r="CT17" s="372"/>
      <c r="CU17" s="365" t="s">
        <v>64</v>
      </c>
      <c r="CV17" s="365"/>
      <c r="CW17" s="365" t="s">
        <v>65</v>
      </c>
      <c r="CX17" s="365"/>
      <c r="CY17" s="365" t="s">
        <v>66</v>
      </c>
      <c r="CZ17" s="365"/>
      <c r="DA17" s="365" t="s">
        <v>67</v>
      </c>
      <c r="DB17" s="365"/>
      <c r="DC17" s="365" t="s">
        <v>68</v>
      </c>
      <c r="DD17" s="365"/>
      <c r="DE17" s="365" t="s">
        <v>69</v>
      </c>
      <c r="DF17" s="365"/>
    </row>
    <row r="18" spans="1:110" ht="111" customHeight="1">
      <c r="B18" s="364"/>
      <c r="C18" s="364"/>
      <c r="D18" s="364"/>
      <c r="E18" s="16" t="s">
        <v>1315</v>
      </c>
      <c r="F18" s="16" t="s">
        <v>71</v>
      </c>
      <c r="G18" s="16" t="s">
        <v>1315</v>
      </c>
      <c r="H18" s="16" t="s">
        <v>71</v>
      </c>
      <c r="I18" s="16" t="s">
        <v>1315</v>
      </c>
      <c r="J18" s="16" t="s">
        <v>71</v>
      </c>
      <c r="K18" s="16" t="s">
        <v>1315</v>
      </c>
      <c r="L18" s="16" t="s">
        <v>71</v>
      </c>
      <c r="M18" s="16" t="s">
        <v>1315</v>
      </c>
      <c r="N18" s="16" t="s">
        <v>71</v>
      </c>
      <c r="O18" s="16" t="s">
        <v>1315</v>
      </c>
      <c r="P18" s="16" t="s">
        <v>71</v>
      </c>
      <c r="Q18" s="16" t="s">
        <v>1315</v>
      </c>
      <c r="R18" s="16" t="s">
        <v>71</v>
      </c>
      <c r="S18" s="16" t="s">
        <v>1315</v>
      </c>
      <c r="T18" s="16" t="s">
        <v>71</v>
      </c>
      <c r="U18" s="16" t="s">
        <v>1315</v>
      </c>
      <c r="V18" s="16" t="s">
        <v>71</v>
      </c>
      <c r="W18" s="16" t="s">
        <v>1315</v>
      </c>
      <c r="X18" s="16" t="s">
        <v>71</v>
      </c>
      <c r="Y18" s="16" t="s">
        <v>1315</v>
      </c>
      <c r="Z18" s="16" t="s">
        <v>71</v>
      </c>
      <c r="AA18" s="16" t="s">
        <v>1315</v>
      </c>
      <c r="AB18" s="16" t="s">
        <v>71</v>
      </c>
      <c r="AC18" s="16" t="s">
        <v>1315</v>
      </c>
      <c r="AD18" s="16" t="s">
        <v>71</v>
      </c>
      <c r="AE18" s="16" t="s">
        <v>1315</v>
      </c>
      <c r="AF18" s="16" t="s">
        <v>71</v>
      </c>
      <c r="AG18" s="16" t="s">
        <v>1315</v>
      </c>
      <c r="AH18" s="16" t="s">
        <v>71</v>
      </c>
      <c r="AI18" s="16" t="s">
        <v>1315</v>
      </c>
      <c r="AJ18" s="16" t="s">
        <v>71</v>
      </c>
      <c r="AK18" s="16" t="s">
        <v>1315</v>
      </c>
      <c r="AL18" s="16" t="s">
        <v>71</v>
      </c>
      <c r="AM18" s="16" t="s">
        <v>1315</v>
      </c>
      <c r="AN18" s="16" t="s">
        <v>71</v>
      </c>
      <c r="AO18" s="16" t="s">
        <v>1315</v>
      </c>
      <c r="AP18" s="16" t="s">
        <v>71</v>
      </c>
      <c r="AQ18" s="16" t="s">
        <v>1315</v>
      </c>
      <c r="AR18" s="16" t="s">
        <v>71</v>
      </c>
      <c r="AS18" s="16" t="s">
        <v>1315</v>
      </c>
      <c r="AT18" s="16" t="s">
        <v>71</v>
      </c>
      <c r="AU18" s="16" t="s">
        <v>1315</v>
      </c>
      <c r="AV18" s="16" t="s">
        <v>71</v>
      </c>
      <c r="AW18" s="16" t="s">
        <v>1315</v>
      </c>
      <c r="AX18" s="16" t="s">
        <v>71</v>
      </c>
      <c r="AY18" s="16" t="s">
        <v>1315</v>
      </c>
      <c r="AZ18" s="16" t="s">
        <v>71</v>
      </c>
      <c r="BA18" s="16" t="s">
        <v>1315</v>
      </c>
      <c r="BB18" s="16" t="s">
        <v>71</v>
      </c>
      <c r="BC18" s="16" t="s">
        <v>1315</v>
      </c>
      <c r="BD18" s="16" t="s">
        <v>71</v>
      </c>
      <c r="BE18" s="16" t="s">
        <v>1315</v>
      </c>
      <c r="BF18" s="16" t="s">
        <v>71</v>
      </c>
      <c r="BG18" s="16" t="s">
        <v>1315</v>
      </c>
      <c r="BH18" s="16" t="s">
        <v>71</v>
      </c>
      <c r="BI18" s="16" t="s">
        <v>1315</v>
      </c>
      <c r="BJ18" s="16" t="s">
        <v>71</v>
      </c>
      <c r="BK18" s="16" t="s">
        <v>1315</v>
      </c>
      <c r="BL18" s="16" t="s">
        <v>71</v>
      </c>
      <c r="BM18" s="16" t="s">
        <v>1315</v>
      </c>
      <c r="BN18" s="16" t="s">
        <v>71</v>
      </c>
      <c r="BO18" s="16" t="s">
        <v>1315</v>
      </c>
      <c r="BP18" s="16" t="s">
        <v>71</v>
      </c>
      <c r="BQ18" s="16" t="s">
        <v>1315</v>
      </c>
      <c r="BR18" s="16" t="s">
        <v>71</v>
      </c>
      <c r="BS18" s="16" t="s">
        <v>1315</v>
      </c>
      <c r="BT18" s="16" t="s">
        <v>71</v>
      </c>
      <c r="BU18" s="16" t="s">
        <v>1315</v>
      </c>
      <c r="BV18" s="16" t="s">
        <v>71</v>
      </c>
      <c r="BW18" s="16" t="s">
        <v>1315</v>
      </c>
      <c r="BX18" s="16" t="s">
        <v>71</v>
      </c>
      <c r="BY18" s="16" t="s">
        <v>1315</v>
      </c>
      <c r="BZ18" s="16" t="s">
        <v>71</v>
      </c>
      <c r="CA18" s="16" t="s">
        <v>1315</v>
      </c>
      <c r="CB18" s="16" t="s">
        <v>71</v>
      </c>
      <c r="CC18" s="16" t="s">
        <v>1315</v>
      </c>
      <c r="CD18" s="16" t="s">
        <v>71</v>
      </c>
      <c r="CE18" s="16" t="s">
        <v>1315</v>
      </c>
      <c r="CF18" s="16" t="s">
        <v>71</v>
      </c>
      <c r="CG18" s="16" t="s">
        <v>1315</v>
      </c>
      <c r="CH18" s="16" t="s">
        <v>71</v>
      </c>
      <c r="CI18" s="16" t="s">
        <v>1315</v>
      </c>
      <c r="CJ18" s="16" t="s">
        <v>71</v>
      </c>
      <c r="CK18" s="16" t="s">
        <v>1315</v>
      </c>
      <c r="CL18" s="16" t="s">
        <v>71</v>
      </c>
      <c r="CM18" s="16" t="s">
        <v>1315</v>
      </c>
      <c r="CN18" s="16" t="s">
        <v>71</v>
      </c>
      <c r="CO18" s="16" t="s">
        <v>1315</v>
      </c>
      <c r="CP18" s="16" t="s">
        <v>71</v>
      </c>
      <c r="CQ18" s="16" t="s">
        <v>1315</v>
      </c>
      <c r="CR18" s="16" t="s">
        <v>71</v>
      </c>
      <c r="CS18" s="16" t="s">
        <v>1315</v>
      </c>
      <c r="CT18" s="16" t="s">
        <v>71</v>
      </c>
      <c r="CU18" s="16" t="s">
        <v>1315</v>
      </c>
      <c r="CV18" s="16" t="s">
        <v>71</v>
      </c>
      <c r="CW18" s="16" t="s">
        <v>1315</v>
      </c>
      <c r="CX18" s="16" t="s">
        <v>71</v>
      </c>
      <c r="CY18" s="16" t="s">
        <v>1315</v>
      </c>
      <c r="CZ18" s="16" t="s">
        <v>71</v>
      </c>
      <c r="DA18" s="16" t="s">
        <v>1315</v>
      </c>
      <c r="DB18" s="16" t="s">
        <v>71</v>
      </c>
      <c r="DC18" s="16" t="s">
        <v>1315</v>
      </c>
      <c r="DD18" s="16" t="s">
        <v>71</v>
      </c>
      <c r="DE18" s="16" t="s">
        <v>1315</v>
      </c>
      <c r="DF18" s="16" t="s">
        <v>71</v>
      </c>
    </row>
    <row r="19" spans="1:110" ht="24" customHeight="1">
      <c r="A19" s="17"/>
      <c r="B19" s="18">
        <v>1</v>
      </c>
      <c r="C19" s="19">
        <v>2</v>
      </c>
      <c r="D19" s="18">
        <v>3</v>
      </c>
      <c r="E19" s="20" t="s">
        <v>72</v>
      </c>
      <c r="F19" s="20" t="s">
        <v>73</v>
      </c>
      <c r="G19" s="20" t="s">
        <v>74</v>
      </c>
      <c r="H19" s="20" t="s">
        <v>75</v>
      </c>
      <c r="I19" s="20" t="s">
        <v>76</v>
      </c>
      <c r="J19" s="20" t="s">
        <v>77</v>
      </c>
      <c r="K19" s="20" t="s">
        <v>78</v>
      </c>
      <c r="L19" s="20" t="s">
        <v>79</v>
      </c>
      <c r="M19" s="20" t="s">
        <v>80</v>
      </c>
      <c r="N19" s="20" t="s">
        <v>81</v>
      </c>
      <c r="O19" s="20" t="s">
        <v>82</v>
      </c>
      <c r="P19" s="20" t="s">
        <v>83</v>
      </c>
      <c r="Q19" s="20" t="s">
        <v>84</v>
      </c>
      <c r="R19" s="20" t="s">
        <v>85</v>
      </c>
      <c r="S19" s="20" t="s">
        <v>86</v>
      </c>
      <c r="T19" s="20" t="s">
        <v>87</v>
      </c>
      <c r="U19" s="20" t="s">
        <v>88</v>
      </c>
      <c r="V19" s="20" t="s">
        <v>89</v>
      </c>
      <c r="W19" s="20" t="s">
        <v>90</v>
      </c>
      <c r="X19" s="20" t="s">
        <v>91</v>
      </c>
      <c r="Y19" s="20" t="s">
        <v>92</v>
      </c>
      <c r="Z19" s="20" t="s">
        <v>93</v>
      </c>
      <c r="AA19" s="20" t="s">
        <v>94</v>
      </c>
      <c r="AB19" s="20" t="s">
        <v>95</v>
      </c>
      <c r="AC19" s="20" t="s">
        <v>96</v>
      </c>
      <c r="AD19" s="20" t="s">
        <v>97</v>
      </c>
      <c r="AE19" s="20" t="s">
        <v>98</v>
      </c>
      <c r="AF19" s="20" t="s">
        <v>99</v>
      </c>
      <c r="AG19" s="20" t="s">
        <v>100</v>
      </c>
      <c r="AH19" s="20" t="s">
        <v>101</v>
      </c>
      <c r="AI19" s="20" t="s">
        <v>102</v>
      </c>
      <c r="AJ19" s="20" t="s">
        <v>103</v>
      </c>
      <c r="AK19" s="20" t="s">
        <v>104</v>
      </c>
      <c r="AL19" s="20" t="s">
        <v>105</v>
      </c>
      <c r="AM19" s="20" t="s">
        <v>106</v>
      </c>
      <c r="AN19" s="20" t="s">
        <v>107</v>
      </c>
      <c r="AO19" s="20" t="s">
        <v>108</v>
      </c>
      <c r="AP19" s="20" t="s">
        <v>109</v>
      </c>
      <c r="AQ19" s="20" t="s">
        <v>110</v>
      </c>
      <c r="AR19" s="20" t="s">
        <v>111</v>
      </c>
      <c r="AS19" s="20" t="s">
        <v>112</v>
      </c>
      <c r="AT19" s="20" t="s">
        <v>113</v>
      </c>
      <c r="AU19" s="20" t="s">
        <v>114</v>
      </c>
      <c r="AV19" s="20" t="s">
        <v>115</v>
      </c>
      <c r="AW19" s="20" t="s">
        <v>116</v>
      </c>
      <c r="AX19" s="20" t="s">
        <v>117</v>
      </c>
      <c r="AY19" s="20" t="s">
        <v>118</v>
      </c>
      <c r="AZ19" s="20" t="s">
        <v>119</v>
      </c>
      <c r="BA19" s="20" t="s">
        <v>120</v>
      </c>
      <c r="BB19" s="20" t="s">
        <v>121</v>
      </c>
      <c r="BC19" s="20" t="s">
        <v>122</v>
      </c>
      <c r="BD19" s="20" t="s">
        <v>123</v>
      </c>
      <c r="BE19" s="20" t="s">
        <v>124</v>
      </c>
      <c r="BF19" s="20" t="s">
        <v>125</v>
      </c>
      <c r="BG19" s="20" t="s">
        <v>126</v>
      </c>
      <c r="BH19" s="20" t="s">
        <v>127</v>
      </c>
      <c r="BI19" s="20" t="s">
        <v>128</v>
      </c>
      <c r="BJ19" s="20" t="s">
        <v>129</v>
      </c>
      <c r="BK19" s="20" t="s">
        <v>130</v>
      </c>
      <c r="BL19" s="20" t="s">
        <v>131</v>
      </c>
      <c r="BM19" s="20" t="s">
        <v>132</v>
      </c>
      <c r="BN19" s="20" t="s">
        <v>133</v>
      </c>
      <c r="BO19" s="20" t="s">
        <v>134</v>
      </c>
      <c r="BP19" s="20" t="s">
        <v>135</v>
      </c>
      <c r="BQ19" s="20" t="s">
        <v>136</v>
      </c>
      <c r="BR19" s="20" t="s">
        <v>137</v>
      </c>
      <c r="BS19" s="20" t="s">
        <v>138</v>
      </c>
      <c r="BT19" s="20" t="s">
        <v>139</v>
      </c>
      <c r="BU19" s="20" t="s">
        <v>140</v>
      </c>
      <c r="BV19" s="20" t="s">
        <v>141</v>
      </c>
      <c r="BW19" s="20" t="s">
        <v>142</v>
      </c>
      <c r="BX19" s="20" t="s">
        <v>143</v>
      </c>
      <c r="BY19" s="20" t="s">
        <v>144</v>
      </c>
      <c r="BZ19" s="20" t="s">
        <v>145</v>
      </c>
      <c r="CA19" s="20" t="s">
        <v>146</v>
      </c>
      <c r="CB19" s="20" t="s">
        <v>147</v>
      </c>
      <c r="CC19" s="20" t="s">
        <v>148</v>
      </c>
      <c r="CD19" s="20" t="s">
        <v>149</v>
      </c>
      <c r="CE19" s="20" t="s">
        <v>150</v>
      </c>
      <c r="CF19" s="20" t="s">
        <v>151</v>
      </c>
      <c r="CG19" s="20" t="s">
        <v>152</v>
      </c>
      <c r="CH19" s="20" t="s">
        <v>153</v>
      </c>
      <c r="CI19" s="20" t="s">
        <v>154</v>
      </c>
      <c r="CJ19" s="20" t="s">
        <v>155</v>
      </c>
      <c r="CK19" s="20" t="s">
        <v>156</v>
      </c>
      <c r="CL19" s="20" t="s">
        <v>157</v>
      </c>
      <c r="CM19" s="20" t="s">
        <v>158</v>
      </c>
      <c r="CN19" s="20" t="s">
        <v>159</v>
      </c>
      <c r="CO19" s="20" t="s">
        <v>160</v>
      </c>
      <c r="CP19" s="20" t="s">
        <v>161</v>
      </c>
      <c r="CQ19" s="20" t="s">
        <v>162</v>
      </c>
      <c r="CR19" s="20" t="s">
        <v>163</v>
      </c>
      <c r="CS19" s="20" t="s">
        <v>164</v>
      </c>
      <c r="CT19" s="20" t="s">
        <v>165</v>
      </c>
      <c r="CU19" s="20" t="s">
        <v>166</v>
      </c>
      <c r="CV19" s="20" t="s">
        <v>167</v>
      </c>
      <c r="CW19" s="20" t="s">
        <v>168</v>
      </c>
      <c r="CX19" s="20" t="s">
        <v>169</v>
      </c>
      <c r="CY19" s="20" t="s">
        <v>170</v>
      </c>
      <c r="CZ19" s="20" t="s">
        <v>171</v>
      </c>
      <c r="DA19" s="20">
        <v>9.1</v>
      </c>
      <c r="DB19" s="20">
        <v>9.1999999999999993</v>
      </c>
      <c r="DC19" s="20">
        <v>9.3000000000000007</v>
      </c>
      <c r="DD19" s="20">
        <v>9.4</v>
      </c>
      <c r="DE19" s="20">
        <v>10.1</v>
      </c>
      <c r="DF19" s="20">
        <v>10.199999999999999</v>
      </c>
    </row>
    <row r="20" spans="1:110" ht="37.5">
      <c r="A20" s="21"/>
      <c r="B20" s="22" t="s">
        <v>172</v>
      </c>
      <c r="C20" s="23" t="s">
        <v>173</v>
      </c>
      <c r="D20" s="24" t="s">
        <v>174</v>
      </c>
      <c r="E20" s="24">
        <f t="shared" ref="E20:AJ20" si="0">SUM(E21:E26)</f>
        <v>0</v>
      </c>
      <c r="F20" s="24">
        <f t="shared" si="0"/>
        <v>0</v>
      </c>
      <c r="G20" s="24">
        <f t="shared" si="0"/>
        <v>0</v>
      </c>
      <c r="H20" s="24">
        <f t="shared" si="0"/>
        <v>0</v>
      </c>
      <c r="I20" s="24">
        <f t="shared" si="0"/>
        <v>0</v>
      </c>
      <c r="J20" s="24">
        <f t="shared" si="0"/>
        <v>0</v>
      </c>
      <c r="K20" s="24">
        <f t="shared" si="0"/>
        <v>0</v>
      </c>
      <c r="L20" s="24">
        <f t="shared" si="0"/>
        <v>0</v>
      </c>
      <c r="M20" s="24">
        <f t="shared" si="0"/>
        <v>0</v>
      </c>
      <c r="N20" s="24">
        <f t="shared" si="0"/>
        <v>0</v>
      </c>
      <c r="O20" s="24">
        <f t="shared" si="0"/>
        <v>0</v>
      </c>
      <c r="P20" s="24">
        <f t="shared" si="0"/>
        <v>0</v>
      </c>
      <c r="Q20" s="24">
        <f t="shared" si="0"/>
        <v>0</v>
      </c>
      <c r="R20" s="24">
        <f t="shared" si="0"/>
        <v>0</v>
      </c>
      <c r="S20" s="24">
        <f t="shared" si="0"/>
        <v>0</v>
      </c>
      <c r="T20" s="24">
        <f t="shared" si="0"/>
        <v>0</v>
      </c>
      <c r="U20" s="24">
        <f t="shared" si="0"/>
        <v>0</v>
      </c>
      <c r="V20" s="24">
        <f t="shared" si="0"/>
        <v>0</v>
      </c>
      <c r="W20" s="24">
        <f t="shared" si="0"/>
        <v>0</v>
      </c>
      <c r="X20" s="24">
        <f t="shared" si="0"/>
        <v>0</v>
      </c>
      <c r="Y20" s="24">
        <f t="shared" si="0"/>
        <v>0</v>
      </c>
      <c r="Z20" s="24">
        <f t="shared" si="0"/>
        <v>0</v>
      </c>
      <c r="AA20" s="24">
        <f t="shared" si="0"/>
        <v>0</v>
      </c>
      <c r="AB20" s="24">
        <f t="shared" si="0"/>
        <v>0</v>
      </c>
      <c r="AC20" s="24">
        <f t="shared" si="0"/>
        <v>0</v>
      </c>
      <c r="AD20" s="24">
        <f t="shared" si="0"/>
        <v>0</v>
      </c>
      <c r="AE20" s="24">
        <f t="shared" si="0"/>
        <v>0</v>
      </c>
      <c r="AF20" s="24">
        <f t="shared" si="0"/>
        <v>0</v>
      </c>
      <c r="AG20" s="24">
        <f t="shared" si="0"/>
        <v>0</v>
      </c>
      <c r="AH20" s="24">
        <f t="shared" si="0"/>
        <v>0</v>
      </c>
      <c r="AI20" s="24">
        <f t="shared" si="0"/>
        <v>0</v>
      </c>
      <c r="AJ20" s="24">
        <f t="shared" si="0"/>
        <v>0</v>
      </c>
      <c r="AK20" s="24">
        <f t="shared" ref="AK20:BP20" si="1">SUM(AK21:AK26)</f>
        <v>0</v>
      </c>
      <c r="AL20" s="24">
        <f t="shared" si="1"/>
        <v>0</v>
      </c>
      <c r="AM20" s="24">
        <f t="shared" si="1"/>
        <v>0</v>
      </c>
      <c r="AN20" s="24">
        <f t="shared" si="1"/>
        <v>0</v>
      </c>
      <c r="AO20" s="24">
        <f t="shared" si="1"/>
        <v>0</v>
      </c>
      <c r="AP20" s="24">
        <f t="shared" si="1"/>
        <v>0</v>
      </c>
      <c r="AQ20" s="24">
        <f t="shared" si="1"/>
        <v>0</v>
      </c>
      <c r="AR20" s="24">
        <f t="shared" si="1"/>
        <v>0</v>
      </c>
      <c r="AS20" s="24">
        <f t="shared" si="1"/>
        <v>0</v>
      </c>
      <c r="AT20" s="24">
        <f t="shared" si="1"/>
        <v>0</v>
      </c>
      <c r="AU20" s="24">
        <f t="shared" si="1"/>
        <v>0</v>
      </c>
      <c r="AV20" s="24">
        <f t="shared" si="1"/>
        <v>0</v>
      </c>
      <c r="AW20" s="24">
        <f t="shared" si="1"/>
        <v>0</v>
      </c>
      <c r="AX20" s="24">
        <f t="shared" si="1"/>
        <v>0</v>
      </c>
      <c r="AY20" s="24">
        <f t="shared" si="1"/>
        <v>0</v>
      </c>
      <c r="AZ20" s="24">
        <f t="shared" si="1"/>
        <v>0</v>
      </c>
      <c r="BA20" s="24">
        <f t="shared" si="1"/>
        <v>0</v>
      </c>
      <c r="BB20" s="24">
        <f t="shared" si="1"/>
        <v>0</v>
      </c>
      <c r="BC20" s="24">
        <f t="shared" si="1"/>
        <v>0</v>
      </c>
      <c r="BD20" s="24">
        <f t="shared" si="1"/>
        <v>0</v>
      </c>
      <c r="BE20" s="24">
        <f t="shared" si="1"/>
        <v>0</v>
      </c>
      <c r="BF20" s="24">
        <f t="shared" si="1"/>
        <v>0</v>
      </c>
      <c r="BG20" s="24">
        <f t="shared" si="1"/>
        <v>0</v>
      </c>
      <c r="BH20" s="24">
        <f t="shared" si="1"/>
        <v>0</v>
      </c>
      <c r="BI20" s="24">
        <f t="shared" si="1"/>
        <v>0</v>
      </c>
      <c r="BJ20" s="24">
        <f t="shared" si="1"/>
        <v>0</v>
      </c>
      <c r="BK20" s="24">
        <f t="shared" si="1"/>
        <v>0</v>
      </c>
      <c r="BL20" s="24">
        <f t="shared" si="1"/>
        <v>0</v>
      </c>
      <c r="BM20" s="24">
        <f t="shared" si="1"/>
        <v>0</v>
      </c>
      <c r="BN20" s="24">
        <f t="shared" si="1"/>
        <v>0</v>
      </c>
      <c r="BO20" s="24">
        <f t="shared" si="1"/>
        <v>0</v>
      </c>
      <c r="BP20" s="24">
        <f t="shared" si="1"/>
        <v>0</v>
      </c>
      <c r="BQ20" s="24">
        <f t="shared" ref="BQ20:CV20" si="2">SUM(BQ21:BQ26)</f>
        <v>0</v>
      </c>
      <c r="BR20" s="24">
        <f t="shared" si="2"/>
        <v>0</v>
      </c>
      <c r="BS20" s="24">
        <f t="shared" si="2"/>
        <v>0</v>
      </c>
      <c r="BT20" s="24">
        <f t="shared" si="2"/>
        <v>0</v>
      </c>
      <c r="BU20" s="24">
        <f t="shared" si="2"/>
        <v>0</v>
      </c>
      <c r="BV20" s="24">
        <f t="shared" si="2"/>
        <v>0</v>
      </c>
      <c r="BW20" s="24">
        <f t="shared" si="2"/>
        <v>0</v>
      </c>
      <c r="BX20" s="24">
        <f t="shared" si="2"/>
        <v>0</v>
      </c>
      <c r="BY20" s="24">
        <f t="shared" si="2"/>
        <v>0</v>
      </c>
      <c r="BZ20" s="24">
        <f t="shared" si="2"/>
        <v>0</v>
      </c>
      <c r="CA20" s="24">
        <f t="shared" si="2"/>
        <v>0</v>
      </c>
      <c r="CB20" s="24">
        <f t="shared" si="2"/>
        <v>0</v>
      </c>
      <c r="CC20" s="24">
        <f t="shared" si="2"/>
        <v>0</v>
      </c>
      <c r="CD20" s="24">
        <f t="shared" si="2"/>
        <v>0</v>
      </c>
      <c r="CE20" s="24">
        <f t="shared" si="2"/>
        <v>0</v>
      </c>
      <c r="CF20" s="24">
        <f t="shared" si="2"/>
        <v>0</v>
      </c>
      <c r="CG20" s="24">
        <f t="shared" si="2"/>
        <v>0</v>
      </c>
      <c r="CH20" s="24">
        <f t="shared" si="2"/>
        <v>0</v>
      </c>
      <c r="CI20" s="24">
        <f t="shared" si="2"/>
        <v>0</v>
      </c>
      <c r="CJ20" s="24">
        <f t="shared" si="2"/>
        <v>0</v>
      </c>
      <c r="CK20" s="24">
        <f t="shared" si="2"/>
        <v>0</v>
      </c>
      <c r="CL20" s="24">
        <f t="shared" si="2"/>
        <v>0</v>
      </c>
      <c r="CM20" s="24">
        <f t="shared" si="2"/>
        <v>0</v>
      </c>
      <c r="CN20" s="24">
        <f t="shared" si="2"/>
        <v>0</v>
      </c>
      <c r="CO20" s="24">
        <f t="shared" si="2"/>
        <v>0</v>
      </c>
      <c r="CP20" s="24">
        <f t="shared" si="2"/>
        <v>0</v>
      </c>
      <c r="CQ20" s="24">
        <f t="shared" si="2"/>
        <v>0</v>
      </c>
      <c r="CR20" s="24">
        <f t="shared" si="2"/>
        <v>0</v>
      </c>
      <c r="CS20" s="24">
        <f t="shared" si="2"/>
        <v>0</v>
      </c>
      <c r="CT20" s="24">
        <f t="shared" si="2"/>
        <v>0</v>
      </c>
      <c r="CU20" s="24">
        <f t="shared" si="2"/>
        <v>0</v>
      </c>
      <c r="CV20" s="24">
        <f t="shared" si="2"/>
        <v>0</v>
      </c>
      <c r="CW20" s="24">
        <f t="shared" ref="CW20:DF20" si="3">SUM(CW21:CW26)</f>
        <v>0</v>
      </c>
      <c r="CX20" s="24">
        <f t="shared" si="3"/>
        <v>0</v>
      </c>
      <c r="CY20" s="24">
        <f t="shared" si="3"/>
        <v>0</v>
      </c>
      <c r="CZ20" s="24">
        <f t="shared" si="3"/>
        <v>0</v>
      </c>
      <c r="DA20" s="24">
        <f t="shared" si="3"/>
        <v>0</v>
      </c>
      <c r="DB20" s="24">
        <f t="shared" si="3"/>
        <v>0</v>
      </c>
      <c r="DC20" s="24">
        <f t="shared" si="3"/>
        <v>0</v>
      </c>
      <c r="DD20" s="24">
        <f t="shared" si="3"/>
        <v>0</v>
      </c>
      <c r="DE20" s="24">
        <f t="shared" si="3"/>
        <v>0</v>
      </c>
      <c r="DF20" s="24">
        <f t="shared" si="3"/>
        <v>0</v>
      </c>
    </row>
    <row r="21" spans="1:110" ht="18.75">
      <c r="A21" s="21"/>
      <c r="B21" s="25" t="s">
        <v>175</v>
      </c>
      <c r="C21" s="26" t="s">
        <v>176</v>
      </c>
      <c r="D21" s="27" t="s">
        <v>174</v>
      </c>
      <c r="E21" s="27">
        <f t="shared" ref="E21:N26" si="4">SUMIF($A$29:$A$205,$B21,E$29:E$205)</f>
        <v>0</v>
      </c>
      <c r="F21" s="27">
        <f t="shared" si="4"/>
        <v>0</v>
      </c>
      <c r="G21" s="27">
        <f t="shared" si="4"/>
        <v>0</v>
      </c>
      <c r="H21" s="27">
        <f t="shared" si="4"/>
        <v>0</v>
      </c>
      <c r="I21" s="27">
        <f t="shared" si="4"/>
        <v>0</v>
      </c>
      <c r="J21" s="27">
        <f t="shared" si="4"/>
        <v>0</v>
      </c>
      <c r="K21" s="27">
        <f t="shared" si="4"/>
        <v>0</v>
      </c>
      <c r="L21" s="27">
        <f t="shared" si="4"/>
        <v>0</v>
      </c>
      <c r="M21" s="27">
        <f t="shared" si="4"/>
        <v>0</v>
      </c>
      <c r="N21" s="27">
        <f t="shared" si="4"/>
        <v>0</v>
      </c>
      <c r="O21" s="27">
        <f t="shared" ref="O21:X26" si="5">SUMIF($A$29:$A$205,$B21,O$29:O$205)</f>
        <v>0</v>
      </c>
      <c r="P21" s="27">
        <f t="shared" si="5"/>
        <v>0</v>
      </c>
      <c r="Q21" s="27">
        <f t="shared" si="5"/>
        <v>0</v>
      </c>
      <c r="R21" s="27">
        <f t="shared" si="5"/>
        <v>0</v>
      </c>
      <c r="S21" s="27">
        <f t="shared" si="5"/>
        <v>0</v>
      </c>
      <c r="T21" s="27">
        <f t="shared" si="5"/>
        <v>0</v>
      </c>
      <c r="U21" s="27">
        <f t="shared" si="5"/>
        <v>0</v>
      </c>
      <c r="V21" s="27">
        <f t="shared" si="5"/>
        <v>0</v>
      </c>
      <c r="W21" s="27">
        <f t="shared" si="5"/>
        <v>0</v>
      </c>
      <c r="X21" s="27">
        <f t="shared" si="5"/>
        <v>0</v>
      </c>
      <c r="Y21" s="27">
        <f t="shared" ref="Y21:AH26" si="6">SUMIF($A$29:$A$205,$B21,Y$29:Y$205)</f>
        <v>0</v>
      </c>
      <c r="Z21" s="27">
        <f t="shared" si="6"/>
        <v>0</v>
      </c>
      <c r="AA21" s="27">
        <f t="shared" si="6"/>
        <v>0</v>
      </c>
      <c r="AB21" s="27">
        <f t="shared" si="6"/>
        <v>0</v>
      </c>
      <c r="AC21" s="27">
        <f t="shared" si="6"/>
        <v>0</v>
      </c>
      <c r="AD21" s="27">
        <f t="shared" si="6"/>
        <v>0</v>
      </c>
      <c r="AE21" s="27">
        <f t="shared" si="6"/>
        <v>0</v>
      </c>
      <c r="AF21" s="27">
        <f t="shared" si="6"/>
        <v>0</v>
      </c>
      <c r="AG21" s="27">
        <f t="shared" si="6"/>
        <v>0</v>
      </c>
      <c r="AH21" s="27">
        <f t="shared" si="6"/>
        <v>0</v>
      </c>
      <c r="AI21" s="27">
        <f t="shared" ref="AI21:AR26" si="7">SUMIF($A$29:$A$205,$B21,AI$29:AI$205)</f>
        <v>0</v>
      </c>
      <c r="AJ21" s="27">
        <f t="shared" si="7"/>
        <v>0</v>
      </c>
      <c r="AK21" s="27">
        <f t="shared" si="7"/>
        <v>0</v>
      </c>
      <c r="AL21" s="27">
        <f t="shared" si="7"/>
        <v>0</v>
      </c>
      <c r="AM21" s="27">
        <f t="shared" si="7"/>
        <v>0</v>
      </c>
      <c r="AN21" s="27">
        <f t="shared" si="7"/>
        <v>0</v>
      </c>
      <c r="AO21" s="27">
        <f t="shared" si="7"/>
        <v>0</v>
      </c>
      <c r="AP21" s="27">
        <f t="shared" si="7"/>
        <v>0</v>
      </c>
      <c r="AQ21" s="27">
        <f t="shared" si="7"/>
        <v>0</v>
      </c>
      <c r="AR21" s="27">
        <f t="shared" si="7"/>
        <v>0</v>
      </c>
      <c r="AS21" s="27">
        <f t="shared" ref="AS21:BB26" si="8">SUMIF($A$29:$A$205,$B21,AS$29:AS$205)</f>
        <v>0</v>
      </c>
      <c r="AT21" s="27">
        <f t="shared" si="8"/>
        <v>0</v>
      </c>
      <c r="AU21" s="27">
        <f t="shared" si="8"/>
        <v>0</v>
      </c>
      <c r="AV21" s="27">
        <f t="shared" si="8"/>
        <v>0</v>
      </c>
      <c r="AW21" s="27">
        <f t="shared" si="8"/>
        <v>0</v>
      </c>
      <c r="AX21" s="27">
        <f t="shared" si="8"/>
        <v>0</v>
      </c>
      <c r="AY21" s="27">
        <f t="shared" si="8"/>
        <v>0</v>
      </c>
      <c r="AZ21" s="27">
        <f t="shared" si="8"/>
        <v>0</v>
      </c>
      <c r="BA21" s="27">
        <f t="shared" si="8"/>
        <v>0</v>
      </c>
      <c r="BB21" s="27">
        <f t="shared" si="8"/>
        <v>0</v>
      </c>
      <c r="BC21" s="27">
        <f t="shared" ref="BC21:BL26" si="9">SUMIF($A$29:$A$205,$B21,BC$29:BC$205)</f>
        <v>0</v>
      </c>
      <c r="BD21" s="27">
        <f t="shared" si="9"/>
        <v>0</v>
      </c>
      <c r="BE21" s="27">
        <f t="shared" si="9"/>
        <v>0</v>
      </c>
      <c r="BF21" s="27">
        <f t="shared" si="9"/>
        <v>0</v>
      </c>
      <c r="BG21" s="27">
        <f t="shared" si="9"/>
        <v>0</v>
      </c>
      <c r="BH21" s="27">
        <f t="shared" si="9"/>
        <v>0</v>
      </c>
      <c r="BI21" s="27">
        <f t="shared" si="9"/>
        <v>0</v>
      </c>
      <c r="BJ21" s="27">
        <f t="shared" si="9"/>
        <v>0</v>
      </c>
      <c r="BK21" s="27">
        <f t="shared" si="9"/>
        <v>0</v>
      </c>
      <c r="BL21" s="27">
        <f t="shared" si="9"/>
        <v>0</v>
      </c>
      <c r="BM21" s="27">
        <f t="shared" ref="BM21:BV26" si="10">SUMIF($A$29:$A$205,$B21,BM$29:BM$205)</f>
        <v>0</v>
      </c>
      <c r="BN21" s="27">
        <f t="shared" si="10"/>
        <v>0</v>
      </c>
      <c r="BO21" s="27">
        <f t="shared" si="10"/>
        <v>0</v>
      </c>
      <c r="BP21" s="27">
        <f t="shared" si="10"/>
        <v>0</v>
      </c>
      <c r="BQ21" s="27">
        <f t="shared" si="10"/>
        <v>0</v>
      </c>
      <c r="BR21" s="27">
        <f t="shared" si="10"/>
        <v>0</v>
      </c>
      <c r="BS21" s="27">
        <f t="shared" si="10"/>
        <v>0</v>
      </c>
      <c r="BT21" s="27">
        <f t="shared" si="10"/>
        <v>0</v>
      </c>
      <c r="BU21" s="27">
        <f t="shared" si="10"/>
        <v>0</v>
      </c>
      <c r="BV21" s="27">
        <f t="shared" si="10"/>
        <v>0</v>
      </c>
      <c r="BW21" s="27">
        <f t="shared" ref="BW21:CF26" si="11">SUMIF($A$29:$A$205,$B21,BW$29:BW$205)</f>
        <v>0</v>
      </c>
      <c r="BX21" s="27">
        <f t="shared" si="11"/>
        <v>0</v>
      </c>
      <c r="BY21" s="27">
        <f t="shared" si="11"/>
        <v>0</v>
      </c>
      <c r="BZ21" s="27">
        <f t="shared" si="11"/>
        <v>0</v>
      </c>
      <c r="CA21" s="27">
        <f t="shared" si="11"/>
        <v>0</v>
      </c>
      <c r="CB21" s="27">
        <f t="shared" si="11"/>
        <v>0</v>
      </c>
      <c r="CC21" s="27">
        <f t="shared" si="11"/>
        <v>0</v>
      </c>
      <c r="CD21" s="27">
        <f t="shared" si="11"/>
        <v>0</v>
      </c>
      <c r="CE21" s="27">
        <f t="shared" si="11"/>
        <v>0</v>
      </c>
      <c r="CF21" s="27">
        <f t="shared" si="11"/>
        <v>0</v>
      </c>
      <c r="CG21" s="27">
        <f t="shared" ref="CG21:CP26" si="12">SUMIF($A$29:$A$205,$B21,CG$29:CG$205)</f>
        <v>0</v>
      </c>
      <c r="CH21" s="27">
        <f t="shared" si="12"/>
        <v>0</v>
      </c>
      <c r="CI21" s="27">
        <f t="shared" si="12"/>
        <v>0</v>
      </c>
      <c r="CJ21" s="27">
        <f t="shared" si="12"/>
        <v>0</v>
      </c>
      <c r="CK21" s="27">
        <f t="shared" si="12"/>
        <v>0</v>
      </c>
      <c r="CL21" s="27">
        <f t="shared" si="12"/>
        <v>0</v>
      </c>
      <c r="CM21" s="27">
        <f t="shared" si="12"/>
        <v>0</v>
      </c>
      <c r="CN21" s="27">
        <f t="shared" si="12"/>
        <v>0</v>
      </c>
      <c r="CO21" s="27">
        <f t="shared" si="12"/>
        <v>0</v>
      </c>
      <c r="CP21" s="27">
        <f t="shared" si="12"/>
        <v>0</v>
      </c>
      <c r="CQ21" s="27">
        <f t="shared" ref="CQ21:CZ26" si="13">SUMIF($A$29:$A$205,$B21,CQ$29:CQ$205)</f>
        <v>0</v>
      </c>
      <c r="CR21" s="27">
        <f t="shared" si="13"/>
        <v>0</v>
      </c>
      <c r="CS21" s="27">
        <f t="shared" si="13"/>
        <v>0</v>
      </c>
      <c r="CT21" s="27">
        <f t="shared" si="13"/>
        <v>0</v>
      </c>
      <c r="CU21" s="27">
        <f t="shared" si="13"/>
        <v>0</v>
      </c>
      <c r="CV21" s="27">
        <f t="shared" si="13"/>
        <v>0</v>
      </c>
      <c r="CW21" s="27">
        <f t="shared" si="13"/>
        <v>0</v>
      </c>
      <c r="CX21" s="27">
        <f t="shared" si="13"/>
        <v>0</v>
      </c>
      <c r="CY21" s="27">
        <f t="shared" si="13"/>
        <v>0</v>
      </c>
      <c r="CZ21" s="27">
        <f t="shared" si="13"/>
        <v>0</v>
      </c>
      <c r="DA21" s="27">
        <f t="shared" ref="DA21:DF26" si="14">SUMIF($A$29:$A$205,$B21,DA$29:DA$205)</f>
        <v>0</v>
      </c>
      <c r="DB21" s="27">
        <f t="shared" si="14"/>
        <v>0</v>
      </c>
      <c r="DC21" s="27">
        <f t="shared" si="14"/>
        <v>0</v>
      </c>
      <c r="DD21" s="27">
        <f t="shared" si="14"/>
        <v>0</v>
      </c>
      <c r="DE21" s="27">
        <f t="shared" si="14"/>
        <v>0</v>
      </c>
      <c r="DF21" s="27">
        <f t="shared" si="14"/>
        <v>0</v>
      </c>
    </row>
    <row r="22" spans="1:110" ht="37.5">
      <c r="A22" s="21"/>
      <c r="B22" s="28" t="s">
        <v>177</v>
      </c>
      <c r="C22" s="29" t="s">
        <v>178</v>
      </c>
      <c r="D22" s="30" t="s">
        <v>174</v>
      </c>
      <c r="E22" s="30">
        <f t="shared" si="4"/>
        <v>0</v>
      </c>
      <c r="F22" s="30">
        <f t="shared" si="4"/>
        <v>0</v>
      </c>
      <c r="G22" s="30">
        <f t="shared" si="4"/>
        <v>0</v>
      </c>
      <c r="H22" s="30">
        <f t="shared" si="4"/>
        <v>0</v>
      </c>
      <c r="I22" s="30">
        <f t="shared" si="4"/>
        <v>0</v>
      </c>
      <c r="J22" s="30">
        <f t="shared" si="4"/>
        <v>0</v>
      </c>
      <c r="K22" s="30">
        <f t="shared" si="4"/>
        <v>0</v>
      </c>
      <c r="L22" s="30">
        <f t="shared" si="4"/>
        <v>0</v>
      </c>
      <c r="M22" s="30">
        <f t="shared" si="4"/>
        <v>0</v>
      </c>
      <c r="N22" s="30">
        <f t="shared" si="4"/>
        <v>0</v>
      </c>
      <c r="O22" s="30">
        <f t="shared" si="5"/>
        <v>0</v>
      </c>
      <c r="P22" s="30">
        <f t="shared" si="5"/>
        <v>0</v>
      </c>
      <c r="Q22" s="30">
        <f t="shared" si="5"/>
        <v>0</v>
      </c>
      <c r="R22" s="30">
        <f t="shared" si="5"/>
        <v>0</v>
      </c>
      <c r="S22" s="30">
        <f t="shared" si="5"/>
        <v>0</v>
      </c>
      <c r="T22" s="30">
        <f t="shared" si="5"/>
        <v>0</v>
      </c>
      <c r="U22" s="30">
        <f t="shared" si="5"/>
        <v>0</v>
      </c>
      <c r="V22" s="30">
        <f t="shared" si="5"/>
        <v>0</v>
      </c>
      <c r="W22" s="30">
        <f t="shared" si="5"/>
        <v>0</v>
      </c>
      <c r="X22" s="30">
        <f t="shared" si="5"/>
        <v>0</v>
      </c>
      <c r="Y22" s="30">
        <f t="shared" si="6"/>
        <v>0</v>
      </c>
      <c r="Z22" s="30">
        <f t="shared" si="6"/>
        <v>0</v>
      </c>
      <c r="AA22" s="30">
        <f t="shared" si="6"/>
        <v>0</v>
      </c>
      <c r="AB22" s="30">
        <f t="shared" si="6"/>
        <v>0</v>
      </c>
      <c r="AC22" s="30">
        <f t="shared" si="6"/>
        <v>0</v>
      </c>
      <c r="AD22" s="30">
        <f t="shared" si="6"/>
        <v>0</v>
      </c>
      <c r="AE22" s="30">
        <f t="shared" si="6"/>
        <v>0</v>
      </c>
      <c r="AF22" s="30">
        <f t="shared" si="6"/>
        <v>0</v>
      </c>
      <c r="AG22" s="30">
        <f t="shared" si="6"/>
        <v>0</v>
      </c>
      <c r="AH22" s="30">
        <f t="shared" si="6"/>
        <v>0</v>
      </c>
      <c r="AI22" s="30">
        <f t="shared" si="7"/>
        <v>0</v>
      </c>
      <c r="AJ22" s="30">
        <f t="shared" si="7"/>
        <v>0</v>
      </c>
      <c r="AK22" s="30">
        <f t="shared" si="7"/>
        <v>0</v>
      </c>
      <c r="AL22" s="30">
        <f t="shared" si="7"/>
        <v>0</v>
      </c>
      <c r="AM22" s="30">
        <f t="shared" si="7"/>
        <v>0</v>
      </c>
      <c r="AN22" s="30">
        <f t="shared" si="7"/>
        <v>0</v>
      </c>
      <c r="AO22" s="30">
        <f t="shared" si="7"/>
        <v>0</v>
      </c>
      <c r="AP22" s="30">
        <f t="shared" si="7"/>
        <v>0</v>
      </c>
      <c r="AQ22" s="30">
        <f t="shared" si="7"/>
        <v>0</v>
      </c>
      <c r="AR22" s="30">
        <f t="shared" si="7"/>
        <v>0</v>
      </c>
      <c r="AS22" s="30">
        <f t="shared" si="8"/>
        <v>0</v>
      </c>
      <c r="AT22" s="30">
        <f t="shared" si="8"/>
        <v>0</v>
      </c>
      <c r="AU22" s="30">
        <f t="shared" si="8"/>
        <v>0</v>
      </c>
      <c r="AV22" s="30">
        <f t="shared" si="8"/>
        <v>0</v>
      </c>
      <c r="AW22" s="30">
        <f t="shared" si="8"/>
        <v>0</v>
      </c>
      <c r="AX22" s="30">
        <f t="shared" si="8"/>
        <v>0</v>
      </c>
      <c r="AY22" s="30">
        <f t="shared" si="8"/>
        <v>0</v>
      </c>
      <c r="AZ22" s="30">
        <f t="shared" si="8"/>
        <v>0</v>
      </c>
      <c r="BA22" s="30">
        <f t="shared" si="8"/>
        <v>0</v>
      </c>
      <c r="BB22" s="30">
        <f t="shared" si="8"/>
        <v>0</v>
      </c>
      <c r="BC22" s="30">
        <f t="shared" si="9"/>
        <v>0</v>
      </c>
      <c r="BD22" s="30">
        <f t="shared" si="9"/>
        <v>0</v>
      </c>
      <c r="BE22" s="30">
        <f t="shared" si="9"/>
        <v>0</v>
      </c>
      <c r="BF22" s="30">
        <f t="shared" si="9"/>
        <v>0</v>
      </c>
      <c r="BG22" s="30">
        <f t="shared" si="9"/>
        <v>0</v>
      </c>
      <c r="BH22" s="30">
        <f t="shared" si="9"/>
        <v>0</v>
      </c>
      <c r="BI22" s="30">
        <f t="shared" si="9"/>
        <v>0</v>
      </c>
      <c r="BJ22" s="30">
        <f t="shared" si="9"/>
        <v>0</v>
      </c>
      <c r="BK22" s="30">
        <f t="shared" si="9"/>
        <v>0</v>
      </c>
      <c r="BL22" s="30">
        <f t="shared" si="9"/>
        <v>0</v>
      </c>
      <c r="BM22" s="30">
        <f t="shared" si="10"/>
        <v>0</v>
      </c>
      <c r="BN22" s="30">
        <f t="shared" si="10"/>
        <v>0</v>
      </c>
      <c r="BO22" s="30">
        <f t="shared" si="10"/>
        <v>0</v>
      </c>
      <c r="BP22" s="30">
        <f t="shared" si="10"/>
        <v>0</v>
      </c>
      <c r="BQ22" s="30">
        <f t="shared" si="10"/>
        <v>0</v>
      </c>
      <c r="BR22" s="30">
        <f t="shared" si="10"/>
        <v>0</v>
      </c>
      <c r="BS22" s="30">
        <f t="shared" si="10"/>
        <v>0</v>
      </c>
      <c r="BT22" s="30">
        <f t="shared" si="10"/>
        <v>0</v>
      </c>
      <c r="BU22" s="30">
        <f t="shared" si="10"/>
        <v>0</v>
      </c>
      <c r="BV22" s="30">
        <f t="shared" si="10"/>
        <v>0</v>
      </c>
      <c r="BW22" s="30">
        <f t="shared" si="11"/>
        <v>0</v>
      </c>
      <c r="BX22" s="30">
        <f t="shared" si="11"/>
        <v>0</v>
      </c>
      <c r="BY22" s="30">
        <f t="shared" si="11"/>
        <v>0</v>
      </c>
      <c r="BZ22" s="30">
        <f t="shared" si="11"/>
        <v>0</v>
      </c>
      <c r="CA22" s="30">
        <f t="shared" si="11"/>
        <v>0</v>
      </c>
      <c r="CB22" s="30">
        <f t="shared" si="11"/>
        <v>0</v>
      </c>
      <c r="CC22" s="30">
        <f t="shared" si="11"/>
        <v>0</v>
      </c>
      <c r="CD22" s="30">
        <f t="shared" si="11"/>
        <v>0</v>
      </c>
      <c r="CE22" s="30">
        <f t="shared" si="11"/>
        <v>0</v>
      </c>
      <c r="CF22" s="30">
        <f t="shared" si="11"/>
        <v>0</v>
      </c>
      <c r="CG22" s="30">
        <f t="shared" si="12"/>
        <v>0</v>
      </c>
      <c r="CH22" s="30">
        <f t="shared" si="12"/>
        <v>0</v>
      </c>
      <c r="CI22" s="30">
        <f t="shared" si="12"/>
        <v>0</v>
      </c>
      <c r="CJ22" s="30">
        <f t="shared" si="12"/>
        <v>0</v>
      </c>
      <c r="CK22" s="30">
        <f t="shared" si="12"/>
        <v>0</v>
      </c>
      <c r="CL22" s="30">
        <f t="shared" si="12"/>
        <v>0</v>
      </c>
      <c r="CM22" s="30">
        <f t="shared" si="12"/>
        <v>0</v>
      </c>
      <c r="CN22" s="30">
        <f t="shared" si="12"/>
        <v>0</v>
      </c>
      <c r="CO22" s="30">
        <f t="shared" si="12"/>
        <v>0</v>
      </c>
      <c r="CP22" s="30">
        <f t="shared" si="12"/>
        <v>0</v>
      </c>
      <c r="CQ22" s="30">
        <f t="shared" si="13"/>
        <v>0</v>
      </c>
      <c r="CR22" s="30">
        <f t="shared" si="13"/>
        <v>0</v>
      </c>
      <c r="CS22" s="30">
        <f t="shared" si="13"/>
        <v>0</v>
      </c>
      <c r="CT22" s="30">
        <f t="shared" si="13"/>
        <v>0</v>
      </c>
      <c r="CU22" s="30">
        <f t="shared" si="13"/>
        <v>0</v>
      </c>
      <c r="CV22" s="30">
        <f t="shared" si="13"/>
        <v>0</v>
      </c>
      <c r="CW22" s="30">
        <f t="shared" si="13"/>
        <v>0</v>
      </c>
      <c r="CX22" s="30">
        <f t="shared" si="13"/>
        <v>0</v>
      </c>
      <c r="CY22" s="30">
        <f t="shared" si="13"/>
        <v>0</v>
      </c>
      <c r="CZ22" s="30">
        <f t="shared" si="13"/>
        <v>0</v>
      </c>
      <c r="DA22" s="30">
        <f t="shared" si="14"/>
        <v>0</v>
      </c>
      <c r="DB22" s="30">
        <f t="shared" si="14"/>
        <v>0</v>
      </c>
      <c r="DC22" s="30">
        <f t="shared" si="14"/>
        <v>0</v>
      </c>
      <c r="DD22" s="30">
        <f t="shared" si="14"/>
        <v>0</v>
      </c>
      <c r="DE22" s="30">
        <f t="shared" si="14"/>
        <v>0</v>
      </c>
      <c r="DF22" s="30">
        <f t="shared" si="14"/>
        <v>0</v>
      </c>
    </row>
    <row r="23" spans="1:110" ht="75">
      <c r="A23" s="21"/>
      <c r="B23" s="25" t="s">
        <v>179</v>
      </c>
      <c r="C23" s="31" t="s">
        <v>180</v>
      </c>
      <c r="D23" s="27" t="s">
        <v>174</v>
      </c>
      <c r="E23" s="27">
        <f t="shared" si="4"/>
        <v>0</v>
      </c>
      <c r="F23" s="27">
        <f t="shared" si="4"/>
        <v>0</v>
      </c>
      <c r="G23" s="27">
        <f t="shared" si="4"/>
        <v>0</v>
      </c>
      <c r="H23" s="27">
        <f t="shared" si="4"/>
        <v>0</v>
      </c>
      <c r="I23" s="27">
        <f t="shared" si="4"/>
        <v>0</v>
      </c>
      <c r="J23" s="27">
        <f t="shared" si="4"/>
        <v>0</v>
      </c>
      <c r="K23" s="27">
        <f t="shared" si="4"/>
        <v>0</v>
      </c>
      <c r="L23" s="27">
        <f t="shared" si="4"/>
        <v>0</v>
      </c>
      <c r="M23" s="27">
        <f t="shared" si="4"/>
        <v>0</v>
      </c>
      <c r="N23" s="27">
        <f t="shared" si="4"/>
        <v>0</v>
      </c>
      <c r="O23" s="27">
        <f t="shared" si="5"/>
        <v>0</v>
      </c>
      <c r="P23" s="27">
        <f t="shared" si="5"/>
        <v>0</v>
      </c>
      <c r="Q23" s="27">
        <f t="shared" si="5"/>
        <v>0</v>
      </c>
      <c r="R23" s="27">
        <f t="shared" si="5"/>
        <v>0</v>
      </c>
      <c r="S23" s="27">
        <f t="shared" si="5"/>
        <v>0</v>
      </c>
      <c r="T23" s="27">
        <f t="shared" si="5"/>
        <v>0</v>
      </c>
      <c r="U23" s="27">
        <f t="shared" si="5"/>
        <v>0</v>
      </c>
      <c r="V23" s="27">
        <f t="shared" si="5"/>
        <v>0</v>
      </c>
      <c r="W23" s="27">
        <f t="shared" si="5"/>
        <v>0</v>
      </c>
      <c r="X23" s="27">
        <f t="shared" si="5"/>
        <v>0</v>
      </c>
      <c r="Y23" s="27">
        <f t="shared" si="6"/>
        <v>0</v>
      </c>
      <c r="Z23" s="27">
        <f t="shared" si="6"/>
        <v>0</v>
      </c>
      <c r="AA23" s="27">
        <f t="shared" si="6"/>
        <v>0</v>
      </c>
      <c r="AB23" s="27">
        <f t="shared" si="6"/>
        <v>0</v>
      </c>
      <c r="AC23" s="27">
        <f t="shared" si="6"/>
        <v>0</v>
      </c>
      <c r="AD23" s="27">
        <f t="shared" si="6"/>
        <v>0</v>
      </c>
      <c r="AE23" s="27">
        <f t="shared" si="6"/>
        <v>0</v>
      </c>
      <c r="AF23" s="27">
        <f t="shared" si="6"/>
        <v>0</v>
      </c>
      <c r="AG23" s="27">
        <f t="shared" si="6"/>
        <v>0</v>
      </c>
      <c r="AH23" s="27">
        <f t="shared" si="6"/>
        <v>0</v>
      </c>
      <c r="AI23" s="27">
        <f t="shared" si="7"/>
        <v>0</v>
      </c>
      <c r="AJ23" s="27">
        <f t="shared" si="7"/>
        <v>0</v>
      </c>
      <c r="AK23" s="27">
        <f t="shared" si="7"/>
        <v>0</v>
      </c>
      <c r="AL23" s="27">
        <f t="shared" si="7"/>
        <v>0</v>
      </c>
      <c r="AM23" s="27">
        <f t="shared" si="7"/>
        <v>0</v>
      </c>
      <c r="AN23" s="27">
        <f t="shared" si="7"/>
        <v>0</v>
      </c>
      <c r="AO23" s="27">
        <f t="shared" si="7"/>
        <v>0</v>
      </c>
      <c r="AP23" s="27">
        <f t="shared" si="7"/>
        <v>0</v>
      </c>
      <c r="AQ23" s="27">
        <f t="shared" si="7"/>
        <v>0</v>
      </c>
      <c r="AR23" s="27">
        <f t="shared" si="7"/>
        <v>0</v>
      </c>
      <c r="AS23" s="27">
        <f t="shared" si="8"/>
        <v>0</v>
      </c>
      <c r="AT23" s="27">
        <f t="shared" si="8"/>
        <v>0</v>
      </c>
      <c r="AU23" s="27">
        <f t="shared" si="8"/>
        <v>0</v>
      </c>
      <c r="AV23" s="27">
        <f t="shared" si="8"/>
        <v>0</v>
      </c>
      <c r="AW23" s="27">
        <f t="shared" si="8"/>
        <v>0</v>
      </c>
      <c r="AX23" s="27">
        <f t="shared" si="8"/>
        <v>0</v>
      </c>
      <c r="AY23" s="27">
        <f t="shared" si="8"/>
        <v>0</v>
      </c>
      <c r="AZ23" s="27">
        <f t="shared" si="8"/>
        <v>0</v>
      </c>
      <c r="BA23" s="27">
        <f t="shared" si="8"/>
        <v>0</v>
      </c>
      <c r="BB23" s="27">
        <f t="shared" si="8"/>
        <v>0</v>
      </c>
      <c r="BC23" s="27">
        <f t="shared" si="9"/>
        <v>0</v>
      </c>
      <c r="BD23" s="27">
        <f t="shared" si="9"/>
        <v>0</v>
      </c>
      <c r="BE23" s="27">
        <f t="shared" si="9"/>
        <v>0</v>
      </c>
      <c r="BF23" s="27">
        <f t="shared" si="9"/>
        <v>0</v>
      </c>
      <c r="BG23" s="27">
        <f t="shared" si="9"/>
        <v>0</v>
      </c>
      <c r="BH23" s="27">
        <f t="shared" si="9"/>
        <v>0</v>
      </c>
      <c r="BI23" s="27">
        <f t="shared" si="9"/>
        <v>0</v>
      </c>
      <c r="BJ23" s="27">
        <f t="shared" si="9"/>
        <v>0</v>
      </c>
      <c r="BK23" s="27">
        <f t="shared" si="9"/>
        <v>0</v>
      </c>
      <c r="BL23" s="27">
        <f t="shared" si="9"/>
        <v>0</v>
      </c>
      <c r="BM23" s="27">
        <f t="shared" si="10"/>
        <v>0</v>
      </c>
      <c r="BN23" s="27">
        <f t="shared" si="10"/>
        <v>0</v>
      </c>
      <c r="BO23" s="27">
        <f t="shared" si="10"/>
        <v>0</v>
      </c>
      <c r="BP23" s="27">
        <f t="shared" si="10"/>
        <v>0</v>
      </c>
      <c r="BQ23" s="27">
        <f t="shared" si="10"/>
        <v>0</v>
      </c>
      <c r="BR23" s="27">
        <f t="shared" si="10"/>
        <v>0</v>
      </c>
      <c r="BS23" s="27">
        <f t="shared" si="10"/>
        <v>0</v>
      </c>
      <c r="BT23" s="27">
        <f t="shared" si="10"/>
        <v>0</v>
      </c>
      <c r="BU23" s="27">
        <f t="shared" si="10"/>
        <v>0</v>
      </c>
      <c r="BV23" s="27">
        <f t="shared" si="10"/>
        <v>0</v>
      </c>
      <c r="BW23" s="27">
        <f t="shared" si="11"/>
        <v>0</v>
      </c>
      <c r="BX23" s="27">
        <f t="shared" si="11"/>
        <v>0</v>
      </c>
      <c r="BY23" s="27">
        <f t="shared" si="11"/>
        <v>0</v>
      </c>
      <c r="BZ23" s="27">
        <f t="shared" si="11"/>
        <v>0</v>
      </c>
      <c r="CA23" s="27">
        <f t="shared" si="11"/>
        <v>0</v>
      </c>
      <c r="CB23" s="27">
        <f t="shared" si="11"/>
        <v>0</v>
      </c>
      <c r="CC23" s="27">
        <f t="shared" si="11"/>
        <v>0</v>
      </c>
      <c r="CD23" s="27">
        <f t="shared" si="11"/>
        <v>0</v>
      </c>
      <c r="CE23" s="27">
        <f t="shared" si="11"/>
        <v>0</v>
      </c>
      <c r="CF23" s="27">
        <f t="shared" si="11"/>
        <v>0</v>
      </c>
      <c r="CG23" s="27">
        <f t="shared" si="12"/>
        <v>0</v>
      </c>
      <c r="CH23" s="27">
        <f t="shared" si="12"/>
        <v>0</v>
      </c>
      <c r="CI23" s="27">
        <f t="shared" si="12"/>
        <v>0</v>
      </c>
      <c r="CJ23" s="27">
        <f t="shared" si="12"/>
        <v>0</v>
      </c>
      <c r="CK23" s="27">
        <f t="shared" si="12"/>
        <v>0</v>
      </c>
      <c r="CL23" s="27">
        <f t="shared" si="12"/>
        <v>0</v>
      </c>
      <c r="CM23" s="27">
        <f t="shared" si="12"/>
        <v>0</v>
      </c>
      <c r="CN23" s="27">
        <f t="shared" si="12"/>
        <v>0</v>
      </c>
      <c r="CO23" s="27">
        <f t="shared" si="12"/>
        <v>0</v>
      </c>
      <c r="CP23" s="27">
        <f t="shared" si="12"/>
        <v>0</v>
      </c>
      <c r="CQ23" s="27">
        <f t="shared" si="13"/>
        <v>0</v>
      </c>
      <c r="CR23" s="27">
        <f t="shared" si="13"/>
        <v>0</v>
      </c>
      <c r="CS23" s="27">
        <f t="shared" si="13"/>
        <v>0</v>
      </c>
      <c r="CT23" s="27">
        <f t="shared" si="13"/>
        <v>0</v>
      </c>
      <c r="CU23" s="27">
        <f t="shared" si="13"/>
        <v>0</v>
      </c>
      <c r="CV23" s="27">
        <f t="shared" si="13"/>
        <v>0</v>
      </c>
      <c r="CW23" s="27">
        <f t="shared" si="13"/>
        <v>0</v>
      </c>
      <c r="CX23" s="27">
        <f t="shared" si="13"/>
        <v>0</v>
      </c>
      <c r="CY23" s="27">
        <f t="shared" si="13"/>
        <v>0</v>
      </c>
      <c r="CZ23" s="27">
        <f t="shared" si="13"/>
        <v>0</v>
      </c>
      <c r="DA23" s="27">
        <f t="shared" si="14"/>
        <v>0</v>
      </c>
      <c r="DB23" s="27">
        <f t="shared" si="14"/>
        <v>0</v>
      </c>
      <c r="DC23" s="27">
        <f t="shared" si="14"/>
        <v>0</v>
      </c>
      <c r="DD23" s="27">
        <f t="shared" si="14"/>
        <v>0</v>
      </c>
      <c r="DE23" s="27">
        <f t="shared" si="14"/>
        <v>0</v>
      </c>
      <c r="DF23" s="27">
        <f t="shared" si="14"/>
        <v>0</v>
      </c>
    </row>
    <row r="24" spans="1:110" ht="37.5">
      <c r="A24" s="21"/>
      <c r="B24" s="28" t="s">
        <v>181</v>
      </c>
      <c r="C24" s="29" t="s">
        <v>182</v>
      </c>
      <c r="D24" s="30" t="s">
        <v>174</v>
      </c>
      <c r="E24" s="30">
        <f t="shared" si="4"/>
        <v>0</v>
      </c>
      <c r="F24" s="30">
        <f t="shared" si="4"/>
        <v>0</v>
      </c>
      <c r="G24" s="30">
        <f t="shared" si="4"/>
        <v>0</v>
      </c>
      <c r="H24" s="30">
        <f t="shared" si="4"/>
        <v>0</v>
      </c>
      <c r="I24" s="30">
        <f t="shared" si="4"/>
        <v>0</v>
      </c>
      <c r="J24" s="30">
        <f t="shared" si="4"/>
        <v>0</v>
      </c>
      <c r="K24" s="30">
        <f t="shared" si="4"/>
        <v>0</v>
      </c>
      <c r="L24" s="30">
        <f t="shared" si="4"/>
        <v>0</v>
      </c>
      <c r="M24" s="30">
        <f t="shared" si="4"/>
        <v>0</v>
      </c>
      <c r="N24" s="30">
        <f t="shared" si="4"/>
        <v>0</v>
      </c>
      <c r="O24" s="30">
        <f t="shared" si="5"/>
        <v>0</v>
      </c>
      <c r="P24" s="30">
        <f t="shared" si="5"/>
        <v>0</v>
      </c>
      <c r="Q24" s="30">
        <f t="shared" si="5"/>
        <v>0</v>
      </c>
      <c r="R24" s="30">
        <f t="shared" si="5"/>
        <v>0</v>
      </c>
      <c r="S24" s="30">
        <f t="shared" si="5"/>
        <v>0</v>
      </c>
      <c r="T24" s="30">
        <f t="shared" si="5"/>
        <v>0</v>
      </c>
      <c r="U24" s="30">
        <f t="shared" si="5"/>
        <v>0</v>
      </c>
      <c r="V24" s="30">
        <f t="shared" si="5"/>
        <v>0</v>
      </c>
      <c r="W24" s="30">
        <f t="shared" si="5"/>
        <v>0</v>
      </c>
      <c r="X24" s="30">
        <f t="shared" si="5"/>
        <v>0</v>
      </c>
      <c r="Y24" s="30">
        <f t="shared" si="6"/>
        <v>0</v>
      </c>
      <c r="Z24" s="30">
        <f t="shared" si="6"/>
        <v>0</v>
      </c>
      <c r="AA24" s="30">
        <f t="shared" si="6"/>
        <v>0</v>
      </c>
      <c r="AB24" s="30">
        <f t="shared" si="6"/>
        <v>0</v>
      </c>
      <c r="AC24" s="30">
        <f t="shared" si="6"/>
        <v>0</v>
      </c>
      <c r="AD24" s="30">
        <f t="shared" si="6"/>
        <v>0</v>
      </c>
      <c r="AE24" s="30">
        <f t="shared" si="6"/>
        <v>0</v>
      </c>
      <c r="AF24" s="30">
        <f t="shared" si="6"/>
        <v>0</v>
      </c>
      <c r="AG24" s="30">
        <f t="shared" si="6"/>
        <v>0</v>
      </c>
      <c r="AH24" s="30">
        <f t="shared" si="6"/>
        <v>0</v>
      </c>
      <c r="AI24" s="30">
        <f t="shared" si="7"/>
        <v>0</v>
      </c>
      <c r="AJ24" s="30">
        <f t="shared" si="7"/>
        <v>0</v>
      </c>
      <c r="AK24" s="30">
        <f t="shared" si="7"/>
        <v>0</v>
      </c>
      <c r="AL24" s="30">
        <f t="shared" si="7"/>
        <v>0</v>
      </c>
      <c r="AM24" s="30">
        <f t="shared" si="7"/>
        <v>0</v>
      </c>
      <c r="AN24" s="30">
        <f t="shared" si="7"/>
        <v>0</v>
      </c>
      <c r="AO24" s="30">
        <f t="shared" si="7"/>
        <v>0</v>
      </c>
      <c r="AP24" s="30">
        <f t="shared" si="7"/>
        <v>0</v>
      </c>
      <c r="AQ24" s="30">
        <f t="shared" si="7"/>
        <v>0</v>
      </c>
      <c r="AR24" s="30">
        <f t="shared" si="7"/>
        <v>0</v>
      </c>
      <c r="AS24" s="30">
        <f t="shared" si="8"/>
        <v>0</v>
      </c>
      <c r="AT24" s="30">
        <f t="shared" si="8"/>
        <v>0</v>
      </c>
      <c r="AU24" s="30">
        <f t="shared" si="8"/>
        <v>0</v>
      </c>
      <c r="AV24" s="30">
        <f t="shared" si="8"/>
        <v>0</v>
      </c>
      <c r="AW24" s="30">
        <f t="shared" si="8"/>
        <v>0</v>
      </c>
      <c r="AX24" s="30">
        <f t="shared" si="8"/>
        <v>0</v>
      </c>
      <c r="AY24" s="30">
        <f t="shared" si="8"/>
        <v>0</v>
      </c>
      <c r="AZ24" s="30">
        <f t="shared" si="8"/>
        <v>0</v>
      </c>
      <c r="BA24" s="30">
        <f t="shared" si="8"/>
        <v>0</v>
      </c>
      <c r="BB24" s="30">
        <f t="shared" si="8"/>
        <v>0</v>
      </c>
      <c r="BC24" s="30">
        <f t="shared" si="9"/>
        <v>0</v>
      </c>
      <c r="BD24" s="30">
        <f t="shared" si="9"/>
        <v>0</v>
      </c>
      <c r="BE24" s="30">
        <f t="shared" si="9"/>
        <v>0</v>
      </c>
      <c r="BF24" s="30">
        <f t="shared" si="9"/>
        <v>0</v>
      </c>
      <c r="BG24" s="30">
        <f t="shared" si="9"/>
        <v>0</v>
      </c>
      <c r="BH24" s="30">
        <f t="shared" si="9"/>
        <v>0</v>
      </c>
      <c r="BI24" s="30">
        <f t="shared" si="9"/>
        <v>0</v>
      </c>
      <c r="BJ24" s="30">
        <f t="shared" si="9"/>
        <v>0</v>
      </c>
      <c r="BK24" s="30">
        <f t="shared" si="9"/>
        <v>0</v>
      </c>
      <c r="BL24" s="30">
        <f t="shared" si="9"/>
        <v>0</v>
      </c>
      <c r="BM24" s="30">
        <f t="shared" si="10"/>
        <v>0</v>
      </c>
      <c r="BN24" s="30">
        <f t="shared" si="10"/>
        <v>0</v>
      </c>
      <c r="BO24" s="30">
        <f t="shared" si="10"/>
        <v>0</v>
      </c>
      <c r="BP24" s="30">
        <f t="shared" si="10"/>
        <v>0</v>
      </c>
      <c r="BQ24" s="30">
        <f t="shared" si="10"/>
        <v>0</v>
      </c>
      <c r="BR24" s="30">
        <f t="shared" si="10"/>
        <v>0</v>
      </c>
      <c r="BS24" s="30">
        <f t="shared" si="10"/>
        <v>0</v>
      </c>
      <c r="BT24" s="30">
        <f t="shared" si="10"/>
        <v>0</v>
      </c>
      <c r="BU24" s="30">
        <f t="shared" si="10"/>
        <v>0</v>
      </c>
      <c r="BV24" s="30">
        <f t="shared" si="10"/>
        <v>0</v>
      </c>
      <c r="BW24" s="30">
        <f t="shared" si="11"/>
        <v>0</v>
      </c>
      <c r="BX24" s="30">
        <f t="shared" si="11"/>
        <v>0</v>
      </c>
      <c r="BY24" s="30">
        <f t="shared" si="11"/>
        <v>0</v>
      </c>
      <c r="BZ24" s="30">
        <f t="shared" si="11"/>
        <v>0</v>
      </c>
      <c r="CA24" s="30">
        <f t="shared" si="11"/>
        <v>0</v>
      </c>
      <c r="CB24" s="30">
        <f t="shared" si="11"/>
        <v>0</v>
      </c>
      <c r="CC24" s="30">
        <f t="shared" si="11"/>
        <v>0</v>
      </c>
      <c r="CD24" s="30">
        <f t="shared" si="11"/>
        <v>0</v>
      </c>
      <c r="CE24" s="30">
        <f t="shared" si="11"/>
        <v>0</v>
      </c>
      <c r="CF24" s="30">
        <f t="shared" si="11"/>
        <v>0</v>
      </c>
      <c r="CG24" s="30">
        <f t="shared" si="12"/>
        <v>0</v>
      </c>
      <c r="CH24" s="30">
        <f t="shared" si="12"/>
        <v>0</v>
      </c>
      <c r="CI24" s="30">
        <f t="shared" si="12"/>
        <v>0</v>
      </c>
      <c r="CJ24" s="30">
        <f t="shared" si="12"/>
        <v>0</v>
      </c>
      <c r="CK24" s="30">
        <f t="shared" si="12"/>
        <v>0</v>
      </c>
      <c r="CL24" s="30">
        <f t="shared" si="12"/>
        <v>0</v>
      </c>
      <c r="CM24" s="30">
        <f t="shared" si="12"/>
        <v>0</v>
      </c>
      <c r="CN24" s="30">
        <f t="shared" si="12"/>
        <v>0</v>
      </c>
      <c r="CO24" s="30">
        <f t="shared" si="12"/>
        <v>0</v>
      </c>
      <c r="CP24" s="30">
        <f t="shared" si="12"/>
        <v>0</v>
      </c>
      <c r="CQ24" s="30">
        <f t="shared" si="13"/>
        <v>0</v>
      </c>
      <c r="CR24" s="30">
        <f t="shared" si="13"/>
        <v>0</v>
      </c>
      <c r="CS24" s="30">
        <f t="shared" si="13"/>
        <v>0</v>
      </c>
      <c r="CT24" s="30">
        <f t="shared" si="13"/>
        <v>0</v>
      </c>
      <c r="CU24" s="30">
        <f t="shared" si="13"/>
        <v>0</v>
      </c>
      <c r="CV24" s="30">
        <f t="shared" si="13"/>
        <v>0</v>
      </c>
      <c r="CW24" s="30">
        <f t="shared" si="13"/>
        <v>0</v>
      </c>
      <c r="CX24" s="30">
        <f t="shared" si="13"/>
        <v>0</v>
      </c>
      <c r="CY24" s="30">
        <f t="shared" si="13"/>
        <v>0</v>
      </c>
      <c r="CZ24" s="30">
        <f t="shared" si="13"/>
        <v>0</v>
      </c>
      <c r="DA24" s="30">
        <f t="shared" si="14"/>
        <v>0</v>
      </c>
      <c r="DB24" s="30">
        <f t="shared" si="14"/>
        <v>0</v>
      </c>
      <c r="DC24" s="30">
        <f t="shared" si="14"/>
        <v>0</v>
      </c>
      <c r="DD24" s="30">
        <f t="shared" si="14"/>
        <v>0</v>
      </c>
      <c r="DE24" s="30">
        <f t="shared" si="14"/>
        <v>0</v>
      </c>
      <c r="DF24" s="30">
        <f t="shared" si="14"/>
        <v>0</v>
      </c>
    </row>
    <row r="25" spans="1:110" ht="37.5">
      <c r="A25" s="21"/>
      <c r="B25" s="25" t="s">
        <v>183</v>
      </c>
      <c r="C25" s="26" t="s">
        <v>184</v>
      </c>
      <c r="D25" s="27" t="s">
        <v>174</v>
      </c>
      <c r="E25" s="27">
        <f t="shared" si="4"/>
        <v>0</v>
      </c>
      <c r="F25" s="27">
        <f t="shared" si="4"/>
        <v>0</v>
      </c>
      <c r="G25" s="27">
        <f t="shared" si="4"/>
        <v>0</v>
      </c>
      <c r="H25" s="27">
        <f t="shared" si="4"/>
        <v>0</v>
      </c>
      <c r="I25" s="27">
        <f t="shared" si="4"/>
        <v>0</v>
      </c>
      <c r="J25" s="27">
        <f t="shared" si="4"/>
        <v>0</v>
      </c>
      <c r="K25" s="27">
        <f t="shared" si="4"/>
        <v>0</v>
      </c>
      <c r="L25" s="27">
        <f t="shared" si="4"/>
        <v>0</v>
      </c>
      <c r="M25" s="27">
        <f t="shared" si="4"/>
        <v>0</v>
      </c>
      <c r="N25" s="27">
        <f t="shared" si="4"/>
        <v>0</v>
      </c>
      <c r="O25" s="27">
        <f t="shared" si="5"/>
        <v>0</v>
      </c>
      <c r="P25" s="27">
        <f t="shared" si="5"/>
        <v>0</v>
      </c>
      <c r="Q25" s="27">
        <f t="shared" si="5"/>
        <v>0</v>
      </c>
      <c r="R25" s="27">
        <f t="shared" si="5"/>
        <v>0</v>
      </c>
      <c r="S25" s="27">
        <f t="shared" si="5"/>
        <v>0</v>
      </c>
      <c r="T25" s="27">
        <f t="shared" si="5"/>
        <v>0</v>
      </c>
      <c r="U25" s="27">
        <f t="shared" si="5"/>
        <v>0</v>
      </c>
      <c r="V25" s="27">
        <f t="shared" si="5"/>
        <v>0</v>
      </c>
      <c r="W25" s="27">
        <f t="shared" si="5"/>
        <v>0</v>
      </c>
      <c r="X25" s="27">
        <f t="shared" si="5"/>
        <v>0</v>
      </c>
      <c r="Y25" s="27">
        <f t="shared" si="6"/>
        <v>0</v>
      </c>
      <c r="Z25" s="27">
        <f t="shared" si="6"/>
        <v>0</v>
      </c>
      <c r="AA25" s="27">
        <f t="shared" si="6"/>
        <v>0</v>
      </c>
      <c r="AB25" s="27">
        <f t="shared" si="6"/>
        <v>0</v>
      </c>
      <c r="AC25" s="27">
        <f t="shared" si="6"/>
        <v>0</v>
      </c>
      <c r="AD25" s="27">
        <f t="shared" si="6"/>
        <v>0</v>
      </c>
      <c r="AE25" s="27">
        <f t="shared" si="6"/>
        <v>0</v>
      </c>
      <c r="AF25" s="27">
        <f t="shared" si="6"/>
        <v>0</v>
      </c>
      <c r="AG25" s="27">
        <f t="shared" si="6"/>
        <v>0</v>
      </c>
      <c r="AH25" s="27">
        <f t="shared" si="6"/>
        <v>0</v>
      </c>
      <c r="AI25" s="27">
        <f t="shared" si="7"/>
        <v>0</v>
      </c>
      <c r="AJ25" s="27">
        <f t="shared" si="7"/>
        <v>0</v>
      </c>
      <c r="AK25" s="27">
        <f t="shared" si="7"/>
        <v>0</v>
      </c>
      <c r="AL25" s="27">
        <f t="shared" si="7"/>
        <v>0</v>
      </c>
      <c r="AM25" s="27">
        <f t="shared" si="7"/>
        <v>0</v>
      </c>
      <c r="AN25" s="27">
        <f t="shared" si="7"/>
        <v>0</v>
      </c>
      <c r="AO25" s="27">
        <f t="shared" si="7"/>
        <v>0</v>
      </c>
      <c r="AP25" s="27">
        <f t="shared" si="7"/>
        <v>0</v>
      </c>
      <c r="AQ25" s="27">
        <f t="shared" si="7"/>
        <v>0</v>
      </c>
      <c r="AR25" s="27">
        <f t="shared" si="7"/>
        <v>0</v>
      </c>
      <c r="AS25" s="27">
        <f t="shared" si="8"/>
        <v>0</v>
      </c>
      <c r="AT25" s="27">
        <f t="shared" si="8"/>
        <v>0</v>
      </c>
      <c r="AU25" s="27">
        <f t="shared" si="8"/>
        <v>0</v>
      </c>
      <c r="AV25" s="27">
        <f t="shared" si="8"/>
        <v>0</v>
      </c>
      <c r="AW25" s="27">
        <f t="shared" si="8"/>
        <v>0</v>
      </c>
      <c r="AX25" s="27">
        <f t="shared" si="8"/>
        <v>0</v>
      </c>
      <c r="AY25" s="27">
        <f t="shared" si="8"/>
        <v>0</v>
      </c>
      <c r="AZ25" s="27">
        <f t="shared" si="8"/>
        <v>0</v>
      </c>
      <c r="BA25" s="27">
        <f t="shared" si="8"/>
        <v>0</v>
      </c>
      <c r="BB25" s="27">
        <f t="shared" si="8"/>
        <v>0</v>
      </c>
      <c r="BC25" s="27">
        <f t="shared" si="9"/>
        <v>0</v>
      </c>
      <c r="BD25" s="27">
        <f t="shared" si="9"/>
        <v>0</v>
      </c>
      <c r="BE25" s="27">
        <f t="shared" si="9"/>
        <v>0</v>
      </c>
      <c r="BF25" s="27">
        <f t="shared" si="9"/>
        <v>0</v>
      </c>
      <c r="BG25" s="27">
        <f t="shared" si="9"/>
        <v>0</v>
      </c>
      <c r="BH25" s="27">
        <f t="shared" si="9"/>
        <v>0</v>
      </c>
      <c r="BI25" s="27">
        <f t="shared" si="9"/>
        <v>0</v>
      </c>
      <c r="BJ25" s="27">
        <f t="shared" si="9"/>
        <v>0</v>
      </c>
      <c r="BK25" s="27">
        <f t="shared" si="9"/>
        <v>0</v>
      </c>
      <c r="BL25" s="27">
        <f t="shared" si="9"/>
        <v>0</v>
      </c>
      <c r="BM25" s="27">
        <f t="shared" si="10"/>
        <v>0</v>
      </c>
      <c r="BN25" s="27">
        <f t="shared" si="10"/>
        <v>0</v>
      </c>
      <c r="BO25" s="27">
        <f t="shared" si="10"/>
        <v>0</v>
      </c>
      <c r="BP25" s="27">
        <f t="shared" si="10"/>
        <v>0</v>
      </c>
      <c r="BQ25" s="27">
        <f t="shared" si="10"/>
        <v>0</v>
      </c>
      <c r="BR25" s="27">
        <f t="shared" si="10"/>
        <v>0</v>
      </c>
      <c r="BS25" s="27">
        <f t="shared" si="10"/>
        <v>0</v>
      </c>
      <c r="BT25" s="27">
        <f t="shared" si="10"/>
        <v>0</v>
      </c>
      <c r="BU25" s="27">
        <f t="shared" si="10"/>
        <v>0</v>
      </c>
      <c r="BV25" s="27">
        <f t="shared" si="10"/>
        <v>0</v>
      </c>
      <c r="BW25" s="27">
        <f t="shared" si="11"/>
        <v>0</v>
      </c>
      <c r="BX25" s="27">
        <f t="shared" si="11"/>
        <v>0</v>
      </c>
      <c r="BY25" s="27">
        <f t="shared" si="11"/>
        <v>0</v>
      </c>
      <c r="BZ25" s="27">
        <f t="shared" si="11"/>
        <v>0</v>
      </c>
      <c r="CA25" s="27">
        <f t="shared" si="11"/>
        <v>0</v>
      </c>
      <c r="CB25" s="27">
        <f t="shared" si="11"/>
        <v>0</v>
      </c>
      <c r="CC25" s="27">
        <f t="shared" si="11"/>
        <v>0</v>
      </c>
      <c r="CD25" s="27">
        <f t="shared" si="11"/>
        <v>0</v>
      </c>
      <c r="CE25" s="27">
        <f t="shared" si="11"/>
        <v>0</v>
      </c>
      <c r="CF25" s="27">
        <f t="shared" si="11"/>
        <v>0</v>
      </c>
      <c r="CG25" s="27">
        <f t="shared" si="12"/>
        <v>0</v>
      </c>
      <c r="CH25" s="27">
        <f t="shared" si="12"/>
        <v>0</v>
      </c>
      <c r="CI25" s="27">
        <f t="shared" si="12"/>
        <v>0</v>
      </c>
      <c r="CJ25" s="27">
        <f t="shared" si="12"/>
        <v>0</v>
      </c>
      <c r="CK25" s="27">
        <f t="shared" si="12"/>
        <v>0</v>
      </c>
      <c r="CL25" s="27">
        <f t="shared" si="12"/>
        <v>0</v>
      </c>
      <c r="CM25" s="27">
        <f t="shared" si="12"/>
        <v>0</v>
      </c>
      <c r="CN25" s="27">
        <f t="shared" si="12"/>
        <v>0</v>
      </c>
      <c r="CO25" s="27">
        <f t="shared" si="12"/>
        <v>0</v>
      </c>
      <c r="CP25" s="27">
        <f t="shared" si="12"/>
        <v>0</v>
      </c>
      <c r="CQ25" s="27">
        <f t="shared" si="13"/>
        <v>0</v>
      </c>
      <c r="CR25" s="27">
        <f t="shared" si="13"/>
        <v>0</v>
      </c>
      <c r="CS25" s="27">
        <f t="shared" si="13"/>
        <v>0</v>
      </c>
      <c r="CT25" s="27">
        <f t="shared" si="13"/>
        <v>0</v>
      </c>
      <c r="CU25" s="27">
        <f t="shared" si="13"/>
        <v>0</v>
      </c>
      <c r="CV25" s="27">
        <f t="shared" si="13"/>
        <v>0</v>
      </c>
      <c r="CW25" s="27">
        <f t="shared" si="13"/>
        <v>0</v>
      </c>
      <c r="CX25" s="27">
        <f t="shared" si="13"/>
        <v>0</v>
      </c>
      <c r="CY25" s="27">
        <f t="shared" si="13"/>
        <v>0</v>
      </c>
      <c r="CZ25" s="27">
        <f t="shared" si="13"/>
        <v>0</v>
      </c>
      <c r="DA25" s="27">
        <f t="shared" si="14"/>
        <v>0</v>
      </c>
      <c r="DB25" s="27">
        <f t="shared" si="14"/>
        <v>0</v>
      </c>
      <c r="DC25" s="27">
        <f t="shared" si="14"/>
        <v>0</v>
      </c>
      <c r="DD25" s="27">
        <f t="shared" si="14"/>
        <v>0</v>
      </c>
      <c r="DE25" s="27">
        <f t="shared" si="14"/>
        <v>0</v>
      </c>
      <c r="DF25" s="27">
        <f t="shared" si="14"/>
        <v>0</v>
      </c>
    </row>
    <row r="26" spans="1:110" ht="18.75">
      <c r="A26" s="21"/>
      <c r="B26" s="28" t="s">
        <v>185</v>
      </c>
      <c r="C26" s="32" t="s">
        <v>186</v>
      </c>
      <c r="D26" s="30" t="s">
        <v>174</v>
      </c>
      <c r="E26" s="30">
        <f t="shared" si="4"/>
        <v>0</v>
      </c>
      <c r="F26" s="30">
        <f t="shared" si="4"/>
        <v>0</v>
      </c>
      <c r="G26" s="30">
        <f t="shared" si="4"/>
        <v>0</v>
      </c>
      <c r="H26" s="30">
        <f t="shared" si="4"/>
        <v>0</v>
      </c>
      <c r="I26" s="30">
        <f t="shared" si="4"/>
        <v>0</v>
      </c>
      <c r="J26" s="30">
        <f t="shared" si="4"/>
        <v>0</v>
      </c>
      <c r="K26" s="30">
        <f t="shared" si="4"/>
        <v>0</v>
      </c>
      <c r="L26" s="30">
        <f t="shared" si="4"/>
        <v>0</v>
      </c>
      <c r="M26" s="30">
        <f t="shared" si="4"/>
        <v>0</v>
      </c>
      <c r="N26" s="30">
        <f t="shared" si="4"/>
        <v>0</v>
      </c>
      <c r="O26" s="30">
        <f t="shared" si="5"/>
        <v>0</v>
      </c>
      <c r="P26" s="30">
        <f t="shared" si="5"/>
        <v>0</v>
      </c>
      <c r="Q26" s="30">
        <f t="shared" si="5"/>
        <v>0</v>
      </c>
      <c r="R26" s="30">
        <f t="shared" si="5"/>
        <v>0</v>
      </c>
      <c r="S26" s="30">
        <f t="shared" si="5"/>
        <v>0</v>
      </c>
      <c r="T26" s="30">
        <f t="shared" si="5"/>
        <v>0</v>
      </c>
      <c r="U26" s="30">
        <f t="shared" si="5"/>
        <v>0</v>
      </c>
      <c r="V26" s="30">
        <f t="shared" si="5"/>
        <v>0</v>
      </c>
      <c r="W26" s="30">
        <f t="shared" si="5"/>
        <v>0</v>
      </c>
      <c r="X26" s="30">
        <f t="shared" si="5"/>
        <v>0</v>
      </c>
      <c r="Y26" s="30">
        <f t="shared" si="6"/>
        <v>0</v>
      </c>
      <c r="Z26" s="30">
        <f t="shared" si="6"/>
        <v>0</v>
      </c>
      <c r="AA26" s="30">
        <f t="shared" si="6"/>
        <v>0</v>
      </c>
      <c r="AB26" s="30">
        <f t="shared" si="6"/>
        <v>0</v>
      </c>
      <c r="AC26" s="30">
        <f t="shared" si="6"/>
        <v>0</v>
      </c>
      <c r="AD26" s="30">
        <f t="shared" si="6"/>
        <v>0</v>
      </c>
      <c r="AE26" s="30">
        <f t="shared" si="6"/>
        <v>0</v>
      </c>
      <c r="AF26" s="30">
        <f t="shared" si="6"/>
        <v>0</v>
      </c>
      <c r="AG26" s="30">
        <f t="shared" si="6"/>
        <v>0</v>
      </c>
      <c r="AH26" s="30">
        <f t="shared" si="6"/>
        <v>0</v>
      </c>
      <c r="AI26" s="30">
        <f t="shared" si="7"/>
        <v>0</v>
      </c>
      <c r="AJ26" s="30">
        <f t="shared" si="7"/>
        <v>0</v>
      </c>
      <c r="AK26" s="30">
        <f t="shared" si="7"/>
        <v>0</v>
      </c>
      <c r="AL26" s="30">
        <f t="shared" si="7"/>
        <v>0</v>
      </c>
      <c r="AM26" s="30">
        <f t="shared" si="7"/>
        <v>0</v>
      </c>
      <c r="AN26" s="30">
        <f t="shared" si="7"/>
        <v>0</v>
      </c>
      <c r="AO26" s="30">
        <f t="shared" si="7"/>
        <v>0</v>
      </c>
      <c r="AP26" s="30">
        <f t="shared" si="7"/>
        <v>0</v>
      </c>
      <c r="AQ26" s="30">
        <f t="shared" si="7"/>
        <v>0</v>
      </c>
      <c r="AR26" s="30">
        <f t="shared" si="7"/>
        <v>0</v>
      </c>
      <c r="AS26" s="30">
        <f t="shared" si="8"/>
        <v>0</v>
      </c>
      <c r="AT26" s="30">
        <f t="shared" si="8"/>
        <v>0</v>
      </c>
      <c r="AU26" s="30">
        <f t="shared" si="8"/>
        <v>0</v>
      </c>
      <c r="AV26" s="30">
        <f t="shared" si="8"/>
        <v>0</v>
      </c>
      <c r="AW26" s="30">
        <f t="shared" si="8"/>
        <v>0</v>
      </c>
      <c r="AX26" s="30">
        <f t="shared" si="8"/>
        <v>0</v>
      </c>
      <c r="AY26" s="30">
        <f t="shared" si="8"/>
        <v>0</v>
      </c>
      <c r="AZ26" s="30">
        <f t="shared" si="8"/>
        <v>0</v>
      </c>
      <c r="BA26" s="30">
        <f t="shared" si="8"/>
        <v>0</v>
      </c>
      <c r="BB26" s="30">
        <f t="shared" si="8"/>
        <v>0</v>
      </c>
      <c r="BC26" s="30">
        <f t="shared" si="9"/>
        <v>0</v>
      </c>
      <c r="BD26" s="30">
        <f t="shared" si="9"/>
        <v>0</v>
      </c>
      <c r="BE26" s="30">
        <f t="shared" si="9"/>
        <v>0</v>
      </c>
      <c r="BF26" s="30">
        <f t="shared" si="9"/>
        <v>0</v>
      </c>
      <c r="BG26" s="30">
        <f t="shared" si="9"/>
        <v>0</v>
      </c>
      <c r="BH26" s="30">
        <f t="shared" si="9"/>
        <v>0</v>
      </c>
      <c r="BI26" s="30">
        <f t="shared" si="9"/>
        <v>0</v>
      </c>
      <c r="BJ26" s="30">
        <f t="shared" si="9"/>
        <v>0</v>
      </c>
      <c r="BK26" s="30">
        <f t="shared" si="9"/>
        <v>0</v>
      </c>
      <c r="BL26" s="30">
        <f t="shared" si="9"/>
        <v>0</v>
      </c>
      <c r="BM26" s="30">
        <f t="shared" si="10"/>
        <v>0</v>
      </c>
      <c r="BN26" s="30">
        <f t="shared" si="10"/>
        <v>0</v>
      </c>
      <c r="BO26" s="30">
        <f t="shared" si="10"/>
        <v>0</v>
      </c>
      <c r="BP26" s="30">
        <f t="shared" si="10"/>
        <v>0</v>
      </c>
      <c r="BQ26" s="30">
        <f t="shared" si="10"/>
        <v>0</v>
      </c>
      <c r="BR26" s="30">
        <f t="shared" si="10"/>
        <v>0</v>
      </c>
      <c r="BS26" s="30">
        <f t="shared" si="10"/>
        <v>0</v>
      </c>
      <c r="BT26" s="30">
        <f t="shared" si="10"/>
        <v>0</v>
      </c>
      <c r="BU26" s="30">
        <f t="shared" si="10"/>
        <v>0</v>
      </c>
      <c r="BV26" s="30">
        <f t="shared" si="10"/>
        <v>0</v>
      </c>
      <c r="BW26" s="30">
        <f t="shared" si="11"/>
        <v>0</v>
      </c>
      <c r="BX26" s="30">
        <f t="shared" si="11"/>
        <v>0</v>
      </c>
      <c r="BY26" s="30">
        <f t="shared" si="11"/>
        <v>0</v>
      </c>
      <c r="BZ26" s="30">
        <f t="shared" si="11"/>
        <v>0</v>
      </c>
      <c r="CA26" s="30">
        <f t="shared" si="11"/>
        <v>0</v>
      </c>
      <c r="CB26" s="30">
        <f t="shared" si="11"/>
        <v>0</v>
      </c>
      <c r="CC26" s="30">
        <f t="shared" si="11"/>
        <v>0</v>
      </c>
      <c r="CD26" s="30">
        <f t="shared" si="11"/>
        <v>0</v>
      </c>
      <c r="CE26" s="30">
        <f t="shared" si="11"/>
        <v>0</v>
      </c>
      <c r="CF26" s="30">
        <f t="shared" si="11"/>
        <v>0</v>
      </c>
      <c r="CG26" s="30">
        <f t="shared" si="12"/>
        <v>0</v>
      </c>
      <c r="CH26" s="30">
        <f t="shared" si="12"/>
        <v>0</v>
      </c>
      <c r="CI26" s="30">
        <f t="shared" si="12"/>
        <v>0</v>
      </c>
      <c r="CJ26" s="30">
        <f t="shared" si="12"/>
        <v>0</v>
      </c>
      <c r="CK26" s="30">
        <f t="shared" si="12"/>
        <v>0</v>
      </c>
      <c r="CL26" s="30">
        <f t="shared" si="12"/>
        <v>0</v>
      </c>
      <c r="CM26" s="30">
        <f t="shared" si="12"/>
        <v>0</v>
      </c>
      <c r="CN26" s="30">
        <f t="shared" si="12"/>
        <v>0</v>
      </c>
      <c r="CO26" s="30">
        <f t="shared" si="12"/>
        <v>0</v>
      </c>
      <c r="CP26" s="30">
        <f t="shared" si="12"/>
        <v>0</v>
      </c>
      <c r="CQ26" s="30">
        <f t="shared" si="13"/>
        <v>0</v>
      </c>
      <c r="CR26" s="30">
        <f t="shared" si="13"/>
        <v>0</v>
      </c>
      <c r="CS26" s="30">
        <f t="shared" si="13"/>
        <v>0</v>
      </c>
      <c r="CT26" s="30">
        <f t="shared" si="13"/>
        <v>0</v>
      </c>
      <c r="CU26" s="30">
        <f t="shared" si="13"/>
        <v>0</v>
      </c>
      <c r="CV26" s="30">
        <f t="shared" si="13"/>
        <v>0</v>
      </c>
      <c r="CW26" s="30">
        <f t="shared" si="13"/>
        <v>0</v>
      </c>
      <c r="CX26" s="30">
        <f t="shared" si="13"/>
        <v>0</v>
      </c>
      <c r="CY26" s="30">
        <f t="shared" si="13"/>
        <v>0</v>
      </c>
      <c r="CZ26" s="30">
        <f t="shared" si="13"/>
        <v>0</v>
      </c>
      <c r="DA26" s="30">
        <f t="shared" si="14"/>
        <v>0</v>
      </c>
      <c r="DB26" s="30">
        <f t="shared" si="14"/>
        <v>0</v>
      </c>
      <c r="DC26" s="30">
        <f t="shared" si="14"/>
        <v>0</v>
      </c>
      <c r="DD26" s="30">
        <f t="shared" si="14"/>
        <v>0</v>
      </c>
      <c r="DE26" s="30">
        <f t="shared" si="14"/>
        <v>0</v>
      </c>
      <c r="DF26" s="30">
        <f t="shared" si="14"/>
        <v>0</v>
      </c>
    </row>
    <row r="27" spans="1:110" ht="18.75" hidden="1">
      <c r="A27" s="21"/>
      <c r="B27" s="33"/>
      <c r="C27" s="34"/>
      <c r="D27" s="35"/>
      <c r="E27" s="35"/>
      <c r="F27" s="35"/>
      <c r="G27" s="35"/>
      <c r="H27" s="35"/>
      <c r="I27" s="35"/>
      <c r="J27" s="35"/>
      <c r="K27" s="35"/>
      <c r="L27" s="35"/>
      <c r="M27" s="35"/>
      <c r="N27" s="35"/>
      <c r="O27" s="35"/>
      <c r="P27" s="35"/>
      <c r="Q27" s="35"/>
      <c r="R27" s="35"/>
      <c r="S27" s="35"/>
      <c r="T27" s="35"/>
      <c r="U27" s="35"/>
      <c r="V27" s="35"/>
      <c r="W27" s="35"/>
      <c r="X27" s="35"/>
      <c r="Y27" s="35"/>
      <c r="Z27" s="35"/>
      <c r="AA27" s="35"/>
      <c r="AB27" s="35"/>
      <c r="AC27" s="35"/>
      <c r="AD27" s="35"/>
      <c r="AE27" s="35"/>
      <c r="AF27" s="35"/>
      <c r="AG27" s="35"/>
      <c r="AH27" s="35"/>
      <c r="AI27" s="35"/>
      <c r="AJ27" s="35"/>
      <c r="AK27" s="35"/>
      <c r="AL27" s="35"/>
      <c r="AM27" s="35"/>
      <c r="AN27" s="35"/>
      <c r="AO27" s="35"/>
      <c r="AP27" s="35"/>
      <c r="AQ27" s="35"/>
      <c r="AR27" s="35"/>
      <c r="AS27" s="35"/>
      <c r="AT27" s="35"/>
      <c r="AU27" s="35"/>
      <c r="AV27" s="35"/>
      <c r="AW27" s="35"/>
      <c r="AX27" s="35"/>
      <c r="AY27" s="35"/>
      <c r="AZ27" s="35"/>
      <c r="BA27" s="35"/>
      <c r="BB27" s="35"/>
      <c r="BC27" s="35"/>
      <c r="BD27" s="35"/>
      <c r="BE27" s="35"/>
      <c r="BF27" s="35"/>
      <c r="BG27" s="35"/>
      <c r="BH27" s="35"/>
      <c r="BI27" s="35"/>
      <c r="BJ27" s="35"/>
      <c r="BK27" s="35"/>
      <c r="BL27" s="35"/>
      <c r="BM27" s="35"/>
      <c r="BN27" s="35"/>
      <c r="BO27" s="35"/>
      <c r="BP27" s="35"/>
      <c r="BQ27" s="35"/>
      <c r="BR27" s="35"/>
      <c r="BS27" s="35"/>
      <c r="BT27" s="35"/>
      <c r="BU27" s="35"/>
      <c r="BV27" s="35"/>
      <c r="BW27" s="35"/>
      <c r="BX27" s="35"/>
      <c r="BY27" s="35"/>
      <c r="BZ27" s="35"/>
      <c r="CA27" s="35"/>
      <c r="CB27" s="35"/>
      <c r="CC27" s="35"/>
      <c r="CD27" s="35"/>
      <c r="CE27" s="35"/>
      <c r="CF27" s="35"/>
      <c r="CG27" s="35"/>
      <c r="CH27" s="35"/>
      <c r="CI27" s="35"/>
      <c r="CJ27" s="35"/>
      <c r="CK27" s="35"/>
      <c r="CL27" s="35"/>
      <c r="CM27" s="35"/>
      <c r="CN27" s="35"/>
      <c r="CO27" s="35"/>
      <c r="CP27" s="35"/>
      <c r="CQ27" s="35"/>
      <c r="CR27" s="35"/>
      <c r="CS27" s="35"/>
      <c r="CT27" s="35"/>
      <c r="CU27" s="35"/>
      <c r="CV27" s="35"/>
      <c r="CW27" s="35"/>
      <c r="CX27" s="35"/>
      <c r="CY27" s="35"/>
      <c r="CZ27" s="35"/>
      <c r="DA27" s="35"/>
      <c r="DB27" s="35"/>
      <c r="DC27" s="35"/>
      <c r="DD27" s="35"/>
      <c r="DE27" s="35"/>
      <c r="DF27" s="35"/>
    </row>
    <row r="28" spans="1:110" ht="18.75">
      <c r="A28" s="21"/>
      <c r="B28" s="36" t="s">
        <v>187</v>
      </c>
      <c r="C28" s="37" t="s">
        <v>188</v>
      </c>
      <c r="D28" s="38" t="s">
        <v>174</v>
      </c>
      <c r="E28" s="38">
        <f t="shared" ref="E28:AJ28" si="15">SUM(E29,E82,E147,E195,E199,E203)</f>
        <v>0</v>
      </c>
      <c r="F28" s="38">
        <f t="shared" si="15"/>
        <v>0</v>
      </c>
      <c r="G28" s="38">
        <f t="shared" si="15"/>
        <v>0</v>
      </c>
      <c r="H28" s="38">
        <f t="shared" si="15"/>
        <v>0</v>
      </c>
      <c r="I28" s="38">
        <f t="shared" si="15"/>
        <v>0</v>
      </c>
      <c r="J28" s="38">
        <f t="shared" si="15"/>
        <v>0</v>
      </c>
      <c r="K28" s="38">
        <f t="shared" si="15"/>
        <v>0</v>
      </c>
      <c r="L28" s="38">
        <f t="shared" si="15"/>
        <v>0</v>
      </c>
      <c r="M28" s="38">
        <f t="shared" si="15"/>
        <v>0</v>
      </c>
      <c r="N28" s="38">
        <f t="shared" si="15"/>
        <v>0</v>
      </c>
      <c r="O28" s="38">
        <f t="shared" si="15"/>
        <v>0</v>
      </c>
      <c r="P28" s="38">
        <f t="shared" si="15"/>
        <v>0</v>
      </c>
      <c r="Q28" s="38">
        <f t="shared" si="15"/>
        <v>0</v>
      </c>
      <c r="R28" s="38">
        <f t="shared" si="15"/>
        <v>0</v>
      </c>
      <c r="S28" s="38">
        <f t="shared" si="15"/>
        <v>0</v>
      </c>
      <c r="T28" s="38">
        <f t="shared" si="15"/>
        <v>0</v>
      </c>
      <c r="U28" s="38">
        <f t="shared" si="15"/>
        <v>0</v>
      </c>
      <c r="V28" s="38">
        <f t="shared" si="15"/>
        <v>0</v>
      </c>
      <c r="W28" s="38">
        <f t="shared" si="15"/>
        <v>0</v>
      </c>
      <c r="X28" s="38">
        <f t="shared" si="15"/>
        <v>0</v>
      </c>
      <c r="Y28" s="38">
        <f t="shared" si="15"/>
        <v>0</v>
      </c>
      <c r="Z28" s="38">
        <f t="shared" si="15"/>
        <v>0</v>
      </c>
      <c r="AA28" s="38">
        <f t="shared" si="15"/>
        <v>0</v>
      </c>
      <c r="AB28" s="38">
        <f t="shared" si="15"/>
        <v>0</v>
      </c>
      <c r="AC28" s="38">
        <f t="shared" si="15"/>
        <v>0</v>
      </c>
      <c r="AD28" s="38">
        <f t="shared" si="15"/>
        <v>0</v>
      </c>
      <c r="AE28" s="38">
        <f t="shared" si="15"/>
        <v>0</v>
      </c>
      <c r="AF28" s="38">
        <f t="shared" si="15"/>
        <v>0</v>
      </c>
      <c r="AG28" s="38">
        <f t="shared" si="15"/>
        <v>0</v>
      </c>
      <c r="AH28" s="38">
        <f t="shared" si="15"/>
        <v>0</v>
      </c>
      <c r="AI28" s="38">
        <f t="shared" si="15"/>
        <v>0</v>
      </c>
      <c r="AJ28" s="38">
        <f t="shared" si="15"/>
        <v>0</v>
      </c>
      <c r="AK28" s="38">
        <f t="shared" ref="AK28:BP28" si="16">SUM(AK29,AK82,AK147,AK195,AK199,AK203)</f>
        <v>0</v>
      </c>
      <c r="AL28" s="38">
        <f t="shared" si="16"/>
        <v>0</v>
      </c>
      <c r="AM28" s="38">
        <f t="shared" si="16"/>
        <v>0</v>
      </c>
      <c r="AN28" s="38">
        <f t="shared" si="16"/>
        <v>0</v>
      </c>
      <c r="AO28" s="38">
        <f t="shared" si="16"/>
        <v>0</v>
      </c>
      <c r="AP28" s="38">
        <f t="shared" si="16"/>
        <v>0</v>
      </c>
      <c r="AQ28" s="38">
        <f t="shared" si="16"/>
        <v>0</v>
      </c>
      <c r="AR28" s="38">
        <f t="shared" si="16"/>
        <v>0</v>
      </c>
      <c r="AS28" s="38">
        <f t="shared" si="16"/>
        <v>0</v>
      </c>
      <c r="AT28" s="38">
        <f t="shared" si="16"/>
        <v>0</v>
      </c>
      <c r="AU28" s="38">
        <f t="shared" si="16"/>
        <v>0</v>
      </c>
      <c r="AV28" s="38">
        <f t="shared" si="16"/>
        <v>0</v>
      </c>
      <c r="AW28" s="38">
        <f t="shared" si="16"/>
        <v>0</v>
      </c>
      <c r="AX28" s="38">
        <f t="shared" si="16"/>
        <v>0</v>
      </c>
      <c r="AY28" s="38">
        <f t="shared" si="16"/>
        <v>0</v>
      </c>
      <c r="AZ28" s="38">
        <f t="shared" si="16"/>
        <v>0</v>
      </c>
      <c r="BA28" s="38">
        <f t="shared" si="16"/>
        <v>0</v>
      </c>
      <c r="BB28" s="38">
        <f t="shared" si="16"/>
        <v>0</v>
      </c>
      <c r="BC28" s="38">
        <f t="shared" si="16"/>
        <v>0</v>
      </c>
      <c r="BD28" s="38">
        <f t="shared" si="16"/>
        <v>0</v>
      </c>
      <c r="BE28" s="38">
        <f t="shared" si="16"/>
        <v>0</v>
      </c>
      <c r="BF28" s="38">
        <f t="shared" si="16"/>
        <v>0</v>
      </c>
      <c r="BG28" s="38">
        <f t="shared" si="16"/>
        <v>0</v>
      </c>
      <c r="BH28" s="38">
        <f t="shared" si="16"/>
        <v>0</v>
      </c>
      <c r="BI28" s="38">
        <f t="shared" si="16"/>
        <v>0</v>
      </c>
      <c r="BJ28" s="38">
        <f t="shared" si="16"/>
        <v>0</v>
      </c>
      <c r="BK28" s="38">
        <f t="shared" si="16"/>
        <v>0</v>
      </c>
      <c r="BL28" s="38">
        <f t="shared" si="16"/>
        <v>0</v>
      </c>
      <c r="BM28" s="38">
        <f t="shared" si="16"/>
        <v>0</v>
      </c>
      <c r="BN28" s="38">
        <f t="shared" si="16"/>
        <v>0</v>
      </c>
      <c r="BO28" s="38">
        <f t="shared" si="16"/>
        <v>0</v>
      </c>
      <c r="BP28" s="38">
        <f t="shared" si="16"/>
        <v>0</v>
      </c>
      <c r="BQ28" s="38">
        <f t="shared" ref="BQ28:CV28" si="17">SUM(BQ29,BQ82,BQ147,BQ195,BQ199,BQ203)</f>
        <v>0</v>
      </c>
      <c r="BR28" s="38">
        <f t="shared" si="17"/>
        <v>0</v>
      </c>
      <c r="BS28" s="38">
        <f t="shared" si="17"/>
        <v>0</v>
      </c>
      <c r="BT28" s="38">
        <f t="shared" si="17"/>
        <v>0</v>
      </c>
      <c r="BU28" s="38">
        <f t="shared" si="17"/>
        <v>0</v>
      </c>
      <c r="BV28" s="38">
        <f t="shared" si="17"/>
        <v>0</v>
      </c>
      <c r="BW28" s="38">
        <f t="shared" si="17"/>
        <v>0</v>
      </c>
      <c r="BX28" s="38">
        <f t="shared" si="17"/>
        <v>0</v>
      </c>
      <c r="BY28" s="38">
        <f t="shared" si="17"/>
        <v>0</v>
      </c>
      <c r="BZ28" s="38">
        <f t="shared" si="17"/>
        <v>0</v>
      </c>
      <c r="CA28" s="38">
        <f t="shared" si="17"/>
        <v>0</v>
      </c>
      <c r="CB28" s="38">
        <f t="shared" si="17"/>
        <v>0</v>
      </c>
      <c r="CC28" s="38">
        <f t="shared" si="17"/>
        <v>0</v>
      </c>
      <c r="CD28" s="38">
        <f t="shared" si="17"/>
        <v>0</v>
      </c>
      <c r="CE28" s="38">
        <f t="shared" si="17"/>
        <v>0</v>
      </c>
      <c r="CF28" s="38">
        <f t="shared" si="17"/>
        <v>0</v>
      </c>
      <c r="CG28" s="38">
        <f t="shared" si="17"/>
        <v>0</v>
      </c>
      <c r="CH28" s="38">
        <f t="shared" si="17"/>
        <v>0</v>
      </c>
      <c r="CI28" s="38">
        <f t="shared" si="17"/>
        <v>0</v>
      </c>
      <c r="CJ28" s="38">
        <f t="shared" si="17"/>
        <v>0</v>
      </c>
      <c r="CK28" s="38">
        <f t="shared" si="17"/>
        <v>0</v>
      </c>
      <c r="CL28" s="38">
        <f t="shared" si="17"/>
        <v>0</v>
      </c>
      <c r="CM28" s="38">
        <f t="shared" si="17"/>
        <v>0</v>
      </c>
      <c r="CN28" s="38">
        <f t="shared" si="17"/>
        <v>0</v>
      </c>
      <c r="CO28" s="38">
        <f t="shared" si="17"/>
        <v>0</v>
      </c>
      <c r="CP28" s="38">
        <f t="shared" si="17"/>
        <v>0</v>
      </c>
      <c r="CQ28" s="38">
        <f t="shared" si="17"/>
        <v>0</v>
      </c>
      <c r="CR28" s="38">
        <f t="shared" si="17"/>
        <v>0</v>
      </c>
      <c r="CS28" s="38">
        <f t="shared" si="17"/>
        <v>0</v>
      </c>
      <c r="CT28" s="38">
        <f t="shared" si="17"/>
        <v>0</v>
      </c>
      <c r="CU28" s="38">
        <f t="shared" si="17"/>
        <v>0</v>
      </c>
      <c r="CV28" s="38">
        <f t="shared" si="17"/>
        <v>0</v>
      </c>
      <c r="CW28" s="38">
        <f t="shared" ref="CW28:DF28" si="18">SUM(CW29,CW82,CW147,CW195,CW199,CW203)</f>
        <v>0</v>
      </c>
      <c r="CX28" s="38">
        <f t="shared" si="18"/>
        <v>0</v>
      </c>
      <c r="CY28" s="38">
        <f t="shared" si="18"/>
        <v>0</v>
      </c>
      <c r="CZ28" s="38">
        <f t="shared" si="18"/>
        <v>0</v>
      </c>
      <c r="DA28" s="38">
        <f t="shared" si="18"/>
        <v>0</v>
      </c>
      <c r="DB28" s="38">
        <f t="shared" si="18"/>
        <v>0</v>
      </c>
      <c r="DC28" s="38">
        <f t="shared" si="18"/>
        <v>0</v>
      </c>
      <c r="DD28" s="38">
        <f t="shared" si="18"/>
        <v>0</v>
      </c>
      <c r="DE28" s="38">
        <f t="shared" si="18"/>
        <v>0</v>
      </c>
      <c r="DF28" s="38">
        <f t="shared" si="18"/>
        <v>0</v>
      </c>
    </row>
    <row r="29" spans="1:110" ht="37.5">
      <c r="A29" s="21"/>
      <c r="B29" s="25" t="s">
        <v>189</v>
      </c>
      <c r="C29" s="26" t="s">
        <v>190</v>
      </c>
      <c r="D29" s="27" t="s">
        <v>174</v>
      </c>
      <c r="E29" s="27">
        <f t="shared" ref="E29:AJ29" si="19">SUM(E30,E37,E46,E73)</f>
        <v>0</v>
      </c>
      <c r="F29" s="27">
        <f t="shared" si="19"/>
        <v>0</v>
      </c>
      <c r="G29" s="27">
        <f t="shared" si="19"/>
        <v>0</v>
      </c>
      <c r="H29" s="27">
        <f t="shared" si="19"/>
        <v>0</v>
      </c>
      <c r="I29" s="27">
        <f t="shared" si="19"/>
        <v>0</v>
      </c>
      <c r="J29" s="27">
        <f t="shared" si="19"/>
        <v>0</v>
      </c>
      <c r="K29" s="27">
        <f t="shared" si="19"/>
        <v>0</v>
      </c>
      <c r="L29" s="27">
        <f t="shared" si="19"/>
        <v>0</v>
      </c>
      <c r="M29" s="27">
        <f t="shared" si="19"/>
        <v>0</v>
      </c>
      <c r="N29" s="27">
        <f t="shared" si="19"/>
        <v>0</v>
      </c>
      <c r="O29" s="27">
        <f t="shared" si="19"/>
        <v>0</v>
      </c>
      <c r="P29" s="27">
        <f t="shared" si="19"/>
        <v>0</v>
      </c>
      <c r="Q29" s="27">
        <f t="shared" si="19"/>
        <v>0</v>
      </c>
      <c r="R29" s="27">
        <f t="shared" si="19"/>
        <v>0</v>
      </c>
      <c r="S29" s="27">
        <f t="shared" si="19"/>
        <v>0</v>
      </c>
      <c r="T29" s="27">
        <f t="shared" si="19"/>
        <v>0</v>
      </c>
      <c r="U29" s="27">
        <f t="shared" si="19"/>
        <v>0</v>
      </c>
      <c r="V29" s="27">
        <f t="shared" si="19"/>
        <v>0</v>
      </c>
      <c r="W29" s="27">
        <f t="shared" si="19"/>
        <v>0</v>
      </c>
      <c r="X29" s="27">
        <f t="shared" si="19"/>
        <v>0</v>
      </c>
      <c r="Y29" s="27">
        <f t="shared" si="19"/>
        <v>0</v>
      </c>
      <c r="Z29" s="27">
        <f t="shared" si="19"/>
        <v>0</v>
      </c>
      <c r="AA29" s="27">
        <f t="shared" si="19"/>
        <v>0</v>
      </c>
      <c r="AB29" s="27">
        <f t="shared" si="19"/>
        <v>0</v>
      </c>
      <c r="AC29" s="27">
        <f t="shared" si="19"/>
        <v>0</v>
      </c>
      <c r="AD29" s="27">
        <f t="shared" si="19"/>
        <v>0</v>
      </c>
      <c r="AE29" s="27">
        <f t="shared" si="19"/>
        <v>0</v>
      </c>
      <c r="AF29" s="27">
        <f t="shared" si="19"/>
        <v>0</v>
      </c>
      <c r="AG29" s="27">
        <f t="shared" si="19"/>
        <v>0</v>
      </c>
      <c r="AH29" s="27">
        <f t="shared" si="19"/>
        <v>0</v>
      </c>
      <c r="AI29" s="27">
        <f t="shared" si="19"/>
        <v>0</v>
      </c>
      <c r="AJ29" s="27">
        <f t="shared" si="19"/>
        <v>0</v>
      </c>
      <c r="AK29" s="27">
        <f t="shared" ref="AK29:BP29" si="20">SUM(AK30,AK37,AK46,AK73)</f>
        <v>0</v>
      </c>
      <c r="AL29" s="27">
        <f t="shared" si="20"/>
        <v>0</v>
      </c>
      <c r="AM29" s="27">
        <f t="shared" si="20"/>
        <v>0</v>
      </c>
      <c r="AN29" s="27">
        <f t="shared" si="20"/>
        <v>0</v>
      </c>
      <c r="AO29" s="27">
        <f t="shared" si="20"/>
        <v>0</v>
      </c>
      <c r="AP29" s="27">
        <f t="shared" si="20"/>
        <v>0</v>
      </c>
      <c r="AQ29" s="27">
        <f t="shared" si="20"/>
        <v>0</v>
      </c>
      <c r="AR29" s="27">
        <f t="shared" si="20"/>
        <v>0</v>
      </c>
      <c r="AS29" s="27">
        <f t="shared" si="20"/>
        <v>0</v>
      </c>
      <c r="AT29" s="27">
        <f t="shared" si="20"/>
        <v>0</v>
      </c>
      <c r="AU29" s="27">
        <f t="shared" si="20"/>
        <v>0</v>
      </c>
      <c r="AV29" s="27">
        <f t="shared" si="20"/>
        <v>0</v>
      </c>
      <c r="AW29" s="27">
        <f t="shared" si="20"/>
        <v>0</v>
      </c>
      <c r="AX29" s="27">
        <f t="shared" si="20"/>
        <v>0</v>
      </c>
      <c r="AY29" s="27">
        <f t="shared" si="20"/>
        <v>0</v>
      </c>
      <c r="AZ29" s="27">
        <f t="shared" si="20"/>
        <v>0</v>
      </c>
      <c r="BA29" s="27">
        <f t="shared" si="20"/>
        <v>0</v>
      </c>
      <c r="BB29" s="27">
        <f t="shared" si="20"/>
        <v>0</v>
      </c>
      <c r="BC29" s="27">
        <f t="shared" si="20"/>
        <v>0</v>
      </c>
      <c r="BD29" s="27">
        <f t="shared" si="20"/>
        <v>0</v>
      </c>
      <c r="BE29" s="27">
        <f t="shared" si="20"/>
        <v>0</v>
      </c>
      <c r="BF29" s="27">
        <f t="shared" si="20"/>
        <v>0</v>
      </c>
      <c r="BG29" s="27">
        <f t="shared" si="20"/>
        <v>0</v>
      </c>
      <c r="BH29" s="27">
        <f t="shared" si="20"/>
        <v>0</v>
      </c>
      <c r="BI29" s="27">
        <f t="shared" si="20"/>
        <v>0</v>
      </c>
      <c r="BJ29" s="27">
        <f t="shared" si="20"/>
        <v>0</v>
      </c>
      <c r="BK29" s="27">
        <f t="shared" si="20"/>
        <v>0</v>
      </c>
      <c r="BL29" s="27">
        <f t="shared" si="20"/>
        <v>0</v>
      </c>
      <c r="BM29" s="27">
        <f t="shared" si="20"/>
        <v>0</v>
      </c>
      <c r="BN29" s="27">
        <f t="shared" si="20"/>
        <v>0</v>
      </c>
      <c r="BO29" s="27">
        <f t="shared" si="20"/>
        <v>0</v>
      </c>
      <c r="BP29" s="27">
        <f t="shared" si="20"/>
        <v>0</v>
      </c>
      <c r="BQ29" s="27">
        <f t="shared" ref="BQ29:CV29" si="21">SUM(BQ30,BQ37,BQ46,BQ73)</f>
        <v>0</v>
      </c>
      <c r="BR29" s="27">
        <f t="shared" si="21"/>
        <v>0</v>
      </c>
      <c r="BS29" s="27">
        <f t="shared" si="21"/>
        <v>0</v>
      </c>
      <c r="BT29" s="27">
        <f t="shared" si="21"/>
        <v>0</v>
      </c>
      <c r="BU29" s="27">
        <f t="shared" si="21"/>
        <v>0</v>
      </c>
      <c r="BV29" s="27">
        <f t="shared" si="21"/>
        <v>0</v>
      </c>
      <c r="BW29" s="27">
        <f t="shared" si="21"/>
        <v>0</v>
      </c>
      <c r="BX29" s="27">
        <f t="shared" si="21"/>
        <v>0</v>
      </c>
      <c r="BY29" s="27">
        <f t="shared" si="21"/>
        <v>0</v>
      </c>
      <c r="BZ29" s="27">
        <f t="shared" si="21"/>
        <v>0</v>
      </c>
      <c r="CA29" s="27">
        <f t="shared" si="21"/>
        <v>0</v>
      </c>
      <c r="CB29" s="27">
        <f t="shared" si="21"/>
        <v>0</v>
      </c>
      <c r="CC29" s="27">
        <f t="shared" si="21"/>
        <v>0</v>
      </c>
      <c r="CD29" s="27">
        <f t="shared" si="21"/>
        <v>0</v>
      </c>
      <c r="CE29" s="27">
        <f t="shared" si="21"/>
        <v>0</v>
      </c>
      <c r="CF29" s="27">
        <f t="shared" si="21"/>
        <v>0</v>
      </c>
      <c r="CG29" s="27">
        <f t="shared" si="21"/>
        <v>0</v>
      </c>
      <c r="CH29" s="27">
        <f t="shared" si="21"/>
        <v>0</v>
      </c>
      <c r="CI29" s="27">
        <f t="shared" si="21"/>
        <v>0</v>
      </c>
      <c r="CJ29" s="27">
        <f t="shared" si="21"/>
        <v>0</v>
      </c>
      <c r="CK29" s="27">
        <f t="shared" si="21"/>
        <v>0</v>
      </c>
      <c r="CL29" s="27">
        <f t="shared" si="21"/>
        <v>0</v>
      </c>
      <c r="CM29" s="27">
        <f t="shared" si="21"/>
        <v>0</v>
      </c>
      <c r="CN29" s="27">
        <f t="shared" si="21"/>
        <v>0</v>
      </c>
      <c r="CO29" s="27">
        <f t="shared" si="21"/>
        <v>0</v>
      </c>
      <c r="CP29" s="27">
        <f t="shared" si="21"/>
        <v>0</v>
      </c>
      <c r="CQ29" s="27">
        <f t="shared" si="21"/>
        <v>0</v>
      </c>
      <c r="CR29" s="27">
        <f t="shared" si="21"/>
        <v>0</v>
      </c>
      <c r="CS29" s="27">
        <f t="shared" si="21"/>
        <v>0</v>
      </c>
      <c r="CT29" s="27">
        <f t="shared" si="21"/>
        <v>0</v>
      </c>
      <c r="CU29" s="27">
        <f t="shared" si="21"/>
        <v>0</v>
      </c>
      <c r="CV29" s="27">
        <f t="shared" si="21"/>
        <v>0</v>
      </c>
      <c r="CW29" s="27">
        <f t="shared" ref="CW29:DF29" si="22">SUM(CW30,CW37,CW46,CW73)</f>
        <v>0</v>
      </c>
      <c r="CX29" s="27">
        <f t="shared" si="22"/>
        <v>0</v>
      </c>
      <c r="CY29" s="27">
        <f t="shared" si="22"/>
        <v>0</v>
      </c>
      <c r="CZ29" s="27">
        <f t="shared" si="22"/>
        <v>0</v>
      </c>
      <c r="DA29" s="27">
        <f t="shared" si="22"/>
        <v>0</v>
      </c>
      <c r="DB29" s="27">
        <f t="shared" si="22"/>
        <v>0</v>
      </c>
      <c r="DC29" s="27">
        <f t="shared" si="22"/>
        <v>0</v>
      </c>
      <c r="DD29" s="27">
        <f t="shared" si="22"/>
        <v>0</v>
      </c>
      <c r="DE29" s="27">
        <f t="shared" si="22"/>
        <v>0</v>
      </c>
      <c r="DF29" s="27">
        <f t="shared" si="22"/>
        <v>0</v>
      </c>
    </row>
    <row r="30" spans="1:110" ht="56.25">
      <c r="A30" s="21"/>
      <c r="B30" s="39" t="s">
        <v>191</v>
      </c>
      <c r="C30" s="40" t="s">
        <v>192</v>
      </c>
      <c r="D30" s="41" t="s">
        <v>174</v>
      </c>
      <c r="E30" s="41">
        <v>0</v>
      </c>
      <c r="F30" s="41">
        <v>0</v>
      </c>
      <c r="G30" s="41">
        <v>0</v>
      </c>
      <c r="H30" s="41">
        <v>0</v>
      </c>
      <c r="I30" s="41">
        <v>0</v>
      </c>
      <c r="J30" s="41">
        <v>0</v>
      </c>
      <c r="K30" s="41">
        <v>0</v>
      </c>
      <c r="L30" s="41">
        <v>0</v>
      </c>
      <c r="M30" s="41">
        <v>0</v>
      </c>
      <c r="N30" s="41">
        <v>0</v>
      </c>
      <c r="O30" s="41">
        <v>0</v>
      </c>
      <c r="P30" s="41">
        <v>0</v>
      </c>
      <c r="Q30" s="41">
        <v>0</v>
      </c>
      <c r="R30" s="41">
        <v>0</v>
      </c>
      <c r="S30" s="41">
        <v>0</v>
      </c>
      <c r="T30" s="41">
        <v>0</v>
      </c>
      <c r="U30" s="41">
        <v>0</v>
      </c>
      <c r="V30" s="41">
        <v>0</v>
      </c>
      <c r="W30" s="41">
        <v>0</v>
      </c>
      <c r="X30" s="41">
        <v>0</v>
      </c>
      <c r="Y30" s="41">
        <v>0</v>
      </c>
      <c r="Z30" s="41">
        <v>0</v>
      </c>
      <c r="AA30" s="41">
        <v>0</v>
      </c>
      <c r="AB30" s="41">
        <v>0</v>
      </c>
      <c r="AC30" s="41">
        <v>0</v>
      </c>
      <c r="AD30" s="41">
        <v>0</v>
      </c>
      <c r="AE30" s="41">
        <v>0</v>
      </c>
      <c r="AF30" s="41">
        <v>0</v>
      </c>
      <c r="AG30" s="41">
        <v>0</v>
      </c>
      <c r="AH30" s="41">
        <v>0</v>
      </c>
      <c r="AI30" s="41">
        <v>0</v>
      </c>
      <c r="AJ30" s="41">
        <v>0</v>
      </c>
      <c r="AK30" s="41">
        <v>0</v>
      </c>
      <c r="AL30" s="41">
        <v>0</v>
      </c>
      <c r="AM30" s="41">
        <v>0</v>
      </c>
      <c r="AN30" s="41">
        <v>0</v>
      </c>
      <c r="AO30" s="41">
        <v>0</v>
      </c>
      <c r="AP30" s="41">
        <v>0</v>
      </c>
      <c r="AQ30" s="41">
        <v>0</v>
      </c>
      <c r="AR30" s="41">
        <v>0</v>
      </c>
      <c r="AS30" s="41">
        <v>0</v>
      </c>
      <c r="AT30" s="41">
        <v>0</v>
      </c>
      <c r="AU30" s="41">
        <v>0</v>
      </c>
      <c r="AV30" s="41">
        <v>0</v>
      </c>
      <c r="AW30" s="41">
        <v>0</v>
      </c>
      <c r="AX30" s="41">
        <v>0</v>
      </c>
      <c r="AY30" s="41">
        <v>0</v>
      </c>
      <c r="AZ30" s="41">
        <v>0</v>
      </c>
      <c r="BA30" s="41">
        <v>0</v>
      </c>
      <c r="BB30" s="41">
        <v>0</v>
      </c>
      <c r="BC30" s="41">
        <v>0</v>
      </c>
      <c r="BD30" s="41">
        <v>0</v>
      </c>
      <c r="BE30" s="41">
        <v>0</v>
      </c>
      <c r="BF30" s="41">
        <v>0</v>
      </c>
      <c r="BG30" s="41">
        <v>0</v>
      </c>
      <c r="BH30" s="41">
        <v>0</v>
      </c>
      <c r="BI30" s="41">
        <v>0</v>
      </c>
      <c r="BJ30" s="41">
        <v>0</v>
      </c>
      <c r="BK30" s="41">
        <v>0</v>
      </c>
      <c r="BL30" s="41">
        <v>0</v>
      </c>
      <c r="BM30" s="41">
        <v>0</v>
      </c>
      <c r="BN30" s="41">
        <v>0</v>
      </c>
      <c r="BO30" s="41">
        <v>0</v>
      </c>
      <c r="BP30" s="41">
        <v>0</v>
      </c>
      <c r="BQ30" s="41">
        <v>0</v>
      </c>
      <c r="BR30" s="41">
        <v>0</v>
      </c>
      <c r="BS30" s="41">
        <v>0</v>
      </c>
      <c r="BT30" s="41">
        <v>0</v>
      </c>
      <c r="BU30" s="41">
        <v>0</v>
      </c>
      <c r="BV30" s="41">
        <v>0</v>
      </c>
      <c r="BW30" s="41">
        <v>0</v>
      </c>
      <c r="BX30" s="41">
        <v>0</v>
      </c>
      <c r="BY30" s="41">
        <v>0</v>
      </c>
      <c r="BZ30" s="41">
        <v>0</v>
      </c>
      <c r="CA30" s="41">
        <v>0</v>
      </c>
      <c r="CB30" s="41">
        <v>0</v>
      </c>
      <c r="CC30" s="41">
        <v>0</v>
      </c>
      <c r="CD30" s="41">
        <v>0</v>
      </c>
      <c r="CE30" s="41">
        <v>0</v>
      </c>
      <c r="CF30" s="41">
        <v>0</v>
      </c>
      <c r="CG30" s="41">
        <v>0</v>
      </c>
      <c r="CH30" s="41">
        <v>0</v>
      </c>
      <c r="CI30" s="41" t="s">
        <v>193</v>
      </c>
      <c r="CJ30" s="41" t="s">
        <v>193</v>
      </c>
      <c r="CK30" s="41">
        <v>0</v>
      </c>
      <c r="CL30" s="41">
        <v>0</v>
      </c>
      <c r="CM30" s="41">
        <v>0</v>
      </c>
      <c r="CN30" s="41">
        <v>0</v>
      </c>
      <c r="CO30" s="41" t="s">
        <v>193</v>
      </c>
      <c r="CP30" s="41" t="s">
        <v>193</v>
      </c>
      <c r="CQ30" s="41">
        <v>0</v>
      </c>
      <c r="CR30" s="41">
        <v>0</v>
      </c>
      <c r="CS30" s="41">
        <v>0</v>
      </c>
      <c r="CT30" s="41">
        <v>0</v>
      </c>
      <c r="CU30" s="41">
        <v>0</v>
      </c>
      <c r="CV30" s="41">
        <v>0</v>
      </c>
      <c r="CW30" s="41">
        <v>0</v>
      </c>
      <c r="CX30" s="41">
        <v>0</v>
      </c>
      <c r="CY30" s="41">
        <v>0</v>
      </c>
      <c r="CZ30" s="41">
        <v>0</v>
      </c>
      <c r="DA30" s="41">
        <v>0</v>
      </c>
      <c r="DB30" s="41">
        <v>0</v>
      </c>
      <c r="DC30" s="41">
        <v>0</v>
      </c>
      <c r="DD30" s="41">
        <v>0</v>
      </c>
      <c r="DE30" s="41">
        <v>0</v>
      </c>
      <c r="DF30" s="41">
        <v>0</v>
      </c>
    </row>
    <row r="31" spans="1:110" ht="75">
      <c r="A31" s="21"/>
      <c r="B31" s="33" t="s">
        <v>194</v>
      </c>
      <c r="C31" s="34" t="s">
        <v>195</v>
      </c>
      <c r="D31" s="35" t="s">
        <v>174</v>
      </c>
      <c r="E31" s="35">
        <v>0</v>
      </c>
      <c r="F31" s="35">
        <v>0</v>
      </c>
      <c r="G31" s="35">
        <v>0</v>
      </c>
      <c r="H31" s="35">
        <v>0</v>
      </c>
      <c r="I31" s="35">
        <v>0</v>
      </c>
      <c r="J31" s="35">
        <v>0</v>
      </c>
      <c r="K31" s="35">
        <v>0</v>
      </c>
      <c r="L31" s="35">
        <v>0</v>
      </c>
      <c r="M31" s="35">
        <v>0</v>
      </c>
      <c r="N31" s="35">
        <v>0</v>
      </c>
      <c r="O31" s="35">
        <v>0</v>
      </c>
      <c r="P31" s="35">
        <v>0</v>
      </c>
      <c r="Q31" s="35">
        <v>0</v>
      </c>
      <c r="R31" s="35">
        <v>0</v>
      </c>
      <c r="S31" s="35">
        <v>0</v>
      </c>
      <c r="T31" s="35">
        <v>0</v>
      </c>
      <c r="U31" s="35">
        <v>0</v>
      </c>
      <c r="V31" s="35">
        <v>0</v>
      </c>
      <c r="W31" s="35">
        <v>0</v>
      </c>
      <c r="X31" s="35">
        <v>0</v>
      </c>
      <c r="Y31" s="35">
        <v>0</v>
      </c>
      <c r="Z31" s="35">
        <v>0</v>
      </c>
      <c r="AA31" s="35">
        <v>0</v>
      </c>
      <c r="AB31" s="35">
        <v>0</v>
      </c>
      <c r="AC31" s="35">
        <v>0</v>
      </c>
      <c r="AD31" s="35">
        <v>0</v>
      </c>
      <c r="AE31" s="35">
        <v>0</v>
      </c>
      <c r="AF31" s="35">
        <v>0</v>
      </c>
      <c r="AG31" s="35">
        <v>0</v>
      </c>
      <c r="AH31" s="35">
        <v>0</v>
      </c>
      <c r="AI31" s="35">
        <v>0</v>
      </c>
      <c r="AJ31" s="35">
        <v>0</v>
      </c>
      <c r="AK31" s="35">
        <v>0</v>
      </c>
      <c r="AL31" s="35">
        <v>0</v>
      </c>
      <c r="AM31" s="35">
        <v>0</v>
      </c>
      <c r="AN31" s="35">
        <v>0</v>
      </c>
      <c r="AO31" s="35">
        <v>0</v>
      </c>
      <c r="AP31" s="35">
        <v>0</v>
      </c>
      <c r="AQ31" s="35">
        <v>0</v>
      </c>
      <c r="AR31" s="35">
        <v>0</v>
      </c>
      <c r="AS31" s="35">
        <v>0</v>
      </c>
      <c r="AT31" s="35">
        <v>0</v>
      </c>
      <c r="AU31" s="35">
        <v>0</v>
      </c>
      <c r="AV31" s="35">
        <v>0</v>
      </c>
      <c r="AW31" s="35">
        <v>0</v>
      </c>
      <c r="AX31" s="35">
        <v>0</v>
      </c>
      <c r="AY31" s="35">
        <v>0</v>
      </c>
      <c r="AZ31" s="35">
        <v>0</v>
      </c>
      <c r="BA31" s="35">
        <v>0</v>
      </c>
      <c r="BB31" s="35">
        <v>0</v>
      </c>
      <c r="BC31" s="35">
        <v>0</v>
      </c>
      <c r="BD31" s="35">
        <v>0</v>
      </c>
      <c r="BE31" s="35">
        <v>0</v>
      </c>
      <c r="BF31" s="35">
        <v>0</v>
      </c>
      <c r="BG31" s="35">
        <v>0</v>
      </c>
      <c r="BH31" s="35">
        <v>0</v>
      </c>
      <c r="BI31" s="35">
        <v>0</v>
      </c>
      <c r="BJ31" s="35">
        <v>0</v>
      </c>
      <c r="BK31" s="35">
        <v>0</v>
      </c>
      <c r="BL31" s="35">
        <v>0</v>
      </c>
      <c r="BM31" s="35">
        <v>0</v>
      </c>
      <c r="BN31" s="35">
        <v>0</v>
      </c>
      <c r="BO31" s="35">
        <v>0</v>
      </c>
      <c r="BP31" s="35">
        <v>0</v>
      </c>
      <c r="BQ31" s="35">
        <v>0</v>
      </c>
      <c r="BR31" s="35">
        <v>0</v>
      </c>
      <c r="BS31" s="35">
        <v>0</v>
      </c>
      <c r="BT31" s="35">
        <v>0</v>
      </c>
      <c r="BU31" s="35">
        <v>0</v>
      </c>
      <c r="BV31" s="35">
        <v>0</v>
      </c>
      <c r="BW31" s="35">
        <v>0</v>
      </c>
      <c r="BX31" s="35">
        <v>0</v>
      </c>
      <c r="BY31" s="35">
        <v>0</v>
      </c>
      <c r="BZ31" s="35">
        <v>0</v>
      </c>
      <c r="CA31" s="35">
        <v>0</v>
      </c>
      <c r="CB31" s="35">
        <v>0</v>
      </c>
      <c r="CC31" s="35">
        <v>0</v>
      </c>
      <c r="CD31" s="35">
        <v>0</v>
      </c>
      <c r="CE31" s="35">
        <v>0</v>
      </c>
      <c r="CF31" s="35">
        <v>0</v>
      </c>
      <c r="CG31" s="35">
        <v>0</v>
      </c>
      <c r="CH31" s="35">
        <v>0</v>
      </c>
      <c r="CI31" s="35" t="s">
        <v>193</v>
      </c>
      <c r="CJ31" s="35" t="s">
        <v>193</v>
      </c>
      <c r="CK31" s="35">
        <v>0</v>
      </c>
      <c r="CL31" s="35">
        <v>0</v>
      </c>
      <c r="CM31" s="35">
        <v>0</v>
      </c>
      <c r="CN31" s="35">
        <v>0</v>
      </c>
      <c r="CO31" s="35" t="s">
        <v>193</v>
      </c>
      <c r="CP31" s="35" t="s">
        <v>193</v>
      </c>
      <c r="CQ31" s="35">
        <v>0</v>
      </c>
      <c r="CR31" s="35">
        <v>0</v>
      </c>
      <c r="CS31" s="35">
        <v>0</v>
      </c>
      <c r="CT31" s="35">
        <v>0</v>
      </c>
      <c r="CU31" s="35">
        <v>0</v>
      </c>
      <c r="CV31" s="35">
        <v>0</v>
      </c>
      <c r="CW31" s="35">
        <v>0</v>
      </c>
      <c r="CX31" s="35">
        <v>0</v>
      </c>
      <c r="CY31" s="35">
        <v>0</v>
      </c>
      <c r="CZ31" s="35">
        <v>0</v>
      </c>
      <c r="DA31" s="35">
        <v>0</v>
      </c>
      <c r="DB31" s="35">
        <v>0</v>
      </c>
      <c r="DC31" s="35">
        <v>0</v>
      </c>
      <c r="DD31" s="35">
        <v>0</v>
      </c>
      <c r="DE31" s="35">
        <v>0</v>
      </c>
      <c r="DF31" s="35">
        <v>0</v>
      </c>
    </row>
    <row r="32" spans="1:110" ht="75">
      <c r="A32" s="21"/>
      <c r="B32" s="33" t="s">
        <v>196</v>
      </c>
      <c r="C32" s="34" t="s">
        <v>197</v>
      </c>
      <c r="D32" s="35" t="s">
        <v>174</v>
      </c>
      <c r="E32" s="35">
        <v>0</v>
      </c>
      <c r="F32" s="35">
        <v>0</v>
      </c>
      <c r="G32" s="35">
        <v>0</v>
      </c>
      <c r="H32" s="35">
        <v>0</v>
      </c>
      <c r="I32" s="35">
        <v>0</v>
      </c>
      <c r="J32" s="35">
        <v>0</v>
      </c>
      <c r="K32" s="35">
        <v>0</v>
      </c>
      <c r="L32" s="35">
        <v>0</v>
      </c>
      <c r="M32" s="35">
        <v>0</v>
      </c>
      <c r="N32" s="35">
        <v>0</v>
      </c>
      <c r="O32" s="35">
        <v>0</v>
      </c>
      <c r="P32" s="35">
        <v>0</v>
      </c>
      <c r="Q32" s="35">
        <v>0</v>
      </c>
      <c r="R32" s="35">
        <v>0</v>
      </c>
      <c r="S32" s="35">
        <v>0</v>
      </c>
      <c r="T32" s="35">
        <v>0</v>
      </c>
      <c r="U32" s="35">
        <v>0</v>
      </c>
      <c r="V32" s="35">
        <v>0</v>
      </c>
      <c r="W32" s="35">
        <v>0</v>
      </c>
      <c r="X32" s="35">
        <v>0</v>
      </c>
      <c r="Y32" s="35">
        <v>0</v>
      </c>
      <c r="Z32" s="35">
        <v>0</v>
      </c>
      <c r="AA32" s="35">
        <v>0</v>
      </c>
      <c r="AB32" s="35">
        <v>0</v>
      </c>
      <c r="AC32" s="35">
        <v>0</v>
      </c>
      <c r="AD32" s="35">
        <v>0</v>
      </c>
      <c r="AE32" s="35">
        <v>0</v>
      </c>
      <c r="AF32" s="35">
        <v>0</v>
      </c>
      <c r="AG32" s="35">
        <v>0</v>
      </c>
      <c r="AH32" s="35">
        <v>0</v>
      </c>
      <c r="AI32" s="35">
        <v>0</v>
      </c>
      <c r="AJ32" s="35">
        <v>0</v>
      </c>
      <c r="AK32" s="35">
        <v>0</v>
      </c>
      <c r="AL32" s="35">
        <v>0</v>
      </c>
      <c r="AM32" s="35">
        <v>0</v>
      </c>
      <c r="AN32" s="35">
        <v>0</v>
      </c>
      <c r="AO32" s="35">
        <v>0</v>
      </c>
      <c r="AP32" s="35">
        <v>0</v>
      </c>
      <c r="AQ32" s="35">
        <v>0</v>
      </c>
      <c r="AR32" s="35">
        <v>0</v>
      </c>
      <c r="AS32" s="35">
        <v>0</v>
      </c>
      <c r="AT32" s="35">
        <v>0</v>
      </c>
      <c r="AU32" s="35">
        <v>0</v>
      </c>
      <c r="AV32" s="35">
        <v>0</v>
      </c>
      <c r="AW32" s="35">
        <v>0</v>
      </c>
      <c r="AX32" s="35">
        <v>0</v>
      </c>
      <c r="AY32" s="35">
        <v>0</v>
      </c>
      <c r="AZ32" s="35">
        <v>0</v>
      </c>
      <c r="BA32" s="35">
        <v>0</v>
      </c>
      <c r="BB32" s="35">
        <v>0</v>
      </c>
      <c r="BC32" s="35">
        <v>0</v>
      </c>
      <c r="BD32" s="35">
        <v>0</v>
      </c>
      <c r="BE32" s="35">
        <v>0</v>
      </c>
      <c r="BF32" s="35">
        <v>0</v>
      </c>
      <c r="BG32" s="35">
        <v>0</v>
      </c>
      <c r="BH32" s="35">
        <v>0</v>
      </c>
      <c r="BI32" s="35">
        <v>0</v>
      </c>
      <c r="BJ32" s="35">
        <v>0</v>
      </c>
      <c r="BK32" s="35">
        <v>0</v>
      </c>
      <c r="BL32" s="35">
        <v>0</v>
      </c>
      <c r="BM32" s="35">
        <v>0</v>
      </c>
      <c r="BN32" s="35">
        <v>0</v>
      </c>
      <c r="BO32" s="35">
        <v>0</v>
      </c>
      <c r="BP32" s="35">
        <v>0</v>
      </c>
      <c r="BQ32" s="35">
        <v>0</v>
      </c>
      <c r="BR32" s="35">
        <v>0</v>
      </c>
      <c r="BS32" s="35">
        <v>0</v>
      </c>
      <c r="BT32" s="35">
        <v>0</v>
      </c>
      <c r="BU32" s="35">
        <v>0</v>
      </c>
      <c r="BV32" s="35">
        <v>0</v>
      </c>
      <c r="BW32" s="35">
        <v>0</v>
      </c>
      <c r="BX32" s="35">
        <v>0</v>
      </c>
      <c r="BY32" s="35">
        <v>0</v>
      </c>
      <c r="BZ32" s="35">
        <v>0</v>
      </c>
      <c r="CA32" s="35">
        <v>0</v>
      </c>
      <c r="CB32" s="35">
        <v>0</v>
      </c>
      <c r="CC32" s="35">
        <v>0</v>
      </c>
      <c r="CD32" s="35">
        <v>0</v>
      </c>
      <c r="CE32" s="35">
        <v>0</v>
      </c>
      <c r="CF32" s="35">
        <v>0</v>
      </c>
      <c r="CG32" s="35">
        <v>0</v>
      </c>
      <c r="CH32" s="35">
        <v>0</v>
      </c>
      <c r="CI32" s="35" t="s">
        <v>193</v>
      </c>
      <c r="CJ32" s="35" t="s">
        <v>193</v>
      </c>
      <c r="CK32" s="35">
        <v>0</v>
      </c>
      <c r="CL32" s="35">
        <v>0</v>
      </c>
      <c r="CM32" s="35">
        <v>0</v>
      </c>
      <c r="CN32" s="35">
        <v>0</v>
      </c>
      <c r="CO32" s="35" t="s">
        <v>193</v>
      </c>
      <c r="CP32" s="35" t="s">
        <v>193</v>
      </c>
      <c r="CQ32" s="35">
        <v>0</v>
      </c>
      <c r="CR32" s="35">
        <v>0</v>
      </c>
      <c r="CS32" s="35">
        <v>0</v>
      </c>
      <c r="CT32" s="35">
        <v>0</v>
      </c>
      <c r="CU32" s="35">
        <v>0</v>
      </c>
      <c r="CV32" s="35">
        <v>0</v>
      </c>
      <c r="CW32" s="35">
        <v>0</v>
      </c>
      <c r="CX32" s="35">
        <v>0</v>
      </c>
      <c r="CY32" s="35">
        <v>0</v>
      </c>
      <c r="CZ32" s="35">
        <v>0</v>
      </c>
      <c r="DA32" s="35">
        <v>0</v>
      </c>
      <c r="DB32" s="35">
        <v>0</v>
      </c>
      <c r="DC32" s="35">
        <v>0</v>
      </c>
      <c r="DD32" s="35">
        <v>0</v>
      </c>
      <c r="DE32" s="35">
        <v>0</v>
      </c>
      <c r="DF32" s="35">
        <v>0</v>
      </c>
    </row>
    <row r="33" spans="1:110" ht="75">
      <c r="A33" s="21"/>
      <c r="B33" s="33" t="s">
        <v>198</v>
      </c>
      <c r="C33" s="34" t="s">
        <v>199</v>
      </c>
      <c r="D33" s="35" t="s">
        <v>174</v>
      </c>
      <c r="E33" s="35">
        <v>0</v>
      </c>
      <c r="F33" s="35">
        <v>0</v>
      </c>
      <c r="G33" s="35">
        <v>0</v>
      </c>
      <c r="H33" s="35">
        <v>0</v>
      </c>
      <c r="I33" s="35">
        <v>0</v>
      </c>
      <c r="J33" s="35">
        <v>0</v>
      </c>
      <c r="K33" s="35">
        <v>0</v>
      </c>
      <c r="L33" s="35">
        <v>0</v>
      </c>
      <c r="M33" s="35">
        <v>0</v>
      </c>
      <c r="N33" s="35">
        <v>0</v>
      </c>
      <c r="O33" s="35">
        <v>0</v>
      </c>
      <c r="P33" s="35">
        <v>0</v>
      </c>
      <c r="Q33" s="35">
        <v>0</v>
      </c>
      <c r="R33" s="35">
        <v>0</v>
      </c>
      <c r="S33" s="35">
        <v>0</v>
      </c>
      <c r="T33" s="35">
        <v>0</v>
      </c>
      <c r="U33" s="35">
        <v>0</v>
      </c>
      <c r="V33" s="35">
        <v>0</v>
      </c>
      <c r="W33" s="35">
        <v>0</v>
      </c>
      <c r="X33" s="35">
        <v>0</v>
      </c>
      <c r="Y33" s="35">
        <v>0</v>
      </c>
      <c r="Z33" s="35">
        <v>0</v>
      </c>
      <c r="AA33" s="35">
        <v>0</v>
      </c>
      <c r="AB33" s="35">
        <v>0</v>
      </c>
      <c r="AC33" s="35">
        <v>0</v>
      </c>
      <c r="AD33" s="35">
        <v>0</v>
      </c>
      <c r="AE33" s="35">
        <v>0</v>
      </c>
      <c r="AF33" s="35">
        <v>0</v>
      </c>
      <c r="AG33" s="35">
        <v>0</v>
      </c>
      <c r="AH33" s="35">
        <v>0</v>
      </c>
      <c r="AI33" s="35">
        <v>0</v>
      </c>
      <c r="AJ33" s="35">
        <v>0</v>
      </c>
      <c r="AK33" s="35">
        <v>0</v>
      </c>
      <c r="AL33" s="35">
        <v>0</v>
      </c>
      <c r="AM33" s="35">
        <v>0</v>
      </c>
      <c r="AN33" s="35">
        <v>0</v>
      </c>
      <c r="AO33" s="35">
        <v>0</v>
      </c>
      <c r="AP33" s="35">
        <v>0</v>
      </c>
      <c r="AQ33" s="35">
        <v>0</v>
      </c>
      <c r="AR33" s="35">
        <v>0</v>
      </c>
      <c r="AS33" s="35">
        <v>0</v>
      </c>
      <c r="AT33" s="35">
        <v>0</v>
      </c>
      <c r="AU33" s="35">
        <v>0</v>
      </c>
      <c r="AV33" s="35">
        <v>0</v>
      </c>
      <c r="AW33" s="35">
        <v>0</v>
      </c>
      <c r="AX33" s="35">
        <v>0</v>
      </c>
      <c r="AY33" s="35">
        <v>0</v>
      </c>
      <c r="AZ33" s="35">
        <v>0</v>
      </c>
      <c r="BA33" s="35">
        <v>0</v>
      </c>
      <c r="BB33" s="35">
        <v>0</v>
      </c>
      <c r="BC33" s="35">
        <v>0</v>
      </c>
      <c r="BD33" s="35">
        <v>0</v>
      </c>
      <c r="BE33" s="35">
        <v>0</v>
      </c>
      <c r="BF33" s="35">
        <v>0</v>
      </c>
      <c r="BG33" s="35">
        <v>0</v>
      </c>
      <c r="BH33" s="35">
        <v>0</v>
      </c>
      <c r="BI33" s="35">
        <v>0</v>
      </c>
      <c r="BJ33" s="35">
        <v>0</v>
      </c>
      <c r="BK33" s="35">
        <v>0</v>
      </c>
      <c r="BL33" s="35">
        <v>0</v>
      </c>
      <c r="BM33" s="35">
        <v>0</v>
      </c>
      <c r="BN33" s="35">
        <v>0</v>
      </c>
      <c r="BO33" s="35">
        <v>0</v>
      </c>
      <c r="BP33" s="35">
        <v>0</v>
      </c>
      <c r="BQ33" s="35">
        <v>0</v>
      </c>
      <c r="BR33" s="35">
        <v>0</v>
      </c>
      <c r="BS33" s="35">
        <v>0</v>
      </c>
      <c r="BT33" s="35">
        <v>0</v>
      </c>
      <c r="BU33" s="35">
        <v>0</v>
      </c>
      <c r="BV33" s="35">
        <v>0</v>
      </c>
      <c r="BW33" s="35">
        <v>0</v>
      </c>
      <c r="BX33" s="35">
        <v>0</v>
      </c>
      <c r="BY33" s="35">
        <v>0</v>
      </c>
      <c r="BZ33" s="35">
        <v>0</v>
      </c>
      <c r="CA33" s="35">
        <v>0</v>
      </c>
      <c r="CB33" s="35">
        <v>0</v>
      </c>
      <c r="CC33" s="35">
        <v>0</v>
      </c>
      <c r="CD33" s="35">
        <v>0</v>
      </c>
      <c r="CE33" s="35">
        <v>0</v>
      </c>
      <c r="CF33" s="35">
        <v>0</v>
      </c>
      <c r="CG33" s="35">
        <v>0</v>
      </c>
      <c r="CH33" s="35">
        <v>0</v>
      </c>
      <c r="CI33" s="35" t="s">
        <v>193</v>
      </c>
      <c r="CJ33" s="35" t="s">
        <v>193</v>
      </c>
      <c r="CK33" s="35">
        <v>0</v>
      </c>
      <c r="CL33" s="35">
        <v>0</v>
      </c>
      <c r="CM33" s="35">
        <v>0</v>
      </c>
      <c r="CN33" s="35">
        <v>0</v>
      </c>
      <c r="CO33" s="35" t="s">
        <v>193</v>
      </c>
      <c r="CP33" s="35" t="s">
        <v>193</v>
      </c>
      <c r="CQ33" s="35">
        <v>0</v>
      </c>
      <c r="CR33" s="35">
        <v>0</v>
      </c>
      <c r="CS33" s="35">
        <v>0</v>
      </c>
      <c r="CT33" s="35">
        <v>0</v>
      </c>
      <c r="CU33" s="35">
        <v>0</v>
      </c>
      <c r="CV33" s="35">
        <v>0</v>
      </c>
      <c r="CW33" s="35">
        <v>0</v>
      </c>
      <c r="CX33" s="35">
        <v>0</v>
      </c>
      <c r="CY33" s="35">
        <v>0</v>
      </c>
      <c r="CZ33" s="35">
        <v>0</v>
      </c>
      <c r="DA33" s="35">
        <v>0</v>
      </c>
      <c r="DB33" s="35">
        <v>0</v>
      </c>
      <c r="DC33" s="35">
        <v>0</v>
      </c>
      <c r="DD33" s="35">
        <v>0</v>
      </c>
      <c r="DE33" s="35">
        <v>0</v>
      </c>
      <c r="DF33" s="35">
        <v>0</v>
      </c>
    </row>
    <row r="34" spans="1:110" ht="18.75" hidden="1">
      <c r="A34" s="25" t="s">
        <v>175</v>
      </c>
      <c r="B34" s="33" t="s">
        <v>198</v>
      </c>
      <c r="C34" s="42" t="s">
        <v>200</v>
      </c>
      <c r="D34" s="35"/>
      <c r="E34" s="35" t="s">
        <v>193</v>
      </c>
      <c r="F34" s="35" t="s">
        <v>193</v>
      </c>
      <c r="G34" s="35"/>
      <c r="H34" s="35"/>
      <c r="I34" s="35"/>
      <c r="J34" s="35"/>
      <c r="K34" s="35"/>
      <c r="L34" s="35"/>
      <c r="M34" s="35" t="s">
        <v>193</v>
      </c>
      <c r="N34" s="35" t="s">
        <v>193</v>
      </c>
      <c r="O34" s="35"/>
      <c r="P34" s="35"/>
      <c r="Q34" s="35"/>
      <c r="R34" s="35"/>
      <c r="S34" s="35"/>
      <c r="T34" s="35"/>
      <c r="U34" s="35" t="s">
        <v>193</v>
      </c>
      <c r="V34" s="35" t="s">
        <v>193</v>
      </c>
      <c r="W34" s="35"/>
      <c r="X34" s="35"/>
      <c r="Y34" s="35"/>
      <c r="Z34" s="35"/>
      <c r="AA34" s="35"/>
      <c r="AB34" s="35"/>
      <c r="AC34" s="35" t="s">
        <v>193</v>
      </c>
      <c r="AD34" s="35" t="s">
        <v>193</v>
      </c>
      <c r="AE34" s="35"/>
      <c r="AF34" s="35"/>
      <c r="AG34" s="35"/>
      <c r="AH34" s="35"/>
      <c r="AI34" s="35"/>
      <c r="AJ34" s="35"/>
      <c r="AK34" s="35" t="s">
        <v>193</v>
      </c>
      <c r="AL34" s="35" t="s">
        <v>193</v>
      </c>
      <c r="AM34" s="35" t="s">
        <v>193</v>
      </c>
      <c r="AN34" s="35" t="s">
        <v>193</v>
      </c>
      <c r="AO34" s="35" t="s">
        <v>193</v>
      </c>
      <c r="AP34" s="35" t="s">
        <v>193</v>
      </c>
      <c r="AQ34" s="35" t="s">
        <v>193</v>
      </c>
      <c r="AR34" s="35" t="s">
        <v>193</v>
      </c>
      <c r="AS34" s="35" t="s">
        <v>193</v>
      </c>
      <c r="AT34" s="35" t="s">
        <v>193</v>
      </c>
      <c r="AU34" s="35"/>
      <c r="AV34" s="35"/>
      <c r="AW34" s="35"/>
      <c r="AX34" s="35"/>
      <c r="AY34" s="35"/>
      <c r="AZ34" s="35"/>
      <c r="BA34" s="35"/>
      <c r="BB34" s="35"/>
      <c r="BC34" s="35" t="s">
        <v>193</v>
      </c>
      <c r="BD34" s="35" t="s">
        <v>193</v>
      </c>
      <c r="BE34" s="35"/>
      <c r="BF34" s="35"/>
      <c r="BG34" s="35"/>
      <c r="BH34" s="35"/>
      <c r="BI34" s="35"/>
      <c r="BJ34" s="35"/>
      <c r="BK34" s="35"/>
      <c r="BL34" s="35"/>
      <c r="BM34" s="35"/>
      <c r="BN34" s="35"/>
      <c r="BO34" s="35" t="s">
        <v>193</v>
      </c>
      <c r="BP34" s="35" t="s">
        <v>193</v>
      </c>
      <c r="BQ34" s="35"/>
      <c r="BR34" s="35"/>
      <c r="BS34" s="35"/>
      <c r="BT34" s="35"/>
      <c r="BU34" s="35"/>
      <c r="BV34" s="35"/>
      <c r="BW34" s="35"/>
      <c r="BX34" s="35"/>
      <c r="BY34" s="35"/>
      <c r="BZ34" s="35"/>
      <c r="CA34" s="35" t="s">
        <v>193</v>
      </c>
      <c r="CB34" s="35" t="s">
        <v>193</v>
      </c>
      <c r="CC34" s="35"/>
      <c r="CD34" s="35"/>
      <c r="CE34" s="35"/>
      <c r="CF34" s="35"/>
      <c r="CG34" s="35"/>
      <c r="CH34" s="35"/>
      <c r="CI34" s="35" t="s">
        <v>193</v>
      </c>
      <c r="CJ34" s="35" t="s">
        <v>193</v>
      </c>
      <c r="CK34" s="35" t="s">
        <v>193</v>
      </c>
      <c r="CL34" s="35" t="s">
        <v>193</v>
      </c>
      <c r="CM34" s="35" t="s">
        <v>193</v>
      </c>
      <c r="CN34" s="35" t="s">
        <v>193</v>
      </c>
      <c r="CO34" s="35" t="s">
        <v>193</v>
      </c>
      <c r="CP34" s="35" t="s">
        <v>193</v>
      </c>
      <c r="CQ34" s="35" t="s">
        <v>193</v>
      </c>
      <c r="CR34" s="35" t="s">
        <v>193</v>
      </c>
      <c r="CS34" s="35" t="s">
        <v>193</v>
      </c>
      <c r="CT34" s="35" t="s">
        <v>193</v>
      </c>
      <c r="CU34" s="35" t="s">
        <v>193</v>
      </c>
      <c r="CV34" s="35" t="s">
        <v>193</v>
      </c>
      <c r="CW34" s="35" t="s">
        <v>193</v>
      </c>
      <c r="CX34" s="35" t="s">
        <v>193</v>
      </c>
      <c r="CY34" s="35" t="s">
        <v>193</v>
      </c>
      <c r="CZ34" s="35" t="s">
        <v>193</v>
      </c>
      <c r="DA34" s="35" t="s">
        <v>193</v>
      </c>
      <c r="DB34" s="35" t="s">
        <v>193</v>
      </c>
      <c r="DC34" s="35" t="s">
        <v>193</v>
      </c>
      <c r="DD34" s="35" t="s">
        <v>193</v>
      </c>
      <c r="DE34" s="35" t="s">
        <v>193</v>
      </c>
      <c r="DF34" s="35" t="s">
        <v>193</v>
      </c>
    </row>
    <row r="35" spans="1:110" ht="18.75" hidden="1">
      <c r="A35" s="25" t="s">
        <v>175</v>
      </c>
      <c r="B35" s="33" t="s">
        <v>198</v>
      </c>
      <c r="C35" s="42" t="s">
        <v>200</v>
      </c>
      <c r="D35" s="35"/>
      <c r="E35" s="35" t="s">
        <v>193</v>
      </c>
      <c r="F35" s="35" t="s">
        <v>193</v>
      </c>
      <c r="G35" s="35"/>
      <c r="H35" s="35"/>
      <c r="I35" s="35"/>
      <c r="J35" s="35"/>
      <c r="K35" s="35"/>
      <c r="L35" s="35"/>
      <c r="M35" s="35" t="s">
        <v>193</v>
      </c>
      <c r="N35" s="35" t="s">
        <v>193</v>
      </c>
      <c r="O35" s="35"/>
      <c r="P35" s="35"/>
      <c r="Q35" s="35"/>
      <c r="R35" s="35"/>
      <c r="S35" s="35"/>
      <c r="T35" s="35"/>
      <c r="U35" s="35" t="s">
        <v>193</v>
      </c>
      <c r="V35" s="35" t="s">
        <v>193</v>
      </c>
      <c r="W35" s="35"/>
      <c r="X35" s="35"/>
      <c r="Y35" s="35"/>
      <c r="Z35" s="35"/>
      <c r="AA35" s="35"/>
      <c r="AB35" s="35"/>
      <c r="AC35" s="35" t="s">
        <v>193</v>
      </c>
      <c r="AD35" s="35" t="s">
        <v>193</v>
      </c>
      <c r="AE35" s="35"/>
      <c r="AF35" s="35"/>
      <c r="AG35" s="35"/>
      <c r="AH35" s="35"/>
      <c r="AI35" s="35"/>
      <c r="AJ35" s="35"/>
      <c r="AK35" s="35" t="s">
        <v>193</v>
      </c>
      <c r="AL35" s="35" t="s">
        <v>193</v>
      </c>
      <c r="AM35" s="35" t="s">
        <v>193</v>
      </c>
      <c r="AN35" s="35" t="s">
        <v>193</v>
      </c>
      <c r="AO35" s="35" t="s">
        <v>193</v>
      </c>
      <c r="AP35" s="35" t="s">
        <v>193</v>
      </c>
      <c r="AQ35" s="35" t="s">
        <v>193</v>
      </c>
      <c r="AR35" s="35" t="s">
        <v>193</v>
      </c>
      <c r="AS35" s="35" t="s">
        <v>193</v>
      </c>
      <c r="AT35" s="35" t="s">
        <v>193</v>
      </c>
      <c r="AU35" s="35"/>
      <c r="AV35" s="35"/>
      <c r="AW35" s="35"/>
      <c r="AX35" s="35"/>
      <c r="AY35" s="35"/>
      <c r="AZ35" s="35"/>
      <c r="BA35" s="35"/>
      <c r="BB35" s="35"/>
      <c r="BC35" s="35" t="s">
        <v>193</v>
      </c>
      <c r="BD35" s="35" t="s">
        <v>193</v>
      </c>
      <c r="BE35" s="35"/>
      <c r="BF35" s="35"/>
      <c r="BG35" s="35"/>
      <c r="BH35" s="35"/>
      <c r="BI35" s="35"/>
      <c r="BJ35" s="35"/>
      <c r="BK35" s="35"/>
      <c r="BL35" s="35"/>
      <c r="BM35" s="35"/>
      <c r="BN35" s="35"/>
      <c r="BO35" s="35" t="s">
        <v>193</v>
      </c>
      <c r="BP35" s="35" t="s">
        <v>193</v>
      </c>
      <c r="BQ35" s="35"/>
      <c r="BR35" s="35"/>
      <c r="BS35" s="35"/>
      <c r="BT35" s="35"/>
      <c r="BU35" s="35"/>
      <c r="BV35" s="35"/>
      <c r="BW35" s="35"/>
      <c r="BX35" s="35"/>
      <c r="BY35" s="35"/>
      <c r="BZ35" s="35"/>
      <c r="CA35" s="35" t="s">
        <v>193</v>
      </c>
      <c r="CB35" s="35" t="s">
        <v>193</v>
      </c>
      <c r="CC35" s="35"/>
      <c r="CD35" s="35"/>
      <c r="CE35" s="35"/>
      <c r="CF35" s="35"/>
      <c r="CG35" s="35"/>
      <c r="CH35" s="35"/>
      <c r="CI35" s="35" t="s">
        <v>193</v>
      </c>
      <c r="CJ35" s="35" t="s">
        <v>193</v>
      </c>
      <c r="CK35" s="35" t="s">
        <v>193</v>
      </c>
      <c r="CL35" s="35" t="s">
        <v>193</v>
      </c>
      <c r="CM35" s="35" t="s">
        <v>193</v>
      </c>
      <c r="CN35" s="35" t="s">
        <v>193</v>
      </c>
      <c r="CO35" s="35" t="s">
        <v>193</v>
      </c>
      <c r="CP35" s="35" t="s">
        <v>193</v>
      </c>
      <c r="CQ35" s="35" t="s">
        <v>193</v>
      </c>
      <c r="CR35" s="35" t="s">
        <v>193</v>
      </c>
      <c r="CS35" s="35" t="s">
        <v>193</v>
      </c>
      <c r="CT35" s="35" t="s">
        <v>193</v>
      </c>
      <c r="CU35" s="35" t="s">
        <v>193</v>
      </c>
      <c r="CV35" s="35" t="s">
        <v>193</v>
      </c>
      <c r="CW35" s="35" t="s">
        <v>193</v>
      </c>
      <c r="CX35" s="35" t="s">
        <v>193</v>
      </c>
      <c r="CY35" s="35" t="s">
        <v>193</v>
      </c>
      <c r="CZ35" s="35" t="s">
        <v>193</v>
      </c>
      <c r="DA35" s="35" t="s">
        <v>193</v>
      </c>
      <c r="DB35" s="35" t="s">
        <v>193</v>
      </c>
      <c r="DC35" s="35" t="s">
        <v>193</v>
      </c>
      <c r="DD35" s="35" t="s">
        <v>193</v>
      </c>
      <c r="DE35" s="35" t="s">
        <v>193</v>
      </c>
      <c r="DF35" s="35" t="s">
        <v>193</v>
      </c>
    </row>
    <row r="36" spans="1:110" ht="18.75" hidden="1">
      <c r="A36" s="25" t="s">
        <v>175</v>
      </c>
      <c r="B36" s="33" t="s">
        <v>201</v>
      </c>
      <c r="C36" s="34" t="s">
        <v>201</v>
      </c>
      <c r="D36" s="35"/>
      <c r="E36" s="35" t="s">
        <v>193</v>
      </c>
      <c r="F36" s="35" t="s">
        <v>193</v>
      </c>
      <c r="G36" s="35"/>
      <c r="H36" s="35"/>
      <c r="I36" s="35"/>
      <c r="J36" s="35"/>
      <c r="K36" s="35"/>
      <c r="L36" s="35"/>
      <c r="M36" s="35" t="s">
        <v>193</v>
      </c>
      <c r="N36" s="35" t="s">
        <v>193</v>
      </c>
      <c r="O36" s="35"/>
      <c r="P36" s="35"/>
      <c r="Q36" s="35"/>
      <c r="R36" s="35"/>
      <c r="S36" s="35"/>
      <c r="T36" s="35"/>
      <c r="U36" s="35" t="s">
        <v>193</v>
      </c>
      <c r="V36" s="35" t="s">
        <v>193</v>
      </c>
      <c r="W36" s="35"/>
      <c r="X36" s="35"/>
      <c r="Y36" s="35"/>
      <c r="Z36" s="35"/>
      <c r="AA36" s="35"/>
      <c r="AB36" s="35"/>
      <c r="AC36" s="35" t="s">
        <v>193</v>
      </c>
      <c r="AD36" s="35" t="s">
        <v>193</v>
      </c>
      <c r="AE36" s="35"/>
      <c r="AF36" s="35"/>
      <c r="AG36" s="35"/>
      <c r="AH36" s="35"/>
      <c r="AI36" s="35"/>
      <c r="AJ36" s="35"/>
      <c r="AK36" s="35" t="s">
        <v>193</v>
      </c>
      <c r="AL36" s="35" t="s">
        <v>193</v>
      </c>
      <c r="AM36" s="35" t="s">
        <v>193</v>
      </c>
      <c r="AN36" s="35" t="s">
        <v>193</v>
      </c>
      <c r="AO36" s="35" t="s">
        <v>193</v>
      </c>
      <c r="AP36" s="35" t="s">
        <v>193</v>
      </c>
      <c r="AQ36" s="35" t="s">
        <v>193</v>
      </c>
      <c r="AR36" s="35" t="s">
        <v>193</v>
      </c>
      <c r="AS36" s="35" t="s">
        <v>193</v>
      </c>
      <c r="AT36" s="35" t="s">
        <v>193</v>
      </c>
      <c r="AU36" s="35"/>
      <c r="AV36" s="35"/>
      <c r="AW36" s="35"/>
      <c r="AX36" s="35"/>
      <c r="AY36" s="35"/>
      <c r="AZ36" s="35"/>
      <c r="BA36" s="35"/>
      <c r="BB36" s="35"/>
      <c r="BC36" s="35" t="s">
        <v>193</v>
      </c>
      <c r="BD36" s="35" t="s">
        <v>193</v>
      </c>
      <c r="BE36" s="35"/>
      <c r="BF36" s="35"/>
      <c r="BG36" s="35"/>
      <c r="BH36" s="35"/>
      <c r="BI36" s="35"/>
      <c r="BJ36" s="35"/>
      <c r="BK36" s="35"/>
      <c r="BL36" s="35"/>
      <c r="BM36" s="35"/>
      <c r="BN36" s="35"/>
      <c r="BO36" s="35" t="s">
        <v>193</v>
      </c>
      <c r="BP36" s="35" t="s">
        <v>193</v>
      </c>
      <c r="BQ36" s="35"/>
      <c r="BR36" s="35"/>
      <c r="BS36" s="35"/>
      <c r="BT36" s="35"/>
      <c r="BU36" s="35"/>
      <c r="BV36" s="35"/>
      <c r="BW36" s="35"/>
      <c r="BX36" s="35"/>
      <c r="BY36" s="35"/>
      <c r="BZ36" s="35"/>
      <c r="CA36" s="35" t="s">
        <v>193</v>
      </c>
      <c r="CB36" s="35" t="s">
        <v>193</v>
      </c>
      <c r="CC36" s="35"/>
      <c r="CD36" s="35"/>
      <c r="CE36" s="35"/>
      <c r="CF36" s="35"/>
      <c r="CG36" s="35"/>
      <c r="CH36" s="35"/>
      <c r="CI36" s="35" t="s">
        <v>193</v>
      </c>
      <c r="CJ36" s="35" t="s">
        <v>193</v>
      </c>
      <c r="CK36" s="35" t="s">
        <v>193</v>
      </c>
      <c r="CL36" s="35" t="s">
        <v>193</v>
      </c>
      <c r="CM36" s="35" t="s">
        <v>193</v>
      </c>
      <c r="CN36" s="35" t="s">
        <v>193</v>
      </c>
      <c r="CO36" s="35" t="s">
        <v>193</v>
      </c>
      <c r="CP36" s="35" t="s">
        <v>193</v>
      </c>
      <c r="CQ36" s="35" t="s">
        <v>193</v>
      </c>
      <c r="CR36" s="35" t="s">
        <v>193</v>
      </c>
      <c r="CS36" s="35" t="s">
        <v>193</v>
      </c>
      <c r="CT36" s="35" t="s">
        <v>193</v>
      </c>
      <c r="CU36" s="35" t="s">
        <v>193</v>
      </c>
      <c r="CV36" s="35" t="s">
        <v>193</v>
      </c>
      <c r="CW36" s="35" t="s">
        <v>193</v>
      </c>
      <c r="CX36" s="35" t="s">
        <v>193</v>
      </c>
      <c r="CY36" s="35" t="s">
        <v>193</v>
      </c>
      <c r="CZ36" s="35" t="s">
        <v>193</v>
      </c>
      <c r="DA36" s="35" t="s">
        <v>193</v>
      </c>
      <c r="DB36" s="35" t="s">
        <v>193</v>
      </c>
      <c r="DC36" s="35" t="s">
        <v>193</v>
      </c>
      <c r="DD36" s="35" t="s">
        <v>193</v>
      </c>
      <c r="DE36" s="35" t="s">
        <v>193</v>
      </c>
      <c r="DF36" s="35" t="s">
        <v>193</v>
      </c>
    </row>
    <row r="37" spans="1:110" ht="56.25">
      <c r="A37" s="21"/>
      <c r="B37" s="39" t="s">
        <v>202</v>
      </c>
      <c r="C37" s="40" t="s">
        <v>203</v>
      </c>
      <c r="D37" s="41" t="s">
        <v>174</v>
      </c>
      <c r="E37" s="41">
        <v>0</v>
      </c>
      <c r="F37" s="41">
        <v>0</v>
      </c>
      <c r="G37" s="41">
        <v>0</v>
      </c>
      <c r="H37" s="41">
        <v>0</v>
      </c>
      <c r="I37" s="41">
        <v>0</v>
      </c>
      <c r="J37" s="41">
        <v>0</v>
      </c>
      <c r="K37" s="41">
        <v>0</v>
      </c>
      <c r="L37" s="41">
        <v>0</v>
      </c>
      <c r="M37" s="41">
        <v>0</v>
      </c>
      <c r="N37" s="41">
        <v>0</v>
      </c>
      <c r="O37" s="41">
        <v>0</v>
      </c>
      <c r="P37" s="41">
        <v>0</v>
      </c>
      <c r="Q37" s="41">
        <v>0</v>
      </c>
      <c r="R37" s="41">
        <v>0</v>
      </c>
      <c r="S37" s="41">
        <v>0</v>
      </c>
      <c r="T37" s="41">
        <v>0</v>
      </c>
      <c r="U37" s="41">
        <v>0</v>
      </c>
      <c r="V37" s="41">
        <v>0</v>
      </c>
      <c r="W37" s="41">
        <v>0</v>
      </c>
      <c r="X37" s="41">
        <v>0</v>
      </c>
      <c r="Y37" s="41">
        <v>0</v>
      </c>
      <c r="Z37" s="41">
        <v>0</v>
      </c>
      <c r="AA37" s="41">
        <v>0</v>
      </c>
      <c r="AB37" s="41">
        <v>0</v>
      </c>
      <c r="AC37" s="41">
        <v>0</v>
      </c>
      <c r="AD37" s="41">
        <v>0</v>
      </c>
      <c r="AE37" s="41">
        <v>0</v>
      </c>
      <c r="AF37" s="41">
        <v>0</v>
      </c>
      <c r="AG37" s="41">
        <v>0</v>
      </c>
      <c r="AH37" s="41">
        <v>0</v>
      </c>
      <c r="AI37" s="41">
        <v>0</v>
      </c>
      <c r="AJ37" s="41">
        <v>0</v>
      </c>
      <c r="AK37" s="41">
        <v>0</v>
      </c>
      <c r="AL37" s="41">
        <v>0</v>
      </c>
      <c r="AM37" s="41">
        <v>0</v>
      </c>
      <c r="AN37" s="41">
        <v>0</v>
      </c>
      <c r="AO37" s="41">
        <v>0</v>
      </c>
      <c r="AP37" s="41">
        <v>0</v>
      </c>
      <c r="AQ37" s="41">
        <v>0</v>
      </c>
      <c r="AR37" s="41">
        <v>0</v>
      </c>
      <c r="AS37" s="41">
        <v>0</v>
      </c>
      <c r="AT37" s="41">
        <v>0</v>
      </c>
      <c r="AU37" s="41">
        <v>0</v>
      </c>
      <c r="AV37" s="41">
        <v>0</v>
      </c>
      <c r="AW37" s="41">
        <v>0</v>
      </c>
      <c r="AX37" s="41">
        <v>0</v>
      </c>
      <c r="AY37" s="41">
        <v>0</v>
      </c>
      <c r="AZ37" s="41">
        <v>0</v>
      </c>
      <c r="BA37" s="41">
        <v>0</v>
      </c>
      <c r="BB37" s="41">
        <v>0</v>
      </c>
      <c r="BC37" s="41">
        <v>0</v>
      </c>
      <c r="BD37" s="41">
        <v>0</v>
      </c>
      <c r="BE37" s="41">
        <v>0</v>
      </c>
      <c r="BF37" s="41">
        <v>0</v>
      </c>
      <c r="BG37" s="41">
        <v>0</v>
      </c>
      <c r="BH37" s="41">
        <v>0</v>
      </c>
      <c r="BI37" s="41">
        <v>0</v>
      </c>
      <c r="BJ37" s="41">
        <v>0</v>
      </c>
      <c r="BK37" s="41">
        <v>0</v>
      </c>
      <c r="BL37" s="41">
        <v>0</v>
      </c>
      <c r="BM37" s="41">
        <v>0</v>
      </c>
      <c r="BN37" s="41">
        <v>0</v>
      </c>
      <c r="BO37" s="41">
        <v>0</v>
      </c>
      <c r="BP37" s="41">
        <v>0</v>
      </c>
      <c r="BQ37" s="41">
        <v>0</v>
      </c>
      <c r="BR37" s="41">
        <v>0</v>
      </c>
      <c r="BS37" s="41">
        <v>0</v>
      </c>
      <c r="BT37" s="41">
        <v>0</v>
      </c>
      <c r="BU37" s="41">
        <v>0</v>
      </c>
      <c r="BV37" s="41">
        <v>0</v>
      </c>
      <c r="BW37" s="41">
        <v>0</v>
      </c>
      <c r="BX37" s="41">
        <v>0</v>
      </c>
      <c r="BY37" s="41">
        <v>0</v>
      </c>
      <c r="BZ37" s="41">
        <v>0</v>
      </c>
      <c r="CA37" s="41">
        <v>0</v>
      </c>
      <c r="CB37" s="41">
        <v>0</v>
      </c>
      <c r="CC37" s="41">
        <v>0</v>
      </c>
      <c r="CD37" s="41">
        <v>0</v>
      </c>
      <c r="CE37" s="41">
        <v>0</v>
      </c>
      <c r="CF37" s="41">
        <v>0</v>
      </c>
      <c r="CG37" s="41">
        <v>0</v>
      </c>
      <c r="CH37" s="41">
        <v>0</v>
      </c>
      <c r="CI37" s="41" t="s">
        <v>193</v>
      </c>
      <c r="CJ37" s="41" t="s">
        <v>193</v>
      </c>
      <c r="CK37" s="41">
        <v>0</v>
      </c>
      <c r="CL37" s="41">
        <v>0</v>
      </c>
      <c r="CM37" s="41">
        <v>0</v>
      </c>
      <c r="CN37" s="41">
        <v>0</v>
      </c>
      <c r="CO37" s="41">
        <v>0</v>
      </c>
      <c r="CP37" s="41">
        <v>0</v>
      </c>
      <c r="CQ37" s="41">
        <v>0</v>
      </c>
      <c r="CR37" s="41">
        <v>0</v>
      </c>
      <c r="CS37" s="41">
        <v>0</v>
      </c>
      <c r="CT37" s="41">
        <v>0</v>
      </c>
      <c r="CU37" s="41">
        <v>0</v>
      </c>
      <c r="CV37" s="41">
        <v>0</v>
      </c>
      <c r="CW37" s="41">
        <v>0</v>
      </c>
      <c r="CX37" s="41">
        <v>0</v>
      </c>
      <c r="CY37" s="41">
        <v>0</v>
      </c>
      <c r="CZ37" s="41">
        <v>0</v>
      </c>
      <c r="DA37" s="41">
        <v>0</v>
      </c>
      <c r="DB37" s="41">
        <v>0</v>
      </c>
      <c r="DC37" s="41">
        <v>0</v>
      </c>
      <c r="DD37" s="41">
        <v>0</v>
      </c>
      <c r="DE37" s="41">
        <v>0</v>
      </c>
      <c r="DF37" s="41">
        <v>0</v>
      </c>
    </row>
    <row r="38" spans="1:110" ht="75">
      <c r="A38" s="21"/>
      <c r="B38" s="33" t="s">
        <v>204</v>
      </c>
      <c r="C38" s="34" t="s">
        <v>205</v>
      </c>
      <c r="D38" s="35" t="s">
        <v>174</v>
      </c>
      <c r="E38" s="35">
        <v>0</v>
      </c>
      <c r="F38" s="35">
        <v>0</v>
      </c>
      <c r="G38" s="35">
        <v>0</v>
      </c>
      <c r="H38" s="35">
        <v>0</v>
      </c>
      <c r="I38" s="35">
        <v>0</v>
      </c>
      <c r="J38" s="35">
        <v>0</v>
      </c>
      <c r="K38" s="35">
        <v>0</v>
      </c>
      <c r="L38" s="35">
        <v>0</v>
      </c>
      <c r="M38" s="35">
        <v>0</v>
      </c>
      <c r="N38" s="35">
        <v>0</v>
      </c>
      <c r="O38" s="35">
        <v>0</v>
      </c>
      <c r="P38" s="35">
        <v>0</v>
      </c>
      <c r="Q38" s="35">
        <v>0</v>
      </c>
      <c r="R38" s="35">
        <v>0</v>
      </c>
      <c r="S38" s="35">
        <v>0</v>
      </c>
      <c r="T38" s="35">
        <v>0</v>
      </c>
      <c r="U38" s="35">
        <v>0</v>
      </c>
      <c r="V38" s="35">
        <v>0</v>
      </c>
      <c r="W38" s="35">
        <v>0</v>
      </c>
      <c r="X38" s="35">
        <v>0</v>
      </c>
      <c r="Y38" s="35">
        <v>0</v>
      </c>
      <c r="Z38" s="35">
        <v>0</v>
      </c>
      <c r="AA38" s="35">
        <v>0</v>
      </c>
      <c r="AB38" s="35">
        <v>0</v>
      </c>
      <c r="AC38" s="35">
        <v>0</v>
      </c>
      <c r="AD38" s="35">
        <v>0</v>
      </c>
      <c r="AE38" s="35">
        <v>0</v>
      </c>
      <c r="AF38" s="35">
        <v>0</v>
      </c>
      <c r="AG38" s="35">
        <v>0</v>
      </c>
      <c r="AH38" s="35">
        <v>0</v>
      </c>
      <c r="AI38" s="35">
        <v>0</v>
      </c>
      <c r="AJ38" s="35">
        <v>0</v>
      </c>
      <c r="AK38" s="35">
        <v>0</v>
      </c>
      <c r="AL38" s="35">
        <v>0</v>
      </c>
      <c r="AM38" s="35">
        <v>0</v>
      </c>
      <c r="AN38" s="35">
        <v>0</v>
      </c>
      <c r="AO38" s="35">
        <v>0</v>
      </c>
      <c r="AP38" s="35">
        <v>0</v>
      </c>
      <c r="AQ38" s="35">
        <v>0</v>
      </c>
      <c r="AR38" s="35">
        <v>0</v>
      </c>
      <c r="AS38" s="35">
        <v>0</v>
      </c>
      <c r="AT38" s="35">
        <v>0</v>
      </c>
      <c r="AU38" s="35">
        <v>0</v>
      </c>
      <c r="AV38" s="35">
        <v>0</v>
      </c>
      <c r="AW38" s="35">
        <v>0</v>
      </c>
      <c r="AX38" s="35">
        <v>0</v>
      </c>
      <c r="AY38" s="35">
        <v>0</v>
      </c>
      <c r="AZ38" s="35">
        <v>0</v>
      </c>
      <c r="BA38" s="35">
        <v>0</v>
      </c>
      <c r="BB38" s="35">
        <v>0</v>
      </c>
      <c r="BC38" s="35">
        <v>0</v>
      </c>
      <c r="BD38" s="35">
        <v>0</v>
      </c>
      <c r="BE38" s="35">
        <v>0</v>
      </c>
      <c r="BF38" s="35">
        <v>0</v>
      </c>
      <c r="BG38" s="35">
        <v>0</v>
      </c>
      <c r="BH38" s="35">
        <v>0</v>
      </c>
      <c r="BI38" s="35">
        <v>0</v>
      </c>
      <c r="BJ38" s="35">
        <v>0</v>
      </c>
      <c r="BK38" s="35">
        <v>0</v>
      </c>
      <c r="BL38" s="35">
        <v>0</v>
      </c>
      <c r="BM38" s="35">
        <v>0</v>
      </c>
      <c r="BN38" s="35">
        <v>0</v>
      </c>
      <c r="BO38" s="35">
        <v>0</v>
      </c>
      <c r="BP38" s="35">
        <v>0</v>
      </c>
      <c r="BQ38" s="35">
        <v>0</v>
      </c>
      <c r="BR38" s="35">
        <v>0</v>
      </c>
      <c r="BS38" s="35">
        <v>0</v>
      </c>
      <c r="BT38" s="35">
        <v>0</v>
      </c>
      <c r="BU38" s="35">
        <v>0</v>
      </c>
      <c r="BV38" s="35">
        <v>0</v>
      </c>
      <c r="BW38" s="35">
        <v>0</v>
      </c>
      <c r="BX38" s="35">
        <v>0</v>
      </c>
      <c r="BY38" s="35">
        <v>0</v>
      </c>
      <c r="BZ38" s="35">
        <v>0</v>
      </c>
      <c r="CA38" s="35">
        <v>0</v>
      </c>
      <c r="CB38" s="35">
        <v>0</v>
      </c>
      <c r="CC38" s="35">
        <v>0</v>
      </c>
      <c r="CD38" s="35">
        <v>0</v>
      </c>
      <c r="CE38" s="35">
        <v>0</v>
      </c>
      <c r="CF38" s="35">
        <v>0</v>
      </c>
      <c r="CG38" s="35">
        <v>0</v>
      </c>
      <c r="CH38" s="35">
        <v>0</v>
      </c>
      <c r="CI38" s="35" t="s">
        <v>193</v>
      </c>
      <c r="CJ38" s="35" t="s">
        <v>193</v>
      </c>
      <c r="CK38" s="35">
        <v>0</v>
      </c>
      <c r="CL38" s="35">
        <v>0</v>
      </c>
      <c r="CM38" s="35">
        <v>0</v>
      </c>
      <c r="CN38" s="35">
        <v>0</v>
      </c>
      <c r="CO38" s="35" t="s">
        <v>193</v>
      </c>
      <c r="CP38" s="35" t="s">
        <v>193</v>
      </c>
      <c r="CQ38" s="35">
        <v>0</v>
      </c>
      <c r="CR38" s="35">
        <v>0</v>
      </c>
      <c r="CS38" s="35">
        <v>0</v>
      </c>
      <c r="CT38" s="35">
        <v>0</v>
      </c>
      <c r="CU38" s="35">
        <v>0</v>
      </c>
      <c r="CV38" s="35">
        <v>0</v>
      </c>
      <c r="CW38" s="35">
        <v>0</v>
      </c>
      <c r="CX38" s="35">
        <v>0</v>
      </c>
      <c r="CY38" s="35">
        <v>0</v>
      </c>
      <c r="CZ38" s="35">
        <v>0</v>
      </c>
      <c r="DA38" s="35">
        <v>0</v>
      </c>
      <c r="DB38" s="35">
        <v>0</v>
      </c>
      <c r="DC38" s="35">
        <v>0</v>
      </c>
      <c r="DD38" s="35">
        <v>0</v>
      </c>
      <c r="DE38" s="35">
        <v>0</v>
      </c>
      <c r="DF38" s="35">
        <v>0</v>
      </c>
    </row>
    <row r="39" spans="1:110" ht="18.75" hidden="1">
      <c r="A39" s="25" t="s">
        <v>175</v>
      </c>
      <c r="B39" s="33" t="s">
        <v>204</v>
      </c>
      <c r="C39" s="42" t="s">
        <v>200</v>
      </c>
      <c r="D39" s="35"/>
      <c r="E39" s="35" t="s">
        <v>193</v>
      </c>
      <c r="F39" s="35" t="s">
        <v>193</v>
      </c>
      <c r="G39" s="35"/>
      <c r="H39" s="35"/>
      <c r="I39" s="35"/>
      <c r="J39" s="35"/>
      <c r="K39" s="35"/>
      <c r="L39" s="35"/>
      <c r="M39" s="35" t="s">
        <v>193</v>
      </c>
      <c r="N39" s="35" t="s">
        <v>193</v>
      </c>
      <c r="O39" s="35"/>
      <c r="P39" s="35"/>
      <c r="Q39" s="35"/>
      <c r="R39" s="35"/>
      <c r="S39" s="35"/>
      <c r="T39" s="35"/>
      <c r="U39" s="35" t="s">
        <v>193</v>
      </c>
      <c r="V39" s="35" t="s">
        <v>193</v>
      </c>
      <c r="W39" s="35"/>
      <c r="X39" s="35"/>
      <c r="Y39" s="35"/>
      <c r="Z39" s="35"/>
      <c r="AA39" s="35"/>
      <c r="AB39" s="35"/>
      <c r="AC39" s="35" t="s">
        <v>193</v>
      </c>
      <c r="AD39" s="35" t="s">
        <v>193</v>
      </c>
      <c r="AE39" s="35"/>
      <c r="AF39" s="35"/>
      <c r="AG39" s="35"/>
      <c r="AH39" s="35"/>
      <c r="AI39" s="35"/>
      <c r="AJ39" s="35"/>
      <c r="AK39" s="35" t="s">
        <v>193</v>
      </c>
      <c r="AL39" s="35" t="s">
        <v>193</v>
      </c>
      <c r="AM39" s="35" t="s">
        <v>193</v>
      </c>
      <c r="AN39" s="35" t="s">
        <v>193</v>
      </c>
      <c r="AO39" s="35" t="s">
        <v>193</v>
      </c>
      <c r="AP39" s="35" t="s">
        <v>193</v>
      </c>
      <c r="AQ39" s="35" t="s">
        <v>193</v>
      </c>
      <c r="AR39" s="35" t="s">
        <v>193</v>
      </c>
      <c r="AS39" s="35" t="s">
        <v>193</v>
      </c>
      <c r="AT39" s="35" t="s">
        <v>193</v>
      </c>
      <c r="AU39" s="35"/>
      <c r="AV39" s="35"/>
      <c r="AW39" s="35"/>
      <c r="AX39" s="35"/>
      <c r="AY39" s="35"/>
      <c r="AZ39" s="35"/>
      <c r="BA39" s="35"/>
      <c r="BB39" s="35"/>
      <c r="BC39" s="35" t="s">
        <v>193</v>
      </c>
      <c r="BD39" s="35" t="s">
        <v>193</v>
      </c>
      <c r="BE39" s="35"/>
      <c r="BF39" s="35"/>
      <c r="BG39" s="35"/>
      <c r="BH39" s="35"/>
      <c r="BI39" s="35"/>
      <c r="BJ39" s="35"/>
      <c r="BK39" s="35"/>
      <c r="BL39" s="35"/>
      <c r="BM39" s="35"/>
      <c r="BN39" s="35"/>
      <c r="BO39" s="35" t="s">
        <v>193</v>
      </c>
      <c r="BP39" s="35" t="s">
        <v>193</v>
      </c>
      <c r="BQ39" s="35"/>
      <c r="BR39" s="35"/>
      <c r="BS39" s="35"/>
      <c r="BT39" s="35"/>
      <c r="BU39" s="35"/>
      <c r="BV39" s="35"/>
      <c r="BW39" s="35"/>
      <c r="BX39" s="35"/>
      <c r="BY39" s="35"/>
      <c r="BZ39" s="35"/>
      <c r="CA39" s="35" t="s">
        <v>193</v>
      </c>
      <c r="CB39" s="35" t="s">
        <v>193</v>
      </c>
      <c r="CC39" s="35"/>
      <c r="CD39" s="35"/>
      <c r="CE39" s="35"/>
      <c r="CF39" s="35"/>
      <c r="CG39" s="35"/>
      <c r="CH39" s="35"/>
      <c r="CI39" s="35" t="s">
        <v>193</v>
      </c>
      <c r="CJ39" s="35" t="s">
        <v>193</v>
      </c>
      <c r="CK39" s="35" t="s">
        <v>193</v>
      </c>
      <c r="CL39" s="35" t="s">
        <v>193</v>
      </c>
      <c r="CM39" s="35" t="s">
        <v>193</v>
      </c>
      <c r="CN39" s="35" t="s">
        <v>193</v>
      </c>
      <c r="CO39" s="35" t="s">
        <v>193</v>
      </c>
      <c r="CP39" s="35" t="s">
        <v>193</v>
      </c>
      <c r="CQ39" s="35" t="s">
        <v>193</v>
      </c>
      <c r="CR39" s="35" t="s">
        <v>193</v>
      </c>
      <c r="CS39" s="35" t="s">
        <v>193</v>
      </c>
      <c r="CT39" s="35" t="s">
        <v>193</v>
      </c>
      <c r="CU39" s="35" t="s">
        <v>193</v>
      </c>
      <c r="CV39" s="35" t="s">
        <v>193</v>
      </c>
      <c r="CW39" s="35" t="s">
        <v>193</v>
      </c>
      <c r="CX39" s="35" t="s">
        <v>193</v>
      </c>
      <c r="CY39" s="35" t="s">
        <v>193</v>
      </c>
      <c r="CZ39" s="35" t="s">
        <v>193</v>
      </c>
      <c r="DA39" s="35" t="s">
        <v>193</v>
      </c>
      <c r="DB39" s="35" t="s">
        <v>193</v>
      </c>
      <c r="DC39" s="35" t="s">
        <v>193</v>
      </c>
      <c r="DD39" s="35" t="s">
        <v>193</v>
      </c>
      <c r="DE39" s="35" t="s">
        <v>193</v>
      </c>
      <c r="DF39" s="35" t="s">
        <v>193</v>
      </c>
    </row>
    <row r="40" spans="1:110" ht="18.75" hidden="1">
      <c r="A40" s="25" t="s">
        <v>175</v>
      </c>
      <c r="B40" s="33" t="s">
        <v>204</v>
      </c>
      <c r="C40" s="42" t="s">
        <v>200</v>
      </c>
      <c r="D40" s="35"/>
      <c r="E40" s="35" t="s">
        <v>193</v>
      </c>
      <c r="F40" s="35" t="s">
        <v>193</v>
      </c>
      <c r="G40" s="35"/>
      <c r="H40" s="35"/>
      <c r="I40" s="35"/>
      <c r="J40" s="35"/>
      <c r="K40" s="35"/>
      <c r="L40" s="35"/>
      <c r="M40" s="35" t="s">
        <v>193</v>
      </c>
      <c r="N40" s="35" t="s">
        <v>193</v>
      </c>
      <c r="O40" s="35"/>
      <c r="P40" s="35"/>
      <c r="Q40" s="35"/>
      <c r="R40" s="35"/>
      <c r="S40" s="35"/>
      <c r="T40" s="35"/>
      <c r="U40" s="35" t="s">
        <v>193</v>
      </c>
      <c r="V40" s="35" t="s">
        <v>193</v>
      </c>
      <c r="W40" s="35"/>
      <c r="X40" s="35"/>
      <c r="Y40" s="35"/>
      <c r="Z40" s="35"/>
      <c r="AA40" s="35"/>
      <c r="AB40" s="35"/>
      <c r="AC40" s="35" t="s">
        <v>193</v>
      </c>
      <c r="AD40" s="35" t="s">
        <v>193</v>
      </c>
      <c r="AE40" s="35"/>
      <c r="AF40" s="35"/>
      <c r="AG40" s="35"/>
      <c r="AH40" s="35"/>
      <c r="AI40" s="35"/>
      <c r="AJ40" s="35"/>
      <c r="AK40" s="35" t="s">
        <v>193</v>
      </c>
      <c r="AL40" s="35" t="s">
        <v>193</v>
      </c>
      <c r="AM40" s="35" t="s">
        <v>193</v>
      </c>
      <c r="AN40" s="35" t="s">
        <v>193</v>
      </c>
      <c r="AO40" s="35" t="s">
        <v>193</v>
      </c>
      <c r="AP40" s="35" t="s">
        <v>193</v>
      </c>
      <c r="AQ40" s="35" t="s">
        <v>193</v>
      </c>
      <c r="AR40" s="35" t="s">
        <v>193</v>
      </c>
      <c r="AS40" s="35" t="s">
        <v>193</v>
      </c>
      <c r="AT40" s="35" t="s">
        <v>193</v>
      </c>
      <c r="AU40" s="35"/>
      <c r="AV40" s="35"/>
      <c r="AW40" s="35"/>
      <c r="AX40" s="35"/>
      <c r="AY40" s="35"/>
      <c r="AZ40" s="35"/>
      <c r="BA40" s="35"/>
      <c r="BB40" s="35"/>
      <c r="BC40" s="35" t="s">
        <v>193</v>
      </c>
      <c r="BD40" s="35" t="s">
        <v>193</v>
      </c>
      <c r="BE40" s="35"/>
      <c r="BF40" s="35"/>
      <c r="BG40" s="35"/>
      <c r="BH40" s="35"/>
      <c r="BI40" s="35"/>
      <c r="BJ40" s="35"/>
      <c r="BK40" s="35"/>
      <c r="BL40" s="35"/>
      <c r="BM40" s="35"/>
      <c r="BN40" s="35"/>
      <c r="BO40" s="35" t="s">
        <v>193</v>
      </c>
      <c r="BP40" s="35" t="s">
        <v>193</v>
      </c>
      <c r="BQ40" s="35"/>
      <c r="BR40" s="35"/>
      <c r="BS40" s="35"/>
      <c r="BT40" s="35"/>
      <c r="BU40" s="35"/>
      <c r="BV40" s="35"/>
      <c r="BW40" s="35"/>
      <c r="BX40" s="35"/>
      <c r="BY40" s="35"/>
      <c r="BZ40" s="35"/>
      <c r="CA40" s="35" t="s">
        <v>193</v>
      </c>
      <c r="CB40" s="35" t="s">
        <v>193</v>
      </c>
      <c r="CC40" s="35"/>
      <c r="CD40" s="35"/>
      <c r="CE40" s="35"/>
      <c r="CF40" s="35"/>
      <c r="CG40" s="35"/>
      <c r="CH40" s="35"/>
      <c r="CI40" s="35" t="s">
        <v>193</v>
      </c>
      <c r="CJ40" s="35" t="s">
        <v>193</v>
      </c>
      <c r="CK40" s="35" t="s">
        <v>193</v>
      </c>
      <c r="CL40" s="35" t="s">
        <v>193</v>
      </c>
      <c r="CM40" s="35" t="s">
        <v>193</v>
      </c>
      <c r="CN40" s="35" t="s">
        <v>193</v>
      </c>
      <c r="CO40" s="35" t="s">
        <v>193</v>
      </c>
      <c r="CP40" s="35" t="s">
        <v>193</v>
      </c>
      <c r="CQ40" s="35" t="s">
        <v>193</v>
      </c>
      <c r="CR40" s="35" t="s">
        <v>193</v>
      </c>
      <c r="CS40" s="35" t="s">
        <v>193</v>
      </c>
      <c r="CT40" s="35" t="s">
        <v>193</v>
      </c>
      <c r="CU40" s="35" t="s">
        <v>193</v>
      </c>
      <c r="CV40" s="35" t="s">
        <v>193</v>
      </c>
      <c r="CW40" s="35" t="s">
        <v>193</v>
      </c>
      <c r="CX40" s="35" t="s">
        <v>193</v>
      </c>
      <c r="CY40" s="35" t="s">
        <v>193</v>
      </c>
      <c r="CZ40" s="35" t="s">
        <v>193</v>
      </c>
      <c r="DA40" s="35" t="s">
        <v>193</v>
      </c>
      <c r="DB40" s="35" t="s">
        <v>193</v>
      </c>
      <c r="DC40" s="35" t="s">
        <v>193</v>
      </c>
      <c r="DD40" s="35" t="s">
        <v>193</v>
      </c>
      <c r="DE40" s="35" t="s">
        <v>193</v>
      </c>
      <c r="DF40" s="35" t="s">
        <v>193</v>
      </c>
    </row>
    <row r="41" spans="1:110" ht="18.75" hidden="1">
      <c r="A41" s="25" t="s">
        <v>175</v>
      </c>
      <c r="B41" s="33" t="s">
        <v>201</v>
      </c>
      <c r="C41" s="34" t="s">
        <v>201</v>
      </c>
      <c r="D41" s="35"/>
      <c r="E41" s="35" t="s">
        <v>193</v>
      </c>
      <c r="F41" s="35" t="s">
        <v>193</v>
      </c>
      <c r="G41" s="35"/>
      <c r="H41" s="35"/>
      <c r="I41" s="35"/>
      <c r="J41" s="35"/>
      <c r="K41" s="35"/>
      <c r="L41" s="35"/>
      <c r="M41" s="35" t="s">
        <v>193</v>
      </c>
      <c r="N41" s="35" t="s">
        <v>193</v>
      </c>
      <c r="O41" s="35"/>
      <c r="P41" s="35"/>
      <c r="Q41" s="35"/>
      <c r="R41" s="35"/>
      <c r="S41" s="35"/>
      <c r="T41" s="35"/>
      <c r="U41" s="35" t="s">
        <v>193</v>
      </c>
      <c r="V41" s="35" t="s">
        <v>193</v>
      </c>
      <c r="W41" s="35"/>
      <c r="X41" s="35"/>
      <c r="Y41" s="35"/>
      <c r="Z41" s="35"/>
      <c r="AA41" s="35"/>
      <c r="AB41" s="35"/>
      <c r="AC41" s="35" t="s">
        <v>193</v>
      </c>
      <c r="AD41" s="35" t="s">
        <v>193</v>
      </c>
      <c r="AE41" s="35"/>
      <c r="AF41" s="35"/>
      <c r="AG41" s="35"/>
      <c r="AH41" s="35"/>
      <c r="AI41" s="35"/>
      <c r="AJ41" s="35"/>
      <c r="AK41" s="35" t="s">
        <v>193</v>
      </c>
      <c r="AL41" s="35" t="s">
        <v>193</v>
      </c>
      <c r="AM41" s="35" t="s">
        <v>193</v>
      </c>
      <c r="AN41" s="35" t="s">
        <v>193</v>
      </c>
      <c r="AO41" s="35" t="s">
        <v>193</v>
      </c>
      <c r="AP41" s="35" t="s">
        <v>193</v>
      </c>
      <c r="AQ41" s="35" t="s">
        <v>193</v>
      </c>
      <c r="AR41" s="35" t="s">
        <v>193</v>
      </c>
      <c r="AS41" s="35" t="s">
        <v>193</v>
      </c>
      <c r="AT41" s="35" t="s">
        <v>193</v>
      </c>
      <c r="AU41" s="35"/>
      <c r="AV41" s="35"/>
      <c r="AW41" s="35"/>
      <c r="AX41" s="35"/>
      <c r="AY41" s="35"/>
      <c r="AZ41" s="35"/>
      <c r="BA41" s="35"/>
      <c r="BB41" s="35"/>
      <c r="BC41" s="35" t="s">
        <v>193</v>
      </c>
      <c r="BD41" s="35" t="s">
        <v>193</v>
      </c>
      <c r="BE41" s="35"/>
      <c r="BF41" s="35"/>
      <c r="BG41" s="35"/>
      <c r="BH41" s="35"/>
      <c r="BI41" s="35"/>
      <c r="BJ41" s="35"/>
      <c r="BK41" s="35"/>
      <c r="BL41" s="35"/>
      <c r="BM41" s="35"/>
      <c r="BN41" s="35"/>
      <c r="BO41" s="35" t="s">
        <v>193</v>
      </c>
      <c r="BP41" s="35" t="s">
        <v>193</v>
      </c>
      <c r="BQ41" s="35"/>
      <c r="BR41" s="35"/>
      <c r="BS41" s="35"/>
      <c r="BT41" s="35"/>
      <c r="BU41" s="35"/>
      <c r="BV41" s="35"/>
      <c r="BW41" s="35"/>
      <c r="BX41" s="35"/>
      <c r="BY41" s="35"/>
      <c r="BZ41" s="35"/>
      <c r="CA41" s="35" t="s">
        <v>193</v>
      </c>
      <c r="CB41" s="35" t="s">
        <v>193</v>
      </c>
      <c r="CC41" s="35"/>
      <c r="CD41" s="35"/>
      <c r="CE41" s="35"/>
      <c r="CF41" s="35"/>
      <c r="CG41" s="35"/>
      <c r="CH41" s="35"/>
      <c r="CI41" s="35" t="s">
        <v>193</v>
      </c>
      <c r="CJ41" s="35" t="s">
        <v>193</v>
      </c>
      <c r="CK41" s="35" t="s">
        <v>193</v>
      </c>
      <c r="CL41" s="35" t="s">
        <v>193</v>
      </c>
      <c r="CM41" s="35" t="s">
        <v>193</v>
      </c>
      <c r="CN41" s="35" t="s">
        <v>193</v>
      </c>
      <c r="CO41" s="35" t="s">
        <v>193</v>
      </c>
      <c r="CP41" s="35" t="s">
        <v>193</v>
      </c>
      <c r="CQ41" s="35" t="s">
        <v>193</v>
      </c>
      <c r="CR41" s="35" t="s">
        <v>193</v>
      </c>
      <c r="CS41" s="35" t="s">
        <v>193</v>
      </c>
      <c r="CT41" s="35" t="s">
        <v>193</v>
      </c>
      <c r="CU41" s="35" t="s">
        <v>193</v>
      </c>
      <c r="CV41" s="35" t="s">
        <v>193</v>
      </c>
      <c r="CW41" s="35" t="s">
        <v>193</v>
      </c>
      <c r="CX41" s="35" t="s">
        <v>193</v>
      </c>
      <c r="CY41" s="35" t="s">
        <v>193</v>
      </c>
      <c r="CZ41" s="35" t="s">
        <v>193</v>
      </c>
      <c r="DA41" s="35" t="s">
        <v>193</v>
      </c>
      <c r="DB41" s="35" t="s">
        <v>193</v>
      </c>
      <c r="DC41" s="35" t="s">
        <v>193</v>
      </c>
      <c r="DD41" s="35" t="s">
        <v>193</v>
      </c>
      <c r="DE41" s="35" t="s">
        <v>193</v>
      </c>
      <c r="DF41" s="35" t="s">
        <v>193</v>
      </c>
    </row>
    <row r="42" spans="1:110" ht="56.25">
      <c r="A42" s="21"/>
      <c r="B42" s="33" t="s">
        <v>206</v>
      </c>
      <c r="C42" s="34" t="s">
        <v>207</v>
      </c>
      <c r="D42" s="35" t="s">
        <v>174</v>
      </c>
      <c r="E42" s="35">
        <v>0</v>
      </c>
      <c r="F42" s="35">
        <v>0</v>
      </c>
      <c r="G42" s="35">
        <v>0</v>
      </c>
      <c r="H42" s="35">
        <v>0</v>
      </c>
      <c r="I42" s="35">
        <v>0</v>
      </c>
      <c r="J42" s="35">
        <v>0</v>
      </c>
      <c r="K42" s="35">
        <v>0</v>
      </c>
      <c r="L42" s="35">
        <v>0</v>
      </c>
      <c r="M42" s="35">
        <v>0</v>
      </c>
      <c r="N42" s="35">
        <v>0</v>
      </c>
      <c r="O42" s="35">
        <v>0</v>
      </c>
      <c r="P42" s="35">
        <v>0</v>
      </c>
      <c r="Q42" s="35">
        <v>0</v>
      </c>
      <c r="R42" s="35">
        <v>0</v>
      </c>
      <c r="S42" s="35">
        <v>0</v>
      </c>
      <c r="T42" s="35">
        <v>0</v>
      </c>
      <c r="U42" s="35">
        <v>0</v>
      </c>
      <c r="V42" s="35">
        <v>0</v>
      </c>
      <c r="W42" s="35">
        <v>0</v>
      </c>
      <c r="X42" s="35">
        <v>0</v>
      </c>
      <c r="Y42" s="35">
        <v>0</v>
      </c>
      <c r="Z42" s="35">
        <v>0</v>
      </c>
      <c r="AA42" s="35">
        <v>0</v>
      </c>
      <c r="AB42" s="35">
        <v>0</v>
      </c>
      <c r="AC42" s="35">
        <v>0</v>
      </c>
      <c r="AD42" s="35">
        <v>0</v>
      </c>
      <c r="AE42" s="35">
        <v>0</v>
      </c>
      <c r="AF42" s="35">
        <v>0</v>
      </c>
      <c r="AG42" s="35">
        <v>0</v>
      </c>
      <c r="AH42" s="35">
        <v>0</v>
      </c>
      <c r="AI42" s="35">
        <v>0</v>
      </c>
      <c r="AJ42" s="35">
        <v>0</v>
      </c>
      <c r="AK42" s="35">
        <v>0</v>
      </c>
      <c r="AL42" s="35">
        <v>0</v>
      </c>
      <c r="AM42" s="35">
        <v>0</v>
      </c>
      <c r="AN42" s="35">
        <v>0</v>
      </c>
      <c r="AO42" s="35">
        <v>0</v>
      </c>
      <c r="AP42" s="35">
        <v>0</v>
      </c>
      <c r="AQ42" s="35">
        <v>0</v>
      </c>
      <c r="AR42" s="35">
        <v>0</v>
      </c>
      <c r="AS42" s="35">
        <v>0</v>
      </c>
      <c r="AT42" s="35">
        <v>0</v>
      </c>
      <c r="AU42" s="35">
        <v>0</v>
      </c>
      <c r="AV42" s="35">
        <v>0</v>
      </c>
      <c r="AW42" s="35">
        <v>0</v>
      </c>
      <c r="AX42" s="35">
        <v>0</v>
      </c>
      <c r="AY42" s="35">
        <v>0</v>
      </c>
      <c r="AZ42" s="35">
        <v>0</v>
      </c>
      <c r="BA42" s="35">
        <v>0</v>
      </c>
      <c r="BB42" s="35">
        <v>0</v>
      </c>
      <c r="BC42" s="35">
        <v>0</v>
      </c>
      <c r="BD42" s="35">
        <v>0</v>
      </c>
      <c r="BE42" s="35">
        <v>0</v>
      </c>
      <c r="BF42" s="35">
        <v>0</v>
      </c>
      <c r="BG42" s="35">
        <v>0</v>
      </c>
      <c r="BH42" s="35">
        <v>0</v>
      </c>
      <c r="BI42" s="35">
        <v>0</v>
      </c>
      <c r="BJ42" s="35">
        <v>0</v>
      </c>
      <c r="BK42" s="35">
        <v>0</v>
      </c>
      <c r="BL42" s="35">
        <v>0</v>
      </c>
      <c r="BM42" s="35">
        <v>0</v>
      </c>
      <c r="BN42" s="35">
        <v>0</v>
      </c>
      <c r="BO42" s="35">
        <v>0</v>
      </c>
      <c r="BP42" s="35">
        <v>0</v>
      </c>
      <c r="BQ42" s="35">
        <v>0</v>
      </c>
      <c r="BR42" s="35">
        <v>0</v>
      </c>
      <c r="BS42" s="35">
        <v>0</v>
      </c>
      <c r="BT42" s="35">
        <v>0</v>
      </c>
      <c r="BU42" s="35">
        <v>0</v>
      </c>
      <c r="BV42" s="35">
        <v>0</v>
      </c>
      <c r="BW42" s="35">
        <v>0</v>
      </c>
      <c r="BX42" s="35">
        <v>0</v>
      </c>
      <c r="BY42" s="35">
        <v>0</v>
      </c>
      <c r="BZ42" s="35">
        <v>0</v>
      </c>
      <c r="CA42" s="35">
        <v>0</v>
      </c>
      <c r="CB42" s="35">
        <v>0</v>
      </c>
      <c r="CC42" s="35">
        <v>0</v>
      </c>
      <c r="CD42" s="35">
        <v>0</v>
      </c>
      <c r="CE42" s="35">
        <v>0</v>
      </c>
      <c r="CF42" s="35">
        <v>0</v>
      </c>
      <c r="CG42" s="35">
        <v>0</v>
      </c>
      <c r="CH42" s="35">
        <v>0</v>
      </c>
      <c r="CI42" s="35" t="s">
        <v>193</v>
      </c>
      <c r="CJ42" s="35" t="s">
        <v>193</v>
      </c>
      <c r="CK42" s="35">
        <v>0</v>
      </c>
      <c r="CL42" s="35">
        <v>0</v>
      </c>
      <c r="CM42" s="35">
        <v>0</v>
      </c>
      <c r="CN42" s="35">
        <v>0</v>
      </c>
      <c r="CO42" s="35" t="s">
        <v>193</v>
      </c>
      <c r="CP42" s="35" t="s">
        <v>193</v>
      </c>
      <c r="CQ42" s="35">
        <v>0</v>
      </c>
      <c r="CR42" s="35">
        <v>0</v>
      </c>
      <c r="CS42" s="35">
        <v>0</v>
      </c>
      <c r="CT42" s="35">
        <v>0</v>
      </c>
      <c r="CU42" s="35">
        <v>0</v>
      </c>
      <c r="CV42" s="35">
        <v>0</v>
      </c>
      <c r="CW42" s="35">
        <v>0</v>
      </c>
      <c r="CX42" s="35">
        <v>0</v>
      </c>
      <c r="CY42" s="35">
        <v>0</v>
      </c>
      <c r="CZ42" s="35">
        <v>0</v>
      </c>
      <c r="DA42" s="35">
        <v>0</v>
      </c>
      <c r="DB42" s="35">
        <v>0</v>
      </c>
      <c r="DC42" s="35">
        <v>0</v>
      </c>
      <c r="DD42" s="35">
        <v>0</v>
      </c>
      <c r="DE42" s="35">
        <v>0</v>
      </c>
      <c r="DF42" s="35">
        <v>0</v>
      </c>
    </row>
    <row r="43" spans="1:110" ht="18.75" hidden="1">
      <c r="A43" s="25" t="s">
        <v>175</v>
      </c>
      <c r="B43" s="33" t="s">
        <v>206</v>
      </c>
      <c r="C43" s="42" t="s">
        <v>200</v>
      </c>
      <c r="D43" s="35"/>
      <c r="E43" s="35" t="s">
        <v>193</v>
      </c>
      <c r="F43" s="35" t="s">
        <v>193</v>
      </c>
      <c r="G43" s="35"/>
      <c r="H43" s="35"/>
      <c r="I43" s="35"/>
      <c r="J43" s="35"/>
      <c r="K43" s="35"/>
      <c r="L43" s="35"/>
      <c r="M43" s="35" t="s">
        <v>193</v>
      </c>
      <c r="N43" s="35" t="s">
        <v>193</v>
      </c>
      <c r="O43" s="35"/>
      <c r="P43" s="35"/>
      <c r="Q43" s="35"/>
      <c r="R43" s="35"/>
      <c r="S43" s="35"/>
      <c r="T43" s="35"/>
      <c r="U43" s="35" t="s">
        <v>193</v>
      </c>
      <c r="V43" s="35" t="s">
        <v>193</v>
      </c>
      <c r="W43" s="35"/>
      <c r="X43" s="35"/>
      <c r="Y43" s="35"/>
      <c r="Z43" s="35"/>
      <c r="AA43" s="35"/>
      <c r="AB43" s="35"/>
      <c r="AC43" s="35" t="s">
        <v>193</v>
      </c>
      <c r="AD43" s="35" t="s">
        <v>193</v>
      </c>
      <c r="AE43" s="35"/>
      <c r="AF43" s="35"/>
      <c r="AG43" s="35"/>
      <c r="AH43" s="35"/>
      <c r="AI43" s="35"/>
      <c r="AJ43" s="35"/>
      <c r="AK43" s="35" t="s">
        <v>193</v>
      </c>
      <c r="AL43" s="35" t="s">
        <v>193</v>
      </c>
      <c r="AM43" s="35" t="s">
        <v>193</v>
      </c>
      <c r="AN43" s="35" t="s">
        <v>193</v>
      </c>
      <c r="AO43" s="35" t="s">
        <v>193</v>
      </c>
      <c r="AP43" s="35" t="s">
        <v>193</v>
      </c>
      <c r="AQ43" s="35" t="s">
        <v>193</v>
      </c>
      <c r="AR43" s="35" t="s">
        <v>193</v>
      </c>
      <c r="AS43" s="35" t="s">
        <v>193</v>
      </c>
      <c r="AT43" s="35" t="s">
        <v>193</v>
      </c>
      <c r="AU43" s="35"/>
      <c r="AV43" s="35"/>
      <c r="AW43" s="35"/>
      <c r="AX43" s="35"/>
      <c r="AY43" s="35"/>
      <c r="AZ43" s="35"/>
      <c r="BA43" s="35"/>
      <c r="BB43" s="35"/>
      <c r="BC43" s="35" t="s">
        <v>193</v>
      </c>
      <c r="BD43" s="35" t="s">
        <v>193</v>
      </c>
      <c r="BE43" s="35"/>
      <c r="BF43" s="35"/>
      <c r="BG43" s="35"/>
      <c r="BH43" s="35"/>
      <c r="BI43" s="35"/>
      <c r="BJ43" s="35"/>
      <c r="BK43" s="35"/>
      <c r="BL43" s="35"/>
      <c r="BM43" s="35"/>
      <c r="BN43" s="35"/>
      <c r="BO43" s="35" t="s">
        <v>193</v>
      </c>
      <c r="BP43" s="35" t="s">
        <v>193</v>
      </c>
      <c r="BQ43" s="35"/>
      <c r="BR43" s="35"/>
      <c r="BS43" s="35"/>
      <c r="BT43" s="35"/>
      <c r="BU43" s="35"/>
      <c r="BV43" s="35"/>
      <c r="BW43" s="35"/>
      <c r="BX43" s="35"/>
      <c r="BY43" s="35"/>
      <c r="BZ43" s="35"/>
      <c r="CA43" s="35" t="s">
        <v>193</v>
      </c>
      <c r="CB43" s="35" t="s">
        <v>193</v>
      </c>
      <c r="CC43" s="35"/>
      <c r="CD43" s="35"/>
      <c r="CE43" s="35"/>
      <c r="CF43" s="35"/>
      <c r="CG43" s="35"/>
      <c r="CH43" s="35"/>
      <c r="CI43" s="35" t="s">
        <v>193</v>
      </c>
      <c r="CJ43" s="35" t="s">
        <v>193</v>
      </c>
      <c r="CK43" s="35" t="s">
        <v>193</v>
      </c>
      <c r="CL43" s="35" t="s">
        <v>193</v>
      </c>
      <c r="CM43" s="35" t="s">
        <v>193</v>
      </c>
      <c r="CN43" s="35" t="s">
        <v>193</v>
      </c>
      <c r="CO43" s="35" t="s">
        <v>193</v>
      </c>
      <c r="CP43" s="35" t="s">
        <v>193</v>
      </c>
      <c r="CQ43" s="35" t="s">
        <v>193</v>
      </c>
      <c r="CR43" s="35" t="s">
        <v>193</v>
      </c>
      <c r="CS43" s="35" t="s">
        <v>193</v>
      </c>
      <c r="CT43" s="35" t="s">
        <v>193</v>
      </c>
      <c r="CU43" s="35" t="s">
        <v>193</v>
      </c>
      <c r="CV43" s="35" t="s">
        <v>193</v>
      </c>
      <c r="CW43" s="35" t="s">
        <v>193</v>
      </c>
      <c r="CX43" s="35" t="s">
        <v>193</v>
      </c>
      <c r="CY43" s="35" t="s">
        <v>193</v>
      </c>
      <c r="CZ43" s="35" t="s">
        <v>193</v>
      </c>
      <c r="DA43" s="35" t="s">
        <v>193</v>
      </c>
      <c r="DB43" s="35" t="s">
        <v>193</v>
      </c>
      <c r="DC43" s="35" t="s">
        <v>193</v>
      </c>
      <c r="DD43" s="35" t="s">
        <v>193</v>
      </c>
      <c r="DE43" s="35" t="s">
        <v>193</v>
      </c>
      <c r="DF43" s="35" t="s">
        <v>193</v>
      </c>
    </row>
    <row r="44" spans="1:110" ht="18.75" hidden="1">
      <c r="A44" s="25" t="s">
        <v>175</v>
      </c>
      <c r="B44" s="33" t="s">
        <v>206</v>
      </c>
      <c r="C44" s="42" t="s">
        <v>200</v>
      </c>
      <c r="D44" s="35"/>
      <c r="E44" s="35" t="s">
        <v>193</v>
      </c>
      <c r="F44" s="35" t="s">
        <v>193</v>
      </c>
      <c r="G44" s="35"/>
      <c r="H44" s="35"/>
      <c r="I44" s="35"/>
      <c r="J44" s="35"/>
      <c r="K44" s="35"/>
      <c r="L44" s="35"/>
      <c r="M44" s="35" t="s">
        <v>193</v>
      </c>
      <c r="N44" s="35" t="s">
        <v>193</v>
      </c>
      <c r="O44" s="35"/>
      <c r="P44" s="35"/>
      <c r="Q44" s="35"/>
      <c r="R44" s="35"/>
      <c r="S44" s="35"/>
      <c r="T44" s="35"/>
      <c r="U44" s="35" t="s">
        <v>193</v>
      </c>
      <c r="V44" s="35" t="s">
        <v>193</v>
      </c>
      <c r="W44" s="35"/>
      <c r="X44" s="35"/>
      <c r="Y44" s="35"/>
      <c r="Z44" s="35"/>
      <c r="AA44" s="35"/>
      <c r="AB44" s="35"/>
      <c r="AC44" s="35" t="s">
        <v>193</v>
      </c>
      <c r="AD44" s="35" t="s">
        <v>193</v>
      </c>
      <c r="AE44" s="35"/>
      <c r="AF44" s="35"/>
      <c r="AG44" s="35"/>
      <c r="AH44" s="35"/>
      <c r="AI44" s="35"/>
      <c r="AJ44" s="35"/>
      <c r="AK44" s="35" t="s">
        <v>193</v>
      </c>
      <c r="AL44" s="35" t="s">
        <v>193</v>
      </c>
      <c r="AM44" s="35" t="s">
        <v>193</v>
      </c>
      <c r="AN44" s="35" t="s">
        <v>193</v>
      </c>
      <c r="AO44" s="35" t="s">
        <v>193</v>
      </c>
      <c r="AP44" s="35" t="s">
        <v>193</v>
      </c>
      <c r="AQ44" s="35" t="s">
        <v>193</v>
      </c>
      <c r="AR44" s="35" t="s">
        <v>193</v>
      </c>
      <c r="AS44" s="35" t="s">
        <v>193</v>
      </c>
      <c r="AT44" s="35" t="s">
        <v>193</v>
      </c>
      <c r="AU44" s="35"/>
      <c r="AV44" s="35"/>
      <c r="AW44" s="35"/>
      <c r="AX44" s="35"/>
      <c r="AY44" s="35"/>
      <c r="AZ44" s="35"/>
      <c r="BA44" s="35"/>
      <c r="BB44" s="35"/>
      <c r="BC44" s="35" t="s">
        <v>193</v>
      </c>
      <c r="BD44" s="35" t="s">
        <v>193</v>
      </c>
      <c r="BE44" s="35"/>
      <c r="BF44" s="35"/>
      <c r="BG44" s="35"/>
      <c r="BH44" s="35"/>
      <c r="BI44" s="35"/>
      <c r="BJ44" s="35"/>
      <c r="BK44" s="35"/>
      <c r="BL44" s="35"/>
      <c r="BM44" s="35"/>
      <c r="BN44" s="35"/>
      <c r="BO44" s="35" t="s">
        <v>193</v>
      </c>
      <c r="BP44" s="35" t="s">
        <v>193</v>
      </c>
      <c r="BQ44" s="35"/>
      <c r="BR44" s="35"/>
      <c r="BS44" s="35"/>
      <c r="BT44" s="35"/>
      <c r="BU44" s="35"/>
      <c r="BV44" s="35"/>
      <c r="BW44" s="35"/>
      <c r="BX44" s="35"/>
      <c r="BY44" s="35"/>
      <c r="BZ44" s="35"/>
      <c r="CA44" s="35" t="s">
        <v>193</v>
      </c>
      <c r="CB44" s="35" t="s">
        <v>193</v>
      </c>
      <c r="CC44" s="35"/>
      <c r="CD44" s="35"/>
      <c r="CE44" s="35"/>
      <c r="CF44" s="35"/>
      <c r="CG44" s="35"/>
      <c r="CH44" s="35"/>
      <c r="CI44" s="35" t="s">
        <v>193</v>
      </c>
      <c r="CJ44" s="35" t="s">
        <v>193</v>
      </c>
      <c r="CK44" s="35" t="s">
        <v>193</v>
      </c>
      <c r="CL44" s="35" t="s">
        <v>193</v>
      </c>
      <c r="CM44" s="35" t="s">
        <v>193</v>
      </c>
      <c r="CN44" s="35" t="s">
        <v>193</v>
      </c>
      <c r="CO44" s="35" t="s">
        <v>193</v>
      </c>
      <c r="CP44" s="35" t="s">
        <v>193</v>
      </c>
      <c r="CQ44" s="35" t="s">
        <v>193</v>
      </c>
      <c r="CR44" s="35" t="s">
        <v>193</v>
      </c>
      <c r="CS44" s="35" t="s">
        <v>193</v>
      </c>
      <c r="CT44" s="35" t="s">
        <v>193</v>
      </c>
      <c r="CU44" s="35" t="s">
        <v>193</v>
      </c>
      <c r="CV44" s="35" t="s">
        <v>193</v>
      </c>
      <c r="CW44" s="35" t="s">
        <v>193</v>
      </c>
      <c r="CX44" s="35" t="s">
        <v>193</v>
      </c>
      <c r="CY44" s="35" t="s">
        <v>193</v>
      </c>
      <c r="CZ44" s="35" t="s">
        <v>193</v>
      </c>
      <c r="DA44" s="35" t="s">
        <v>193</v>
      </c>
      <c r="DB44" s="35" t="s">
        <v>193</v>
      </c>
      <c r="DC44" s="35" t="s">
        <v>193</v>
      </c>
      <c r="DD44" s="35" t="s">
        <v>193</v>
      </c>
      <c r="DE44" s="35" t="s">
        <v>193</v>
      </c>
      <c r="DF44" s="35" t="s">
        <v>193</v>
      </c>
    </row>
    <row r="45" spans="1:110" ht="18.75" hidden="1">
      <c r="A45" s="25" t="s">
        <v>175</v>
      </c>
      <c r="B45" s="33" t="s">
        <v>201</v>
      </c>
      <c r="C45" s="34" t="s">
        <v>201</v>
      </c>
      <c r="D45" s="35"/>
      <c r="E45" s="35" t="s">
        <v>193</v>
      </c>
      <c r="F45" s="35" t="s">
        <v>193</v>
      </c>
      <c r="G45" s="35"/>
      <c r="H45" s="35"/>
      <c r="I45" s="35"/>
      <c r="J45" s="35"/>
      <c r="K45" s="35"/>
      <c r="L45" s="35"/>
      <c r="M45" s="35" t="s">
        <v>193</v>
      </c>
      <c r="N45" s="35" t="s">
        <v>193</v>
      </c>
      <c r="O45" s="35"/>
      <c r="P45" s="35"/>
      <c r="Q45" s="35"/>
      <c r="R45" s="35"/>
      <c r="S45" s="35"/>
      <c r="T45" s="35"/>
      <c r="U45" s="35" t="s">
        <v>193</v>
      </c>
      <c r="V45" s="35" t="s">
        <v>193</v>
      </c>
      <c r="W45" s="35"/>
      <c r="X45" s="35"/>
      <c r="Y45" s="35"/>
      <c r="Z45" s="35"/>
      <c r="AA45" s="35"/>
      <c r="AB45" s="35"/>
      <c r="AC45" s="35" t="s">
        <v>193</v>
      </c>
      <c r="AD45" s="35" t="s">
        <v>193</v>
      </c>
      <c r="AE45" s="35"/>
      <c r="AF45" s="35"/>
      <c r="AG45" s="35"/>
      <c r="AH45" s="35"/>
      <c r="AI45" s="35"/>
      <c r="AJ45" s="35"/>
      <c r="AK45" s="35" t="s">
        <v>193</v>
      </c>
      <c r="AL45" s="35" t="s">
        <v>193</v>
      </c>
      <c r="AM45" s="35" t="s">
        <v>193</v>
      </c>
      <c r="AN45" s="35" t="s">
        <v>193</v>
      </c>
      <c r="AO45" s="35" t="s">
        <v>193</v>
      </c>
      <c r="AP45" s="35" t="s">
        <v>193</v>
      </c>
      <c r="AQ45" s="35" t="s">
        <v>193</v>
      </c>
      <c r="AR45" s="35" t="s">
        <v>193</v>
      </c>
      <c r="AS45" s="35" t="s">
        <v>193</v>
      </c>
      <c r="AT45" s="35" t="s">
        <v>193</v>
      </c>
      <c r="AU45" s="35"/>
      <c r="AV45" s="35"/>
      <c r="AW45" s="35"/>
      <c r="AX45" s="35"/>
      <c r="AY45" s="35"/>
      <c r="AZ45" s="35"/>
      <c r="BA45" s="35"/>
      <c r="BB45" s="35"/>
      <c r="BC45" s="35" t="s">
        <v>193</v>
      </c>
      <c r="BD45" s="35" t="s">
        <v>193</v>
      </c>
      <c r="BE45" s="35"/>
      <c r="BF45" s="35"/>
      <c r="BG45" s="35"/>
      <c r="BH45" s="35"/>
      <c r="BI45" s="35"/>
      <c r="BJ45" s="35"/>
      <c r="BK45" s="35"/>
      <c r="BL45" s="35"/>
      <c r="BM45" s="35"/>
      <c r="BN45" s="35"/>
      <c r="BO45" s="35" t="s">
        <v>193</v>
      </c>
      <c r="BP45" s="35" t="s">
        <v>193</v>
      </c>
      <c r="BQ45" s="35"/>
      <c r="BR45" s="35"/>
      <c r="BS45" s="35"/>
      <c r="BT45" s="35"/>
      <c r="BU45" s="35"/>
      <c r="BV45" s="35"/>
      <c r="BW45" s="35"/>
      <c r="BX45" s="35"/>
      <c r="BY45" s="35"/>
      <c r="BZ45" s="35"/>
      <c r="CA45" s="35" t="s">
        <v>193</v>
      </c>
      <c r="CB45" s="35" t="s">
        <v>193</v>
      </c>
      <c r="CC45" s="35"/>
      <c r="CD45" s="35"/>
      <c r="CE45" s="35"/>
      <c r="CF45" s="35"/>
      <c r="CG45" s="35"/>
      <c r="CH45" s="35"/>
      <c r="CI45" s="35" t="s">
        <v>193</v>
      </c>
      <c r="CJ45" s="35" t="s">
        <v>193</v>
      </c>
      <c r="CK45" s="35" t="s">
        <v>193</v>
      </c>
      <c r="CL45" s="35" t="s">
        <v>193</v>
      </c>
      <c r="CM45" s="35" t="s">
        <v>193</v>
      </c>
      <c r="CN45" s="35" t="s">
        <v>193</v>
      </c>
      <c r="CO45" s="35" t="s">
        <v>193</v>
      </c>
      <c r="CP45" s="35" t="s">
        <v>193</v>
      </c>
      <c r="CQ45" s="35" t="s">
        <v>193</v>
      </c>
      <c r="CR45" s="35" t="s">
        <v>193</v>
      </c>
      <c r="CS45" s="35" t="s">
        <v>193</v>
      </c>
      <c r="CT45" s="35" t="s">
        <v>193</v>
      </c>
      <c r="CU45" s="35" t="s">
        <v>193</v>
      </c>
      <c r="CV45" s="35" t="s">
        <v>193</v>
      </c>
      <c r="CW45" s="35" t="s">
        <v>193</v>
      </c>
      <c r="CX45" s="35" t="s">
        <v>193</v>
      </c>
      <c r="CY45" s="35" t="s">
        <v>193</v>
      </c>
      <c r="CZ45" s="35" t="s">
        <v>193</v>
      </c>
      <c r="DA45" s="35" t="s">
        <v>193</v>
      </c>
      <c r="DB45" s="35" t="s">
        <v>193</v>
      </c>
      <c r="DC45" s="35" t="s">
        <v>193</v>
      </c>
      <c r="DD45" s="35" t="s">
        <v>193</v>
      </c>
      <c r="DE45" s="35" t="s">
        <v>193</v>
      </c>
      <c r="DF45" s="35" t="s">
        <v>193</v>
      </c>
    </row>
    <row r="46" spans="1:110" ht="56.25">
      <c r="A46" s="21"/>
      <c r="B46" s="39" t="s">
        <v>208</v>
      </c>
      <c r="C46" s="40" t="s">
        <v>209</v>
      </c>
      <c r="D46" s="41" t="s">
        <v>174</v>
      </c>
      <c r="E46" s="41">
        <v>0</v>
      </c>
      <c r="F46" s="41">
        <v>0</v>
      </c>
      <c r="G46" s="41">
        <v>0</v>
      </c>
      <c r="H46" s="41">
        <v>0</v>
      </c>
      <c r="I46" s="41">
        <v>0</v>
      </c>
      <c r="J46" s="41">
        <v>0</v>
      </c>
      <c r="K46" s="41">
        <v>0</v>
      </c>
      <c r="L46" s="41">
        <v>0</v>
      </c>
      <c r="M46" s="41">
        <v>0</v>
      </c>
      <c r="N46" s="41">
        <v>0</v>
      </c>
      <c r="O46" s="41">
        <v>0</v>
      </c>
      <c r="P46" s="41">
        <v>0</v>
      </c>
      <c r="Q46" s="41">
        <v>0</v>
      </c>
      <c r="R46" s="41">
        <v>0</v>
      </c>
      <c r="S46" s="41">
        <v>0</v>
      </c>
      <c r="T46" s="41">
        <v>0</v>
      </c>
      <c r="U46" s="41">
        <v>0</v>
      </c>
      <c r="V46" s="41">
        <v>0</v>
      </c>
      <c r="W46" s="41">
        <v>0</v>
      </c>
      <c r="X46" s="41">
        <v>0</v>
      </c>
      <c r="Y46" s="41">
        <v>0</v>
      </c>
      <c r="Z46" s="41">
        <v>0</v>
      </c>
      <c r="AA46" s="41">
        <v>0</v>
      </c>
      <c r="AB46" s="41">
        <v>0</v>
      </c>
      <c r="AC46" s="41">
        <v>0</v>
      </c>
      <c r="AD46" s="41">
        <v>0</v>
      </c>
      <c r="AE46" s="41">
        <v>0</v>
      </c>
      <c r="AF46" s="41">
        <v>0</v>
      </c>
      <c r="AG46" s="41">
        <v>0</v>
      </c>
      <c r="AH46" s="41">
        <v>0</v>
      </c>
      <c r="AI46" s="41">
        <v>0</v>
      </c>
      <c r="AJ46" s="41">
        <v>0</v>
      </c>
      <c r="AK46" s="41">
        <v>0</v>
      </c>
      <c r="AL46" s="41">
        <v>0</v>
      </c>
      <c r="AM46" s="41">
        <v>0</v>
      </c>
      <c r="AN46" s="41">
        <v>0</v>
      </c>
      <c r="AO46" s="41">
        <v>0</v>
      </c>
      <c r="AP46" s="41">
        <v>0</v>
      </c>
      <c r="AQ46" s="41">
        <v>0</v>
      </c>
      <c r="AR46" s="41">
        <v>0</v>
      </c>
      <c r="AS46" s="41">
        <v>0</v>
      </c>
      <c r="AT46" s="41">
        <v>0</v>
      </c>
      <c r="AU46" s="41">
        <v>0</v>
      </c>
      <c r="AV46" s="41">
        <v>0</v>
      </c>
      <c r="AW46" s="41">
        <v>0</v>
      </c>
      <c r="AX46" s="41">
        <v>0</v>
      </c>
      <c r="AY46" s="41">
        <v>0</v>
      </c>
      <c r="AZ46" s="41">
        <v>0</v>
      </c>
      <c r="BA46" s="41">
        <v>0</v>
      </c>
      <c r="BB46" s="41">
        <v>0</v>
      </c>
      <c r="BC46" s="41">
        <v>0</v>
      </c>
      <c r="BD46" s="41">
        <v>0</v>
      </c>
      <c r="BE46" s="41">
        <v>0</v>
      </c>
      <c r="BF46" s="41">
        <v>0</v>
      </c>
      <c r="BG46" s="41">
        <v>0</v>
      </c>
      <c r="BH46" s="41">
        <v>0</v>
      </c>
      <c r="BI46" s="41">
        <v>0</v>
      </c>
      <c r="BJ46" s="41">
        <v>0</v>
      </c>
      <c r="BK46" s="41">
        <v>0</v>
      </c>
      <c r="BL46" s="41">
        <v>0</v>
      </c>
      <c r="BM46" s="41">
        <v>0</v>
      </c>
      <c r="BN46" s="41">
        <v>0</v>
      </c>
      <c r="BO46" s="41">
        <v>0</v>
      </c>
      <c r="BP46" s="41">
        <v>0</v>
      </c>
      <c r="BQ46" s="41">
        <v>0</v>
      </c>
      <c r="BR46" s="41">
        <v>0</v>
      </c>
      <c r="BS46" s="41">
        <v>0</v>
      </c>
      <c r="BT46" s="41">
        <v>0</v>
      </c>
      <c r="BU46" s="41">
        <v>0</v>
      </c>
      <c r="BV46" s="41">
        <v>0</v>
      </c>
      <c r="BW46" s="41">
        <v>0</v>
      </c>
      <c r="BX46" s="41">
        <v>0</v>
      </c>
      <c r="BY46" s="41">
        <v>0</v>
      </c>
      <c r="BZ46" s="41">
        <v>0</v>
      </c>
      <c r="CA46" s="41">
        <v>0</v>
      </c>
      <c r="CB46" s="41">
        <v>0</v>
      </c>
      <c r="CC46" s="41">
        <v>0</v>
      </c>
      <c r="CD46" s="41">
        <v>0</v>
      </c>
      <c r="CE46" s="41">
        <v>0</v>
      </c>
      <c r="CF46" s="41">
        <v>0</v>
      </c>
      <c r="CG46" s="41">
        <v>0</v>
      </c>
      <c r="CH46" s="41">
        <v>0</v>
      </c>
      <c r="CI46" s="41" t="s">
        <v>193</v>
      </c>
      <c r="CJ46" s="41" t="s">
        <v>193</v>
      </c>
      <c r="CK46" s="41">
        <v>0</v>
      </c>
      <c r="CL46" s="41">
        <v>0</v>
      </c>
      <c r="CM46" s="41">
        <v>0</v>
      </c>
      <c r="CN46" s="41">
        <v>0</v>
      </c>
      <c r="CO46" s="41">
        <v>0</v>
      </c>
      <c r="CP46" s="41">
        <v>0</v>
      </c>
      <c r="CQ46" s="41">
        <v>0</v>
      </c>
      <c r="CR46" s="41">
        <v>0</v>
      </c>
      <c r="CS46" s="41">
        <v>0</v>
      </c>
      <c r="CT46" s="41">
        <v>0</v>
      </c>
      <c r="CU46" s="41">
        <v>0</v>
      </c>
      <c r="CV46" s="41">
        <v>0</v>
      </c>
      <c r="CW46" s="41">
        <v>0</v>
      </c>
      <c r="CX46" s="41">
        <v>0</v>
      </c>
      <c r="CY46" s="41">
        <v>0</v>
      </c>
      <c r="CZ46" s="41">
        <v>0</v>
      </c>
      <c r="DA46" s="41">
        <v>0</v>
      </c>
      <c r="DB46" s="41">
        <v>0</v>
      </c>
      <c r="DC46" s="41">
        <v>0</v>
      </c>
      <c r="DD46" s="41">
        <v>0</v>
      </c>
      <c r="DE46" s="41">
        <v>0</v>
      </c>
      <c r="DF46" s="41">
        <v>0</v>
      </c>
    </row>
    <row r="47" spans="1:110" ht="37.5">
      <c r="A47" s="21"/>
      <c r="B47" s="33" t="s">
        <v>210</v>
      </c>
      <c r="C47" s="34" t="s">
        <v>211</v>
      </c>
      <c r="D47" s="35" t="s">
        <v>174</v>
      </c>
      <c r="E47" s="35">
        <v>0</v>
      </c>
      <c r="F47" s="35">
        <v>0</v>
      </c>
      <c r="G47" s="35">
        <v>0</v>
      </c>
      <c r="H47" s="35">
        <v>0</v>
      </c>
      <c r="I47" s="35">
        <v>0</v>
      </c>
      <c r="J47" s="35">
        <v>0</v>
      </c>
      <c r="K47" s="35">
        <v>0</v>
      </c>
      <c r="L47" s="35">
        <v>0</v>
      </c>
      <c r="M47" s="35">
        <v>0</v>
      </c>
      <c r="N47" s="35">
        <v>0</v>
      </c>
      <c r="O47" s="35">
        <v>0</v>
      </c>
      <c r="P47" s="35">
        <v>0</v>
      </c>
      <c r="Q47" s="35">
        <v>0</v>
      </c>
      <c r="R47" s="35">
        <v>0</v>
      </c>
      <c r="S47" s="35">
        <v>0</v>
      </c>
      <c r="T47" s="35">
        <v>0</v>
      </c>
      <c r="U47" s="35">
        <v>0</v>
      </c>
      <c r="V47" s="35">
        <v>0</v>
      </c>
      <c r="W47" s="35">
        <v>0</v>
      </c>
      <c r="X47" s="35">
        <v>0</v>
      </c>
      <c r="Y47" s="35">
        <v>0</v>
      </c>
      <c r="Z47" s="35">
        <v>0</v>
      </c>
      <c r="AA47" s="35">
        <v>0</v>
      </c>
      <c r="AB47" s="35">
        <v>0</v>
      </c>
      <c r="AC47" s="35">
        <v>0</v>
      </c>
      <c r="AD47" s="35">
        <v>0</v>
      </c>
      <c r="AE47" s="35">
        <v>0</v>
      </c>
      <c r="AF47" s="35">
        <v>0</v>
      </c>
      <c r="AG47" s="35">
        <v>0</v>
      </c>
      <c r="AH47" s="35">
        <v>0</v>
      </c>
      <c r="AI47" s="35">
        <v>0</v>
      </c>
      <c r="AJ47" s="35">
        <v>0</v>
      </c>
      <c r="AK47" s="35">
        <v>0</v>
      </c>
      <c r="AL47" s="35">
        <v>0</v>
      </c>
      <c r="AM47" s="35">
        <v>0</v>
      </c>
      <c r="AN47" s="35">
        <v>0</v>
      </c>
      <c r="AO47" s="35">
        <v>0</v>
      </c>
      <c r="AP47" s="35">
        <v>0</v>
      </c>
      <c r="AQ47" s="35">
        <v>0</v>
      </c>
      <c r="AR47" s="35">
        <v>0</v>
      </c>
      <c r="AS47" s="35">
        <v>0</v>
      </c>
      <c r="AT47" s="35">
        <v>0</v>
      </c>
      <c r="AU47" s="35">
        <v>0</v>
      </c>
      <c r="AV47" s="35">
        <v>0</v>
      </c>
      <c r="AW47" s="35">
        <v>0</v>
      </c>
      <c r="AX47" s="35">
        <v>0</v>
      </c>
      <c r="AY47" s="35">
        <v>0</v>
      </c>
      <c r="AZ47" s="35">
        <v>0</v>
      </c>
      <c r="BA47" s="35">
        <v>0</v>
      </c>
      <c r="BB47" s="35">
        <v>0</v>
      </c>
      <c r="BC47" s="35">
        <v>0</v>
      </c>
      <c r="BD47" s="35">
        <v>0</v>
      </c>
      <c r="BE47" s="35">
        <v>0</v>
      </c>
      <c r="BF47" s="35">
        <v>0</v>
      </c>
      <c r="BG47" s="35">
        <v>0</v>
      </c>
      <c r="BH47" s="35">
        <v>0</v>
      </c>
      <c r="BI47" s="35">
        <v>0</v>
      </c>
      <c r="BJ47" s="35">
        <v>0</v>
      </c>
      <c r="BK47" s="35">
        <v>0</v>
      </c>
      <c r="BL47" s="35">
        <v>0</v>
      </c>
      <c r="BM47" s="35">
        <v>0</v>
      </c>
      <c r="BN47" s="35">
        <v>0</v>
      </c>
      <c r="BO47" s="35">
        <v>0</v>
      </c>
      <c r="BP47" s="35">
        <v>0</v>
      </c>
      <c r="BQ47" s="35">
        <v>0</v>
      </c>
      <c r="BR47" s="35">
        <v>0</v>
      </c>
      <c r="BS47" s="35">
        <v>0</v>
      </c>
      <c r="BT47" s="35">
        <v>0</v>
      </c>
      <c r="BU47" s="35">
        <v>0</v>
      </c>
      <c r="BV47" s="35">
        <v>0</v>
      </c>
      <c r="BW47" s="35">
        <v>0</v>
      </c>
      <c r="BX47" s="35">
        <v>0</v>
      </c>
      <c r="BY47" s="35">
        <v>0</v>
      </c>
      <c r="BZ47" s="35">
        <v>0</v>
      </c>
      <c r="CA47" s="35">
        <v>0</v>
      </c>
      <c r="CB47" s="35">
        <v>0</v>
      </c>
      <c r="CC47" s="35">
        <v>0</v>
      </c>
      <c r="CD47" s="35">
        <v>0</v>
      </c>
      <c r="CE47" s="35">
        <v>0</v>
      </c>
      <c r="CF47" s="35">
        <v>0</v>
      </c>
      <c r="CG47" s="35">
        <v>0</v>
      </c>
      <c r="CH47" s="35">
        <v>0</v>
      </c>
      <c r="CI47" s="35" t="s">
        <v>193</v>
      </c>
      <c r="CJ47" s="35" t="s">
        <v>193</v>
      </c>
      <c r="CK47" s="35">
        <v>0</v>
      </c>
      <c r="CL47" s="35">
        <v>0</v>
      </c>
      <c r="CM47" s="35">
        <v>0</v>
      </c>
      <c r="CN47" s="35">
        <v>0</v>
      </c>
      <c r="CO47" s="35" t="s">
        <v>193</v>
      </c>
      <c r="CP47" s="35" t="s">
        <v>193</v>
      </c>
      <c r="CQ47" s="35">
        <v>0</v>
      </c>
      <c r="CR47" s="35">
        <v>0</v>
      </c>
      <c r="CS47" s="35">
        <v>0</v>
      </c>
      <c r="CT47" s="35">
        <v>0</v>
      </c>
      <c r="CU47" s="35">
        <v>0</v>
      </c>
      <c r="CV47" s="35">
        <v>0</v>
      </c>
      <c r="CW47" s="35">
        <v>0</v>
      </c>
      <c r="CX47" s="35">
        <v>0</v>
      </c>
      <c r="CY47" s="35">
        <v>0</v>
      </c>
      <c r="CZ47" s="35">
        <v>0</v>
      </c>
      <c r="DA47" s="35">
        <v>0</v>
      </c>
      <c r="DB47" s="35">
        <v>0</v>
      </c>
      <c r="DC47" s="35">
        <v>0</v>
      </c>
      <c r="DD47" s="35">
        <v>0</v>
      </c>
      <c r="DE47" s="35">
        <v>0</v>
      </c>
      <c r="DF47" s="35">
        <v>0</v>
      </c>
    </row>
    <row r="48" spans="1:110" ht="131.25">
      <c r="A48" s="21"/>
      <c r="B48" s="33" t="s">
        <v>210</v>
      </c>
      <c r="C48" s="34" t="s">
        <v>212</v>
      </c>
      <c r="D48" s="35" t="s">
        <v>174</v>
      </c>
      <c r="E48" s="35">
        <v>0</v>
      </c>
      <c r="F48" s="35">
        <v>0</v>
      </c>
      <c r="G48" s="35">
        <v>0</v>
      </c>
      <c r="H48" s="35">
        <v>0</v>
      </c>
      <c r="I48" s="35">
        <v>0</v>
      </c>
      <c r="J48" s="35">
        <v>0</v>
      </c>
      <c r="K48" s="35">
        <v>0</v>
      </c>
      <c r="L48" s="35">
        <v>0</v>
      </c>
      <c r="M48" s="35">
        <v>0</v>
      </c>
      <c r="N48" s="35">
        <v>0</v>
      </c>
      <c r="O48" s="35">
        <v>0</v>
      </c>
      <c r="P48" s="35">
        <v>0</v>
      </c>
      <c r="Q48" s="35">
        <v>0</v>
      </c>
      <c r="R48" s="35">
        <v>0</v>
      </c>
      <c r="S48" s="35">
        <v>0</v>
      </c>
      <c r="T48" s="35">
        <v>0</v>
      </c>
      <c r="U48" s="35">
        <v>0</v>
      </c>
      <c r="V48" s="35">
        <v>0</v>
      </c>
      <c r="W48" s="35">
        <v>0</v>
      </c>
      <c r="X48" s="35">
        <v>0</v>
      </c>
      <c r="Y48" s="35">
        <v>0</v>
      </c>
      <c r="Z48" s="35">
        <v>0</v>
      </c>
      <c r="AA48" s="35">
        <v>0</v>
      </c>
      <c r="AB48" s="35">
        <v>0</v>
      </c>
      <c r="AC48" s="35">
        <v>0</v>
      </c>
      <c r="AD48" s="35">
        <v>0</v>
      </c>
      <c r="AE48" s="35">
        <v>0</v>
      </c>
      <c r="AF48" s="35">
        <v>0</v>
      </c>
      <c r="AG48" s="35">
        <v>0</v>
      </c>
      <c r="AH48" s="35">
        <v>0</v>
      </c>
      <c r="AI48" s="35">
        <v>0</v>
      </c>
      <c r="AJ48" s="35">
        <v>0</v>
      </c>
      <c r="AK48" s="35">
        <v>0</v>
      </c>
      <c r="AL48" s="35">
        <v>0</v>
      </c>
      <c r="AM48" s="35">
        <v>0</v>
      </c>
      <c r="AN48" s="35">
        <v>0</v>
      </c>
      <c r="AO48" s="35">
        <v>0</v>
      </c>
      <c r="AP48" s="35">
        <v>0</v>
      </c>
      <c r="AQ48" s="35">
        <v>0</v>
      </c>
      <c r="AR48" s="35">
        <v>0</v>
      </c>
      <c r="AS48" s="35">
        <v>0</v>
      </c>
      <c r="AT48" s="35">
        <v>0</v>
      </c>
      <c r="AU48" s="35">
        <v>0</v>
      </c>
      <c r="AV48" s="35">
        <v>0</v>
      </c>
      <c r="AW48" s="35">
        <v>0</v>
      </c>
      <c r="AX48" s="35">
        <v>0</v>
      </c>
      <c r="AY48" s="35">
        <v>0</v>
      </c>
      <c r="AZ48" s="35">
        <v>0</v>
      </c>
      <c r="BA48" s="35">
        <v>0</v>
      </c>
      <c r="BB48" s="35">
        <v>0</v>
      </c>
      <c r="BC48" s="35">
        <v>0</v>
      </c>
      <c r="BD48" s="35">
        <v>0</v>
      </c>
      <c r="BE48" s="35">
        <v>0</v>
      </c>
      <c r="BF48" s="35">
        <v>0</v>
      </c>
      <c r="BG48" s="35">
        <v>0</v>
      </c>
      <c r="BH48" s="35">
        <v>0</v>
      </c>
      <c r="BI48" s="35">
        <v>0</v>
      </c>
      <c r="BJ48" s="35">
        <v>0</v>
      </c>
      <c r="BK48" s="35">
        <v>0</v>
      </c>
      <c r="BL48" s="35">
        <v>0</v>
      </c>
      <c r="BM48" s="35">
        <v>0</v>
      </c>
      <c r="BN48" s="35">
        <v>0</v>
      </c>
      <c r="BO48" s="35">
        <v>0</v>
      </c>
      <c r="BP48" s="35">
        <v>0</v>
      </c>
      <c r="BQ48" s="35">
        <v>0</v>
      </c>
      <c r="BR48" s="35">
        <v>0</v>
      </c>
      <c r="BS48" s="35">
        <v>0</v>
      </c>
      <c r="BT48" s="35">
        <v>0</v>
      </c>
      <c r="BU48" s="35">
        <v>0</v>
      </c>
      <c r="BV48" s="35">
        <v>0</v>
      </c>
      <c r="BW48" s="35">
        <v>0</v>
      </c>
      <c r="BX48" s="35">
        <v>0</v>
      </c>
      <c r="BY48" s="35">
        <v>0</v>
      </c>
      <c r="BZ48" s="35">
        <v>0</v>
      </c>
      <c r="CA48" s="35">
        <v>0</v>
      </c>
      <c r="CB48" s="35">
        <v>0</v>
      </c>
      <c r="CC48" s="35">
        <v>0</v>
      </c>
      <c r="CD48" s="35">
        <v>0</v>
      </c>
      <c r="CE48" s="35">
        <v>0</v>
      </c>
      <c r="CF48" s="35">
        <v>0</v>
      </c>
      <c r="CG48" s="35">
        <v>0</v>
      </c>
      <c r="CH48" s="35">
        <v>0</v>
      </c>
      <c r="CI48" s="35" t="s">
        <v>193</v>
      </c>
      <c r="CJ48" s="35" t="s">
        <v>193</v>
      </c>
      <c r="CK48" s="35">
        <v>0</v>
      </c>
      <c r="CL48" s="35">
        <v>0</v>
      </c>
      <c r="CM48" s="35">
        <v>0</v>
      </c>
      <c r="CN48" s="35">
        <v>0</v>
      </c>
      <c r="CO48" s="35" t="s">
        <v>193</v>
      </c>
      <c r="CP48" s="35" t="s">
        <v>193</v>
      </c>
      <c r="CQ48" s="35">
        <v>0</v>
      </c>
      <c r="CR48" s="35">
        <v>0</v>
      </c>
      <c r="CS48" s="35">
        <v>0</v>
      </c>
      <c r="CT48" s="35">
        <v>0</v>
      </c>
      <c r="CU48" s="35">
        <v>0</v>
      </c>
      <c r="CV48" s="35">
        <v>0</v>
      </c>
      <c r="CW48" s="35">
        <v>0</v>
      </c>
      <c r="CX48" s="35">
        <v>0</v>
      </c>
      <c r="CY48" s="35">
        <v>0</v>
      </c>
      <c r="CZ48" s="35">
        <v>0</v>
      </c>
      <c r="DA48" s="35">
        <v>0</v>
      </c>
      <c r="DB48" s="35">
        <v>0</v>
      </c>
      <c r="DC48" s="35">
        <v>0</v>
      </c>
      <c r="DD48" s="35">
        <v>0</v>
      </c>
      <c r="DE48" s="35">
        <v>0</v>
      </c>
      <c r="DF48" s="35">
        <v>0</v>
      </c>
    </row>
    <row r="49" spans="1:110" ht="18.75" hidden="1">
      <c r="A49" s="25" t="s">
        <v>175</v>
      </c>
      <c r="B49" s="33" t="s">
        <v>210</v>
      </c>
      <c r="C49" s="42" t="s">
        <v>200</v>
      </c>
      <c r="D49" s="35"/>
      <c r="E49" s="35" t="s">
        <v>193</v>
      </c>
      <c r="F49" s="35" t="s">
        <v>193</v>
      </c>
      <c r="G49" s="35"/>
      <c r="H49" s="35"/>
      <c r="I49" s="35"/>
      <c r="J49" s="35"/>
      <c r="K49" s="35"/>
      <c r="L49" s="35"/>
      <c r="M49" s="35" t="s">
        <v>193</v>
      </c>
      <c r="N49" s="35" t="s">
        <v>193</v>
      </c>
      <c r="O49" s="35"/>
      <c r="P49" s="35"/>
      <c r="Q49" s="35"/>
      <c r="R49" s="35"/>
      <c r="S49" s="35"/>
      <c r="T49" s="35"/>
      <c r="U49" s="35" t="s">
        <v>193</v>
      </c>
      <c r="V49" s="35" t="s">
        <v>193</v>
      </c>
      <c r="W49" s="35"/>
      <c r="X49" s="35"/>
      <c r="Y49" s="35"/>
      <c r="Z49" s="35"/>
      <c r="AA49" s="35"/>
      <c r="AB49" s="35"/>
      <c r="AC49" s="35" t="s">
        <v>193</v>
      </c>
      <c r="AD49" s="35" t="s">
        <v>193</v>
      </c>
      <c r="AE49" s="35"/>
      <c r="AF49" s="35"/>
      <c r="AG49" s="35"/>
      <c r="AH49" s="35"/>
      <c r="AI49" s="35"/>
      <c r="AJ49" s="35"/>
      <c r="AK49" s="35" t="s">
        <v>193</v>
      </c>
      <c r="AL49" s="35" t="s">
        <v>193</v>
      </c>
      <c r="AM49" s="35" t="s">
        <v>193</v>
      </c>
      <c r="AN49" s="35" t="s">
        <v>193</v>
      </c>
      <c r="AO49" s="35" t="s">
        <v>193</v>
      </c>
      <c r="AP49" s="35" t="s">
        <v>193</v>
      </c>
      <c r="AQ49" s="35" t="s">
        <v>193</v>
      </c>
      <c r="AR49" s="35" t="s">
        <v>193</v>
      </c>
      <c r="AS49" s="35" t="s">
        <v>193</v>
      </c>
      <c r="AT49" s="35" t="s">
        <v>193</v>
      </c>
      <c r="AU49" s="35"/>
      <c r="AV49" s="35"/>
      <c r="AW49" s="35"/>
      <c r="AX49" s="35"/>
      <c r="AY49" s="35"/>
      <c r="AZ49" s="35"/>
      <c r="BA49" s="35"/>
      <c r="BB49" s="35"/>
      <c r="BC49" s="35" t="s">
        <v>193</v>
      </c>
      <c r="BD49" s="35" t="s">
        <v>193</v>
      </c>
      <c r="BE49" s="35"/>
      <c r="BF49" s="35"/>
      <c r="BG49" s="35"/>
      <c r="BH49" s="35"/>
      <c r="BI49" s="35"/>
      <c r="BJ49" s="35"/>
      <c r="BK49" s="35"/>
      <c r="BL49" s="35"/>
      <c r="BM49" s="35"/>
      <c r="BN49" s="35"/>
      <c r="BO49" s="35" t="s">
        <v>193</v>
      </c>
      <c r="BP49" s="35" t="s">
        <v>193</v>
      </c>
      <c r="BQ49" s="35"/>
      <c r="BR49" s="35"/>
      <c r="BS49" s="35"/>
      <c r="BT49" s="35"/>
      <c r="BU49" s="35"/>
      <c r="BV49" s="35"/>
      <c r="BW49" s="35"/>
      <c r="BX49" s="35"/>
      <c r="BY49" s="35"/>
      <c r="BZ49" s="35"/>
      <c r="CA49" s="35" t="s">
        <v>193</v>
      </c>
      <c r="CB49" s="35" t="s">
        <v>193</v>
      </c>
      <c r="CC49" s="35"/>
      <c r="CD49" s="35"/>
      <c r="CE49" s="35"/>
      <c r="CF49" s="35"/>
      <c r="CG49" s="35"/>
      <c r="CH49" s="35"/>
      <c r="CI49" s="35" t="s">
        <v>193</v>
      </c>
      <c r="CJ49" s="35" t="s">
        <v>193</v>
      </c>
      <c r="CK49" s="35" t="s">
        <v>193</v>
      </c>
      <c r="CL49" s="35" t="s">
        <v>193</v>
      </c>
      <c r="CM49" s="35" t="s">
        <v>193</v>
      </c>
      <c r="CN49" s="35" t="s">
        <v>193</v>
      </c>
      <c r="CO49" s="35" t="s">
        <v>193</v>
      </c>
      <c r="CP49" s="35" t="s">
        <v>193</v>
      </c>
      <c r="CQ49" s="35" t="s">
        <v>193</v>
      </c>
      <c r="CR49" s="35" t="s">
        <v>193</v>
      </c>
      <c r="CS49" s="35" t="s">
        <v>193</v>
      </c>
      <c r="CT49" s="35" t="s">
        <v>193</v>
      </c>
      <c r="CU49" s="35" t="s">
        <v>193</v>
      </c>
      <c r="CV49" s="35" t="s">
        <v>193</v>
      </c>
      <c r="CW49" s="35" t="s">
        <v>193</v>
      </c>
      <c r="CX49" s="35" t="s">
        <v>193</v>
      </c>
      <c r="CY49" s="35" t="s">
        <v>193</v>
      </c>
      <c r="CZ49" s="35" t="s">
        <v>193</v>
      </c>
      <c r="DA49" s="35" t="s">
        <v>193</v>
      </c>
      <c r="DB49" s="35" t="s">
        <v>193</v>
      </c>
      <c r="DC49" s="35" t="s">
        <v>193</v>
      </c>
      <c r="DD49" s="35" t="s">
        <v>193</v>
      </c>
      <c r="DE49" s="35" t="s">
        <v>193</v>
      </c>
      <c r="DF49" s="35" t="s">
        <v>193</v>
      </c>
    </row>
    <row r="50" spans="1:110" ht="18.75" hidden="1">
      <c r="A50" s="25" t="s">
        <v>175</v>
      </c>
      <c r="B50" s="33" t="s">
        <v>210</v>
      </c>
      <c r="C50" s="42" t="s">
        <v>200</v>
      </c>
      <c r="D50" s="35"/>
      <c r="E50" s="35" t="s">
        <v>193</v>
      </c>
      <c r="F50" s="35" t="s">
        <v>193</v>
      </c>
      <c r="G50" s="35"/>
      <c r="H50" s="35"/>
      <c r="I50" s="35"/>
      <c r="J50" s="35"/>
      <c r="K50" s="35"/>
      <c r="L50" s="35"/>
      <c r="M50" s="35" t="s">
        <v>193</v>
      </c>
      <c r="N50" s="35" t="s">
        <v>193</v>
      </c>
      <c r="O50" s="35"/>
      <c r="P50" s="35"/>
      <c r="Q50" s="35"/>
      <c r="R50" s="35"/>
      <c r="S50" s="35"/>
      <c r="T50" s="35"/>
      <c r="U50" s="35" t="s">
        <v>193</v>
      </c>
      <c r="V50" s="35" t="s">
        <v>193</v>
      </c>
      <c r="W50" s="35"/>
      <c r="X50" s="35"/>
      <c r="Y50" s="35"/>
      <c r="Z50" s="35"/>
      <c r="AA50" s="35"/>
      <c r="AB50" s="35"/>
      <c r="AC50" s="35" t="s">
        <v>193</v>
      </c>
      <c r="AD50" s="35" t="s">
        <v>193</v>
      </c>
      <c r="AE50" s="35"/>
      <c r="AF50" s="35"/>
      <c r="AG50" s="35"/>
      <c r="AH50" s="35"/>
      <c r="AI50" s="35"/>
      <c r="AJ50" s="35"/>
      <c r="AK50" s="35" t="s">
        <v>193</v>
      </c>
      <c r="AL50" s="35" t="s">
        <v>193</v>
      </c>
      <c r="AM50" s="35" t="s">
        <v>193</v>
      </c>
      <c r="AN50" s="35" t="s">
        <v>193</v>
      </c>
      <c r="AO50" s="35" t="s">
        <v>193</v>
      </c>
      <c r="AP50" s="35" t="s">
        <v>193</v>
      </c>
      <c r="AQ50" s="35" t="s">
        <v>193</v>
      </c>
      <c r="AR50" s="35" t="s">
        <v>193</v>
      </c>
      <c r="AS50" s="35" t="s">
        <v>193</v>
      </c>
      <c r="AT50" s="35" t="s">
        <v>193</v>
      </c>
      <c r="AU50" s="35"/>
      <c r="AV50" s="35"/>
      <c r="AW50" s="35"/>
      <c r="AX50" s="35"/>
      <c r="AY50" s="35"/>
      <c r="AZ50" s="35"/>
      <c r="BA50" s="35"/>
      <c r="BB50" s="35"/>
      <c r="BC50" s="35" t="s">
        <v>193</v>
      </c>
      <c r="BD50" s="35" t="s">
        <v>193</v>
      </c>
      <c r="BE50" s="35"/>
      <c r="BF50" s="35"/>
      <c r="BG50" s="35"/>
      <c r="BH50" s="35"/>
      <c r="BI50" s="35"/>
      <c r="BJ50" s="35"/>
      <c r="BK50" s="35"/>
      <c r="BL50" s="35"/>
      <c r="BM50" s="35"/>
      <c r="BN50" s="35"/>
      <c r="BO50" s="35" t="s">
        <v>193</v>
      </c>
      <c r="BP50" s="35" t="s">
        <v>193</v>
      </c>
      <c r="BQ50" s="35"/>
      <c r="BR50" s="35"/>
      <c r="BS50" s="35"/>
      <c r="BT50" s="35"/>
      <c r="BU50" s="35"/>
      <c r="BV50" s="35"/>
      <c r="BW50" s="35"/>
      <c r="BX50" s="35"/>
      <c r="BY50" s="35"/>
      <c r="BZ50" s="35"/>
      <c r="CA50" s="35" t="s">
        <v>193</v>
      </c>
      <c r="CB50" s="35" t="s">
        <v>193</v>
      </c>
      <c r="CC50" s="35"/>
      <c r="CD50" s="35"/>
      <c r="CE50" s="35"/>
      <c r="CF50" s="35"/>
      <c r="CG50" s="35"/>
      <c r="CH50" s="35"/>
      <c r="CI50" s="35" t="s">
        <v>193</v>
      </c>
      <c r="CJ50" s="35" t="s">
        <v>193</v>
      </c>
      <c r="CK50" s="35" t="s">
        <v>193</v>
      </c>
      <c r="CL50" s="35" t="s">
        <v>193</v>
      </c>
      <c r="CM50" s="35" t="s">
        <v>193</v>
      </c>
      <c r="CN50" s="35" t="s">
        <v>193</v>
      </c>
      <c r="CO50" s="35" t="s">
        <v>193</v>
      </c>
      <c r="CP50" s="35" t="s">
        <v>193</v>
      </c>
      <c r="CQ50" s="35" t="s">
        <v>193</v>
      </c>
      <c r="CR50" s="35" t="s">
        <v>193</v>
      </c>
      <c r="CS50" s="35" t="s">
        <v>193</v>
      </c>
      <c r="CT50" s="35" t="s">
        <v>193</v>
      </c>
      <c r="CU50" s="35" t="s">
        <v>193</v>
      </c>
      <c r="CV50" s="35" t="s">
        <v>193</v>
      </c>
      <c r="CW50" s="35" t="s">
        <v>193</v>
      </c>
      <c r="CX50" s="35" t="s">
        <v>193</v>
      </c>
      <c r="CY50" s="35" t="s">
        <v>193</v>
      </c>
      <c r="CZ50" s="35" t="s">
        <v>193</v>
      </c>
      <c r="DA50" s="35" t="s">
        <v>193</v>
      </c>
      <c r="DB50" s="35" t="s">
        <v>193</v>
      </c>
      <c r="DC50" s="35" t="s">
        <v>193</v>
      </c>
      <c r="DD50" s="35" t="s">
        <v>193</v>
      </c>
      <c r="DE50" s="35" t="s">
        <v>193</v>
      </c>
      <c r="DF50" s="35" t="s">
        <v>193</v>
      </c>
    </row>
    <row r="51" spans="1:110" ht="18.75" hidden="1">
      <c r="A51" s="25" t="s">
        <v>175</v>
      </c>
      <c r="B51" s="33" t="s">
        <v>201</v>
      </c>
      <c r="C51" s="34" t="s">
        <v>201</v>
      </c>
      <c r="D51" s="35"/>
      <c r="E51" s="35" t="s">
        <v>193</v>
      </c>
      <c r="F51" s="35" t="s">
        <v>193</v>
      </c>
      <c r="G51" s="35"/>
      <c r="H51" s="35"/>
      <c r="I51" s="35"/>
      <c r="J51" s="35"/>
      <c r="K51" s="35"/>
      <c r="L51" s="35"/>
      <c r="M51" s="35" t="s">
        <v>193</v>
      </c>
      <c r="N51" s="35" t="s">
        <v>193</v>
      </c>
      <c r="O51" s="35"/>
      <c r="P51" s="35"/>
      <c r="Q51" s="35"/>
      <c r="R51" s="35"/>
      <c r="S51" s="35"/>
      <c r="T51" s="35"/>
      <c r="U51" s="35" t="s">
        <v>193</v>
      </c>
      <c r="V51" s="35" t="s">
        <v>193</v>
      </c>
      <c r="W51" s="35"/>
      <c r="X51" s="35"/>
      <c r="Y51" s="35"/>
      <c r="Z51" s="35"/>
      <c r="AA51" s="35"/>
      <c r="AB51" s="35"/>
      <c r="AC51" s="35" t="s">
        <v>193</v>
      </c>
      <c r="AD51" s="35" t="s">
        <v>193</v>
      </c>
      <c r="AE51" s="35"/>
      <c r="AF51" s="35"/>
      <c r="AG51" s="35"/>
      <c r="AH51" s="35"/>
      <c r="AI51" s="35"/>
      <c r="AJ51" s="35"/>
      <c r="AK51" s="35" t="s">
        <v>193</v>
      </c>
      <c r="AL51" s="35" t="s">
        <v>193</v>
      </c>
      <c r="AM51" s="35" t="s">
        <v>193</v>
      </c>
      <c r="AN51" s="35" t="s">
        <v>193</v>
      </c>
      <c r="AO51" s="35" t="s">
        <v>193</v>
      </c>
      <c r="AP51" s="35" t="s">
        <v>193</v>
      </c>
      <c r="AQ51" s="35" t="s">
        <v>193</v>
      </c>
      <c r="AR51" s="35" t="s">
        <v>193</v>
      </c>
      <c r="AS51" s="35" t="s">
        <v>193</v>
      </c>
      <c r="AT51" s="35" t="s">
        <v>193</v>
      </c>
      <c r="AU51" s="35"/>
      <c r="AV51" s="35"/>
      <c r="AW51" s="35"/>
      <c r="AX51" s="35"/>
      <c r="AY51" s="35"/>
      <c r="AZ51" s="35"/>
      <c r="BA51" s="35"/>
      <c r="BB51" s="35"/>
      <c r="BC51" s="35" t="s">
        <v>193</v>
      </c>
      <c r="BD51" s="35" t="s">
        <v>193</v>
      </c>
      <c r="BE51" s="35"/>
      <c r="BF51" s="35"/>
      <c r="BG51" s="35"/>
      <c r="BH51" s="35"/>
      <c r="BI51" s="35"/>
      <c r="BJ51" s="35"/>
      <c r="BK51" s="35"/>
      <c r="BL51" s="35"/>
      <c r="BM51" s="35"/>
      <c r="BN51" s="35"/>
      <c r="BO51" s="35" t="s">
        <v>193</v>
      </c>
      <c r="BP51" s="35" t="s">
        <v>193</v>
      </c>
      <c r="BQ51" s="35"/>
      <c r="BR51" s="35"/>
      <c r="BS51" s="35"/>
      <c r="BT51" s="35"/>
      <c r="BU51" s="35"/>
      <c r="BV51" s="35"/>
      <c r="BW51" s="35"/>
      <c r="BX51" s="35"/>
      <c r="BY51" s="35"/>
      <c r="BZ51" s="35"/>
      <c r="CA51" s="35" t="s">
        <v>193</v>
      </c>
      <c r="CB51" s="35" t="s">
        <v>193</v>
      </c>
      <c r="CC51" s="35"/>
      <c r="CD51" s="35"/>
      <c r="CE51" s="35"/>
      <c r="CF51" s="35"/>
      <c r="CG51" s="35"/>
      <c r="CH51" s="35"/>
      <c r="CI51" s="35" t="s">
        <v>193</v>
      </c>
      <c r="CJ51" s="35" t="s">
        <v>193</v>
      </c>
      <c r="CK51" s="35" t="s">
        <v>193</v>
      </c>
      <c r="CL51" s="35" t="s">
        <v>193</v>
      </c>
      <c r="CM51" s="35" t="s">
        <v>193</v>
      </c>
      <c r="CN51" s="35" t="s">
        <v>193</v>
      </c>
      <c r="CO51" s="35" t="s">
        <v>193</v>
      </c>
      <c r="CP51" s="35" t="s">
        <v>193</v>
      </c>
      <c r="CQ51" s="35" t="s">
        <v>193</v>
      </c>
      <c r="CR51" s="35" t="s">
        <v>193</v>
      </c>
      <c r="CS51" s="35" t="s">
        <v>193</v>
      </c>
      <c r="CT51" s="35" t="s">
        <v>193</v>
      </c>
      <c r="CU51" s="35" t="s">
        <v>193</v>
      </c>
      <c r="CV51" s="35" t="s">
        <v>193</v>
      </c>
      <c r="CW51" s="35" t="s">
        <v>193</v>
      </c>
      <c r="CX51" s="35" t="s">
        <v>193</v>
      </c>
      <c r="CY51" s="35" t="s">
        <v>193</v>
      </c>
      <c r="CZ51" s="35" t="s">
        <v>193</v>
      </c>
      <c r="DA51" s="35" t="s">
        <v>193</v>
      </c>
      <c r="DB51" s="35" t="s">
        <v>193</v>
      </c>
      <c r="DC51" s="35" t="s">
        <v>193</v>
      </c>
      <c r="DD51" s="35" t="s">
        <v>193</v>
      </c>
      <c r="DE51" s="35" t="s">
        <v>193</v>
      </c>
      <c r="DF51" s="35" t="s">
        <v>193</v>
      </c>
    </row>
    <row r="52" spans="1:110" ht="112.5">
      <c r="A52" s="21"/>
      <c r="B52" s="33" t="s">
        <v>210</v>
      </c>
      <c r="C52" s="34" t="s">
        <v>213</v>
      </c>
      <c r="D52" s="35" t="s">
        <v>174</v>
      </c>
      <c r="E52" s="35">
        <v>0</v>
      </c>
      <c r="F52" s="35">
        <v>0</v>
      </c>
      <c r="G52" s="35">
        <v>0</v>
      </c>
      <c r="H52" s="35">
        <v>0</v>
      </c>
      <c r="I52" s="35">
        <v>0</v>
      </c>
      <c r="J52" s="35">
        <v>0</v>
      </c>
      <c r="K52" s="35">
        <v>0</v>
      </c>
      <c r="L52" s="35">
        <v>0</v>
      </c>
      <c r="M52" s="35">
        <v>0</v>
      </c>
      <c r="N52" s="35">
        <v>0</v>
      </c>
      <c r="O52" s="35">
        <v>0</v>
      </c>
      <c r="P52" s="35">
        <v>0</v>
      </c>
      <c r="Q52" s="35">
        <v>0</v>
      </c>
      <c r="R52" s="35">
        <v>0</v>
      </c>
      <c r="S52" s="35">
        <v>0</v>
      </c>
      <c r="T52" s="35">
        <v>0</v>
      </c>
      <c r="U52" s="35">
        <v>0</v>
      </c>
      <c r="V52" s="35">
        <v>0</v>
      </c>
      <c r="W52" s="35">
        <v>0</v>
      </c>
      <c r="X52" s="35">
        <v>0</v>
      </c>
      <c r="Y52" s="35">
        <v>0</v>
      </c>
      <c r="Z52" s="35">
        <v>0</v>
      </c>
      <c r="AA52" s="35">
        <v>0</v>
      </c>
      <c r="AB52" s="35">
        <v>0</v>
      </c>
      <c r="AC52" s="35">
        <v>0</v>
      </c>
      <c r="AD52" s="35">
        <v>0</v>
      </c>
      <c r="AE52" s="35">
        <v>0</v>
      </c>
      <c r="AF52" s="35">
        <v>0</v>
      </c>
      <c r="AG52" s="35">
        <v>0</v>
      </c>
      <c r="AH52" s="35">
        <v>0</v>
      </c>
      <c r="AI52" s="35">
        <v>0</v>
      </c>
      <c r="AJ52" s="35">
        <v>0</v>
      </c>
      <c r="AK52" s="35">
        <v>0</v>
      </c>
      <c r="AL52" s="35">
        <v>0</v>
      </c>
      <c r="AM52" s="35">
        <v>0</v>
      </c>
      <c r="AN52" s="35">
        <v>0</v>
      </c>
      <c r="AO52" s="35">
        <v>0</v>
      </c>
      <c r="AP52" s="35">
        <v>0</v>
      </c>
      <c r="AQ52" s="35">
        <v>0</v>
      </c>
      <c r="AR52" s="35">
        <v>0</v>
      </c>
      <c r="AS52" s="35">
        <v>0</v>
      </c>
      <c r="AT52" s="35">
        <v>0</v>
      </c>
      <c r="AU52" s="35">
        <v>0</v>
      </c>
      <c r="AV52" s="35">
        <v>0</v>
      </c>
      <c r="AW52" s="35">
        <v>0</v>
      </c>
      <c r="AX52" s="35">
        <v>0</v>
      </c>
      <c r="AY52" s="35">
        <v>0</v>
      </c>
      <c r="AZ52" s="35">
        <v>0</v>
      </c>
      <c r="BA52" s="35">
        <v>0</v>
      </c>
      <c r="BB52" s="35">
        <v>0</v>
      </c>
      <c r="BC52" s="35">
        <v>0</v>
      </c>
      <c r="BD52" s="35">
        <v>0</v>
      </c>
      <c r="BE52" s="35">
        <v>0</v>
      </c>
      <c r="BF52" s="35">
        <v>0</v>
      </c>
      <c r="BG52" s="35">
        <v>0</v>
      </c>
      <c r="BH52" s="35">
        <v>0</v>
      </c>
      <c r="BI52" s="35">
        <v>0</v>
      </c>
      <c r="BJ52" s="35">
        <v>0</v>
      </c>
      <c r="BK52" s="35">
        <v>0</v>
      </c>
      <c r="BL52" s="35">
        <v>0</v>
      </c>
      <c r="BM52" s="35">
        <v>0</v>
      </c>
      <c r="BN52" s="35">
        <v>0</v>
      </c>
      <c r="BO52" s="35">
        <v>0</v>
      </c>
      <c r="BP52" s="35">
        <v>0</v>
      </c>
      <c r="BQ52" s="35">
        <v>0</v>
      </c>
      <c r="BR52" s="35">
        <v>0</v>
      </c>
      <c r="BS52" s="35">
        <v>0</v>
      </c>
      <c r="BT52" s="35">
        <v>0</v>
      </c>
      <c r="BU52" s="35">
        <v>0</v>
      </c>
      <c r="BV52" s="35">
        <v>0</v>
      </c>
      <c r="BW52" s="35">
        <v>0</v>
      </c>
      <c r="BX52" s="35">
        <v>0</v>
      </c>
      <c r="BY52" s="35">
        <v>0</v>
      </c>
      <c r="BZ52" s="35">
        <v>0</v>
      </c>
      <c r="CA52" s="35">
        <v>0</v>
      </c>
      <c r="CB52" s="35">
        <v>0</v>
      </c>
      <c r="CC52" s="35">
        <v>0</v>
      </c>
      <c r="CD52" s="35">
        <v>0</v>
      </c>
      <c r="CE52" s="35">
        <v>0</v>
      </c>
      <c r="CF52" s="35">
        <v>0</v>
      </c>
      <c r="CG52" s="35">
        <v>0</v>
      </c>
      <c r="CH52" s="35">
        <v>0</v>
      </c>
      <c r="CI52" s="35" t="s">
        <v>193</v>
      </c>
      <c r="CJ52" s="35" t="s">
        <v>193</v>
      </c>
      <c r="CK52" s="35">
        <v>0</v>
      </c>
      <c r="CL52" s="35">
        <v>0</v>
      </c>
      <c r="CM52" s="35">
        <v>0</v>
      </c>
      <c r="CN52" s="35">
        <v>0</v>
      </c>
      <c r="CO52" s="35" t="s">
        <v>193</v>
      </c>
      <c r="CP52" s="35" t="s">
        <v>193</v>
      </c>
      <c r="CQ52" s="35">
        <v>0</v>
      </c>
      <c r="CR52" s="35">
        <v>0</v>
      </c>
      <c r="CS52" s="35">
        <v>0</v>
      </c>
      <c r="CT52" s="35">
        <v>0</v>
      </c>
      <c r="CU52" s="35">
        <v>0</v>
      </c>
      <c r="CV52" s="35">
        <v>0</v>
      </c>
      <c r="CW52" s="35">
        <v>0</v>
      </c>
      <c r="CX52" s="35">
        <v>0</v>
      </c>
      <c r="CY52" s="35">
        <v>0</v>
      </c>
      <c r="CZ52" s="35">
        <v>0</v>
      </c>
      <c r="DA52" s="35">
        <v>0</v>
      </c>
      <c r="DB52" s="35">
        <v>0</v>
      </c>
      <c r="DC52" s="35">
        <v>0</v>
      </c>
      <c r="DD52" s="35">
        <v>0</v>
      </c>
      <c r="DE52" s="35">
        <v>0</v>
      </c>
      <c r="DF52" s="35">
        <v>0</v>
      </c>
    </row>
    <row r="53" spans="1:110" ht="18.75" hidden="1">
      <c r="A53" s="25" t="s">
        <v>175</v>
      </c>
      <c r="B53" s="33" t="s">
        <v>210</v>
      </c>
      <c r="C53" s="42" t="s">
        <v>200</v>
      </c>
      <c r="D53" s="35"/>
      <c r="E53" s="35" t="s">
        <v>193</v>
      </c>
      <c r="F53" s="35" t="s">
        <v>193</v>
      </c>
      <c r="G53" s="35"/>
      <c r="H53" s="35"/>
      <c r="I53" s="35"/>
      <c r="J53" s="35"/>
      <c r="K53" s="35"/>
      <c r="L53" s="35"/>
      <c r="M53" s="35" t="s">
        <v>193</v>
      </c>
      <c r="N53" s="35" t="s">
        <v>193</v>
      </c>
      <c r="O53" s="35"/>
      <c r="P53" s="35"/>
      <c r="Q53" s="35"/>
      <c r="R53" s="35"/>
      <c r="S53" s="35"/>
      <c r="T53" s="35"/>
      <c r="U53" s="35" t="s">
        <v>193</v>
      </c>
      <c r="V53" s="35" t="s">
        <v>193</v>
      </c>
      <c r="W53" s="35"/>
      <c r="X53" s="35"/>
      <c r="Y53" s="35"/>
      <c r="Z53" s="35"/>
      <c r="AA53" s="35"/>
      <c r="AB53" s="35"/>
      <c r="AC53" s="35" t="s">
        <v>193</v>
      </c>
      <c r="AD53" s="35" t="s">
        <v>193</v>
      </c>
      <c r="AE53" s="35"/>
      <c r="AF53" s="35"/>
      <c r="AG53" s="35"/>
      <c r="AH53" s="35"/>
      <c r="AI53" s="35"/>
      <c r="AJ53" s="35"/>
      <c r="AK53" s="35" t="s">
        <v>193</v>
      </c>
      <c r="AL53" s="35" t="s">
        <v>193</v>
      </c>
      <c r="AM53" s="35" t="s">
        <v>193</v>
      </c>
      <c r="AN53" s="35" t="s">
        <v>193</v>
      </c>
      <c r="AO53" s="35" t="s">
        <v>193</v>
      </c>
      <c r="AP53" s="35" t="s">
        <v>193</v>
      </c>
      <c r="AQ53" s="35" t="s">
        <v>193</v>
      </c>
      <c r="AR53" s="35" t="s">
        <v>193</v>
      </c>
      <c r="AS53" s="35" t="s">
        <v>193</v>
      </c>
      <c r="AT53" s="35" t="s">
        <v>193</v>
      </c>
      <c r="AU53" s="35"/>
      <c r="AV53" s="35"/>
      <c r="AW53" s="35"/>
      <c r="AX53" s="35"/>
      <c r="AY53" s="35"/>
      <c r="AZ53" s="35"/>
      <c r="BA53" s="35"/>
      <c r="BB53" s="35"/>
      <c r="BC53" s="35" t="s">
        <v>193</v>
      </c>
      <c r="BD53" s="35" t="s">
        <v>193</v>
      </c>
      <c r="BE53" s="35"/>
      <c r="BF53" s="35"/>
      <c r="BG53" s="35"/>
      <c r="BH53" s="35"/>
      <c r="BI53" s="35"/>
      <c r="BJ53" s="35"/>
      <c r="BK53" s="35"/>
      <c r="BL53" s="35"/>
      <c r="BM53" s="35"/>
      <c r="BN53" s="35"/>
      <c r="BO53" s="35" t="s">
        <v>193</v>
      </c>
      <c r="BP53" s="35" t="s">
        <v>193</v>
      </c>
      <c r="BQ53" s="35"/>
      <c r="BR53" s="35"/>
      <c r="BS53" s="35"/>
      <c r="BT53" s="35"/>
      <c r="BU53" s="35"/>
      <c r="BV53" s="35"/>
      <c r="BW53" s="35"/>
      <c r="BX53" s="35"/>
      <c r="BY53" s="35"/>
      <c r="BZ53" s="35"/>
      <c r="CA53" s="35" t="s">
        <v>193</v>
      </c>
      <c r="CB53" s="35" t="s">
        <v>193</v>
      </c>
      <c r="CC53" s="35"/>
      <c r="CD53" s="35"/>
      <c r="CE53" s="35"/>
      <c r="CF53" s="35"/>
      <c r="CG53" s="35"/>
      <c r="CH53" s="35"/>
      <c r="CI53" s="35" t="s">
        <v>193</v>
      </c>
      <c r="CJ53" s="35" t="s">
        <v>193</v>
      </c>
      <c r="CK53" s="35" t="s">
        <v>193</v>
      </c>
      <c r="CL53" s="35" t="s">
        <v>193</v>
      </c>
      <c r="CM53" s="35" t="s">
        <v>193</v>
      </c>
      <c r="CN53" s="35" t="s">
        <v>193</v>
      </c>
      <c r="CO53" s="35" t="s">
        <v>193</v>
      </c>
      <c r="CP53" s="35" t="s">
        <v>193</v>
      </c>
      <c r="CQ53" s="35" t="s">
        <v>193</v>
      </c>
      <c r="CR53" s="35" t="s">
        <v>193</v>
      </c>
      <c r="CS53" s="35" t="s">
        <v>193</v>
      </c>
      <c r="CT53" s="35" t="s">
        <v>193</v>
      </c>
      <c r="CU53" s="35" t="s">
        <v>193</v>
      </c>
      <c r="CV53" s="35" t="s">
        <v>193</v>
      </c>
      <c r="CW53" s="35" t="s">
        <v>193</v>
      </c>
      <c r="CX53" s="35" t="s">
        <v>193</v>
      </c>
      <c r="CY53" s="35" t="s">
        <v>193</v>
      </c>
      <c r="CZ53" s="35" t="s">
        <v>193</v>
      </c>
      <c r="DA53" s="35" t="s">
        <v>193</v>
      </c>
      <c r="DB53" s="35" t="s">
        <v>193</v>
      </c>
      <c r="DC53" s="35" t="s">
        <v>193</v>
      </c>
      <c r="DD53" s="35" t="s">
        <v>193</v>
      </c>
      <c r="DE53" s="35" t="s">
        <v>193</v>
      </c>
      <c r="DF53" s="35" t="s">
        <v>193</v>
      </c>
    </row>
    <row r="54" spans="1:110" ht="18.75" hidden="1">
      <c r="A54" s="25" t="s">
        <v>175</v>
      </c>
      <c r="B54" s="33" t="s">
        <v>210</v>
      </c>
      <c r="C54" s="42" t="s">
        <v>200</v>
      </c>
      <c r="D54" s="35"/>
      <c r="E54" s="35" t="s">
        <v>193</v>
      </c>
      <c r="F54" s="35" t="s">
        <v>193</v>
      </c>
      <c r="G54" s="35"/>
      <c r="H54" s="35"/>
      <c r="I54" s="35"/>
      <c r="J54" s="35"/>
      <c r="K54" s="35"/>
      <c r="L54" s="35"/>
      <c r="M54" s="35" t="s">
        <v>193</v>
      </c>
      <c r="N54" s="35" t="s">
        <v>193</v>
      </c>
      <c r="O54" s="35"/>
      <c r="P54" s="35"/>
      <c r="Q54" s="35"/>
      <c r="R54" s="35"/>
      <c r="S54" s="35"/>
      <c r="T54" s="35"/>
      <c r="U54" s="35" t="s">
        <v>193</v>
      </c>
      <c r="V54" s="35" t="s">
        <v>193</v>
      </c>
      <c r="W54" s="35"/>
      <c r="X54" s="35"/>
      <c r="Y54" s="35"/>
      <c r="Z54" s="35"/>
      <c r="AA54" s="35"/>
      <c r="AB54" s="35"/>
      <c r="AC54" s="35" t="s">
        <v>193</v>
      </c>
      <c r="AD54" s="35" t="s">
        <v>193</v>
      </c>
      <c r="AE54" s="35"/>
      <c r="AF54" s="35"/>
      <c r="AG54" s="35"/>
      <c r="AH54" s="35"/>
      <c r="AI54" s="35"/>
      <c r="AJ54" s="35"/>
      <c r="AK54" s="35" t="s">
        <v>193</v>
      </c>
      <c r="AL54" s="35" t="s">
        <v>193</v>
      </c>
      <c r="AM54" s="35" t="s">
        <v>193</v>
      </c>
      <c r="AN54" s="35" t="s">
        <v>193</v>
      </c>
      <c r="AO54" s="35" t="s">
        <v>193</v>
      </c>
      <c r="AP54" s="35" t="s">
        <v>193</v>
      </c>
      <c r="AQ54" s="35" t="s">
        <v>193</v>
      </c>
      <c r="AR54" s="35" t="s">
        <v>193</v>
      </c>
      <c r="AS54" s="35" t="s">
        <v>193</v>
      </c>
      <c r="AT54" s="35" t="s">
        <v>193</v>
      </c>
      <c r="AU54" s="35"/>
      <c r="AV54" s="35"/>
      <c r="AW54" s="35"/>
      <c r="AX54" s="35"/>
      <c r="AY54" s="35"/>
      <c r="AZ54" s="35"/>
      <c r="BA54" s="35"/>
      <c r="BB54" s="35"/>
      <c r="BC54" s="35" t="s">
        <v>193</v>
      </c>
      <c r="BD54" s="35" t="s">
        <v>193</v>
      </c>
      <c r="BE54" s="35"/>
      <c r="BF54" s="35"/>
      <c r="BG54" s="35"/>
      <c r="BH54" s="35"/>
      <c r="BI54" s="35"/>
      <c r="BJ54" s="35"/>
      <c r="BK54" s="35"/>
      <c r="BL54" s="35"/>
      <c r="BM54" s="35"/>
      <c r="BN54" s="35"/>
      <c r="BO54" s="35" t="s">
        <v>193</v>
      </c>
      <c r="BP54" s="35" t="s">
        <v>193</v>
      </c>
      <c r="BQ54" s="35"/>
      <c r="BR54" s="35"/>
      <c r="BS54" s="35"/>
      <c r="BT54" s="35"/>
      <c r="BU54" s="35"/>
      <c r="BV54" s="35"/>
      <c r="BW54" s="35"/>
      <c r="BX54" s="35"/>
      <c r="BY54" s="35"/>
      <c r="BZ54" s="35"/>
      <c r="CA54" s="35" t="s">
        <v>193</v>
      </c>
      <c r="CB54" s="35" t="s">
        <v>193</v>
      </c>
      <c r="CC54" s="35"/>
      <c r="CD54" s="35"/>
      <c r="CE54" s="35"/>
      <c r="CF54" s="35"/>
      <c r="CG54" s="35"/>
      <c r="CH54" s="35"/>
      <c r="CI54" s="35" t="s">
        <v>193</v>
      </c>
      <c r="CJ54" s="35" t="s">
        <v>193</v>
      </c>
      <c r="CK54" s="35" t="s">
        <v>193</v>
      </c>
      <c r="CL54" s="35" t="s">
        <v>193</v>
      </c>
      <c r="CM54" s="35" t="s">
        <v>193</v>
      </c>
      <c r="CN54" s="35" t="s">
        <v>193</v>
      </c>
      <c r="CO54" s="35" t="s">
        <v>193</v>
      </c>
      <c r="CP54" s="35" t="s">
        <v>193</v>
      </c>
      <c r="CQ54" s="35" t="s">
        <v>193</v>
      </c>
      <c r="CR54" s="35" t="s">
        <v>193</v>
      </c>
      <c r="CS54" s="35" t="s">
        <v>193</v>
      </c>
      <c r="CT54" s="35" t="s">
        <v>193</v>
      </c>
      <c r="CU54" s="35" t="s">
        <v>193</v>
      </c>
      <c r="CV54" s="35" t="s">
        <v>193</v>
      </c>
      <c r="CW54" s="35" t="s">
        <v>193</v>
      </c>
      <c r="CX54" s="35" t="s">
        <v>193</v>
      </c>
      <c r="CY54" s="35" t="s">
        <v>193</v>
      </c>
      <c r="CZ54" s="35" t="s">
        <v>193</v>
      </c>
      <c r="DA54" s="35" t="s">
        <v>193</v>
      </c>
      <c r="DB54" s="35" t="s">
        <v>193</v>
      </c>
      <c r="DC54" s="35" t="s">
        <v>193</v>
      </c>
      <c r="DD54" s="35" t="s">
        <v>193</v>
      </c>
      <c r="DE54" s="35" t="s">
        <v>193</v>
      </c>
      <c r="DF54" s="35" t="s">
        <v>193</v>
      </c>
    </row>
    <row r="55" spans="1:110" ht="18.75" hidden="1">
      <c r="A55" s="25" t="s">
        <v>175</v>
      </c>
      <c r="B55" s="33" t="s">
        <v>201</v>
      </c>
      <c r="C55" s="34" t="s">
        <v>201</v>
      </c>
      <c r="D55" s="35"/>
      <c r="E55" s="35" t="s">
        <v>193</v>
      </c>
      <c r="F55" s="35" t="s">
        <v>193</v>
      </c>
      <c r="G55" s="35"/>
      <c r="H55" s="35"/>
      <c r="I55" s="35"/>
      <c r="J55" s="35"/>
      <c r="K55" s="35"/>
      <c r="L55" s="35"/>
      <c r="M55" s="35" t="s">
        <v>193</v>
      </c>
      <c r="N55" s="35" t="s">
        <v>193</v>
      </c>
      <c r="O55" s="35"/>
      <c r="P55" s="35"/>
      <c r="Q55" s="35"/>
      <c r="R55" s="35"/>
      <c r="S55" s="35"/>
      <c r="T55" s="35"/>
      <c r="U55" s="35" t="s">
        <v>193</v>
      </c>
      <c r="V55" s="35" t="s">
        <v>193</v>
      </c>
      <c r="W55" s="35"/>
      <c r="X55" s="35"/>
      <c r="Y55" s="35"/>
      <c r="Z55" s="35"/>
      <c r="AA55" s="35"/>
      <c r="AB55" s="35"/>
      <c r="AC55" s="35" t="s">
        <v>193</v>
      </c>
      <c r="AD55" s="35" t="s">
        <v>193</v>
      </c>
      <c r="AE55" s="35"/>
      <c r="AF55" s="35"/>
      <c r="AG55" s="35"/>
      <c r="AH55" s="35"/>
      <c r="AI55" s="35"/>
      <c r="AJ55" s="35"/>
      <c r="AK55" s="35" t="s">
        <v>193</v>
      </c>
      <c r="AL55" s="35" t="s">
        <v>193</v>
      </c>
      <c r="AM55" s="35" t="s">
        <v>193</v>
      </c>
      <c r="AN55" s="35" t="s">
        <v>193</v>
      </c>
      <c r="AO55" s="35" t="s">
        <v>193</v>
      </c>
      <c r="AP55" s="35" t="s">
        <v>193</v>
      </c>
      <c r="AQ55" s="35" t="s">
        <v>193</v>
      </c>
      <c r="AR55" s="35" t="s">
        <v>193</v>
      </c>
      <c r="AS55" s="35" t="s">
        <v>193</v>
      </c>
      <c r="AT55" s="35" t="s">
        <v>193</v>
      </c>
      <c r="AU55" s="35"/>
      <c r="AV55" s="35"/>
      <c r="AW55" s="35"/>
      <c r="AX55" s="35"/>
      <c r="AY55" s="35"/>
      <c r="AZ55" s="35"/>
      <c r="BA55" s="35"/>
      <c r="BB55" s="35"/>
      <c r="BC55" s="35" t="s">
        <v>193</v>
      </c>
      <c r="BD55" s="35" t="s">
        <v>193</v>
      </c>
      <c r="BE55" s="35"/>
      <c r="BF55" s="35"/>
      <c r="BG55" s="35"/>
      <c r="BH55" s="35"/>
      <c r="BI55" s="35"/>
      <c r="BJ55" s="35"/>
      <c r="BK55" s="35"/>
      <c r="BL55" s="35"/>
      <c r="BM55" s="35"/>
      <c r="BN55" s="35"/>
      <c r="BO55" s="35" t="s">
        <v>193</v>
      </c>
      <c r="BP55" s="35" t="s">
        <v>193</v>
      </c>
      <c r="BQ55" s="35"/>
      <c r="BR55" s="35"/>
      <c r="BS55" s="35"/>
      <c r="BT55" s="35"/>
      <c r="BU55" s="35"/>
      <c r="BV55" s="35"/>
      <c r="BW55" s="35"/>
      <c r="BX55" s="35"/>
      <c r="BY55" s="35"/>
      <c r="BZ55" s="35"/>
      <c r="CA55" s="35" t="s">
        <v>193</v>
      </c>
      <c r="CB55" s="35" t="s">
        <v>193</v>
      </c>
      <c r="CC55" s="35"/>
      <c r="CD55" s="35"/>
      <c r="CE55" s="35"/>
      <c r="CF55" s="35"/>
      <c r="CG55" s="35"/>
      <c r="CH55" s="35"/>
      <c r="CI55" s="35" t="s">
        <v>193</v>
      </c>
      <c r="CJ55" s="35" t="s">
        <v>193</v>
      </c>
      <c r="CK55" s="35" t="s">
        <v>193</v>
      </c>
      <c r="CL55" s="35" t="s">
        <v>193</v>
      </c>
      <c r="CM55" s="35" t="s">
        <v>193</v>
      </c>
      <c r="CN55" s="35" t="s">
        <v>193</v>
      </c>
      <c r="CO55" s="35" t="s">
        <v>193</v>
      </c>
      <c r="CP55" s="35" t="s">
        <v>193</v>
      </c>
      <c r="CQ55" s="35" t="s">
        <v>193</v>
      </c>
      <c r="CR55" s="35" t="s">
        <v>193</v>
      </c>
      <c r="CS55" s="35" t="s">
        <v>193</v>
      </c>
      <c r="CT55" s="35" t="s">
        <v>193</v>
      </c>
      <c r="CU55" s="35" t="s">
        <v>193</v>
      </c>
      <c r="CV55" s="35" t="s">
        <v>193</v>
      </c>
      <c r="CW55" s="35" t="s">
        <v>193</v>
      </c>
      <c r="CX55" s="35" t="s">
        <v>193</v>
      </c>
      <c r="CY55" s="35" t="s">
        <v>193</v>
      </c>
      <c r="CZ55" s="35" t="s">
        <v>193</v>
      </c>
      <c r="DA55" s="35" t="s">
        <v>193</v>
      </c>
      <c r="DB55" s="35" t="s">
        <v>193</v>
      </c>
      <c r="DC55" s="35" t="s">
        <v>193</v>
      </c>
      <c r="DD55" s="35" t="s">
        <v>193</v>
      </c>
      <c r="DE55" s="35" t="s">
        <v>193</v>
      </c>
      <c r="DF55" s="35" t="s">
        <v>193</v>
      </c>
    </row>
    <row r="56" spans="1:110" ht="112.5">
      <c r="A56" s="21"/>
      <c r="B56" s="33" t="s">
        <v>210</v>
      </c>
      <c r="C56" s="34" t="s">
        <v>214</v>
      </c>
      <c r="D56" s="35" t="s">
        <v>174</v>
      </c>
      <c r="E56" s="35">
        <v>0</v>
      </c>
      <c r="F56" s="35">
        <v>0</v>
      </c>
      <c r="G56" s="35">
        <v>0</v>
      </c>
      <c r="H56" s="35">
        <v>0</v>
      </c>
      <c r="I56" s="35">
        <v>0</v>
      </c>
      <c r="J56" s="35">
        <v>0</v>
      </c>
      <c r="K56" s="35">
        <v>0</v>
      </c>
      <c r="L56" s="35">
        <v>0</v>
      </c>
      <c r="M56" s="35">
        <v>0</v>
      </c>
      <c r="N56" s="35">
        <v>0</v>
      </c>
      <c r="O56" s="35">
        <v>0</v>
      </c>
      <c r="P56" s="35">
        <v>0</v>
      </c>
      <c r="Q56" s="35">
        <v>0</v>
      </c>
      <c r="R56" s="35">
        <v>0</v>
      </c>
      <c r="S56" s="35">
        <v>0</v>
      </c>
      <c r="T56" s="35">
        <v>0</v>
      </c>
      <c r="U56" s="35">
        <v>0</v>
      </c>
      <c r="V56" s="35">
        <v>0</v>
      </c>
      <c r="W56" s="35">
        <v>0</v>
      </c>
      <c r="X56" s="35">
        <v>0</v>
      </c>
      <c r="Y56" s="35">
        <v>0</v>
      </c>
      <c r="Z56" s="35">
        <v>0</v>
      </c>
      <c r="AA56" s="35">
        <v>0</v>
      </c>
      <c r="AB56" s="35">
        <v>0</v>
      </c>
      <c r="AC56" s="35">
        <v>0</v>
      </c>
      <c r="AD56" s="35">
        <v>0</v>
      </c>
      <c r="AE56" s="35">
        <v>0</v>
      </c>
      <c r="AF56" s="35">
        <v>0</v>
      </c>
      <c r="AG56" s="35">
        <v>0</v>
      </c>
      <c r="AH56" s="35">
        <v>0</v>
      </c>
      <c r="AI56" s="35">
        <v>0</v>
      </c>
      <c r="AJ56" s="35">
        <v>0</v>
      </c>
      <c r="AK56" s="35">
        <v>0</v>
      </c>
      <c r="AL56" s="35">
        <v>0</v>
      </c>
      <c r="AM56" s="35">
        <v>0</v>
      </c>
      <c r="AN56" s="35">
        <v>0</v>
      </c>
      <c r="AO56" s="35">
        <v>0</v>
      </c>
      <c r="AP56" s="35">
        <v>0</v>
      </c>
      <c r="AQ56" s="35">
        <v>0</v>
      </c>
      <c r="AR56" s="35">
        <v>0</v>
      </c>
      <c r="AS56" s="35">
        <v>0</v>
      </c>
      <c r="AT56" s="35">
        <v>0</v>
      </c>
      <c r="AU56" s="35">
        <v>0</v>
      </c>
      <c r="AV56" s="35">
        <v>0</v>
      </c>
      <c r="AW56" s="35">
        <v>0</v>
      </c>
      <c r="AX56" s="35">
        <v>0</v>
      </c>
      <c r="AY56" s="35">
        <v>0</v>
      </c>
      <c r="AZ56" s="35">
        <v>0</v>
      </c>
      <c r="BA56" s="35">
        <v>0</v>
      </c>
      <c r="BB56" s="35">
        <v>0</v>
      </c>
      <c r="BC56" s="35">
        <v>0</v>
      </c>
      <c r="BD56" s="35">
        <v>0</v>
      </c>
      <c r="BE56" s="35">
        <v>0</v>
      </c>
      <c r="BF56" s="35">
        <v>0</v>
      </c>
      <c r="BG56" s="35">
        <v>0</v>
      </c>
      <c r="BH56" s="35">
        <v>0</v>
      </c>
      <c r="BI56" s="35">
        <v>0</v>
      </c>
      <c r="BJ56" s="35">
        <v>0</v>
      </c>
      <c r="BK56" s="35">
        <v>0</v>
      </c>
      <c r="BL56" s="35">
        <v>0</v>
      </c>
      <c r="BM56" s="35">
        <v>0</v>
      </c>
      <c r="BN56" s="35">
        <v>0</v>
      </c>
      <c r="BO56" s="35">
        <v>0</v>
      </c>
      <c r="BP56" s="35">
        <v>0</v>
      </c>
      <c r="BQ56" s="35">
        <v>0</v>
      </c>
      <c r="BR56" s="35">
        <v>0</v>
      </c>
      <c r="BS56" s="35">
        <v>0</v>
      </c>
      <c r="BT56" s="35">
        <v>0</v>
      </c>
      <c r="BU56" s="35">
        <v>0</v>
      </c>
      <c r="BV56" s="35">
        <v>0</v>
      </c>
      <c r="BW56" s="35">
        <v>0</v>
      </c>
      <c r="BX56" s="35">
        <v>0</v>
      </c>
      <c r="BY56" s="35">
        <v>0</v>
      </c>
      <c r="BZ56" s="35">
        <v>0</v>
      </c>
      <c r="CA56" s="35">
        <v>0</v>
      </c>
      <c r="CB56" s="35">
        <v>0</v>
      </c>
      <c r="CC56" s="35">
        <v>0</v>
      </c>
      <c r="CD56" s="35">
        <v>0</v>
      </c>
      <c r="CE56" s="35">
        <v>0</v>
      </c>
      <c r="CF56" s="35">
        <v>0</v>
      </c>
      <c r="CG56" s="35">
        <v>0</v>
      </c>
      <c r="CH56" s="35">
        <v>0</v>
      </c>
      <c r="CI56" s="35" t="s">
        <v>193</v>
      </c>
      <c r="CJ56" s="35" t="s">
        <v>193</v>
      </c>
      <c r="CK56" s="35">
        <v>0</v>
      </c>
      <c r="CL56" s="35">
        <v>0</v>
      </c>
      <c r="CM56" s="35">
        <v>0</v>
      </c>
      <c r="CN56" s="35">
        <v>0</v>
      </c>
      <c r="CO56" s="35" t="s">
        <v>193</v>
      </c>
      <c r="CP56" s="35" t="s">
        <v>193</v>
      </c>
      <c r="CQ56" s="35">
        <v>0</v>
      </c>
      <c r="CR56" s="35">
        <v>0</v>
      </c>
      <c r="CS56" s="35">
        <v>0</v>
      </c>
      <c r="CT56" s="35">
        <v>0</v>
      </c>
      <c r="CU56" s="35">
        <v>0</v>
      </c>
      <c r="CV56" s="35">
        <v>0</v>
      </c>
      <c r="CW56" s="35">
        <v>0</v>
      </c>
      <c r="CX56" s="35">
        <v>0</v>
      </c>
      <c r="CY56" s="35">
        <v>0</v>
      </c>
      <c r="CZ56" s="35">
        <v>0</v>
      </c>
      <c r="DA56" s="35">
        <v>0</v>
      </c>
      <c r="DB56" s="35">
        <v>0</v>
      </c>
      <c r="DC56" s="35">
        <v>0</v>
      </c>
      <c r="DD56" s="35">
        <v>0</v>
      </c>
      <c r="DE56" s="35">
        <v>0</v>
      </c>
      <c r="DF56" s="35">
        <v>0</v>
      </c>
    </row>
    <row r="57" spans="1:110" ht="18.75" hidden="1">
      <c r="A57" s="25" t="s">
        <v>175</v>
      </c>
      <c r="B57" s="33" t="s">
        <v>210</v>
      </c>
      <c r="C57" s="42" t="s">
        <v>200</v>
      </c>
      <c r="D57" s="35"/>
      <c r="E57" s="35" t="s">
        <v>193</v>
      </c>
      <c r="F57" s="35" t="s">
        <v>193</v>
      </c>
      <c r="G57" s="35"/>
      <c r="H57" s="35"/>
      <c r="I57" s="35"/>
      <c r="J57" s="35"/>
      <c r="K57" s="35"/>
      <c r="L57" s="35"/>
      <c r="M57" s="35" t="s">
        <v>193</v>
      </c>
      <c r="N57" s="35" t="s">
        <v>193</v>
      </c>
      <c r="O57" s="35"/>
      <c r="P57" s="35"/>
      <c r="Q57" s="35"/>
      <c r="R57" s="35"/>
      <c r="S57" s="35"/>
      <c r="T57" s="35"/>
      <c r="U57" s="35" t="s">
        <v>193</v>
      </c>
      <c r="V57" s="35" t="s">
        <v>193</v>
      </c>
      <c r="W57" s="35"/>
      <c r="X57" s="35"/>
      <c r="Y57" s="35"/>
      <c r="Z57" s="35"/>
      <c r="AA57" s="35"/>
      <c r="AB57" s="35"/>
      <c r="AC57" s="35" t="s">
        <v>193</v>
      </c>
      <c r="AD57" s="35" t="s">
        <v>193</v>
      </c>
      <c r="AE57" s="35"/>
      <c r="AF57" s="35"/>
      <c r="AG57" s="35"/>
      <c r="AH57" s="35"/>
      <c r="AI57" s="35"/>
      <c r="AJ57" s="35"/>
      <c r="AK57" s="35" t="s">
        <v>193</v>
      </c>
      <c r="AL57" s="35" t="s">
        <v>193</v>
      </c>
      <c r="AM57" s="35" t="s">
        <v>193</v>
      </c>
      <c r="AN57" s="35" t="s">
        <v>193</v>
      </c>
      <c r="AO57" s="35" t="s">
        <v>193</v>
      </c>
      <c r="AP57" s="35" t="s">
        <v>193</v>
      </c>
      <c r="AQ57" s="35" t="s">
        <v>193</v>
      </c>
      <c r="AR57" s="35" t="s">
        <v>193</v>
      </c>
      <c r="AS57" s="35" t="s">
        <v>193</v>
      </c>
      <c r="AT57" s="35" t="s">
        <v>193</v>
      </c>
      <c r="AU57" s="35"/>
      <c r="AV57" s="35"/>
      <c r="AW57" s="35"/>
      <c r="AX57" s="35"/>
      <c r="AY57" s="35"/>
      <c r="AZ57" s="35"/>
      <c r="BA57" s="35"/>
      <c r="BB57" s="35"/>
      <c r="BC57" s="35" t="s">
        <v>193</v>
      </c>
      <c r="BD57" s="35" t="s">
        <v>193</v>
      </c>
      <c r="BE57" s="35"/>
      <c r="BF57" s="35"/>
      <c r="BG57" s="35"/>
      <c r="BH57" s="35"/>
      <c r="BI57" s="35"/>
      <c r="BJ57" s="35"/>
      <c r="BK57" s="35"/>
      <c r="BL57" s="35"/>
      <c r="BM57" s="35"/>
      <c r="BN57" s="35"/>
      <c r="BO57" s="35" t="s">
        <v>193</v>
      </c>
      <c r="BP57" s="35" t="s">
        <v>193</v>
      </c>
      <c r="BQ57" s="35"/>
      <c r="BR57" s="35"/>
      <c r="BS57" s="35"/>
      <c r="BT57" s="35"/>
      <c r="BU57" s="35"/>
      <c r="BV57" s="35"/>
      <c r="BW57" s="35"/>
      <c r="BX57" s="35"/>
      <c r="BY57" s="35"/>
      <c r="BZ57" s="35"/>
      <c r="CA57" s="35" t="s">
        <v>193</v>
      </c>
      <c r="CB57" s="35" t="s">
        <v>193</v>
      </c>
      <c r="CC57" s="35"/>
      <c r="CD57" s="35"/>
      <c r="CE57" s="35"/>
      <c r="CF57" s="35"/>
      <c r="CG57" s="35"/>
      <c r="CH57" s="35"/>
      <c r="CI57" s="35" t="s">
        <v>193</v>
      </c>
      <c r="CJ57" s="35" t="s">
        <v>193</v>
      </c>
      <c r="CK57" s="35" t="s">
        <v>193</v>
      </c>
      <c r="CL57" s="35" t="s">
        <v>193</v>
      </c>
      <c r="CM57" s="35" t="s">
        <v>193</v>
      </c>
      <c r="CN57" s="35" t="s">
        <v>193</v>
      </c>
      <c r="CO57" s="35" t="s">
        <v>193</v>
      </c>
      <c r="CP57" s="35" t="s">
        <v>193</v>
      </c>
      <c r="CQ57" s="35" t="s">
        <v>193</v>
      </c>
      <c r="CR57" s="35" t="s">
        <v>193</v>
      </c>
      <c r="CS57" s="35" t="s">
        <v>193</v>
      </c>
      <c r="CT57" s="35" t="s">
        <v>193</v>
      </c>
      <c r="CU57" s="35" t="s">
        <v>193</v>
      </c>
      <c r="CV57" s="35" t="s">
        <v>193</v>
      </c>
      <c r="CW57" s="35" t="s">
        <v>193</v>
      </c>
      <c r="CX57" s="35" t="s">
        <v>193</v>
      </c>
      <c r="CY57" s="35" t="s">
        <v>193</v>
      </c>
      <c r="CZ57" s="35" t="s">
        <v>193</v>
      </c>
      <c r="DA57" s="35" t="s">
        <v>193</v>
      </c>
      <c r="DB57" s="35" t="s">
        <v>193</v>
      </c>
      <c r="DC57" s="35" t="s">
        <v>193</v>
      </c>
      <c r="DD57" s="35" t="s">
        <v>193</v>
      </c>
      <c r="DE57" s="35" t="s">
        <v>193</v>
      </c>
      <c r="DF57" s="35" t="s">
        <v>193</v>
      </c>
    </row>
    <row r="58" spans="1:110" ht="18.75" hidden="1">
      <c r="A58" s="25" t="s">
        <v>175</v>
      </c>
      <c r="B58" s="33" t="s">
        <v>210</v>
      </c>
      <c r="C58" s="42" t="s">
        <v>200</v>
      </c>
      <c r="D58" s="35"/>
      <c r="E58" s="35" t="s">
        <v>193</v>
      </c>
      <c r="F58" s="35" t="s">
        <v>193</v>
      </c>
      <c r="G58" s="35"/>
      <c r="H58" s="35"/>
      <c r="I58" s="35"/>
      <c r="J58" s="35"/>
      <c r="K58" s="35"/>
      <c r="L58" s="35"/>
      <c r="M58" s="35" t="s">
        <v>193</v>
      </c>
      <c r="N58" s="35" t="s">
        <v>193</v>
      </c>
      <c r="O58" s="35"/>
      <c r="P58" s="35"/>
      <c r="Q58" s="35"/>
      <c r="R58" s="35"/>
      <c r="S58" s="35"/>
      <c r="T58" s="35"/>
      <c r="U58" s="35" t="s">
        <v>193</v>
      </c>
      <c r="V58" s="35" t="s">
        <v>193</v>
      </c>
      <c r="W58" s="35"/>
      <c r="X58" s="35"/>
      <c r="Y58" s="35"/>
      <c r="Z58" s="35"/>
      <c r="AA58" s="35"/>
      <c r="AB58" s="35"/>
      <c r="AC58" s="35" t="s">
        <v>193</v>
      </c>
      <c r="AD58" s="35" t="s">
        <v>193</v>
      </c>
      <c r="AE58" s="35"/>
      <c r="AF58" s="35"/>
      <c r="AG58" s="35"/>
      <c r="AH58" s="35"/>
      <c r="AI58" s="35"/>
      <c r="AJ58" s="35"/>
      <c r="AK58" s="35" t="s">
        <v>193</v>
      </c>
      <c r="AL58" s="35" t="s">
        <v>193</v>
      </c>
      <c r="AM58" s="35" t="s">
        <v>193</v>
      </c>
      <c r="AN58" s="35" t="s">
        <v>193</v>
      </c>
      <c r="AO58" s="35" t="s">
        <v>193</v>
      </c>
      <c r="AP58" s="35" t="s">
        <v>193</v>
      </c>
      <c r="AQ58" s="35" t="s">
        <v>193</v>
      </c>
      <c r="AR58" s="35" t="s">
        <v>193</v>
      </c>
      <c r="AS58" s="35" t="s">
        <v>193</v>
      </c>
      <c r="AT58" s="35" t="s">
        <v>193</v>
      </c>
      <c r="AU58" s="35"/>
      <c r="AV58" s="35"/>
      <c r="AW58" s="35"/>
      <c r="AX58" s="35"/>
      <c r="AY58" s="35"/>
      <c r="AZ58" s="35"/>
      <c r="BA58" s="35"/>
      <c r="BB58" s="35"/>
      <c r="BC58" s="35" t="s">
        <v>193</v>
      </c>
      <c r="BD58" s="35" t="s">
        <v>193</v>
      </c>
      <c r="BE58" s="35"/>
      <c r="BF58" s="35"/>
      <c r="BG58" s="35"/>
      <c r="BH58" s="35"/>
      <c r="BI58" s="35"/>
      <c r="BJ58" s="35"/>
      <c r="BK58" s="35"/>
      <c r="BL58" s="35"/>
      <c r="BM58" s="35"/>
      <c r="BN58" s="35"/>
      <c r="BO58" s="35" t="s">
        <v>193</v>
      </c>
      <c r="BP58" s="35" t="s">
        <v>193</v>
      </c>
      <c r="BQ58" s="35"/>
      <c r="BR58" s="35"/>
      <c r="BS58" s="35"/>
      <c r="BT58" s="35"/>
      <c r="BU58" s="35"/>
      <c r="BV58" s="35"/>
      <c r="BW58" s="35"/>
      <c r="BX58" s="35"/>
      <c r="BY58" s="35"/>
      <c r="BZ58" s="35"/>
      <c r="CA58" s="35" t="s">
        <v>193</v>
      </c>
      <c r="CB58" s="35" t="s">
        <v>193</v>
      </c>
      <c r="CC58" s="35"/>
      <c r="CD58" s="35"/>
      <c r="CE58" s="35"/>
      <c r="CF58" s="35"/>
      <c r="CG58" s="35"/>
      <c r="CH58" s="35"/>
      <c r="CI58" s="35" t="s">
        <v>193</v>
      </c>
      <c r="CJ58" s="35" t="s">
        <v>193</v>
      </c>
      <c r="CK58" s="35" t="s">
        <v>193</v>
      </c>
      <c r="CL58" s="35" t="s">
        <v>193</v>
      </c>
      <c r="CM58" s="35" t="s">
        <v>193</v>
      </c>
      <c r="CN58" s="35" t="s">
        <v>193</v>
      </c>
      <c r="CO58" s="35" t="s">
        <v>193</v>
      </c>
      <c r="CP58" s="35" t="s">
        <v>193</v>
      </c>
      <c r="CQ58" s="35" t="s">
        <v>193</v>
      </c>
      <c r="CR58" s="35" t="s">
        <v>193</v>
      </c>
      <c r="CS58" s="35" t="s">
        <v>193</v>
      </c>
      <c r="CT58" s="35" t="s">
        <v>193</v>
      </c>
      <c r="CU58" s="35" t="s">
        <v>193</v>
      </c>
      <c r="CV58" s="35" t="s">
        <v>193</v>
      </c>
      <c r="CW58" s="35" t="s">
        <v>193</v>
      </c>
      <c r="CX58" s="35" t="s">
        <v>193</v>
      </c>
      <c r="CY58" s="35" t="s">
        <v>193</v>
      </c>
      <c r="CZ58" s="35" t="s">
        <v>193</v>
      </c>
      <c r="DA58" s="35" t="s">
        <v>193</v>
      </c>
      <c r="DB58" s="35" t="s">
        <v>193</v>
      </c>
      <c r="DC58" s="35" t="s">
        <v>193</v>
      </c>
      <c r="DD58" s="35" t="s">
        <v>193</v>
      </c>
      <c r="DE58" s="35" t="s">
        <v>193</v>
      </c>
      <c r="DF58" s="35" t="s">
        <v>193</v>
      </c>
    </row>
    <row r="59" spans="1:110" ht="18.75" hidden="1">
      <c r="A59" s="25" t="s">
        <v>175</v>
      </c>
      <c r="B59" s="33" t="s">
        <v>201</v>
      </c>
      <c r="C59" s="34" t="s">
        <v>201</v>
      </c>
      <c r="D59" s="35"/>
      <c r="E59" s="35" t="s">
        <v>193</v>
      </c>
      <c r="F59" s="35" t="s">
        <v>193</v>
      </c>
      <c r="G59" s="35"/>
      <c r="H59" s="35"/>
      <c r="I59" s="35"/>
      <c r="J59" s="35"/>
      <c r="K59" s="35"/>
      <c r="L59" s="35"/>
      <c r="M59" s="35" t="s">
        <v>193</v>
      </c>
      <c r="N59" s="35" t="s">
        <v>193</v>
      </c>
      <c r="O59" s="35"/>
      <c r="P59" s="35"/>
      <c r="Q59" s="35"/>
      <c r="R59" s="35"/>
      <c r="S59" s="35"/>
      <c r="T59" s="35"/>
      <c r="U59" s="35" t="s">
        <v>193</v>
      </c>
      <c r="V59" s="35" t="s">
        <v>193</v>
      </c>
      <c r="W59" s="35"/>
      <c r="X59" s="35"/>
      <c r="Y59" s="35"/>
      <c r="Z59" s="35"/>
      <c r="AA59" s="35"/>
      <c r="AB59" s="35"/>
      <c r="AC59" s="35" t="s">
        <v>193</v>
      </c>
      <c r="AD59" s="35" t="s">
        <v>193</v>
      </c>
      <c r="AE59" s="35"/>
      <c r="AF59" s="35"/>
      <c r="AG59" s="35"/>
      <c r="AH59" s="35"/>
      <c r="AI59" s="35"/>
      <c r="AJ59" s="35"/>
      <c r="AK59" s="35" t="s">
        <v>193</v>
      </c>
      <c r="AL59" s="35" t="s">
        <v>193</v>
      </c>
      <c r="AM59" s="35" t="s">
        <v>193</v>
      </c>
      <c r="AN59" s="35" t="s">
        <v>193</v>
      </c>
      <c r="AO59" s="35" t="s">
        <v>193</v>
      </c>
      <c r="AP59" s="35" t="s">
        <v>193</v>
      </c>
      <c r="AQ59" s="35" t="s">
        <v>193</v>
      </c>
      <c r="AR59" s="35" t="s">
        <v>193</v>
      </c>
      <c r="AS59" s="35" t="s">
        <v>193</v>
      </c>
      <c r="AT59" s="35" t="s">
        <v>193</v>
      </c>
      <c r="AU59" s="35"/>
      <c r="AV59" s="35"/>
      <c r="AW59" s="35"/>
      <c r="AX59" s="35"/>
      <c r="AY59" s="35"/>
      <c r="AZ59" s="35"/>
      <c r="BA59" s="35"/>
      <c r="BB59" s="35"/>
      <c r="BC59" s="35" t="s">
        <v>193</v>
      </c>
      <c r="BD59" s="35" t="s">
        <v>193</v>
      </c>
      <c r="BE59" s="35"/>
      <c r="BF59" s="35"/>
      <c r="BG59" s="35"/>
      <c r="BH59" s="35"/>
      <c r="BI59" s="35"/>
      <c r="BJ59" s="35"/>
      <c r="BK59" s="35"/>
      <c r="BL59" s="35"/>
      <c r="BM59" s="35"/>
      <c r="BN59" s="35"/>
      <c r="BO59" s="35" t="s">
        <v>193</v>
      </c>
      <c r="BP59" s="35" t="s">
        <v>193</v>
      </c>
      <c r="BQ59" s="35"/>
      <c r="BR59" s="35"/>
      <c r="BS59" s="35"/>
      <c r="BT59" s="35"/>
      <c r="BU59" s="35"/>
      <c r="BV59" s="35"/>
      <c r="BW59" s="35"/>
      <c r="BX59" s="35"/>
      <c r="BY59" s="35"/>
      <c r="BZ59" s="35"/>
      <c r="CA59" s="35" t="s">
        <v>193</v>
      </c>
      <c r="CB59" s="35" t="s">
        <v>193</v>
      </c>
      <c r="CC59" s="35"/>
      <c r="CD59" s="35"/>
      <c r="CE59" s="35"/>
      <c r="CF59" s="35"/>
      <c r="CG59" s="35"/>
      <c r="CH59" s="35"/>
      <c r="CI59" s="35" t="s">
        <v>193</v>
      </c>
      <c r="CJ59" s="35" t="s">
        <v>193</v>
      </c>
      <c r="CK59" s="35" t="s">
        <v>193</v>
      </c>
      <c r="CL59" s="35" t="s">
        <v>193</v>
      </c>
      <c r="CM59" s="35" t="s">
        <v>193</v>
      </c>
      <c r="CN59" s="35" t="s">
        <v>193</v>
      </c>
      <c r="CO59" s="35" t="s">
        <v>193</v>
      </c>
      <c r="CP59" s="35" t="s">
        <v>193</v>
      </c>
      <c r="CQ59" s="35" t="s">
        <v>193</v>
      </c>
      <c r="CR59" s="35" t="s">
        <v>193</v>
      </c>
      <c r="CS59" s="35" t="s">
        <v>193</v>
      </c>
      <c r="CT59" s="35" t="s">
        <v>193</v>
      </c>
      <c r="CU59" s="35" t="s">
        <v>193</v>
      </c>
      <c r="CV59" s="35" t="s">
        <v>193</v>
      </c>
      <c r="CW59" s="35" t="s">
        <v>193</v>
      </c>
      <c r="CX59" s="35" t="s">
        <v>193</v>
      </c>
      <c r="CY59" s="35" t="s">
        <v>193</v>
      </c>
      <c r="CZ59" s="35" t="s">
        <v>193</v>
      </c>
      <c r="DA59" s="35" t="s">
        <v>193</v>
      </c>
      <c r="DB59" s="35" t="s">
        <v>193</v>
      </c>
      <c r="DC59" s="35" t="s">
        <v>193</v>
      </c>
      <c r="DD59" s="35" t="s">
        <v>193</v>
      </c>
      <c r="DE59" s="35" t="s">
        <v>193</v>
      </c>
      <c r="DF59" s="35" t="s">
        <v>193</v>
      </c>
    </row>
    <row r="60" spans="1:110" ht="37.5">
      <c r="A60" s="21"/>
      <c r="B60" s="33" t="s">
        <v>215</v>
      </c>
      <c r="C60" s="34" t="s">
        <v>211</v>
      </c>
      <c r="D60" s="35" t="s">
        <v>174</v>
      </c>
      <c r="E60" s="35">
        <v>0</v>
      </c>
      <c r="F60" s="35">
        <v>0</v>
      </c>
      <c r="G60" s="35">
        <v>0</v>
      </c>
      <c r="H60" s="35">
        <v>0</v>
      </c>
      <c r="I60" s="35">
        <v>0</v>
      </c>
      <c r="J60" s="35">
        <v>0</v>
      </c>
      <c r="K60" s="35">
        <v>0</v>
      </c>
      <c r="L60" s="35">
        <v>0</v>
      </c>
      <c r="M60" s="35">
        <v>0</v>
      </c>
      <c r="N60" s="35">
        <v>0</v>
      </c>
      <c r="O60" s="35">
        <v>0</v>
      </c>
      <c r="P60" s="35">
        <v>0</v>
      </c>
      <c r="Q60" s="35">
        <v>0</v>
      </c>
      <c r="R60" s="35">
        <v>0</v>
      </c>
      <c r="S60" s="35">
        <v>0</v>
      </c>
      <c r="T60" s="35">
        <v>0</v>
      </c>
      <c r="U60" s="35">
        <v>0</v>
      </c>
      <c r="V60" s="35">
        <v>0</v>
      </c>
      <c r="W60" s="35">
        <v>0</v>
      </c>
      <c r="X60" s="35">
        <v>0</v>
      </c>
      <c r="Y60" s="35">
        <v>0</v>
      </c>
      <c r="Z60" s="35">
        <v>0</v>
      </c>
      <c r="AA60" s="35">
        <v>0</v>
      </c>
      <c r="AB60" s="35">
        <v>0</v>
      </c>
      <c r="AC60" s="35">
        <v>0</v>
      </c>
      <c r="AD60" s="35">
        <v>0</v>
      </c>
      <c r="AE60" s="35">
        <v>0</v>
      </c>
      <c r="AF60" s="35">
        <v>0</v>
      </c>
      <c r="AG60" s="35">
        <v>0</v>
      </c>
      <c r="AH60" s="35">
        <v>0</v>
      </c>
      <c r="AI60" s="35">
        <v>0</v>
      </c>
      <c r="AJ60" s="35">
        <v>0</v>
      </c>
      <c r="AK60" s="35">
        <v>0</v>
      </c>
      <c r="AL60" s="35">
        <v>0</v>
      </c>
      <c r="AM60" s="35">
        <v>0</v>
      </c>
      <c r="AN60" s="35">
        <v>0</v>
      </c>
      <c r="AO60" s="35">
        <v>0</v>
      </c>
      <c r="AP60" s="35">
        <v>0</v>
      </c>
      <c r="AQ60" s="35">
        <v>0</v>
      </c>
      <c r="AR60" s="35">
        <v>0</v>
      </c>
      <c r="AS60" s="35">
        <v>0</v>
      </c>
      <c r="AT60" s="35">
        <v>0</v>
      </c>
      <c r="AU60" s="35">
        <v>0</v>
      </c>
      <c r="AV60" s="35">
        <v>0</v>
      </c>
      <c r="AW60" s="35">
        <v>0</v>
      </c>
      <c r="AX60" s="35">
        <v>0</v>
      </c>
      <c r="AY60" s="35">
        <v>0</v>
      </c>
      <c r="AZ60" s="35">
        <v>0</v>
      </c>
      <c r="BA60" s="35">
        <v>0</v>
      </c>
      <c r="BB60" s="35">
        <v>0</v>
      </c>
      <c r="BC60" s="35">
        <v>0</v>
      </c>
      <c r="BD60" s="35">
        <v>0</v>
      </c>
      <c r="BE60" s="35">
        <v>0</v>
      </c>
      <c r="BF60" s="35">
        <v>0</v>
      </c>
      <c r="BG60" s="35">
        <v>0</v>
      </c>
      <c r="BH60" s="35">
        <v>0</v>
      </c>
      <c r="BI60" s="35">
        <v>0</v>
      </c>
      <c r="BJ60" s="35">
        <v>0</v>
      </c>
      <c r="BK60" s="35">
        <v>0</v>
      </c>
      <c r="BL60" s="35">
        <v>0</v>
      </c>
      <c r="BM60" s="35">
        <v>0</v>
      </c>
      <c r="BN60" s="35">
        <v>0</v>
      </c>
      <c r="BO60" s="35">
        <v>0</v>
      </c>
      <c r="BP60" s="35">
        <v>0</v>
      </c>
      <c r="BQ60" s="35">
        <v>0</v>
      </c>
      <c r="BR60" s="35">
        <v>0</v>
      </c>
      <c r="BS60" s="35">
        <v>0</v>
      </c>
      <c r="BT60" s="35">
        <v>0</v>
      </c>
      <c r="BU60" s="35">
        <v>0</v>
      </c>
      <c r="BV60" s="35">
        <v>0</v>
      </c>
      <c r="BW60" s="35">
        <v>0</v>
      </c>
      <c r="BX60" s="35">
        <v>0</v>
      </c>
      <c r="BY60" s="35">
        <v>0</v>
      </c>
      <c r="BZ60" s="35">
        <v>0</v>
      </c>
      <c r="CA60" s="35">
        <v>0</v>
      </c>
      <c r="CB60" s="35">
        <v>0</v>
      </c>
      <c r="CC60" s="35">
        <v>0</v>
      </c>
      <c r="CD60" s="35">
        <v>0</v>
      </c>
      <c r="CE60" s="35">
        <v>0</v>
      </c>
      <c r="CF60" s="35">
        <v>0</v>
      </c>
      <c r="CG60" s="35">
        <v>0</v>
      </c>
      <c r="CH60" s="35">
        <v>0</v>
      </c>
      <c r="CI60" s="35" t="s">
        <v>193</v>
      </c>
      <c r="CJ60" s="35" t="s">
        <v>193</v>
      </c>
      <c r="CK60" s="35">
        <v>0</v>
      </c>
      <c r="CL60" s="35">
        <v>0</v>
      </c>
      <c r="CM60" s="35">
        <v>0</v>
      </c>
      <c r="CN60" s="35">
        <v>0</v>
      </c>
      <c r="CO60" s="35" t="s">
        <v>193</v>
      </c>
      <c r="CP60" s="35" t="s">
        <v>193</v>
      </c>
      <c r="CQ60" s="35">
        <v>0</v>
      </c>
      <c r="CR60" s="35">
        <v>0</v>
      </c>
      <c r="CS60" s="35">
        <v>0</v>
      </c>
      <c r="CT60" s="35">
        <v>0</v>
      </c>
      <c r="CU60" s="35">
        <v>0</v>
      </c>
      <c r="CV60" s="35">
        <v>0</v>
      </c>
      <c r="CW60" s="35">
        <v>0</v>
      </c>
      <c r="CX60" s="35">
        <v>0</v>
      </c>
      <c r="CY60" s="35">
        <v>0</v>
      </c>
      <c r="CZ60" s="35">
        <v>0</v>
      </c>
      <c r="DA60" s="35">
        <v>0</v>
      </c>
      <c r="DB60" s="35">
        <v>0</v>
      </c>
      <c r="DC60" s="35">
        <v>0</v>
      </c>
      <c r="DD60" s="35">
        <v>0</v>
      </c>
      <c r="DE60" s="35">
        <v>0</v>
      </c>
      <c r="DF60" s="35">
        <v>0</v>
      </c>
    </row>
    <row r="61" spans="1:110" ht="131.25">
      <c r="A61" s="21"/>
      <c r="B61" s="33" t="s">
        <v>215</v>
      </c>
      <c r="C61" s="34" t="s">
        <v>212</v>
      </c>
      <c r="D61" s="35" t="s">
        <v>174</v>
      </c>
      <c r="E61" s="35">
        <v>0</v>
      </c>
      <c r="F61" s="35">
        <v>0</v>
      </c>
      <c r="G61" s="35">
        <v>0</v>
      </c>
      <c r="H61" s="35">
        <v>0</v>
      </c>
      <c r="I61" s="35">
        <v>0</v>
      </c>
      <c r="J61" s="35">
        <v>0</v>
      </c>
      <c r="K61" s="35">
        <v>0</v>
      </c>
      <c r="L61" s="35">
        <v>0</v>
      </c>
      <c r="M61" s="35">
        <v>0</v>
      </c>
      <c r="N61" s="35">
        <v>0</v>
      </c>
      <c r="O61" s="35">
        <v>0</v>
      </c>
      <c r="P61" s="35">
        <v>0</v>
      </c>
      <c r="Q61" s="35">
        <v>0</v>
      </c>
      <c r="R61" s="35">
        <v>0</v>
      </c>
      <c r="S61" s="35">
        <v>0</v>
      </c>
      <c r="T61" s="35">
        <v>0</v>
      </c>
      <c r="U61" s="35">
        <v>0</v>
      </c>
      <c r="V61" s="35">
        <v>0</v>
      </c>
      <c r="W61" s="35">
        <v>0</v>
      </c>
      <c r="X61" s="35">
        <v>0</v>
      </c>
      <c r="Y61" s="35">
        <v>0</v>
      </c>
      <c r="Z61" s="35">
        <v>0</v>
      </c>
      <c r="AA61" s="35">
        <v>0</v>
      </c>
      <c r="AB61" s="35">
        <v>0</v>
      </c>
      <c r="AC61" s="35">
        <v>0</v>
      </c>
      <c r="AD61" s="35">
        <v>0</v>
      </c>
      <c r="AE61" s="35">
        <v>0</v>
      </c>
      <c r="AF61" s="35">
        <v>0</v>
      </c>
      <c r="AG61" s="35">
        <v>0</v>
      </c>
      <c r="AH61" s="35">
        <v>0</v>
      </c>
      <c r="AI61" s="35">
        <v>0</v>
      </c>
      <c r="AJ61" s="35">
        <v>0</v>
      </c>
      <c r="AK61" s="35">
        <v>0</v>
      </c>
      <c r="AL61" s="35">
        <v>0</v>
      </c>
      <c r="AM61" s="35">
        <v>0</v>
      </c>
      <c r="AN61" s="35">
        <v>0</v>
      </c>
      <c r="AO61" s="35">
        <v>0</v>
      </c>
      <c r="AP61" s="35">
        <v>0</v>
      </c>
      <c r="AQ61" s="35">
        <v>0</v>
      </c>
      <c r="AR61" s="35">
        <v>0</v>
      </c>
      <c r="AS61" s="35">
        <v>0</v>
      </c>
      <c r="AT61" s="35">
        <v>0</v>
      </c>
      <c r="AU61" s="35">
        <v>0</v>
      </c>
      <c r="AV61" s="35">
        <v>0</v>
      </c>
      <c r="AW61" s="35">
        <v>0</v>
      </c>
      <c r="AX61" s="35">
        <v>0</v>
      </c>
      <c r="AY61" s="35">
        <v>0</v>
      </c>
      <c r="AZ61" s="35">
        <v>0</v>
      </c>
      <c r="BA61" s="35">
        <v>0</v>
      </c>
      <c r="BB61" s="35">
        <v>0</v>
      </c>
      <c r="BC61" s="35">
        <v>0</v>
      </c>
      <c r="BD61" s="35">
        <v>0</v>
      </c>
      <c r="BE61" s="35">
        <v>0</v>
      </c>
      <c r="BF61" s="35">
        <v>0</v>
      </c>
      <c r="BG61" s="35">
        <v>0</v>
      </c>
      <c r="BH61" s="35">
        <v>0</v>
      </c>
      <c r="BI61" s="35">
        <v>0</v>
      </c>
      <c r="BJ61" s="35">
        <v>0</v>
      </c>
      <c r="BK61" s="35">
        <v>0</v>
      </c>
      <c r="BL61" s="35">
        <v>0</v>
      </c>
      <c r="BM61" s="35">
        <v>0</v>
      </c>
      <c r="BN61" s="35">
        <v>0</v>
      </c>
      <c r="BO61" s="35">
        <v>0</v>
      </c>
      <c r="BP61" s="35">
        <v>0</v>
      </c>
      <c r="BQ61" s="35">
        <v>0</v>
      </c>
      <c r="BR61" s="35">
        <v>0</v>
      </c>
      <c r="BS61" s="35">
        <v>0</v>
      </c>
      <c r="BT61" s="35">
        <v>0</v>
      </c>
      <c r="BU61" s="35">
        <v>0</v>
      </c>
      <c r="BV61" s="35">
        <v>0</v>
      </c>
      <c r="BW61" s="35">
        <v>0</v>
      </c>
      <c r="BX61" s="35">
        <v>0</v>
      </c>
      <c r="BY61" s="35">
        <v>0</v>
      </c>
      <c r="BZ61" s="35">
        <v>0</v>
      </c>
      <c r="CA61" s="35">
        <v>0</v>
      </c>
      <c r="CB61" s="35">
        <v>0</v>
      </c>
      <c r="CC61" s="35">
        <v>0</v>
      </c>
      <c r="CD61" s="35">
        <v>0</v>
      </c>
      <c r="CE61" s="35">
        <v>0</v>
      </c>
      <c r="CF61" s="35">
        <v>0</v>
      </c>
      <c r="CG61" s="35">
        <v>0</v>
      </c>
      <c r="CH61" s="35">
        <v>0</v>
      </c>
      <c r="CI61" s="35" t="s">
        <v>193</v>
      </c>
      <c r="CJ61" s="35" t="s">
        <v>193</v>
      </c>
      <c r="CK61" s="35">
        <v>0</v>
      </c>
      <c r="CL61" s="35">
        <v>0</v>
      </c>
      <c r="CM61" s="35">
        <v>0</v>
      </c>
      <c r="CN61" s="35">
        <v>0</v>
      </c>
      <c r="CO61" s="35" t="s">
        <v>193</v>
      </c>
      <c r="CP61" s="35" t="s">
        <v>193</v>
      </c>
      <c r="CQ61" s="35">
        <v>0</v>
      </c>
      <c r="CR61" s="35">
        <v>0</v>
      </c>
      <c r="CS61" s="35">
        <v>0</v>
      </c>
      <c r="CT61" s="35">
        <v>0</v>
      </c>
      <c r="CU61" s="35">
        <v>0</v>
      </c>
      <c r="CV61" s="35">
        <v>0</v>
      </c>
      <c r="CW61" s="35">
        <v>0</v>
      </c>
      <c r="CX61" s="35">
        <v>0</v>
      </c>
      <c r="CY61" s="35">
        <v>0</v>
      </c>
      <c r="CZ61" s="35">
        <v>0</v>
      </c>
      <c r="DA61" s="35">
        <v>0</v>
      </c>
      <c r="DB61" s="35">
        <v>0</v>
      </c>
      <c r="DC61" s="35">
        <v>0</v>
      </c>
      <c r="DD61" s="35">
        <v>0</v>
      </c>
      <c r="DE61" s="35">
        <v>0</v>
      </c>
      <c r="DF61" s="35">
        <v>0</v>
      </c>
    </row>
    <row r="62" spans="1:110" ht="18.75" hidden="1">
      <c r="A62" s="25" t="s">
        <v>175</v>
      </c>
      <c r="B62" s="33" t="s">
        <v>215</v>
      </c>
      <c r="C62" s="42" t="s">
        <v>200</v>
      </c>
      <c r="D62" s="35"/>
      <c r="E62" s="35" t="s">
        <v>193</v>
      </c>
      <c r="F62" s="35" t="s">
        <v>193</v>
      </c>
      <c r="G62" s="35"/>
      <c r="H62" s="35"/>
      <c r="I62" s="35"/>
      <c r="J62" s="35"/>
      <c r="K62" s="35"/>
      <c r="L62" s="35"/>
      <c r="M62" s="35" t="s">
        <v>193</v>
      </c>
      <c r="N62" s="35" t="s">
        <v>193</v>
      </c>
      <c r="O62" s="35"/>
      <c r="P62" s="35"/>
      <c r="Q62" s="35"/>
      <c r="R62" s="35"/>
      <c r="S62" s="35"/>
      <c r="T62" s="35"/>
      <c r="U62" s="35" t="s">
        <v>193</v>
      </c>
      <c r="V62" s="35" t="s">
        <v>193</v>
      </c>
      <c r="W62" s="35"/>
      <c r="X62" s="35"/>
      <c r="Y62" s="35"/>
      <c r="Z62" s="35"/>
      <c r="AA62" s="35"/>
      <c r="AB62" s="35"/>
      <c r="AC62" s="35" t="s">
        <v>193</v>
      </c>
      <c r="AD62" s="35" t="s">
        <v>193</v>
      </c>
      <c r="AE62" s="35"/>
      <c r="AF62" s="35"/>
      <c r="AG62" s="35"/>
      <c r="AH62" s="35"/>
      <c r="AI62" s="35"/>
      <c r="AJ62" s="35"/>
      <c r="AK62" s="35" t="s">
        <v>193</v>
      </c>
      <c r="AL62" s="35" t="s">
        <v>193</v>
      </c>
      <c r="AM62" s="35" t="s">
        <v>193</v>
      </c>
      <c r="AN62" s="35" t="s">
        <v>193</v>
      </c>
      <c r="AO62" s="35" t="s">
        <v>193</v>
      </c>
      <c r="AP62" s="35" t="s">
        <v>193</v>
      </c>
      <c r="AQ62" s="35" t="s">
        <v>193</v>
      </c>
      <c r="AR62" s="35" t="s">
        <v>193</v>
      </c>
      <c r="AS62" s="35" t="s">
        <v>193</v>
      </c>
      <c r="AT62" s="35" t="s">
        <v>193</v>
      </c>
      <c r="AU62" s="35"/>
      <c r="AV62" s="35"/>
      <c r="AW62" s="35"/>
      <c r="AX62" s="35"/>
      <c r="AY62" s="35"/>
      <c r="AZ62" s="35"/>
      <c r="BA62" s="35"/>
      <c r="BB62" s="35"/>
      <c r="BC62" s="35" t="s">
        <v>193</v>
      </c>
      <c r="BD62" s="35" t="s">
        <v>193</v>
      </c>
      <c r="BE62" s="35"/>
      <c r="BF62" s="35"/>
      <c r="BG62" s="35"/>
      <c r="BH62" s="35"/>
      <c r="BI62" s="35"/>
      <c r="BJ62" s="35"/>
      <c r="BK62" s="35"/>
      <c r="BL62" s="35"/>
      <c r="BM62" s="35"/>
      <c r="BN62" s="35"/>
      <c r="BO62" s="35" t="s">
        <v>193</v>
      </c>
      <c r="BP62" s="35" t="s">
        <v>193</v>
      </c>
      <c r="BQ62" s="35"/>
      <c r="BR62" s="35"/>
      <c r="BS62" s="35"/>
      <c r="BT62" s="35"/>
      <c r="BU62" s="35"/>
      <c r="BV62" s="35"/>
      <c r="BW62" s="35"/>
      <c r="BX62" s="35"/>
      <c r="BY62" s="35"/>
      <c r="BZ62" s="35"/>
      <c r="CA62" s="35" t="s">
        <v>193</v>
      </c>
      <c r="CB62" s="35" t="s">
        <v>193</v>
      </c>
      <c r="CC62" s="35"/>
      <c r="CD62" s="35"/>
      <c r="CE62" s="35"/>
      <c r="CF62" s="35"/>
      <c r="CG62" s="35"/>
      <c r="CH62" s="35"/>
      <c r="CI62" s="35" t="s">
        <v>193</v>
      </c>
      <c r="CJ62" s="35" t="s">
        <v>193</v>
      </c>
      <c r="CK62" s="35" t="s">
        <v>193</v>
      </c>
      <c r="CL62" s="35" t="s">
        <v>193</v>
      </c>
      <c r="CM62" s="35" t="s">
        <v>193</v>
      </c>
      <c r="CN62" s="35" t="s">
        <v>193</v>
      </c>
      <c r="CO62" s="35" t="s">
        <v>193</v>
      </c>
      <c r="CP62" s="35" t="s">
        <v>193</v>
      </c>
      <c r="CQ62" s="35" t="s">
        <v>193</v>
      </c>
      <c r="CR62" s="35" t="s">
        <v>193</v>
      </c>
      <c r="CS62" s="35" t="s">
        <v>193</v>
      </c>
      <c r="CT62" s="35" t="s">
        <v>193</v>
      </c>
      <c r="CU62" s="35" t="s">
        <v>193</v>
      </c>
      <c r="CV62" s="35" t="s">
        <v>193</v>
      </c>
      <c r="CW62" s="35" t="s">
        <v>193</v>
      </c>
      <c r="CX62" s="35" t="s">
        <v>193</v>
      </c>
      <c r="CY62" s="35" t="s">
        <v>193</v>
      </c>
      <c r="CZ62" s="35" t="s">
        <v>193</v>
      </c>
      <c r="DA62" s="35" t="s">
        <v>193</v>
      </c>
      <c r="DB62" s="35" t="s">
        <v>193</v>
      </c>
      <c r="DC62" s="35" t="s">
        <v>193</v>
      </c>
      <c r="DD62" s="35" t="s">
        <v>193</v>
      </c>
      <c r="DE62" s="35" t="s">
        <v>193</v>
      </c>
      <c r="DF62" s="35" t="s">
        <v>193</v>
      </c>
    </row>
    <row r="63" spans="1:110" ht="18.75" hidden="1">
      <c r="A63" s="25" t="s">
        <v>175</v>
      </c>
      <c r="B63" s="33" t="s">
        <v>215</v>
      </c>
      <c r="C63" s="42" t="s">
        <v>200</v>
      </c>
      <c r="D63" s="35"/>
      <c r="E63" s="35" t="s">
        <v>193</v>
      </c>
      <c r="F63" s="35" t="s">
        <v>193</v>
      </c>
      <c r="G63" s="35"/>
      <c r="H63" s="35"/>
      <c r="I63" s="35"/>
      <c r="J63" s="35"/>
      <c r="K63" s="35"/>
      <c r="L63" s="35"/>
      <c r="M63" s="35" t="s">
        <v>193</v>
      </c>
      <c r="N63" s="35" t="s">
        <v>193</v>
      </c>
      <c r="O63" s="35"/>
      <c r="P63" s="35"/>
      <c r="Q63" s="35"/>
      <c r="R63" s="35"/>
      <c r="S63" s="35"/>
      <c r="T63" s="35"/>
      <c r="U63" s="35" t="s">
        <v>193</v>
      </c>
      <c r="V63" s="35" t="s">
        <v>193</v>
      </c>
      <c r="W63" s="35"/>
      <c r="X63" s="35"/>
      <c r="Y63" s="35"/>
      <c r="Z63" s="35"/>
      <c r="AA63" s="35"/>
      <c r="AB63" s="35"/>
      <c r="AC63" s="35" t="s">
        <v>193</v>
      </c>
      <c r="AD63" s="35" t="s">
        <v>193</v>
      </c>
      <c r="AE63" s="35"/>
      <c r="AF63" s="35"/>
      <c r="AG63" s="35"/>
      <c r="AH63" s="35"/>
      <c r="AI63" s="35"/>
      <c r="AJ63" s="35"/>
      <c r="AK63" s="35" t="s">
        <v>193</v>
      </c>
      <c r="AL63" s="35" t="s">
        <v>193</v>
      </c>
      <c r="AM63" s="35" t="s">
        <v>193</v>
      </c>
      <c r="AN63" s="35" t="s">
        <v>193</v>
      </c>
      <c r="AO63" s="35" t="s">
        <v>193</v>
      </c>
      <c r="AP63" s="35" t="s">
        <v>193</v>
      </c>
      <c r="AQ63" s="35" t="s">
        <v>193</v>
      </c>
      <c r="AR63" s="35" t="s">
        <v>193</v>
      </c>
      <c r="AS63" s="35" t="s">
        <v>193</v>
      </c>
      <c r="AT63" s="35" t="s">
        <v>193</v>
      </c>
      <c r="AU63" s="35"/>
      <c r="AV63" s="35"/>
      <c r="AW63" s="35"/>
      <c r="AX63" s="35"/>
      <c r="AY63" s="35"/>
      <c r="AZ63" s="35"/>
      <c r="BA63" s="35"/>
      <c r="BB63" s="35"/>
      <c r="BC63" s="35" t="s">
        <v>193</v>
      </c>
      <c r="BD63" s="35" t="s">
        <v>193</v>
      </c>
      <c r="BE63" s="35"/>
      <c r="BF63" s="35"/>
      <c r="BG63" s="35"/>
      <c r="BH63" s="35"/>
      <c r="BI63" s="35"/>
      <c r="BJ63" s="35"/>
      <c r="BK63" s="35"/>
      <c r="BL63" s="35"/>
      <c r="BM63" s="35"/>
      <c r="BN63" s="35"/>
      <c r="BO63" s="35" t="s">
        <v>193</v>
      </c>
      <c r="BP63" s="35" t="s">
        <v>193</v>
      </c>
      <c r="BQ63" s="35"/>
      <c r="BR63" s="35"/>
      <c r="BS63" s="35"/>
      <c r="BT63" s="35"/>
      <c r="BU63" s="35"/>
      <c r="BV63" s="35"/>
      <c r="BW63" s="35"/>
      <c r="BX63" s="35"/>
      <c r="BY63" s="35"/>
      <c r="BZ63" s="35"/>
      <c r="CA63" s="35" t="s">
        <v>193</v>
      </c>
      <c r="CB63" s="35" t="s">
        <v>193</v>
      </c>
      <c r="CC63" s="35"/>
      <c r="CD63" s="35"/>
      <c r="CE63" s="35"/>
      <c r="CF63" s="35"/>
      <c r="CG63" s="35"/>
      <c r="CH63" s="35"/>
      <c r="CI63" s="35" t="s">
        <v>193</v>
      </c>
      <c r="CJ63" s="35" t="s">
        <v>193</v>
      </c>
      <c r="CK63" s="35" t="s">
        <v>193</v>
      </c>
      <c r="CL63" s="35" t="s">
        <v>193</v>
      </c>
      <c r="CM63" s="35" t="s">
        <v>193</v>
      </c>
      <c r="CN63" s="35" t="s">
        <v>193</v>
      </c>
      <c r="CO63" s="35" t="s">
        <v>193</v>
      </c>
      <c r="CP63" s="35" t="s">
        <v>193</v>
      </c>
      <c r="CQ63" s="35" t="s">
        <v>193</v>
      </c>
      <c r="CR63" s="35" t="s">
        <v>193</v>
      </c>
      <c r="CS63" s="35" t="s">
        <v>193</v>
      </c>
      <c r="CT63" s="35" t="s">
        <v>193</v>
      </c>
      <c r="CU63" s="35" t="s">
        <v>193</v>
      </c>
      <c r="CV63" s="35" t="s">
        <v>193</v>
      </c>
      <c r="CW63" s="35" t="s">
        <v>193</v>
      </c>
      <c r="CX63" s="35" t="s">
        <v>193</v>
      </c>
      <c r="CY63" s="35" t="s">
        <v>193</v>
      </c>
      <c r="CZ63" s="35" t="s">
        <v>193</v>
      </c>
      <c r="DA63" s="35" t="s">
        <v>193</v>
      </c>
      <c r="DB63" s="35" t="s">
        <v>193</v>
      </c>
      <c r="DC63" s="35" t="s">
        <v>193</v>
      </c>
      <c r="DD63" s="35" t="s">
        <v>193</v>
      </c>
      <c r="DE63" s="35" t="s">
        <v>193</v>
      </c>
      <c r="DF63" s="35" t="s">
        <v>193</v>
      </c>
    </row>
    <row r="64" spans="1:110" ht="18.75" hidden="1">
      <c r="A64" s="25" t="s">
        <v>175</v>
      </c>
      <c r="B64" s="33" t="s">
        <v>201</v>
      </c>
      <c r="C64" s="34" t="s">
        <v>201</v>
      </c>
      <c r="D64" s="35"/>
      <c r="E64" s="35" t="s">
        <v>193</v>
      </c>
      <c r="F64" s="35" t="s">
        <v>193</v>
      </c>
      <c r="G64" s="35"/>
      <c r="H64" s="35"/>
      <c r="I64" s="35"/>
      <c r="J64" s="35"/>
      <c r="K64" s="35"/>
      <c r="L64" s="35"/>
      <c r="M64" s="35" t="s">
        <v>193</v>
      </c>
      <c r="N64" s="35" t="s">
        <v>193</v>
      </c>
      <c r="O64" s="35"/>
      <c r="P64" s="35"/>
      <c r="Q64" s="35"/>
      <c r="R64" s="35"/>
      <c r="S64" s="35"/>
      <c r="T64" s="35"/>
      <c r="U64" s="35" t="s">
        <v>193</v>
      </c>
      <c r="V64" s="35" t="s">
        <v>193</v>
      </c>
      <c r="W64" s="35"/>
      <c r="X64" s="35"/>
      <c r="Y64" s="35"/>
      <c r="Z64" s="35"/>
      <c r="AA64" s="35"/>
      <c r="AB64" s="35"/>
      <c r="AC64" s="35" t="s">
        <v>193</v>
      </c>
      <c r="AD64" s="35" t="s">
        <v>193</v>
      </c>
      <c r="AE64" s="35"/>
      <c r="AF64" s="35"/>
      <c r="AG64" s="35"/>
      <c r="AH64" s="35"/>
      <c r="AI64" s="35"/>
      <c r="AJ64" s="35"/>
      <c r="AK64" s="35" t="s">
        <v>193</v>
      </c>
      <c r="AL64" s="35" t="s">
        <v>193</v>
      </c>
      <c r="AM64" s="35" t="s">
        <v>193</v>
      </c>
      <c r="AN64" s="35" t="s">
        <v>193</v>
      </c>
      <c r="AO64" s="35" t="s">
        <v>193</v>
      </c>
      <c r="AP64" s="35" t="s">
        <v>193</v>
      </c>
      <c r="AQ64" s="35" t="s">
        <v>193</v>
      </c>
      <c r="AR64" s="35" t="s">
        <v>193</v>
      </c>
      <c r="AS64" s="35" t="s">
        <v>193</v>
      </c>
      <c r="AT64" s="35" t="s">
        <v>193</v>
      </c>
      <c r="AU64" s="35"/>
      <c r="AV64" s="35"/>
      <c r="AW64" s="35"/>
      <c r="AX64" s="35"/>
      <c r="AY64" s="35"/>
      <c r="AZ64" s="35"/>
      <c r="BA64" s="35"/>
      <c r="BB64" s="35"/>
      <c r="BC64" s="35" t="s">
        <v>193</v>
      </c>
      <c r="BD64" s="35" t="s">
        <v>193</v>
      </c>
      <c r="BE64" s="35"/>
      <c r="BF64" s="35"/>
      <c r="BG64" s="35"/>
      <c r="BH64" s="35"/>
      <c r="BI64" s="35"/>
      <c r="BJ64" s="35"/>
      <c r="BK64" s="35"/>
      <c r="BL64" s="35"/>
      <c r="BM64" s="35"/>
      <c r="BN64" s="35"/>
      <c r="BO64" s="35" t="s">
        <v>193</v>
      </c>
      <c r="BP64" s="35" t="s">
        <v>193</v>
      </c>
      <c r="BQ64" s="35"/>
      <c r="BR64" s="35"/>
      <c r="BS64" s="35"/>
      <c r="BT64" s="35"/>
      <c r="BU64" s="35"/>
      <c r="BV64" s="35"/>
      <c r="BW64" s="35"/>
      <c r="BX64" s="35"/>
      <c r="BY64" s="35"/>
      <c r="BZ64" s="35"/>
      <c r="CA64" s="35" t="s">
        <v>193</v>
      </c>
      <c r="CB64" s="35" t="s">
        <v>193</v>
      </c>
      <c r="CC64" s="35"/>
      <c r="CD64" s="35"/>
      <c r="CE64" s="35"/>
      <c r="CF64" s="35"/>
      <c r="CG64" s="35"/>
      <c r="CH64" s="35"/>
      <c r="CI64" s="35" t="s">
        <v>193</v>
      </c>
      <c r="CJ64" s="35" t="s">
        <v>193</v>
      </c>
      <c r="CK64" s="35" t="s">
        <v>193</v>
      </c>
      <c r="CL64" s="35" t="s">
        <v>193</v>
      </c>
      <c r="CM64" s="35" t="s">
        <v>193</v>
      </c>
      <c r="CN64" s="35" t="s">
        <v>193</v>
      </c>
      <c r="CO64" s="35" t="s">
        <v>193</v>
      </c>
      <c r="CP64" s="35" t="s">
        <v>193</v>
      </c>
      <c r="CQ64" s="35" t="s">
        <v>193</v>
      </c>
      <c r="CR64" s="35" t="s">
        <v>193</v>
      </c>
      <c r="CS64" s="35" t="s">
        <v>193</v>
      </c>
      <c r="CT64" s="35" t="s">
        <v>193</v>
      </c>
      <c r="CU64" s="35" t="s">
        <v>193</v>
      </c>
      <c r="CV64" s="35" t="s">
        <v>193</v>
      </c>
      <c r="CW64" s="35" t="s">
        <v>193</v>
      </c>
      <c r="CX64" s="35" t="s">
        <v>193</v>
      </c>
      <c r="CY64" s="35" t="s">
        <v>193</v>
      </c>
      <c r="CZ64" s="35" t="s">
        <v>193</v>
      </c>
      <c r="DA64" s="35" t="s">
        <v>193</v>
      </c>
      <c r="DB64" s="35" t="s">
        <v>193</v>
      </c>
      <c r="DC64" s="35" t="s">
        <v>193</v>
      </c>
      <c r="DD64" s="35" t="s">
        <v>193</v>
      </c>
      <c r="DE64" s="35" t="s">
        <v>193</v>
      </c>
      <c r="DF64" s="35" t="s">
        <v>193</v>
      </c>
    </row>
    <row r="65" spans="1:110" ht="112.5">
      <c r="A65" s="21"/>
      <c r="B65" s="33" t="s">
        <v>215</v>
      </c>
      <c r="C65" s="34" t="s">
        <v>213</v>
      </c>
      <c r="D65" s="35" t="s">
        <v>174</v>
      </c>
      <c r="E65" s="35">
        <v>0</v>
      </c>
      <c r="F65" s="35">
        <v>0</v>
      </c>
      <c r="G65" s="35">
        <v>0</v>
      </c>
      <c r="H65" s="35">
        <v>0</v>
      </c>
      <c r="I65" s="35">
        <v>0</v>
      </c>
      <c r="J65" s="35">
        <v>0</v>
      </c>
      <c r="K65" s="35">
        <v>0</v>
      </c>
      <c r="L65" s="35">
        <v>0</v>
      </c>
      <c r="M65" s="35">
        <v>0</v>
      </c>
      <c r="N65" s="35">
        <v>0</v>
      </c>
      <c r="O65" s="35">
        <v>0</v>
      </c>
      <c r="P65" s="35">
        <v>0</v>
      </c>
      <c r="Q65" s="35">
        <v>0</v>
      </c>
      <c r="R65" s="35">
        <v>0</v>
      </c>
      <c r="S65" s="35">
        <v>0</v>
      </c>
      <c r="T65" s="35">
        <v>0</v>
      </c>
      <c r="U65" s="35">
        <v>0</v>
      </c>
      <c r="V65" s="35">
        <v>0</v>
      </c>
      <c r="W65" s="35">
        <v>0</v>
      </c>
      <c r="X65" s="35">
        <v>0</v>
      </c>
      <c r="Y65" s="35">
        <v>0</v>
      </c>
      <c r="Z65" s="35">
        <v>0</v>
      </c>
      <c r="AA65" s="35">
        <v>0</v>
      </c>
      <c r="AB65" s="35">
        <v>0</v>
      </c>
      <c r="AC65" s="35">
        <v>0</v>
      </c>
      <c r="AD65" s="35">
        <v>0</v>
      </c>
      <c r="AE65" s="35">
        <v>0</v>
      </c>
      <c r="AF65" s="35">
        <v>0</v>
      </c>
      <c r="AG65" s="35">
        <v>0</v>
      </c>
      <c r="AH65" s="35">
        <v>0</v>
      </c>
      <c r="AI65" s="35">
        <v>0</v>
      </c>
      <c r="AJ65" s="35">
        <v>0</v>
      </c>
      <c r="AK65" s="35">
        <v>0</v>
      </c>
      <c r="AL65" s="35">
        <v>0</v>
      </c>
      <c r="AM65" s="35">
        <v>0</v>
      </c>
      <c r="AN65" s="35">
        <v>0</v>
      </c>
      <c r="AO65" s="35">
        <v>0</v>
      </c>
      <c r="AP65" s="35">
        <v>0</v>
      </c>
      <c r="AQ65" s="35">
        <v>0</v>
      </c>
      <c r="AR65" s="35">
        <v>0</v>
      </c>
      <c r="AS65" s="35">
        <v>0</v>
      </c>
      <c r="AT65" s="35">
        <v>0</v>
      </c>
      <c r="AU65" s="35">
        <v>0</v>
      </c>
      <c r="AV65" s="35">
        <v>0</v>
      </c>
      <c r="AW65" s="35">
        <v>0</v>
      </c>
      <c r="AX65" s="35">
        <v>0</v>
      </c>
      <c r="AY65" s="35">
        <v>0</v>
      </c>
      <c r="AZ65" s="35">
        <v>0</v>
      </c>
      <c r="BA65" s="35">
        <v>0</v>
      </c>
      <c r="BB65" s="35">
        <v>0</v>
      </c>
      <c r="BC65" s="35">
        <v>0</v>
      </c>
      <c r="BD65" s="35">
        <v>0</v>
      </c>
      <c r="BE65" s="35">
        <v>0</v>
      </c>
      <c r="BF65" s="35">
        <v>0</v>
      </c>
      <c r="BG65" s="35">
        <v>0</v>
      </c>
      <c r="BH65" s="35">
        <v>0</v>
      </c>
      <c r="BI65" s="35">
        <v>0</v>
      </c>
      <c r="BJ65" s="35">
        <v>0</v>
      </c>
      <c r="BK65" s="35">
        <v>0</v>
      </c>
      <c r="BL65" s="35">
        <v>0</v>
      </c>
      <c r="BM65" s="35">
        <v>0</v>
      </c>
      <c r="BN65" s="35">
        <v>0</v>
      </c>
      <c r="BO65" s="35">
        <v>0</v>
      </c>
      <c r="BP65" s="35">
        <v>0</v>
      </c>
      <c r="BQ65" s="35">
        <v>0</v>
      </c>
      <c r="BR65" s="35">
        <v>0</v>
      </c>
      <c r="BS65" s="35">
        <v>0</v>
      </c>
      <c r="BT65" s="35">
        <v>0</v>
      </c>
      <c r="BU65" s="35">
        <v>0</v>
      </c>
      <c r="BV65" s="35">
        <v>0</v>
      </c>
      <c r="BW65" s="35">
        <v>0</v>
      </c>
      <c r="BX65" s="35">
        <v>0</v>
      </c>
      <c r="BY65" s="35">
        <v>0</v>
      </c>
      <c r="BZ65" s="35">
        <v>0</v>
      </c>
      <c r="CA65" s="35">
        <v>0</v>
      </c>
      <c r="CB65" s="35">
        <v>0</v>
      </c>
      <c r="CC65" s="35">
        <v>0</v>
      </c>
      <c r="CD65" s="35">
        <v>0</v>
      </c>
      <c r="CE65" s="35">
        <v>0</v>
      </c>
      <c r="CF65" s="35">
        <v>0</v>
      </c>
      <c r="CG65" s="35">
        <v>0</v>
      </c>
      <c r="CH65" s="35">
        <v>0</v>
      </c>
      <c r="CI65" s="35" t="s">
        <v>193</v>
      </c>
      <c r="CJ65" s="35" t="s">
        <v>193</v>
      </c>
      <c r="CK65" s="35">
        <v>0</v>
      </c>
      <c r="CL65" s="35">
        <v>0</v>
      </c>
      <c r="CM65" s="35">
        <v>0</v>
      </c>
      <c r="CN65" s="35">
        <v>0</v>
      </c>
      <c r="CO65" s="35" t="s">
        <v>193</v>
      </c>
      <c r="CP65" s="35" t="s">
        <v>193</v>
      </c>
      <c r="CQ65" s="35">
        <v>0</v>
      </c>
      <c r="CR65" s="35">
        <v>0</v>
      </c>
      <c r="CS65" s="35">
        <v>0</v>
      </c>
      <c r="CT65" s="35">
        <v>0</v>
      </c>
      <c r="CU65" s="35">
        <v>0</v>
      </c>
      <c r="CV65" s="35">
        <v>0</v>
      </c>
      <c r="CW65" s="35">
        <v>0</v>
      </c>
      <c r="CX65" s="35">
        <v>0</v>
      </c>
      <c r="CY65" s="35">
        <v>0</v>
      </c>
      <c r="CZ65" s="35">
        <v>0</v>
      </c>
      <c r="DA65" s="35">
        <v>0</v>
      </c>
      <c r="DB65" s="35">
        <v>0</v>
      </c>
      <c r="DC65" s="35">
        <v>0</v>
      </c>
      <c r="DD65" s="35">
        <v>0</v>
      </c>
      <c r="DE65" s="35">
        <v>0</v>
      </c>
      <c r="DF65" s="35">
        <v>0</v>
      </c>
    </row>
    <row r="66" spans="1:110" ht="18.75" hidden="1">
      <c r="A66" s="25" t="s">
        <v>175</v>
      </c>
      <c r="B66" s="33" t="s">
        <v>215</v>
      </c>
      <c r="C66" s="42" t="s">
        <v>200</v>
      </c>
      <c r="D66" s="35"/>
      <c r="E66" s="35" t="s">
        <v>193</v>
      </c>
      <c r="F66" s="35" t="s">
        <v>193</v>
      </c>
      <c r="G66" s="35"/>
      <c r="H66" s="35"/>
      <c r="I66" s="35"/>
      <c r="J66" s="35"/>
      <c r="K66" s="35"/>
      <c r="L66" s="35"/>
      <c r="M66" s="35" t="s">
        <v>193</v>
      </c>
      <c r="N66" s="35" t="s">
        <v>193</v>
      </c>
      <c r="O66" s="35"/>
      <c r="P66" s="35"/>
      <c r="Q66" s="35"/>
      <c r="R66" s="35"/>
      <c r="S66" s="35"/>
      <c r="T66" s="35"/>
      <c r="U66" s="35" t="s">
        <v>193</v>
      </c>
      <c r="V66" s="35" t="s">
        <v>193</v>
      </c>
      <c r="W66" s="35"/>
      <c r="X66" s="35"/>
      <c r="Y66" s="35"/>
      <c r="Z66" s="35"/>
      <c r="AA66" s="35"/>
      <c r="AB66" s="35"/>
      <c r="AC66" s="35" t="s">
        <v>193</v>
      </c>
      <c r="AD66" s="35" t="s">
        <v>193</v>
      </c>
      <c r="AE66" s="35"/>
      <c r="AF66" s="35"/>
      <c r="AG66" s="35"/>
      <c r="AH66" s="35"/>
      <c r="AI66" s="35"/>
      <c r="AJ66" s="35"/>
      <c r="AK66" s="35" t="s">
        <v>193</v>
      </c>
      <c r="AL66" s="35" t="s">
        <v>193</v>
      </c>
      <c r="AM66" s="35" t="s">
        <v>193</v>
      </c>
      <c r="AN66" s="35" t="s">
        <v>193</v>
      </c>
      <c r="AO66" s="35" t="s">
        <v>193</v>
      </c>
      <c r="AP66" s="35" t="s">
        <v>193</v>
      </c>
      <c r="AQ66" s="35" t="s">
        <v>193</v>
      </c>
      <c r="AR66" s="35" t="s">
        <v>193</v>
      </c>
      <c r="AS66" s="35" t="s">
        <v>193</v>
      </c>
      <c r="AT66" s="35" t="s">
        <v>193</v>
      </c>
      <c r="AU66" s="35"/>
      <c r="AV66" s="35"/>
      <c r="AW66" s="35"/>
      <c r="AX66" s="35"/>
      <c r="AY66" s="35"/>
      <c r="AZ66" s="35"/>
      <c r="BA66" s="35"/>
      <c r="BB66" s="35"/>
      <c r="BC66" s="35" t="s">
        <v>193</v>
      </c>
      <c r="BD66" s="35" t="s">
        <v>193</v>
      </c>
      <c r="BE66" s="35"/>
      <c r="BF66" s="35"/>
      <c r="BG66" s="35"/>
      <c r="BH66" s="35"/>
      <c r="BI66" s="35"/>
      <c r="BJ66" s="35"/>
      <c r="BK66" s="35"/>
      <c r="BL66" s="35"/>
      <c r="BM66" s="35"/>
      <c r="BN66" s="35"/>
      <c r="BO66" s="35" t="s">
        <v>193</v>
      </c>
      <c r="BP66" s="35" t="s">
        <v>193</v>
      </c>
      <c r="BQ66" s="35"/>
      <c r="BR66" s="35"/>
      <c r="BS66" s="35"/>
      <c r="BT66" s="35"/>
      <c r="BU66" s="35"/>
      <c r="BV66" s="35"/>
      <c r="BW66" s="35"/>
      <c r="BX66" s="35"/>
      <c r="BY66" s="35"/>
      <c r="BZ66" s="35"/>
      <c r="CA66" s="35" t="s">
        <v>193</v>
      </c>
      <c r="CB66" s="35" t="s">
        <v>193</v>
      </c>
      <c r="CC66" s="35"/>
      <c r="CD66" s="35"/>
      <c r="CE66" s="35"/>
      <c r="CF66" s="35"/>
      <c r="CG66" s="35"/>
      <c r="CH66" s="35"/>
      <c r="CI66" s="35" t="s">
        <v>193</v>
      </c>
      <c r="CJ66" s="35" t="s">
        <v>193</v>
      </c>
      <c r="CK66" s="35" t="s">
        <v>193</v>
      </c>
      <c r="CL66" s="35" t="s">
        <v>193</v>
      </c>
      <c r="CM66" s="35" t="s">
        <v>193</v>
      </c>
      <c r="CN66" s="35" t="s">
        <v>193</v>
      </c>
      <c r="CO66" s="35" t="s">
        <v>193</v>
      </c>
      <c r="CP66" s="35" t="s">
        <v>193</v>
      </c>
      <c r="CQ66" s="35" t="s">
        <v>193</v>
      </c>
      <c r="CR66" s="35" t="s">
        <v>193</v>
      </c>
      <c r="CS66" s="35" t="s">
        <v>193</v>
      </c>
      <c r="CT66" s="35" t="s">
        <v>193</v>
      </c>
      <c r="CU66" s="35" t="s">
        <v>193</v>
      </c>
      <c r="CV66" s="35" t="s">
        <v>193</v>
      </c>
      <c r="CW66" s="35" t="s">
        <v>193</v>
      </c>
      <c r="CX66" s="35" t="s">
        <v>193</v>
      </c>
      <c r="CY66" s="35" t="s">
        <v>193</v>
      </c>
      <c r="CZ66" s="35" t="s">
        <v>193</v>
      </c>
      <c r="DA66" s="35" t="s">
        <v>193</v>
      </c>
      <c r="DB66" s="35" t="s">
        <v>193</v>
      </c>
      <c r="DC66" s="35" t="s">
        <v>193</v>
      </c>
      <c r="DD66" s="35" t="s">
        <v>193</v>
      </c>
      <c r="DE66" s="35" t="s">
        <v>193</v>
      </c>
      <c r="DF66" s="35" t="s">
        <v>193</v>
      </c>
    </row>
    <row r="67" spans="1:110" ht="18.75" hidden="1">
      <c r="A67" s="25" t="s">
        <v>175</v>
      </c>
      <c r="B67" s="33" t="s">
        <v>215</v>
      </c>
      <c r="C67" s="42" t="s">
        <v>200</v>
      </c>
      <c r="D67" s="35"/>
      <c r="E67" s="35" t="s">
        <v>193</v>
      </c>
      <c r="F67" s="35" t="s">
        <v>193</v>
      </c>
      <c r="G67" s="35"/>
      <c r="H67" s="35"/>
      <c r="I67" s="35"/>
      <c r="J67" s="35"/>
      <c r="K67" s="35"/>
      <c r="L67" s="35"/>
      <c r="M67" s="35" t="s">
        <v>193</v>
      </c>
      <c r="N67" s="35" t="s">
        <v>193</v>
      </c>
      <c r="O67" s="35"/>
      <c r="P67" s="35"/>
      <c r="Q67" s="35"/>
      <c r="R67" s="35"/>
      <c r="S67" s="35"/>
      <c r="T67" s="35"/>
      <c r="U67" s="35" t="s">
        <v>193</v>
      </c>
      <c r="V67" s="35" t="s">
        <v>193</v>
      </c>
      <c r="W67" s="35"/>
      <c r="X67" s="35"/>
      <c r="Y67" s="35"/>
      <c r="Z67" s="35"/>
      <c r="AA67" s="35"/>
      <c r="AB67" s="35"/>
      <c r="AC67" s="35" t="s">
        <v>193</v>
      </c>
      <c r="AD67" s="35" t="s">
        <v>193</v>
      </c>
      <c r="AE67" s="35"/>
      <c r="AF67" s="35"/>
      <c r="AG67" s="35"/>
      <c r="AH67" s="35"/>
      <c r="AI67" s="35"/>
      <c r="AJ67" s="35"/>
      <c r="AK67" s="35" t="s">
        <v>193</v>
      </c>
      <c r="AL67" s="35" t="s">
        <v>193</v>
      </c>
      <c r="AM67" s="35" t="s">
        <v>193</v>
      </c>
      <c r="AN67" s="35" t="s">
        <v>193</v>
      </c>
      <c r="AO67" s="35" t="s">
        <v>193</v>
      </c>
      <c r="AP67" s="35" t="s">
        <v>193</v>
      </c>
      <c r="AQ67" s="35" t="s">
        <v>193</v>
      </c>
      <c r="AR67" s="35" t="s">
        <v>193</v>
      </c>
      <c r="AS67" s="35" t="s">
        <v>193</v>
      </c>
      <c r="AT67" s="35" t="s">
        <v>193</v>
      </c>
      <c r="AU67" s="35"/>
      <c r="AV67" s="35"/>
      <c r="AW67" s="35"/>
      <c r="AX67" s="35"/>
      <c r="AY67" s="35"/>
      <c r="AZ67" s="35"/>
      <c r="BA67" s="35"/>
      <c r="BB67" s="35"/>
      <c r="BC67" s="35" t="s">
        <v>193</v>
      </c>
      <c r="BD67" s="35" t="s">
        <v>193</v>
      </c>
      <c r="BE67" s="35"/>
      <c r="BF67" s="35"/>
      <c r="BG67" s="35"/>
      <c r="BH67" s="35"/>
      <c r="BI67" s="35"/>
      <c r="BJ67" s="35"/>
      <c r="BK67" s="35"/>
      <c r="BL67" s="35"/>
      <c r="BM67" s="35"/>
      <c r="BN67" s="35"/>
      <c r="BO67" s="35" t="s">
        <v>193</v>
      </c>
      <c r="BP67" s="35" t="s">
        <v>193</v>
      </c>
      <c r="BQ67" s="35"/>
      <c r="BR67" s="35"/>
      <c r="BS67" s="35"/>
      <c r="BT67" s="35"/>
      <c r="BU67" s="35"/>
      <c r="BV67" s="35"/>
      <c r="BW67" s="35"/>
      <c r="BX67" s="35"/>
      <c r="BY67" s="35"/>
      <c r="BZ67" s="35"/>
      <c r="CA67" s="35" t="s">
        <v>193</v>
      </c>
      <c r="CB67" s="35" t="s">
        <v>193</v>
      </c>
      <c r="CC67" s="35"/>
      <c r="CD67" s="35"/>
      <c r="CE67" s="35"/>
      <c r="CF67" s="35"/>
      <c r="CG67" s="35"/>
      <c r="CH67" s="35"/>
      <c r="CI67" s="35" t="s">
        <v>193</v>
      </c>
      <c r="CJ67" s="35" t="s">
        <v>193</v>
      </c>
      <c r="CK67" s="35" t="s">
        <v>193</v>
      </c>
      <c r="CL67" s="35" t="s">
        <v>193</v>
      </c>
      <c r="CM67" s="35" t="s">
        <v>193</v>
      </c>
      <c r="CN67" s="35" t="s">
        <v>193</v>
      </c>
      <c r="CO67" s="35" t="s">
        <v>193</v>
      </c>
      <c r="CP67" s="35" t="s">
        <v>193</v>
      </c>
      <c r="CQ67" s="35" t="s">
        <v>193</v>
      </c>
      <c r="CR67" s="35" t="s">
        <v>193</v>
      </c>
      <c r="CS67" s="35" t="s">
        <v>193</v>
      </c>
      <c r="CT67" s="35" t="s">
        <v>193</v>
      </c>
      <c r="CU67" s="35" t="s">
        <v>193</v>
      </c>
      <c r="CV67" s="35" t="s">
        <v>193</v>
      </c>
      <c r="CW67" s="35" t="s">
        <v>193</v>
      </c>
      <c r="CX67" s="35" t="s">
        <v>193</v>
      </c>
      <c r="CY67" s="35" t="s">
        <v>193</v>
      </c>
      <c r="CZ67" s="35" t="s">
        <v>193</v>
      </c>
      <c r="DA67" s="35" t="s">
        <v>193</v>
      </c>
      <c r="DB67" s="35" t="s">
        <v>193</v>
      </c>
      <c r="DC67" s="35" t="s">
        <v>193</v>
      </c>
      <c r="DD67" s="35" t="s">
        <v>193</v>
      </c>
      <c r="DE67" s="35" t="s">
        <v>193</v>
      </c>
      <c r="DF67" s="35" t="s">
        <v>193</v>
      </c>
    </row>
    <row r="68" spans="1:110" ht="18.75" hidden="1">
      <c r="A68" s="25" t="s">
        <v>175</v>
      </c>
      <c r="B68" s="33" t="s">
        <v>201</v>
      </c>
      <c r="C68" s="34" t="s">
        <v>201</v>
      </c>
      <c r="D68" s="35"/>
      <c r="E68" s="35" t="s">
        <v>193</v>
      </c>
      <c r="F68" s="35" t="s">
        <v>193</v>
      </c>
      <c r="G68" s="35"/>
      <c r="H68" s="35"/>
      <c r="I68" s="35"/>
      <c r="J68" s="35"/>
      <c r="K68" s="35"/>
      <c r="L68" s="35"/>
      <c r="M68" s="35" t="s">
        <v>193</v>
      </c>
      <c r="N68" s="35" t="s">
        <v>193</v>
      </c>
      <c r="O68" s="35"/>
      <c r="P68" s="35"/>
      <c r="Q68" s="35"/>
      <c r="R68" s="35"/>
      <c r="S68" s="35"/>
      <c r="T68" s="35"/>
      <c r="U68" s="35" t="s">
        <v>193</v>
      </c>
      <c r="V68" s="35" t="s">
        <v>193</v>
      </c>
      <c r="W68" s="35"/>
      <c r="X68" s="35"/>
      <c r="Y68" s="35"/>
      <c r="Z68" s="35"/>
      <c r="AA68" s="35"/>
      <c r="AB68" s="35"/>
      <c r="AC68" s="35" t="s">
        <v>193</v>
      </c>
      <c r="AD68" s="35" t="s">
        <v>193</v>
      </c>
      <c r="AE68" s="35"/>
      <c r="AF68" s="35"/>
      <c r="AG68" s="35"/>
      <c r="AH68" s="35"/>
      <c r="AI68" s="35"/>
      <c r="AJ68" s="35"/>
      <c r="AK68" s="35" t="s">
        <v>193</v>
      </c>
      <c r="AL68" s="35" t="s">
        <v>193</v>
      </c>
      <c r="AM68" s="35" t="s">
        <v>193</v>
      </c>
      <c r="AN68" s="35" t="s">
        <v>193</v>
      </c>
      <c r="AO68" s="35" t="s">
        <v>193</v>
      </c>
      <c r="AP68" s="35" t="s">
        <v>193</v>
      </c>
      <c r="AQ68" s="35" t="s">
        <v>193</v>
      </c>
      <c r="AR68" s="35" t="s">
        <v>193</v>
      </c>
      <c r="AS68" s="35" t="s">
        <v>193</v>
      </c>
      <c r="AT68" s="35" t="s">
        <v>193</v>
      </c>
      <c r="AU68" s="35"/>
      <c r="AV68" s="35"/>
      <c r="AW68" s="35"/>
      <c r="AX68" s="35"/>
      <c r="AY68" s="35"/>
      <c r="AZ68" s="35"/>
      <c r="BA68" s="35"/>
      <c r="BB68" s="35"/>
      <c r="BC68" s="35" t="s">
        <v>193</v>
      </c>
      <c r="BD68" s="35" t="s">
        <v>193</v>
      </c>
      <c r="BE68" s="35"/>
      <c r="BF68" s="35"/>
      <c r="BG68" s="35"/>
      <c r="BH68" s="35"/>
      <c r="BI68" s="35"/>
      <c r="BJ68" s="35"/>
      <c r="BK68" s="35"/>
      <c r="BL68" s="35"/>
      <c r="BM68" s="35"/>
      <c r="BN68" s="35"/>
      <c r="BO68" s="35" t="s">
        <v>193</v>
      </c>
      <c r="BP68" s="35" t="s">
        <v>193</v>
      </c>
      <c r="BQ68" s="35"/>
      <c r="BR68" s="35"/>
      <c r="BS68" s="35"/>
      <c r="BT68" s="35"/>
      <c r="BU68" s="35"/>
      <c r="BV68" s="35"/>
      <c r="BW68" s="35"/>
      <c r="BX68" s="35"/>
      <c r="BY68" s="35"/>
      <c r="BZ68" s="35"/>
      <c r="CA68" s="35" t="s">
        <v>193</v>
      </c>
      <c r="CB68" s="35" t="s">
        <v>193</v>
      </c>
      <c r="CC68" s="35"/>
      <c r="CD68" s="35"/>
      <c r="CE68" s="35"/>
      <c r="CF68" s="35"/>
      <c r="CG68" s="35"/>
      <c r="CH68" s="35"/>
      <c r="CI68" s="35" t="s">
        <v>193</v>
      </c>
      <c r="CJ68" s="35" t="s">
        <v>193</v>
      </c>
      <c r="CK68" s="35" t="s">
        <v>193</v>
      </c>
      <c r="CL68" s="35" t="s">
        <v>193</v>
      </c>
      <c r="CM68" s="35" t="s">
        <v>193</v>
      </c>
      <c r="CN68" s="35" t="s">
        <v>193</v>
      </c>
      <c r="CO68" s="35" t="s">
        <v>193</v>
      </c>
      <c r="CP68" s="35" t="s">
        <v>193</v>
      </c>
      <c r="CQ68" s="35" t="s">
        <v>193</v>
      </c>
      <c r="CR68" s="35" t="s">
        <v>193</v>
      </c>
      <c r="CS68" s="35" t="s">
        <v>193</v>
      </c>
      <c r="CT68" s="35" t="s">
        <v>193</v>
      </c>
      <c r="CU68" s="35" t="s">
        <v>193</v>
      </c>
      <c r="CV68" s="35" t="s">
        <v>193</v>
      </c>
      <c r="CW68" s="35" t="s">
        <v>193</v>
      </c>
      <c r="CX68" s="35" t="s">
        <v>193</v>
      </c>
      <c r="CY68" s="35" t="s">
        <v>193</v>
      </c>
      <c r="CZ68" s="35" t="s">
        <v>193</v>
      </c>
      <c r="DA68" s="35" t="s">
        <v>193</v>
      </c>
      <c r="DB68" s="35" t="s">
        <v>193</v>
      </c>
      <c r="DC68" s="35" t="s">
        <v>193</v>
      </c>
      <c r="DD68" s="35" t="s">
        <v>193</v>
      </c>
      <c r="DE68" s="35" t="s">
        <v>193</v>
      </c>
      <c r="DF68" s="35" t="s">
        <v>193</v>
      </c>
    </row>
    <row r="69" spans="1:110" ht="112.5">
      <c r="A69" s="21"/>
      <c r="B69" s="33" t="s">
        <v>215</v>
      </c>
      <c r="C69" s="34" t="s">
        <v>216</v>
      </c>
      <c r="D69" s="35" t="s">
        <v>174</v>
      </c>
      <c r="E69" s="35">
        <v>0</v>
      </c>
      <c r="F69" s="35">
        <v>0</v>
      </c>
      <c r="G69" s="35">
        <v>0</v>
      </c>
      <c r="H69" s="35">
        <v>0</v>
      </c>
      <c r="I69" s="35">
        <v>0</v>
      </c>
      <c r="J69" s="35">
        <v>0</v>
      </c>
      <c r="K69" s="35">
        <v>0</v>
      </c>
      <c r="L69" s="35">
        <v>0</v>
      </c>
      <c r="M69" s="35">
        <v>0</v>
      </c>
      <c r="N69" s="35">
        <v>0</v>
      </c>
      <c r="O69" s="35">
        <v>0</v>
      </c>
      <c r="P69" s="35">
        <v>0</v>
      </c>
      <c r="Q69" s="35">
        <v>0</v>
      </c>
      <c r="R69" s="35">
        <v>0</v>
      </c>
      <c r="S69" s="35">
        <v>0</v>
      </c>
      <c r="T69" s="35">
        <v>0</v>
      </c>
      <c r="U69" s="35">
        <v>0</v>
      </c>
      <c r="V69" s="35">
        <v>0</v>
      </c>
      <c r="W69" s="35">
        <v>0</v>
      </c>
      <c r="X69" s="35">
        <v>0</v>
      </c>
      <c r="Y69" s="35">
        <v>0</v>
      </c>
      <c r="Z69" s="35">
        <v>0</v>
      </c>
      <c r="AA69" s="35">
        <v>0</v>
      </c>
      <c r="AB69" s="35">
        <v>0</v>
      </c>
      <c r="AC69" s="35">
        <v>0</v>
      </c>
      <c r="AD69" s="35">
        <v>0</v>
      </c>
      <c r="AE69" s="35">
        <v>0</v>
      </c>
      <c r="AF69" s="35">
        <v>0</v>
      </c>
      <c r="AG69" s="35">
        <v>0</v>
      </c>
      <c r="AH69" s="35">
        <v>0</v>
      </c>
      <c r="AI69" s="35">
        <v>0</v>
      </c>
      <c r="AJ69" s="35">
        <v>0</v>
      </c>
      <c r="AK69" s="35">
        <v>0</v>
      </c>
      <c r="AL69" s="35">
        <v>0</v>
      </c>
      <c r="AM69" s="35">
        <v>0</v>
      </c>
      <c r="AN69" s="35">
        <v>0</v>
      </c>
      <c r="AO69" s="35">
        <v>0</v>
      </c>
      <c r="AP69" s="35">
        <v>0</v>
      </c>
      <c r="AQ69" s="35">
        <v>0</v>
      </c>
      <c r="AR69" s="35">
        <v>0</v>
      </c>
      <c r="AS69" s="35">
        <v>0</v>
      </c>
      <c r="AT69" s="35">
        <v>0</v>
      </c>
      <c r="AU69" s="35">
        <v>0</v>
      </c>
      <c r="AV69" s="35">
        <v>0</v>
      </c>
      <c r="AW69" s="35">
        <v>0</v>
      </c>
      <c r="AX69" s="35">
        <v>0</v>
      </c>
      <c r="AY69" s="35">
        <v>0</v>
      </c>
      <c r="AZ69" s="35">
        <v>0</v>
      </c>
      <c r="BA69" s="35">
        <v>0</v>
      </c>
      <c r="BB69" s="35">
        <v>0</v>
      </c>
      <c r="BC69" s="35">
        <v>0</v>
      </c>
      <c r="BD69" s="35">
        <v>0</v>
      </c>
      <c r="BE69" s="35">
        <v>0</v>
      </c>
      <c r="BF69" s="35">
        <v>0</v>
      </c>
      <c r="BG69" s="35">
        <v>0</v>
      </c>
      <c r="BH69" s="35">
        <v>0</v>
      </c>
      <c r="BI69" s="35">
        <v>0</v>
      </c>
      <c r="BJ69" s="35">
        <v>0</v>
      </c>
      <c r="BK69" s="35">
        <v>0</v>
      </c>
      <c r="BL69" s="35">
        <v>0</v>
      </c>
      <c r="BM69" s="35">
        <v>0</v>
      </c>
      <c r="BN69" s="35">
        <v>0</v>
      </c>
      <c r="BO69" s="35">
        <v>0</v>
      </c>
      <c r="BP69" s="35">
        <v>0</v>
      </c>
      <c r="BQ69" s="35">
        <v>0</v>
      </c>
      <c r="BR69" s="35">
        <v>0</v>
      </c>
      <c r="BS69" s="35">
        <v>0</v>
      </c>
      <c r="BT69" s="35">
        <v>0</v>
      </c>
      <c r="BU69" s="35">
        <v>0</v>
      </c>
      <c r="BV69" s="35">
        <v>0</v>
      </c>
      <c r="BW69" s="35">
        <v>0</v>
      </c>
      <c r="BX69" s="35">
        <v>0</v>
      </c>
      <c r="BY69" s="35">
        <v>0</v>
      </c>
      <c r="BZ69" s="35">
        <v>0</v>
      </c>
      <c r="CA69" s="35">
        <v>0</v>
      </c>
      <c r="CB69" s="35">
        <v>0</v>
      </c>
      <c r="CC69" s="35">
        <v>0</v>
      </c>
      <c r="CD69" s="35">
        <v>0</v>
      </c>
      <c r="CE69" s="35">
        <v>0</v>
      </c>
      <c r="CF69" s="35">
        <v>0</v>
      </c>
      <c r="CG69" s="35">
        <v>0</v>
      </c>
      <c r="CH69" s="35">
        <v>0</v>
      </c>
      <c r="CI69" s="35" t="s">
        <v>193</v>
      </c>
      <c r="CJ69" s="35" t="s">
        <v>193</v>
      </c>
      <c r="CK69" s="35">
        <v>0</v>
      </c>
      <c r="CL69" s="35">
        <v>0</v>
      </c>
      <c r="CM69" s="35">
        <v>0</v>
      </c>
      <c r="CN69" s="35">
        <v>0</v>
      </c>
      <c r="CO69" s="35" t="s">
        <v>193</v>
      </c>
      <c r="CP69" s="35" t="s">
        <v>193</v>
      </c>
      <c r="CQ69" s="35">
        <v>0</v>
      </c>
      <c r="CR69" s="35">
        <v>0</v>
      </c>
      <c r="CS69" s="35">
        <v>0</v>
      </c>
      <c r="CT69" s="35">
        <v>0</v>
      </c>
      <c r="CU69" s="35">
        <v>0</v>
      </c>
      <c r="CV69" s="35">
        <v>0</v>
      </c>
      <c r="CW69" s="35">
        <v>0</v>
      </c>
      <c r="CX69" s="35">
        <v>0</v>
      </c>
      <c r="CY69" s="35">
        <v>0</v>
      </c>
      <c r="CZ69" s="35">
        <v>0</v>
      </c>
      <c r="DA69" s="35">
        <v>0</v>
      </c>
      <c r="DB69" s="35">
        <v>0</v>
      </c>
      <c r="DC69" s="35">
        <v>0</v>
      </c>
      <c r="DD69" s="35">
        <v>0</v>
      </c>
      <c r="DE69" s="35">
        <v>0</v>
      </c>
      <c r="DF69" s="35">
        <v>0</v>
      </c>
    </row>
    <row r="70" spans="1:110" ht="18.75" hidden="1">
      <c r="A70" s="25" t="s">
        <v>175</v>
      </c>
      <c r="B70" s="33" t="s">
        <v>215</v>
      </c>
      <c r="C70" s="42" t="s">
        <v>200</v>
      </c>
      <c r="D70" s="35"/>
      <c r="E70" s="35" t="s">
        <v>193</v>
      </c>
      <c r="F70" s="35" t="s">
        <v>193</v>
      </c>
      <c r="G70" s="35"/>
      <c r="H70" s="35"/>
      <c r="I70" s="35"/>
      <c r="J70" s="35"/>
      <c r="K70" s="35"/>
      <c r="L70" s="35"/>
      <c r="M70" s="35" t="s">
        <v>193</v>
      </c>
      <c r="N70" s="35" t="s">
        <v>193</v>
      </c>
      <c r="O70" s="35"/>
      <c r="P70" s="35"/>
      <c r="Q70" s="35"/>
      <c r="R70" s="35"/>
      <c r="S70" s="35"/>
      <c r="T70" s="35"/>
      <c r="U70" s="35" t="s">
        <v>193</v>
      </c>
      <c r="V70" s="35" t="s">
        <v>193</v>
      </c>
      <c r="W70" s="35"/>
      <c r="X70" s="35"/>
      <c r="Y70" s="35"/>
      <c r="Z70" s="35"/>
      <c r="AA70" s="35"/>
      <c r="AB70" s="35"/>
      <c r="AC70" s="35" t="s">
        <v>193</v>
      </c>
      <c r="AD70" s="35" t="s">
        <v>193</v>
      </c>
      <c r="AE70" s="35"/>
      <c r="AF70" s="35"/>
      <c r="AG70" s="35"/>
      <c r="AH70" s="35"/>
      <c r="AI70" s="35"/>
      <c r="AJ70" s="35"/>
      <c r="AK70" s="35" t="s">
        <v>193</v>
      </c>
      <c r="AL70" s="35" t="s">
        <v>193</v>
      </c>
      <c r="AM70" s="35" t="s">
        <v>193</v>
      </c>
      <c r="AN70" s="35" t="s">
        <v>193</v>
      </c>
      <c r="AO70" s="35" t="s">
        <v>193</v>
      </c>
      <c r="AP70" s="35" t="s">
        <v>193</v>
      </c>
      <c r="AQ70" s="35" t="s">
        <v>193</v>
      </c>
      <c r="AR70" s="35" t="s">
        <v>193</v>
      </c>
      <c r="AS70" s="35" t="s">
        <v>193</v>
      </c>
      <c r="AT70" s="35" t="s">
        <v>193</v>
      </c>
      <c r="AU70" s="35"/>
      <c r="AV70" s="35"/>
      <c r="AW70" s="35"/>
      <c r="AX70" s="35"/>
      <c r="AY70" s="35"/>
      <c r="AZ70" s="35"/>
      <c r="BA70" s="35"/>
      <c r="BB70" s="35"/>
      <c r="BC70" s="35" t="s">
        <v>193</v>
      </c>
      <c r="BD70" s="35" t="s">
        <v>193</v>
      </c>
      <c r="BE70" s="35"/>
      <c r="BF70" s="35"/>
      <c r="BG70" s="35"/>
      <c r="BH70" s="35"/>
      <c r="BI70" s="35"/>
      <c r="BJ70" s="35"/>
      <c r="BK70" s="35"/>
      <c r="BL70" s="35"/>
      <c r="BM70" s="35"/>
      <c r="BN70" s="35"/>
      <c r="BO70" s="35" t="s">
        <v>193</v>
      </c>
      <c r="BP70" s="35" t="s">
        <v>193</v>
      </c>
      <c r="BQ70" s="35"/>
      <c r="BR70" s="35"/>
      <c r="BS70" s="35"/>
      <c r="BT70" s="35"/>
      <c r="BU70" s="35"/>
      <c r="BV70" s="35"/>
      <c r="BW70" s="35"/>
      <c r="BX70" s="35"/>
      <c r="BY70" s="35"/>
      <c r="BZ70" s="35"/>
      <c r="CA70" s="35" t="s">
        <v>193</v>
      </c>
      <c r="CB70" s="35" t="s">
        <v>193</v>
      </c>
      <c r="CC70" s="35"/>
      <c r="CD70" s="35"/>
      <c r="CE70" s="35"/>
      <c r="CF70" s="35"/>
      <c r="CG70" s="35"/>
      <c r="CH70" s="35"/>
      <c r="CI70" s="35" t="s">
        <v>193</v>
      </c>
      <c r="CJ70" s="35" t="s">
        <v>193</v>
      </c>
      <c r="CK70" s="35" t="s">
        <v>193</v>
      </c>
      <c r="CL70" s="35" t="s">
        <v>193</v>
      </c>
      <c r="CM70" s="35" t="s">
        <v>193</v>
      </c>
      <c r="CN70" s="35" t="s">
        <v>193</v>
      </c>
      <c r="CO70" s="35" t="s">
        <v>193</v>
      </c>
      <c r="CP70" s="35" t="s">
        <v>193</v>
      </c>
      <c r="CQ70" s="35" t="s">
        <v>193</v>
      </c>
      <c r="CR70" s="35" t="s">
        <v>193</v>
      </c>
      <c r="CS70" s="35" t="s">
        <v>193</v>
      </c>
      <c r="CT70" s="35" t="s">
        <v>193</v>
      </c>
      <c r="CU70" s="35" t="s">
        <v>193</v>
      </c>
      <c r="CV70" s="35" t="s">
        <v>193</v>
      </c>
      <c r="CW70" s="35" t="s">
        <v>193</v>
      </c>
      <c r="CX70" s="35" t="s">
        <v>193</v>
      </c>
      <c r="CY70" s="35" t="s">
        <v>193</v>
      </c>
      <c r="CZ70" s="35" t="s">
        <v>193</v>
      </c>
      <c r="DA70" s="35" t="s">
        <v>193</v>
      </c>
      <c r="DB70" s="35" t="s">
        <v>193</v>
      </c>
      <c r="DC70" s="35" t="s">
        <v>193</v>
      </c>
      <c r="DD70" s="35" t="s">
        <v>193</v>
      </c>
      <c r="DE70" s="35" t="s">
        <v>193</v>
      </c>
      <c r="DF70" s="35" t="s">
        <v>193</v>
      </c>
    </row>
    <row r="71" spans="1:110" ht="18.75" hidden="1">
      <c r="A71" s="25" t="s">
        <v>175</v>
      </c>
      <c r="B71" s="33" t="s">
        <v>215</v>
      </c>
      <c r="C71" s="42" t="s">
        <v>200</v>
      </c>
      <c r="D71" s="35"/>
      <c r="E71" s="35" t="s">
        <v>193</v>
      </c>
      <c r="F71" s="35" t="s">
        <v>193</v>
      </c>
      <c r="G71" s="35"/>
      <c r="H71" s="35"/>
      <c r="I71" s="35"/>
      <c r="J71" s="35"/>
      <c r="K71" s="35"/>
      <c r="L71" s="35"/>
      <c r="M71" s="35" t="s">
        <v>193</v>
      </c>
      <c r="N71" s="35" t="s">
        <v>193</v>
      </c>
      <c r="O71" s="35"/>
      <c r="P71" s="35"/>
      <c r="Q71" s="35"/>
      <c r="R71" s="35"/>
      <c r="S71" s="35"/>
      <c r="T71" s="35"/>
      <c r="U71" s="35" t="s">
        <v>193</v>
      </c>
      <c r="V71" s="35" t="s">
        <v>193</v>
      </c>
      <c r="W71" s="35"/>
      <c r="X71" s="35"/>
      <c r="Y71" s="35"/>
      <c r="Z71" s="35"/>
      <c r="AA71" s="35"/>
      <c r="AB71" s="35"/>
      <c r="AC71" s="35" t="s">
        <v>193</v>
      </c>
      <c r="AD71" s="35" t="s">
        <v>193</v>
      </c>
      <c r="AE71" s="35"/>
      <c r="AF71" s="35"/>
      <c r="AG71" s="35"/>
      <c r="AH71" s="35"/>
      <c r="AI71" s="35"/>
      <c r="AJ71" s="35"/>
      <c r="AK71" s="35" t="s">
        <v>193</v>
      </c>
      <c r="AL71" s="35" t="s">
        <v>193</v>
      </c>
      <c r="AM71" s="35" t="s">
        <v>193</v>
      </c>
      <c r="AN71" s="35" t="s">
        <v>193</v>
      </c>
      <c r="AO71" s="35" t="s">
        <v>193</v>
      </c>
      <c r="AP71" s="35" t="s">
        <v>193</v>
      </c>
      <c r="AQ71" s="35" t="s">
        <v>193</v>
      </c>
      <c r="AR71" s="35" t="s">
        <v>193</v>
      </c>
      <c r="AS71" s="35" t="s">
        <v>193</v>
      </c>
      <c r="AT71" s="35" t="s">
        <v>193</v>
      </c>
      <c r="AU71" s="35"/>
      <c r="AV71" s="35"/>
      <c r="AW71" s="35"/>
      <c r="AX71" s="35"/>
      <c r="AY71" s="35"/>
      <c r="AZ71" s="35"/>
      <c r="BA71" s="35"/>
      <c r="BB71" s="35"/>
      <c r="BC71" s="35" t="s">
        <v>193</v>
      </c>
      <c r="BD71" s="35" t="s">
        <v>193</v>
      </c>
      <c r="BE71" s="35"/>
      <c r="BF71" s="35"/>
      <c r="BG71" s="35"/>
      <c r="BH71" s="35"/>
      <c r="BI71" s="35"/>
      <c r="BJ71" s="35"/>
      <c r="BK71" s="35"/>
      <c r="BL71" s="35"/>
      <c r="BM71" s="35"/>
      <c r="BN71" s="35"/>
      <c r="BO71" s="35" t="s">
        <v>193</v>
      </c>
      <c r="BP71" s="35" t="s">
        <v>193</v>
      </c>
      <c r="BQ71" s="35"/>
      <c r="BR71" s="35"/>
      <c r="BS71" s="35"/>
      <c r="BT71" s="35"/>
      <c r="BU71" s="35"/>
      <c r="BV71" s="35"/>
      <c r="BW71" s="35"/>
      <c r="BX71" s="35"/>
      <c r="BY71" s="35"/>
      <c r="BZ71" s="35"/>
      <c r="CA71" s="35" t="s">
        <v>193</v>
      </c>
      <c r="CB71" s="35" t="s">
        <v>193</v>
      </c>
      <c r="CC71" s="35"/>
      <c r="CD71" s="35"/>
      <c r="CE71" s="35"/>
      <c r="CF71" s="35"/>
      <c r="CG71" s="35"/>
      <c r="CH71" s="35"/>
      <c r="CI71" s="35" t="s">
        <v>193</v>
      </c>
      <c r="CJ71" s="35" t="s">
        <v>193</v>
      </c>
      <c r="CK71" s="35" t="s">
        <v>193</v>
      </c>
      <c r="CL71" s="35" t="s">
        <v>193</v>
      </c>
      <c r="CM71" s="35" t="s">
        <v>193</v>
      </c>
      <c r="CN71" s="35" t="s">
        <v>193</v>
      </c>
      <c r="CO71" s="35" t="s">
        <v>193</v>
      </c>
      <c r="CP71" s="35" t="s">
        <v>193</v>
      </c>
      <c r="CQ71" s="35" t="s">
        <v>193</v>
      </c>
      <c r="CR71" s="35" t="s">
        <v>193</v>
      </c>
      <c r="CS71" s="35" t="s">
        <v>193</v>
      </c>
      <c r="CT71" s="35" t="s">
        <v>193</v>
      </c>
      <c r="CU71" s="35" t="s">
        <v>193</v>
      </c>
      <c r="CV71" s="35" t="s">
        <v>193</v>
      </c>
      <c r="CW71" s="35" t="s">
        <v>193</v>
      </c>
      <c r="CX71" s="35" t="s">
        <v>193</v>
      </c>
      <c r="CY71" s="35" t="s">
        <v>193</v>
      </c>
      <c r="CZ71" s="35" t="s">
        <v>193</v>
      </c>
      <c r="DA71" s="35" t="s">
        <v>193</v>
      </c>
      <c r="DB71" s="35" t="s">
        <v>193</v>
      </c>
      <c r="DC71" s="35" t="s">
        <v>193</v>
      </c>
      <c r="DD71" s="35" t="s">
        <v>193</v>
      </c>
      <c r="DE71" s="35" t="s">
        <v>193</v>
      </c>
      <c r="DF71" s="35" t="s">
        <v>193</v>
      </c>
    </row>
    <row r="72" spans="1:110" ht="18.75" hidden="1">
      <c r="A72" s="25" t="s">
        <v>175</v>
      </c>
      <c r="B72" s="33" t="s">
        <v>201</v>
      </c>
      <c r="C72" s="34" t="s">
        <v>201</v>
      </c>
      <c r="D72" s="35"/>
      <c r="E72" s="35" t="s">
        <v>193</v>
      </c>
      <c r="F72" s="35" t="s">
        <v>193</v>
      </c>
      <c r="G72" s="35"/>
      <c r="H72" s="35"/>
      <c r="I72" s="35"/>
      <c r="J72" s="35"/>
      <c r="K72" s="35"/>
      <c r="L72" s="35"/>
      <c r="M72" s="35" t="s">
        <v>193</v>
      </c>
      <c r="N72" s="35" t="s">
        <v>193</v>
      </c>
      <c r="O72" s="35"/>
      <c r="P72" s="35"/>
      <c r="Q72" s="35"/>
      <c r="R72" s="35"/>
      <c r="S72" s="35"/>
      <c r="T72" s="35"/>
      <c r="U72" s="35" t="s">
        <v>193</v>
      </c>
      <c r="V72" s="35" t="s">
        <v>193</v>
      </c>
      <c r="W72" s="35"/>
      <c r="X72" s="35"/>
      <c r="Y72" s="35"/>
      <c r="Z72" s="35"/>
      <c r="AA72" s="35"/>
      <c r="AB72" s="35"/>
      <c r="AC72" s="35" t="s">
        <v>193</v>
      </c>
      <c r="AD72" s="35" t="s">
        <v>193</v>
      </c>
      <c r="AE72" s="35"/>
      <c r="AF72" s="35"/>
      <c r="AG72" s="35"/>
      <c r="AH72" s="35"/>
      <c r="AI72" s="35"/>
      <c r="AJ72" s="35"/>
      <c r="AK72" s="35" t="s">
        <v>193</v>
      </c>
      <c r="AL72" s="35" t="s">
        <v>193</v>
      </c>
      <c r="AM72" s="35" t="s">
        <v>193</v>
      </c>
      <c r="AN72" s="35" t="s">
        <v>193</v>
      </c>
      <c r="AO72" s="35" t="s">
        <v>193</v>
      </c>
      <c r="AP72" s="35" t="s">
        <v>193</v>
      </c>
      <c r="AQ72" s="35" t="s">
        <v>193</v>
      </c>
      <c r="AR72" s="35" t="s">
        <v>193</v>
      </c>
      <c r="AS72" s="35" t="s">
        <v>193</v>
      </c>
      <c r="AT72" s="35" t="s">
        <v>193</v>
      </c>
      <c r="AU72" s="35"/>
      <c r="AV72" s="35"/>
      <c r="AW72" s="35"/>
      <c r="AX72" s="35"/>
      <c r="AY72" s="35"/>
      <c r="AZ72" s="35"/>
      <c r="BA72" s="35"/>
      <c r="BB72" s="35"/>
      <c r="BC72" s="35" t="s">
        <v>193</v>
      </c>
      <c r="BD72" s="35" t="s">
        <v>193</v>
      </c>
      <c r="BE72" s="35"/>
      <c r="BF72" s="35"/>
      <c r="BG72" s="35"/>
      <c r="BH72" s="35"/>
      <c r="BI72" s="35"/>
      <c r="BJ72" s="35"/>
      <c r="BK72" s="35"/>
      <c r="BL72" s="35"/>
      <c r="BM72" s="35"/>
      <c r="BN72" s="35"/>
      <c r="BO72" s="35" t="s">
        <v>193</v>
      </c>
      <c r="BP72" s="35" t="s">
        <v>193</v>
      </c>
      <c r="BQ72" s="35"/>
      <c r="BR72" s="35"/>
      <c r="BS72" s="35"/>
      <c r="BT72" s="35"/>
      <c r="BU72" s="35"/>
      <c r="BV72" s="35"/>
      <c r="BW72" s="35"/>
      <c r="BX72" s="35"/>
      <c r="BY72" s="35"/>
      <c r="BZ72" s="35"/>
      <c r="CA72" s="35" t="s">
        <v>193</v>
      </c>
      <c r="CB72" s="35" t="s">
        <v>193</v>
      </c>
      <c r="CC72" s="35"/>
      <c r="CD72" s="35"/>
      <c r="CE72" s="35"/>
      <c r="CF72" s="35"/>
      <c r="CG72" s="35"/>
      <c r="CH72" s="35"/>
      <c r="CI72" s="35" t="s">
        <v>193</v>
      </c>
      <c r="CJ72" s="35" t="s">
        <v>193</v>
      </c>
      <c r="CK72" s="35" t="s">
        <v>193</v>
      </c>
      <c r="CL72" s="35" t="s">
        <v>193</v>
      </c>
      <c r="CM72" s="35" t="s">
        <v>193</v>
      </c>
      <c r="CN72" s="35" t="s">
        <v>193</v>
      </c>
      <c r="CO72" s="35" t="s">
        <v>193</v>
      </c>
      <c r="CP72" s="35" t="s">
        <v>193</v>
      </c>
      <c r="CQ72" s="35" t="s">
        <v>193</v>
      </c>
      <c r="CR72" s="35" t="s">
        <v>193</v>
      </c>
      <c r="CS72" s="35" t="s">
        <v>193</v>
      </c>
      <c r="CT72" s="35" t="s">
        <v>193</v>
      </c>
      <c r="CU72" s="35" t="s">
        <v>193</v>
      </c>
      <c r="CV72" s="35" t="s">
        <v>193</v>
      </c>
      <c r="CW72" s="35" t="s">
        <v>193</v>
      </c>
      <c r="CX72" s="35" t="s">
        <v>193</v>
      </c>
      <c r="CY72" s="35" t="s">
        <v>193</v>
      </c>
      <c r="CZ72" s="35" t="s">
        <v>193</v>
      </c>
      <c r="DA72" s="35" t="s">
        <v>193</v>
      </c>
      <c r="DB72" s="35" t="s">
        <v>193</v>
      </c>
      <c r="DC72" s="35" t="s">
        <v>193</v>
      </c>
      <c r="DD72" s="35" t="s">
        <v>193</v>
      </c>
      <c r="DE72" s="35" t="s">
        <v>193</v>
      </c>
      <c r="DF72" s="35" t="s">
        <v>193</v>
      </c>
    </row>
    <row r="73" spans="1:110" ht="112.5">
      <c r="A73" s="21"/>
      <c r="B73" s="39" t="s">
        <v>217</v>
      </c>
      <c r="C73" s="40" t="s">
        <v>218</v>
      </c>
      <c r="D73" s="41" t="s">
        <v>174</v>
      </c>
      <c r="E73" s="41">
        <f t="shared" ref="E73:AJ73" si="23">SUM(E74,E77)</f>
        <v>0</v>
      </c>
      <c r="F73" s="41">
        <f t="shared" si="23"/>
        <v>0</v>
      </c>
      <c r="G73" s="41">
        <f t="shared" si="23"/>
        <v>0</v>
      </c>
      <c r="H73" s="41">
        <f t="shared" si="23"/>
        <v>0</v>
      </c>
      <c r="I73" s="41">
        <f t="shared" si="23"/>
        <v>0</v>
      </c>
      <c r="J73" s="41">
        <f t="shared" si="23"/>
        <v>0</v>
      </c>
      <c r="K73" s="41">
        <f t="shared" si="23"/>
        <v>0</v>
      </c>
      <c r="L73" s="41">
        <f t="shared" si="23"/>
        <v>0</v>
      </c>
      <c r="M73" s="41">
        <f t="shared" si="23"/>
        <v>0</v>
      </c>
      <c r="N73" s="41">
        <f t="shared" si="23"/>
        <v>0</v>
      </c>
      <c r="O73" s="41">
        <f t="shared" si="23"/>
        <v>0</v>
      </c>
      <c r="P73" s="41">
        <f t="shared" si="23"/>
        <v>0</v>
      </c>
      <c r="Q73" s="41">
        <f t="shared" si="23"/>
        <v>0</v>
      </c>
      <c r="R73" s="41">
        <f t="shared" si="23"/>
        <v>0</v>
      </c>
      <c r="S73" s="41">
        <f t="shared" si="23"/>
        <v>0</v>
      </c>
      <c r="T73" s="41">
        <f t="shared" si="23"/>
        <v>0</v>
      </c>
      <c r="U73" s="41">
        <f t="shared" si="23"/>
        <v>0</v>
      </c>
      <c r="V73" s="41">
        <f t="shared" si="23"/>
        <v>0</v>
      </c>
      <c r="W73" s="41">
        <f t="shared" si="23"/>
        <v>0</v>
      </c>
      <c r="X73" s="41">
        <f t="shared" si="23"/>
        <v>0</v>
      </c>
      <c r="Y73" s="41">
        <f t="shared" si="23"/>
        <v>0</v>
      </c>
      <c r="Z73" s="41">
        <f t="shared" si="23"/>
        <v>0</v>
      </c>
      <c r="AA73" s="41">
        <f t="shared" si="23"/>
        <v>0</v>
      </c>
      <c r="AB73" s="41">
        <f t="shared" si="23"/>
        <v>0</v>
      </c>
      <c r="AC73" s="41">
        <f t="shared" si="23"/>
        <v>0</v>
      </c>
      <c r="AD73" s="41">
        <f t="shared" si="23"/>
        <v>0</v>
      </c>
      <c r="AE73" s="41">
        <f t="shared" si="23"/>
        <v>0</v>
      </c>
      <c r="AF73" s="41">
        <f t="shared" si="23"/>
        <v>0</v>
      </c>
      <c r="AG73" s="41">
        <f t="shared" si="23"/>
        <v>0</v>
      </c>
      <c r="AH73" s="41">
        <f t="shared" si="23"/>
        <v>0</v>
      </c>
      <c r="AI73" s="41">
        <f t="shared" si="23"/>
        <v>0</v>
      </c>
      <c r="AJ73" s="41">
        <f t="shared" si="23"/>
        <v>0</v>
      </c>
      <c r="AK73" s="41">
        <f t="shared" ref="AK73:BP73" si="24">SUM(AK74,AK77)</f>
        <v>0</v>
      </c>
      <c r="AL73" s="41">
        <f t="shared" si="24"/>
        <v>0</v>
      </c>
      <c r="AM73" s="41">
        <f t="shared" si="24"/>
        <v>0</v>
      </c>
      <c r="AN73" s="41">
        <f t="shared" si="24"/>
        <v>0</v>
      </c>
      <c r="AO73" s="41">
        <f t="shared" si="24"/>
        <v>0</v>
      </c>
      <c r="AP73" s="41">
        <f t="shared" si="24"/>
        <v>0</v>
      </c>
      <c r="AQ73" s="41">
        <f t="shared" si="24"/>
        <v>0</v>
      </c>
      <c r="AR73" s="41">
        <f t="shared" si="24"/>
        <v>0</v>
      </c>
      <c r="AS73" s="41">
        <f t="shared" si="24"/>
        <v>0</v>
      </c>
      <c r="AT73" s="41">
        <f t="shared" si="24"/>
        <v>0</v>
      </c>
      <c r="AU73" s="41">
        <f t="shared" si="24"/>
        <v>0</v>
      </c>
      <c r="AV73" s="41">
        <f t="shared" si="24"/>
        <v>0</v>
      </c>
      <c r="AW73" s="41">
        <f t="shared" si="24"/>
        <v>0</v>
      </c>
      <c r="AX73" s="41">
        <f t="shared" si="24"/>
        <v>0</v>
      </c>
      <c r="AY73" s="41">
        <f t="shared" si="24"/>
        <v>0</v>
      </c>
      <c r="AZ73" s="41">
        <f t="shared" si="24"/>
        <v>0</v>
      </c>
      <c r="BA73" s="41">
        <f t="shared" si="24"/>
        <v>0</v>
      </c>
      <c r="BB73" s="41">
        <f t="shared" si="24"/>
        <v>0</v>
      </c>
      <c r="BC73" s="41">
        <f t="shared" si="24"/>
        <v>0</v>
      </c>
      <c r="BD73" s="41">
        <f t="shared" si="24"/>
        <v>0</v>
      </c>
      <c r="BE73" s="41">
        <f t="shared" si="24"/>
        <v>0</v>
      </c>
      <c r="BF73" s="41">
        <f t="shared" si="24"/>
        <v>0</v>
      </c>
      <c r="BG73" s="41">
        <f t="shared" si="24"/>
        <v>0</v>
      </c>
      <c r="BH73" s="41">
        <f t="shared" si="24"/>
        <v>0</v>
      </c>
      <c r="BI73" s="41">
        <f t="shared" si="24"/>
        <v>0</v>
      </c>
      <c r="BJ73" s="41">
        <f t="shared" si="24"/>
        <v>0</v>
      </c>
      <c r="BK73" s="41">
        <f t="shared" si="24"/>
        <v>0</v>
      </c>
      <c r="BL73" s="41">
        <f t="shared" si="24"/>
        <v>0</v>
      </c>
      <c r="BM73" s="41">
        <f t="shared" si="24"/>
        <v>0</v>
      </c>
      <c r="BN73" s="41">
        <f t="shared" si="24"/>
        <v>0</v>
      </c>
      <c r="BO73" s="41">
        <f t="shared" si="24"/>
        <v>0</v>
      </c>
      <c r="BP73" s="41">
        <f t="shared" si="24"/>
        <v>0</v>
      </c>
      <c r="BQ73" s="41">
        <f t="shared" ref="BQ73:CV73" si="25">SUM(BQ74,BQ77)</f>
        <v>0</v>
      </c>
      <c r="BR73" s="41">
        <f t="shared" si="25"/>
        <v>0</v>
      </c>
      <c r="BS73" s="41">
        <f t="shared" si="25"/>
        <v>0</v>
      </c>
      <c r="BT73" s="41">
        <f t="shared" si="25"/>
        <v>0</v>
      </c>
      <c r="BU73" s="41">
        <f t="shared" si="25"/>
        <v>0</v>
      </c>
      <c r="BV73" s="41">
        <f t="shared" si="25"/>
        <v>0</v>
      </c>
      <c r="BW73" s="41">
        <f t="shared" si="25"/>
        <v>0</v>
      </c>
      <c r="BX73" s="41">
        <f t="shared" si="25"/>
        <v>0</v>
      </c>
      <c r="BY73" s="41">
        <f t="shared" si="25"/>
        <v>0</v>
      </c>
      <c r="BZ73" s="41">
        <f t="shared" si="25"/>
        <v>0</v>
      </c>
      <c r="CA73" s="41">
        <f t="shared" si="25"/>
        <v>0</v>
      </c>
      <c r="CB73" s="41">
        <f t="shared" si="25"/>
        <v>0</v>
      </c>
      <c r="CC73" s="41">
        <f t="shared" si="25"/>
        <v>0</v>
      </c>
      <c r="CD73" s="41">
        <f t="shared" si="25"/>
        <v>0</v>
      </c>
      <c r="CE73" s="41">
        <f t="shared" si="25"/>
        <v>0</v>
      </c>
      <c r="CF73" s="41">
        <f t="shared" si="25"/>
        <v>0</v>
      </c>
      <c r="CG73" s="41">
        <f t="shared" si="25"/>
        <v>0</v>
      </c>
      <c r="CH73" s="41">
        <f t="shared" si="25"/>
        <v>0</v>
      </c>
      <c r="CI73" s="41">
        <f t="shared" si="25"/>
        <v>0</v>
      </c>
      <c r="CJ73" s="41">
        <f t="shared" si="25"/>
        <v>0</v>
      </c>
      <c r="CK73" s="41">
        <f t="shared" si="25"/>
        <v>0</v>
      </c>
      <c r="CL73" s="41">
        <f t="shared" si="25"/>
        <v>0</v>
      </c>
      <c r="CM73" s="41">
        <f t="shared" si="25"/>
        <v>0</v>
      </c>
      <c r="CN73" s="41">
        <f t="shared" si="25"/>
        <v>0</v>
      </c>
      <c r="CO73" s="41">
        <f t="shared" si="25"/>
        <v>0</v>
      </c>
      <c r="CP73" s="41">
        <f t="shared" si="25"/>
        <v>0</v>
      </c>
      <c r="CQ73" s="41">
        <f t="shared" si="25"/>
        <v>0</v>
      </c>
      <c r="CR73" s="41">
        <f t="shared" si="25"/>
        <v>0</v>
      </c>
      <c r="CS73" s="41">
        <f t="shared" si="25"/>
        <v>0</v>
      </c>
      <c r="CT73" s="41">
        <f t="shared" si="25"/>
        <v>0</v>
      </c>
      <c r="CU73" s="41">
        <f t="shared" si="25"/>
        <v>0</v>
      </c>
      <c r="CV73" s="41">
        <f t="shared" si="25"/>
        <v>0</v>
      </c>
      <c r="CW73" s="41">
        <f t="shared" ref="CW73:DF73" si="26">SUM(CW74,CW77)</f>
        <v>0</v>
      </c>
      <c r="CX73" s="41">
        <f t="shared" si="26"/>
        <v>0</v>
      </c>
      <c r="CY73" s="41">
        <f t="shared" si="26"/>
        <v>0</v>
      </c>
      <c r="CZ73" s="41">
        <f t="shared" si="26"/>
        <v>0</v>
      </c>
      <c r="DA73" s="41">
        <f t="shared" si="26"/>
        <v>0</v>
      </c>
      <c r="DB73" s="41">
        <f t="shared" si="26"/>
        <v>0</v>
      </c>
      <c r="DC73" s="41">
        <f t="shared" si="26"/>
        <v>0</v>
      </c>
      <c r="DD73" s="41">
        <f t="shared" si="26"/>
        <v>0</v>
      </c>
      <c r="DE73" s="41">
        <f t="shared" si="26"/>
        <v>0</v>
      </c>
      <c r="DF73" s="41">
        <f t="shared" si="26"/>
        <v>0</v>
      </c>
    </row>
    <row r="74" spans="1:110" ht="93.75">
      <c r="A74" s="21"/>
      <c r="B74" s="33" t="s">
        <v>219</v>
      </c>
      <c r="C74" s="34" t="s">
        <v>220</v>
      </c>
      <c r="D74" s="35" t="s">
        <v>174</v>
      </c>
      <c r="E74" s="35">
        <f t="shared" ref="E74:AJ74" si="27">SUM(E75:E76)</f>
        <v>0</v>
      </c>
      <c r="F74" s="35">
        <f t="shared" si="27"/>
        <v>0</v>
      </c>
      <c r="G74" s="35">
        <f t="shared" si="27"/>
        <v>0</v>
      </c>
      <c r="H74" s="35">
        <f t="shared" si="27"/>
        <v>0</v>
      </c>
      <c r="I74" s="35">
        <f t="shared" si="27"/>
        <v>0</v>
      </c>
      <c r="J74" s="35">
        <f t="shared" si="27"/>
        <v>0</v>
      </c>
      <c r="K74" s="35">
        <f t="shared" si="27"/>
        <v>0</v>
      </c>
      <c r="L74" s="35">
        <f t="shared" si="27"/>
        <v>0</v>
      </c>
      <c r="M74" s="35">
        <f t="shared" si="27"/>
        <v>0</v>
      </c>
      <c r="N74" s="35">
        <f t="shared" si="27"/>
        <v>0</v>
      </c>
      <c r="O74" s="35">
        <f t="shared" si="27"/>
        <v>0</v>
      </c>
      <c r="P74" s="35">
        <f t="shared" si="27"/>
        <v>0</v>
      </c>
      <c r="Q74" s="35">
        <f t="shared" si="27"/>
        <v>0</v>
      </c>
      <c r="R74" s="35">
        <f t="shared" si="27"/>
        <v>0</v>
      </c>
      <c r="S74" s="35">
        <f t="shared" si="27"/>
        <v>0</v>
      </c>
      <c r="T74" s="35">
        <f t="shared" si="27"/>
        <v>0</v>
      </c>
      <c r="U74" s="35">
        <f t="shared" si="27"/>
        <v>0</v>
      </c>
      <c r="V74" s="35">
        <f t="shared" si="27"/>
        <v>0</v>
      </c>
      <c r="W74" s="35">
        <f t="shared" si="27"/>
        <v>0</v>
      </c>
      <c r="X74" s="35">
        <f t="shared" si="27"/>
        <v>0</v>
      </c>
      <c r="Y74" s="35">
        <f t="shared" si="27"/>
        <v>0</v>
      </c>
      <c r="Z74" s="35">
        <f t="shared" si="27"/>
        <v>0</v>
      </c>
      <c r="AA74" s="35">
        <f t="shared" si="27"/>
        <v>0</v>
      </c>
      <c r="AB74" s="35">
        <f t="shared" si="27"/>
        <v>0</v>
      </c>
      <c r="AC74" s="35">
        <f t="shared" si="27"/>
        <v>0</v>
      </c>
      <c r="AD74" s="35">
        <f t="shared" si="27"/>
        <v>0</v>
      </c>
      <c r="AE74" s="35">
        <f t="shared" si="27"/>
        <v>0</v>
      </c>
      <c r="AF74" s="35">
        <f t="shared" si="27"/>
        <v>0</v>
      </c>
      <c r="AG74" s="35">
        <f t="shared" si="27"/>
        <v>0</v>
      </c>
      <c r="AH74" s="35">
        <f t="shared" si="27"/>
        <v>0</v>
      </c>
      <c r="AI74" s="35">
        <f t="shared" si="27"/>
        <v>0</v>
      </c>
      <c r="AJ74" s="35">
        <f t="shared" si="27"/>
        <v>0</v>
      </c>
      <c r="AK74" s="35">
        <f t="shared" ref="AK74:BP74" si="28">SUM(AK75:AK76)</f>
        <v>0</v>
      </c>
      <c r="AL74" s="35">
        <f t="shared" si="28"/>
        <v>0</v>
      </c>
      <c r="AM74" s="35">
        <f t="shared" si="28"/>
        <v>0</v>
      </c>
      <c r="AN74" s="35">
        <f t="shared" si="28"/>
        <v>0</v>
      </c>
      <c r="AO74" s="35">
        <f t="shared" si="28"/>
        <v>0</v>
      </c>
      <c r="AP74" s="35">
        <f t="shared" si="28"/>
        <v>0</v>
      </c>
      <c r="AQ74" s="35">
        <f t="shared" si="28"/>
        <v>0</v>
      </c>
      <c r="AR74" s="35">
        <f t="shared" si="28"/>
        <v>0</v>
      </c>
      <c r="AS74" s="35">
        <f t="shared" si="28"/>
        <v>0</v>
      </c>
      <c r="AT74" s="35">
        <f t="shared" si="28"/>
        <v>0</v>
      </c>
      <c r="AU74" s="35">
        <f t="shared" si="28"/>
        <v>0</v>
      </c>
      <c r="AV74" s="35">
        <f t="shared" si="28"/>
        <v>0</v>
      </c>
      <c r="AW74" s="35">
        <f t="shared" si="28"/>
        <v>0</v>
      </c>
      <c r="AX74" s="35">
        <f t="shared" si="28"/>
        <v>0</v>
      </c>
      <c r="AY74" s="35">
        <f t="shared" si="28"/>
        <v>0</v>
      </c>
      <c r="AZ74" s="35">
        <f t="shared" si="28"/>
        <v>0</v>
      </c>
      <c r="BA74" s="35">
        <f t="shared" si="28"/>
        <v>0</v>
      </c>
      <c r="BB74" s="35">
        <f t="shared" si="28"/>
        <v>0</v>
      </c>
      <c r="BC74" s="35">
        <f t="shared" si="28"/>
        <v>0</v>
      </c>
      <c r="BD74" s="35">
        <f t="shared" si="28"/>
        <v>0</v>
      </c>
      <c r="BE74" s="35">
        <f t="shared" si="28"/>
        <v>0</v>
      </c>
      <c r="BF74" s="35">
        <f t="shared" si="28"/>
        <v>0</v>
      </c>
      <c r="BG74" s="35">
        <f t="shared" si="28"/>
        <v>0</v>
      </c>
      <c r="BH74" s="35">
        <f t="shared" si="28"/>
        <v>0</v>
      </c>
      <c r="BI74" s="35">
        <f t="shared" si="28"/>
        <v>0</v>
      </c>
      <c r="BJ74" s="35">
        <f t="shared" si="28"/>
        <v>0</v>
      </c>
      <c r="BK74" s="35">
        <f t="shared" si="28"/>
        <v>0</v>
      </c>
      <c r="BL74" s="35">
        <f t="shared" si="28"/>
        <v>0</v>
      </c>
      <c r="BM74" s="35">
        <f t="shared" si="28"/>
        <v>0</v>
      </c>
      <c r="BN74" s="35">
        <f t="shared" si="28"/>
        <v>0</v>
      </c>
      <c r="BO74" s="35">
        <f t="shared" si="28"/>
        <v>0</v>
      </c>
      <c r="BP74" s="35">
        <f t="shared" si="28"/>
        <v>0</v>
      </c>
      <c r="BQ74" s="35">
        <f t="shared" ref="BQ74:CV74" si="29">SUM(BQ75:BQ76)</f>
        <v>0</v>
      </c>
      <c r="BR74" s="35">
        <f t="shared" si="29"/>
        <v>0</v>
      </c>
      <c r="BS74" s="35">
        <f t="shared" si="29"/>
        <v>0</v>
      </c>
      <c r="BT74" s="35">
        <f t="shared" si="29"/>
        <v>0</v>
      </c>
      <c r="BU74" s="35">
        <f t="shared" si="29"/>
        <v>0</v>
      </c>
      <c r="BV74" s="35">
        <f t="shared" si="29"/>
        <v>0</v>
      </c>
      <c r="BW74" s="35">
        <f t="shared" si="29"/>
        <v>0</v>
      </c>
      <c r="BX74" s="35">
        <f t="shared" si="29"/>
        <v>0</v>
      </c>
      <c r="BY74" s="35">
        <f t="shared" si="29"/>
        <v>0</v>
      </c>
      <c r="BZ74" s="35">
        <f t="shared" si="29"/>
        <v>0</v>
      </c>
      <c r="CA74" s="35">
        <f t="shared" si="29"/>
        <v>0</v>
      </c>
      <c r="CB74" s="35">
        <f t="shared" si="29"/>
        <v>0</v>
      </c>
      <c r="CC74" s="35">
        <f t="shared" si="29"/>
        <v>0</v>
      </c>
      <c r="CD74" s="35">
        <f t="shared" si="29"/>
        <v>0</v>
      </c>
      <c r="CE74" s="35">
        <f t="shared" si="29"/>
        <v>0</v>
      </c>
      <c r="CF74" s="35">
        <f t="shared" si="29"/>
        <v>0</v>
      </c>
      <c r="CG74" s="35">
        <f t="shared" si="29"/>
        <v>0</v>
      </c>
      <c r="CH74" s="35">
        <f t="shared" si="29"/>
        <v>0</v>
      </c>
      <c r="CI74" s="35">
        <f t="shared" si="29"/>
        <v>0</v>
      </c>
      <c r="CJ74" s="35">
        <f t="shared" si="29"/>
        <v>0</v>
      </c>
      <c r="CK74" s="35">
        <f t="shared" si="29"/>
        <v>0</v>
      </c>
      <c r="CL74" s="35">
        <f t="shared" si="29"/>
        <v>0</v>
      </c>
      <c r="CM74" s="35">
        <f t="shared" si="29"/>
        <v>0</v>
      </c>
      <c r="CN74" s="35">
        <f t="shared" si="29"/>
        <v>0</v>
      </c>
      <c r="CO74" s="35">
        <f t="shared" si="29"/>
        <v>0</v>
      </c>
      <c r="CP74" s="35">
        <f t="shared" si="29"/>
        <v>0</v>
      </c>
      <c r="CQ74" s="35">
        <f t="shared" si="29"/>
        <v>0</v>
      </c>
      <c r="CR74" s="35">
        <f t="shared" si="29"/>
        <v>0</v>
      </c>
      <c r="CS74" s="35">
        <f t="shared" si="29"/>
        <v>0</v>
      </c>
      <c r="CT74" s="35">
        <f t="shared" si="29"/>
        <v>0</v>
      </c>
      <c r="CU74" s="35">
        <f t="shared" si="29"/>
        <v>0</v>
      </c>
      <c r="CV74" s="35">
        <f t="shared" si="29"/>
        <v>0</v>
      </c>
      <c r="CW74" s="35">
        <f t="shared" ref="CW74:DF74" si="30">SUM(CW75:CW76)</f>
        <v>0</v>
      </c>
      <c r="CX74" s="35">
        <f t="shared" si="30"/>
        <v>0</v>
      </c>
      <c r="CY74" s="35">
        <f t="shared" si="30"/>
        <v>0</v>
      </c>
      <c r="CZ74" s="35">
        <f t="shared" si="30"/>
        <v>0</v>
      </c>
      <c r="DA74" s="35">
        <f t="shared" si="30"/>
        <v>0</v>
      </c>
      <c r="DB74" s="35">
        <f t="shared" si="30"/>
        <v>0</v>
      </c>
      <c r="DC74" s="35">
        <f t="shared" si="30"/>
        <v>0</v>
      </c>
      <c r="DD74" s="35">
        <f t="shared" si="30"/>
        <v>0</v>
      </c>
      <c r="DE74" s="35">
        <f t="shared" si="30"/>
        <v>0</v>
      </c>
      <c r="DF74" s="35">
        <f t="shared" si="30"/>
        <v>0</v>
      </c>
    </row>
    <row r="75" spans="1:110" ht="56.25">
      <c r="A75" s="25" t="s">
        <v>175</v>
      </c>
      <c r="B75" s="33" t="s">
        <v>219</v>
      </c>
      <c r="C75" s="34" t="s">
        <v>221</v>
      </c>
      <c r="D75" s="43" t="s">
        <v>222</v>
      </c>
      <c r="E75" s="35">
        <v>0</v>
      </c>
      <c r="F75" s="35">
        <v>0</v>
      </c>
      <c r="G75" s="35">
        <v>0</v>
      </c>
      <c r="H75" s="35">
        <v>0</v>
      </c>
      <c r="I75" s="35">
        <v>0</v>
      </c>
      <c r="J75" s="35">
        <v>0</v>
      </c>
      <c r="K75" s="35">
        <v>0</v>
      </c>
      <c r="L75" s="35">
        <v>0</v>
      </c>
      <c r="M75" s="35">
        <v>0</v>
      </c>
      <c r="N75" s="35">
        <v>0</v>
      </c>
      <c r="O75" s="35">
        <v>0</v>
      </c>
      <c r="P75" s="35">
        <v>0</v>
      </c>
      <c r="Q75" s="35">
        <v>0</v>
      </c>
      <c r="R75" s="35">
        <v>0</v>
      </c>
      <c r="S75" s="35">
        <v>0</v>
      </c>
      <c r="T75" s="35">
        <v>0</v>
      </c>
      <c r="U75" s="35">
        <v>0</v>
      </c>
      <c r="V75" s="35">
        <v>0</v>
      </c>
      <c r="W75" s="35">
        <v>0</v>
      </c>
      <c r="X75" s="35">
        <v>0</v>
      </c>
      <c r="Y75" s="35">
        <v>0</v>
      </c>
      <c r="Z75" s="35">
        <v>0</v>
      </c>
      <c r="AA75" s="35">
        <v>0</v>
      </c>
      <c r="AB75" s="35">
        <v>0</v>
      </c>
      <c r="AC75" s="35">
        <v>0</v>
      </c>
      <c r="AD75" s="35">
        <v>0</v>
      </c>
      <c r="AE75" s="35">
        <v>0</v>
      </c>
      <c r="AF75" s="35">
        <v>0</v>
      </c>
      <c r="AG75" s="35">
        <v>0</v>
      </c>
      <c r="AH75" s="35">
        <v>0</v>
      </c>
      <c r="AI75" s="35">
        <v>0</v>
      </c>
      <c r="AJ75" s="35">
        <v>0</v>
      </c>
      <c r="AK75" s="35">
        <v>0</v>
      </c>
      <c r="AL75" s="35">
        <v>0</v>
      </c>
      <c r="AM75" s="35">
        <v>0</v>
      </c>
      <c r="AN75" s="35">
        <v>0</v>
      </c>
      <c r="AO75" s="35">
        <v>0</v>
      </c>
      <c r="AP75" s="35">
        <v>0</v>
      </c>
      <c r="AQ75" s="35">
        <v>0</v>
      </c>
      <c r="AR75" s="35">
        <v>0</v>
      </c>
      <c r="AS75" s="35">
        <v>0</v>
      </c>
      <c r="AT75" s="35">
        <v>0</v>
      </c>
      <c r="AU75" s="35">
        <v>0</v>
      </c>
      <c r="AV75" s="35">
        <v>0</v>
      </c>
      <c r="AW75" s="35">
        <v>0</v>
      </c>
      <c r="AX75" s="35">
        <v>0</v>
      </c>
      <c r="AY75" s="35">
        <v>0</v>
      </c>
      <c r="AZ75" s="35">
        <v>0</v>
      </c>
      <c r="BA75" s="35">
        <v>0</v>
      </c>
      <c r="BB75" s="35">
        <v>0</v>
      </c>
      <c r="BC75" s="35">
        <v>0</v>
      </c>
      <c r="BD75" s="35">
        <v>0</v>
      </c>
      <c r="BE75" s="35">
        <v>0</v>
      </c>
      <c r="BF75" s="35">
        <v>0</v>
      </c>
      <c r="BG75" s="35">
        <v>0</v>
      </c>
      <c r="BH75" s="35">
        <v>0</v>
      </c>
      <c r="BI75" s="35">
        <v>0</v>
      </c>
      <c r="BJ75" s="35">
        <v>0</v>
      </c>
      <c r="BK75" s="35">
        <v>0</v>
      </c>
      <c r="BL75" s="35">
        <v>0</v>
      </c>
      <c r="BM75" s="35">
        <v>0</v>
      </c>
      <c r="BN75" s="35">
        <v>0</v>
      </c>
      <c r="BO75" s="35">
        <v>0</v>
      </c>
      <c r="BP75" s="35">
        <v>0</v>
      </c>
      <c r="BQ75" s="35">
        <v>0</v>
      </c>
      <c r="BR75" s="35">
        <v>0</v>
      </c>
      <c r="BS75" s="35">
        <v>0</v>
      </c>
      <c r="BT75" s="35">
        <v>0</v>
      </c>
      <c r="BU75" s="35">
        <v>0</v>
      </c>
      <c r="BV75" s="35">
        <v>0</v>
      </c>
      <c r="BW75" s="35">
        <v>0</v>
      </c>
      <c r="BX75" s="35">
        <v>0</v>
      </c>
      <c r="BY75" s="35">
        <v>0</v>
      </c>
      <c r="BZ75" s="35">
        <v>0</v>
      </c>
      <c r="CA75" s="35">
        <v>0</v>
      </c>
      <c r="CB75" s="35">
        <v>0</v>
      </c>
      <c r="CC75" s="35">
        <v>0</v>
      </c>
      <c r="CD75" s="35">
        <v>0</v>
      </c>
      <c r="CE75" s="35">
        <v>0</v>
      </c>
      <c r="CF75" s="35">
        <v>0</v>
      </c>
      <c r="CG75" s="35">
        <v>0</v>
      </c>
      <c r="CH75" s="35">
        <v>0</v>
      </c>
      <c r="CI75" s="35">
        <v>0</v>
      </c>
      <c r="CJ75" s="35">
        <v>0</v>
      </c>
      <c r="CK75" s="35">
        <v>0</v>
      </c>
      <c r="CL75" s="35">
        <v>0</v>
      </c>
      <c r="CM75" s="35">
        <v>0</v>
      </c>
      <c r="CN75" s="35">
        <v>0</v>
      </c>
      <c r="CO75" s="35" t="s">
        <v>193</v>
      </c>
      <c r="CP75" s="35" t="s">
        <v>193</v>
      </c>
      <c r="CQ75" s="35">
        <v>0</v>
      </c>
      <c r="CR75" s="35">
        <v>0</v>
      </c>
      <c r="CS75" s="35">
        <v>0</v>
      </c>
      <c r="CT75" s="35">
        <v>0</v>
      </c>
      <c r="CU75" s="35">
        <v>0</v>
      </c>
      <c r="CV75" s="35">
        <v>0</v>
      </c>
      <c r="CW75" s="35">
        <v>0</v>
      </c>
      <c r="CX75" s="35">
        <v>0</v>
      </c>
      <c r="CY75" s="35">
        <v>0</v>
      </c>
      <c r="CZ75" s="35">
        <v>0</v>
      </c>
      <c r="DA75" s="35">
        <v>0</v>
      </c>
      <c r="DB75" s="35">
        <v>0</v>
      </c>
      <c r="DC75" s="35">
        <v>0</v>
      </c>
      <c r="DD75" s="35">
        <v>0</v>
      </c>
      <c r="DE75" s="35">
        <v>0</v>
      </c>
      <c r="DF75" s="35">
        <v>0</v>
      </c>
    </row>
    <row r="76" spans="1:110" ht="37.5">
      <c r="A76" s="25" t="s">
        <v>175</v>
      </c>
      <c r="B76" s="33" t="s">
        <v>219</v>
      </c>
      <c r="C76" s="34" t="s">
        <v>223</v>
      </c>
      <c r="D76" s="43" t="s">
        <v>224</v>
      </c>
      <c r="E76" s="35">
        <v>0</v>
      </c>
      <c r="F76" s="35">
        <v>0</v>
      </c>
      <c r="G76" s="35">
        <v>0</v>
      </c>
      <c r="H76" s="35">
        <v>0</v>
      </c>
      <c r="I76" s="35">
        <v>0</v>
      </c>
      <c r="J76" s="35">
        <v>0</v>
      </c>
      <c r="K76" s="35">
        <v>0</v>
      </c>
      <c r="L76" s="35">
        <v>0</v>
      </c>
      <c r="M76" s="35">
        <v>0</v>
      </c>
      <c r="N76" s="35">
        <v>0</v>
      </c>
      <c r="O76" s="35">
        <v>0</v>
      </c>
      <c r="P76" s="35">
        <v>0</v>
      </c>
      <c r="Q76" s="35">
        <v>0</v>
      </c>
      <c r="R76" s="35">
        <v>0</v>
      </c>
      <c r="S76" s="35">
        <v>0</v>
      </c>
      <c r="T76" s="35">
        <v>0</v>
      </c>
      <c r="U76" s="35">
        <v>0</v>
      </c>
      <c r="V76" s="35">
        <v>0</v>
      </c>
      <c r="W76" s="35">
        <v>0</v>
      </c>
      <c r="X76" s="35">
        <v>0</v>
      </c>
      <c r="Y76" s="35">
        <v>0</v>
      </c>
      <c r="Z76" s="35">
        <v>0</v>
      </c>
      <c r="AA76" s="35">
        <v>0</v>
      </c>
      <c r="AB76" s="35">
        <v>0</v>
      </c>
      <c r="AC76" s="35">
        <v>0</v>
      </c>
      <c r="AD76" s="35">
        <v>0</v>
      </c>
      <c r="AE76" s="35">
        <v>0</v>
      </c>
      <c r="AF76" s="35">
        <v>0</v>
      </c>
      <c r="AG76" s="35">
        <v>0</v>
      </c>
      <c r="AH76" s="35">
        <v>0</v>
      </c>
      <c r="AI76" s="35">
        <v>0</v>
      </c>
      <c r="AJ76" s="35">
        <v>0</v>
      </c>
      <c r="AK76" s="35">
        <v>0</v>
      </c>
      <c r="AL76" s="35">
        <v>0</v>
      </c>
      <c r="AM76" s="35">
        <v>0</v>
      </c>
      <c r="AN76" s="35">
        <v>0</v>
      </c>
      <c r="AO76" s="35">
        <v>0</v>
      </c>
      <c r="AP76" s="35">
        <v>0</v>
      </c>
      <c r="AQ76" s="35">
        <v>0</v>
      </c>
      <c r="AR76" s="35">
        <v>0</v>
      </c>
      <c r="AS76" s="35">
        <v>0</v>
      </c>
      <c r="AT76" s="35">
        <v>0</v>
      </c>
      <c r="AU76" s="35">
        <v>0</v>
      </c>
      <c r="AV76" s="35">
        <v>0</v>
      </c>
      <c r="AW76" s="35">
        <v>0</v>
      </c>
      <c r="AX76" s="35">
        <v>0</v>
      </c>
      <c r="AY76" s="35">
        <v>0</v>
      </c>
      <c r="AZ76" s="35">
        <v>0</v>
      </c>
      <c r="BA76" s="35">
        <v>0</v>
      </c>
      <c r="BB76" s="35">
        <v>0</v>
      </c>
      <c r="BC76" s="35">
        <v>0</v>
      </c>
      <c r="BD76" s="35">
        <v>0</v>
      </c>
      <c r="BE76" s="35">
        <v>0</v>
      </c>
      <c r="BF76" s="35">
        <v>0</v>
      </c>
      <c r="BG76" s="35">
        <v>0</v>
      </c>
      <c r="BH76" s="35">
        <v>0</v>
      </c>
      <c r="BI76" s="35">
        <v>0</v>
      </c>
      <c r="BJ76" s="35">
        <v>0</v>
      </c>
      <c r="BK76" s="35">
        <v>0</v>
      </c>
      <c r="BL76" s="35">
        <v>0</v>
      </c>
      <c r="BM76" s="35">
        <v>0</v>
      </c>
      <c r="BN76" s="35">
        <v>0</v>
      </c>
      <c r="BO76" s="35">
        <v>0</v>
      </c>
      <c r="BP76" s="35">
        <v>0</v>
      </c>
      <c r="BQ76" s="35">
        <v>0</v>
      </c>
      <c r="BR76" s="35">
        <v>0</v>
      </c>
      <c r="BS76" s="35">
        <v>0</v>
      </c>
      <c r="BT76" s="35">
        <v>0</v>
      </c>
      <c r="BU76" s="35">
        <v>0</v>
      </c>
      <c r="BV76" s="35">
        <v>0</v>
      </c>
      <c r="BW76" s="35">
        <v>0</v>
      </c>
      <c r="BX76" s="35">
        <v>0</v>
      </c>
      <c r="BY76" s="35">
        <v>0</v>
      </c>
      <c r="BZ76" s="35">
        <v>0</v>
      </c>
      <c r="CA76" s="35">
        <v>0</v>
      </c>
      <c r="CB76" s="35">
        <v>0</v>
      </c>
      <c r="CC76" s="35">
        <v>0</v>
      </c>
      <c r="CD76" s="35">
        <v>0</v>
      </c>
      <c r="CE76" s="35">
        <v>0</v>
      </c>
      <c r="CF76" s="35">
        <v>0</v>
      </c>
      <c r="CG76" s="35">
        <v>0</v>
      </c>
      <c r="CH76" s="35">
        <v>0</v>
      </c>
      <c r="CI76" s="35">
        <v>0</v>
      </c>
      <c r="CJ76" s="35">
        <v>0</v>
      </c>
      <c r="CK76" s="35">
        <v>0</v>
      </c>
      <c r="CL76" s="35">
        <v>0</v>
      </c>
      <c r="CM76" s="35">
        <v>0</v>
      </c>
      <c r="CN76" s="35">
        <v>0</v>
      </c>
      <c r="CO76" s="35" t="s">
        <v>193</v>
      </c>
      <c r="CP76" s="35" t="s">
        <v>193</v>
      </c>
      <c r="CQ76" s="35">
        <v>0</v>
      </c>
      <c r="CR76" s="35">
        <v>0</v>
      </c>
      <c r="CS76" s="35">
        <v>0</v>
      </c>
      <c r="CT76" s="35">
        <v>0</v>
      </c>
      <c r="CU76" s="35">
        <v>0</v>
      </c>
      <c r="CV76" s="35">
        <v>0</v>
      </c>
      <c r="CW76" s="35">
        <v>0</v>
      </c>
      <c r="CX76" s="35">
        <v>0</v>
      </c>
      <c r="CY76" s="35">
        <v>0</v>
      </c>
      <c r="CZ76" s="35">
        <v>0</v>
      </c>
      <c r="DA76" s="35">
        <v>0</v>
      </c>
      <c r="DB76" s="35">
        <v>0</v>
      </c>
      <c r="DC76" s="35">
        <v>0</v>
      </c>
      <c r="DD76" s="35">
        <v>0</v>
      </c>
      <c r="DE76" s="35">
        <v>0</v>
      </c>
      <c r="DF76" s="35">
        <v>0</v>
      </c>
    </row>
    <row r="77" spans="1:110" ht="93.75">
      <c r="A77" s="21"/>
      <c r="B77" s="33" t="s">
        <v>225</v>
      </c>
      <c r="C77" s="34" t="s">
        <v>226</v>
      </c>
      <c r="D77" s="35" t="s">
        <v>174</v>
      </c>
      <c r="E77" s="35">
        <f t="shared" ref="E77:AJ77" si="31">SUM(E78:E81)</f>
        <v>0</v>
      </c>
      <c r="F77" s="35">
        <f t="shared" si="31"/>
        <v>0</v>
      </c>
      <c r="G77" s="35">
        <f t="shared" si="31"/>
        <v>0</v>
      </c>
      <c r="H77" s="35">
        <f t="shared" si="31"/>
        <v>0</v>
      </c>
      <c r="I77" s="35">
        <f t="shared" si="31"/>
        <v>0</v>
      </c>
      <c r="J77" s="35">
        <f t="shared" si="31"/>
        <v>0</v>
      </c>
      <c r="K77" s="35">
        <f t="shared" si="31"/>
        <v>0</v>
      </c>
      <c r="L77" s="35">
        <f t="shared" si="31"/>
        <v>0</v>
      </c>
      <c r="M77" s="35">
        <f t="shared" si="31"/>
        <v>0</v>
      </c>
      <c r="N77" s="35">
        <f t="shared" si="31"/>
        <v>0</v>
      </c>
      <c r="O77" s="35">
        <f t="shared" si="31"/>
        <v>0</v>
      </c>
      <c r="P77" s="35">
        <f t="shared" si="31"/>
        <v>0</v>
      </c>
      <c r="Q77" s="35">
        <f t="shared" si="31"/>
        <v>0</v>
      </c>
      <c r="R77" s="35">
        <f t="shared" si="31"/>
        <v>0</v>
      </c>
      <c r="S77" s="35">
        <f t="shared" si="31"/>
        <v>0</v>
      </c>
      <c r="T77" s="35">
        <f t="shared" si="31"/>
        <v>0</v>
      </c>
      <c r="U77" s="35">
        <f t="shared" si="31"/>
        <v>0</v>
      </c>
      <c r="V77" s="35">
        <f t="shared" si="31"/>
        <v>0</v>
      </c>
      <c r="W77" s="35">
        <f t="shared" si="31"/>
        <v>0</v>
      </c>
      <c r="X77" s="35">
        <f t="shared" si="31"/>
        <v>0</v>
      </c>
      <c r="Y77" s="35">
        <f t="shared" si="31"/>
        <v>0</v>
      </c>
      <c r="Z77" s="35">
        <f t="shared" si="31"/>
        <v>0</v>
      </c>
      <c r="AA77" s="35">
        <f t="shared" si="31"/>
        <v>0</v>
      </c>
      <c r="AB77" s="35">
        <f t="shared" si="31"/>
        <v>0</v>
      </c>
      <c r="AC77" s="35">
        <f t="shared" si="31"/>
        <v>0</v>
      </c>
      <c r="AD77" s="35">
        <f t="shared" si="31"/>
        <v>0</v>
      </c>
      <c r="AE77" s="35">
        <f t="shared" si="31"/>
        <v>0</v>
      </c>
      <c r="AF77" s="35">
        <f t="shared" si="31"/>
        <v>0</v>
      </c>
      <c r="AG77" s="35">
        <f t="shared" si="31"/>
        <v>0</v>
      </c>
      <c r="AH77" s="35">
        <f t="shared" si="31"/>
        <v>0</v>
      </c>
      <c r="AI77" s="35">
        <f t="shared" si="31"/>
        <v>0</v>
      </c>
      <c r="AJ77" s="35">
        <f t="shared" si="31"/>
        <v>0</v>
      </c>
      <c r="AK77" s="35">
        <f t="shared" ref="AK77:BP77" si="32">SUM(AK78:AK81)</f>
        <v>0</v>
      </c>
      <c r="AL77" s="35">
        <f t="shared" si="32"/>
        <v>0</v>
      </c>
      <c r="AM77" s="35">
        <f t="shared" si="32"/>
        <v>0</v>
      </c>
      <c r="AN77" s="35">
        <f t="shared" si="32"/>
        <v>0</v>
      </c>
      <c r="AO77" s="35">
        <f t="shared" si="32"/>
        <v>0</v>
      </c>
      <c r="AP77" s="35">
        <f t="shared" si="32"/>
        <v>0</v>
      </c>
      <c r="AQ77" s="35">
        <f t="shared" si="32"/>
        <v>0</v>
      </c>
      <c r="AR77" s="35">
        <f t="shared" si="32"/>
        <v>0</v>
      </c>
      <c r="AS77" s="35">
        <f t="shared" si="32"/>
        <v>0</v>
      </c>
      <c r="AT77" s="35">
        <f t="shared" si="32"/>
        <v>0</v>
      </c>
      <c r="AU77" s="35">
        <f t="shared" si="32"/>
        <v>0</v>
      </c>
      <c r="AV77" s="35">
        <f t="shared" si="32"/>
        <v>0</v>
      </c>
      <c r="AW77" s="35">
        <f t="shared" si="32"/>
        <v>0</v>
      </c>
      <c r="AX77" s="35">
        <f t="shared" si="32"/>
        <v>0</v>
      </c>
      <c r="AY77" s="35">
        <f t="shared" si="32"/>
        <v>0</v>
      </c>
      <c r="AZ77" s="35">
        <f t="shared" si="32"/>
        <v>0</v>
      </c>
      <c r="BA77" s="35">
        <f t="shared" si="32"/>
        <v>0</v>
      </c>
      <c r="BB77" s="35">
        <f t="shared" si="32"/>
        <v>0</v>
      </c>
      <c r="BC77" s="35">
        <f t="shared" si="32"/>
        <v>0</v>
      </c>
      <c r="BD77" s="35">
        <f t="shared" si="32"/>
        <v>0</v>
      </c>
      <c r="BE77" s="35">
        <f t="shared" si="32"/>
        <v>0</v>
      </c>
      <c r="BF77" s="35">
        <f t="shared" si="32"/>
        <v>0</v>
      </c>
      <c r="BG77" s="35">
        <f t="shared" si="32"/>
        <v>0</v>
      </c>
      <c r="BH77" s="35">
        <f t="shared" si="32"/>
        <v>0</v>
      </c>
      <c r="BI77" s="35">
        <f t="shared" si="32"/>
        <v>0</v>
      </c>
      <c r="BJ77" s="35">
        <f t="shared" si="32"/>
        <v>0</v>
      </c>
      <c r="BK77" s="35">
        <f t="shared" si="32"/>
        <v>0</v>
      </c>
      <c r="BL77" s="35">
        <f t="shared" si="32"/>
        <v>0</v>
      </c>
      <c r="BM77" s="35">
        <f t="shared" si="32"/>
        <v>0</v>
      </c>
      <c r="BN77" s="35">
        <f t="shared" si="32"/>
        <v>0</v>
      </c>
      <c r="BO77" s="35">
        <f t="shared" si="32"/>
        <v>0</v>
      </c>
      <c r="BP77" s="35">
        <f t="shared" si="32"/>
        <v>0</v>
      </c>
      <c r="BQ77" s="35">
        <f t="shared" ref="BQ77:CV77" si="33">SUM(BQ78:BQ81)</f>
        <v>0</v>
      </c>
      <c r="BR77" s="35">
        <f t="shared" si="33"/>
        <v>0</v>
      </c>
      <c r="BS77" s="35">
        <f t="shared" si="33"/>
        <v>0</v>
      </c>
      <c r="BT77" s="35">
        <f t="shared" si="33"/>
        <v>0</v>
      </c>
      <c r="BU77" s="35">
        <f t="shared" si="33"/>
        <v>0</v>
      </c>
      <c r="BV77" s="35">
        <f t="shared" si="33"/>
        <v>0</v>
      </c>
      <c r="BW77" s="35">
        <f t="shared" si="33"/>
        <v>0</v>
      </c>
      <c r="BX77" s="35">
        <f t="shared" si="33"/>
        <v>0</v>
      </c>
      <c r="BY77" s="35">
        <f t="shared" si="33"/>
        <v>0</v>
      </c>
      <c r="BZ77" s="35">
        <f t="shared" si="33"/>
        <v>0</v>
      </c>
      <c r="CA77" s="35">
        <f t="shared" si="33"/>
        <v>0</v>
      </c>
      <c r="CB77" s="35">
        <f t="shared" si="33"/>
        <v>0</v>
      </c>
      <c r="CC77" s="35">
        <f t="shared" si="33"/>
        <v>0</v>
      </c>
      <c r="CD77" s="35">
        <f t="shared" si="33"/>
        <v>0</v>
      </c>
      <c r="CE77" s="35">
        <f t="shared" si="33"/>
        <v>0</v>
      </c>
      <c r="CF77" s="35">
        <f t="shared" si="33"/>
        <v>0</v>
      </c>
      <c r="CG77" s="35">
        <f t="shared" si="33"/>
        <v>0</v>
      </c>
      <c r="CH77" s="35">
        <f t="shared" si="33"/>
        <v>0</v>
      </c>
      <c r="CI77" s="35">
        <f t="shared" si="33"/>
        <v>0</v>
      </c>
      <c r="CJ77" s="35">
        <f t="shared" si="33"/>
        <v>0</v>
      </c>
      <c r="CK77" s="35">
        <f t="shared" si="33"/>
        <v>0</v>
      </c>
      <c r="CL77" s="35">
        <f t="shared" si="33"/>
        <v>0</v>
      </c>
      <c r="CM77" s="35">
        <f t="shared" si="33"/>
        <v>0</v>
      </c>
      <c r="CN77" s="35">
        <f t="shared" si="33"/>
        <v>0</v>
      </c>
      <c r="CO77" s="35">
        <f t="shared" si="33"/>
        <v>0</v>
      </c>
      <c r="CP77" s="35">
        <f t="shared" si="33"/>
        <v>0</v>
      </c>
      <c r="CQ77" s="35">
        <f t="shared" si="33"/>
        <v>0</v>
      </c>
      <c r="CR77" s="35">
        <f t="shared" si="33"/>
        <v>0</v>
      </c>
      <c r="CS77" s="35">
        <f t="shared" si="33"/>
        <v>0</v>
      </c>
      <c r="CT77" s="35">
        <f t="shared" si="33"/>
        <v>0</v>
      </c>
      <c r="CU77" s="35">
        <f t="shared" si="33"/>
        <v>0</v>
      </c>
      <c r="CV77" s="35">
        <f t="shared" si="33"/>
        <v>0</v>
      </c>
      <c r="CW77" s="35">
        <f t="shared" ref="CW77:DF77" si="34">SUM(CW78:CW81)</f>
        <v>0</v>
      </c>
      <c r="CX77" s="35">
        <f t="shared" si="34"/>
        <v>0</v>
      </c>
      <c r="CY77" s="35">
        <f t="shared" si="34"/>
        <v>0</v>
      </c>
      <c r="CZ77" s="35">
        <f t="shared" si="34"/>
        <v>0</v>
      </c>
      <c r="DA77" s="35">
        <f t="shared" si="34"/>
        <v>0</v>
      </c>
      <c r="DB77" s="35">
        <f t="shared" si="34"/>
        <v>0</v>
      </c>
      <c r="DC77" s="35">
        <f t="shared" si="34"/>
        <v>0</v>
      </c>
      <c r="DD77" s="35">
        <f t="shared" si="34"/>
        <v>0</v>
      </c>
      <c r="DE77" s="35">
        <f t="shared" si="34"/>
        <v>0</v>
      </c>
      <c r="DF77" s="35">
        <f t="shared" si="34"/>
        <v>0</v>
      </c>
    </row>
    <row r="78" spans="1:110" ht="49.7" customHeight="1">
      <c r="A78" s="25" t="s">
        <v>175</v>
      </c>
      <c r="B78" s="33" t="s">
        <v>225</v>
      </c>
      <c r="C78" s="44" t="s">
        <v>227</v>
      </c>
      <c r="D78" s="43" t="s">
        <v>228</v>
      </c>
      <c r="E78" s="35">
        <v>0</v>
      </c>
      <c r="F78" s="35">
        <v>0</v>
      </c>
      <c r="G78" s="35">
        <v>0</v>
      </c>
      <c r="H78" s="35">
        <v>0</v>
      </c>
      <c r="I78" s="35">
        <v>0</v>
      </c>
      <c r="J78" s="35">
        <v>0</v>
      </c>
      <c r="K78" s="35">
        <v>0</v>
      </c>
      <c r="L78" s="35">
        <v>0</v>
      </c>
      <c r="M78" s="35">
        <v>0</v>
      </c>
      <c r="N78" s="35">
        <v>0</v>
      </c>
      <c r="O78" s="35">
        <v>0</v>
      </c>
      <c r="P78" s="35">
        <v>0</v>
      </c>
      <c r="Q78" s="35">
        <v>0</v>
      </c>
      <c r="R78" s="35">
        <v>0</v>
      </c>
      <c r="S78" s="35">
        <v>0</v>
      </c>
      <c r="T78" s="35">
        <v>0</v>
      </c>
      <c r="U78" s="35">
        <v>0</v>
      </c>
      <c r="V78" s="35">
        <v>0</v>
      </c>
      <c r="W78" s="35">
        <v>0</v>
      </c>
      <c r="X78" s="35">
        <v>0</v>
      </c>
      <c r="Y78" s="35">
        <v>0</v>
      </c>
      <c r="Z78" s="35">
        <v>0</v>
      </c>
      <c r="AA78" s="35">
        <v>0</v>
      </c>
      <c r="AB78" s="35">
        <v>0</v>
      </c>
      <c r="AC78" s="35">
        <v>0</v>
      </c>
      <c r="AD78" s="35">
        <v>0</v>
      </c>
      <c r="AE78" s="35">
        <v>0</v>
      </c>
      <c r="AF78" s="35">
        <v>0</v>
      </c>
      <c r="AG78" s="35">
        <v>0</v>
      </c>
      <c r="AH78" s="35">
        <v>0</v>
      </c>
      <c r="AI78" s="35">
        <v>0</v>
      </c>
      <c r="AJ78" s="35">
        <v>0</v>
      </c>
      <c r="AK78" s="35">
        <v>0</v>
      </c>
      <c r="AL78" s="35">
        <v>0</v>
      </c>
      <c r="AM78" s="35">
        <v>0</v>
      </c>
      <c r="AN78" s="35">
        <v>0</v>
      </c>
      <c r="AO78" s="35">
        <v>0</v>
      </c>
      <c r="AP78" s="35">
        <v>0</v>
      </c>
      <c r="AQ78" s="35">
        <v>0</v>
      </c>
      <c r="AR78" s="35">
        <v>0</v>
      </c>
      <c r="AS78" s="35">
        <v>0</v>
      </c>
      <c r="AT78" s="35">
        <v>0</v>
      </c>
      <c r="AU78" s="35">
        <v>0</v>
      </c>
      <c r="AV78" s="35">
        <v>0</v>
      </c>
      <c r="AW78" s="35">
        <v>0</v>
      </c>
      <c r="AX78" s="35">
        <v>0</v>
      </c>
      <c r="AY78" s="35">
        <v>0</v>
      </c>
      <c r="AZ78" s="35">
        <v>0</v>
      </c>
      <c r="BA78" s="35">
        <v>0</v>
      </c>
      <c r="BB78" s="35">
        <v>0</v>
      </c>
      <c r="BC78" s="35">
        <v>0</v>
      </c>
      <c r="BD78" s="35">
        <v>0</v>
      </c>
      <c r="BE78" s="35">
        <v>0</v>
      </c>
      <c r="BF78" s="35">
        <v>0</v>
      </c>
      <c r="BG78" s="35">
        <v>0</v>
      </c>
      <c r="BH78" s="35">
        <v>0</v>
      </c>
      <c r="BI78" s="35">
        <v>0</v>
      </c>
      <c r="BJ78" s="35">
        <v>0</v>
      </c>
      <c r="BK78" s="35">
        <v>0</v>
      </c>
      <c r="BL78" s="35">
        <v>0</v>
      </c>
      <c r="BM78" s="35">
        <v>0</v>
      </c>
      <c r="BN78" s="35">
        <v>0</v>
      </c>
      <c r="BO78" s="35">
        <v>0</v>
      </c>
      <c r="BP78" s="35">
        <v>0</v>
      </c>
      <c r="BQ78" s="35">
        <v>0</v>
      </c>
      <c r="BR78" s="35">
        <v>0</v>
      </c>
      <c r="BS78" s="35">
        <v>0</v>
      </c>
      <c r="BT78" s="35">
        <v>0</v>
      </c>
      <c r="BU78" s="35">
        <v>0</v>
      </c>
      <c r="BV78" s="35">
        <v>0</v>
      </c>
      <c r="BW78" s="35">
        <v>0</v>
      </c>
      <c r="BX78" s="35">
        <v>0</v>
      </c>
      <c r="BY78" s="35">
        <v>0</v>
      </c>
      <c r="BZ78" s="35">
        <v>0</v>
      </c>
      <c r="CA78" s="35">
        <v>0</v>
      </c>
      <c r="CB78" s="35">
        <v>0</v>
      </c>
      <c r="CC78" s="35">
        <v>0</v>
      </c>
      <c r="CD78" s="35">
        <v>0</v>
      </c>
      <c r="CE78" s="35">
        <v>0</v>
      </c>
      <c r="CF78" s="35">
        <v>0</v>
      </c>
      <c r="CG78" s="35">
        <v>0</v>
      </c>
      <c r="CH78" s="35">
        <v>0</v>
      </c>
      <c r="CI78" s="35">
        <v>0</v>
      </c>
      <c r="CJ78" s="35">
        <v>0</v>
      </c>
      <c r="CK78" s="35">
        <v>0</v>
      </c>
      <c r="CL78" s="35">
        <v>0</v>
      </c>
      <c r="CM78" s="35">
        <v>0</v>
      </c>
      <c r="CN78" s="35">
        <v>0</v>
      </c>
      <c r="CO78" s="35" t="s">
        <v>193</v>
      </c>
      <c r="CP78" s="35" t="s">
        <v>193</v>
      </c>
      <c r="CQ78" s="35">
        <v>0</v>
      </c>
      <c r="CR78" s="35">
        <v>0</v>
      </c>
      <c r="CS78" s="35">
        <v>0</v>
      </c>
      <c r="CT78" s="35">
        <v>0</v>
      </c>
      <c r="CU78" s="35">
        <v>0</v>
      </c>
      <c r="CV78" s="35">
        <v>0</v>
      </c>
      <c r="CW78" s="35">
        <v>0</v>
      </c>
      <c r="CX78" s="35">
        <v>0</v>
      </c>
      <c r="CY78" s="35">
        <v>0</v>
      </c>
      <c r="CZ78" s="35">
        <v>0</v>
      </c>
      <c r="DA78" s="35">
        <v>0</v>
      </c>
      <c r="DB78" s="35">
        <v>0</v>
      </c>
      <c r="DC78" s="35">
        <v>0</v>
      </c>
      <c r="DD78" s="35">
        <v>0</v>
      </c>
      <c r="DE78" s="35">
        <v>0</v>
      </c>
      <c r="DF78" s="35">
        <v>0</v>
      </c>
    </row>
    <row r="79" spans="1:110" ht="53.45" customHeight="1">
      <c r="A79" s="25" t="s">
        <v>175</v>
      </c>
      <c r="B79" s="33" t="s">
        <v>225</v>
      </c>
      <c r="C79" s="44" t="s">
        <v>229</v>
      </c>
      <c r="D79" s="43" t="s">
        <v>230</v>
      </c>
      <c r="E79" s="35">
        <v>0</v>
      </c>
      <c r="F79" s="35">
        <v>0</v>
      </c>
      <c r="G79" s="35">
        <v>0</v>
      </c>
      <c r="H79" s="35">
        <v>0</v>
      </c>
      <c r="I79" s="35">
        <v>0</v>
      </c>
      <c r="J79" s="35">
        <v>0</v>
      </c>
      <c r="K79" s="35">
        <v>0</v>
      </c>
      <c r="L79" s="35">
        <v>0</v>
      </c>
      <c r="M79" s="35">
        <v>0</v>
      </c>
      <c r="N79" s="35">
        <v>0</v>
      </c>
      <c r="O79" s="35">
        <v>0</v>
      </c>
      <c r="P79" s="35">
        <v>0</v>
      </c>
      <c r="Q79" s="35">
        <v>0</v>
      </c>
      <c r="R79" s="35">
        <v>0</v>
      </c>
      <c r="S79" s="35">
        <v>0</v>
      </c>
      <c r="T79" s="35">
        <v>0</v>
      </c>
      <c r="U79" s="35">
        <v>0</v>
      </c>
      <c r="V79" s="35">
        <v>0</v>
      </c>
      <c r="W79" s="35">
        <v>0</v>
      </c>
      <c r="X79" s="35">
        <v>0</v>
      </c>
      <c r="Y79" s="35">
        <v>0</v>
      </c>
      <c r="Z79" s="35">
        <v>0</v>
      </c>
      <c r="AA79" s="35">
        <v>0</v>
      </c>
      <c r="AB79" s="35">
        <v>0</v>
      </c>
      <c r="AC79" s="35">
        <v>0</v>
      </c>
      <c r="AD79" s="35">
        <v>0</v>
      </c>
      <c r="AE79" s="35">
        <v>0</v>
      </c>
      <c r="AF79" s="35">
        <v>0</v>
      </c>
      <c r="AG79" s="35">
        <v>0</v>
      </c>
      <c r="AH79" s="35">
        <v>0</v>
      </c>
      <c r="AI79" s="35">
        <v>0</v>
      </c>
      <c r="AJ79" s="35">
        <v>0</v>
      </c>
      <c r="AK79" s="35">
        <v>0</v>
      </c>
      <c r="AL79" s="35">
        <v>0</v>
      </c>
      <c r="AM79" s="35">
        <v>0</v>
      </c>
      <c r="AN79" s="35">
        <v>0</v>
      </c>
      <c r="AO79" s="35">
        <v>0</v>
      </c>
      <c r="AP79" s="35">
        <v>0</v>
      </c>
      <c r="AQ79" s="35">
        <v>0</v>
      </c>
      <c r="AR79" s="35">
        <v>0</v>
      </c>
      <c r="AS79" s="35">
        <v>0</v>
      </c>
      <c r="AT79" s="35">
        <v>0</v>
      </c>
      <c r="AU79" s="35">
        <v>0</v>
      </c>
      <c r="AV79" s="35">
        <v>0</v>
      </c>
      <c r="AW79" s="35">
        <v>0</v>
      </c>
      <c r="AX79" s="35">
        <v>0</v>
      </c>
      <c r="AY79" s="35">
        <v>0</v>
      </c>
      <c r="AZ79" s="35">
        <v>0</v>
      </c>
      <c r="BA79" s="35">
        <v>0</v>
      </c>
      <c r="BB79" s="35">
        <v>0</v>
      </c>
      <c r="BC79" s="35">
        <v>0</v>
      </c>
      <c r="BD79" s="35">
        <v>0</v>
      </c>
      <c r="BE79" s="35">
        <v>0</v>
      </c>
      <c r="BF79" s="35">
        <v>0</v>
      </c>
      <c r="BG79" s="35">
        <v>0</v>
      </c>
      <c r="BH79" s="35">
        <v>0</v>
      </c>
      <c r="BI79" s="35">
        <v>0</v>
      </c>
      <c r="BJ79" s="35">
        <v>0</v>
      </c>
      <c r="BK79" s="35">
        <v>0</v>
      </c>
      <c r="BL79" s="35">
        <v>0</v>
      </c>
      <c r="BM79" s="35">
        <v>0</v>
      </c>
      <c r="BN79" s="35">
        <v>0</v>
      </c>
      <c r="BO79" s="35">
        <v>0</v>
      </c>
      <c r="BP79" s="35">
        <v>0</v>
      </c>
      <c r="BQ79" s="35">
        <v>0</v>
      </c>
      <c r="BR79" s="35">
        <v>0</v>
      </c>
      <c r="BS79" s="35">
        <v>0</v>
      </c>
      <c r="BT79" s="35">
        <v>0</v>
      </c>
      <c r="BU79" s="35">
        <v>0</v>
      </c>
      <c r="BV79" s="35">
        <v>0</v>
      </c>
      <c r="BW79" s="35">
        <v>0</v>
      </c>
      <c r="BX79" s="35">
        <v>0</v>
      </c>
      <c r="BY79" s="35">
        <v>0</v>
      </c>
      <c r="BZ79" s="35">
        <v>0</v>
      </c>
      <c r="CA79" s="35">
        <v>0</v>
      </c>
      <c r="CB79" s="35">
        <v>0</v>
      </c>
      <c r="CC79" s="35">
        <v>0</v>
      </c>
      <c r="CD79" s="35">
        <v>0</v>
      </c>
      <c r="CE79" s="35">
        <v>0</v>
      </c>
      <c r="CF79" s="35">
        <v>0</v>
      </c>
      <c r="CG79" s="35">
        <v>0</v>
      </c>
      <c r="CH79" s="35">
        <v>0</v>
      </c>
      <c r="CI79" s="35">
        <v>0</v>
      </c>
      <c r="CJ79" s="35">
        <v>0</v>
      </c>
      <c r="CK79" s="35">
        <v>0</v>
      </c>
      <c r="CL79" s="35">
        <v>0</v>
      </c>
      <c r="CM79" s="35">
        <v>0</v>
      </c>
      <c r="CN79" s="35">
        <v>0</v>
      </c>
      <c r="CO79" s="35" t="s">
        <v>193</v>
      </c>
      <c r="CP79" s="35" t="s">
        <v>193</v>
      </c>
      <c r="CQ79" s="35">
        <v>0</v>
      </c>
      <c r="CR79" s="35">
        <v>0</v>
      </c>
      <c r="CS79" s="35">
        <v>0</v>
      </c>
      <c r="CT79" s="35">
        <v>0</v>
      </c>
      <c r="CU79" s="35">
        <v>0</v>
      </c>
      <c r="CV79" s="35">
        <v>0</v>
      </c>
      <c r="CW79" s="35">
        <v>0</v>
      </c>
      <c r="CX79" s="35">
        <v>0</v>
      </c>
      <c r="CY79" s="35">
        <v>0</v>
      </c>
      <c r="CZ79" s="35">
        <v>0</v>
      </c>
      <c r="DA79" s="35">
        <v>0</v>
      </c>
      <c r="DB79" s="35">
        <v>0</v>
      </c>
      <c r="DC79" s="35">
        <v>0</v>
      </c>
      <c r="DD79" s="35">
        <v>0</v>
      </c>
      <c r="DE79" s="35">
        <v>0</v>
      </c>
      <c r="DF79" s="35">
        <v>0</v>
      </c>
    </row>
    <row r="80" spans="1:110" ht="26.45" hidden="1" customHeight="1">
      <c r="A80" s="25" t="s">
        <v>175</v>
      </c>
      <c r="B80" s="33" t="s">
        <v>225</v>
      </c>
      <c r="C80" s="45">
        <v>0</v>
      </c>
      <c r="D80" s="43">
        <v>0</v>
      </c>
      <c r="E80" s="35">
        <v>0</v>
      </c>
      <c r="F80" s="35">
        <v>0</v>
      </c>
      <c r="G80" s="35">
        <v>0</v>
      </c>
      <c r="H80" s="35">
        <v>0</v>
      </c>
      <c r="I80" s="35">
        <v>0</v>
      </c>
      <c r="J80" s="35">
        <v>0</v>
      </c>
      <c r="K80" s="35">
        <v>0</v>
      </c>
      <c r="L80" s="35">
        <v>0</v>
      </c>
      <c r="M80" s="35">
        <v>0</v>
      </c>
      <c r="N80" s="35">
        <v>0</v>
      </c>
      <c r="O80" s="35">
        <v>0</v>
      </c>
      <c r="P80" s="35">
        <v>0</v>
      </c>
      <c r="Q80" s="35">
        <v>0</v>
      </c>
      <c r="R80" s="35">
        <v>0</v>
      </c>
      <c r="S80" s="35">
        <v>0</v>
      </c>
      <c r="T80" s="35">
        <v>0</v>
      </c>
      <c r="U80" s="35">
        <v>0</v>
      </c>
      <c r="V80" s="35">
        <v>0</v>
      </c>
      <c r="W80" s="35">
        <v>0</v>
      </c>
      <c r="X80" s="35">
        <v>0</v>
      </c>
      <c r="Y80" s="35">
        <v>0</v>
      </c>
      <c r="Z80" s="35">
        <v>0</v>
      </c>
      <c r="AA80" s="35">
        <v>0</v>
      </c>
      <c r="AB80" s="35">
        <v>0</v>
      </c>
      <c r="AC80" s="35">
        <v>0</v>
      </c>
      <c r="AD80" s="35">
        <v>0</v>
      </c>
      <c r="AE80" s="35">
        <v>0</v>
      </c>
      <c r="AF80" s="35">
        <v>0</v>
      </c>
      <c r="AG80" s="35">
        <v>0</v>
      </c>
      <c r="AH80" s="35">
        <v>0</v>
      </c>
      <c r="AI80" s="35">
        <v>0</v>
      </c>
      <c r="AJ80" s="35">
        <v>0</v>
      </c>
      <c r="AK80" s="35">
        <v>0</v>
      </c>
      <c r="AL80" s="35">
        <v>0</v>
      </c>
      <c r="AM80" s="35">
        <v>0</v>
      </c>
      <c r="AN80" s="35">
        <v>0</v>
      </c>
      <c r="AO80" s="35">
        <v>0</v>
      </c>
      <c r="AP80" s="35">
        <v>0</v>
      </c>
      <c r="AQ80" s="35">
        <v>0</v>
      </c>
      <c r="AR80" s="35">
        <v>0</v>
      </c>
      <c r="AS80" s="35">
        <v>0</v>
      </c>
      <c r="AT80" s="35">
        <v>0</v>
      </c>
      <c r="AU80" s="35">
        <v>0</v>
      </c>
      <c r="AV80" s="35">
        <v>0</v>
      </c>
      <c r="AW80" s="35">
        <v>0</v>
      </c>
      <c r="AX80" s="35">
        <v>0</v>
      </c>
      <c r="AY80" s="35">
        <v>0</v>
      </c>
      <c r="AZ80" s="35">
        <v>0</v>
      </c>
      <c r="BA80" s="35">
        <v>0</v>
      </c>
      <c r="BB80" s="35">
        <v>0</v>
      </c>
      <c r="BC80" s="35">
        <v>0</v>
      </c>
      <c r="BD80" s="35">
        <v>0</v>
      </c>
      <c r="BE80" s="35">
        <v>0</v>
      </c>
      <c r="BF80" s="35">
        <v>0</v>
      </c>
      <c r="BG80" s="35">
        <v>0</v>
      </c>
      <c r="BH80" s="35">
        <v>0</v>
      </c>
      <c r="BI80" s="35">
        <v>0</v>
      </c>
      <c r="BJ80" s="35">
        <v>0</v>
      </c>
      <c r="BK80" s="35">
        <v>0</v>
      </c>
      <c r="BL80" s="35">
        <v>0</v>
      </c>
      <c r="BM80" s="35">
        <v>0</v>
      </c>
      <c r="BN80" s="35">
        <v>0</v>
      </c>
      <c r="BO80" s="35">
        <v>0</v>
      </c>
      <c r="BP80" s="35">
        <v>0</v>
      </c>
      <c r="BQ80" s="35">
        <v>0</v>
      </c>
      <c r="BR80" s="35">
        <v>0</v>
      </c>
      <c r="BS80" s="35">
        <v>0</v>
      </c>
      <c r="BT80" s="35">
        <v>0</v>
      </c>
      <c r="BU80" s="35">
        <v>0</v>
      </c>
      <c r="BV80" s="35">
        <v>0</v>
      </c>
      <c r="BW80" s="35">
        <v>0</v>
      </c>
      <c r="BX80" s="35">
        <v>0</v>
      </c>
      <c r="BY80" s="35">
        <v>0</v>
      </c>
      <c r="BZ80" s="35">
        <v>0</v>
      </c>
      <c r="CA80" s="35">
        <v>0</v>
      </c>
      <c r="CB80" s="35">
        <v>0</v>
      </c>
      <c r="CC80" s="35">
        <v>0</v>
      </c>
      <c r="CD80" s="35">
        <v>0</v>
      </c>
      <c r="CE80" s="35">
        <v>0</v>
      </c>
      <c r="CF80" s="35">
        <v>0</v>
      </c>
      <c r="CG80" s="35">
        <v>0</v>
      </c>
      <c r="CH80" s="35">
        <v>0</v>
      </c>
      <c r="CI80" s="35">
        <v>0</v>
      </c>
      <c r="CJ80" s="35">
        <v>0</v>
      </c>
      <c r="CK80" s="35">
        <v>0</v>
      </c>
      <c r="CL80" s="35">
        <v>0</v>
      </c>
      <c r="CM80" s="35">
        <v>0</v>
      </c>
      <c r="CN80" s="35">
        <v>0</v>
      </c>
      <c r="CO80" s="35" t="s">
        <v>193</v>
      </c>
      <c r="CP80" s="35" t="s">
        <v>193</v>
      </c>
      <c r="CQ80" s="35">
        <v>0</v>
      </c>
      <c r="CR80" s="35">
        <v>0</v>
      </c>
      <c r="CS80" s="35">
        <v>0</v>
      </c>
      <c r="CT80" s="35">
        <v>0</v>
      </c>
      <c r="CU80" s="35">
        <v>0</v>
      </c>
      <c r="CV80" s="35">
        <v>0</v>
      </c>
      <c r="CW80" s="35">
        <v>0</v>
      </c>
      <c r="CX80" s="35">
        <v>0</v>
      </c>
      <c r="CY80" s="35">
        <v>0</v>
      </c>
      <c r="CZ80" s="35">
        <v>0</v>
      </c>
      <c r="DA80" s="35">
        <v>0</v>
      </c>
      <c r="DB80" s="35">
        <v>0</v>
      </c>
      <c r="DC80" s="35">
        <v>0</v>
      </c>
      <c r="DD80" s="35">
        <v>0</v>
      </c>
      <c r="DE80" s="35">
        <v>0</v>
      </c>
      <c r="DF80" s="35">
        <v>0</v>
      </c>
    </row>
    <row r="81" spans="1:110" ht="18.75" hidden="1">
      <c r="A81" s="25" t="s">
        <v>175</v>
      </c>
      <c r="B81" s="33" t="s">
        <v>225</v>
      </c>
      <c r="C81" s="45">
        <v>0</v>
      </c>
      <c r="D81" s="43">
        <v>0</v>
      </c>
      <c r="E81" s="35">
        <v>0</v>
      </c>
      <c r="F81" s="35">
        <v>0</v>
      </c>
      <c r="G81" s="35">
        <v>0</v>
      </c>
      <c r="H81" s="35">
        <v>0</v>
      </c>
      <c r="I81" s="35">
        <v>0</v>
      </c>
      <c r="J81" s="35">
        <v>0</v>
      </c>
      <c r="K81" s="35">
        <v>0</v>
      </c>
      <c r="L81" s="35">
        <v>0</v>
      </c>
      <c r="M81" s="35">
        <v>0</v>
      </c>
      <c r="N81" s="35">
        <v>0</v>
      </c>
      <c r="O81" s="35">
        <v>0</v>
      </c>
      <c r="P81" s="35">
        <v>0</v>
      </c>
      <c r="Q81" s="35">
        <v>0</v>
      </c>
      <c r="R81" s="35">
        <v>0</v>
      </c>
      <c r="S81" s="35">
        <v>0</v>
      </c>
      <c r="T81" s="35">
        <v>0</v>
      </c>
      <c r="U81" s="35">
        <v>0</v>
      </c>
      <c r="V81" s="35">
        <v>0</v>
      </c>
      <c r="W81" s="35">
        <v>0</v>
      </c>
      <c r="X81" s="35">
        <v>0</v>
      </c>
      <c r="Y81" s="35">
        <v>0</v>
      </c>
      <c r="Z81" s="35">
        <v>0</v>
      </c>
      <c r="AA81" s="35">
        <v>0</v>
      </c>
      <c r="AB81" s="35">
        <v>0</v>
      </c>
      <c r="AC81" s="35">
        <v>0</v>
      </c>
      <c r="AD81" s="35">
        <v>0</v>
      </c>
      <c r="AE81" s="35">
        <v>0</v>
      </c>
      <c r="AF81" s="35">
        <v>0</v>
      </c>
      <c r="AG81" s="35">
        <v>0</v>
      </c>
      <c r="AH81" s="35">
        <v>0</v>
      </c>
      <c r="AI81" s="35">
        <v>0</v>
      </c>
      <c r="AJ81" s="35">
        <v>0</v>
      </c>
      <c r="AK81" s="35">
        <v>0</v>
      </c>
      <c r="AL81" s="35">
        <v>0</v>
      </c>
      <c r="AM81" s="35">
        <v>0</v>
      </c>
      <c r="AN81" s="35">
        <v>0</v>
      </c>
      <c r="AO81" s="35">
        <v>0</v>
      </c>
      <c r="AP81" s="35">
        <v>0</v>
      </c>
      <c r="AQ81" s="35">
        <v>0</v>
      </c>
      <c r="AR81" s="35">
        <v>0</v>
      </c>
      <c r="AS81" s="35">
        <v>0</v>
      </c>
      <c r="AT81" s="35">
        <v>0</v>
      </c>
      <c r="AU81" s="35">
        <v>0</v>
      </c>
      <c r="AV81" s="35">
        <v>0</v>
      </c>
      <c r="AW81" s="35">
        <v>0</v>
      </c>
      <c r="AX81" s="35">
        <v>0</v>
      </c>
      <c r="AY81" s="35">
        <v>0</v>
      </c>
      <c r="AZ81" s="35">
        <v>0</v>
      </c>
      <c r="BA81" s="35">
        <v>0</v>
      </c>
      <c r="BB81" s="35">
        <v>0</v>
      </c>
      <c r="BC81" s="35">
        <v>0</v>
      </c>
      <c r="BD81" s="35">
        <v>0</v>
      </c>
      <c r="BE81" s="35">
        <v>0</v>
      </c>
      <c r="BF81" s="35">
        <v>0</v>
      </c>
      <c r="BG81" s="35">
        <v>0</v>
      </c>
      <c r="BH81" s="35">
        <v>0</v>
      </c>
      <c r="BI81" s="35">
        <v>0</v>
      </c>
      <c r="BJ81" s="35">
        <v>0</v>
      </c>
      <c r="BK81" s="35">
        <v>0</v>
      </c>
      <c r="BL81" s="35">
        <v>0</v>
      </c>
      <c r="BM81" s="35">
        <v>0</v>
      </c>
      <c r="BN81" s="35">
        <v>0</v>
      </c>
      <c r="BO81" s="35">
        <v>0</v>
      </c>
      <c r="BP81" s="35">
        <v>0</v>
      </c>
      <c r="BQ81" s="35">
        <v>0</v>
      </c>
      <c r="BR81" s="35">
        <v>0</v>
      </c>
      <c r="BS81" s="35">
        <v>0</v>
      </c>
      <c r="BT81" s="35">
        <v>0</v>
      </c>
      <c r="BU81" s="35">
        <v>0</v>
      </c>
      <c r="BV81" s="35">
        <v>0</v>
      </c>
      <c r="BW81" s="35">
        <v>0</v>
      </c>
      <c r="BX81" s="35">
        <v>0</v>
      </c>
      <c r="BY81" s="35">
        <v>0</v>
      </c>
      <c r="BZ81" s="35">
        <v>0</v>
      </c>
      <c r="CA81" s="35">
        <v>0</v>
      </c>
      <c r="CB81" s="35">
        <v>0</v>
      </c>
      <c r="CC81" s="35">
        <v>0</v>
      </c>
      <c r="CD81" s="35">
        <v>0</v>
      </c>
      <c r="CE81" s="35">
        <v>0</v>
      </c>
      <c r="CF81" s="35">
        <v>0</v>
      </c>
      <c r="CG81" s="35">
        <v>0</v>
      </c>
      <c r="CH81" s="35">
        <v>0</v>
      </c>
      <c r="CI81" s="35">
        <v>0</v>
      </c>
      <c r="CJ81" s="35">
        <v>0</v>
      </c>
      <c r="CK81" s="35">
        <v>0</v>
      </c>
      <c r="CL81" s="35">
        <v>0</v>
      </c>
      <c r="CM81" s="35">
        <v>0</v>
      </c>
      <c r="CN81" s="35">
        <v>0</v>
      </c>
      <c r="CO81" s="35" t="s">
        <v>193</v>
      </c>
      <c r="CP81" s="35" t="s">
        <v>193</v>
      </c>
      <c r="CQ81" s="35">
        <v>0</v>
      </c>
      <c r="CR81" s="35">
        <v>0</v>
      </c>
      <c r="CS81" s="35">
        <v>0</v>
      </c>
      <c r="CT81" s="35">
        <v>0</v>
      </c>
      <c r="CU81" s="35">
        <v>0</v>
      </c>
      <c r="CV81" s="35">
        <v>0</v>
      </c>
      <c r="CW81" s="35">
        <v>0</v>
      </c>
      <c r="CX81" s="35">
        <v>0</v>
      </c>
      <c r="CY81" s="35">
        <v>0</v>
      </c>
      <c r="CZ81" s="35">
        <v>0</v>
      </c>
      <c r="DA81" s="35">
        <v>0</v>
      </c>
      <c r="DB81" s="35">
        <v>0</v>
      </c>
      <c r="DC81" s="35">
        <v>0</v>
      </c>
      <c r="DD81" s="35">
        <v>0</v>
      </c>
      <c r="DE81" s="35">
        <v>0</v>
      </c>
      <c r="DF81" s="35">
        <v>0</v>
      </c>
    </row>
    <row r="82" spans="1:110" ht="37.5">
      <c r="A82" s="21"/>
      <c r="B82" s="25" t="s">
        <v>231</v>
      </c>
      <c r="C82" s="26" t="s">
        <v>232</v>
      </c>
      <c r="D82" s="27" t="s">
        <v>174</v>
      </c>
      <c r="E82" s="27">
        <f t="shared" ref="E82:AJ82" si="35">SUM(E83,E92,E101,E134)</f>
        <v>0</v>
      </c>
      <c r="F82" s="27">
        <f t="shared" si="35"/>
        <v>0</v>
      </c>
      <c r="G82" s="27">
        <f t="shared" si="35"/>
        <v>0</v>
      </c>
      <c r="H82" s="27">
        <f t="shared" si="35"/>
        <v>0</v>
      </c>
      <c r="I82" s="27">
        <f t="shared" si="35"/>
        <v>0</v>
      </c>
      <c r="J82" s="27">
        <f t="shared" si="35"/>
        <v>0</v>
      </c>
      <c r="K82" s="27">
        <f t="shared" si="35"/>
        <v>0</v>
      </c>
      <c r="L82" s="27">
        <f t="shared" si="35"/>
        <v>0</v>
      </c>
      <c r="M82" s="27">
        <f t="shared" si="35"/>
        <v>0</v>
      </c>
      <c r="N82" s="27">
        <f t="shared" si="35"/>
        <v>0</v>
      </c>
      <c r="O82" s="27">
        <f t="shared" si="35"/>
        <v>0</v>
      </c>
      <c r="P82" s="27">
        <f t="shared" si="35"/>
        <v>0</v>
      </c>
      <c r="Q82" s="27">
        <f t="shared" si="35"/>
        <v>0</v>
      </c>
      <c r="R82" s="27">
        <f t="shared" si="35"/>
        <v>0</v>
      </c>
      <c r="S82" s="27">
        <f t="shared" si="35"/>
        <v>0</v>
      </c>
      <c r="T82" s="27">
        <f t="shared" si="35"/>
        <v>0</v>
      </c>
      <c r="U82" s="27">
        <f t="shared" si="35"/>
        <v>0</v>
      </c>
      <c r="V82" s="27">
        <f t="shared" si="35"/>
        <v>0</v>
      </c>
      <c r="W82" s="27">
        <f t="shared" si="35"/>
        <v>0</v>
      </c>
      <c r="X82" s="27">
        <f t="shared" si="35"/>
        <v>0</v>
      </c>
      <c r="Y82" s="27">
        <f t="shared" si="35"/>
        <v>0</v>
      </c>
      <c r="Z82" s="27">
        <f t="shared" si="35"/>
        <v>0</v>
      </c>
      <c r="AA82" s="27">
        <f t="shared" si="35"/>
        <v>0</v>
      </c>
      <c r="AB82" s="27">
        <f t="shared" si="35"/>
        <v>0</v>
      </c>
      <c r="AC82" s="27">
        <f t="shared" si="35"/>
        <v>0</v>
      </c>
      <c r="AD82" s="27">
        <f t="shared" si="35"/>
        <v>0</v>
      </c>
      <c r="AE82" s="27">
        <f t="shared" si="35"/>
        <v>0</v>
      </c>
      <c r="AF82" s="27">
        <f t="shared" si="35"/>
        <v>0</v>
      </c>
      <c r="AG82" s="27">
        <f t="shared" si="35"/>
        <v>0</v>
      </c>
      <c r="AH82" s="27">
        <f t="shared" si="35"/>
        <v>0</v>
      </c>
      <c r="AI82" s="27">
        <f t="shared" si="35"/>
        <v>0</v>
      </c>
      <c r="AJ82" s="27">
        <f t="shared" si="35"/>
        <v>0</v>
      </c>
      <c r="AK82" s="27">
        <f t="shared" ref="AK82:BP82" si="36">SUM(AK83,AK92,AK101,AK134)</f>
        <v>0</v>
      </c>
      <c r="AL82" s="27">
        <f t="shared" si="36"/>
        <v>0</v>
      </c>
      <c r="AM82" s="27">
        <f t="shared" si="36"/>
        <v>0</v>
      </c>
      <c r="AN82" s="27">
        <f t="shared" si="36"/>
        <v>0</v>
      </c>
      <c r="AO82" s="27">
        <f t="shared" si="36"/>
        <v>0</v>
      </c>
      <c r="AP82" s="27">
        <f t="shared" si="36"/>
        <v>0</v>
      </c>
      <c r="AQ82" s="27">
        <f t="shared" si="36"/>
        <v>0</v>
      </c>
      <c r="AR82" s="27">
        <f t="shared" si="36"/>
        <v>0</v>
      </c>
      <c r="AS82" s="27">
        <f t="shared" si="36"/>
        <v>0</v>
      </c>
      <c r="AT82" s="27">
        <f t="shared" si="36"/>
        <v>0</v>
      </c>
      <c r="AU82" s="27">
        <f t="shared" si="36"/>
        <v>0</v>
      </c>
      <c r="AV82" s="27">
        <f t="shared" si="36"/>
        <v>0</v>
      </c>
      <c r="AW82" s="27">
        <f t="shared" si="36"/>
        <v>0</v>
      </c>
      <c r="AX82" s="27">
        <f t="shared" si="36"/>
        <v>0</v>
      </c>
      <c r="AY82" s="27">
        <f t="shared" si="36"/>
        <v>0</v>
      </c>
      <c r="AZ82" s="27">
        <f t="shared" si="36"/>
        <v>0</v>
      </c>
      <c r="BA82" s="27">
        <f t="shared" si="36"/>
        <v>0</v>
      </c>
      <c r="BB82" s="27">
        <f t="shared" si="36"/>
        <v>0</v>
      </c>
      <c r="BC82" s="27">
        <f t="shared" si="36"/>
        <v>0</v>
      </c>
      <c r="BD82" s="27">
        <f t="shared" si="36"/>
        <v>0</v>
      </c>
      <c r="BE82" s="27">
        <f t="shared" si="36"/>
        <v>0</v>
      </c>
      <c r="BF82" s="27">
        <f t="shared" si="36"/>
        <v>0</v>
      </c>
      <c r="BG82" s="27">
        <f t="shared" si="36"/>
        <v>0</v>
      </c>
      <c r="BH82" s="27">
        <f t="shared" si="36"/>
        <v>0</v>
      </c>
      <c r="BI82" s="27">
        <f t="shared" si="36"/>
        <v>0</v>
      </c>
      <c r="BJ82" s="27">
        <f t="shared" si="36"/>
        <v>0</v>
      </c>
      <c r="BK82" s="27">
        <f t="shared" si="36"/>
        <v>0</v>
      </c>
      <c r="BL82" s="27">
        <f t="shared" si="36"/>
        <v>0</v>
      </c>
      <c r="BM82" s="27">
        <f t="shared" si="36"/>
        <v>0</v>
      </c>
      <c r="BN82" s="27">
        <f t="shared" si="36"/>
        <v>0</v>
      </c>
      <c r="BO82" s="27">
        <f t="shared" si="36"/>
        <v>0</v>
      </c>
      <c r="BP82" s="27">
        <f t="shared" si="36"/>
        <v>0</v>
      </c>
      <c r="BQ82" s="27">
        <f t="shared" ref="BQ82:CV82" si="37">SUM(BQ83,BQ92,BQ101,BQ134)</f>
        <v>0</v>
      </c>
      <c r="BR82" s="27">
        <f t="shared" si="37"/>
        <v>0</v>
      </c>
      <c r="BS82" s="27">
        <f t="shared" si="37"/>
        <v>0</v>
      </c>
      <c r="BT82" s="27">
        <f t="shared" si="37"/>
        <v>0</v>
      </c>
      <c r="BU82" s="27">
        <f t="shared" si="37"/>
        <v>0</v>
      </c>
      <c r="BV82" s="27">
        <f t="shared" si="37"/>
        <v>0</v>
      </c>
      <c r="BW82" s="27">
        <f t="shared" si="37"/>
        <v>0</v>
      </c>
      <c r="BX82" s="27">
        <f t="shared" si="37"/>
        <v>0</v>
      </c>
      <c r="BY82" s="27">
        <f t="shared" si="37"/>
        <v>0</v>
      </c>
      <c r="BZ82" s="27">
        <f t="shared" si="37"/>
        <v>0</v>
      </c>
      <c r="CA82" s="27">
        <f t="shared" si="37"/>
        <v>0</v>
      </c>
      <c r="CB82" s="27">
        <f t="shared" si="37"/>
        <v>0</v>
      </c>
      <c r="CC82" s="27">
        <f t="shared" si="37"/>
        <v>0</v>
      </c>
      <c r="CD82" s="27">
        <f t="shared" si="37"/>
        <v>0</v>
      </c>
      <c r="CE82" s="27">
        <f t="shared" si="37"/>
        <v>0</v>
      </c>
      <c r="CF82" s="27">
        <f t="shared" si="37"/>
        <v>0</v>
      </c>
      <c r="CG82" s="27">
        <f t="shared" si="37"/>
        <v>0</v>
      </c>
      <c r="CH82" s="27">
        <f t="shared" si="37"/>
        <v>0</v>
      </c>
      <c r="CI82" s="27">
        <f t="shared" si="37"/>
        <v>0</v>
      </c>
      <c r="CJ82" s="27">
        <f t="shared" si="37"/>
        <v>0</v>
      </c>
      <c r="CK82" s="27">
        <f t="shared" si="37"/>
        <v>0</v>
      </c>
      <c r="CL82" s="27">
        <f t="shared" si="37"/>
        <v>0</v>
      </c>
      <c r="CM82" s="27">
        <f t="shared" si="37"/>
        <v>0</v>
      </c>
      <c r="CN82" s="27">
        <f t="shared" si="37"/>
        <v>0</v>
      </c>
      <c r="CO82" s="27">
        <f t="shared" si="37"/>
        <v>0</v>
      </c>
      <c r="CP82" s="27">
        <f t="shared" si="37"/>
        <v>0</v>
      </c>
      <c r="CQ82" s="27">
        <f t="shared" si="37"/>
        <v>0</v>
      </c>
      <c r="CR82" s="27">
        <f t="shared" si="37"/>
        <v>0</v>
      </c>
      <c r="CS82" s="27">
        <f t="shared" si="37"/>
        <v>0</v>
      </c>
      <c r="CT82" s="27">
        <f t="shared" si="37"/>
        <v>0</v>
      </c>
      <c r="CU82" s="27">
        <f t="shared" si="37"/>
        <v>0</v>
      </c>
      <c r="CV82" s="27">
        <f t="shared" si="37"/>
        <v>0</v>
      </c>
      <c r="CW82" s="27">
        <f t="shared" ref="CW82:DF82" si="38">SUM(CW83,CW92,CW101,CW134)</f>
        <v>0</v>
      </c>
      <c r="CX82" s="27">
        <f t="shared" si="38"/>
        <v>0</v>
      </c>
      <c r="CY82" s="27">
        <f t="shared" si="38"/>
        <v>0</v>
      </c>
      <c r="CZ82" s="27">
        <f t="shared" si="38"/>
        <v>0</v>
      </c>
      <c r="DA82" s="27">
        <f t="shared" si="38"/>
        <v>0</v>
      </c>
      <c r="DB82" s="27">
        <f t="shared" si="38"/>
        <v>0</v>
      </c>
      <c r="DC82" s="27">
        <f t="shared" si="38"/>
        <v>0</v>
      </c>
      <c r="DD82" s="27">
        <f t="shared" si="38"/>
        <v>0</v>
      </c>
      <c r="DE82" s="27">
        <f t="shared" si="38"/>
        <v>0</v>
      </c>
      <c r="DF82" s="27">
        <f t="shared" si="38"/>
        <v>0</v>
      </c>
    </row>
    <row r="83" spans="1:110" ht="75">
      <c r="A83" s="21"/>
      <c r="B83" s="39" t="s">
        <v>233</v>
      </c>
      <c r="C83" s="40" t="s">
        <v>234</v>
      </c>
      <c r="D83" s="41" t="s">
        <v>174</v>
      </c>
      <c r="E83" s="41">
        <v>0</v>
      </c>
      <c r="F83" s="41">
        <v>0</v>
      </c>
      <c r="G83" s="41">
        <v>0</v>
      </c>
      <c r="H83" s="41">
        <v>0</v>
      </c>
      <c r="I83" s="41">
        <v>0</v>
      </c>
      <c r="J83" s="41">
        <v>0</v>
      </c>
      <c r="K83" s="41">
        <v>0</v>
      </c>
      <c r="L83" s="41">
        <v>0</v>
      </c>
      <c r="M83" s="41">
        <v>0</v>
      </c>
      <c r="N83" s="41">
        <v>0</v>
      </c>
      <c r="O83" s="41">
        <v>0</v>
      </c>
      <c r="P83" s="41">
        <v>0</v>
      </c>
      <c r="Q83" s="41">
        <v>0</v>
      </c>
      <c r="R83" s="41">
        <v>0</v>
      </c>
      <c r="S83" s="41">
        <v>0</v>
      </c>
      <c r="T83" s="41">
        <v>0</v>
      </c>
      <c r="U83" s="41">
        <v>0</v>
      </c>
      <c r="V83" s="41">
        <v>0</v>
      </c>
      <c r="W83" s="41">
        <v>0</v>
      </c>
      <c r="X83" s="41">
        <v>0</v>
      </c>
      <c r="Y83" s="41">
        <v>0</v>
      </c>
      <c r="Z83" s="41">
        <v>0</v>
      </c>
      <c r="AA83" s="41">
        <v>0</v>
      </c>
      <c r="AB83" s="41">
        <v>0</v>
      </c>
      <c r="AC83" s="41">
        <v>0</v>
      </c>
      <c r="AD83" s="41">
        <v>0</v>
      </c>
      <c r="AE83" s="41">
        <v>0</v>
      </c>
      <c r="AF83" s="41">
        <v>0</v>
      </c>
      <c r="AG83" s="41">
        <v>0</v>
      </c>
      <c r="AH83" s="41">
        <v>0</v>
      </c>
      <c r="AI83" s="41">
        <v>0</v>
      </c>
      <c r="AJ83" s="41">
        <v>0</v>
      </c>
      <c r="AK83" s="41">
        <v>0</v>
      </c>
      <c r="AL83" s="41">
        <v>0</v>
      </c>
      <c r="AM83" s="41">
        <v>0</v>
      </c>
      <c r="AN83" s="41">
        <v>0</v>
      </c>
      <c r="AO83" s="41">
        <v>0</v>
      </c>
      <c r="AP83" s="41">
        <v>0</v>
      </c>
      <c r="AQ83" s="41">
        <v>0</v>
      </c>
      <c r="AR83" s="41">
        <v>0</v>
      </c>
      <c r="AS83" s="41">
        <v>0</v>
      </c>
      <c r="AT83" s="41">
        <v>0</v>
      </c>
      <c r="AU83" s="41">
        <v>0</v>
      </c>
      <c r="AV83" s="41">
        <v>0</v>
      </c>
      <c r="AW83" s="41">
        <v>0</v>
      </c>
      <c r="AX83" s="41">
        <v>0</v>
      </c>
      <c r="AY83" s="41">
        <v>0</v>
      </c>
      <c r="AZ83" s="41">
        <v>0</v>
      </c>
      <c r="BA83" s="41">
        <v>0</v>
      </c>
      <c r="BB83" s="41">
        <v>0</v>
      </c>
      <c r="BC83" s="41">
        <v>0</v>
      </c>
      <c r="BD83" s="41">
        <v>0</v>
      </c>
      <c r="BE83" s="41">
        <v>0</v>
      </c>
      <c r="BF83" s="41">
        <v>0</v>
      </c>
      <c r="BG83" s="41">
        <v>0</v>
      </c>
      <c r="BH83" s="41">
        <v>0</v>
      </c>
      <c r="BI83" s="41">
        <v>0</v>
      </c>
      <c r="BJ83" s="41">
        <v>0</v>
      </c>
      <c r="BK83" s="41">
        <v>0</v>
      </c>
      <c r="BL83" s="41">
        <v>0</v>
      </c>
      <c r="BM83" s="41">
        <v>0</v>
      </c>
      <c r="BN83" s="41">
        <v>0</v>
      </c>
      <c r="BO83" s="41">
        <v>0</v>
      </c>
      <c r="BP83" s="41">
        <v>0</v>
      </c>
      <c r="BQ83" s="41">
        <v>0</v>
      </c>
      <c r="BR83" s="41">
        <v>0</v>
      </c>
      <c r="BS83" s="41">
        <v>0</v>
      </c>
      <c r="BT83" s="41">
        <v>0</v>
      </c>
      <c r="BU83" s="41">
        <v>0</v>
      </c>
      <c r="BV83" s="41">
        <v>0</v>
      </c>
      <c r="BW83" s="41">
        <v>0</v>
      </c>
      <c r="BX83" s="41">
        <v>0</v>
      </c>
      <c r="BY83" s="41">
        <v>0</v>
      </c>
      <c r="BZ83" s="41">
        <v>0</v>
      </c>
      <c r="CA83" s="41">
        <v>0</v>
      </c>
      <c r="CB83" s="41">
        <v>0</v>
      </c>
      <c r="CC83" s="41">
        <v>0</v>
      </c>
      <c r="CD83" s="41">
        <v>0</v>
      </c>
      <c r="CE83" s="41">
        <v>0</v>
      </c>
      <c r="CF83" s="41">
        <v>0</v>
      </c>
      <c r="CG83" s="41">
        <v>0</v>
      </c>
      <c r="CH83" s="41">
        <v>0</v>
      </c>
      <c r="CI83" s="41" t="s">
        <v>193</v>
      </c>
      <c r="CJ83" s="41" t="s">
        <v>193</v>
      </c>
      <c r="CK83" s="41">
        <v>0</v>
      </c>
      <c r="CL83" s="41">
        <v>0</v>
      </c>
      <c r="CM83" s="41">
        <v>0</v>
      </c>
      <c r="CN83" s="41">
        <v>0</v>
      </c>
      <c r="CO83" s="41" t="s">
        <v>193</v>
      </c>
      <c r="CP83" s="41" t="s">
        <v>193</v>
      </c>
      <c r="CQ83" s="41" t="s">
        <v>193</v>
      </c>
      <c r="CR83" s="41" t="s">
        <v>193</v>
      </c>
      <c r="CS83" s="41" t="s">
        <v>193</v>
      </c>
      <c r="CT83" s="41" t="s">
        <v>193</v>
      </c>
      <c r="CU83" s="41">
        <v>0</v>
      </c>
      <c r="CV83" s="41">
        <v>0</v>
      </c>
      <c r="CW83" s="41">
        <v>0</v>
      </c>
      <c r="CX83" s="41">
        <v>0</v>
      </c>
      <c r="CY83" s="41">
        <v>0</v>
      </c>
      <c r="CZ83" s="41">
        <v>0</v>
      </c>
      <c r="DA83" s="41">
        <v>0</v>
      </c>
      <c r="DB83" s="41">
        <v>0</v>
      </c>
      <c r="DC83" s="41">
        <v>0</v>
      </c>
      <c r="DD83" s="41">
        <v>0</v>
      </c>
      <c r="DE83" s="41">
        <v>0</v>
      </c>
      <c r="DF83" s="41">
        <v>0</v>
      </c>
    </row>
    <row r="84" spans="1:110" ht="37.5">
      <c r="A84" s="21"/>
      <c r="B84" s="33" t="s">
        <v>235</v>
      </c>
      <c r="C84" s="34" t="s">
        <v>236</v>
      </c>
      <c r="D84" s="35" t="s">
        <v>174</v>
      </c>
      <c r="E84" s="35">
        <v>0</v>
      </c>
      <c r="F84" s="35">
        <v>0</v>
      </c>
      <c r="G84" s="35">
        <v>0</v>
      </c>
      <c r="H84" s="35">
        <v>0</v>
      </c>
      <c r="I84" s="35">
        <v>0</v>
      </c>
      <c r="J84" s="35">
        <v>0</v>
      </c>
      <c r="K84" s="35">
        <v>0</v>
      </c>
      <c r="L84" s="35">
        <v>0</v>
      </c>
      <c r="M84" s="35">
        <v>0</v>
      </c>
      <c r="N84" s="35">
        <v>0</v>
      </c>
      <c r="O84" s="35">
        <v>0</v>
      </c>
      <c r="P84" s="35">
        <v>0</v>
      </c>
      <c r="Q84" s="35">
        <v>0</v>
      </c>
      <c r="R84" s="35">
        <v>0</v>
      </c>
      <c r="S84" s="35">
        <v>0</v>
      </c>
      <c r="T84" s="35">
        <v>0</v>
      </c>
      <c r="U84" s="35">
        <v>0</v>
      </c>
      <c r="V84" s="35">
        <v>0</v>
      </c>
      <c r="W84" s="35">
        <v>0</v>
      </c>
      <c r="X84" s="35">
        <v>0</v>
      </c>
      <c r="Y84" s="35">
        <v>0</v>
      </c>
      <c r="Z84" s="35">
        <v>0</v>
      </c>
      <c r="AA84" s="35">
        <v>0</v>
      </c>
      <c r="AB84" s="35">
        <v>0</v>
      </c>
      <c r="AC84" s="35">
        <v>0</v>
      </c>
      <c r="AD84" s="35">
        <v>0</v>
      </c>
      <c r="AE84" s="35">
        <v>0</v>
      </c>
      <c r="AF84" s="35">
        <v>0</v>
      </c>
      <c r="AG84" s="35">
        <v>0</v>
      </c>
      <c r="AH84" s="35">
        <v>0</v>
      </c>
      <c r="AI84" s="35">
        <v>0</v>
      </c>
      <c r="AJ84" s="35">
        <v>0</v>
      </c>
      <c r="AK84" s="35">
        <v>0</v>
      </c>
      <c r="AL84" s="35">
        <v>0</v>
      </c>
      <c r="AM84" s="35">
        <v>0</v>
      </c>
      <c r="AN84" s="35">
        <v>0</v>
      </c>
      <c r="AO84" s="35">
        <v>0</v>
      </c>
      <c r="AP84" s="35">
        <v>0</v>
      </c>
      <c r="AQ84" s="35">
        <v>0</v>
      </c>
      <c r="AR84" s="35">
        <v>0</v>
      </c>
      <c r="AS84" s="35">
        <v>0</v>
      </c>
      <c r="AT84" s="35">
        <v>0</v>
      </c>
      <c r="AU84" s="35">
        <v>0</v>
      </c>
      <c r="AV84" s="35">
        <v>0</v>
      </c>
      <c r="AW84" s="35">
        <v>0</v>
      </c>
      <c r="AX84" s="35">
        <v>0</v>
      </c>
      <c r="AY84" s="35">
        <v>0</v>
      </c>
      <c r="AZ84" s="35">
        <v>0</v>
      </c>
      <c r="BA84" s="35">
        <v>0</v>
      </c>
      <c r="BB84" s="35">
        <v>0</v>
      </c>
      <c r="BC84" s="35">
        <v>0</v>
      </c>
      <c r="BD84" s="35">
        <v>0</v>
      </c>
      <c r="BE84" s="35">
        <v>0</v>
      </c>
      <c r="BF84" s="35">
        <v>0</v>
      </c>
      <c r="BG84" s="35">
        <v>0</v>
      </c>
      <c r="BH84" s="35">
        <v>0</v>
      </c>
      <c r="BI84" s="35">
        <v>0</v>
      </c>
      <c r="BJ84" s="35">
        <v>0</v>
      </c>
      <c r="BK84" s="35">
        <v>0</v>
      </c>
      <c r="BL84" s="35">
        <v>0</v>
      </c>
      <c r="BM84" s="35">
        <v>0</v>
      </c>
      <c r="BN84" s="35">
        <v>0</v>
      </c>
      <c r="BO84" s="35">
        <v>0</v>
      </c>
      <c r="BP84" s="35">
        <v>0</v>
      </c>
      <c r="BQ84" s="35">
        <v>0</v>
      </c>
      <c r="BR84" s="35">
        <v>0</v>
      </c>
      <c r="BS84" s="35">
        <v>0</v>
      </c>
      <c r="BT84" s="35">
        <v>0</v>
      </c>
      <c r="BU84" s="35">
        <v>0</v>
      </c>
      <c r="BV84" s="35">
        <v>0</v>
      </c>
      <c r="BW84" s="35">
        <v>0</v>
      </c>
      <c r="BX84" s="35">
        <v>0</v>
      </c>
      <c r="BY84" s="35">
        <v>0</v>
      </c>
      <c r="BZ84" s="35">
        <v>0</v>
      </c>
      <c r="CA84" s="35">
        <v>0</v>
      </c>
      <c r="CB84" s="35">
        <v>0</v>
      </c>
      <c r="CC84" s="35">
        <v>0</v>
      </c>
      <c r="CD84" s="35">
        <v>0</v>
      </c>
      <c r="CE84" s="35">
        <v>0</v>
      </c>
      <c r="CF84" s="35">
        <v>0</v>
      </c>
      <c r="CG84" s="35">
        <v>0</v>
      </c>
      <c r="CH84" s="35">
        <v>0</v>
      </c>
      <c r="CI84" s="35" t="s">
        <v>193</v>
      </c>
      <c r="CJ84" s="35" t="s">
        <v>193</v>
      </c>
      <c r="CK84" s="35">
        <v>0</v>
      </c>
      <c r="CL84" s="35">
        <v>0</v>
      </c>
      <c r="CM84" s="35">
        <v>0</v>
      </c>
      <c r="CN84" s="35">
        <v>0</v>
      </c>
      <c r="CO84" s="35" t="s">
        <v>193</v>
      </c>
      <c r="CP84" s="35" t="s">
        <v>193</v>
      </c>
      <c r="CQ84" s="35" t="s">
        <v>193</v>
      </c>
      <c r="CR84" s="35" t="s">
        <v>193</v>
      </c>
      <c r="CS84" s="35" t="s">
        <v>193</v>
      </c>
      <c r="CT84" s="35" t="s">
        <v>193</v>
      </c>
      <c r="CU84" s="35">
        <v>0</v>
      </c>
      <c r="CV84" s="35">
        <v>0</v>
      </c>
      <c r="CW84" s="35">
        <v>0</v>
      </c>
      <c r="CX84" s="35">
        <v>0</v>
      </c>
      <c r="CY84" s="35">
        <v>0</v>
      </c>
      <c r="CZ84" s="35">
        <v>0</v>
      </c>
      <c r="DA84" s="35">
        <v>0</v>
      </c>
      <c r="DB84" s="35">
        <v>0</v>
      </c>
      <c r="DC84" s="35">
        <v>0</v>
      </c>
      <c r="DD84" s="35">
        <v>0</v>
      </c>
      <c r="DE84" s="35">
        <v>0</v>
      </c>
      <c r="DF84" s="35">
        <v>0</v>
      </c>
    </row>
    <row r="85" spans="1:110" ht="56.25">
      <c r="A85" s="28" t="s">
        <v>177</v>
      </c>
      <c r="B85" s="33" t="s">
        <v>235</v>
      </c>
      <c r="C85" s="34" t="s">
        <v>237</v>
      </c>
      <c r="D85" s="35" t="s">
        <v>238</v>
      </c>
      <c r="E85" s="35">
        <v>0</v>
      </c>
      <c r="F85" s="35">
        <v>0</v>
      </c>
      <c r="G85" s="35">
        <v>0</v>
      </c>
      <c r="H85" s="35">
        <v>0</v>
      </c>
      <c r="I85" s="35">
        <v>0</v>
      </c>
      <c r="J85" s="35">
        <v>0</v>
      </c>
      <c r="K85" s="35">
        <v>0</v>
      </c>
      <c r="L85" s="35">
        <v>0</v>
      </c>
      <c r="M85" s="35">
        <v>0</v>
      </c>
      <c r="N85" s="35">
        <v>0</v>
      </c>
      <c r="O85" s="35">
        <v>0</v>
      </c>
      <c r="P85" s="35">
        <v>0</v>
      </c>
      <c r="Q85" s="35">
        <v>0</v>
      </c>
      <c r="R85" s="35">
        <v>0</v>
      </c>
      <c r="S85" s="35">
        <v>0</v>
      </c>
      <c r="T85" s="35">
        <v>0</v>
      </c>
      <c r="U85" s="35">
        <v>0</v>
      </c>
      <c r="V85" s="35">
        <v>0</v>
      </c>
      <c r="W85" s="35">
        <v>0</v>
      </c>
      <c r="X85" s="35">
        <v>0</v>
      </c>
      <c r="Y85" s="35">
        <v>0</v>
      </c>
      <c r="Z85" s="35">
        <v>0</v>
      </c>
      <c r="AA85" s="35">
        <v>0</v>
      </c>
      <c r="AB85" s="35">
        <v>0</v>
      </c>
      <c r="AC85" s="35">
        <v>0</v>
      </c>
      <c r="AD85" s="35">
        <v>0</v>
      </c>
      <c r="AE85" s="35">
        <v>0</v>
      </c>
      <c r="AF85" s="35">
        <v>0</v>
      </c>
      <c r="AG85" s="35">
        <v>0</v>
      </c>
      <c r="AH85" s="35">
        <v>0</v>
      </c>
      <c r="AI85" s="35">
        <v>0</v>
      </c>
      <c r="AJ85" s="35">
        <v>0</v>
      </c>
      <c r="AK85" s="35" t="s">
        <v>193</v>
      </c>
      <c r="AL85" s="35" t="s">
        <v>193</v>
      </c>
      <c r="AM85" s="35" t="s">
        <v>193</v>
      </c>
      <c r="AN85" s="35" t="s">
        <v>193</v>
      </c>
      <c r="AO85" s="35" t="s">
        <v>193</v>
      </c>
      <c r="AP85" s="35" t="s">
        <v>193</v>
      </c>
      <c r="AQ85" s="35" t="s">
        <v>193</v>
      </c>
      <c r="AR85" s="35" t="s">
        <v>193</v>
      </c>
      <c r="AS85" s="35">
        <v>0</v>
      </c>
      <c r="AT85" s="35">
        <v>0</v>
      </c>
      <c r="AU85" s="35">
        <v>0</v>
      </c>
      <c r="AV85" s="35">
        <v>0</v>
      </c>
      <c r="AW85" s="35">
        <v>0</v>
      </c>
      <c r="AX85" s="35">
        <v>0</v>
      </c>
      <c r="AY85" s="35">
        <v>0</v>
      </c>
      <c r="AZ85" s="35">
        <v>0</v>
      </c>
      <c r="BA85" s="35">
        <v>0</v>
      </c>
      <c r="BB85" s="35">
        <v>0</v>
      </c>
      <c r="BC85" s="35">
        <v>0</v>
      </c>
      <c r="BD85" s="35">
        <v>0</v>
      </c>
      <c r="BE85" s="35">
        <v>0</v>
      </c>
      <c r="BF85" s="35">
        <v>0</v>
      </c>
      <c r="BG85" s="35">
        <v>0</v>
      </c>
      <c r="BH85" s="35">
        <v>0</v>
      </c>
      <c r="BI85" s="35">
        <v>0</v>
      </c>
      <c r="BJ85" s="35">
        <v>0</v>
      </c>
      <c r="BK85" s="35">
        <v>0</v>
      </c>
      <c r="BL85" s="35">
        <v>0</v>
      </c>
      <c r="BM85" s="35">
        <v>0</v>
      </c>
      <c r="BN85" s="35">
        <v>0</v>
      </c>
      <c r="BO85" s="35">
        <v>0</v>
      </c>
      <c r="BP85" s="35">
        <v>0</v>
      </c>
      <c r="BQ85" s="35">
        <v>0</v>
      </c>
      <c r="BR85" s="35">
        <v>0</v>
      </c>
      <c r="BS85" s="35">
        <v>0</v>
      </c>
      <c r="BT85" s="35">
        <v>0</v>
      </c>
      <c r="BU85" s="35">
        <v>0</v>
      </c>
      <c r="BV85" s="35">
        <v>0</v>
      </c>
      <c r="BW85" s="35">
        <v>0</v>
      </c>
      <c r="BX85" s="35">
        <v>0</v>
      </c>
      <c r="BY85" s="35">
        <v>0</v>
      </c>
      <c r="BZ85" s="35">
        <v>0</v>
      </c>
      <c r="CA85" s="35">
        <v>0</v>
      </c>
      <c r="CB85" s="35">
        <v>0</v>
      </c>
      <c r="CC85" s="35">
        <v>0</v>
      </c>
      <c r="CD85" s="35">
        <v>0</v>
      </c>
      <c r="CE85" s="35">
        <v>0</v>
      </c>
      <c r="CF85" s="35">
        <v>0</v>
      </c>
      <c r="CG85" s="35">
        <v>0</v>
      </c>
      <c r="CH85" s="35">
        <v>0</v>
      </c>
      <c r="CI85" s="35">
        <v>0</v>
      </c>
      <c r="CJ85" s="35">
        <v>0</v>
      </c>
      <c r="CK85" s="35">
        <v>0</v>
      </c>
      <c r="CL85" s="35">
        <v>0</v>
      </c>
      <c r="CM85" s="35">
        <v>0</v>
      </c>
      <c r="CN85" s="35">
        <v>0</v>
      </c>
      <c r="CO85" s="35" t="s">
        <v>193</v>
      </c>
      <c r="CP85" s="35" t="s">
        <v>193</v>
      </c>
      <c r="CQ85" s="35" t="s">
        <v>193</v>
      </c>
      <c r="CR85" s="35" t="s">
        <v>193</v>
      </c>
      <c r="CS85" s="35" t="s">
        <v>193</v>
      </c>
      <c r="CT85" s="35" t="s">
        <v>193</v>
      </c>
      <c r="CU85" s="35">
        <v>0</v>
      </c>
      <c r="CV85" s="35">
        <v>0</v>
      </c>
      <c r="CW85" s="35">
        <v>0</v>
      </c>
      <c r="CX85" s="35">
        <v>0</v>
      </c>
      <c r="CY85" s="35">
        <v>0</v>
      </c>
      <c r="CZ85" s="35">
        <v>0</v>
      </c>
      <c r="DA85" s="35">
        <v>0</v>
      </c>
      <c r="DB85" s="35">
        <v>0</v>
      </c>
      <c r="DC85" s="35">
        <v>0</v>
      </c>
      <c r="DD85" s="35">
        <v>0</v>
      </c>
      <c r="DE85" s="35">
        <v>0</v>
      </c>
      <c r="DF85" s="35">
        <v>0</v>
      </c>
    </row>
    <row r="86" spans="1:110" ht="93.75">
      <c r="A86" s="28" t="s">
        <v>177</v>
      </c>
      <c r="B86" s="33" t="s">
        <v>235</v>
      </c>
      <c r="C86" s="34" t="s">
        <v>239</v>
      </c>
      <c r="D86" s="46" t="s">
        <v>240</v>
      </c>
      <c r="E86" s="35">
        <v>0</v>
      </c>
      <c r="F86" s="35">
        <v>0</v>
      </c>
      <c r="G86" s="35">
        <v>0</v>
      </c>
      <c r="H86" s="35">
        <v>0</v>
      </c>
      <c r="I86" s="35">
        <v>0</v>
      </c>
      <c r="J86" s="35">
        <v>0</v>
      </c>
      <c r="K86" s="35">
        <v>0</v>
      </c>
      <c r="L86" s="35">
        <v>0</v>
      </c>
      <c r="M86" s="35">
        <v>0</v>
      </c>
      <c r="N86" s="35">
        <v>0</v>
      </c>
      <c r="O86" s="35">
        <v>0</v>
      </c>
      <c r="P86" s="35">
        <v>0</v>
      </c>
      <c r="Q86" s="35">
        <v>0</v>
      </c>
      <c r="R86" s="35">
        <v>0</v>
      </c>
      <c r="S86" s="35">
        <v>0</v>
      </c>
      <c r="T86" s="35">
        <v>0</v>
      </c>
      <c r="U86" s="35">
        <v>0</v>
      </c>
      <c r="V86" s="35">
        <v>0</v>
      </c>
      <c r="W86" s="35">
        <v>0</v>
      </c>
      <c r="X86" s="35">
        <v>0</v>
      </c>
      <c r="Y86" s="35">
        <v>0</v>
      </c>
      <c r="Z86" s="35">
        <v>0</v>
      </c>
      <c r="AA86" s="35">
        <v>0</v>
      </c>
      <c r="AB86" s="35">
        <v>0</v>
      </c>
      <c r="AC86" s="35">
        <v>0</v>
      </c>
      <c r="AD86" s="35">
        <v>0</v>
      </c>
      <c r="AE86" s="35">
        <v>0</v>
      </c>
      <c r="AF86" s="35">
        <v>0</v>
      </c>
      <c r="AG86" s="35">
        <v>0</v>
      </c>
      <c r="AH86" s="35">
        <v>0</v>
      </c>
      <c r="AI86" s="35">
        <v>0</v>
      </c>
      <c r="AJ86" s="35">
        <v>0</v>
      </c>
      <c r="AK86" s="35" t="s">
        <v>193</v>
      </c>
      <c r="AL86" s="35" t="s">
        <v>193</v>
      </c>
      <c r="AM86" s="35" t="s">
        <v>193</v>
      </c>
      <c r="AN86" s="35" t="s">
        <v>193</v>
      </c>
      <c r="AO86" s="35" t="s">
        <v>193</v>
      </c>
      <c r="AP86" s="35" t="s">
        <v>193</v>
      </c>
      <c r="AQ86" s="35" t="s">
        <v>193</v>
      </c>
      <c r="AR86" s="35" t="s">
        <v>193</v>
      </c>
      <c r="AS86" s="35">
        <v>0</v>
      </c>
      <c r="AT86" s="35">
        <v>0</v>
      </c>
      <c r="AU86" s="35">
        <v>0</v>
      </c>
      <c r="AV86" s="35">
        <v>0</v>
      </c>
      <c r="AW86" s="35">
        <v>0</v>
      </c>
      <c r="AX86" s="35">
        <v>0</v>
      </c>
      <c r="AY86" s="35">
        <v>0</v>
      </c>
      <c r="AZ86" s="35">
        <v>0</v>
      </c>
      <c r="BA86" s="35">
        <v>0</v>
      </c>
      <c r="BB86" s="35">
        <v>0</v>
      </c>
      <c r="BC86" s="35">
        <v>0</v>
      </c>
      <c r="BD86" s="35">
        <v>0</v>
      </c>
      <c r="BE86" s="35">
        <v>0</v>
      </c>
      <c r="BF86" s="35">
        <v>0</v>
      </c>
      <c r="BG86" s="35">
        <v>0</v>
      </c>
      <c r="BH86" s="35">
        <v>0</v>
      </c>
      <c r="BI86" s="35">
        <v>0</v>
      </c>
      <c r="BJ86" s="35">
        <v>0</v>
      </c>
      <c r="BK86" s="35">
        <v>0</v>
      </c>
      <c r="BL86" s="35">
        <v>0</v>
      </c>
      <c r="BM86" s="35">
        <v>0</v>
      </c>
      <c r="BN86" s="35">
        <v>0</v>
      </c>
      <c r="BO86" s="35">
        <v>0</v>
      </c>
      <c r="BP86" s="35">
        <v>0</v>
      </c>
      <c r="BQ86" s="35">
        <v>0</v>
      </c>
      <c r="BR86" s="35">
        <v>0</v>
      </c>
      <c r="BS86" s="35">
        <v>0</v>
      </c>
      <c r="BT86" s="35">
        <v>0</v>
      </c>
      <c r="BU86" s="35">
        <v>0</v>
      </c>
      <c r="BV86" s="35">
        <v>0</v>
      </c>
      <c r="BW86" s="35">
        <v>0</v>
      </c>
      <c r="BX86" s="35">
        <v>0</v>
      </c>
      <c r="BY86" s="35">
        <v>0</v>
      </c>
      <c r="BZ86" s="35">
        <v>0</v>
      </c>
      <c r="CA86" s="35">
        <v>0</v>
      </c>
      <c r="CB86" s="35">
        <v>0</v>
      </c>
      <c r="CC86" s="35">
        <v>0</v>
      </c>
      <c r="CD86" s="35">
        <v>0</v>
      </c>
      <c r="CE86" s="35">
        <v>0</v>
      </c>
      <c r="CF86" s="35">
        <v>0</v>
      </c>
      <c r="CG86" s="35">
        <v>0</v>
      </c>
      <c r="CH86" s="35">
        <v>0</v>
      </c>
      <c r="CI86" s="35">
        <v>0</v>
      </c>
      <c r="CJ86" s="35">
        <v>0</v>
      </c>
      <c r="CK86" s="35">
        <v>0</v>
      </c>
      <c r="CL86" s="35">
        <v>0</v>
      </c>
      <c r="CM86" s="35">
        <v>0</v>
      </c>
      <c r="CN86" s="35">
        <v>0</v>
      </c>
      <c r="CO86" s="35" t="s">
        <v>193</v>
      </c>
      <c r="CP86" s="35" t="s">
        <v>193</v>
      </c>
      <c r="CQ86" s="35" t="s">
        <v>193</v>
      </c>
      <c r="CR86" s="35" t="s">
        <v>193</v>
      </c>
      <c r="CS86" s="35" t="s">
        <v>193</v>
      </c>
      <c r="CT86" s="35" t="s">
        <v>193</v>
      </c>
      <c r="CU86" s="35">
        <v>0</v>
      </c>
      <c r="CV86" s="35">
        <v>0</v>
      </c>
      <c r="CW86" s="35">
        <v>0</v>
      </c>
      <c r="CX86" s="35">
        <v>0</v>
      </c>
      <c r="CY86" s="35">
        <v>0</v>
      </c>
      <c r="CZ86" s="35">
        <v>0</v>
      </c>
      <c r="DA86" s="35">
        <v>0</v>
      </c>
      <c r="DB86" s="35">
        <v>0</v>
      </c>
      <c r="DC86" s="35">
        <v>0</v>
      </c>
      <c r="DD86" s="35">
        <v>0</v>
      </c>
      <c r="DE86" s="35">
        <v>0</v>
      </c>
      <c r="DF86" s="35">
        <v>0</v>
      </c>
    </row>
    <row r="87" spans="1:110" ht="18.75" hidden="1">
      <c r="A87" s="28" t="s">
        <v>177</v>
      </c>
      <c r="B87" s="33" t="s">
        <v>201</v>
      </c>
      <c r="C87" s="34" t="s">
        <v>201</v>
      </c>
      <c r="D87" s="35"/>
      <c r="E87" s="35" t="s">
        <v>193</v>
      </c>
      <c r="F87" s="35" t="s">
        <v>193</v>
      </c>
      <c r="G87" s="35"/>
      <c r="H87" s="35"/>
      <c r="I87" s="35"/>
      <c r="J87" s="35"/>
      <c r="K87" s="35"/>
      <c r="L87" s="35"/>
      <c r="M87" s="35" t="s">
        <v>193</v>
      </c>
      <c r="N87" s="35" t="s">
        <v>193</v>
      </c>
      <c r="O87" s="35"/>
      <c r="P87" s="35"/>
      <c r="Q87" s="35"/>
      <c r="R87" s="35"/>
      <c r="S87" s="35"/>
      <c r="T87" s="35"/>
      <c r="U87" s="35" t="s">
        <v>193</v>
      </c>
      <c r="V87" s="35" t="s">
        <v>193</v>
      </c>
      <c r="W87" s="35"/>
      <c r="X87" s="35"/>
      <c r="Y87" s="35"/>
      <c r="Z87" s="35"/>
      <c r="AA87" s="35"/>
      <c r="AB87" s="35"/>
      <c r="AC87" s="35" t="s">
        <v>193</v>
      </c>
      <c r="AD87" s="35" t="s">
        <v>193</v>
      </c>
      <c r="AE87" s="35"/>
      <c r="AF87" s="35"/>
      <c r="AG87" s="35"/>
      <c r="AH87" s="35"/>
      <c r="AI87" s="35"/>
      <c r="AJ87" s="35"/>
      <c r="AK87" s="35" t="s">
        <v>193</v>
      </c>
      <c r="AL87" s="35" t="s">
        <v>193</v>
      </c>
      <c r="AM87" s="35" t="s">
        <v>193</v>
      </c>
      <c r="AN87" s="35" t="s">
        <v>193</v>
      </c>
      <c r="AO87" s="35" t="s">
        <v>193</v>
      </c>
      <c r="AP87" s="35" t="s">
        <v>193</v>
      </c>
      <c r="AQ87" s="35" t="s">
        <v>193</v>
      </c>
      <c r="AR87" s="35" t="s">
        <v>193</v>
      </c>
      <c r="AS87" s="35" t="s">
        <v>193</v>
      </c>
      <c r="AT87" s="35" t="s">
        <v>193</v>
      </c>
      <c r="AU87" s="35"/>
      <c r="AV87" s="35"/>
      <c r="AW87" s="35"/>
      <c r="AX87" s="35"/>
      <c r="AY87" s="35"/>
      <c r="AZ87" s="35"/>
      <c r="BA87" s="35"/>
      <c r="BB87" s="35"/>
      <c r="BC87" s="35" t="s">
        <v>193</v>
      </c>
      <c r="BD87" s="35" t="s">
        <v>193</v>
      </c>
      <c r="BE87" s="35"/>
      <c r="BF87" s="35"/>
      <c r="BG87" s="35"/>
      <c r="BH87" s="35"/>
      <c r="BI87" s="35"/>
      <c r="BJ87" s="35"/>
      <c r="BK87" s="35"/>
      <c r="BL87" s="35"/>
      <c r="BM87" s="35"/>
      <c r="BN87" s="35"/>
      <c r="BO87" s="35" t="s">
        <v>193</v>
      </c>
      <c r="BP87" s="35" t="s">
        <v>193</v>
      </c>
      <c r="BQ87" s="35"/>
      <c r="BR87" s="35"/>
      <c r="BS87" s="35"/>
      <c r="BT87" s="35"/>
      <c r="BU87" s="35"/>
      <c r="BV87" s="35"/>
      <c r="BW87" s="35"/>
      <c r="BX87" s="35"/>
      <c r="BY87" s="35"/>
      <c r="BZ87" s="35"/>
      <c r="CA87" s="35" t="s">
        <v>193</v>
      </c>
      <c r="CB87" s="35" t="s">
        <v>193</v>
      </c>
      <c r="CC87" s="35"/>
      <c r="CD87" s="35"/>
      <c r="CE87" s="35"/>
      <c r="CF87" s="35"/>
      <c r="CG87" s="35"/>
      <c r="CH87" s="35"/>
      <c r="CI87" s="35" t="s">
        <v>193</v>
      </c>
      <c r="CJ87" s="35" t="s">
        <v>193</v>
      </c>
      <c r="CK87" s="35" t="s">
        <v>193</v>
      </c>
      <c r="CL87" s="35" t="s">
        <v>193</v>
      </c>
      <c r="CM87" s="35" t="s">
        <v>193</v>
      </c>
      <c r="CN87" s="35" t="s">
        <v>193</v>
      </c>
      <c r="CO87" s="35" t="s">
        <v>193</v>
      </c>
      <c r="CP87" s="35" t="s">
        <v>193</v>
      </c>
      <c r="CQ87" s="35" t="s">
        <v>193</v>
      </c>
      <c r="CR87" s="35" t="s">
        <v>193</v>
      </c>
      <c r="CS87" s="35" t="s">
        <v>193</v>
      </c>
      <c r="CT87" s="35" t="s">
        <v>193</v>
      </c>
      <c r="CU87" s="35" t="s">
        <v>193</v>
      </c>
      <c r="CV87" s="35" t="s">
        <v>193</v>
      </c>
      <c r="CW87" s="35" t="s">
        <v>193</v>
      </c>
      <c r="CX87" s="35" t="s">
        <v>193</v>
      </c>
      <c r="CY87" s="35" t="s">
        <v>193</v>
      </c>
      <c r="CZ87" s="35" t="s">
        <v>193</v>
      </c>
      <c r="DA87" s="35" t="s">
        <v>193</v>
      </c>
      <c r="DB87" s="35" t="s">
        <v>193</v>
      </c>
      <c r="DC87" s="35" t="s">
        <v>193</v>
      </c>
      <c r="DD87" s="35" t="s">
        <v>193</v>
      </c>
      <c r="DE87" s="35" t="s">
        <v>193</v>
      </c>
      <c r="DF87" s="35" t="s">
        <v>193</v>
      </c>
    </row>
    <row r="88" spans="1:110" ht="75">
      <c r="A88" s="21"/>
      <c r="B88" s="33" t="s">
        <v>241</v>
      </c>
      <c r="C88" s="34" t="s">
        <v>242</v>
      </c>
      <c r="D88" s="35" t="s">
        <v>174</v>
      </c>
      <c r="E88" s="35">
        <v>0</v>
      </c>
      <c r="F88" s="35">
        <v>0</v>
      </c>
      <c r="G88" s="35">
        <v>0</v>
      </c>
      <c r="H88" s="35">
        <v>0</v>
      </c>
      <c r="I88" s="35">
        <v>0</v>
      </c>
      <c r="J88" s="35">
        <v>0</v>
      </c>
      <c r="K88" s="35">
        <v>0</v>
      </c>
      <c r="L88" s="35">
        <v>0</v>
      </c>
      <c r="M88" s="35">
        <v>0</v>
      </c>
      <c r="N88" s="35">
        <v>0</v>
      </c>
      <c r="O88" s="35">
        <v>0</v>
      </c>
      <c r="P88" s="35">
        <v>0</v>
      </c>
      <c r="Q88" s="35">
        <v>0</v>
      </c>
      <c r="R88" s="35">
        <v>0</v>
      </c>
      <c r="S88" s="35">
        <v>0</v>
      </c>
      <c r="T88" s="35">
        <v>0</v>
      </c>
      <c r="U88" s="35">
        <v>0</v>
      </c>
      <c r="V88" s="35">
        <v>0</v>
      </c>
      <c r="W88" s="35">
        <v>0</v>
      </c>
      <c r="X88" s="35">
        <v>0</v>
      </c>
      <c r="Y88" s="35">
        <v>0</v>
      </c>
      <c r="Z88" s="35">
        <v>0</v>
      </c>
      <c r="AA88" s="35">
        <v>0</v>
      </c>
      <c r="AB88" s="35">
        <v>0</v>
      </c>
      <c r="AC88" s="35">
        <v>0</v>
      </c>
      <c r="AD88" s="35">
        <v>0</v>
      </c>
      <c r="AE88" s="35">
        <v>0</v>
      </c>
      <c r="AF88" s="35">
        <v>0</v>
      </c>
      <c r="AG88" s="35">
        <v>0</v>
      </c>
      <c r="AH88" s="35">
        <v>0</v>
      </c>
      <c r="AI88" s="35">
        <v>0</v>
      </c>
      <c r="AJ88" s="35">
        <v>0</v>
      </c>
      <c r="AK88" s="35">
        <v>0</v>
      </c>
      <c r="AL88" s="35">
        <v>0</v>
      </c>
      <c r="AM88" s="35">
        <v>0</v>
      </c>
      <c r="AN88" s="35">
        <v>0</v>
      </c>
      <c r="AO88" s="35">
        <v>0</v>
      </c>
      <c r="AP88" s="35">
        <v>0</v>
      </c>
      <c r="AQ88" s="35">
        <v>0</v>
      </c>
      <c r="AR88" s="35">
        <v>0</v>
      </c>
      <c r="AS88" s="35">
        <v>0</v>
      </c>
      <c r="AT88" s="35">
        <v>0</v>
      </c>
      <c r="AU88" s="35">
        <v>0</v>
      </c>
      <c r="AV88" s="35">
        <v>0</v>
      </c>
      <c r="AW88" s="35">
        <v>0</v>
      </c>
      <c r="AX88" s="35">
        <v>0</v>
      </c>
      <c r="AY88" s="35">
        <v>0</v>
      </c>
      <c r="AZ88" s="35">
        <v>0</v>
      </c>
      <c r="BA88" s="35">
        <v>0</v>
      </c>
      <c r="BB88" s="35">
        <v>0</v>
      </c>
      <c r="BC88" s="35">
        <v>0</v>
      </c>
      <c r="BD88" s="35">
        <v>0</v>
      </c>
      <c r="BE88" s="35">
        <v>0</v>
      </c>
      <c r="BF88" s="35">
        <v>0</v>
      </c>
      <c r="BG88" s="35">
        <v>0</v>
      </c>
      <c r="BH88" s="35">
        <v>0</v>
      </c>
      <c r="BI88" s="35">
        <v>0</v>
      </c>
      <c r="BJ88" s="35">
        <v>0</v>
      </c>
      <c r="BK88" s="35">
        <v>0</v>
      </c>
      <c r="BL88" s="35">
        <v>0</v>
      </c>
      <c r="BM88" s="35">
        <v>0</v>
      </c>
      <c r="BN88" s="35">
        <v>0</v>
      </c>
      <c r="BO88" s="35">
        <v>0</v>
      </c>
      <c r="BP88" s="35">
        <v>0</v>
      </c>
      <c r="BQ88" s="35">
        <v>0</v>
      </c>
      <c r="BR88" s="35">
        <v>0</v>
      </c>
      <c r="BS88" s="35">
        <v>0</v>
      </c>
      <c r="BT88" s="35">
        <v>0</v>
      </c>
      <c r="BU88" s="35">
        <v>0</v>
      </c>
      <c r="BV88" s="35">
        <v>0</v>
      </c>
      <c r="BW88" s="35">
        <v>0</v>
      </c>
      <c r="BX88" s="35">
        <v>0</v>
      </c>
      <c r="BY88" s="35">
        <v>0</v>
      </c>
      <c r="BZ88" s="35">
        <v>0</v>
      </c>
      <c r="CA88" s="35">
        <v>0</v>
      </c>
      <c r="CB88" s="35">
        <v>0</v>
      </c>
      <c r="CC88" s="35">
        <v>0</v>
      </c>
      <c r="CD88" s="35">
        <v>0</v>
      </c>
      <c r="CE88" s="35">
        <v>0</v>
      </c>
      <c r="CF88" s="35">
        <v>0</v>
      </c>
      <c r="CG88" s="35">
        <v>0</v>
      </c>
      <c r="CH88" s="35">
        <v>0</v>
      </c>
      <c r="CI88" s="35" t="s">
        <v>193</v>
      </c>
      <c r="CJ88" s="35" t="s">
        <v>193</v>
      </c>
      <c r="CK88" s="35">
        <v>0</v>
      </c>
      <c r="CL88" s="35">
        <v>0</v>
      </c>
      <c r="CM88" s="35">
        <v>0</v>
      </c>
      <c r="CN88" s="35">
        <v>0</v>
      </c>
      <c r="CO88" s="35" t="s">
        <v>193</v>
      </c>
      <c r="CP88" s="35" t="s">
        <v>193</v>
      </c>
      <c r="CQ88" s="35" t="s">
        <v>193</v>
      </c>
      <c r="CR88" s="35" t="s">
        <v>193</v>
      </c>
      <c r="CS88" s="35" t="s">
        <v>193</v>
      </c>
      <c r="CT88" s="35" t="s">
        <v>193</v>
      </c>
      <c r="CU88" s="35">
        <v>0</v>
      </c>
      <c r="CV88" s="35">
        <v>0</v>
      </c>
      <c r="CW88" s="35">
        <v>0</v>
      </c>
      <c r="CX88" s="35">
        <v>0</v>
      </c>
      <c r="CY88" s="35">
        <v>0</v>
      </c>
      <c r="CZ88" s="35">
        <v>0</v>
      </c>
      <c r="DA88" s="35">
        <v>0</v>
      </c>
      <c r="DB88" s="35">
        <v>0</v>
      </c>
      <c r="DC88" s="35">
        <v>0</v>
      </c>
      <c r="DD88" s="35">
        <v>0</v>
      </c>
      <c r="DE88" s="35">
        <v>0</v>
      </c>
      <c r="DF88" s="35">
        <v>0</v>
      </c>
    </row>
    <row r="89" spans="1:110" ht="18.75" hidden="1">
      <c r="A89" s="28" t="s">
        <v>177</v>
      </c>
      <c r="B89" s="33" t="s">
        <v>241</v>
      </c>
      <c r="C89" s="42" t="s">
        <v>200</v>
      </c>
      <c r="D89" s="35"/>
      <c r="E89" s="35" t="s">
        <v>193</v>
      </c>
      <c r="F89" s="35" t="s">
        <v>193</v>
      </c>
      <c r="G89" s="35"/>
      <c r="H89" s="35"/>
      <c r="I89" s="35"/>
      <c r="J89" s="35"/>
      <c r="K89" s="35"/>
      <c r="L89" s="35"/>
      <c r="M89" s="35" t="s">
        <v>193</v>
      </c>
      <c r="N89" s="35" t="s">
        <v>193</v>
      </c>
      <c r="O89" s="35"/>
      <c r="P89" s="35"/>
      <c r="Q89" s="35"/>
      <c r="R89" s="35"/>
      <c r="S89" s="35"/>
      <c r="T89" s="35"/>
      <c r="U89" s="35" t="s">
        <v>193</v>
      </c>
      <c r="V89" s="35" t="s">
        <v>193</v>
      </c>
      <c r="W89" s="35"/>
      <c r="X89" s="35"/>
      <c r="Y89" s="35"/>
      <c r="Z89" s="35"/>
      <c r="AA89" s="35"/>
      <c r="AB89" s="35"/>
      <c r="AC89" s="35" t="s">
        <v>193</v>
      </c>
      <c r="AD89" s="35" t="s">
        <v>193</v>
      </c>
      <c r="AE89" s="35"/>
      <c r="AF89" s="35"/>
      <c r="AG89" s="35"/>
      <c r="AH89" s="35"/>
      <c r="AI89" s="35"/>
      <c r="AJ89" s="35"/>
      <c r="AK89" s="35" t="s">
        <v>193</v>
      </c>
      <c r="AL89" s="35" t="s">
        <v>193</v>
      </c>
      <c r="AM89" s="35" t="s">
        <v>193</v>
      </c>
      <c r="AN89" s="35" t="s">
        <v>193</v>
      </c>
      <c r="AO89" s="35" t="s">
        <v>193</v>
      </c>
      <c r="AP89" s="35" t="s">
        <v>193</v>
      </c>
      <c r="AQ89" s="35" t="s">
        <v>193</v>
      </c>
      <c r="AR89" s="35" t="s">
        <v>193</v>
      </c>
      <c r="AS89" s="35" t="s">
        <v>193</v>
      </c>
      <c r="AT89" s="35" t="s">
        <v>193</v>
      </c>
      <c r="AU89" s="35"/>
      <c r="AV89" s="35"/>
      <c r="AW89" s="35"/>
      <c r="AX89" s="35"/>
      <c r="AY89" s="35"/>
      <c r="AZ89" s="35"/>
      <c r="BA89" s="35"/>
      <c r="BB89" s="35"/>
      <c r="BC89" s="35" t="s">
        <v>193</v>
      </c>
      <c r="BD89" s="35" t="s">
        <v>193</v>
      </c>
      <c r="BE89" s="35"/>
      <c r="BF89" s="35"/>
      <c r="BG89" s="35"/>
      <c r="BH89" s="35"/>
      <c r="BI89" s="35"/>
      <c r="BJ89" s="35"/>
      <c r="BK89" s="35"/>
      <c r="BL89" s="35"/>
      <c r="BM89" s="35"/>
      <c r="BN89" s="35"/>
      <c r="BO89" s="35" t="s">
        <v>193</v>
      </c>
      <c r="BP89" s="35" t="s">
        <v>193</v>
      </c>
      <c r="BQ89" s="35"/>
      <c r="BR89" s="35"/>
      <c r="BS89" s="35"/>
      <c r="BT89" s="35"/>
      <c r="BU89" s="35"/>
      <c r="BV89" s="35"/>
      <c r="BW89" s="35"/>
      <c r="BX89" s="35"/>
      <c r="BY89" s="35"/>
      <c r="BZ89" s="35"/>
      <c r="CA89" s="35" t="s">
        <v>193</v>
      </c>
      <c r="CB89" s="35" t="s">
        <v>193</v>
      </c>
      <c r="CC89" s="35"/>
      <c r="CD89" s="35"/>
      <c r="CE89" s="35"/>
      <c r="CF89" s="35"/>
      <c r="CG89" s="35"/>
      <c r="CH89" s="35"/>
      <c r="CI89" s="35" t="s">
        <v>193</v>
      </c>
      <c r="CJ89" s="35" t="s">
        <v>193</v>
      </c>
      <c r="CK89" s="35" t="s">
        <v>193</v>
      </c>
      <c r="CL89" s="35" t="s">
        <v>193</v>
      </c>
      <c r="CM89" s="35" t="s">
        <v>193</v>
      </c>
      <c r="CN89" s="35" t="s">
        <v>193</v>
      </c>
      <c r="CO89" s="35" t="s">
        <v>193</v>
      </c>
      <c r="CP89" s="35" t="s">
        <v>193</v>
      </c>
      <c r="CQ89" s="35" t="s">
        <v>193</v>
      </c>
      <c r="CR89" s="35" t="s">
        <v>193</v>
      </c>
      <c r="CS89" s="35" t="s">
        <v>193</v>
      </c>
      <c r="CT89" s="35" t="s">
        <v>193</v>
      </c>
      <c r="CU89" s="35" t="s">
        <v>193</v>
      </c>
      <c r="CV89" s="35" t="s">
        <v>193</v>
      </c>
      <c r="CW89" s="35" t="s">
        <v>193</v>
      </c>
      <c r="CX89" s="35" t="s">
        <v>193</v>
      </c>
      <c r="CY89" s="35" t="s">
        <v>193</v>
      </c>
      <c r="CZ89" s="35" t="s">
        <v>193</v>
      </c>
      <c r="DA89" s="35" t="s">
        <v>193</v>
      </c>
      <c r="DB89" s="35" t="s">
        <v>193</v>
      </c>
      <c r="DC89" s="35" t="s">
        <v>193</v>
      </c>
      <c r="DD89" s="35" t="s">
        <v>193</v>
      </c>
      <c r="DE89" s="35" t="s">
        <v>193</v>
      </c>
      <c r="DF89" s="35" t="s">
        <v>193</v>
      </c>
    </row>
    <row r="90" spans="1:110" ht="18.75" hidden="1">
      <c r="A90" s="28" t="s">
        <v>177</v>
      </c>
      <c r="B90" s="33" t="s">
        <v>241</v>
      </c>
      <c r="C90" s="42" t="s">
        <v>200</v>
      </c>
      <c r="D90" s="35"/>
      <c r="E90" s="35" t="s">
        <v>193</v>
      </c>
      <c r="F90" s="35" t="s">
        <v>193</v>
      </c>
      <c r="G90" s="35"/>
      <c r="H90" s="35"/>
      <c r="I90" s="35"/>
      <c r="J90" s="35"/>
      <c r="K90" s="35"/>
      <c r="L90" s="35"/>
      <c r="M90" s="35" t="s">
        <v>193</v>
      </c>
      <c r="N90" s="35" t="s">
        <v>193</v>
      </c>
      <c r="O90" s="35"/>
      <c r="P90" s="35"/>
      <c r="Q90" s="35"/>
      <c r="R90" s="35"/>
      <c r="S90" s="35"/>
      <c r="T90" s="35"/>
      <c r="U90" s="35" t="s">
        <v>193</v>
      </c>
      <c r="V90" s="35" t="s">
        <v>193</v>
      </c>
      <c r="W90" s="35"/>
      <c r="X90" s="35"/>
      <c r="Y90" s="35"/>
      <c r="Z90" s="35"/>
      <c r="AA90" s="35"/>
      <c r="AB90" s="35"/>
      <c r="AC90" s="35" t="s">
        <v>193</v>
      </c>
      <c r="AD90" s="35" t="s">
        <v>193</v>
      </c>
      <c r="AE90" s="35"/>
      <c r="AF90" s="35"/>
      <c r="AG90" s="35"/>
      <c r="AH90" s="35"/>
      <c r="AI90" s="35"/>
      <c r="AJ90" s="35"/>
      <c r="AK90" s="35" t="s">
        <v>193</v>
      </c>
      <c r="AL90" s="35" t="s">
        <v>193</v>
      </c>
      <c r="AM90" s="35" t="s">
        <v>193</v>
      </c>
      <c r="AN90" s="35" t="s">
        <v>193</v>
      </c>
      <c r="AO90" s="35" t="s">
        <v>193</v>
      </c>
      <c r="AP90" s="35" t="s">
        <v>193</v>
      </c>
      <c r="AQ90" s="35" t="s">
        <v>193</v>
      </c>
      <c r="AR90" s="35" t="s">
        <v>193</v>
      </c>
      <c r="AS90" s="35" t="s">
        <v>193</v>
      </c>
      <c r="AT90" s="35" t="s">
        <v>193</v>
      </c>
      <c r="AU90" s="35"/>
      <c r="AV90" s="35"/>
      <c r="AW90" s="35"/>
      <c r="AX90" s="35"/>
      <c r="AY90" s="35"/>
      <c r="AZ90" s="35"/>
      <c r="BA90" s="35"/>
      <c r="BB90" s="35"/>
      <c r="BC90" s="35" t="s">
        <v>193</v>
      </c>
      <c r="BD90" s="35" t="s">
        <v>193</v>
      </c>
      <c r="BE90" s="35"/>
      <c r="BF90" s="35"/>
      <c r="BG90" s="35"/>
      <c r="BH90" s="35"/>
      <c r="BI90" s="35"/>
      <c r="BJ90" s="35"/>
      <c r="BK90" s="35"/>
      <c r="BL90" s="35"/>
      <c r="BM90" s="35"/>
      <c r="BN90" s="35"/>
      <c r="BO90" s="35" t="s">
        <v>193</v>
      </c>
      <c r="BP90" s="35" t="s">
        <v>193</v>
      </c>
      <c r="BQ90" s="35"/>
      <c r="BR90" s="35"/>
      <c r="BS90" s="35"/>
      <c r="BT90" s="35"/>
      <c r="BU90" s="35"/>
      <c r="BV90" s="35"/>
      <c r="BW90" s="35"/>
      <c r="BX90" s="35"/>
      <c r="BY90" s="35"/>
      <c r="BZ90" s="35"/>
      <c r="CA90" s="35" t="s">
        <v>193</v>
      </c>
      <c r="CB90" s="35" t="s">
        <v>193</v>
      </c>
      <c r="CC90" s="35"/>
      <c r="CD90" s="35"/>
      <c r="CE90" s="35"/>
      <c r="CF90" s="35"/>
      <c r="CG90" s="35"/>
      <c r="CH90" s="35"/>
      <c r="CI90" s="35" t="s">
        <v>193</v>
      </c>
      <c r="CJ90" s="35" t="s">
        <v>193</v>
      </c>
      <c r="CK90" s="35" t="s">
        <v>193</v>
      </c>
      <c r="CL90" s="35" t="s">
        <v>193</v>
      </c>
      <c r="CM90" s="35" t="s">
        <v>193</v>
      </c>
      <c r="CN90" s="35" t="s">
        <v>193</v>
      </c>
      <c r="CO90" s="35" t="s">
        <v>193</v>
      </c>
      <c r="CP90" s="35" t="s">
        <v>193</v>
      </c>
      <c r="CQ90" s="35" t="s">
        <v>193</v>
      </c>
      <c r="CR90" s="35" t="s">
        <v>193</v>
      </c>
      <c r="CS90" s="35" t="s">
        <v>193</v>
      </c>
      <c r="CT90" s="35" t="s">
        <v>193</v>
      </c>
      <c r="CU90" s="35" t="s">
        <v>193</v>
      </c>
      <c r="CV90" s="35" t="s">
        <v>193</v>
      </c>
      <c r="CW90" s="35" t="s">
        <v>193</v>
      </c>
      <c r="CX90" s="35" t="s">
        <v>193</v>
      </c>
      <c r="CY90" s="35" t="s">
        <v>193</v>
      </c>
      <c r="CZ90" s="35" t="s">
        <v>193</v>
      </c>
      <c r="DA90" s="35" t="s">
        <v>193</v>
      </c>
      <c r="DB90" s="35" t="s">
        <v>193</v>
      </c>
      <c r="DC90" s="35" t="s">
        <v>193</v>
      </c>
      <c r="DD90" s="35" t="s">
        <v>193</v>
      </c>
      <c r="DE90" s="35" t="s">
        <v>193</v>
      </c>
      <c r="DF90" s="35" t="s">
        <v>193</v>
      </c>
    </row>
    <row r="91" spans="1:110" ht="18.75" hidden="1">
      <c r="A91" s="28" t="s">
        <v>177</v>
      </c>
      <c r="B91" s="33" t="s">
        <v>201</v>
      </c>
      <c r="C91" s="34" t="s">
        <v>201</v>
      </c>
      <c r="D91" s="35"/>
      <c r="E91" s="35" t="s">
        <v>193</v>
      </c>
      <c r="F91" s="35" t="s">
        <v>193</v>
      </c>
      <c r="G91" s="35"/>
      <c r="H91" s="35"/>
      <c r="I91" s="35"/>
      <c r="J91" s="35"/>
      <c r="K91" s="35"/>
      <c r="L91" s="35"/>
      <c r="M91" s="35" t="s">
        <v>193</v>
      </c>
      <c r="N91" s="35" t="s">
        <v>193</v>
      </c>
      <c r="O91" s="35"/>
      <c r="P91" s="35"/>
      <c r="Q91" s="35"/>
      <c r="R91" s="35"/>
      <c r="S91" s="35"/>
      <c r="T91" s="35"/>
      <c r="U91" s="35" t="s">
        <v>193</v>
      </c>
      <c r="V91" s="35" t="s">
        <v>193</v>
      </c>
      <c r="W91" s="35"/>
      <c r="X91" s="35"/>
      <c r="Y91" s="35"/>
      <c r="Z91" s="35"/>
      <c r="AA91" s="35"/>
      <c r="AB91" s="35"/>
      <c r="AC91" s="35" t="s">
        <v>193</v>
      </c>
      <c r="AD91" s="35" t="s">
        <v>193</v>
      </c>
      <c r="AE91" s="35"/>
      <c r="AF91" s="35"/>
      <c r="AG91" s="35"/>
      <c r="AH91" s="35"/>
      <c r="AI91" s="35"/>
      <c r="AJ91" s="35"/>
      <c r="AK91" s="35" t="s">
        <v>193</v>
      </c>
      <c r="AL91" s="35" t="s">
        <v>193</v>
      </c>
      <c r="AM91" s="35" t="s">
        <v>193</v>
      </c>
      <c r="AN91" s="35" t="s">
        <v>193</v>
      </c>
      <c r="AO91" s="35" t="s">
        <v>193</v>
      </c>
      <c r="AP91" s="35" t="s">
        <v>193</v>
      </c>
      <c r="AQ91" s="35" t="s">
        <v>193</v>
      </c>
      <c r="AR91" s="35" t="s">
        <v>193</v>
      </c>
      <c r="AS91" s="35" t="s">
        <v>193</v>
      </c>
      <c r="AT91" s="35" t="s">
        <v>193</v>
      </c>
      <c r="AU91" s="35"/>
      <c r="AV91" s="35"/>
      <c r="AW91" s="35"/>
      <c r="AX91" s="35"/>
      <c r="AY91" s="35"/>
      <c r="AZ91" s="35"/>
      <c r="BA91" s="35"/>
      <c r="BB91" s="35"/>
      <c r="BC91" s="35" t="s">
        <v>193</v>
      </c>
      <c r="BD91" s="35" t="s">
        <v>193</v>
      </c>
      <c r="BE91" s="35"/>
      <c r="BF91" s="35"/>
      <c r="BG91" s="35"/>
      <c r="BH91" s="35"/>
      <c r="BI91" s="35"/>
      <c r="BJ91" s="35"/>
      <c r="BK91" s="35"/>
      <c r="BL91" s="35"/>
      <c r="BM91" s="35"/>
      <c r="BN91" s="35"/>
      <c r="BO91" s="35" t="s">
        <v>193</v>
      </c>
      <c r="BP91" s="35" t="s">
        <v>193</v>
      </c>
      <c r="BQ91" s="35"/>
      <c r="BR91" s="35"/>
      <c r="BS91" s="35"/>
      <c r="BT91" s="35"/>
      <c r="BU91" s="35"/>
      <c r="BV91" s="35"/>
      <c r="BW91" s="35"/>
      <c r="BX91" s="35"/>
      <c r="BY91" s="35"/>
      <c r="BZ91" s="35"/>
      <c r="CA91" s="35" t="s">
        <v>193</v>
      </c>
      <c r="CB91" s="35" t="s">
        <v>193</v>
      </c>
      <c r="CC91" s="35"/>
      <c r="CD91" s="35"/>
      <c r="CE91" s="35"/>
      <c r="CF91" s="35"/>
      <c r="CG91" s="35"/>
      <c r="CH91" s="35"/>
      <c r="CI91" s="35" t="s">
        <v>193</v>
      </c>
      <c r="CJ91" s="35" t="s">
        <v>193</v>
      </c>
      <c r="CK91" s="35" t="s">
        <v>193</v>
      </c>
      <c r="CL91" s="35" t="s">
        <v>193</v>
      </c>
      <c r="CM91" s="35" t="s">
        <v>193</v>
      </c>
      <c r="CN91" s="35" t="s">
        <v>193</v>
      </c>
      <c r="CO91" s="35" t="s">
        <v>193</v>
      </c>
      <c r="CP91" s="35" t="s">
        <v>193</v>
      </c>
      <c r="CQ91" s="35" t="s">
        <v>193</v>
      </c>
      <c r="CR91" s="35" t="s">
        <v>193</v>
      </c>
      <c r="CS91" s="35" t="s">
        <v>193</v>
      </c>
      <c r="CT91" s="35" t="s">
        <v>193</v>
      </c>
      <c r="CU91" s="35" t="s">
        <v>193</v>
      </c>
      <c r="CV91" s="35" t="s">
        <v>193</v>
      </c>
      <c r="CW91" s="35" t="s">
        <v>193</v>
      </c>
      <c r="CX91" s="35" t="s">
        <v>193</v>
      </c>
      <c r="CY91" s="35" t="s">
        <v>193</v>
      </c>
      <c r="CZ91" s="35" t="s">
        <v>193</v>
      </c>
      <c r="DA91" s="35" t="s">
        <v>193</v>
      </c>
      <c r="DB91" s="35" t="s">
        <v>193</v>
      </c>
      <c r="DC91" s="35" t="s">
        <v>193</v>
      </c>
      <c r="DD91" s="35" t="s">
        <v>193</v>
      </c>
      <c r="DE91" s="35" t="s">
        <v>193</v>
      </c>
      <c r="DF91" s="35" t="s">
        <v>193</v>
      </c>
    </row>
    <row r="92" spans="1:110" ht="56.25">
      <c r="A92" s="21"/>
      <c r="B92" s="39" t="s">
        <v>243</v>
      </c>
      <c r="C92" s="40" t="s">
        <v>244</v>
      </c>
      <c r="D92" s="41" t="s">
        <v>174</v>
      </c>
      <c r="E92" s="41">
        <v>0</v>
      </c>
      <c r="F92" s="41">
        <v>0</v>
      </c>
      <c r="G92" s="41">
        <v>0</v>
      </c>
      <c r="H92" s="41">
        <v>0</v>
      </c>
      <c r="I92" s="41">
        <v>0</v>
      </c>
      <c r="J92" s="41">
        <v>0</v>
      </c>
      <c r="K92" s="41">
        <v>0</v>
      </c>
      <c r="L92" s="41">
        <v>0</v>
      </c>
      <c r="M92" s="41">
        <v>0</v>
      </c>
      <c r="N92" s="41">
        <v>0</v>
      </c>
      <c r="O92" s="41">
        <v>0</v>
      </c>
      <c r="P92" s="41">
        <v>0</v>
      </c>
      <c r="Q92" s="41">
        <v>0</v>
      </c>
      <c r="R92" s="41">
        <v>0</v>
      </c>
      <c r="S92" s="41">
        <v>0</v>
      </c>
      <c r="T92" s="41">
        <v>0</v>
      </c>
      <c r="U92" s="41">
        <v>0</v>
      </c>
      <c r="V92" s="41">
        <v>0</v>
      </c>
      <c r="W92" s="41">
        <v>0</v>
      </c>
      <c r="X92" s="41">
        <v>0</v>
      </c>
      <c r="Y92" s="41">
        <v>0</v>
      </c>
      <c r="Z92" s="41">
        <v>0</v>
      </c>
      <c r="AA92" s="41">
        <v>0</v>
      </c>
      <c r="AB92" s="41">
        <v>0</v>
      </c>
      <c r="AC92" s="41">
        <v>0</v>
      </c>
      <c r="AD92" s="41">
        <v>0</v>
      </c>
      <c r="AE92" s="41">
        <v>0</v>
      </c>
      <c r="AF92" s="41">
        <v>0</v>
      </c>
      <c r="AG92" s="41">
        <v>0</v>
      </c>
      <c r="AH92" s="41">
        <v>0</v>
      </c>
      <c r="AI92" s="41">
        <v>0</v>
      </c>
      <c r="AJ92" s="41">
        <v>0</v>
      </c>
      <c r="AK92" s="41">
        <v>0</v>
      </c>
      <c r="AL92" s="41">
        <v>0</v>
      </c>
      <c r="AM92" s="41">
        <v>0</v>
      </c>
      <c r="AN92" s="41">
        <v>0</v>
      </c>
      <c r="AO92" s="41">
        <v>0</v>
      </c>
      <c r="AP92" s="41">
        <v>0</v>
      </c>
      <c r="AQ92" s="41">
        <v>0</v>
      </c>
      <c r="AR92" s="41">
        <v>0</v>
      </c>
      <c r="AS92" s="41">
        <v>0</v>
      </c>
      <c r="AT92" s="41">
        <v>0</v>
      </c>
      <c r="AU92" s="41">
        <v>0</v>
      </c>
      <c r="AV92" s="41">
        <v>0</v>
      </c>
      <c r="AW92" s="41">
        <v>0</v>
      </c>
      <c r="AX92" s="41">
        <v>0</v>
      </c>
      <c r="AY92" s="41">
        <v>0</v>
      </c>
      <c r="AZ92" s="41">
        <v>0</v>
      </c>
      <c r="BA92" s="41">
        <v>0</v>
      </c>
      <c r="BB92" s="41">
        <v>0</v>
      </c>
      <c r="BC92" s="41">
        <v>0</v>
      </c>
      <c r="BD92" s="41">
        <v>0</v>
      </c>
      <c r="BE92" s="41">
        <v>0</v>
      </c>
      <c r="BF92" s="41">
        <v>0</v>
      </c>
      <c r="BG92" s="41">
        <v>0</v>
      </c>
      <c r="BH92" s="41">
        <v>0</v>
      </c>
      <c r="BI92" s="41">
        <v>0</v>
      </c>
      <c r="BJ92" s="41">
        <v>0</v>
      </c>
      <c r="BK92" s="41">
        <v>0</v>
      </c>
      <c r="BL92" s="41">
        <v>0</v>
      </c>
      <c r="BM92" s="41">
        <v>0</v>
      </c>
      <c r="BN92" s="41">
        <v>0</v>
      </c>
      <c r="BO92" s="41">
        <v>0</v>
      </c>
      <c r="BP92" s="41">
        <v>0</v>
      </c>
      <c r="BQ92" s="41">
        <v>0</v>
      </c>
      <c r="BR92" s="41">
        <v>0</v>
      </c>
      <c r="BS92" s="41">
        <v>0</v>
      </c>
      <c r="BT92" s="41">
        <v>0</v>
      </c>
      <c r="BU92" s="41">
        <v>0</v>
      </c>
      <c r="BV92" s="41">
        <v>0</v>
      </c>
      <c r="BW92" s="41">
        <v>0</v>
      </c>
      <c r="BX92" s="41">
        <v>0</v>
      </c>
      <c r="BY92" s="41">
        <v>0</v>
      </c>
      <c r="BZ92" s="41">
        <v>0</v>
      </c>
      <c r="CA92" s="41">
        <v>0</v>
      </c>
      <c r="CB92" s="41">
        <v>0</v>
      </c>
      <c r="CC92" s="41">
        <v>0</v>
      </c>
      <c r="CD92" s="41">
        <v>0</v>
      </c>
      <c r="CE92" s="41">
        <v>0</v>
      </c>
      <c r="CF92" s="41">
        <v>0</v>
      </c>
      <c r="CG92" s="41">
        <v>0</v>
      </c>
      <c r="CH92" s="41">
        <v>0</v>
      </c>
      <c r="CI92" s="41" t="s">
        <v>193</v>
      </c>
      <c r="CJ92" s="41" t="s">
        <v>193</v>
      </c>
      <c r="CK92" s="41">
        <v>0</v>
      </c>
      <c r="CL92" s="41">
        <v>0</v>
      </c>
      <c r="CM92" s="41">
        <v>0</v>
      </c>
      <c r="CN92" s="41">
        <v>0</v>
      </c>
      <c r="CO92" s="41" t="s">
        <v>193</v>
      </c>
      <c r="CP92" s="41" t="s">
        <v>193</v>
      </c>
      <c r="CQ92" s="41" t="s">
        <v>193</v>
      </c>
      <c r="CR92" s="41" t="s">
        <v>193</v>
      </c>
      <c r="CS92" s="41" t="s">
        <v>193</v>
      </c>
      <c r="CT92" s="41" t="s">
        <v>193</v>
      </c>
      <c r="CU92" s="41">
        <v>0</v>
      </c>
      <c r="CV92" s="41">
        <v>0</v>
      </c>
      <c r="CW92" s="41">
        <v>0</v>
      </c>
      <c r="CX92" s="41">
        <v>0</v>
      </c>
      <c r="CY92" s="41">
        <v>0</v>
      </c>
      <c r="CZ92" s="41">
        <v>0</v>
      </c>
      <c r="DA92" s="41">
        <v>0</v>
      </c>
      <c r="DB92" s="41">
        <v>0</v>
      </c>
      <c r="DC92" s="41">
        <v>0</v>
      </c>
      <c r="DD92" s="41">
        <v>0</v>
      </c>
      <c r="DE92" s="41">
        <v>0</v>
      </c>
      <c r="DF92" s="41">
        <v>0</v>
      </c>
    </row>
    <row r="93" spans="1:110" ht="37.5">
      <c r="A93" s="21"/>
      <c r="B93" s="33" t="s">
        <v>245</v>
      </c>
      <c r="C93" s="34" t="s">
        <v>246</v>
      </c>
      <c r="D93" s="35" t="s">
        <v>174</v>
      </c>
      <c r="E93" s="35">
        <v>0</v>
      </c>
      <c r="F93" s="35">
        <v>0</v>
      </c>
      <c r="G93" s="35">
        <v>0</v>
      </c>
      <c r="H93" s="35">
        <v>0</v>
      </c>
      <c r="I93" s="35">
        <v>0</v>
      </c>
      <c r="J93" s="35">
        <v>0</v>
      </c>
      <c r="K93" s="35">
        <v>0</v>
      </c>
      <c r="L93" s="35">
        <v>0</v>
      </c>
      <c r="M93" s="35">
        <v>0</v>
      </c>
      <c r="N93" s="35">
        <v>0</v>
      </c>
      <c r="O93" s="35">
        <v>0</v>
      </c>
      <c r="P93" s="35">
        <v>0</v>
      </c>
      <c r="Q93" s="35">
        <v>0</v>
      </c>
      <c r="R93" s="35">
        <v>0</v>
      </c>
      <c r="S93" s="35">
        <v>0</v>
      </c>
      <c r="T93" s="35">
        <v>0</v>
      </c>
      <c r="U93" s="35">
        <v>0</v>
      </c>
      <c r="V93" s="35">
        <v>0</v>
      </c>
      <c r="W93" s="35">
        <v>0</v>
      </c>
      <c r="X93" s="35">
        <v>0</v>
      </c>
      <c r="Y93" s="35">
        <v>0</v>
      </c>
      <c r="Z93" s="35">
        <v>0</v>
      </c>
      <c r="AA93" s="35">
        <v>0</v>
      </c>
      <c r="AB93" s="35">
        <v>0</v>
      </c>
      <c r="AC93" s="35">
        <v>0</v>
      </c>
      <c r="AD93" s="35">
        <v>0</v>
      </c>
      <c r="AE93" s="35">
        <v>0</v>
      </c>
      <c r="AF93" s="35">
        <v>0</v>
      </c>
      <c r="AG93" s="35">
        <v>0</v>
      </c>
      <c r="AH93" s="35">
        <v>0</v>
      </c>
      <c r="AI93" s="35">
        <v>0</v>
      </c>
      <c r="AJ93" s="35">
        <v>0</v>
      </c>
      <c r="AK93" s="35">
        <v>0</v>
      </c>
      <c r="AL93" s="35">
        <v>0</v>
      </c>
      <c r="AM93" s="35">
        <v>0</v>
      </c>
      <c r="AN93" s="35">
        <v>0</v>
      </c>
      <c r="AO93" s="35">
        <v>0</v>
      </c>
      <c r="AP93" s="35">
        <v>0</v>
      </c>
      <c r="AQ93" s="35">
        <v>0</v>
      </c>
      <c r="AR93" s="35">
        <v>0</v>
      </c>
      <c r="AS93" s="35">
        <v>0</v>
      </c>
      <c r="AT93" s="35">
        <v>0</v>
      </c>
      <c r="AU93" s="35">
        <v>0</v>
      </c>
      <c r="AV93" s="35">
        <v>0</v>
      </c>
      <c r="AW93" s="35">
        <v>0</v>
      </c>
      <c r="AX93" s="35">
        <v>0</v>
      </c>
      <c r="AY93" s="35">
        <v>0</v>
      </c>
      <c r="AZ93" s="35">
        <v>0</v>
      </c>
      <c r="BA93" s="35">
        <v>0</v>
      </c>
      <c r="BB93" s="35">
        <v>0</v>
      </c>
      <c r="BC93" s="35">
        <v>0</v>
      </c>
      <c r="BD93" s="35">
        <v>0</v>
      </c>
      <c r="BE93" s="35">
        <v>0</v>
      </c>
      <c r="BF93" s="35">
        <v>0</v>
      </c>
      <c r="BG93" s="35">
        <v>0</v>
      </c>
      <c r="BH93" s="35">
        <v>0</v>
      </c>
      <c r="BI93" s="35">
        <v>0</v>
      </c>
      <c r="BJ93" s="35">
        <v>0</v>
      </c>
      <c r="BK93" s="35">
        <v>0</v>
      </c>
      <c r="BL93" s="35">
        <v>0</v>
      </c>
      <c r="BM93" s="35">
        <v>0</v>
      </c>
      <c r="BN93" s="35">
        <v>0</v>
      </c>
      <c r="BO93" s="35">
        <v>0</v>
      </c>
      <c r="BP93" s="35">
        <v>0</v>
      </c>
      <c r="BQ93" s="35">
        <v>0</v>
      </c>
      <c r="BR93" s="35">
        <v>0</v>
      </c>
      <c r="BS93" s="35">
        <v>0</v>
      </c>
      <c r="BT93" s="35">
        <v>0</v>
      </c>
      <c r="BU93" s="35">
        <v>0</v>
      </c>
      <c r="BV93" s="35">
        <v>0</v>
      </c>
      <c r="BW93" s="35">
        <v>0</v>
      </c>
      <c r="BX93" s="35">
        <v>0</v>
      </c>
      <c r="BY93" s="35">
        <v>0</v>
      </c>
      <c r="BZ93" s="35">
        <v>0</v>
      </c>
      <c r="CA93" s="35">
        <v>0</v>
      </c>
      <c r="CB93" s="35">
        <v>0</v>
      </c>
      <c r="CC93" s="35">
        <v>0</v>
      </c>
      <c r="CD93" s="35">
        <v>0</v>
      </c>
      <c r="CE93" s="35">
        <v>0</v>
      </c>
      <c r="CF93" s="35">
        <v>0</v>
      </c>
      <c r="CG93" s="35">
        <v>0</v>
      </c>
      <c r="CH93" s="35">
        <v>0</v>
      </c>
      <c r="CI93" s="35" t="s">
        <v>193</v>
      </c>
      <c r="CJ93" s="35" t="s">
        <v>193</v>
      </c>
      <c r="CK93" s="35">
        <v>0</v>
      </c>
      <c r="CL93" s="35">
        <v>0</v>
      </c>
      <c r="CM93" s="35">
        <v>0</v>
      </c>
      <c r="CN93" s="35">
        <v>0</v>
      </c>
      <c r="CO93" s="35" t="s">
        <v>193</v>
      </c>
      <c r="CP93" s="35" t="s">
        <v>193</v>
      </c>
      <c r="CQ93" s="35" t="s">
        <v>193</v>
      </c>
      <c r="CR93" s="35" t="s">
        <v>193</v>
      </c>
      <c r="CS93" s="35" t="s">
        <v>193</v>
      </c>
      <c r="CT93" s="35" t="s">
        <v>193</v>
      </c>
      <c r="CU93" s="35">
        <v>0</v>
      </c>
      <c r="CV93" s="35">
        <v>0</v>
      </c>
      <c r="CW93" s="35">
        <v>0</v>
      </c>
      <c r="CX93" s="35">
        <v>0</v>
      </c>
      <c r="CY93" s="35">
        <v>0</v>
      </c>
      <c r="CZ93" s="35">
        <v>0</v>
      </c>
      <c r="DA93" s="35">
        <v>0</v>
      </c>
      <c r="DB93" s="35">
        <v>0</v>
      </c>
      <c r="DC93" s="35">
        <v>0</v>
      </c>
      <c r="DD93" s="35">
        <v>0</v>
      </c>
      <c r="DE93" s="35">
        <v>0</v>
      </c>
      <c r="DF93" s="35">
        <v>0</v>
      </c>
    </row>
    <row r="94" spans="1:110" ht="18.75" hidden="1">
      <c r="A94" s="28" t="s">
        <v>177</v>
      </c>
      <c r="B94" s="33" t="s">
        <v>245</v>
      </c>
      <c r="C94" s="42" t="s">
        <v>200</v>
      </c>
      <c r="D94" s="35"/>
      <c r="E94" s="35" t="s">
        <v>193</v>
      </c>
      <c r="F94" s="35" t="s">
        <v>193</v>
      </c>
      <c r="G94" s="35"/>
      <c r="H94" s="35"/>
      <c r="I94" s="35"/>
      <c r="J94" s="35"/>
      <c r="K94" s="35"/>
      <c r="L94" s="35"/>
      <c r="M94" s="35" t="s">
        <v>193</v>
      </c>
      <c r="N94" s="35" t="s">
        <v>193</v>
      </c>
      <c r="O94" s="35"/>
      <c r="P94" s="35"/>
      <c r="Q94" s="35"/>
      <c r="R94" s="35"/>
      <c r="S94" s="35"/>
      <c r="T94" s="35"/>
      <c r="U94" s="35" t="s">
        <v>193</v>
      </c>
      <c r="V94" s="35" t="s">
        <v>193</v>
      </c>
      <c r="W94" s="35"/>
      <c r="X94" s="35"/>
      <c r="Y94" s="35"/>
      <c r="Z94" s="35"/>
      <c r="AA94" s="35"/>
      <c r="AB94" s="35"/>
      <c r="AC94" s="35" t="s">
        <v>193</v>
      </c>
      <c r="AD94" s="35" t="s">
        <v>193</v>
      </c>
      <c r="AE94" s="35"/>
      <c r="AF94" s="35"/>
      <c r="AG94" s="35"/>
      <c r="AH94" s="35"/>
      <c r="AI94" s="35"/>
      <c r="AJ94" s="35"/>
      <c r="AK94" s="35" t="s">
        <v>193</v>
      </c>
      <c r="AL94" s="35" t="s">
        <v>193</v>
      </c>
      <c r="AM94" s="35" t="s">
        <v>193</v>
      </c>
      <c r="AN94" s="35" t="s">
        <v>193</v>
      </c>
      <c r="AO94" s="35" t="s">
        <v>193</v>
      </c>
      <c r="AP94" s="35" t="s">
        <v>193</v>
      </c>
      <c r="AQ94" s="35" t="s">
        <v>193</v>
      </c>
      <c r="AR94" s="35" t="s">
        <v>193</v>
      </c>
      <c r="AS94" s="35" t="s">
        <v>193</v>
      </c>
      <c r="AT94" s="35" t="s">
        <v>193</v>
      </c>
      <c r="AU94" s="35"/>
      <c r="AV94" s="35"/>
      <c r="AW94" s="35"/>
      <c r="AX94" s="35"/>
      <c r="AY94" s="35"/>
      <c r="AZ94" s="35"/>
      <c r="BA94" s="35"/>
      <c r="BB94" s="35"/>
      <c r="BC94" s="35" t="s">
        <v>193</v>
      </c>
      <c r="BD94" s="35" t="s">
        <v>193</v>
      </c>
      <c r="BE94" s="35"/>
      <c r="BF94" s="35"/>
      <c r="BG94" s="35"/>
      <c r="BH94" s="35"/>
      <c r="BI94" s="35"/>
      <c r="BJ94" s="35"/>
      <c r="BK94" s="35"/>
      <c r="BL94" s="35"/>
      <c r="BM94" s="35"/>
      <c r="BN94" s="35"/>
      <c r="BO94" s="35" t="s">
        <v>193</v>
      </c>
      <c r="BP94" s="35" t="s">
        <v>193</v>
      </c>
      <c r="BQ94" s="35"/>
      <c r="BR94" s="35"/>
      <c r="BS94" s="35"/>
      <c r="BT94" s="35"/>
      <c r="BU94" s="35"/>
      <c r="BV94" s="35"/>
      <c r="BW94" s="35"/>
      <c r="BX94" s="35"/>
      <c r="BY94" s="35"/>
      <c r="BZ94" s="35"/>
      <c r="CA94" s="35" t="s">
        <v>193</v>
      </c>
      <c r="CB94" s="35" t="s">
        <v>193</v>
      </c>
      <c r="CC94" s="35"/>
      <c r="CD94" s="35"/>
      <c r="CE94" s="35"/>
      <c r="CF94" s="35"/>
      <c r="CG94" s="35"/>
      <c r="CH94" s="35"/>
      <c r="CI94" s="35" t="s">
        <v>193</v>
      </c>
      <c r="CJ94" s="35" t="s">
        <v>193</v>
      </c>
      <c r="CK94" s="35" t="s">
        <v>193</v>
      </c>
      <c r="CL94" s="35" t="s">
        <v>193</v>
      </c>
      <c r="CM94" s="35" t="s">
        <v>193</v>
      </c>
      <c r="CN94" s="35" t="s">
        <v>193</v>
      </c>
      <c r="CO94" s="35" t="s">
        <v>193</v>
      </c>
      <c r="CP94" s="35" t="s">
        <v>193</v>
      </c>
      <c r="CQ94" s="35" t="s">
        <v>193</v>
      </c>
      <c r="CR94" s="35" t="s">
        <v>193</v>
      </c>
      <c r="CS94" s="35" t="s">
        <v>193</v>
      </c>
      <c r="CT94" s="35" t="s">
        <v>193</v>
      </c>
      <c r="CU94" s="35" t="s">
        <v>193</v>
      </c>
      <c r="CV94" s="35" t="s">
        <v>193</v>
      </c>
      <c r="CW94" s="35" t="s">
        <v>193</v>
      </c>
      <c r="CX94" s="35" t="s">
        <v>193</v>
      </c>
      <c r="CY94" s="35" t="s">
        <v>193</v>
      </c>
      <c r="CZ94" s="35" t="s">
        <v>193</v>
      </c>
      <c r="DA94" s="35" t="s">
        <v>193</v>
      </c>
      <c r="DB94" s="35" t="s">
        <v>193</v>
      </c>
      <c r="DC94" s="35" t="s">
        <v>193</v>
      </c>
      <c r="DD94" s="35" t="s">
        <v>193</v>
      </c>
      <c r="DE94" s="35" t="s">
        <v>193</v>
      </c>
      <c r="DF94" s="35" t="s">
        <v>193</v>
      </c>
    </row>
    <row r="95" spans="1:110" ht="18.75" hidden="1">
      <c r="A95" s="28" t="s">
        <v>177</v>
      </c>
      <c r="B95" s="33" t="s">
        <v>245</v>
      </c>
      <c r="C95" s="42" t="s">
        <v>200</v>
      </c>
      <c r="D95" s="35"/>
      <c r="E95" s="35" t="s">
        <v>193</v>
      </c>
      <c r="F95" s="35" t="s">
        <v>193</v>
      </c>
      <c r="G95" s="35"/>
      <c r="H95" s="35"/>
      <c r="I95" s="35"/>
      <c r="J95" s="35"/>
      <c r="K95" s="35"/>
      <c r="L95" s="35"/>
      <c r="M95" s="35" t="s">
        <v>193</v>
      </c>
      <c r="N95" s="35" t="s">
        <v>193</v>
      </c>
      <c r="O95" s="35"/>
      <c r="P95" s="35"/>
      <c r="Q95" s="35"/>
      <c r="R95" s="35"/>
      <c r="S95" s="35"/>
      <c r="T95" s="35"/>
      <c r="U95" s="35" t="s">
        <v>193</v>
      </c>
      <c r="V95" s="35" t="s">
        <v>193</v>
      </c>
      <c r="W95" s="35"/>
      <c r="X95" s="35"/>
      <c r="Y95" s="35"/>
      <c r="Z95" s="35"/>
      <c r="AA95" s="35"/>
      <c r="AB95" s="35"/>
      <c r="AC95" s="35" t="s">
        <v>193</v>
      </c>
      <c r="AD95" s="35" t="s">
        <v>193</v>
      </c>
      <c r="AE95" s="35"/>
      <c r="AF95" s="35"/>
      <c r="AG95" s="35"/>
      <c r="AH95" s="35"/>
      <c r="AI95" s="35"/>
      <c r="AJ95" s="35"/>
      <c r="AK95" s="35" t="s">
        <v>193</v>
      </c>
      <c r="AL95" s="35" t="s">
        <v>193</v>
      </c>
      <c r="AM95" s="35" t="s">
        <v>193</v>
      </c>
      <c r="AN95" s="35" t="s">
        <v>193</v>
      </c>
      <c r="AO95" s="35" t="s">
        <v>193</v>
      </c>
      <c r="AP95" s="35" t="s">
        <v>193</v>
      </c>
      <c r="AQ95" s="35" t="s">
        <v>193</v>
      </c>
      <c r="AR95" s="35" t="s">
        <v>193</v>
      </c>
      <c r="AS95" s="35" t="s">
        <v>193</v>
      </c>
      <c r="AT95" s="35" t="s">
        <v>193</v>
      </c>
      <c r="AU95" s="35"/>
      <c r="AV95" s="35"/>
      <c r="AW95" s="35"/>
      <c r="AX95" s="35"/>
      <c r="AY95" s="35"/>
      <c r="AZ95" s="35"/>
      <c r="BA95" s="35"/>
      <c r="BB95" s="35"/>
      <c r="BC95" s="35" t="s">
        <v>193</v>
      </c>
      <c r="BD95" s="35" t="s">
        <v>193</v>
      </c>
      <c r="BE95" s="35"/>
      <c r="BF95" s="35"/>
      <c r="BG95" s="35"/>
      <c r="BH95" s="35"/>
      <c r="BI95" s="35"/>
      <c r="BJ95" s="35"/>
      <c r="BK95" s="35"/>
      <c r="BL95" s="35"/>
      <c r="BM95" s="35"/>
      <c r="BN95" s="35"/>
      <c r="BO95" s="35" t="s">
        <v>193</v>
      </c>
      <c r="BP95" s="35" t="s">
        <v>193</v>
      </c>
      <c r="BQ95" s="35"/>
      <c r="BR95" s="35"/>
      <c r="BS95" s="35"/>
      <c r="BT95" s="35"/>
      <c r="BU95" s="35"/>
      <c r="BV95" s="35"/>
      <c r="BW95" s="35"/>
      <c r="BX95" s="35"/>
      <c r="BY95" s="35"/>
      <c r="BZ95" s="35"/>
      <c r="CA95" s="35" t="s">
        <v>193</v>
      </c>
      <c r="CB95" s="35" t="s">
        <v>193</v>
      </c>
      <c r="CC95" s="35"/>
      <c r="CD95" s="35"/>
      <c r="CE95" s="35"/>
      <c r="CF95" s="35"/>
      <c r="CG95" s="35"/>
      <c r="CH95" s="35"/>
      <c r="CI95" s="35" t="s">
        <v>193</v>
      </c>
      <c r="CJ95" s="35" t="s">
        <v>193</v>
      </c>
      <c r="CK95" s="35" t="s">
        <v>193</v>
      </c>
      <c r="CL95" s="35" t="s">
        <v>193</v>
      </c>
      <c r="CM95" s="35" t="s">
        <v>193</v>
      </c>
      <c r="CN95" s="35" t="s">
        <v>193</v>
      </c>
      <c r="CO95" s="35" t="s">
        <v>193</v>
      </c>
      <c r="CP95" s="35" t="s">
        <v>193</v>
      </c>
      <c r="CQ95" s="35" t="s">
        <v>193</v>
      </c>
      <c r="CR95" s="35" t="s">
        <v>193</v>
      </c>
      <c r="CS95" s="35" t="s">
        <v>193</v>
      </c>
      <c r="CT95" s="35" t="s">
        <v>193</v>
      </c>
      <c r="CU95" s="35" t="s">
        <v>193</v>
      </c>
      <c r="CV95" s="35" t="s">
        <v>193</v>
      </c>
      <c r="CW95" s="35" t="s">
        <v>193</v>
      </c>
      <c r="CX95" s="35" t="s">
        <v>193</v>
      </c>
      <c r="CY95" s="35" t="s">
        <v>193</v>
      </c>
      <c r="CZ95" s="35" t="s">
        <v>193</v>
      </c>
      <c r="DA95" s="35" t="s">
        <v>193</v>
      </c>
      <c r="DB95" s="35" t="s">
        <v>193</v>
      </c>
      <c r="DC95" s="35" t="s">
        <v>193</v>
      </c>
      <c r="DD95" s="35" t="s">
        <v>193</v>
      </c>
      <c r="DE95" s="35" t="s">
        <v>193</v>
      </c>
      <c r="DF95" s="35" t="s">
        <v>193</v>
      </c>
    </row>
    <row r="96" spans="1:110" ht="18.75" hidden="1">
      <c r="A96" s="28" t="s">
        <v>177</v>
      </c>
      <c r="B96" s="33" t="s">
        <v>201</v>
      </c>
      <c r="C96" s="34" t="s">
        <v>201</v>
      </c>
      <c r="D96" s="35"/>
      <c r="E96" s="35" t="s">
        <v>193</v>
      </c>
      <c r="F96" s="35" t="s">
        <v>193</v>
      </c>
      <c r="G96" s="35"/>
      <c r="H96" s="35"/>
      <c r="I96" s="35"/>
      <c r="J96" s="35"/>
      <c r="K96" s="35"/>
      <c r="L96" s="35"/>
      <c r="M96" s="35" t="s">
        <v>193</v>
      </c>
      <c r="N96" s="35" t="s">
        <v>193</v>
      </c>
      <c r="O96" s="35"/>
      <c r="P96" s="35"/>
      <c r="Q96" s="35"/>
      <c r="R96" s="35"/>
      <c r="S96" s="35"/>
      <c r="T96" s="35"/>
      <c r="U96" s="35" t="s">
        <v>193</v>
      </c>
      <c r="V96" s="35" t="s">
        <v>193</v>
      </c>
      <c r="W96" s="35"/>
      <c r="X96" s="35"/>
      <c r="Y96" s="35"/>
      <c r="Z96" s="35"/>
      <c r="AA96" s="35"/>
      <c r="AB96" s="35"/>
      <c r="AC96" s="35" t="s">
        <v>193</v>
      </c>
      <c r="AD96" s="35" t="s">
        <v>193</v>
      </c>
      <c r="AE96" s="35"/>
      <c r="AF96" s="35"/>
      <c r="AG96" s="35"/>
      <c r="AH96" s="35"/>
      <c r="AI96" s="35"/>
      <c r="AJ96" s="35"/>
      <c r="AK96" s="35" t="s">
        <v>193</v>
      </c>
      <c r="AL96" s="35" t="s">
        <v>193</v>
      </c>
      <c r="AM96" s="35" t="s">
        <v>193</v>
      </c>
      <c r="AN96" s="35" t="s">
        <v>193</v>
      </c>
      <c r="AO96" s="35" t="s">
        <v>193</v>
      </c>
      <c r="AP96" s="35" t="s">
        <v>193</v>
      </c>
      <c r="AQ96" s="35" t="s">
        <v>193</v>
      </c>
      <c r="AR96" s="35" t="s">
        <v>193</v>
      </c>
      <c r="AS96" s="35" t="s">
        <v>193</v>
      </c>
      <c r="AT96" s="35" t="s">
        <v>193</v>
      </c>
      <c r="AU96" s="35"/>
      <c r="AV96" s="35"/>
      <c r="AW96" s="35"/>
      <c r="AX96" s="35"/>
      <c r="AY96" s="35"/>
      <c r="AZ96" s="35"/>
      <c r="BA96" s="35"/>
      <c r="BB96" s="35"/>
      <c r="BC96" s="35" t="s">
        <v>193</v>
      </c>
      <c r="BD96" s="35" t="s">
        <v>193</v>
      </c>
      <c r="BE96" s="35"/>
      <c r="BF96" s="35"/>
      <c r="BG96" s="35"/>
      <c r="BH96" s="35"/>
      <c r="BI96" s="35"/>
      <c r="BJ96" s="35"/>
      <c r="BK96" s="35"/>
      <c r="BL96" s="35"/>
      <c r="BM96" s="35"/>
      <c r="BN96" s="35"/>
      <c r="BO96" s="35" t="s">
        <v>193</v>
      </c>
      <c r="BP96" s="35" t="s">
        <v>193</v>
      </c>
      <c r="BQ96" s="35"/>
      <c r="BR96" s="35"/>
      <c r="BS96" s="35"/>
      <c r="BT96" s="35"/>
      <c r="BU96" s="35"/>
      <c r="BV96" s="35"/>
      <c r="BW96" s="35"/>
      <c r="BX96" s="35"/>
      <c r="BY96" s="35"/>
      <c r="BZ96" s="35"/>
      <c r="CA96" s="35" t="s">
        <v>193</v>
      </c>
      <c r="CB96" s="35" t="s">
        <v>193</v>
      </c>
      <c r="CC96" s="35"/>
      <c r="CD96" s="35"/>
      <c r="CE96" s="35"/>
      <c r="CF96" s="35"/>
      <c r="CG96" s="35"/>
      <c r="CH96" s="35"/>
      <c r="CI96" s="35" t="s">
        <v>193</v>
      </c>
      <c r="CJ96" s="35" t="s">
        <v>193</v>
      </c>
      <c r="CK96" s="35" t="s">
        <v>193</v>
      </c>
      <c r="CL96" s="35" t="s">
        <v>193</v>
      </c>
      <c r="CM96" s="35" t="s">
        <v>193</v>
      </c>
      <c r="CN96" s="35" t="s">
        <v>193</v>
      </c>
      <c r="CO96" s="35" t="s">
        <v>193</v>
      </c>
      <c r="CP96" s="35" t="s">
        <v>193</v>
      </c>
      <c r="CQ96" s="35" t="s">
        <v>193</v>
      </c>
      <c r="CR96" s="35" t="s">
        <v>193</v>
      </c>
      <c r="CS96" s="35" t="s">
        <v>193</v>
      </c>
      <c r="CT96" s="35" t="s">
        <v>193</v>
      </c>
      <c r="CU96" s="35" t="s">
        <v>193</v>
      </c>
      <c r="CV96" s="35" t="s">
        <v>193</v>
      </c>
      <c r="CW96" s="35" t="s">
        <v>193</v>
      </c>
      <c r="CX96" s="35" t="s">
        <v>193</v>
      </c>
      <c r="CY96" s="35" t="s">
        <v>193</v>
      </c>
      <c r="CZ96" s="35" t="s">
        <v>193</v>
      </c>
      <c r="DA96" s="35" t="s">
        <v>193</v>
      </c>
      <c r="DB96" s="35" t="s">
        <v>193</v>
      </c>
      <c r="DC96" s="35" t="s">
        <v>193</v>
      </c>
      <c r="DD96" s="35" t="s">
        <v>193</v>
      </c>
      <c r="DE96" s="35" t="s">
        <v>193</v>
      </c>
      <c r="DF96" s="35" t="s">
        <v>193</v>
      </c>
    </row>
    <row r="97" spans="1:110" ht="37.5">
      <c r="A97" s="21"/>
      <c r="B97" s="33" t="s">
        <v>247</v>
      </c>
      <c r="C97" s="34" t="s">
        <v>248</v>
      </c>
      <c r="D97" s="35" t="s">
        <v>174</v>
      </c>
      <c r="E97" s="35">
        <v>0</v>
      </c>
      <c r="F97" s="35">
        <v>0</v>
      </c>
      <c r="G97" s="35">
        <v>0</v>
      </c>
      <c r="H97" s="35">
        <v>0</v>
      </c>
      <c r="I97" s="35">
        <v>0</v>
      </c>
      <c r="J97" s="35">
        <v>0</v>
      </c>
      <c r="K97" s="35">
        <v>0</v>
      </c>
      <c r="L97" s="35">
        <v>0</v>
      </c>
      <c r="M97" s="35">
        <v>0</v>
      </c>
      <c r="N97" s="35">
        <v>0</v>
      </c>
      <c r="O97" s="35">
        <v>0</v>
      </c>
      <c r="P97" s="35">
        <v>0</v>
      </c>
      <c r="Q97" s="35">
        <v>0</v>
      </c>
      <c r="R97" s="35">
        <v>0</v>
      </c>
      <c r="S97" s="35">
        <v>0</v>
      </c>
      <c r="T97" s="35">
        <v>0</v>
      </c>
      <c r="U97" s="35">
        <v>0</v>
      </c>
      <c r="V97" s="35">
        <v>0</v>
      </c>
      <c r="W97" s="35">
        <v>0</v>
      </c>
      <c r="X97" s="35">
        <v>0</v>
      </c>
      <c r="Y97" s="35">
        <v>0</v>
      </c>
      <c r="Z97" s="35">
        <v>0</v>
      </c>
      <c r="AA97" s="35">
        <v>0</v>
      </c>
      <c r="AB97" s="35">
        <v>0</v>
      </c>
      <c r="AC97" s="35">
        <v>0</v>
      </c>
      <c r="AD97" s="35">
        <v>0</v>
      </c>
      <c r="AE97" s="35">
        <v>0</v>
      </c>
      <c r="AF97" s="35">
        <v>0</v>
      </c>
      <c r="AG97" s="35">
        <v>0</v>
      </c>
      <c r="AH97" s="35">
        <v>0</v>
      </c>
      <c r="AI97" s="35">
        <v>0</v>
      </c>
      <c r="AJ97" s="35">
        <v>0</v>
      </c>
      <c r="AK97" s="35">
        <v>0</v>
      </c>
      <c r="AL97" s="35">
        <v>0</v>
      </c>
      <c r="AM97" s="35">
        <v>0</v>
      </c>
      <c r="AN97" s="35">
        <v>0</v>
      </c>
      <c r="AO97" s="35">
        <v>0</v>
      </c>
      <c r="AP97" s="35">
        <v>0</v>
      </c>
      <c r="AQ97" s="35">
        <v>0</v>
      </c>
      <c r="AR97" s="35">
        <v>0</v>
      </c>
      <c r="AS97" s="35">
        <v>0</v>
      </c>
      <c r="AT97" s="35">
        <v>0</v>
      </c>
      <c r="AU97" s="35">
        <v>0</v>
      </c>
      <c r="AV97" s="35">
        <v>0</v>
      </c>
      <c r="AW97" s="35">
        <v>0</v>
      </c>
      <c r="AX97" s="35">
        <v>0</v>
      </c>
      <c r="AY97" s="35">
        <v>0</v>
      </c>
      <c r="AZ97" s="35">
        <v>0</v>
      </c>
      <c r="BA97" s="35">
        <v>0</v>
      </c>
      <c r="BB97" s="35">
        <v>0</v>
      </c>
      <c r="BC97" s="35">
        <v>0</v>
      </c>
      <c r="BD97" s="35">
        <v>0</v>
      </c>
      <c r="BE97" s="35">
        <v>0</v>
      </c>
      <c r="BF97" s="35">
        <v>0</v>
      </c>
      <c r="BG97" s="35">
        <v>0</v>
      </c>
      <c r="BH97" s="35">
        <v>0</v>
      </c>
      <c r="BI97" s="35">
        <v>0</v>
      </c>
      <c r="BJ97" s="35">
        <v>0</v>
      </c>
      <c r="BK97" s="35">
        <v>0</v>
      </c>
      <c r="BL97" s="35">
        <v>0</v>
      </c>
      <c r="BM97" s="35">
        <v>0</v>
      </c>
      <c r="BN97" s="35">
        <v>0</v>
      </c>
      <c r="BO97" s="35">
        <v>0</v>
      </c>
      <c r="BP97" s="35">
        <v>0</v>
      </c>
      <c r="BQ97" s="35">
        <v>0</v>
      </c>
      <c r="BR97" s="35">
        <v>0</v>
      </c>
      <c r="BS97" s="35">
        <v>0</v>
      </c>
      <c r="BT97" s="35">
        <v>0</v>
      </c>
      <c r="BU97" s="35">
        <v>0</v>
      </c>
      <c r="BV97" s="35">
        <v>0</v>
      </c>
      <c r="BW97" s="35">
        <v>0</v>
      </c>
      <c r="BX97" s="35">
        <v>0</v>
      </c>
      <c r="BY97" s="35">
        <v>0</v>
      </c>
      <c r="BZ97" s="35">
        <v>0</v>
      </c>
      <c r="CA97" s="35">
        <v>0</v>
      </c>
      <c r="CB97" s="35">
        <v>0</v>
      </c>
      <c r="CC97" s="35">
        <v>0</v>
      </c>
      <c r="CD97" s="35">
        <v>0</v>
      </c>
      <c r="CE97" s="35">
        <v>0</v>
      </c>
      <c r="CF97" s="35">
        <v>0</v>
      </c>
      <c r="CG97" s="35">
        <v>0</v>
      </c>
      <c r="CH97" s="35">
        <v>0</v>
      </c>
      <c r="CI97" s="35" t="s">
        <v>193</v>
      </c>
      <c r="CJ97" s="35" t="s">
        <v>193</v>
      </c>
      <c r="CK97" s="35">
        <v>0</v>
      </c>
      <c r="CL97" s="35">
        <v>0</v>
      </c>
      <c r="CM97" s="35">
        <v>0</v>
      </c>
      <c r="CN97" s="35">
        <v>0</v>
      </c>
      <c r="CO97" s="35" t="s">
        <v>193</v>
      </c>
      <c r="CP97" s="35" t="s">
        <v>193</v>
      </c>
      <c r="CQ97" s="35" t="s">
        <v>193</v>
      </c>
      <c r="CR97" s="35" t="s">
        <v>193</v>
      </c>
      <c r="CS97" s="35" t="s">
        <v>193</v>
      </c>
      <c r="CT97" s="35" t="s">
        <v>193</v>
      </c>
      <c r="CU97" s="35">
        <v>0</v>
      </c>
      <c r="CV97" s="35">
        <v>0</v>
      </c>
      <c r="CW97" s="35">
        <v>0</v>
      </c>
      <c r="CX97" s="35">
        <v>0</v>
      </c>
      <c r="CY97" s="35">
        <v>0</v>
      </c>
      <c r="CZ97" s="35">
        <v>0</v>
      </c>
      <c r="DA97" s="35">
        <v>0</v>
      </c>
      <c r="DB97" s="35">
        <v>0</v>
      </c>
      <c r="DC97" s="35">
        <v>0</v>
      </c>
      <c r="DD97" s="35">
        <v>0</v>
      </c>
      <c r="DE97" s="35">
        <v>0</v>
      </c>
      <c r="DF97" s="35">
        <v>0</v>
      </c>
    </row>
    <row r="98" spans="1:110" ht="18.75" hidden="1">
      <c r="A98" s="28" t="s">
        <v>177</v>
      </c>
      <c r="B98" s="33" t="s">
        <v>247</v>
      </c>
      <c r="C98" s="42" t="s">
        <v>200</v>
      </c>
      <c r="D98" s="35"/>
      <c r="E98" s="35" t="s">
        <v>193</v>
      </c>
      <c r="F98" s="35" t="s">
        <v>193</v>
      </c>
      <c r="G98" s="35"/>
      <c r="H98" s="35"/>
      <c r="I98" s="35"/>
      <c r="J98" s="35"/>
      <c r="K98" s="35"/>
      <c r="L98" s="35"/>
      <c r="M98" s="35" t="s">
        <v>193</v>
      </c>
      <c r="N98" s="35" t="s">
        <v>193</v>
      </c>
      <c r="O98" s="35"/>
      <c r="P98" s="35"/>
      <c r="Q98" s="35"/>
      <c r="R98" s="35"/>
      <c r="S98" s="35"/>
      <c r="T98" s="35"/>
      <c r="U98" s="35" t="s">
        <v>193</v>
      </c>
      <c r="V98" s="35" t="s">
        <v>193</v>
      </c>
      <c r="W98" s="35"/>
      <c r="X98" s="35"/>
      <c r="Y98" s="35"/>
      <c r="Z98" s="35"/>
      <c r="AA98" s="35"/>
      <c r="AB98" s="35"/>
      <c r="AC98" s="35" t="s">
        <v>193</v>
      </c>
      <c r="AD98" s="35" t="s">
        <v>193</v>
      </c>
      <c r="AE98" s="35"/>
      <c r="AF98" s="35"/>
      <c r="AG98" s="35"/>
      <c r="AH98" s="35"/>
      <c r="AI98" s="35"/>
      <c r="AJ98" s="35"/>
      <c r="AK98" s="35" t="s">
        <v>193</v>
      </c>
      <c r="AL98" s="35" t="s">
        <v>193</v>
      </c>
      <c r="AM98" s="35" t="s">
        <v>193</v>
      </c>
      <c r="AN98" s="35" t="s">
        <v>193</v>
      </c>
      <c r="AO98" s="35" t="s">
        <v>193</v>
      </c>
      <c r="AP98" s="35" t="s">
        <v>193</v>
      </c>
      <c r="AQ98" s="35" t="s">
        <v>193</v>
      </c>
      <c r="AR98" s="35" t="s">
        <v>193</v>
      </c>
      <c r="AS98" s="35" t="s">
        <v>193</v>
      </c>
      <c r="AT98" s="35" t="s">
        <v>193</v>
      </c>
      <c r="AU98" s="35"/>
      <c r="AV98" s="35"/>
      <c r="AW98" s="35"/>
      <c r="AX98" s="35"/>
      <c r="AY98" s="35"/>
      <c r="AZ98" s="35"/>
      <c r="BA98" s="35"/>
      <c r="BB98" s="35"/>
      <c r="BC98" s="35" t="s">
        <v>193</v>
      </c>
      <c r="BD98" s="35" t="s">
        <v>193</v>
      </c>
      <c r="BE98" s="35"/>
      <c r="BF98" s="35"/>
      <c r="BG98" s="35"/>
      <c r="BH98" s="35"/>
      <c r="BI98" s="35"/>
      <c r="BJ98" s="35"/>
      <c r="BK98" s="35"/>
      <c r="BL98" s="35"/>
      <c r="BM98" s="35"/>
      <c r="BN98" s="35"/>
      <c r="BO98" s="35" t="s">
        <v>193</v>
      </c>
      <c r="BP98" s="35" t="s">
        <v>193</v>
      </c>
      <c r="BQ98" s="35"/>
      <c r="BR98" s="35"/>
      <c r="BS98" s="35"/>
      <c r="BT98" s="35"/>
      <c r="BU98" s="35"/>
      <c r="BV98" s="35"/>
      <c r="BW98" s="35"/>
      <c r="BX98" s="35"/>
      <c r="BY98" s="35"/>
      <c r="BZ98" s="35"/>
      <c r="CA98" s="35" t="s">
        <v>193</v>
      </c>
      <c r="CB98" s="35" t="s">
        <v>193</v>
      </c>
      <c r="CC98" s="35"/>
      <c r="CD98" s="35"/>
      <c r="CE98" s="35"/>
      <c r="CF98" s="35"/>
      <c r="CG98" s="35"/>
      <c r="CH98" s="35"/>
      <c r="CI98" s="35" t="s">
        <v>193</v>
      </c>
      <c r="CJ98" s="35" t="s">
        <v>193</v>
      </c>
      <c r="CK98" s="35" t="s">
        <v>193</v>
      </c>
      <c r="CL98" s="35" t="s">
        <v>193</v>
      </c>
      <c r="CM98" s="35" t="s">
        <v>193</v>
      </c>
      <c r="CN98" s="35" t="s">
        <v>193</v>
      </c>
      <c r="CO98" s="35" t="s">
        <v>193</v>
      </c>
      <c r="CP98" s="35" t="s">
        <v>193</v>
      </c>
      <c r="CQ98" s="35" t="s">
        <v>193</v>
      </c>
      <c r="CR98" s="35" t="s">
        <v>193</v>
      </c>
      <c r="CS98" s="35" t="s">
        <v>193</v>
      </c>
      <c r="CT98" s="35" t="s">
        <v>193</v>
      </c>
      <c r="CU98" s="35" t="s">
        <v>193</v>
      </c>
      <c r="CV98" s="35" t="s">
        <v>193</v>
      </c>
      <c r="CW98" s="35" t="s">
        <v>193</v>
      </c>
      <c r="CX98" s="35" t="s">
        <v>193</v>
      </c>
      <c r="CY98" s="35" t="s">
        <v>193</v>
      </c>
      <c r="CZ98" s="35" t="s">
        <v>193</v>
      </c>
      <c r="DA98" s="35" t="s">
        <v>193</v>
      </c>
      <c r="DB98" s="35" t="s">
        <v>193</v>
      </c>
      <c r="DC98" s="35" t="s">
        <v>193</v>
      </c>
      <c r="DD98" s="35" t="s">
        <v>193</v>
      </c>
      <c r="DE98" s="35" t="s">
        <v>193</v>
      </c>
      <c r="DF98" s="35" t="s">
        <v>193</v>
      </c>
    </row>
    <row r="99" spans="1:110" ht="18.75" hidden="1">
      <c r="A99" s="28" t="s">
        <v>177</v>
      </c>
      <c r="B99" s="33" t="s">
        <v>247</v>
      </c>
      <c r="C99" s="42" t="s">
        <v>200</v>
      </c>
      <c r="D99" s="35"/>
      <c r="E99" s="35" t="s">
        <v>193</v>
      </c>
      <c r="F99" s="35" t="s">
        <v>193</v>
      </c>
      <c r="G99" s="35"/>
      <c r="H99" s="35"/>
      <c r="I99" s="35"/>
      <c r="J99" s="35"/>
      <c r="K99" s="35"/>
      <c r="L99" s="35"/>
      <c r="M99" s="35" t="s">
        <v>193</v>
      </c>
      <c r="N99" s="35" t="s">
        <v>193</v>
      </c>
      <c r="O99" s="35"/>
      <c r="P99" s="35"/>
      <c r="Q99" s="35"/>
      <c r="R99" s="35"/>
      <c r="S99" s="35"/>
      <c r="T99" s="35"/>
      <c r="U99" s="35" t="s">
        <v>193</v>
      </c>
      <c r="V99" s="35" t="s">
        <v>193</v>
      </c>
      <c r="W99" s="35"/>
      <c r="X99" s="35"/>
      <c r="Y99" s="35"/>
      <c r="Z99" s="35"/>
      <c r="AA99" s="35"/>
      <c r="AB99" s="35"/>
      <c r="AC99" s="35" t="s">
        <v>193</v>
      </c>
      <c r="AD99" s="35" t="s">
        <v>193</v>
      </c>
      <c r="AE99" s="35"/>
      <c r="AF99" s="35"/>
      <c r="AG99" s="35"/>
      <c r="AH99" s="35"/>
      <c r="AI99" s="35"/>
      <c r="AJ99" s="35"/>
      <c r="AK99" s="35" t="s">
        <v>193</v>
      </c>
      <c r="AL99" s="35" t="s">
        <v>193</v>
      </c>
      <c r="AM99" s="35" t="s">
        <v>193</v>
      </c>
      <c r="AN99" s="35" t="s">
        <v>193</v>
      </c>
      <c r="AO99" s="35" t="s">
        <v>193</v>
      </c>
      <c r="AP99" s="35" t="s">
        <v>193</v>
      </c>
      <c r="AQ99" s="35" t="s">
        <v>193</v>
      </c>
      <c r="AR99" s="35" t="s">
        <v>193</v>
      </c>
      <c r="AS99" s="35" t="s">
        <v>193</v>
      </c>
      <c r="AT99" s="35" t="s">
        <v>193</v>
      </c>
      <c r="AU99" s="35"/>
      <c r="AV99" s="35"/>
      <c r="AW99" s="35"/>
      <c r="AX99" s="35"/>
      <c r="AY99" s="35"/>
      <c r="AZ99" s="35"/>
      <c r="BA99" s="35"/>
      <c r="BB99" s="35"/>
      <c r="BC99" s="35" t="s">
        <v>193</v>
      </c>
      <c r="BD99" s="35" t="s">
        <v>193</v>
      </c>
      <c r="BE99" s="35"/>
      <c r="BF99" s="35"/>
      <c r="BG99" s="35"/>
      <c r="BH99" s="35"/>
      <c r="BI99" s="35"/>
      <c r="BJ99" s="35"/>
      <c r="BK99" s="35"/>
      <c r="BL99" s="35"/>
      <c r="BM99" s="35"/>
      <c r="BN99" s="35"/>
      <c r="BO99" s="35" t="s">
        <v>193</v>
      </c>
      <c r="BP99" s="35" t="s">
        <v>193</v>
      </c>
      <c r="BQ99" s="35"/>
      <c r="BR99" s="35"/>
      <c r="BS99" s="35"/>
      <c r="BT99" s="35"/>
      <c r="BU99" s="35"/>
      <c r="BV99" s="35"/>
      <c r="BW99" s="35"/>
      <c r="BX99" s="35"/>
      <c r="BY99" s="35"/>
      <c r="BZ99" s="35"/>
      <c r="CA99" s="35" t="s">
        <v>193</v>
      </c>
      <c r="CB99" s="35" t="s">
        <v>193</v>
      </c>
      <c r="CC99" s="35"/>
      <c r="CD99" s="35"/>
      <c r="CE99" s="35"/>
      <c r="CF99" s="35"/>
      <c r="CG99" s="35"/>
      <c r="CH99" s="35"/>
      <c r="CI99" s="35" t="s">
        <v>193</v>
      </c>
      <c r="CJ99" s="35" t="s">
        <v>193</v>
      </c>
      <c r="CK99" s="35" t="s">
        <v>193</v>
      </c>
      <c r="CL99" s="35" t="s">
        <v>193</v>
      </c>
      <c r="CM99" s="35" t="s">
        <v>193</v>
      </c>
      <c r="CN99" s="35" t="s">
        <v>193</v>
      </c>
      <c r="CO99" s="35" t="s">
        <v>193</v>
      </c>
      <c r="CP99" s="35" t="s">
        <v>193</v>
      </c>
      <c r="CQ99" s="35" t="s">
        <v>193</v>
      </c>
      <c r="CR99" s="35" t="s">
        <v>193</v>
      </c>
      <c r="CS99" s="35" t="s">
        <v>193</v>
      </c>
      <c r="CT99" s="35" t="s">
        <v>193</v>
      </c>
      <c r="CU99" s="35" t="s">
        <v>193</v>
      </c>
      <c r="CV99" s="35" t="s">
        <v>193</v>
      </c>
      <c r="CW99" s="35" t="s">
        <v>193</v>
      </c>
      <c r="CX99" s="35" t="s">
        <v>193</v>
      </c>
      <c r="CY99" s="35" t="s">
        <v>193</v>
      </c>
      <c r="CZ99" s="35" t="s">
        <v>193</v>
      </c>
      <c r="DA99" s="35" t="s">
        <v>193</v>
      </c>
      <c r="DB99" s="35" t="s">
        <v>193</v>
      </c>
      <c r="DC99" s="35" t="s">
        <v>193</v>
      </c>
      <c r="DD99" s="35" t="s">
        <v>193</v>
      </c>
      <c r="DE99" s="35" t="s">
        <v>193</v>
      </c>
      <c r="DF99" s="35" t="s">
        <v>193</v>
      </c>
    </row>
    <row r="100" spans="1:110" ht="18.75" hidden="1">
      <c r="A100" s="28" t="s">
        <v>177</v>
      </c>
      <c r="B100" s="33" t="s">
        <v>201</v>
      </c>
      <c r="C100" s="34" t="s">
        <v>201</v>
      </c>
      <c r="D100" s="35"/>
      <c r="E100" s="35" t="s">
        <v>193</v>
      </c>
      <c r="F100" s="35" t="s">
        <v>193</v>
      </c>
      <c r="G100" s="35"/>
      <c r="H100" s="35"/>
      <c r="I100" s="35"/>
      <c r="J100" s="35"/>
      <c r="K100" s="35"/>
      <c r="L100" s="35"/>
      <c r="M100" s="35" t="s">
        <v>193</v>
      </c>
      <c r="N100" s="35" t="s">
        <v>193</v>
      </c>
      <c r="O100" s="35"/>
      <c r="P100" s="35"/>
      <c r="Q100" s="35"/>
      <c r="R100" s="35"/>
      <c r="S100" s="35"/>
      <c r="T100" s="35"/>
      <c r="U100" s="35" t="s">
        <v>193</v>
      </c>
      <c r="V100" s="35" t="s">
        <v>193</v>
      </c>
      <c r="W100" s="35"/>
      <c r="X100" s="35"/>
      <c r="Y100" s="35"/>
      <c r="Z100" s="35"/>
      <c r="AA100" s="35"/>
      <c r="AB100" s="35"/>
      <c r="AC100" s="35" t="s">
        <v>193</v>
      </c>
      <c r="AD100" s="35" t="s">
        <v>193</v>
      </c>
      <c r="AE100" s="35"/>
      <c r="AF100" s="35"/>
      <c r="AG100" s="35"/>
      <c r="AH100" s="35"/>
      <c r="AI100" s="35"/>
      <c r="AJ100" s="35"/>
      <c r="AK100" s="35" t="s">
        <v>193</v>
      </c>
      <c r="AL100" s="35" t="s">
        <v>193</v>
      </c>
      <c r="AM100" s="35" t="s">
        <v>193</v>
      </c>
      <c r="AN100" s="35" t="s">
        <v>193</v>
      </c>
      <c r="AO100" s="35" t="s">
        <v>193</v>
      </c>
      <c r="AP100" s="35" t="s">
        <v>193</v>
      </c>
      <c r="AQ100" s="35" t="s">
        <v>193</v>
      </c>
      <c r="AR100" s="35" t="s">
        <v>193</v>
      </c>
      <c r="AS100" s="35" t="s">
        <v>193</v>
      </c>
      <c r="AT100" s="35" t="s">
        <v>193</v>
      </c>
      <c r="AU100" s="35"/>
      <c r="AV100" s="35"/>
      <c r="AW100" s="35"/>
      <c r="AX100" s="35"/>
      <c r="AY100" s="35"/>
      <c r="AZ100" s="35"/>
      <c r="BA100" s="35"/>
      <c r="BB100" s="35"/>
      <c r="BC100" s="35" t="s">
        <v>193</v>
      </c>
      <c r="BD100" s="35" t="s">
        <v>193</v>
      </c>
      <c r="BE100" s="35"/>
      <c r="BF100" s="35"/>
      <c r="BG100" s="35"/>
      <c r="BH100" s="35"/>
      <c r="BI100" s="35"/>
      <c r="BJ100" s="35"/>
      <c r="BK100" s="35"/>
      <c r="BL100" s="35"/>
      <c r="BM100" s="35"/>
      <c r="BN100" s="35"/>
      <c r="BO100" s="35" t="s">
        <v>193</v>
      </c>
      <c r="BP100" s="35" t="s">
        <v>193</v>
      </c>
      <c r="BQ100" s="35"/>
      <c r="BR100" s="35"/>
      <c r="BS100" s="35"/>
      <c r="BT100" s="35"/>
      <c r="BU100" s="35"/>
      <c r="BV100" s="35"/>
      <c r="BW100" s="35"/>
      <c r="BX100" s="35"/>
      <c r="BY100" s="35"/>
      <c r="BZ100" s="35"/>
      <c r="CA100" s="35" t="s">
        <v>193</v>
      </c>
      <c r="CB100" s="35" t="s">
        <v>193</v>
      </c>
      <c r="CC100" s="35"/>
      <c r="CD100" s="35"/>
      <c r="CE100" s="35"/>
      <c r="CF100" s="35"/>
      <c r="CG100" s="35"/>
      <c r="CH100" s="35"/>
      <c r="CI100" s="35" t="s">
        <v>193</v>
      </c>
      <c r="CJ100" s="35" t="s">
        <v>193</v>
      </c>
      <c r="CK100" s="35" t="s">
        <v>193</v>
      </c>
      <c r="CL100" s="35" t="s">
        <v>193</v>
      </c>
      <c r="CM100" s="35" t="s">
        <v>193</v>
      </c>
      <c r="CN100" s="35" t="s">
        <v>193</v>
      </c>
      <c r="CO100" s="35" t="s">
        <v>193</v>
      </c>
      <c r="CP100" s="35" t="s">
        <v>193</v>
      </c>
      <c r="CQ100" s="35" t="s">
        <v>193</v>
      </c>
      <c r="CR100" s="35" t="s">
        <v>193</v>
      </c>
      <c r="CS100" s="35" t="s">
        <v>193</v>
      </c>
      <c r="CT100" s="35" t="s">
        <v>193</v>
      </c>
      <c r="CU100" s="35" t="s">
        <v>193</v>
      </c>
      <c r="CV100" s="35" t="s">
        <v>193</v>
      </c>
      <c r="CW100" s="35" t="s">
        <v>193</v>
      </c>
      <c r="CX100" s="35" t="s">
        <v>193</v>
      </c>
      <c r="CY100" s="35" t="s">
        <v>193</v>
      </c>
      <c r="CZ100" s="35" t="s">
        <v>193</v>
      </c>
      <c r="DA100" s="35" t="s">
        <v>193</v>
      </c>
      <c r="DB100" s="35" t="s">
        <v>193</v>
      </c>
      <c r="DC100" s="35" t="s">
        <v>193</v>
      </c>
      <c r="DD100" s="35" t="s">
        <v>193</v>
      </c>
      <c r="DE100" s="35" t="s">
        <v>193</v>
      </c>
      <c r="DF100" s="35" t="s">
        <v>193</v>
      </c>
    </row>
    <row r="101" spans="1:110" ht="56.25">
      <c r="A101" s="21"/>
      <c r="B101" s="39" t="s">
        <v>249</v>
      </c>
      <c r="C101" s="40" t="s">
        <v>250</v>
      </c>
      <c r="D101" s="41" t="s">
        <v>174</v>
      </c>
      <c r="E101" s="41">
        <v>0</v>
      </c>
      <c r="F101" s="41">
        <v>0</v>
      </c>
      <c r="G101" s="41">
        <v>0</v>
      </c>
      <c r="H101" s="41">
        <v>0</v>
      </c>
      <c r="I101" s="41">
        <v>0</v>
      </c>
      <c r="J101" s="41">
        <v>0</v>
      </c>
      <c r="K101" s="41">
        <v>0</v>
      </c>
      <c r="L101" s="41">
        <v>0</v>
      </c>
      <c r="M101" s="41">
        <v>0</v>
      </c>
      <c r="N101" s="41">
        <v>0</v>
      </c>
      <c r="O101" s="41">
        <v>0</v>
      </c>
      <c r="P101" s="41">
        <v>0</v>
      </c>
      <c r="Q101" s="41">
        <v>0</v>
      </c>
      <c r="R101" s="41">
        <v>0</v>
      </c>
      <c r="S101" s="41">
        <v>0</v>
      </c>
      <c r="T101" s="41">
        <v>0</v>
      </c>
      <c r="U101" s="41">
        <v>0</v>
      </c>
      <c r="V101" s="41">
        <v>0</v>
      </c>
      <c r="W101" s="41">
        <v>0</v>
      </c>
      <c r="X101" s="41">
        <v>0</v>
      </c>
      <c r="Y101" s="41">
        <v>0</v>
      </c>
      <c r="Z101" s="41">
        <v>0</v>
      </c>
      <c r="AA101" s="41">
        <v>0</v>
      </c>
      <c r="AB101" s="41">
        <v>0</v>
      </c>
      <c r="AC101" s="41">
        <v>0</v>
      </c>
      <c r="AD101" s="41">
        <v>0</v>
      </c>
      <c r="AE101" s="41">
        <v>0</v>
      </c>
      <c r="AF101" s="41">
        <v>0</v>
      </c>
      <c r="AG101" s="41">
        <v>0</v>
      </c>
      <c r="AH101" s="41">
        <v>0</v>
      </c>
      <c r="AI101" s="41">
        <v>0</v>
      </c>
      <c r="AJ101" s="41">
        <v>0</v>
      </c>
      <c r="AK101" s="41">
        <v>0</v>
      </c>
      <c r="AL101" s="41">
        <v>0</v>
      </c>
      <c r="AM101" s="41">
        <v>0</v>
      </c>
      <c r="AN101" s="41">
        <v>0</v>
      </c>
      <c r="AO101" s="41">
        <v>0</v>
      </c>
      <c r="AP101" s="41">
        <v>0</v>
      </c>
      <c r="AQ101" s="41">
        <v>0</v>
      </c>
      <c r="AR101" s="41">
        <v>0</v>
      </c>
      <c r="AS101" s="41">
        <v>0</v>
      </c>
      <c r="AT101" s="41">
        <v>0</v>
      </c>
      <c r="AU101" s="41">
        <v>0</v>
      </c>
      <c r="AV101" s="41">
        <v>0</v>
      </c>
      <c r="AW101" s="41">
        <v>0</v>
      </c>
      <c r="AX101" s="41">
        <v>0</v>
      </c>
      <c r="AY101" s="41">
        <v>0</v>
      </c>
      <c r="AZ101" s="41">
        <v>0</v>
      </c>
      <c r="BA101" s="41">
        <v>0</v>
      </c>
      <c r="BB101" s="41">
        <v>0</v>
      </c>
      <c r="BC101" s="41">
        <v>0</v>
      </c>
      <c r="BD101" s="41">
        <v>0</v>
      </c>
      <c r="BE101" s="41">
        <v>0</v>
      </c>
      <c r="BF101" s="41">
        <v>0</v>
      </c>
      <c r="BG101" s="41">
        <v>0</v>
      </c>
      <c r="BH101" s="41">
        <v>0</v>
      </c>
      <c r="BI101" s="41">
        <v>0</v>
      </c>
      <c r="BJ101" s="41">
        <v>0</v>
      </c>
      <c r="BK101" s="41">
        <v>0</v>
      </c>
      <c r="BL101" s="41">
        <v>0</v>
      </c>
      <c r="BM101" s="41">
        <v>0</v>
      </c>
      <c r="BN101" s="41">
        <v>0</v>
      </c>
      <c r="BO101" s="41">
        <v>0</v>
      </c>
      <c r="BP101" s="41">
        <v>0</v>
      </c>
      <c r="BQ101" s="41">
        <v>0</v>
      </c>
      <c r="BR101" s="41">
        <v>0</v>
      </c>
      <c r="BS101" s="41">
        <v>0</v>
      </c>
      <c r="BT101" s="41">
        <v>0</v>
      </c>
      <c r="BU101" s="41">
        <v>0</v>
      </c>
      <c r="BV101" s="41">
        <v>0</v>
      </c>
      <c r="BW101" s="41">
        <v>0</v>
      </c>
      <c r="BX101" s="41">
        <v>0</v>
      </c>
      <c r="BY101" s="41">
        <v>0</v>
      </c>
      <c r="BZ101" s="41">
        <v>0</v>
      </c>
      <c r="CA101" s="41">
        <v>0</v>
      </c>
      <c r="CB101" s="41">
        <v>0</v>
      </c>
      <c r="CC101" s="41">
        <v>0</v>
      </c>
      <c r="CD101" s="41">
        <v>0</v>
      </c>
      <c r="CE101" s="41">
        <v>0</v>
      </c>
      <c r="CF101" s="41">
        <v>0</v>
      </c>
      <c r="CG101" s="41">
        <v>0</v>
      </c>
      <c r="CH101" s="41">
        <v>0</v>
      </c>
      <c r="CI101" s="41" t="s">
        <v>193</v>
      </c>
      <c r="CJ101" s="41" t="s">
        <v>193</v>
      </c>
      <c r="CK101" s="41">
        <v>0</v>
      </c>
      <c r="CL101" s="41">
        <v>0</v>
      </c>
      <c r="CM101" s="41">
        <v>0</v>
      </c>
      <c r="CN101" s="41">
        <v>0</v>
      </c>
      <c r="CO101" s="41" t="s">
        <v>193</v>
      </c>
      <c r="CP101" s="41" t="s">
        <v>193</v>
      </c>
      <c r="CQ101" s="41" t="s">
        <v>193</v>
      </c>
      <c r="CR101" s="41" t="s">
        <v>193</v>
      </c>
      <c r="CS101" s="41" t="s">
        <v>193</v>
      </c>
      <c r="CT101" s="41" t="s">
        <v>193</v>
      </c>
      <c r="CU101" s="41">
        <v>0</v>
      </c>
      <c r="CV101" s="41">
        <v>0</v>
      </c>
      <c r="CW101" s="41">
        <v>0</v>
      </c>
      <c r="CX101" s="41">
        <v>0</v>
      </c>
      <c r="CY101" s="41">
        <v>0</v>
      </c>
      <c r="CZ101" s="41">
        <v>0</v>
      </c>
      <c r="DA101" s="41">
        <v>0</v>
      </c>
      <c r="DB101" s="41">
        <v>0</v>
      </c>
      <c r="DC101" s="41">
        <v>0</v>
      </c>
      <c r="DD101" s="41">
        <v>0</v>
      </c>
      <c r="DE101" s="41">
        <v>0</v>
      </c>
      <c r="DF101" s="41">
        <v>0</v>
      </c>
    </row>
    <row r="102" spans="1:110" ht="56.25">
      <c r="A102" s="21"/>
      <c r="B102" s="33" t="s">
        <v>251</v>
      </c>
      <c r="C102" s="34" t="s">
        <v>252</v>
      </c>
      <c r="D102" s="35" t="s">
        <v>174</v>
      </c>
      <c r="E102" s="35">
        <v>0</v>
      </c>
      <c r="F102" s="35">
        <v>0</v>
      </c>
      <c r="G102" s="35">
        <v>0</v>
      </c>
      <c r="H102" s="35">
        <v>0</v>
      </c>
      <c r="I102" s="35">
        <v>0</v>
      </c>
      <c r="J102" s="35">
        <v>0</v>
      </c>
      <c r="K102" s="35">
        <v>0</v>
      </c>
      <c r="L102" s="35">
        <v>0</v>
      </c>
      <c r="M102" s="35">
        <v>0</v>
      </c>
      <c r="N102" s="35">
        <v>0</v>
      </c>
      <c r="O102" s="35">
        <v>0</v>
      </c>
      <c r="P102" s="35">
        <v>0</v>
      </c>
      <c r="Q102" s="35">
        <v>0</v>
      </c>
      <c r="R102" s="35">
        <v>0</v>
      </c>
      <c r="S102" s="35">
        <v>0</v>
      </c>
      <c r="T102" s="35">
        <v>0</v>
      </c>
      <c r="U102" s="35">
        <v>0</v>
      </c>
      <c r="V102" s="35">
        <v>0</v>
      </c>
      <c r="W102" s="35">
        <v>0</v>
      </c>
      <c r="X102" s="35">
        <v>0</v>
      </c>
      <c r="Y102" s="35">
        <v>0</v>
      </c>
      <c r="Z102" s="35">
        <v>0</v>
      </c>
      <c r="AA102" s="35">
        <v>0</v>
      </c>
      <c r="AB102" s="35">
        <v>0</v>
      </c>
      <c r="AC102" s="35">
        <v>0</v>
      </c>
      <c r="AD102" s="35">
        <v>0</v>
      </c>
      <c r="AE102" s="35">
        <v>0</v>
      </c>
      <c r="AF102" s="35">
        <v>0</v>
      </c>
      <c r="AG102" s="35">
        <v>0</v>
      </c>
      <c r="AH102" s="35">
        <v>0</v>
      </c>
      <c r="AI102" s="35">
        <v>0</v>
      </c>
      <c r="AJ102" s="35">
        <v>0</v>
      </c>
      <c r="AK102" s="35">
        <v>0</v>
      </c>
      <c r="AL102" s="35">
        <v>0</v>
      </c>
      <c r="AM102" s="35">
        <v>0</v>
      </c>
      <c r="AN102" s="35">
        <v>0</v>
      </c>
      <c r="AO102" s="35">
        <v>0</v>
      </c>
      <c r="AP102" s="35">
        <v>0</v>
      </c>
      <c r="AQ102" s="35">
        <v>0</v>
      </c>
      <c r="AR102" s="35">
        <v>0</v>
      </c>
      <c r="AS102" s="35">
        <v>0</v>
      </c>
      <c r="AT102" s="35">
        <v>0</v>
      </c>
      <c r="AU102" s="35">
        <v>0</v>
      </c>
      <c r="AV102" s="35">
        <v>0</v>
      </c>
      <c r="AW102" s="35">
        <v>0</v>
      </c>
      <c r="AX102" s="35">
        <v>0</v>
      </c>
      <c r="AY102" s="35">
        <v>0</v>
      </c>
      <c r="AZ102" s="35">
        <v>0</v>
      </c>
      <c r="BA102" s="35">
        <v>0</v>
      </c>
      <c r="BB102" s="35">
        <v>0</v>
      </c>
      <c r="BC102" s="35">
        <v>0</v>
      </c>
      <c r="BD102" s="35">
        <v>0</v>
      </c>
      <c r="BE102" s="35">
        <v>0</v>
      </c>
      <c r="BF102" s="35">
        <v>0</v>
      </c>
      <c r="BG102" s="35">
        <v>0</v>
      </c>
      <c r="BH102" s="35">
        <v>0</v>
      </c>
      <c r="BI102" s="35">
        <v>0</v>
      </c>
      <c r="BJ102" s="35">
        <v>0</v>
      </c>
      <c r="BK102" s="35">
        <v>0</v>
      </c>
      <c r="BL102" s="35">
        <v>0</v>
      </c>
      <c r="BM102" s="35">
        <v>0</v>
      </c>
      <c r="BN102" s="35">
        <v>0</v>
      </c>
      <c r="BO102" s="35">
        <v>0</v>
      </c>
      <c r="BP102" s="35">
        <v>0</v>
      </c>
      <c r="BQ102" s="35">
        <v>0</v>
      </c>
      <c r="BR102" s="35">
        <v>0</v>
      </c>
      <c r="BS102" s="35">
        <v>0</v>
      </c>
      <c r="BT102" s="35">
        <v>0</v>
      </c>
      <c r="BU102" s="35">
        <v>0</v>
      </c>
      <c r="BV102" s="35">
        <v>0</v>
      </c>
      <c r="BW102" s="35">
        <v>0</v>
      </c>
      <c r="BX102" s="35">
        <v>0</v>
      </c>
      <c r="BY102" s="35">
        <v>0</v>
      </c>
      <c r="BZ102" s="35">
        <v>0</v>
      </c>
      <c r="CA102" s="35">
        <v>0</v>
      </c>
      <c r="CB102" s="35">
        <v>0</v>
      </c>
      <c r="CC102" s="35">
        <v>0</v>
      </c>
      <c r="CD102" s="35">
        <v>0</v>
      </c>
      <c r="CE102" s="35">
        <v>0</v>
      </c>
      <c r="CF102" s="35">
        <v>0</v>
      </c>
      <c r="CG102" s="35">
        <v>0</v>
      </c>
      <c r="CH102" s="35">
        <v>0</v>
      </c>
      <c r="CI102" s="35" t="s">
        <v>193</v>
      </c>
      <c r="CJ102" s="35" t="s">
        <v>193</v>
      </c>
      <c r="CK102" s="35">
        <v>0</v>
      </c>
      <c r="CL102" s="35">
        <v>0</v>
      </c>
      <c r="CM102" s="35">
        <v>0</v>
      </c>
      <c r="CN102" s="35">
        <v>0</v>
      </c>
      <c r="CO102" s="35" t="s">
        <v>193</v>
      </c>
      <c r="CP102" s="35" t="s">
        <v>193</v>
      </c>
      <c r="CQ102" s="35" t="s">
        <v>193</v>
      </c>
      <c r="CR102" s="35" t="s">
        <v>193</v>
      </c>
      <c r="CS102" s="35" t="s">
        <v>193</v>
      </c>
      <c r="CT102" s="35" t="s">
        <v>193</v>
      </c>
      <c r="CU102" s="35">
        <v>0</v>
      </c>
      <c r="CV102" s="35">
        <v>0</v>
      </c>
      <c r="CW102" s="35">
        <v>0</v>
      </c>
      <c r="CX102" s="35">
        <v>0</v>
      </c>
      <c r="CY102" s="35">
        <v>0</v>
      </c>
      <c r="CZ102" s="35">
        <v>0</v>
      </c>
      <c r="DA102" s="35">
        <v>0</v>
      </c>
      <c r="DB102" s="35">
        <v>0</v>
      </c>
      <c r="DC102" s="35">
        <v>0</v>
      </c>
      <c r="DD102" s="35">
        <v>0</v>
      </c>
      <c r="DE102" s="35">
        <v>0</v>
      </c>
      <c r="DF102" s="35">
        <v>0</v>
      </c>
    </row>
    <row r="103" spans="1:110" ht="18.75" hidden="1">
      <c r="A103" s="28" t="s">
        <v>177</v>
      </c>
      <c r="B103" s="33" t="s">
        <v>251</v>
      </c>
      <c r="C103" s="42" t="s">
        <v>200</v>
      </c>
      <c r="D103" s="35"/>
      <c r="E103" s="35" t="s">
        <v>193</v>
      </c>
      <c r="F103" s="35" t="s">
        <v>193</v>
      </c>
      <c r="G103" s="35"/>
      <c r="H103" s="35"/>
      <c r="I103" s="35"/>
      <c r="J103" s="35"/>
      <c r="K103" s="35"/>
      <c r="L103" s="35"/>
      <c r="M103" s="35" t="s">
        <v>193</v>
      </c>
      <c r="N103" s="35" t="s">
        <v>193</v>
      </c>
      <c r="O103" s="35"/>
      <c r="P103" s="35"/>
      <c r="Q103" s="35"/>
      <c r="R103" s="35"/>
      <c r="S103" s="35"/>
      <c r="T103" s="35"/>
      <c r="U103" s="35" t="s">
        <v>193</v>
      </c>
      <c r="V103" s="35" t="s">
        <v>193</v>
      </c>
      <c r="W103" s="35"/>
      <c r="X103" s="35"/>
      <c r="Y103" s="35"/>
      <c r="Z103" s="35"/>
      <c r="AA103" s="35"/>
      <c r="AB103" s="35"/>
      <c r="AC103" s="35" t="s">
        <v>193</v>
      </c>
      <c r="AD103" s="35" t="s">
        <v>193</v>
      </c>
      <c r="AE103" s="35"/>
      <c r="AF103" s="35"/>
      <c r="AG103" s="35"/>
      <c r="AH103" s="35"/>
      <c r="AI103" s="35"/>
      <c r="AJ103" s="35"/>
      <c r="AK103" s="35" t="s">
        <v>193</v>
      </c>
      <c r="AL103" s="35" t="s">
        <v>193</v>
      </c>
      <c r="AM103" s="35" t="s">
        <v>193</v>
      </c>
      <c r="AN103" s="35" t="s">
        <v>193</v>
      </c>
      <c r="AO103" s="35" t="s">
        <v>193</v>
      </c>
      <c r="AP103" s="35" t="s">
        <v>193</v>
      </c>
      <c r="AQ103" s="35" t="s">
        <v>193</v>
      </c>
      <c r="AR103" s="35" t="s">
        <v>193</v>
      </c>
      <c r="AS103" s="35" t="s">
        <v>193</v>
      </c>
      <c r="AT103" s="35" t="s">
        <v>193</v>
      </c>
      <c r="AU103" s="35"/>
      <c r="AV103" s="35"/>
      <c r="AW103" s="35"/>
      <c r="AX103" s="35"/>
      <c r="AY103" s="35"/>
      <c r="AZ103" s="35"/>
      <c r="BA103" s="35"/>
      <c r="BB103" s="35"/>
      <c r="BC103" s="35" t="s">
        <v>193</v>
      </c>
      <c r="BD103" s="35" t="s">
        <v>193</v>
      </c>
      <c r="BE103" s="35"/>
      <c r="BF103" s="35"/>
      <c r="BG103" s="35"/>
      <c r="BH103" s="35"/>
      <c r="BI103" s="35"/>
      <c r="BJ103" s="35"/>
      <c r="BK103" s="35"/>
      <c r="BL103" s="35"/>
      <c r="BM103" s="35"/>
      <c r="BN103" s="35"/>
      <c r="BO103" s="35" t="s">
        <v>193</v>
      </c>
      <c r="BP103" s="35" t="s">
        <v>193</v>
      </c>
      <c r="BQ103" s="35"/>
      <c r="BR103" s="35"/>
      <c r="BS103" s="35"/>
      <c r="BT103" s="35"/>
      <c r="BU103" s="35"/>
      <c r="BV103" s="35"/>
      <c r="BW103" s="35"/>
      <c r="BX103" s="35"/>
      <c r="BY103" s="35"/>
      <c r="BZ103" s="35"/>
      <c r="CA103" s="35" t="s">
        <v>193</v>
      </c>
      <c r="CB103" s="35" t="s">
        <v>193</v>
      </c>
      <c r="CC103" s="35"/>
      <c r="CD103" s="35"/>
      <c r="CE103" s="35"/>
      <c r="CF103" s="35"/>
      <c r="CG103" s="35"/>
      <c r="CH103" s="35"/>
      <c r="CI103" s="35" t="s">
        <v>193</v>
      </c>
      <c r="CJ103" s="35" t="s">
        <v>193</v>
      </c>
      <c r="CK103" s="35" t="s">
        <v>193</v>
      </c>
      <c r="CL103" s="35" t="s">
        <v>193</v>
      </c>
      <c r="CM103" s="35" t="s">
        <v>193</v>
      </c>
      <c r="CN103" s="35" t="s">
        <v>193</v>
      </c>
      <c r="CO103" s="35" t="s">
        <v>193</v>
      </c>
      <c r="CP103" s="35" t="s">
        <v>193</v>
      </c>
      <c r="CQ103" s="35" t="s">
        <v>193</v>
      </c>
      <c r="CR103" s="35" t="s">
        <v>193</v>
      </c>
      <c r="CS103" s="35" t="s">
        <v>193</v>
      </c>
      <c r="CT103" s="35" t="s">
        <v>193</v>
      </c>
      <c r="CU103" s="35" t="s">
        <v>193</v>
      </c>
      <c r="CV103" s="35" t="s">
        <v>193</v>
      </c>
      <c r="CW103" s="35" t="s">
        <v>193</v>
      </c>
      <c r="CX103" s="35" t="s">
        <v>193</v>
      </c>
      <c r="CY103" s="35" t="s">
        <v>193</v>
      </c>
      <c r="CZ103" s="35" t="s">
        <v>193</v>
      </c>
      <c r="DA103" s="35" t="s">
        <v>193</v>
      </c>
      <c r="DB103" s="35" t="s">
        <v>193</v>
      </c>
      <c r="DC103" s="35" t="s">
        <v>193</v>
      </c>
      <c r="DD103" s="35" t="s">
        <v>193</v>
      </c>
      <c r="DE103" s="35" t="s">
        <v>193</v>
      </c>
      <c r="DF103" s="35" t="s">
        <v>193</v>
      </c>
    </row>
    <row r="104" spans="1:110" ht="18.75" hidden="1">
      <c r="A104" s="28" t="s">
        <v>177</v>
      </c>
      <c r="B104" s="33" t="s">
        <v>251</v>
      </c>
      <c r="C104" s="42" t="s">
        <v>200</v>
      </c>
      <c r="D104" s="35"/>
      <c r="E104" s="35" t="s">
        <v>193</v>
      </c>
      <c r="F104" s="35" t="s">
        <v>193</v>
      </c>
      <c r="G104" s="35"/>
      <c r="H104" s="35"/>
      <c r="I104" s="35"/>
      <c r="J104" s="35"/>
      <c r="K104" s="35"/>
      <c r="L104" s="35"/>
      <c r="M104" s="35" t="s">
        <v>193</v>
      </c>
      <c r="N104" s="35" t="s">
        <v>193</v>
      </c>
      <c r="O104" s="35"/>
      <c r="P104" s="35"/>
      <c r="Q104" s="35"/>
      <c r="R104" s="35"/>
      <c r="S104" s="35"/>
      <c r="T104" s="35"/>
      <c r="U104" s="35" t="s">
        <v>193</v>
      </c>
      <c r="V104" s="35" t="s">
        <v>193</v>
      </c>
      <c r="W104" s="35"/>
      <c r="X104" s="35"/>
      <c r="Y104" s="35"/>
      <c r="Z104" s="35"/>
      <c r="AA104" s="35"/>
      <c r="AB104" s="35"/>
      <c r="AC104" s="35" t="s">
        <v>193</v>
      </c>
      <c r="AD104" s="35" t="s">
        <v>193</v>
      </c>
      <c r="AE104" s="35"/>
      <c r="AF104" s="35"/>
      <c r="AG104" s="35"/>
      <c r="AH104" s="35"/>
      <c r="AI104" s="35"/>
      <c r="AJ104" s="35"/>
      <c r="AK104" s="35" t="s">
        <v>193</v>
      </c>
      <c r="AL104" s="35" t="s">
        <v>193</v>
      </c>
      <c r="AM104" s="35" t="s">
        <v>193</v>
      </c>
      <c r="AN104" s="35" t="s">
        <v>193</v>
      </c>
      <c r="AO104" s="35" t="s">
        <v>193</v>
      </c>
      <c r="AP104" s="35" t="s">
        <v>193</v>
      </c>
      <c r="AQ104" s="35" t="s">
        <v>193</v>
      </c>
      <c r="AR104" s="35" t="s">
        <v>193</v>
      </c>
      <c r="AS104" s="35" t="s">
        <v>193</v>
      </c>
      <c r="AT104" s="35" t="s">
        <v>193</v>
      </c>
      <c r="AU104" s="35"/>
      <c r="AV104" s="35"/>
      <c r="AW104" s="35"/>
      <c r="AX104" s="35"/>
      <c r="AY104" s="35"/>
      <c r="AZ104" s="35"/>
      <c r="BA104" s="35"/>
      <c r="BB104" s="35"/>
      <c r="BC104" s="35" t="s">
        <v>193</v>
      </c>
      <c r="BD104" s="35" t="s">
        <v>193</v>
      </c>
      <c r="BE104" s="35"/>
      <c r="BF104" s="35"/>
      <c r="BG104" s="35"/>
      <c r="BH104" s="35"/>
      <c r="BI104" s="35"/>
      <c r="BJ104" s="35"/>
      <c r="BK104" s="35"/>
      <c r="BL104" s="35"/>
      <c r="BM104" s="35"/>
      <c r="BN104" s="35"/>
      <c r="BO104" s="35" t="s">
        <v>193</v>
      </c>
      <c r="BP104" s="35" t="s">
        <v>193</v>
      </c>
      <c r="BQ104" s="35"/>
      <c r="BR104" s="35"/>
      <c r="BS104" s="35"/>
      <c r="BT104" s="35"/>
      <c r="BU104" s="35"/>
      <c r="BV104" s="35"/>
      <c r="BW104" s="35"/>
      <c r="BX104" s="35"/>
      <c r="BY104" s="35"/>
      <c r="BZ104" s="35"/>
      <c r="CA104" s="35" t="s">
        <v>193</v>
      </c>
      <c r="CB104" s="35" t="s">
        <v>193</v>
      </c>
      <c r="CC104" s="35"/>
      <c r="CD104" s="35"/>
      <c r="CE104" s="35"/>
      <c r="CF104" s="35"/>
      <c r="CG104" s="35"/>
      <c r="CH104" s="35"/>
      <c r="CI104" s="35" t="s">
        <v>193</v>
      </c>
      <c r="CJ104" s="35" t="s">
        <v>193</v>
      </c>
      <c r="CK104" s="35" t="s">
        <v>193</v>
      </c>
      <c r="CL104" s="35" t="s">
        <v>193</v>
      </c>
      <c r="CM104" s="35" t="s">
        <v>193</v>
      </c>
      <c r="CN104" s="35" t="s">
        <v>193</v>
      </c>
      <c r="CO104" s="35" t="s">
        <v>193</v>
      </c>
      <c r="CP104" s="35" t="s">
        <v>193</v>
      </c>
      <c r="CQ104" s="35" t="s">
        <v>193</v>
      </c>
      <c r="CR104" s="35" t="s">
        <v>193</v>
      </c>
      <c r="CS104" s="35" t="s">
        <v>193</v>
      </c>
      <c r="CT104" s="35" t="s">
        <v>193</v>
      </c>
      <c r="CU104" s="35" t="s">
        <v>193</v>
      </c>
      <c r="CV104" s="35" t="s">
        <v>193</v>
      </c>
      <c r="CW104" s="35" t="s">
        <v>193</v>
      </c>
      <c r="CX104" s="35" t="s">
        <v>193</v>
      </c>
      <c r="CY104" s="35" t="s">
        <v>193</v>
      </c>
      <c r="CZ104" s="35" t="s">
        <v>193</v>
      </c>
      <c r="DA104" s="35" t="s">
        <v>193</v>
      </c>
      <c r="DB104" s="35" t="s">
        <v>193</v>
      </c>
      <c r="DC104" s="35" t="s">
        <v>193</v>
      </c>
      <c r="DD104" s="35" t="s">
        <v>193</v>
      </c>
      <c r="DE104" s="35" t="s">
        <v>193</v>
      </c>
      <c r="DF104" s="35" t="s">
        <v>193</v>
      </c>
    </row>
    <row r="105" spans="1:110" ht="18.75" hidden="1">
      <c r="A105" s="28" t="s">
        <v>177</v>
      </c>
      <c r="B105" s="33" t="s">
        <v>201</v>
      </c>
      <c r="C105" s="34" t="s">
        <v>201</v>
      </c>
      <c r="D105" s="35"/>
      <c r="E105" s="35" t="s">
        <v>193</v>
      </c>
      <c r="F105" s="35" t="s">
        <v>193</v>
      </c>
      <c r="G105" s="35"/>
      <c r="H105" s="35"/>
      <c r="I105" s="35"/>
      <c r="J105" s="35"/>
      <c r="K105" s="35"/>
      <c r="L105" s="35"/>
      <c r="M105" s="35" t="s">
        <v>193</v>
      </c>
      <c r="N105" s="35" t="s">
        <v>193</v>
      </c>
      <c r="O105" s="35"/>
      <c r="P105" s="35"/>
      <c r="Q105" s="35"/>
      <c r="R105" s="35"/>
      <c r="S105" s="35"/>
      <c r="T105" s="35"/>
      <c r="U105" s="35" t="s">
        <v>193</v>
      </c>
      <c r="V105" s="35" t="s">
        <v>193</v>
      </c>
      <c r="W105" s="35"/>
      <c r="X105" s="35"/>
      <c r="Y105" s="35"/>
      <c r="Z105" s="35"/>
      <c r="AA105" s="35"/>
      <c r="AB105" s="35"/>
      <c r="AC105" s="35" t="s">
        <v>193</v>
      </c>
      <c r="AD105" s="35" t="s">
        <v>193</v>
      </c>
      <c r="AE105" s="35"/>
      <c r="AF105" s="35"/>
      <c r="AG105" s="35"/>
      <c r="AH105" s="35"/>
      <c r="AI105" s="35"/>
      <c r="AJ105" s="35"/>
      <c r="AK105" s="35" t="s">
        <v>193</v>
      </c>
      <c r="AL105" s="35" t="s">
        <v>193</v>
      </c>
      <c r="AM105" s="35" t="s">
        <v>193</v>
      </c>
      <c r="AN105" s="35" t="s">
        <v>193</v>
      </c>
      <c r="AO105" s="35" t="s">
        <v>193</v>
      </c>
      <c r="AP105" s="35" t="s">
        <v>193</v>
      </c>
      <c r="AQ105" s="35" t="s">
        <v>193</v>
      </c>
      <c r="AR105" s="35" t="s">
        <v>193</v>
      </c>
      <c r="AS105" s="35" t="s">
        <v>193</v>
      </c>
      <c r="AT105" s="35" t="s">
        <v>193</v>
      </c>
      <c r="AU105" s="35"/>
      <c r="AV105" s="35"/>
      <c r="AW105" s="35"/>
      <c r="AX105" s="35"/>
      <c r="AY105" s="35"/>
      <c r="AZ105" s="35"/>
      <c r="BA105" s="35"/>
      <c r="BB105" s="35"/>
      <c r="BC105" s="35" t="s">
        <v>193</v>
      </c>
      <c r="BD105" s="35" t="s">
        <v>193</v>
      </c>
      <c r="BE105" s="35"/>
      <c r="BF105" s="35"/>
      <c r="BG105" s="35"/>
      <c r="BH105" s="35"/>
      <c r="BI105" s="35"/>
      <c r="BJ105" s="35"/>
      <c r="BK105" s="35"/>
      <c r="BL105" s="35"/>
      <c r="BM105" s="35"/>
      <c r="BN105" s="35"/>
      <c r="BO105" s="35" t="s">
        <v>193</v>
      </c>
      <c r="BP105" s="35" t="s">
        <v>193</v>
      </c>
      <c r="BQ105" s="35"/>
      <c r="BR105" s="35"/>
      <c r="BS105" s="35"/>
      <c r="BT105" s="35"/>
      <c r="BU105" s="35"/>
      <c r="BV105" s="35"/>
      <c r="BW105" s="35"/>
      <c r="BX105" s="35"/>
      <c r="BY105" s="35"/>
      <c r="BZ105" s="35"/>
      <c r="CA105" s="35" t="s">
        <v>193</v>
      </c>
      <c r="CB105" s="35" t="s">
        <v>193</v>
      </c>
      <c r="CC105" s="35"/>
      <c r="CD105" s="35"/>
      <c r="CE105" s="35"/>
      <c r="CF105" s="35"/>
      <c r="CG105" s="35"/>
      <c r="CH105" s="35"/>
      <c r="CI105" s="35" t="s">
        <v>193</v>
      </c>
      <c r="CJ105" s="35" t="s">
        <v>193</v>
      </c>
      <c r="CK105" s="35" t="s">
        <v>193</v>
      </c>
      <c r="CL105" s="35" t="s">
        <v>193</v>
      </c>
      <c r="CM105" s="35" t="s">
        <v>193</v>
      </c>
      <c r="CN105" s="35" t="s">
        <v>193</v>
      </c>
      <c r="CO105" s="35" t="s">
        <v>193</v>
      </c>
      <c r="CP105" s="35" t="s">
        <v>193</v>
      </c>
      <c r="CQ105" s="35" t="s">
        <v>193</v>
      </c>
      <c r="CR105" s="35" t="s">
        <v>193</v>
      </c>
      <c r="CS105" s="35" t="s">
        <v>193</v>
      </c>
      <c r="CT105" s="35" t="s">
        <v>193</v>
      </c>
      <c r="CU105" s="35" t="s">
        <v>193</v>
      </c>
      <c r="CV105" s="35" t="s">
        <v>193</v>
      </c>
      <c r="CW105" s="35" t="s">
        <v>193</v>
      </c>
      <c r="CX105" s="35" t="s">
        <v>193</v>
      </c>
      <c r="CY105" s="35" t="s">
        <v>193</v>
      </c>
      <c r="CZ105" s="35" t="s">
        <v>193</v>
      </c>
      <c r="DA105" s="35" t="s">
        <v>193</v>
      </c>
      <c r="DB105" s="35" t="s">
        <v>193</v>
      </c>
      <c r="DC105" s="35" t="s">
        <v>193</v>
      </c>
      <c r="DD105" s="35" t="s">
        <v>193</v>
      </c>
      <c r="DE105" s="35" t="s">
        <v>193</v>
      </c>
      <c r="DF105" s="35" t="s">
        <v>193</v>
      </c>
    </row>
    <row r="106" spans="1:110" ht="37.5">
      <c r="A106" s="21"/>
      <c r="B106" s="33" t="s">
        <v>253</v>
      </c>
      <c r="C106" s="34" t="s">
        <v>254</v>
      </c>
      <c r="D106" s="35" t="s">
        <v>174</v>
      </c>
      <c r="E106" s="35">
        <v>0</v>
      </c>
      <c r="F106" s="35">
        <v>0</v>
      </c>
      <c r="G106" s="35">
        <v>0</v>
      </c>
      <c r="H106" s="35">
        <v>0</v>
      </c>
      <c r="I106" s="35">
        <v>0</v>
      </c>
      <c r="J106" s="35">
        <v>0</v>
      </c>
      <c r="K106" s="35">
        <v>0</v>
      </c>
      <c r="L106" s="35">
        <v>0</v>
      </c>
      <c r="M106" s="35">
        <v>0</v>
      </c>
      <c r="N106" s="35">
        <v>0</v>
      </c>
      <c r="O106" s="35">
        <v>0</v>
      </c>
      <c r="P106" s="35">
        <v>0</v>
      </c>
      <c r="Q106" s="35">
        <v>0</v>
      </c>
      <c r="R106" s="35">
        <v>0</v>
      </c>
      <c r="S106" s="35">
        <v>0</v>
      </c>
      <c r="T106" s="35">
        <v>0</v>
      </c>
      <c r="U106" s="35">
        <v>0</v>
      </c>
      <c r="V106" s="35">
        <v>0</v>
      </c>
      <c r="W106" s="35">
        <v>0</v>
      </c>
      <c r="X106" s="35">
        <v>0</v>
      </c>
      <c r="Y106" s="35">
        <v>0</v>
      </c>
      <c r="Z106" s="35">
        <v>0</v>
      </c>
      <c r="AA106" s="35">
        <v>0</v>
      </c>
      <c r="AB106" s="35">
        <v>0</v>
      </c>
      <c r="AC106" s="35">
        <v>0</v>
      </c>
      <c r="AD106" s="35">
        <v>0</v>
      </c>
      <c r="AE106" s="35">
        <v>0</v>
      </c>
      <c r="AF106" s="35">
        <v>0</v>
      </c>
      <c r="AG106" s="35">
        <v>0</v>
      </c>
      <c r="AH106" s="35">
        <v>0</v>
      </c>
      <c r="AI106" s="35">
        <v>0</v>
      </c>
      <c r="AJ106" s="35">
        <v>0</v>
      </c>
      <c r="AK106" s="35">
        <v>0</v>
      </c>
      <c r="AL106" s="35">
        <v>0</v>
      </c>
      <c r="AM106" s="35">
        <v>0</v>
      </c>
      <c r="AN106" s="35">
        <v>0</v>
      </c>
      <c r="AO106" s="35">
        <v>0</v>
      </c>
      <c r="AP106" s="35">
        <v>0</v>
      </c>
      <c r="AQ106" s="35">
        <v>0</v>
      </c>
      <c r="AR106" s="35">
        <v>0</v>
      </c>
      <c r="AS106" s="35">
        <v>0</v>
      </c>
      <c r="AT106" s="35">
        <v>0</v>
      </c>
      <c r="AU106" s="35">
        <v>0</v>
      </c>
      <c r="AV106" s="35">
        <v>0</v>
      </c>
      <c r="AW106" s="35">
        <v>0</v>
      </c>
      <c r="AX106" s="35">
        <v>0</v>
      </c>
      <c r="AY106" s="35">
        <v>0</v>
      </c>
      <c r="AZ106" s="35">
        <v>0</v>
      </c>
      <c r="BA106" s="35">
        <v>0</v>
      </c>
      <c r="BB106" s="35">
        <v>0</v>
      </c>
      <c r="BC106" s="35">
        <v>0</v>
      </c>
      <c r="BD106" s="35">
        <v>0</v>
      </c>
      <c r="BE106" s="35">
        <v>0</v>
      </c>
      <c r="BF106" s="35">
        <v>0</v>
      </c>
      <c r="BG106" s="35">
        <v>0</v>
      </c>
      <c r="BH106" s="35">
        <v>0</v>
      </c>
      <c r="BI106" s="35">
        <v>0</v>
      </c>
      <c r="BJ106" s="35">
        <v>0</v>
      </c>
      <c r="BK106" s="35">
        <v>0</v>
      </c>
      <c r="BL106" s="35">
        <v>0</v>
      </c>
      <c r="BM106" s="35">
        <v>0</v>
      </c>
      <c r="BN106" s="35">
        <v>0</v>
      </c>
      <c r="BO106" s="35">
        <v>0</v>
      </c>
      <c r="BP106" s="35">
        <v>0</v>
      </c>
      <c r="BQ106" s="35">
        <v>0</v>
      </c>
      <c r="BR106" s="35">
        <v>0</v>
      </c>
      <c r="BS106" s="35">
        <v>0</v>
      </c>
      <c r="BT106" s="35">
        <v>0</v>
      </c>
      <c r="BU106" s="35">
        <v>0</v>
      </c>
      <c r="BV106" s="35">
        <v>0</v>
      </c>
      <c r="BW106" s="35">
        <v>0</v>
      </c>
      <c r="BX106" s="35">
        <v>0</v>
      </c>
      <c r="BY106" s="35">
        <v>0</v>
      </c>
      <c r="BZ106" s="35">
        <v>0</v>
      </c>
      <c r="CA106" s="35">
        <v>0</v>
      </c>
      <c r="CB106" s="35">
        <v>0</v>
      </c>
      <c r="CC106" s="35">
        <v>0</v>
      </c>
      <c r="CD106" s="35">
        <v>0</v>
      </c>
      <c r="CE106" s="35">
        <v>0</v>
      </c>
      <c r="CF106" s="35">
        <v>0</v>
      </c>
      <c r="CG106" s="35">
        <v>0</v>
      </c>
      <c r="CH106" s="35">
        <v>0</v>
      </c>
      <c r="CI106" s="35" t="s">
        <v>193</v>
      </c>
      <c r="CJ106" s="35" t="s">
        <v>193</v>
      </c>
      <c r="CK106" s="35">
        <v>0</v>
      </c>
      <c r="CL106" s="35">
        <v>0</v>
      </c>
      <c r="CM106" s="35">
        <v>0</v>
      </c>
      <c r="CN106" s="35">
        <v>0</v>
      </c>
      <c r="CO106" s="35" t="s">
        <v>193</v>
      </c>
      <c r="CP106" s="35" t="s">
        <v>193</v>
      </c>
      <c r="CQ106" s="35" t="s">
        <v>193</v>
      </c>
      <c r="CR106" s="35" t="s">
        <v>193</v>
      </c>
      <c r="CS106" s="35" t="s">
        <v>193</v>
      </c>
      <c r="CT106" s="35" t="s">
        <v>193</v>
      </c>
      <c r="CU106" s="35">
        <v>0</v>
      </c>
      <c r="CV106" s="35">
        <v>0</v>
      </c>
      <c r="CW106" s="35">
        <v>0</v>
      </c>
      <c r="CX106" s="35">
        <v>0</v>
      </c>
      <c r="CY106" s="35">
        <v>0</v>
      </c>
      <c r="CZ106" s="35">
        <v>0</v>
      </c>
      <c r="DA106" s="35">
        <v>0</v>
      </c>
      <c r="DB106" s="35">
        <v>0</v>
      </c>
      <c r="DC106" s="35">
        <v>0</v>
      </c>
      <c r="DD106" s="35">
        <v>0</v>
      </c>
      <c r="DE106" s="35">
        <v>0</v>
      </c>
      <c r="DF106" s="35">
        <v>0</v>
      </c>
    </row>
    <row r="107" spans="1:110" ht="18.75" hidden="1">
      <c r="A107" s="28" t="s">
        <v>177</v>
      </c>
      <c r="B107" s="33" t="s">
        <v>253</v>
      </c>
      <c r="C107" s="42" t="s">
        <v>200</v>
      </c>
      <c r="D107" s="35"/>
      <c r="E107" s="35" t="s">
        <v>193</v>
      </c>
      <c r="F107" s="35" t="s">
        <v>193</v>
      </c>
      <c r="G107" s="35"/>
      <c r="H107" s="35"/>
      <c r="I107" s="35"/>
      <c r="J107" s="35"/>
      <c r="K107" s="35"/>
      <c r="L107" s="35"/>
      <c r="M107" s="35" t="s">
        <v>193</v>
      </c>
      <c r="N107" s="35" t="s">
        <v>193</v>
      </c>
      <c r="O107" s="35"/>
      <c r="P107" s="35"/>
      <c r="Q107" s="35"/>
      <c r="R107" s="35"/>
      <c r="S107" s="35"/>
      <c r="T107" s="35"/>
      <c r="U107" s="35" t="s">
        <v>193</v>
      </c>
      <c r="V107" s="35" t="s">
        <v>193</v>
      </c>
      <c r="W107" s="35"/>
      <c r="X107" s="35"/>
      <c r="Y107" s="35"/>
      <c r="Z107" s="35"/>
      <c r="AA107" s="35"/>
      <c r="AB107" s="35"/>
      <c r="AC107" s="35" t="s">
        <v>193</v>
      </c>
      <c r="AD107" s="35" t="s">
        <v>193</v>
      </c>
      <c r="AE107" s="35"/>
      <c r="AF107" s="35"/>
      <c r="AG107" s="35"/>
      <c r="AH107" s="35"/>
      <c r="AI107" s="35"/>
      <c r="AJ107" s="35"/>
      <c r="AK107" s="35" t="s">
        <v>193</v>
      </c>
      <c r="AL107" s="35" t="s">
        <v>193</v>
      </c>
      <c r="AM107" s="35" t="s">
        <v>193</v>
      </c>
      <c r="AN107" s="35" t="s">
        <v>193</v>
      </c>
      <c r="AO107" s="35" t="s">
        <v>193</v>
      </c>
      <c r="AP107" s="35" t="s">
        <v>193</v>
      </c>
      <c r="AQ107" s="35" t="s">
        <v>193</v>
      </c>
      <c r="AR107" s="35" t="s">
        <v>193</v>
      </c>
      <c r="AS107" s="35" t="s">
        <v>193</v>
      </c>
      <c r="AT107" s="35" t="s">
        <v>193</v>
      </c>
      <c r="AU107" s="35"/>
      <c r="AV107" s="35"/>
      <c r="AW107" s="35"/>
      <c r="AX107" s="35"/>
      <c r="AY107" s="35"/>
      <c r="AZ107" s="35"/>
      <c r="BA107" s="35"/>
      <c r="BB107" s="35"/>
      <c r="BC107" s="35" t="s">
        <v>193</v>
      </c>
      <c r="BD107" s="35" t="s">
        <v>193</v>
      </c>
      <c r="BE107" s="35"/>
      <c r="BF107" s="35"/>
      <c r="BG107" s="35"/>
      <c r="BH107" s="35"/>
      <c r="BI107" s="35"/>
      <c r="BJ107" s="35"/>
      <c r="BK107" s="35"/>
      <c r="BL107" s="35"/>
      <c r="BM107" s="35"/>
      <c r="BN107" s="35"/>
      <c r="BO107" s="35" t="s">
        <v>193</v>
      </c>
      <c r="BP107" s="35" t="s">
        <v>193</v>
      </c>
      <c r="BQ107" s="35"/>
      <c r="BR107" s="35"/>
      <c r="BS107" s="35"/>
      <c r="BT107" s="35"/>
      <c r="BU107" s="35"/>
      <c r="BV107" s="35"/>
      <c r="BW107" s="35"/>
      <c r="BX107" s="35"/>
      <c r="BY107" s="35"/>
      <c r="BZ107" s="35"/>
      <c r="CA107" s="35" t="s">
        <v>193</v>
      </c>
      <c r="CB107" s="35" t="s">
        <v>193</v>
      </c>
      <c r="CC107" s="35"/>
      <c r="CD107" s="35"/>
      <c r="CE107" s="35"/>
      <c r="CF107" s="35"/>
      <c r="CG107" s="35"/>
      <c r="CH107" s="35"/>
      <c r="CI107" s="35" t="s">
        <v>193</v>
      </c>
      <c r="CJ107" s="35" t="s">
        <v>193</v>
      </c>
      <c r="CK107" s="35" t="s">
        <v>193</v>
      </c>
      <c r="CL107" s="35" t="s">
        <v>193</v>
      </c>
      <c r="CM107" s="35" t="s">
        <v>193</v>
      </c>
      <c r="CN107" s="35" t="s">
        <v>193</v>
      </c>
      <c r="CO107" s="35" t="s">
        <v>193</v>
      </c>
      <c r="CP107" s="35" t="s">
        <v>193</v>
      </c>
      <c r="CQ107" s="35" t="s">
        <v>193</v>
      </c>
      <c r="CR107" s="35" t="s">
        <v>193</v>
      </c>
      <c r="CS107" s="35" t="s">
        <v>193</v>
      </c>
      <c r="CT107" s="35" t="s">
        <v>193</v>
      </c>
      <c r="CU107" s="35" t="s">
        <v>193</v>
      </c>
      <c r="CV107" s="35" t="s">
        <v>193</v>
      </c>
      <c r="CW107" s="35" t="s">
        <v>193</v>
      </c>
      <c r="CX107" s="35" t="s">
        <v>193</v>
      </c>
      <c r="CY107" s="35" t="s">
        <v>193</v>
      </c>
      <c r="CZ107" s="35" t="s">
        <v>193</v>
      </c>
      <c r="DA107" s="35" t="s">
        <v>193</v>
      </c>
      <c r="DB107" s="35" t="s">
        <v>193</v>
      </c>
      <c r="DC107" s="35" t="s">
        <v>193</v>
      </c>
      <c r="DD107" s="35" t="s">
        <v>193</v>
      </c>
      <c r="DE107" s="35" t="s">
        <v>193</v>
      </c>
      <c r="DF107" s="35" t="s">
        <v>193</v>
      </c>
    </row>
    <row r="108" spans="1:110" ht="18.75" hidden="1">
      <c r="A108" s="28" t="s">
        <v>177</v>
      </c>
      <c r="B108" s="33" t="s">
        <v>253</v>
      </c>
      <c r="C108" s="42" t="s">
        <v>200</v>
      </c>
      <c r="D108" s="35"/>
      <c r="E108" s="35" t="s">
        <v>193</v>
      </c>
      <c r="F108" s="35" t="s">
        <v>193</v>
      </c>
      <c r="G108" s="35"/>
      <c r="H108" s="35"/>
      <c r="I108" s="35"/>
      <c r="J108" s="35"/>
      <c r="K108" s="35"/>
      <c r="L108" s="35"/>
      <c r="M108" s="35" t="s">
        <v>193</v>
      </c>
      <c r="N108" s="35" t="s">
        <v>193</v>
      </c>
      <c r="O108" s="35"/>
      <c r="P108" s="35"/>
      <c r="Q108" s="35"/>
      <c r="R108" s="35"/>
      <c r="S108" s="35"/>
      <c r="T108" s="35"/>
      <c r="U108" s="35" t="s">
        <v>193</v>
      </c>
      <c r="V108" s="35" t="s">
        <v>193</v>
      </c>
      <c r="W108" s="35"/>
      <c r="X108" s="35"/>
      <c r="Y108" s="35"/>
      <c r="Z108" s="35"/>
      <c r="AA108" s="35"/>
      <c r="AB108" s="35"/>
      <c r="AC108" s="35" t="s">
        <v>193</v>
      </c>
      <c r="AD108" s="35" t="s">
        <v>193</v>
      </c>
      <c r="AE108" s="35"/>
      <c r="AF108" s="35"/>
      <c r="AG108" s="35"/>
      <c r="AH108" s="35"/>
      <c r="AI108" s="35"/>
      <c r="AJ108" s="35"/>
      <c r="AK108" s="35" t="s">
        <v>193</v>
      </c>
      <c r="AL108" s="35" t="s">
        <v>193</v>
      </c>
      <c r="AM108" s="35" t="s">
        <v>193</v>
      </c>
      <c r="AN108" s="35" t="s">
        <v>193</v>
      </c>
      <c r="AO108" s="35" t="s">
        <v>193</v>
      </c>
      <c r="AP108" s="35" t="s">
        <v>193</v>
      </c>
      <c r="AQ108" s="35" t="s">
        <v>193</v>
      </c>
      <c r="AR108" s="35" t="s">
        <v>193</v>
      </c>
      <c r="AS108" s="35" t="s">
        <v>193</v>
      </c>
      <c r="AT108" s="35" t="s">
        <v>193</v>
      </c>
      <c r="AU108" s="35"/>
      <c r="AV108" s="35"/>
      <c r="AW108" s="35"/>
      <c r="AX108" s="35"/>
      <c r="AY108" s="35"/>
      <c r="AZ108" s="35"/>
      <c r="BA108" s="35"/>
      <c r="BB108" s="35"/>
      <c r="BC108" s="35" t="s">
        <v>193</v>
      </c>
      <c r="BD108" s="35" t="s">
        <v>193</v>
      </c>
      <c r="BE108" s="35"/>
      <c r="BF108" s="35"/>
      <c r="BG108" s="35"/>
      <c r="BH108" s="35"/>
      <c r="BI108" s="35"/>
      <c r="BJ108" s="35"/>
      <c r="BK108" s="35"/>
      <c r="BL108" s="35"/>
      <c r="BM108" s="35"/>
      <c r="BN108" s="35"/>
      <c r="BO108" s="35" t="s">
        <v>193</v>
      </c>
      <c r="BP108" s="35" t="s">
        <v>193</v>
      </c>
      <c r="BQ108" s="35"/>
      <c r="BR108" s="35"/>
      <c r="BS108" s="35"/>
      <c r="BT108" s="35"/>
      <c r="BU108" s="35"/>
      <c r="BV108" s="35"/>
      <c r="BW108" s="35"/>
      <c r="BX108" s="35"/>
      <c r="BY108" s="35"/>
      <c r="BZ108" s="35"/>
      <c r="CA108" s="35" t="s">
        <v>193</v>
      </c>
      <c r="CB108" s="35" t="s">
        <v>193</v>
      </c>
      <c r="CC108" s="35"/>
      <c r="CD108" s="35"/>
      <c r="CE108" s="35"/>
      <c r="CF108" s="35"/>
      <c r="CG108" s="35"/>
      <c r="CH108" s="35"/>
      <c r="CI108" s="35" t="s">
        <v>193</v>
      </c>
      <c r="CJ108" s="35" t="s">
        <v>193</v>
      </c>
      <c r="CK108" s="35" t="s">
        <v>193</v>
      </c>
      <c r="CL108" s="35" t="s">
        <v>193</v>
      </c>
      <c r="CM108" s="35" t="s">
        <v>193</v>
      </c>
      <c r="CN108" s="35" t="s">
        <v>193</v>
      </c>
      <c r="CO108" s="35" t="s">
        <v>193</v>
      </c>
      <c r="CP108" s="35" t="s">
        <v>193</v>
      </c>
      <c r="CQ108" s="35" t="s">
        <v>193</v>
      </c>
      <c r="CR108" s="35" t="s">
        <v>193</v>
      </c>
      <c r="CS108" s="35" t="s">
        <v>193</v>
      </c>
      <c r="CT108" s="35" t="s">
        <v>193</v>
      </c>
      <c r="CU108" s="35" t="s">
        <v>193</v>
      </c>
      <c r="CV108" s="35" t="s">
        <v>193</v>
      </c>
      <c r="CW108" s="35" t="s">
        <v>193</v>
      </c>
      <c r="CX108" s="35" t="s">
        <v>193</v>
      </c>
      <c r="CY108" s="35" t="s">
        <v>193</v>
      </c>
      <c r="CZ108" s="35" t="s">
        <v>193</v>
      </c>
      <c r="DA108" s="35" t="s">
        <v>193</v>
      </c>
      <c r="DB108" s="35" t="s">
        <v>193</v>
      </c>
      <c r="DC108" s="35" t="s">
        <v>193</v>
      </c>
      <c r="DD108" s="35" t="s">
        <v>193</v>
      </c>
      <c r="DE108" s="35" t="s">
        <v>193</v>
      </c>
      <c r="DF108" s="35" t="s">
        <v>193</v>
      </c>
    </row>
    <row r="109" spans="1:110" ht="18.75" hidden="1">
      <c r="A109" s="28" t="s">
        <v>177</v>
      </c>
      <c r="B109" s="33" t="s">
        <v>201</v>
      </c>
      <c r="C109" s="34" t="s">
        <v>201</v>
      </c>
      <c r="D109" s="35"/>
      <c r="E109" s="35" t="s">
        <v>193</v>
      </c>
      <c r="F109" s="35" t="s">
        <v>193</v>
      </c>
      <c r="G109" s="35"/>
      <c r="H109" s="35"/>
      <c r="I109" s="35"/>
      <c r="J109" s="35"/>
      <c r="K109" s="35"/>
      <c r="L109" s="35"/>
      <c r="M109" s="35" t="s">
        <v>193</v>
      </c>
      <c r="N109" s="35" t="s">
        <v>193</v>
      </c>
      <c r="O109" s="35"/>
      <c r="P109" s="35"/>
      <c r="Q109" s="35"/>
      <c r="R109" s="35"/>
      <c r="S109" s="35"/>
      <c r="T109" s="35"/>
      <c r="U109" s="35" t="s">
        <v>193</v>
      </c>
      <c r="V109" s="35" t="s">
        <v>193</v>
      </c>
      <c r="W109" s="35"/>
      <c r="X109" s="35"/>
      <c r="Y109" s="35"/>
      <c r="Z109" s="35"/>
      <c r="AA109" s="35"/>
      <c r="AB109" s="35"/>
      <c r="AC109" s="35" t="s">
        <v>193</v>
      </c>
      <c r="AD109" s="35" t="s">
        <v>193</v>
      </c>
      <c r="AE109" s="35"/>
      <c r="AF109" s="35"/>
      <c r="AG109" s="35"/>
      <c r="AH109" s="35"/>
      <c r="AI109" s="35"/>
      <c r="AJ109" s="35"/>
      <c r="AK109" s="35" t="s">
        <v>193</v>
      </c>
      <c r="AL109" s="35" t="s">
        <v>193</v>
      </c>
      <c r="AM109" s="35" t="s">
        <v>193</v>
      </c>
      <c r="AN109" s="35" t="s">
        <v>193</v>
      </c>
      <c r="AO109" s="35" t="s">
        <v>193</v>
      </c>
      <c r="AP109" s="35" t="s">
        <v>193</v>
      </c>
      <c r="AQ109" s="35" t="s">
        <v>193</v>
      </c>
      <c r="AR109" s="35" t="s">
        <v>193</v>
      </c>
      <c r="AS109" s="35" t="s">
        <v>193</v>
      </c>
      <c r="AT109" s="35" t="s">
        <v>193</v>
      </c>
      <c r="AU109" s="35"/>
      <c r="AV109" s="35"/>
      <c r="AW109" s="35"/>
      <c r="AX109" s="35"/>
      <c r="AY109" s="35"/>
      <c r="AZ109" s="35"/>
      <c r="BA109" s="35"/>
      <c r="BB109" s="35"/>
      <c r="BC109" s="35" t="s">
        <v>193</v>
      </c>
      <c r="BD109" s="35" t="s">
        <v>193</v>
      </c>
      <c r="BE109" s="35"/>
      <c r="BF109" s="35"/>
      <c r="BG109" s="35"/>
      <c r="BH109" s="35"/>
      <c r="BI109" s="35"/>
      <c r="BJ109" s="35"/>
      <c r="BK109" s="35"/>
      <c r="BL109" s="35"/>
      <c r="BM109" s="35"/>
      <c r="BN109" s="35"/>
      <c r="BO109" s="35" t="s">
        <v>193</v>
      </c>
      <c r="BP109" s="35" t="s">
        <v>193</v>
      </c>
      <c r="BQ109" s="35"/>
      <c r="BR109" s="35"/>
      <c r="BS109" s="35"/>
      <c r="BT109" s="35"/>
      <c r="BU109" s="35"/>
      <c r="BV109" s="35"/>
      <c r="BW109" s="35"/>
      <c r="BX109" s="35"/>
      <c r="BY109" s="35"/>
      <c r="BZ109" s="35"/>
      <c r="CA109" s="35" t="s">
        <v>193</v>
      </c>
      <c r="CB109" s="35" t="s">
        <v>193</v>
      </c>
      <c r="CC109" s="35"/>
      <c r="CD109" s="35"/>
      <c r="CE109" s="35"/>
      <c r="CF109" s="35"/>
      <c r="CG109" s="35"/>
      <c r="CH109" s="35"/>
      <c r="CI109" s="35" t="s">
        <v>193</v>
      </c>
      <c r="CJ109" s="35" t="s">
        <v>193</v>
      </c>
      <c r="CK109" s="35" t="s">
        <v>193</v>
      </c>
      <c r="CL109" s="35" t="s">
        <v>193</v>
      </c>
      <c r="CM109" s="35" t="s">
        <v>193</v>
      </c>
      <c r="CN109" s="35" t="s">
        <v>193</v>
      </c>
      <c r="CO109" s="35" t="s">
        <v>193</v>
      </c>
      <c r="CP109" s="35" t="s">
        <v>193</v>
      </c>
      <c r="CQ109" s="35" t="s">
        <v>193</v>
      </c>
      <c r="CR109" s="35" t="s">
        <v>193</v>
      </c>
      <c r="CS109" s="35" t="s">
        <v>193</v>
      </c>
      <c r="CT109" s="35" t="s">
        <v>193</v>
      </c>
      <c r="CU109" s="35" t="s">
        <v>193</v>
      </c>
      <c r="CV109" s="35" t="s">
        <v>193</v>
      </c>
      <c r="CW109" s="35" t="s">
        <v>193</v>
      </c>
      <c r="CX109" s="35" t="s">
        <v>193</v>
      </c>
      <c r="CY109" s="35" t="s">
        <v>193</v>
      </c>
      <c r="CZ109" s="35" t="s">
        <v>193</v>
      </c>
      <c r="DA109" s="35" t="s">
        <v>193</v>
      </c>
      <c r="DB109" s="35" t="s">
        <v>193</v>
      </c>
      <c r="DC109" s="35" t="s">
        <v>193</v>
      </c>
      <c r="DD109" s="35" t="s">
        <v>193</v>
      </c>
      <c r="DE109" s="35" t="s">
        <v>193</v>
      </c>
      <c r="DF109" s="35" t="s">
        <v>193</v>
      </c>
    </row>
    <row r="110" spans="1:110" ht="37.5">
      <c r="A110" s="21"/>
      <c r="B110" s="33" t="s">
        <v>255</v>
      </c>
      <c r="C110" s="34" t="s">
        <v>256</v>
      </c>
      <c r="D110" s="35" t="s">
        <v>174</v>
      </c>
      <c r="E110" s="35">
        <v>0</v>
      </c>
      <c r="F110" s="35">
        <v>0</v>
      </c>
      <c r="G110" s="35">
        <v>0</v>
      </c>
      <c r="H110" s="35">
        <v>0</v>
      </c>
      <c r="I110" s="35">
        <v>0</v>
      </c>
      <c r="J110" s="35">
        <v>0</v>
      </c>
      <c r="K110" s="35">
        <v>0</v>
      </c>
      <c r="L110" s="35">
        <v>0</v>
      </c>
      <c r="M110" s="35">
        <v>0</v>
      </c>
      <c r="N110" s="35">
        <v>0</v>
      </c>
      <c r="O110" s="35">
        <v>0</v>
      </c>
      <c r="P110" s="35">
        <v>0</v>
      </c>
      <c r="Q110" s="35">
        <v>0</v>
      </c>
      <c r="R110" s="35">
        <v>0</v>
      </c>
      <c r="S110" s="35">
        <v>0</v>
      </c>
      <c r="T110" s="35">
        <v>0</v>
      </c>
      <c r="U110" s="35">
        <v>0</v>
      </c>
      <c r="V110" s="35">
        <v>0</v>
      </c>
      <c r="W110" s="35">
        <v>0</v>
      </c>
      <c r="X110" s="35">
        <v>0</v>
      </c>
      <c r="Y110" s="35">
        <v>0</v>
      </c>
      <c r="Z110" s="35">
        <v>0</v>
      </c>
      <c r="AA110" s="35">
        <v>0</v>
      </c>
      <c r="AB110" s="35">
        <v>0</v>
      </c>
      <c r="AC110" s="35">
        <v>0</v>
      </c>
      <c r="AD110" s="35">
        <v>0</v>
      </c>
      <c r="AE110" s="35">
        <v>0</v>
      </c>
      <c r="AF110" s="35">
        <v>0</v>
      </c>
      <c r="AG110" s="35">
        <v>0</v>
      </c>
      <c r="AH110" s="35">
        <v>0</v>
      </c>
      <c r="AI110" s="35">
        <v>0</v>
      </c>
      <c r="AJ110" s="35">
        <v>0</v>
      </c>
      <c r="AK110" s="35">
        <v>0</v>
      </c>
      <c r="AL110" s="35">
        <v>0</v>
      </c>
      <c r="AM110" s="35">
        <v>0</v>
      </c>
      <c r="AN110" s="35">
        <v>0</v>
      </c>
      <c r="AO110" s="35">
        <v>0</v>
      </c>
      <c r="AP110" s="35">
        <v>0</v>
      </c>
      <c r="AQ110" s="35">
        <v>0</v>
      </c>
      <c r="AR110" s="35">
        <v>0</v>
      </c>
      <c r="AS110" s="35">
        <v>0</v>
      </c>
      <c r="AT110" s="35">
        <v>0</v>
      </c>
      <c r="AU110" s="35">
        <v>0</v>
      </c>
      <c r="AV110" s="35">
        <v>0</v>
      </c>
      <c r="AW110" s="35">
        <v>0</v>
      </c>
      <c r="AX110" s="35">
        <v>0</v>
      </c>
      <c r="AY110" s="35">
        <v>0</v>
      </c>
      <c r="AZ110" s="35">
        <v>0</v>
      </c>
      <c r="BA110" s="35">
        <v>0</v>
      </c>
      <c r="BB110" s="35">
        <v>0</v>
      </c>
      <c r="BC110" s="35">
        <v>0</v>
      </c>
      <c r="BD110" s="35">
        <v>0</v>
      </c>
      <c r="BE110" s="35">
        <v>0</v>
      </c>
      <c r="BF110" s="35">
        <v>0</v>
      </c>
      <c r="BG110" s="35">
        <v>0</v>
      </c>
      <c r="BH110" s="35">
        <v>0</v>
      </c>
      <c r="BI110" s="35">
        <v>0</v>
      </c>
      <c r="BJ110" s="35">
        <v>0</v>
      </c>
      <c r="BK110" s="35">
        <v>0</v>
      </c>
      <c r="BL110" s="35">
        <v>0</v>
      </c>
      <c r="BM110" s="35">
        <v>0</v>
      </c>
      <c r="BN110" s="35">
        <v>0</v>
      </c>
      <c r="BO110" s="35">
        <v>0</v>
      </c>
      <c r="BP110" s="35">
        <v>0</v>
      </c>
      <c r="BQ110" s="35">
        <v>0</v>
      </c>
      <c r="BR110" s="35">
        <v>0</v>
      </c>
      <c r="BS110" s="35">
        <v>0</v>
      </c>
      <c r="BT110" s="35">
        <v>0</v>
      </c>
      <c r="BU110" s="35">
        <v>0</v>
      </c>
      <c r="BV110" s="35">
        <v>0</v>
      </c>
      <c r="BW110" s="35">
        <v>0</v>
      </c>
      <c r="BX110" s="35">
        <v>0</v>
      </c>
      <c r="BY110" s="35">
        <v>0</v>
      </c>
      <c r="BZ110" s="35">
        <v>0</v>
      </c>
      <c r="CA110" s="35">
        <v>0</v>
      </c>
      <c r="CB110" s="35">
        <v>0</v>
      </c>
      <c r="CC110" s="35">
        <v>0</v>
      </c>
      <c r="CD110" s="35">
        <v>0</v>
      </c>
      <c r="CE110" s="35">
        <v>0</v>
      </c>
      <c r="CF110" s="35">
        <v>0</v>
      </c>
      <c r="CG110" s="35">
        <v>0</v>
      </c>
      <c r="CH110" s="35">
        <v>0</v>
      </c>
      <c r="CI110" s="35" t="s">
        <v>193</v>
      </c>
      <c r="CJ110" s="35" t="s">
        <v>193</v>
      </c>
      <c r="CK110" s="35">
        <v>0</v>
      </c>
      <c r="CL110" s="35">
        <v>0</v>
      </c>
      <c r="CM110" s="35">
        <v>0</v>
      </c>
      <c r="CN110" s="35">
        <v>0</v>
      </c>
      <c r="CO110" s="35" t="s">
        <v>193</v>
      </c>
      <c r="CP110" s="35" t="s">
        <v>193</v>
      </c>
      <c r="CQ110" s="35" t="s">
        <v>193</v>
      </c>
      <c r="CR110" s="35" t="s">
        <v>193</v>
      </c>
      <c r="CS110" s="35" t="s">
        <v>193</v>
      </c>
      <c r="CT110" s="35" t="s">
        <v>193</v>
      </c>
      <c r="CU110" s="35">
        <v>0</v>
      </c>
      <c r="CV110" s="35">
        <v>0</v>
      </c>
      <c r="CW110" s="35">
        <v>0</v>
      </c>
      <c r="CX110" s="35">
        <v>0</v>
      </c>
      <c r="CY110" s="35">
        <v>0</v>
      </c>
      <c r="CZ110" s="35">
        <v>0</v>
      </c>
      <c r="DA110" s="35">
        <v>0</v>
      </c>
      <c r="DB110" s="35">
        <v>0</v>
      </c>
      <c r="DC110" s="35">
        <v>0</v>
      </c>
      <c r="DD110" s="35">
        <v>0</v>
      </c>
      <c r="DE110" s="35">
        <v>0</v>
      </c>
      <c r="DF110" s="35">
        <v>0</v>
      </c>
    </row>
    <row r="111" spans="1:110" ht="18.75" hidden="1">
      <c r="A111" s="28" t="s">
        <v>177</v>
      </c>
      <c r="B111" s="33" t="s">
        <v>255</v>
      </c>
      <c r="C111" s="42" t="s">
        <v>200</v>
      </c>
      <c r="D111" s="35"/>
      <c r="E111" s="35" t="s">
        <v>193</v>
      </c>
      <c r="F111" s="35" t="s">
        <v>193</v>
      </c>
      <c r="G111" s="35"/>
      <c r="H111" s="35"/>
      <c r="I111" s="35"/>
      <c r="J111" s="35"/>
      <c r="K111" s="35"/>
      <c r="L111" s="35"/>
      <c r="M111" s="35" t="s">
        <v>193</v>
      </c>
      <c r="N111" s="35" t="s">
        <v>193</v>
      </c>
      <c r="O111" s="35"/>
      <c r="P111" s="35"/>
      <c r="Q111" s="35"/>
      <c r="R111" s="35"/>
      <c r="S111" s="35"/>
      <c r="T111" s="35"/>
      <c r="U111" s="35" t="s">
        <v>193</v>
      </c>
      <c r="V111" s="35" t="s">
        <v>193</v>
      </c>
      <c r="W111" s="35"/>
      <c r="X111" s="35"/>
      <c r="Y111" s="35"/>
      <c r="Z111" s="35"/>
      <c r="AA111" s="35"/>
      <c r="AB111" s="35"/>
      <c r="AC111" s="35" t="s">
        <v>193</v>
      </c>
      <c r="AD111" s="35" t="s">
        <v>193</v>
      </c>
      <c r="AE111" s="35"/>
      <c r="AF111" s="35"/>
      <c r="AG111" s="35"/>
      <c r="AH111" s="35"/>
      <c r="AI111" s="35"/>
      <c r="AJ111" s="35"/>
      <c r="AK111" s="35" t="s">
        <v>193</v>
      </c>
      <c r="AL111" s="35" t="s">
        <v>193</v>
      </c>
      <c r="AM111" s="35" t="s">
        <v>193</v>
      </c>
      <c r="AN111" s="35" t="s">
        <v>193</v>
      </c>
      <c r="AO111" s="35" t="s">
        <v>193</v>
      </c>
      <c r="AP111" s="35" t="s">
        <v>193</v>
      </c>
      <c r="AQ111" s="35" t="s">
        <v>193</v>
      </c>
      <c r="AR111" s="35" t="s">
        <v>193</v>
      </c>
      <c r="AS111" s="35" t="s">
        <v>193</v>
      </c>
      <c r="AT111" s="35" t="s">
        <v>193</v>
      </c>
      <c r="AU111" s="35"/>
      <c r="AV111" s="35"/>
      <c r="AW111" s="35"/>
      <c r="AX111" s="35"/>
      <c r="AY111" s="35"/>
      <c r="AZ111" s="35"/>
      <c r="BA111" s="35"/>
      <c r="BB111" s="35"/>
      <c r="BC111" s="35" t="s">
        <v>193</v>
      </c>
      <c r="BD111" s="35" t="s">
        <v>193</v>
      </c>
      <c r="BE111" s="35"/>
      <c r="BF111" s="35"/>
      <c r="BG111" s="35"/>
      <c r="BH111" s="35"/>
      <c r="BI111" s="35"/>
      <c r="BJ111" s="35"/>
      <c r="BK111" s="35"/>
      <c r="BL111" s="35"/>
      <c r="BM111" s="35"/>
      <c r="BN111" s="35"/>
      <c r="BO111" s="35" t="s">
        <v>193</v>
      </c>
      <c r="BP111" s="35" t="s">
        <v>193</v>
      </c>
      <c r="BQ111" s="35"/>
      <c r="BR111" s="35"/>
      <c r="BS111" s="35"/>
      <c r="BT111" s="35"/>
      <c r="BU111" s="35"/>
      <c r="BV111" s="35"/>
      <c r="BW111" s="35"/>
      <c r="BX111" s="35"/>
      <c r="BY111" s="35"/>
      <c r="BZ111" s="35"/>
      <c r="CA111" s="35" t="s">
        <v>193</v>
      </c>
      <c r="CB111" s="35" t="s">
        <v>193</v>
      </c>
      <c r="CC111" s="35"/>
      <c r="CD111" s="35"/>
      <c r="CE111" s="35"/>
      <c r="CF111" s="35"/>
      <c r="CG111" s="35"/>
      <c r="CH111" s="35"/>
      <c r="CI111" s="35" t="s">
        <v>193</v>
      </c>
      <c r="CJ111" s="35" t="s">
        <v>193</v>
      </c>
      <c r="CK111" s="35" t="s">
        <v>193</v>
      </c>
      <c r="CL111" s="35" t="s">
        <v>193</v>
      </c>
      <c r="CM111" s="35" t="s">
        <v>193</v>
      </c>
      <c r="CN111" s="35" t="s">
        <v>193</v>
      </c>
      <c r="CO111" s="35" t="s">
        <v>193</v>
      </c>
      <c r="CP111" s="35" t="s">
        <v>193</v>
      </c>
      <c r="CQ111" s="35" t="s">
        <v>193</v>
      </c>
      <c r="CR111" s="35" t="s">
        <v>193</v>
      </c>
      <c r="CS111" s="35" t="s">
        <v>193</v>
      </c>
      <c r="CT111" s="35" t="s">
        <v>193</v>
      </c>
      <c r="CU111" s="35" t="s">
        <v>193</v>
      </c>
      <c r="CV111" s="35" t="s">
        <v>193</v>
      </c>
      <c r="CW111" s="35" t="s">
        <v>193</v>
      </c>
      <c r="CX111" s="35" t="s">
        <v>193</v>
      </c>
      <c r="CY111" s="35" t="s">
        <v>193</v>
      </c>
      <c r="CZ111" s="35" t="s">
        <v>193</v>
      </c>
      <c r="DA111" s="35" t="s">
        <v>193</v>
      </c>
      <c r="DB111" s="35" t="s">
        <v>193</v>
      </c>
      <c r="DC111" s="35" t="s">
        <v>193</v>
      </c>
      <c r="DD111" s="35" t="s">
        <v>193</v>
      </c>
      <c r="DE111" s="35" t="s">
        <v>193</v>
      </c>
      <c r="DF111" s="35" t="s">
        <v>193</v>
      </c>
    </row>
    <row r="112" spans="1:110" ht="18.75" hidden="1">
      <c r="A112" s="28" t="s">
        <v>177</v>
      </c>
      <c r="B112" s="33" t="s">
        <v>255</v>
      </c>
      <c r="C112" s="42" t="s">
        <v>200</v>
      </c>
      <c r="D112" s="35"/>
      <c r="E112" s="35" t="s">
        <v>193</v>
      </c>
      <c r="F112" s="35" t="s">
        <v>193</v>
      </c>
      <c r="G112" s="35"/>
      <c r="H112" s="35"/>
      <c r="I112" s="35"/>
      <c r="J112" s="35"/>
      <c r="K112" s="35"/>
      <c r="L112" s="35"/>
      <c r="M112" s="35" t="s">
        <v>193</v>
      </c>
      <c r="N112" s="35" t="s">
        <v>193</v>
      </c>
      <c r="O112" s="35"/>
      <c r="P112" s="35"/>
      <c r="Q112" s="35"/>
      <c r="R112" s="35"/>
      <c r="S112" s="35"/>
      <c r="T112" s="35"/>
      <c r="U112" s="35" t="s">
        <v>193</v>
      </c>
      <c r="V112" s="35" t="s">
        <v>193</v>
      </c>
      <c r="W112" s="35"/>
      <c r="X112" s="35"/>
      <c r="Y112" s="35"/>
      <c r="Z112" s="35"/>
      <c r="AA112" s="35"/>
      <c r="AB112" s="35"/>
      <c r="AC112" s="35" t="s">
        <v>193</v>
      </c>
      <c r="AD112" s="35" t="s">
        <v>193</v>
      </c>
      <c r="AE112" s="35"/>
      <c r="AF112" s="35"/>
      <c r="AG112" s="35"/>
      <c r="AH112" s="35"/>
      <c r="AI112" s="35"/>
      <c r="AJ112" s="35"/>
      <c r="AK112" s="35" t="s">
        <v>193</v>
      </c>
      <c r="AL112" s="35" t="s">
        <v>193</v>
      </c>
      <c r="AM112" s="35" t="s">
        <v>193</v>
      </c>
      <c r="AN112" s="35" t="s">
        <v>193</v>
      </c>
      <c r="AO112" s="35" t="s">
        <v>193</v>
      </c>
      <c r="AP112" s="35" t="s">
        <v>193</v>
      </c>
      <c r="AQ112" s="35" t="s">
        <v>193</v>
      </c>
      <c r="AR112" s="35" t="s">
        <v>193</v>
      </c>
      <c r="AS112" s="35" t="s">
        <v>193</v>
      </c>
      <c r="AT112" s="35" t="s">
        <v>193</v>
      </c>
      <c r="AU112" s="35"/>
      <c r="AV112" s="35"/>
      <c r="AW112" s="35"/>
      <c r="AX112" s="35"/>
      <c r="AY112" s="35"/>
      <c r="AZ112" s="35"/>
      <c r="BA112" s="35"/>
      <c r="BB112" s="35"/>
      <c r="BC112" s="35" t="s">
        <v>193</v>
      </c>
      <c r="BD112" s="35" t="s">
        <v>193</v>
      </c>
      <c r="BE112" s="35"/>
      <c r="BF112" s="35"/>
      <c r="BG112" s="35"/>
      <c r="BH112" s="35"/>
      <c r="BI112" s="35"/>
      <c r="BJ112" s="35"/>
      <c r="BK112" s="35"/>
      <c r="BL112" s="35"/>
      <c r="BM112" s="35"/>
      <c r="BN112" s="35"/>
      <c r="BO112" s="35" t="s">
        <v>193</v>
      </c>
      <c r="BP112" s="35" t="s">
        <v>193</v>
      </c>
      <c r="BQ112" s="35"/>
      <c r="BR112" s="35"/>
      <c r="BS112" s="35"/>
      <c r="BT112" s="35"/>
      <c r="BU112" s="35"/>
      <c r="BV112" s="35"/>
      <c r="BW112" s="35"/>
      <c r="BX112" s="35"/>
      <c r="BY112" s="35"/>
      <c r="BZ112" s="35"/>
      <c r="CA112" s="35" t="s">
        <v>193</v>
      </c>
      <c r="CB112" s="35" t="s">
        <v>193</v>
      </c>
      <c r="CC112" s="35"/>
      <c r="CD112" s="35"/>
      <c r="CE112" s="35"/>
      <c r="CF112" s="35"/>
      <c r="CG112" s="35"/>
      <c r="CH112" s="35"/>
      <c r="CI112" s="35" t="s">
        <v>193</v>
      </c>
      <c r="CJ112" s="35" t="s">
        <v>193</v>
      </c>
      <c r="CK112" s="35" t="s">
        <v>193</v>
      </c>
      <c r="CL112" s="35" t="s">
        <v>193</v>
      </c>
      <c r="CM112" s="35" t="s">
        <v>193</v>
      </c>
      <c r="CN112" s="35" t="s">
        <v>193</v>
      </c>
      <c r="CO112" s="35" t="s">
        <v>193</v>
      </c>
      <c r="CP112" s="35" t="s">
        <v>193</v>
      </c>
      <c r="CQ112" s="35" t="s">
        <v>193</v>
      </c>
      <c r="CR112" s="35" t="s">
        <v>193</v>
      </c>
      <c r="CS112" s="35" t="s">
        <v>193</v>
      </c>
      <c r="CT112" s="35" t="s">
        <v>193</v>
      </c>
      <c r="CU112" s="35" t="s">
        <v>193</v>
      </c>
      <c r="CV112" s="35" t="s">
        <v>193</v>
      </c>
      <c r="CW112" s="35" t="s">
        <v>193</v>
      </c>
      <c r="CX112" s="35" t="s">
        <v>193</v>
      </c>
      <c r="CY112" s="35" t="s">
        <v>193</v>
      </c>
      <c r="CZ112" s="35" t="s">
        <v>193</v>
      </c>
      <c r="DA112" s="35" t="s">
        <v>193</v>
      </c>
      <c r="DB112" s="35" t="s">
        <v>193</v>
      </c>
      <c r="DC112" s="35" t="s">
        <v>193</v>
      </c>
      <c r="DD112" s="35" t="s">
        <v>193</v>
      </c>
      <c r="DE112" s="35" t="s">
        <v>193</v>
      </c>
      <c r="DF112" s="35" t="s">
        <v>193</v>
      </c>
    </row>
    <row r="113" spans="1:110" ht="18.75" hidden="1">
      <c r="A113" s="28" t="s">
        <v>177</v>
      </c>
      <c r="B113" s="33" t="s">
        <v>201</v>
      </c>
      <c r="C113" s="34" t="s">
        <v>201</v>
      </c>
      <c r="D113" s="35"/>
      <c r="E113" s="35" t="s">
        <v>193</v>
      </c>
      <c r="F113" s="35" t="s">
        <v>193</v>
      </c>
      <c r="G113" s="35"/>
      <c r="H113" s="35"/>
      <c r="I113" s="35"/>
      <c r="J113" s="35"/>
      <c r="K113" s="35"/>
      <c r="L113" s="35"/>
      <c r="M113" s="35" t="s">
        <v>193</v>
      </c>
      <c r="N113" s="35" t="s">
        <v>193</v>
      </c>
      <c r="O113" s="35"/>
      <c r="P113" s="35"/>
      <c r="Q113" s="35"/>
      <c r="R113" s="35"/>
      <c r="S113" s="35"/>
      <c r="T113" s="35"/>
      <c r="U113" s="35" t="s">
        <v>193</v>
      </c>
      <c r="V113" s="35" t="s">
        <v>193</v>
      </c>
      <c r="W113" s="35"/>
      <c r="X113" s="35"/>
      <c r="Y113" s="35"/>
      <c r="Z113" s="35"/>
      <c r="AA113" s="35"/>
      <c r="AB113" s="35"/>
      <c r="AC113" s="35" t="s">
        <v>193</v>
      </c>
      <c r="AD113" s="35" t="s">
        <v>193</v>
      </c>
      <c r="AE113" s="35"/>
      <c r="AF113" s="35"/>
      <c r="AG113" s="35"/>
      <c r="AH113" s="35"/>
      <c r="AI113" s="35"/>
      <c r="AJ113" s="35"/>
      <c r="AK113" s="35" t="s">
        <v>193</v>
      </c>
      <c r="AL113" s="35" t="s">
        <v>193</v>
      </c>
      <c r="AM113" s="35" t="s">
        <v>193</v>
      </c>
      <c r="AN113" s="35" t="s">
        <v>193</v>
      </c>
      <c r="AO113" s="35" t="s">
        <v>193</v>
      </c>
      <c r="AP113" s="35" t="s">
        <v>193</v>
      </c>
      <c r="AQ113" s="35" t="s">
        <v>193</v>
      </c>
      <c r="AR113" s="35" t="s">
        <v>193</v>
      </c>
      <c r="AS113" s="35" t="s">
        <v>193</v>
      </c>
      <c r="AT113" s="35" t="s">
        <v>193</v>
      </c>
      <c r="AU113" s="35"/>
      <c r="AV113" s="35"/>
      <c r="AW113" s="35"/>
      <c r="AX113" s="35"/>
      <c r="AY113" s="35"/>
      <c r="AZ113" s="35"/>
      <c r="BA113" s="35"/>
      <c r="BB113" s="35"/>
      <c r="BC113" s="35" t="s">
        <v>193</v>
      </c>
      <c r="BD113" s="35" t="s">
        <v>193</v>
      </c>
      <c r="BE113" s="35"/>
      <c r="BF113" s="35"/>
      <c r="BG113" s="35"/>
      <c r="BH113" s="35"/>
      <c r="BI113" s="35"/>
      <c r="BJ113" s="35"/>
      <c r="BK113" s="35"/>
      <c r="BL113" s="35"/>
      <c r="BM113" s="35"/>
      <c r="BN113" s="35"/>
      <c r="BO113" s="35" t="s">
        <v>193</v>
      </c>
      <c r="BP113" s="35" t="s">
        <v>193</v>
      </c>
      <c r="BQ113" s="35"/>
      <c r="BR113" s="35"/>
      <c r="BS113" s="35"/>
      <c r="BT113" s="35"/>
      <c r="BU113" s="35"/>
      <c r="BV113" s="35"/>
      <c r="BW113" s="35"/>
      <c r="BX113" s="35"/>
      <c r="BY113" s="35"/>
      <c r="BZ113" s="35"/>
      <c r="CA113" s="35" t="s">
        <v>193</v>
      </c>
      <c r="CB113" s="35" t="s">
        <v>193</v>
      </c>
      <c r="CC113" s="35"/>
      <c r="CD113" s="35"/>
      <c r="CE113" s="35"/>
      <c r="CF113" s="35"/>
      <c r="CG113" s="35"/>
      <c r="CH113" s="35"/>
      <c r="CI113" s="35" t="s">
        <v>193</v>
      </c>
      <c r="CJ113" s="35" t="s">
        <v>193</v>
      </c>
      <c r="CK113" s="35" t="s">
        <v>193</v>
      </c>
      <c r="CL113" s="35" t="s">
        <v>193</v>
      </c>
      <c r="CM113" s="35" t="s">
        <v>193</v>
      </c>
      <c r="CN113" s="35" t="s">
        <v>193</v>
      </c>
      <c r="CO113" s="35" t="s">
        <v>193</v>
      </c>
      <c r="CP113" s="35" t="s">
        <v>193</v>
      </c>
      <c r="CQ113" s="35" t="s">
        <v>193</v>
      </c>
      <c r="CR113" s="35" t="s">
        <v>193</v>
      </c>
      <c r="CS113" s="35" t="s">
        <v>193</v>
      </c>
      <c r="CT113" s="35" t="s">
        <v>193</v>
      </c>
      <c r="CU113" s="35" t="s">
        <v>193</v>
      </c>
      <c r="CV113" s="35" t="s">
        <v>193</v>
      </c>
      <c r="CW113" s="35" t="s">
        <v>193</v>
      </c>
      <c r="CX113" s="35" t="s">
        <v>193</v>
      </c>
      <c r="CY113" s="35" t="s">
        <v>193</v>
      </c>
      <c r="CZ113" s="35" t="s">
        <v>193</v>
      </c>
      <c r="DA113" s="35" t="s">
        <v>193</v>
      </c>
      <c r="DB113" s="35" t="s">
        <v>193</v>
      </c>
      <c r="DC113" s="35" t="s">
        <v>193</v>
      </c>
      <c r="DD113" s="35" t="s">
        <v>193</v>
      </c>
      <c r="DE113" s="35" t="s">
        <v>193</v>
      </c>
      <c r="DF113" s="35" t="s">
        <v>193</v>
      </c>
    </row>
    <row r="114" spans="1:110" ht="56.25">
      <c r="A114" s="21"/>
      <c r="B114" s="33" t="s">
        <v>257</v>
      </c>
      <c r="C114" s="34" t="s">
        <v>258</v>
      </c>
      <c r="D114" s="35" t="s">
        <v>174</v>
      </c>
      <c r="E114" s="35">
        <v>0</v>
      </c>
      <c r="F114" s="35">
        <v>0</v>
      </c>
      <c r="G114" s="35">
        <v>0</v>
      </c>
      <c r="H114" s="35">
        <v>0</v>
      </c>
      <c r="I114" s="35">
        <v>0</v>
      </c>
      <c r="J114" s="35">
        <v>0</v>
      </c>
      <c r="K114" s="35">
        <v>0</v>
      </c>
      <c r="L114" s="35">
        <v>0</v>
      </c>
      <c r="M114" s="35">
        <v>0</v>
      </c>
      <c r="N114" s="35">
        <v>0</v>
      </c>
      <c r="O114" s="35">
        <v>0</v>
      </c>
      <c r="P114" s="35">
        <v>0</v>
      </c>
      <c r="Q114" s="35">
        <v>0</v>
      </c>
      <c r="R114" s="35">
        <v>0</v>
      </c>
      <c r="S114" s="35">
        <v>0</v>
      </c>
      <c r="T114" s="35">
        <v>0</v>
      </c>
      <c r="U114" s="35">
        <v>0</v>
      </c>
      <c r="V114" s="35">
        <v>0</v>
      </c>
      <c r="W114" s="35">
        <v>0</v>
      </c>
      <c r="X114" s="35">
        <v>0</v>
      </c>
      <c r="Y114" s="35">
        <v>0</v>
      </c>
      <c r="Z114" s="35">
        <v>0</v>
      </c>
      <c r="AA114" s="35">
        <v>0</v>
      </c>
      <c r="AB114" s="35">
        <v>0</v>
      </c>
      <c r="AC114" s="35">
        <v>0</v>
      </c>
      <c r="AD114" s="35">
        <v>0</v>
      </c>
      <c r="AE114" s="35">
        <v>0</v>
      </c>
      <c r="AF114" s="35">
        <v>0</v>
      </c>
      <c r="AG114" s="35">
        <v>0</v>
      </c>
      <c r="AH114" s="35">
        <v>0</v>
      </c>
      <c r="AI114" s="35">
        <v>0</v>
      </c>
      <c r="AJ114" s="35">
        <v>0</v>
      </c>
      <c r="AK114" s="35">
        <v>0</v>
      </c>
      <c r="AL114" s="35">
        <v>0</v>
      </c>
      <c r="AM114" s="35">
        <v>0</v>
      </c>
      <c r="AN114" s="35">
        <v>0</v>
      </c>
      <c r="AO114" s="35">
        <v>0</v>
      </c>
      <c r="AP114" s="35">
        <v>0</v>
      </c>
      <c r="AQ114" s="35">
        <v>0</v>
      </c>
      <c r="AR114" s="35">
        <v>0</v>
      </c>
      <c r="AS114" s="35">
        <v>0</v>
      </c>
      <c r="AT114" s="35">
        <v>0</v>
      </c>
      <c r="AU114" s="35">
        <v>0</v>
      </c>
      <c r="AV114" s="35">
        <v>0</v>
      </c>
      <c r="AW114" s="35">
        <v>0</v>
      </c>
      <c r="AX114" s="35">
        <v>0</v>
      </c>
      <c r="AY114" s="35">
        <v>0</v>
      </c>
      <c r="AZ114" s="35">
        <v>0</v>
      </c>
      <c r="BA114" s="35">
        <v>0</v>
      </c>
      <c r="BB114" s="35">
        <v>0</v>
      </c>
      <c r="BC114" s="35">
        <v>0</v>
      </c>
      <c r="BD114" s="35">
        <v>0</v>
      </c>
      <c r="BE114" s="35">
        <v>0</v>
      </c>
      <c r="BF114" s="35">
        <v>0</v>
      </c>
      <c r="BG114" s="35">
        <v>0</v>
      </c>
      <c r="BH114" s="35">
        <v>0</v>
      </c>
      <c r="BI114" s="35">
        <v>0</v>
      </c>
      <c r="BJ114" s="35">
        <v>0</v>
      </c>
      <c r="BK114" s="35">
        <v>0</v>
      </c>
      <c r="BL114" s="35">
        <v>0</v>
      </c>
      <c r="BM114" s="35">
        <v>0</v>
      </c>
      <c r="BN114" s="35">
        <v>0</v>
      </c>
      <c r="BO114" s="35">
        <v>0</v>
      </c>
      <c r="BP114" s="35">
        <v>0</v>
      </c>
      <c r="BQ114" s="35">
        <v>0</v>
      </c>
      <c r="BR114" s="35">
        <v>0</v>
      </c>
      <c r="BS114" s="35">
        <v>0</v>
      </c>
      <c r="BT114" s="35">
        <v>0</v>
      </c>
      <c r="BU114" s="35">
        <v>0</v>
      </c>
      <c r="BV114" s="35">
        <v>0</v>
      </c>
      <c r="BW114" s="35">
        <v>0</v>
      </c>
      <c r="BX114" s="35">
        <v>0</v>
      </c>
      <c r="BY114" s="35">
        <v>0</v>
      </c>
      <c r="BZ114" s="35">
        <v>0</v>
      </c>
      <c r="CA114" s="35">
        <v>0</v>
      </c>
      <c r="CB114" s="35">
        <v>0</v>
      </c>
      <c r="CC114" s="35">
        <v>0</v>
      </c>
      <c r="CD114" s="35">
        <v>0</v>
      </c>
      <c r="CE114" s="35">
        <v>0</v>
      </c>
      <c r="CF114" s="35">
        <v>0</v>
      </c>
      <c r="CG114" s="35">
        <v>0</v>
      </c>
      <c r="CH114" s="35">
        <v>0</v>
      </c>
      <c r="CI114" s="35" t="s">
        <v>193</v>
      </c>
      <c r="CJ114" s="35" t="s">
        <v>193</v>
      </c>
      <c r="CK114" s="35">
        <v>0</v>
      </c>
      <c r="CL114" s="35">
        <v>0</v>
      </c>
      <c r="CM114" s="35">
        <v>0</v>
      </c>
      <c r="CN114" s="35">
        <v>0</v>
      </c>
      <c r="CO114" s="35" t="s">
        <v>193</v>
      </c>
      <c r="CP114" s="35" t="s">
        <v>193</v>
      </c>
      <c r="CQ114" s="35" t="s">
        <v>193</v>
      </c>
      <c r="CR114" s="35" t="s">
        <v>193</v>
      </c>
      <c r="CS114" s="35" t="s">
        <v>193</v>
      </c>
      <c r="CT114" s="35" t="s">
        <v>193</v>
      </c>
      <c r="CU114" s="35">
        <v>0</v>
      </c>
      <c r="CV114" s="35">
        <v>0</v>
      </c>
      <c r="CW114" s="35">
        <v>0</v>
      </c>
      <c r="CX114" s="35">
        <v>0</v>
      </c>
      <c r="CY114" s="35">
        <v>0</v>
      </c>
      <c r="CZ114" s="35">
        <v>0</v>
      </c>
      <c r="DA114" s="35">
        <v>0</v>
      </c>
      <c r="DB114" s="35">
        <v>0</v>
      </c>
      <c r="DC114" s="35">
        <v>0</v>
      </c>
      <c r="DD114" s="35">
        <v>0</v>
      </c>
      <c r="DE114" s="35">
        <v>0</v>
      </c>
      <c r="DF114" s="35">
        <v>0</v>
      </c>
    </row>
    <row r="115" spans="1:110" ht="18.75" hidden="1">
      <c r="A115" s="28" t="s">
        <v>177</v>
      </c>
      <c r="B115" s="33" t="s">
        <v>257</v>
      </c>
      <c r="C115" s="42" t="s">
        <v>200</v>
      </c>
      <c r="D115" s="35"/>
      <c r="E115" s="35" t="s">
        <v>193</v>
      </c>
      <c r="F115" s="35" t="s">
        <v>193</v>
      </c>
      <c r="G115" s="35"/>
      <c r="H115" s="35"/>
      <c r="I115" s="35"/>
      <c r="J115" s="35"/>
      <c r="K115" s="35"/>
      <c r="L115" s="35"/>
      <c r="M115" s="35" t="s">
        <v>193</v>
      </c>
      <c r="N115" s="35" t="s">
        <v>193</v>
      </c>
      <c r="O115" s="35"/>
      <c r="P115" s="35"/>
      <c r="Q115" s="35"/>
      <c r="R115" s="35"/>
      <c r="S115" s="35"/>
      <c r="T115" s="35"/>
      <c r="U115" s="35" t="s">
        <v>193</v>
      </c>
      <c r="V115" s="35" t="s">
        <v>193</v>
      </c>
      <c r="W115" s="35"/>
      <c r="X115" s="35"/>
      <c r="Y115" s="35"/>
      <c r="Z115" s="35"/>
      <c r="AA115" s="35"/>
      <c r="AB115" s="35"/>
      <c r="AC115" s="35" t="s">
        <v>193</v>
      </c>
      <c r="AD115" s="35" t="s">
        <v>193</v>
      </c>
      <c r="AE115" s="35"/>
      <c r="AF115" s="35"/>
      <c r="AG115" s="35"/>
      <c r="AH115" s="35"/>
      <c r="AI115" s="35"/>
      <c r="AJ115" s="35"/>
      <c r="AK115" s="35" t="s">
        <v>193</v>
      </c>
      <c r="AL115" s="35" t="s">
        <v>193</v>
      </c>
      <c r="AM115" s="35" t="s">
        <v>193</v>
      </c>
      <c r="AN115" s="35" t="s">
        <v>193</v>
      </c>
      <c r="AO115" s="35" t="s">
        <v>193</v>
      </c>
      <c r="AP115" s="35" t="s">
        <v>193</v>
      </c>
      <c r="AQ115" s="35" t="s">
        <v>193</v>
      </c>
      <c r="AR115" s="35" t="s">
        <v>193</v>
      </c>
      <c r="AS115" s="35" t="s">
        <v>193</v>
      </c>
      <c r="AT115" s="35" t="s">
        <v>193</v>
      </c>
      <c r="AU115" s="35"/>
      <c r="AV115" s="35"/>
      <c r="AW115" s="35"/>
      <c r="AX115" s="35"/>
      <c r="AY115" s="35"/>
      <c r="AZ115" s="35"/>
      <c r="BA115" s="35"/>
      <c r="BB115" s="35"/>
      <c r="BC115" s="35" t="s">
        <v>193</v>
      </c>
      <c r="BD115" s="35" t="s">
        <v>193</v>
      </c>
      <c r="BE115" s="35"/>
      <c r="BF115" s="35"/>
      <c r="BG115" s="35"/>
      <c r="BH115" s="35"/>
      <c r="BI115" s="35"/>
      <c r="BJ115" s="35"/>
      <c r="BK115" s="35"/>
      <c r="BL115" s="35"/>
      <c r="BM115" s="35"/>
      <c r="BN115" s="35"/>
      <c r="BO115" s="35" t="s">
        <v>193</v>
      </c>
      <c r="BP115" s="35" t="s">
        <v>193</v>
      </c>
      <c r="BQ115" s="35"/>
      <c r="BR115" s="35"/>
      <c r="BS115" s="35"/>
      <c r="BT115" s="35"/>
      <c r="BU115" s="35"/>
      <c r="BV115" s="35"/>
      <c r="BW115" s="35"/>
      <c r="BX115" s="35"/>
      <c r="BY115" s="35"/>
      <c r="BZ115" s="35"/>
      <c r="CA115" s="35" t="s">
        <v>193</v>
      </c>
      <c r="CB115" s="35" t="s">
        <v>193</v>
      </c>
      <c r="CC115" s="35"/>
      <c r="CD115" s="35"/>
      <c r="CE115" s="35"/>
      <c r="CF115" s="35"/>
      <c r="CG115" s="35"/>
      <c r="CH115" s="35"/>
      <c r="CI115" s="35" t="s">
        <v>193</v>
      </c>
      <c r="CJ115" s="35" t="s">
        <v>193</v>
      </c>
      <c r="CK115" s="35" t="s">
        <v>193</v>
      </c>
      <c r="CL115" s="35" t="s">
        <v>193</v>
      </c>
      <c r="CM115" s="35" t="s">
        <v>193</v>
      </c>
      <c r="CN115" s="35" t="s">
        <v>193</v>
      </c>
      <c r="CO115" s="35" t="s">
        <v>193</v>
      </c>
      <c r="CP115" s="35" t="s">
        <v>193</v>
      </c>
      <c r="CQ115" s="35" t="s">
        <v>193</v>
      </c>
      <c r="CR115" s="35" t="s">
        <v>193</v>
      </c>
      <c r="CS115" s="35" t="s">
        <v>193</v>
      </c>
      <c r="CT115" s="35" t="s">
        <v>193</v>
      </c>
      <c r="CU115" s="35" t="s">
        <v>193</v>
      </c>
      <c r="CV115" s="35" t="s">
        <v>193</v>
      </c>
      <c r="CW115" s="35" t="s">
        <v>193</v>
      </c>
      <c r="CX115" s="35" t="s">
        <v>193</v>
      </c>
      <c r="CY115" s="35" t="s">
        <v>193</v>
      </c>
      <c r="CZ115" s="35" t="s">
        <v>193</v>
      </c>
      <c r="DA115" s="35" t="s">
        <v>193</v>
      </c>
      <c r="DB115" s="35" t="s">
        <v>193</v>
      </c>
      <c r="DC115" s="35" t="s">
        <v>193</v>
      </c>
      <c r="DD115" s="35" t="s">
        <v>193</v>
      </c>
      <c r="DE115" s="35" t="s">
        <v>193</v>
      </c>
      <c r="DF115" s="35" t="s">
        <v>193</v>
      </c>
    </row>
    <row r="116" spans="1:110" ht="18.75" hidden="1">
      <c r="A116" s="28" t="s">
        <v>177</v>
      </c>
      <c r="B116" s="33" t="s">
        <v>257</v>
      </c>
      <c r="C116" s="42" t="s">
        <v>200</v>
      </c>
      <c r="D116" s="35"/>
      <c r="E116" s="35" t="s">
        <v>193</v>
      </c>
      <c r="F116" s="35" t="s">
        <v>193</v>
      </c>
      <c r="G116" s="35"/>
      <c r="H116" s="35"/>
      <c r="I116" s="35"/>
      <c r="J116" s="35"/>
      <c r="K116" s="35"/>
      <c r="L116" s="35"/>
      <c r="M116" s="35" t="s">
        <v>193</v>
      </c>
      <c r="N116" s="35" t="s">
        <v>193</v>
      </c>
      <c r="O116" s="35"/>
      <c r="P116" s="35"/>
      <c r="Q116" s="35"/>
      <c r="R116" s="35"/>
      <c r="S116" s="35"/>
      <c r="T116" s="35"/>
      <c r="U116" s="35" t="s">
        <v>193</v>
      </c>
      <c r="V116" s="35" t="s">
        <v>193</v>
      </c>
      <c r="W116" s="35"/>
      <c r="X116" s="35"/>
      <c r="Y116" s="35"/>
      <c r="Z116" s="35"/>
      <c r="AA116" s="35"/>
      <c r="AB116" s="35"/>
      <c r="AC116" s="35" t="s">
        <v>193</v>
      </c>
      <c r="AD116" s="35" t="s">
        <v>193</v>
      </c>
      <c r="AE116" s="35"/>
      <c r="AF116" s="35"/>
      <c r="AG116" s="35"/>
      <c r="AH116" s="35"/>
      <c r="AI116" s="35"/>
      <c r="AJ116" s="35"/>
      <c r="AK116" s="35" t="s">
        <v>193</v>
      </c>
      <c r="AL116" s="35" t="s">
        <v>193</v>
      </c>
      <c r="AM116" s="35" t="s">
        <v>193</v>
      </c>
      <c r="AN116" s="35" t="s">
        <v>193</v>
      </c>
      <c r="AO116" s="35" t="s">
        <v>193</v>
      </c>
      <c r="AP116" s="35" t="s">
        <v>193</v>
      </c>
      <c r="AQ116" s="35" t="s">
        <v>193</v>
      </c>
      <c r="AR116" s="35" t="s">
        <v>193</v>
      </c>
      <c r="AS116" s="35" t="s">
        <v>193</v>
      </c>
      <c r="AT116" s="35" t="s">
        <v>193</v>
      </c>
      <c r="AU116" s="35"/>
      <c r="AV116" s="35"/>
      <c r="AW116" s="35"/>
      <c r="AX116" s="35"/>
      <c r="AY116" s="35"/>
      <c r="AZ116" s="35"/>
      <c r="BA116" s="35"/>
      <c r="BB116" s="35"/>
      <c r="BC116" s="35" t="s">
        <v>193</v>
      </c>
      <c r="BD116" s="35" t="s">
        <v>193</v>
      </c>
      <c r="BE116" s="35"/>
      <c r="BF116" s="35"/>
      <c r="BG116" s="35"/>
      <c r="BH116" s="35"/>
      <c r="BI116" s="35"/>
      <c r="BJ116" s="35"/>
      <c r="BK116" s="35"/>
      <c r="BL116" s="35"/>
      <c r="BM116" s="35"/>
      <c r="BN116" s="35"/>
      <c r="BO116" s="35" t="s">
        <v>193</v>
      </c>
      <c r="BP116" s="35" t="s">
        <v>193</v>
      </c>
      <c r="BQ116" s="35"/>
      <c r="BR116" s="35"/>
      <c r="BS116" s="35"/>
      <c r="BT116" s="35"/>
      <c r="BU116" s="35"/>
      <c r="BV116" s="35"/>
      <c r="BW116" s="35"/>
      <c r="BX116" s="35"/>
      <c r="BY116" s="35"/>
      <c r="BZ116" s="35"/>
      <c r="CA116" s="35" t="s">
        <v>193</v>
      </c>
      <c r="CB116" s="35" t="s">
        <v>193</v>
      </c>
      <c r="CC116" s="35"/>
      <c r="CD116" s="35"/>
      <c r="CE116" s="35"/>
      <c r="CF116" s="35"/>
      <c r="CG116" s="35"/>
      <c r="CH116" s="35"/>
      <c r="CI116" s="35" t="s">
        <v>193</v>
      </c>
      <c r="CJ116" s="35" t="s">
        <v>193</v>
      </c>
      <c r="CK116" s="35" t="s">
        <v>193</v>
      </c>
      <c r="CL116" s="35" t="s">
        <v>193</v>
      </c>
      <c r="CM116" s="35" t="s">
        <v>193</v>
      </c>
      <c r="CN116" s="35" t="s">
        <v>193</v>
      </c>
      <c r="CO116" s="35" t="s">
        <v>193</v>
      </c>
      <c r="CP116" s="35" t="s">
        <v>193</v>
      </c>
      <c r="CQ116" s="35" t="s">
        <v>193</v>
      </c>
      <c r="CR116" s="35" t="s">
        <v>193</v>
      </c>
      <c r="CS116" s="35" t="s">
        <v>193</v>
      </c>
      <c r="CT116" s="35" t="s">
        <v>193</v>
      </c>
      <c r="CU116" s="35" t="s">
        <v>193</v>
      </c>
      <c r="CV116" s="35" t="s">
        <v>193</v>
      </c>
      <c r="CW116" s="35" t="s">
        <v>193</v>
      </c>
      <c r="CX116" s="35" t="s">
        <v>193</v>
      </c>
      <c r="CY116" s="35" t="s">
        <v>193</v>
      </c>
      <c r="CZ116" s="35" t="s">
        <v>193</v>
      </c>
      <c r="DA116" s="35" t="s">
        <v>193</v>
      </c>
      <c r="DB116" s="35" t="s">
        <v>193</v>
      </c>
      <c r="DC116" s="35" t="s">
        <v>193</v>
      </c>
      <c r="DD116" s="35" t="s">
        <v>193</v>
      </c>
      <c r="DE116" s="35" t="s">
        <v>193</v>
      </c>
      <c r="DF116" s="35" t="s">
        <v>193</v>
      </c>
    </row>
    <row r="117" spans="1:110" ht="18.75" hidden="1">
      <c r="A117" s="28" t="s">
        <v>177</v>
      </c>
      <c r="B117" s="33" t="s">
        <v>201</v>
      </c>
      <c r="C117" s="34" t="s">
        <v>201</v>
      </c>
      <c r="D117" s="35"/>
      <c r="E117" s="35" t="s">
        <v>193</v>
      </c>
      <c r="F117" s="35" t="s">
        <v>193</v>
      </c>
      <c r="G117" s="35"/>
      <c r="H117" s="35"/>
      <c r="I117" s="35"/>
      <c r="J117" s="35"/>
      <c r="K117" s="35"/>
      <c r="L117" s="35"/>
      <c r="M117" s="35" t="s">
        <v>193</v>
      </c>
      <c r="N117" s="35" t="s">
        <v>193</v>
      </c>
      <c r="O117" s="35"/>
      <c r="P117" s="35"/>
      <c r="Q117" s="35"/>
      <c r="R117" s="35"/>
      <c r="S117" s="35"/>
      <c r="T117" s="35"/>
      <c r="U117" s="35" t="s">
        <v>193</v>
      </c>
      <c r="V117" s="35" t="s">
        <v>193</v>
      </c>
      <c r="W117" s="35"/>
      <c r="X117" s="35"/>
      <c r="Y117" s="35"/>
      <c r="Z117" s="35"/>
      <c r="AA117" s="35"/>
      <c r="AB117" s="35"/>
      <c r="AC117" s="35" t="s">
        <v>193</v>
      </c>
      <c r="AD117" s="35" t="s">
        <v>193</v>
      </c>
      <c r="AE117" s="35"/>
      <c r="AF117" s="35"/>
      <c r="AG117" s="35"/>
      <c r="AH117" s="35"/>
      <c r="AI117" s="35"/>
      <c r="AJ117" s="35"/>
      <c r="AK117" s="35" t="s">
        <v>193</v>
      </c>
      <c r="AL117" s="35" t="s">
        <v>193</v>
      </c>
      <c r="AM117" s="35" t="s">
        <v>193</v>
      </c>
      <c r="AN117" s="35" t="s">
        <v>193</v>
      </c>
      <c r="AO117" s="35" t="s">
        <v>193</v>
      </c>
      <c r="AP117" s="35" t="s">
        <v>193</v>
      </c>
      <c r="AQ117" s="35" t="s">
        <v>193</v>
      </c>
      <c r="AR117" s="35" t="s">
        <v>193</v>
      </c>
      <c r="AS117" s="35" t="s">
        <v>193</v>
      </c>
      <c r="AT117" s="35" t="s">
        <v>193</v>
      </c>
      <c r="AU117" s="35"/>
      <c r="AV117" s="35"/>
      <c r="AW117" s="35"/>
      <c r="AX117" s="35"/>
      <c r="AY117" s="35"/>
      <c r="AZ117" s="35"/>
      <c r="BA117" s="35"/>
      <c r="BB117" s="35"/>
      <c r="BC117" s="35" t="s">
        <v>193</v>
      </c>
      <c r="BD117" s="35" t="s">
        <v>193</v>
      </c>
      <c r="BE117" s="35"/>
      <c r="BF117" s="35"/>
      <c r="BG117" s="35"/>
      <c r="BH117" s="35"/>
      <c r="BI117" s="35"/>
      <c r="BJ117" s="35"/>
      <c r="BK117" s="35"/>
      <c r="BL117" s="35"/>
      <c r="BM117" s="35"/>
      <c r="BN117" s="35"/>
      <c r="BO117" s="35" t="s">
        <v>193</v>
      </c>
      <c r="BP117" s="35" t="s">
        <v>193</v>
      </c>
      <c r="BQ117" s="35"/>
      <c r="BR117" s="35"/>
      <c r="BS117" s="35"/>
      <c r="BT117" s="35"/>
      <c r="BU117" s="35"/>
      <c r="BV117" s="35"/>
      <c r="BW117" s="35"/>
      <c r="BX117" s="35"/>
      <c r="BY117" s="35"/>
      <c r="BZ117" s="35"/>
      <c r="CA117" s="35" t="s">
        <v>193</v>
      </c>
      <c r="CB117" s="35" t="s">
        <v>193</v>
      </c>
      <c r="CC117" s="35"/>
      <c r="CD117" s="35"/>
      <c r="CE117" s="35"/>
      <c r="CF117" s="35"/>
      <c r="CG117" s="35"/>
      <c r="CH117" s="35"/>
      <c r="CI117" s="35" t="s">
        <v>193</v>
      </c>
      <c r="CJ117" s="35" t="s">
        <v>193</v>
      </c>
      <c r="CK117" s="35" t="s">
        <v>193</v>
      </c>
      <c r="CL117" s="35" t="s">
        <v>193</v>
      </c>
      <c r="CM117" s="35" t="s">
        <v>193</v>
      </c>
      <c r="CN117" s="35" t="s">
        <v>193</v>
      </c>
      <c r="CO117" s="35" t="s">
        <v>193</v>
      </c>
      <c r="CP117" s="35" t="s">
        <v>193</v>
      </c>
      <c r="CQ117" s="35" t="s">
        <v>193</v>
      </c>
      <c r="CR117" s="35" t="s">
        <v>193</v>
      </c>
      <c r="CS117" s="35" t="s">
        <v>193</v>
      </c>
      <c r="CT117" s="35" t="s">
        <v>193</v>
      </c>
      <c r="CU117" s="35" t="s">
        <v>193</v>
      </c>
      <c r="CV117" s="35" t="s">
        <v>193</v>
      </c>
      <c r="CW117" s="35" t="s">
        <v>193</v>
      </c>
      <c r="CX117" s="35" t="s">
        <v>193</v>
      </c>
      <c r="CY117" s="35" t="s">
        <v>193</v>
      </c>
      <c r="CZ117" s="35" t="s">
        <v>193</v>
      </c>
      <c r="DA117" s="35" t="s">
        <v>193</v>
      </c>
      <c r="DB117" s="35" t="s">
        <v>193</v>
      </c>
      <c r="DC117" s="35" t="s">
        <v>193</v>
      </c>
      <c r="DD117" s="35" t="s">
        <v>193</v>
      </c>
      <c r="DE117" s="35" t="s">
        <v>193</v>
      </c>
      <c r="DF117" s="35" t="s">
        <v>193</v>
      </c>
    </row>
    <row r="118" spans="1:110" ht="56.25">
      <c r="A118" s="21"/>
      <c r="B118" s="33" t="s">
        <v>259</v>
      </c>
      <c r="C118" s="34" t="s">
        <v>260</v>
      </c>
      <c r="D118" s="35" t="s">
        <v>174</v>
      </c>
      <c r="E118" s="35">
        <v>0</v>
      </c>
      <c r="F118" s="35">
        <v>0</v>
      </c>
      <c r="G118" s="35">
        <v>0</v>
      </c>
      <c r="H118" s="35">
        <v>0</v>
      </c>
      <c r="I118" s="35">
        <v>0</v>
      </c>
      <c r="J118" s="35">
        <v>0</v>
      </c>
      <c r="K118" s="35">
        <v>0</v>
      </c>
      <c r="L118" s="35">
        <v>0</v>
      </c>
      <c r="M118" s="35">
        <v>0</v>
      </c>
      <c r="N118" s="35">
        <v>0</v>
      </c>
      <c r="O118" s="35">
        <v>0</v>
      </c>
      <c r="P118" s="35">
        <v>0</v>
      </c>
      <c r="Q118" s="35">
        <v>0</v>
      </c>
      <c r="R118" s="35">
        <v>0</v>
      </c>
      <c r="S118" s="35">
        <v>0</v>
      </c>
      <c r="T118" s="35">
        <v>0</v>
      </c>
      <c r="U118" s="35">
        <v>0</v>
      </c>
      <c r="V118" s="35">
        <v>0</v>
      </c>
      <c r="W118" s="35">
        <v>0</v>
      </c>
      <c r="X118" s="35">
        <v>0</v>
      </c>
      <c r="Y118" s="35">
        <v>0</v>
      </c>
      <c r="Z118" s="35">
        <v>0</v>
      </c>
      <c r="AA118" s="35">
        <v>0</v>
      </c>
      <c r="AB118" s="35">
        <v>0</v>
      </c>
      <c r="AC118" s="35">
        <v>0</v>
      </c>
      <c r="AD118" s="35">
        <v>0</v>
      </c>
      <c r="AE118" s="35">
        <v>0</v>
      </c>
      <c r="AF118" s="35">
        <v>0</v>
      </c>
      <c r="AG118" s="35">
        <v>0</v>
      </c>
      <c r="AH118" s="35">
        <v>0</v>
      </c>
      <c r="AI118" s="35">
        <v>0</v>
      </c>
      <c r="AJ118" s="35">
        <v>0</v>
      </c>
      <c r="AK118" s="35">
        <v>0</v>
      </c>
      <c r="AL118" s="35">
        <v>0</v>
      </c>
      <c r="AM118" s="35">
        <v>0</v>
      </c>
      <c r="AN118" s="35">
        <v>0</v>
      </c>
      <c r="AO118" s="35">
        <v>0</v>
      </c>
      <c r="AP118" s="35">
        <v>0</v>
      </c>
      <c r="AQ118" s="35">
        <v>0</v>
      </c>
      <c r="AR118" s="35">
        <v>0</v>
      </c>
      <c r="AS118" s="35">
        <v>0</v>
      </c>
      <c r="AT118" s="35">
        <v>0</v>
      </c>
      <c r="AU118" s="35">
        <v>0</v>
      </c>
      <c r="AV118" s="35">
        <v>0</v>
      </c>
      <c r="AW118" s="35">
        <v>0</v>
      </c>
      <c r="AX118" s="35">
        <v>0</v>
      </c>
      <c r="AY118" s="35">
        <v>0</v>
      </c>
      <c r="AZ118" s="35">
        <v>0</v>
      </c>
      <c r="BA118" s="35">
        <v>0</v>
      </c>
      <c r="BB118" s="35">
        <v>0</v>
      </c>
      <c r="BC118" s="35">
        <v>0</v>
      </c>
      <c r="BD118" s="35">
        <v>0</v>
      </c>
      <c r="BE118" s="35">
        <v>0</v>
      </c>
      <c r="BF118" s="35">
        <v>0</v>
      </c>
      <c r="BG118" s="35">
        <v>0</v>
      </c>
      <c r="BH118" s="35">
        <v>0</v>
      </c>
      <c r="BI118" s="35">
        <v>0</v>
      </c>
      <c r="BJ118" s="35">
        <v>0</v>
      </c>
      <c r="BK118" s="35">
        <v>0</v>
      </c>
      <c r="BL118" s="35">
        <v>0</v>
      </c>
      <c r="BM118" s="35">
        <v>0</v>
      </c>
      <c r="BN118" s="35">
        <v>0</v>
      </c>
      <c r="BO118" s="35">
        <v>0</v>
      </c>
      <c r="BP118" s="35">
        <v>0</v>
      </c>
      <c r="BQ118" s="35">
        <v>0</v>
      </c>
      <c r="BR118" s="35">
        <v>0</v>
      </c>
      <c r="BS118" s="35">
        <v>0</v>
      </c>
      <c r="BT118" s="35">
        <v>0</v>
      </c>
      <c r="BU118" s="35">
        <v>0</v>
      </c>
      <c r="BV118" s="35">
        <v>0</v>
      </c>
      <c r="BW118" s="35">
        <v>0</v>
      </c>
      <c r="BX118" s="35">
        <v>0</v>
      </c>
      <c r="BY118" s="35">
        <v>0</v>
      </c>
      <c r="BZ118" s="35">
        <v>0</v>
      </c>
      <c r="CA118" s="35">
        <v>0</v>
      </c>
      <c r="CB118" s="35">
        <v>0</v>
      </c>
      <c r="CC118" s="35">
        <v>0</v>
      </c>
      <c r="CD118" s="35">
        <v>0</v>
      </c>
      <c r="CE118" s="35">
        <v>0</v>
      </c>
      <c r="CF118" s="35">
        <v>0</v>
      </c>
      <c r="CG118" s="35">
        <v>0</v>
      </c>
      <c r="CH118" s="35">
        <v>0</v>
      </c>
      <c r="CI118" s="35" t="s">
        <v>193</v>
      </c>
      <c r="CJ118" s="35" t="s">
        <v>193</v>
      </c>
      <c r="CK118" s="35">
        <v>0</v>
      </c>
      <c r="CL118" s="35">
        <v>0</v>
      </c>
      <c r="CM118" s="35">
        <v>0</v>
      </c>
      <c r="CN118" s="35">
        <v>0</v>
      </c>
      <c r="CO118" s="35" t="s">
        <v>193</v>
      </c>
      <c r="CP118" s="35" t="s">
        <v>193</v>
      </c>
      <c r="CQ118" s="35" t="s">
        <v>193</v>
      </c>
      <c r="CR118" s="35" t="s">
        <v>193</v>
      </c>
      <c r="CS118" s="35" t="s">
        <v>193</v>
      </c>
      <c r="CT118" s="35" t="s">
        <v>193</v>
      </c>
      <c r="CU118" s="35">
        <v>0</v>
      </c>
      <c r="CV118" s="35">
        <v>0</v>
      </c>
      <c r="CW118" s="35">
        <v>0</v>
      </c>
      <c r="CX118" s="35">
        <v>0</v>
      </c>
      <c r="CY118" s="35">
        <v>0</v>
      </c>
      <c r="CZ118" s="35">
        <v>0</v>
      </c>
      <c r="DA118" s="35">
        <v>0</v>
      </c>
      <c r="DB118" s="35">
        <v>0</v>
      </c>
      <c r="DC118" s="35">
        <v>0</v>
      </c>
      <c r="DD118" s="35">
        <v>0</v>
      </c>
      <c r="DE118" s="35">
        <v>0</v>
      </c>
      <c r="DF118" s="35">
        <v>0</v>
      </c>
    </row>
    <row r="119" spans="1:110" ht="18.75" hidden="1">
      <c r="A119" s="28" t="s">
        <v>177</v>
      </c>
      <c r="B119" s="33" t="s">
        <v>259</v>
      </c>
      <c r="C119" s="42" t="s">
        <v>200</v>
      </c>
      <c r="D119" s="35"/>
      <c r="E119" s="35" t="s">
        <v>193</v>
      </c>
      <c r="F119" s="35" t="s">
        <v>193</v>
      </c>
      <c r="G119" s="35"/>
      <c r="H119" s="35"/>
      <c r="I119" s="35"/>
      <c r="J119" s="35"/>
      <c r="K119" s="35"/>
      <c r="L119" s="35"/>
      <c r="M119" s="35" t="s">
        <v>193</v>
      </c>
      <c r="N119" s="35" t="s">
        <v>193</v>
      </c>
      <c r="O119" s="35"/>
      <c r="P119" s="35"/>
      <c r="Q119" s="35"/>
      <c r="R119" s="35"/>
      <c r="S119" s="35"/>
      <c r="T119" s="35"/>
      <c r="U119" s="35" t="s">
        <v>193</v>
      </c>
      <c r="V119" s="35" t="s">
        <v>193</v>
      </c>
      <c r="W119" s="35"/>
      <c r="X119" s="35"/>
      <c r="Y119" s="35"/>
      <c r="Z119" s="35"/>
      <c r="AA119" s="35"/>
      <c r="AB119" s="35"/>
      <c r="AC119" s="35" t="s">
        <v>193</v>
      </c>
      <c r="AD119" s="35" t="s">
        <v>193</v>
      </c>
      <c r="AE119" s="35"/>
      <c r="AF119" s="35"/>
      <c r="AG119" s="35"/>
      <c r="AH119" s="35"/>
      <c r="AI119" s="35"/>
      <c r="AJ119" s="35"/>
      <c r="AK119" s="35" t="s">
        <v>193</v>
      </c>
      <c r="AL119" s="35" t="s">
        <v>193</v>
      </c>
      <c r="AM119" s="35" t="s">
        <v>193</v>
      </c>
      <c r="AN119" s="35" t="s">
        <v>193</v>
      </c>
      <c r="AO119" s="35" t="s">
        <v>193</v>
      </c>
      <c r="AP119" s="35" t="s">
        <v>193</v>
      </c>
      <c r="AQ119" s="35" t="s">
        <v>193</v>
      </c>
      <c r="AR119" s="35" t="s">
        <v>193</v>
      </c>
      <c r="AS119" s="35" t="s">
        <v>193</v>
      </c>
      <c r="AT119" s="35" t="s">
        <v>193</v>
      </c>
      <c r="AU119" s="35"/>
      <c r="AV119" s="35"/>
      <c r="AW119" s="35"/>
      <c r="AX119" s="35"/>
      <c r="AY119" s="35"/>
      <c r="AZ119" s="35"/>
      <c r="BA119" s="35"/>
      <c r="BB119" s="35"/>
      <c r="BC119" s="35" t="s">
        <v>193</v>
      </c>
      <c r="BD119" s="35" t="s">
        <v>193</v>
      </c>
      <c r="BE119" s="35"/>
      <c r="BF119" s="35"/>
      <c r="BG119" s="35"/>
      <c r="BH119" s="35"/>
      <c r="BI119" s="35"/>
      <c r="BJ119" s="35"/>
      <c r="BK119" s="35"/>
      <c r="BL119" s="35"/>
      <c r="BM119" s="35"/>
      <c r="BN119" s="35"/>
      <c r="BO119" s="35" t="s">
        <v>193</v>
      </c>
      <c r="BP119" s="35" t="s">
        <v>193</v>
      </c>
      <c r="BQ119" s="35"/>
      <c r="BR119" s="35"/>
      <c r="BS119" s="35"/>
      <c r="BT119" s="35"/>
      <c r="BU119" s="35"/>
      <c r="BV119" s="35"/>
      <c r="BW119" s="35"/>
      <c r="BX119" s="35"/>
      <c r="BY119" s="35"/>
      <c r="BZ119" s="35"/>
      <c r="CA119" s="35" t="s">
        <v>193</v>
      </c>
      <c r="CB119" s="35" t="s">
        <v>193</v>
      </c>
      <c r="CC119" s="35"/>
      <c r="CD119" s="35"/>
      <c r="CE119" s="35"/>
      <c r="CF119" s="35"/>
      <c r="CG119" s="35"/>
      <c r="CH119" s="35"/>
      <c r="CI119" s="35" t="s">
        <v>193</v>
      </c>
      <c r="CJ119" s="35" t="s">
        <v>193</v>
      </c>
      <c r="CK119" s="35" t="s">
        <v>193</v>
      </c>
      <c r="CL119" s="35" t="s">
        <v>193</v>
      </c>
      <c r="CM119" s="35" t="s">
        <v>193</v>
      </c>
      <c r="CN119" s="35" t="s">
        <v>193</v>
      </c>
      <c r="CO119" s="35" t="s">
        <v>193</v>
      </c>
      <c r="CP119" s="35" t="s">
        <v>193</v>
      </c>
      <c r="CQ119" s="35" t="s">
        <v>193</v>
      </c>
      <c r="CR119" s="35" t="s">
        <v>193</v>
      </c>
      <c r="CS119" s="35" t="s">
        <v>193</v>
      </c>
      <c r="CT119" s="35" t="s">
        <v>193</v>
      </c>
      <c r="CU119" s="35" t="s">
        <v>193</v>
      </c>
      <c r="CV119" s="35" t="s">
        <v>193</v>
      </c>
      <c r="CW119" s="35" t="s">
        <v>193</v>
      </c>
      <c r="CX119" s="35" t="s">
        <v>193</v>
      </c>
      <c r="CY119" s="35" t="s">
        <v>193</v>
      </c>
      <c r="CZ119" s="35" t="s">
        <v>193</v>
      </c>
      <c r="DA119" s="35" t="s">
        <v>193</v>
      </c>
      <c r="DB119" s="35" t="s">
        <v>193</v>
      </c>
      <c r="DC119" s="35" t="s">
        <v>193</v>
      </c>
      <c r="DD119" s="35" t="s">
        <v>193</v>
      </c>
      <c r="DE119" s="35" t="s">
        <v>193</v>
      </c>
      <c r="DF119" s="35" t="s">
        <v>193</v>
      </c>
    </row>
    <row r="120" spans="1:110" ht="18.75" hidden="1">
      <c r="A120" s="28" t="s">
        <v>177</v>
      </c>
      <c r="B120" s="33" t="s">
        <v>259</v>
      </c>
      <c r="C120" s="42" t="s">
        <v>200</v>
      </c>
      <c r="D120" s="35"/>
      <c r="E120" s="35" t="s">
        <v>193</v>
      </c>
      <c r="F120" s="35" t="s">
        <v>193</v>
      </c>
      <c r="G120" s="35"/>
      <c r="H120" s="35"/>
      <c r="I120" s="35"/>
      <c r="J120" s="35"/>
      <c r="K120" s="35"/>
      <c r="L120" s="35"/>
      <c r="M120" s="35" t="s">
        <v>193</v>
      </c>
      <c r="N120" s="35" t="s">
        <v>193</v>
      </c>
      <c r="O120" s="35"/>
      <c r="P120" s="35"/>
      <c r="Q120" s="35"/>
      <c r="R120" s="35"/>
      <c r="S120" s="35"/>
      <c r="T120" s="35"/>
      <c r="U120" s="35" t="s">
        <v>193</v>
      </c>
      <c r="V120" s="35" t="s">
        <v>193</v>
      </c>
      <c r="W120" s="35"/>
      <c r="X120" s="35"/>
      <c r="Y120" s="35"/>
      <c r="Z120" s="35"/>
      <c r="AA120" s="35"/>
      <c r="AB120" s="35"/>
      <c r="AC120" s="35" t="s">
        <v>193</v>
      </c>
      <c r="AD120" s="35" t="s">
        <v>193</v>
      </c>
      <c r="AE120" s="35"/>
      <c r="AF120" s="35"/>
      <c r="AG120" s="35"/>
      <c r="AH120" s="35"/>
      <c r="AI120" s="35"/>
      <c r="AJ120" s="35"/>
      <c r="AK120" s="35" t="s">
        <v>193</v>
      </c>
      <c r="AL120" s="35" t="s">
        <v>193</v>
      </c>
      <c r="AM120" s="35" t="s">
        <v>193</v>
      </c>
      <c r="AN120" s="35" t="s">
        <v>193</v>
      </c>
      <c r="AO120" s="35" t="s">
        <v>193</v>
      </c>
      <c r="AP120" s="35" t="s">
        <v>193</v>
      </c>
      <c r="AQ120" s="35" t="s">
        <v>193</v>
      </c>
      <c r="AR120" s="35" t="s">
        <v>193</v>
      </c>
      <c r="AS120" s="35" t="s">
        <v>193</v>
      </c>
      <c r="AT120" s="35" t="s">
        <v>193</v>
      </c>
      <c r="AU120" s="35"/>
      <c r="AV120" s="35"/>
      <c r="AW120" s="35"/>
      <c r="AX120" s="35"/>
      <c r="AY120" s="35"/>
      <c r="AZ120" s="35"/>
      <c r="BA120" s="35"/>
      <c r="BB120" s="35"/>
      <c r="BC120" s="35" t="s">
        <v>193</v>
      </c>
      <c r="BD120" s="35" t="s">
        <v>193</v>
      </c>
      <c r="BE120" s="35"/>
      <c r="BF120" s="35"/>
      <c r="BG120" s="35"/>
      <c r="BH120" s="35"/>
      <c r="BI120" s="35"/>
      <c r="BJ120" s="35"/>
      <c r="BK120" s="35"/>
      <c r="BL120" s="35"/>
      <c r="BM120" s="35"/>
      <c r="BN120" s="35"/>
      <c r="BO120" s="35" t="s">
        <v>193</v>
      </c>
      <c r="BP120" s="35" t="s">
        <v>193</v>
      </c>
      <c r="BQ120" s="35"/>
      <c r="BR120" s="35"/>
      <c r="BS120" s="35"/>
      <c r="BT120" s="35"/>
      <c r="BU120" s="35"/>
      <c r="BV120" s="35"/>
      <c r="BW120" s="35"/>
      <c r="BX120" s="35"/>
      <c r="BY120" s="35"/>
      <c r="BZ120" s="35"/>
      <c r="CA120" s="35" t="s">
        <v>193</v>
      </c>
      <c r="CB120" s="35" t="s">
        <v>193</v>
      </c>
      <c r="CC120" s="35"/>
      <c r="CD120" s="35"/>
      <c r="CE120" s="35"/>
      <c r="CF120" s="35"/>
      <c r="CG120" s="35"/>
      <c r="CH120" s="35"/>
      <c r="CI120" s="35" t="s">
        <v>193</v>
      </c>
      <c r="CJ120" s="35" t="s">
        <v>193</v>
      </c>
      <c r="CK120" s="35" t="s">
        <v>193</v>
      </c>
      <c r="CL120" s="35" t="s">
        <v>193</v>
      </c>
      <c r="CM120" s="35" t="s">
        <v>193</v>
      </c>
      <c r="CN120" s="35" t="s">
        <v>193</v>
      </c>
      <c r="CO120" s="35" t="s">
        <v>193</v>
      </c>
      <c r="CP120" s="35" t="s">
        <v>193</v>
      </c>
      <c r="CQ120" s="35" t="s">
        <v>193</v>
      </c>
      <c r="CR120" s="35" t="s">
        <v>193</v>
      </c>
      <c r="CS120" s="35" t="s">
        <v>193</v>
      </c>
      <c r="CT120" s="35" t="s">
        <v>193</v>
      </c>
      <c r="CU120" s="35" t="s">
        <v>193</v>
      </c>
      <c r="CV120" s="35" t="s">
        <v>193</v>
      </c>
      <c r="CW120" s="35" t="s">
        <v>193</v>
      </c>
      <c r="CX120" s="35" t="s">
        <v>193</v>
      </c>
      <c r="CY120" s="35" t="s">
        <v>193</v>
      </c>
      <c r="CZ120" s="35" t="s">
        <v>193</v>
      </c>
      <c r="DA120" s="35" t="s">
        <v>193</v>
      </c>
      <c r="DB120" s="35" t="s">
        <v>193</v>
      </c>
      <c r="DC120" s="35" t="s">
        <v>193</v>
      </c>
      <c r="DD120" s="35" t="s">
        <v>193</v>
      </c>
      <c r="DE120" s="35" t="s">
        <v>193</v>
      </c>
      <c r="DF120" s="35" t="s">
        <v>193</v>
      </c>
    </row>
    <row r="121" spans="1:110" ht="18.75" hidden="1">
      <c r="A121" s="28" t="s">
        <v>177</v>
      </c>
      <c r="B121" s="33" t="s">
        <v>201</v>
      </c>
      <c r="C121" s="34" t="s">
        <v>201</v>
      </c>
      <c r="D121" s="35"/>
      <c r="E121" s="35" t="s">
        <v>193</v>
      </c>
      <c r="F121" s="35" t="s">
        <v>193</v>
      </c>
      <c r="G121" s="35"/>
      <c r="H121" s="35"/>
      <c r="I121" s="35"/>
      <c r="J121" s="35"/>
      <c r="K121" s="35"/>
      <c r="L121" s="35"/>
      <c r="M121" s="35" t="s">
        <v>193</v>
      </c>
      <c r="N121" s="35" t="s">
        <v>193</v>
      </c>
      <c r="O121" s="35"/>
      <c r="P121" s="35"/>
      <c r="Q121" s="35"/>
      <c r="R121" s="35"/>
      <c r="S121" s="35"/>
      <c r="T121" s="35"/>
      <c r="U121" s="35" t="s">
        <v>193</v>
      </c>
      <c r="V121" s="35" t="s">
        <v>193</v>
      </c>
      <c r="W121" s="35"/>
      <c r="X121" s="35"/>
      <c r="Y121" s="35"/>
      <c r="Z121" s="35"/>
      <c r="AA121" s="35"/>
      <c r="AB121" s="35"/>
      <c r="AC121" s="35" t="s">
        <v>193</v>
      </c>
      <c r="AD121" s="35" t="s">
        <v>193</v>
      </c>
      <c r="AE121" s="35"/>
      <c r="AF121" s="35"/>
      <c r="AG121" s="35"/>
      <c r="AH121" s="35"/>
      <c r="AI121" s="35"/>
      <c r="AJ121" s="35"/>
      <c r="AK121" s="35" t="s">
        <v>193</v>
      </c>
      <c r="AL121" s="35" t="s">
        <v>193</v>
      </c>
      <c r="AM121" s="35" t="s">
        <v>193</v>
      </c>
      <c r="AN121" s="35" t="s">
        <v>193</v>
      </c>
      <c r="AO121" s="35" t="s">
        <v>193</v>
      </c>
      <c r="AP121" s="35" t="s">
        <v>193</v>
      </c>
      <c r="AQ121" s="35" t="s">
        <v>193</v>
      </c>
      <c r="AR121" s="35" t="s">
        <v>193</v>
      </c>
      <c r="AS121" s="35" t="s">
        <v>193</v>
      </c>
      <c r="AT121" s="35" t="s">
        <v>193</v>
      </c>
      <c r="AU121" s="35"/>
      <c r="AV121" s="35"/>
      <c r="AW121" s="35"/>
      <c r="AX121" s="35"/>
      <c r="AY121" s="35"/>
      <c r="AZ121" s="35"/>
      <c r="BA121" s="35"/>
      <c r="BB121" s="35"/>
      <c r="BC121" s="35" t="s">
        <v>193</v>
      </c>
      <c r="BD121" s="35" t="s">
        <v>193</v>
      </c>
      <c r="BE121" s="35"/>
      <c r="BF121" s="35"/>
      <c r="BG121" s="35"/>
      <c r="BH121" s="35"/>
      <c r="BI121" s="35"/>
      <c r="BJ121" s="35"/>
      <c r="BK121" s="35"/>
      <c r="BL121" s="35"/>
      <c r="BM121" s="35"/>
      <c r="BN121" s="35"/>
      <c r="BO121" s="35" t="s">
        <v>193</v>
      </c>
      <c r="BP121" s="35" t="s">
        <v>193</v>
      </c>
      <c r="BQ121" s="35"/>
      <c r="BR121" s="35"/>
      <c r="BS121" s="35"/>
      <c r="BT121" s="35"/>
      <c r="BU121" s="35"/>
      <c r="BV121" s="35"/>
      <c r="BW121" s="35"/>
      <c r="BX121" s="35"/>
      <c r="BY121" s="35"/>
      <c r="BZ121" s="35"/>
      <c r="CA121" s="35" t="s">
        <v>193</v>
      </c>
      <c r="CB121" s="35" t="s">
        <v>193</v>
      </c>
      <c r="CC121" s="35"/>
      <c r="CD121" s="35"/>
      <c r="CE121" s="35"/>
      <c r="CF121" s="35"/>
      <c r="CG121" s="35"/>
      <c r="CH121" s="35"/>
      <c r="CI121" s="35" t="s">
        <v>193</v>
      </c>
      <c r="CJ121" s="35" t="s">
        <v>193</v>
      </c>
      <c r="CK121" s="35" t="s">
        <v>193</v>
      </c>
      <c r="CL121" s="35" t="s">
        <v>193</v>
      </c>
      <c r="CM121" s="35" t="s">
        <v>193</v>
      </c>
      <c r="CN121" s="35" t="s">
        <v>193</v>
      </c>
      <c r="CO121" s="35" t="s">
        <v>193</v>
      </c>
      <c r="CP121" s="35" t="s">
        <v>193</v>
      </c>
      <c r="CQ121" s="35" t="s">
        <v>193</v>
      </c>
      <c r="CR121" s="35" t="s">
        <v>193</v>
      </c>
      <c r="CS121" s="35" t="s">
        <v>193</v>
      </c>
      <c r="CT121" s="35" t="s">
        <v>193</v>
      </c>
      <c r="CU121" s="35" t="s">
        <v>193</v>
      </c>
      <c r="CV121" s="35" t="s">
        <v>193</v>
      </c>
      <c r="CW121" s="35" t="s">
        <v>193</v>
      </c>
      <c r="CX121" s="35" t="s">
        <v>193</v>
      </c>
      <c r="CY121" s="35" t="s">
        <v>193</v>
      </c>
      <c r="CZ121" s="35" t="s">
        <v>193</v>
      </c>
      <c r="DA121" s="35" t="s">
        <v>193</v>
      </c>
      <c r="DB121" s="35" t="s">
        <v>193</v>
      </c>
      <c r="DC121" s="35" t="s">
        <v>193</v>
      </c>
      <c r="DD121" s="35" t="s">
        <v>193</v>
      </c>
      <c r="DE121" s="35" t="s">
        <v>193</v>
      </c>
      <c r="DF121" s="35" t="s">
        <v>193</v>
      </c>
    </row>
    <row r="122" spans="1:110" ht="56.25">
      <c r="A122" s="21"/>
      <c r="B122" s="33" t="s">
        <v>261</v>
      </c>
      <c r="C122" s="34" t="s">
        <v>262</v>
      </c>
      <c r="D122" s="35" t="s">
        <v>174</v>
      </c>
      <c r="E122" s="35">
        <v>0</v>
      </c>
      <c r="F122" s="35">
        <v>0</v>
      </c>
      <c r="G122" s="35">
        <v>0</v>
      </c>
      <c r="H122" s="35">
        <v>0</v>
      </c>
      <c r="I122" s="35">
        <v>0</v>
      </c>
      <c r="J122" s="35">
        <v>0</v>
      </c>
      <c r="K122" s="35">
        <v>0</v>
      </c>
      <c r="L122" s="35">
        <v>0</v>
      </c>
      <c r="M122" s="35">
        <v>0</v>
      </c>
      <c r="N122" s="35">
        <v>0</v>
      </c>
      <c r="O122" s="35">
        <v>0</v>
      </c>
      <c r="P122" s="35">
        <v>0</v>
      </c>
      <c r="Q122" s="35">
        <v>0</v>
      </c>
      <c r="R122" s="35">
        <v>0</v>
      </c>
      <c r="S122" s="35">
        <v>0</v>
      </c>
      <c r="T122" s="35">
        <v>0</v>
      </c>
      <c r="U122" s="35">
        <v>0</v>
      </c>
      <c r="V122" s="35">
        <v>0</v>
      </c>
      <c r="W122" s="35">
        <v>0</v>
      </c>
      <c r="X122" s="35">
        <v>0</v>
      </c>
      <c r="Y122" s="35">
        <v>0</v>
      </c>
      <c r="Z122" s="35">
        <v>0</v>
      </c>
      <c r="AA122" s="35">
        <v>0</v>
      </c>
      <c r="AB122" s="35">
        <v>0</v>
      </c>
      <c r="AC122" s="35">
        <v>0</v>
      </c>
      <c r="AD122" s="35">
        <v>0</v>
      </c>
      <c r="AE122" s="35">
        <v>0</v>
      </c>
      <c r="AF122" s="35">
        <v>0</v>
      </c>
      <c r="AG122" s="35">
        <v>0</v>
      </c>
      <c r="AH122" s="35">
        <v>0</v>
      </c>
      <c r="AI122" s="35">
        <v>0</v>
      </c>
      <c r="AJ122" s="35">
        <v>0</v>
      </c>
      <c r="AK122" s="35">
        <v>0</v>
      </c>
      <c r="AL122" s="35">
        <v>0</v>
      </c>
      <c r="AM122" s="35">
        <v>0</v>
      </c>
      <c r="AN122" s="35">
        <v>0</v>
      </c>
      <c r="AO122" s="35">
        <v>0</v>
      </c>
      <c r="AP122" s="35">
        <v>0</v>
      </c>
      <c r="AQ122" s="35">
        <v>0</v>
      </c>
      <c r="AR122" s="35">
        <v>0</v>
      </c>
      <c r="AS122" s="35">
        <v>0</v>
      </c>
      <c r="AT122" s="35">
        <v>0</v>
      </c>
      <c r="AU122" s="35">
        <v>0</v>
      </c>
      <c r="AV122" s="35">
        <v>0</v>
      </c>
      <c r="AW122" s="35">
        <v>0</v>
      </c>
      <c r="AX122" s="35">
        <v>0</v>
      </c>
      <c r="AY122" s="35">
        <v>0</v>
      </c>
      <c r="AZ122" s="35">
        <v>0</v>
      </c>
      <c r="BA122" s="35">
        <v>0</v>
      </c>
      <c r="BB122" s="35">
        <v>0</v>
      </c>
      <c r="BC122" s="35">
        <v>0</v>
      </c>
      <c r="BD122" s="35">
        <v>0</v>
      </c>
      <c r="BE122" s="35">
        <v>0</v>
      </c>
      <c r="BF122" s="35">
        <v>0</v>
      </c>
      <c r="BG122" s="35">
        <v>0</v>
      </c>
      <c r="BH122" s="35">
        <v>0</v>
      </c>
      <c r="BI122" s="35">
        <v>0</v>
      </c>
      <c r="BJ122" s="35">
        <v>0</v>
      </c>
      <c r="BK122" s="35">
        <v>0</v>
      </c>
      <c r="BL122" s="35">
        <v>0</v>
      </c>
      <c r="BM122" s="35">
        <v>0</v>
      </c>
      <c r="BN122" s="35">
        <v>0</v>
      </c>
      <c r="BO122" s="35">
        <v>0</v>
      </c>
      <c r="BP122" s="35">
        <v>0</v>
      </c>
      <c r="BQ122" s="35">
        <v>0</v>
      </c>
      <c r="BR122" s="35">
        <v>0</v>
      </c>
      <c r="BS122" s="35">
        <v>0</v>
      </c>
      <c r="BT122" s="35">
        <v>0</v>
      </c>
      <c r="BU122" s="35">
        <v>0</v>
      </c>
      <c r="BV122" s="35">
        <v>0</v>
      </c>
      <c r="BW122" s="35">
        <v>0</v>
      </c>
      <c r="BX122" s="35">
        <v>0</v>
      </c>
      <c r="BY122" s="35">
        <v>0</v>
      </c>
      <c r="BZ122" s="35">
        <v>0</v>
      </c>
      <c r="CA122" s="35">
        <v>0</v>
      </c>
      <c r="CB122" s="35">
        <v>0</v>
      </c>
      <c r="CC122" s="35">
        <v>0</v>
      </c>
      <c r="CD122" s="35">
        <v>0</v>
      </c>
      <c r="CE122" s="35">
        <v>0</v>
      </c>
      <c r="CF122" s="35">
        <v>0</v>
      </c>
      <c r="CG122" s="35">
        <v>0</v>
      </c>
      <c r="CH122" s="35">
        <v>0</v>
      </c>
      <c r="CI122" s="35" t="s">
        <v>193</v>
      </c>
      <c r="CJ122" s="35" t="s">
        <v>193</v>
      </c>
      <c r="CK122" s="35">
        <v>0</v>
      </c>
      <c r="CL122" s="35">
        <v>0</v>
      </c>
      <c r="CM122" s="35">
        <v>0</v>
      </c>
      <c r="CN122" s="35">
        <v>0</v>
      </c>
      <c r="CO122" s="35" t="s">
        <v>193</v>
      </c>
      <c r="CP122" s="35" t="s">
        <v>193</v>
      </c>
      <c r="CQ122" s="35" t="s">
        <v>193</v>
      </c>
      <c r="CR122" s="35" t="s">
        <v>193</v>
      </c>
      <c r="CS122" s="35" t="s">
        <v>193</v>
      </c>
      <c r="CT122" s="35" t="s">
        <v>193</v>
      </c>
      <c r="CU122" s="35">
        <v>0</v>
      </c>
      <c r="CV122" s="35">
        <v>0</v>
      </c>
      <c r="CW122" s="35">
        <v>0</v>
      </c>
      <c r="CX122" s="35">
        <v>0</v>
      </c>
      <c r="CY122" s="35">
        <v>0</v>
      </c>
      <c r="CZ122" s="35">
        <v>0</v>
      </c>
      <c r="DA122" s="35">
        <v>0</v>
      </c>
      <c r="DB122" s="35">
        <v>0</v>
      </c>
      <c r="DC122" s="35">
        <v>0</v>
      </c>
      <c r="DD122" s="35">
        <v>0</v>
      </c>
      <c r="DE122" s="35">
        <v>0</v>
      </c>
      <c r="DF122" s="35">
        <v>0</v>
      </c>
    </row>
    <row r="123" spans="1:110" ht="18.75" hidden="1">
      <c r="A123" s="28" t="s">
        <v>177</v>
      </c>
      <c r="B123" s="33" t="s">
        <v>261</v>
      </c>
      <c r="C123" s="42" t="s">
        <v>200</v>
      </c>
      <c r="D123" s="35"/>
      <c r="E123" s="35" t="s">
        <v>193</v>
      </c>
      <c r="F123" s="35" t="s">
        <v>193</v>
      </c>
      <c r="G123" s="35"/>
      <c r="H123" s="35"/>
      <c r="I123" s="35"/>
      <c r="J123" s="35"/>
      <c r="K123" s="35"/>
      <c r="L123" s="35"/>
      <c r="M123" s="35" t="s">
        <v>193</v>
      </c>
      <c r="N123" s="35" t="s">
        <v>193</v>
      </c>
      <c r="O123" s="35"/>
      <c r="P123" s="35"/>
      <c r="Q123" s="35"/>
      <c r="R123" s="35"/>
      <c r="S123" s="35"/>
      <c r="T123" s="35"/>
      <c r="U123" s="35" t="s">
        <v>193</v>
      </c>
      <c r="V123" s="35" t="s">
        <v>193</v>
      </c>
      <c r="W123" s="35"/>
      <c r="X123" s="35"/>
      <c r="Y123" s="35"/>
      <c r="Z123" s="35"/>
      <c r="AA123" s="35"/>
      <c r="AB123" s="35"/>
      <c r="AC123" s="35" t="s">
        <v>193</v>
      </c>
      <c r="AD123" s="35" t="s">
        <v>193</v>
      </c>
      <c r="AE123" s="35"/>
      <c r="AF123" s="35"/>
      <c r="AG123" s="35"/>
      <c r="AH123" s="35"/>
      <c r="AI123" s="35"/>
      <c r="AJ123" s="35"/>
      <c r="AK123" s="35" t="s">
        <v>193</v>
      </c>
      <c r="AL123" s="35" t="s">
        <v>193</v>
      </c>
      <c r="AM123" s="35" t="s">
        <v>193</v>
      </c>
      <c r="AN123" s="35" t="s">
        <v>193</v>
      </c>
      <c r="AO123" s="35" t="s">
        <v>193</v>
      </c>
      <c r="AP123" s="35" t="s">
        <v>193</v>
      </c>
      <c r="AQ123" s="35" t="s">
        <v>193</v>
      </c>
      <c r="AR123" s="35" t="s">
        <v>193</v>
      </c>
      <c r="AS123" s="35" t="s">
        <v>193</v>
      </c>
      <c r="AT123" s="35" t="s">
        <v>193</v>
      </c>
      <c r="AU123" s="35"/>
      <c r="AV123" s="35"/>
      <c r="AW123" s="35"/>
      <c r="AX123" s="35"/>
      <c r="AY123" s="35"/>
      <c r="AZ123" s="35"/>
      <c r="BA123" s="35"/>
      <c r="BB123" s="35"/>
      <c r="BC123" s="35" t="s">
        <v>193</v>
      </c>
      <c r="BD123" s="35" t="s">
        <v>193</v>
      </c>
      <c r="BE123" s="35"/>
      <c r="BF123" s="35"/>
      <c r="BG123" s="35"/>
      <c r="BH123" s="35"/>
      <c r="BI123" s="35"/>
      <c r="BJ123" s="35"/>
      <c r="BK123" s="35"/>
      <c r="BL123" s="35"/>
      <c r="BM123" s="35"/>
      <c r="BN123" s="35"/>
      <c r="BO123" s="35" t="s">
        <v>193</v>
      </c>
      <c r="BP123" s="35" t="s">
        <v>193</v>
      </c>
      <c r="BQ123" s="35"/>
      <c r="BR123" s="35"/>
      <c r="BS123" s="35"/>
      <c r="BT123" s="35"/>
      <c r="BU123" s="35"/>
      <c r="BV123" s="35"/>
      <c r="BW123" s="35"/>
      <c r="BX123" s="35"/>
      <c r="BY123" s="35"/>
      <c r="BZ123" s="35"/>
      <c r="CA123" s="35" t="s">
        <v>193</v>
      </c>
      <c r="CB123" s="35" t="s">
        <v>193</v>
      </c>
      <c r="CC123" s="35"/>
      <c r="CD123" s="35"/>
      <c r="CE123" s="35"/>
      <c r="CF123" s="35"/>
      <c r="CG123" s="35"/>
      <c r="CH123" s="35"/>
      <c r="CI123" s="35" t="s">
        <v>193</v>
      </c>
      <c r="CJ123" s="35" t="s">
        <v>193</v>
      </c>
      <c r="CK123" s="35" t="s">
        <v>193</v>
      </c>
      <c r="CL123" s="35" t="s">
        <v>193</v>
      </c>
      <c r="CM123" s="35" t="s">
        <v>193</v>
      </c>
      <c r="CN123" s="35" t="s">
        <v>193</v>
      </c>
      <c r="CO123" s="35" t="s">
        <v>193</v>
      </c>
      <c r="CP123" s="35" t="s">
        <v>193</v>
      </c>
      <c r="CQ123" s="35" t="s">
        <v>193</v>
      </c>
      <c r="CR123" s="35" t="s">
        <v>193</v>
      </c>
      <c r="CS123" s="35" t="s">
        <v>193</v>
      </c>
      <c r="CT123" s="35" t="s">
        <v>193</v>
      </c>
      <c r="CU123" s="35" t="s">
        <v>193</v>
      </c>
      <c r="CV123" s="35" t="s">
        <v>193</v>
      </c>
      <c r="CW123" s="35" t="s">
        <v>193</v>
      </c>
      <c r="CX123" s="35" t="s">
        <v>193</v>
      </c>
      <c r="CY123" s="35" t="s">
        <v>193</v>
      </c>
      <c r="CZ123" s="35" t="s">
        <v>193</v>
      </c>
      <c r="DA123" s="35" t="s">
        <v>193</v>
      </c>
      <c r="DB123" s="35" t="s">
        <v>193</v>
      </c>
      <c r="DC123" s="35" t="s">
        <v>193</v>
      </c>
      <c r="DD123" s="35" t="s">
        <v>193</v>
      </c>
      <c r="DE123" s="35" t="s">
        <v>193</v>
      </c>
      <c r="DF123" s="35" t="s">
        <v>193</v>
      </c>
    </row>
    <row r="124" spans="1:110" ht="18.75" hidden="1">
      <c r="A124" s="28" t="s">
        <v>177</v>
      </c>
      <c r="B124" s="33" t="s">
        <v>261</v>
      </c>
      <c r="C124" s="42" t="s">
        <v>200</v>
      </c>
      <c r="D124" s="35"/>
      <c r="E124" s="35" t="s">
        <v>193</v>
      </c>
      <c r="F124" s="35" t="s">
        <v>193</v>
      </c>
      <c r="G124" s="35"/>
      <c r="H124" s="35"/>
      <c r="I124" s="35"/>
      <c r="J124" s="35"/>
      <c r="K124" s="35"/>
      <c r="L124" s="35"/>
      <c r="M124" s="35" t="s">
        <v>193</v>
      </c>
      <c r="N124" s="35" t="s">
        <v>193</v>
      </c>
      <c r="O124" s="35"/>
      <c r="P124" s="35"/>
      <c r="Q124" s="35"/>
      <c r="R124" s="35"/>
      <c r="S124" s="35"/>
      <c r="T124" s="35"/>
      <c r="U124" s="35" t="s">
        <v>193</v>
      </c>
      <c r="V124" s="35" t="s">
        <v>193</v>
      </c>
      <c r="W124" s="35"/>
      <c r="X124" s="35"/>
      <c r="Y124" s="35"/>
      <c r="Z124" s="35"/>
      <c r="AA124" s="35"/>
      <c r="AB124" s="35"/>
      <c r="AC124" s="35" t="s">
        <v>193</v>
      </c>
      <c r="AD124" s="35" t="s">
        <v>193</v>
      </c>
      <c r="AE124" s="35"/>
      <c r="AF124" s="35"/>
      <c r="AG124" s="35"/>
      <c r="AH124" s="35"/>
      <c r="AI124" s="35"/>
      <c r="AJ124" s="35"/>
      <c r="AK124" s="35" t="s">
        <v>193</v>
      </c>
      <c r="AL124" s="35" t="s">
        <v>193</v>
      </c>
      <c r="AM124" s="35" t="s">
        <v>193</v>
      </c>
      <c r="AN124" s="35" t="s">
        <v>193</v>
      </c>
      <c r="AO124" s="35" t="s">
        <v>193</v>
      </c>
      <c r="AP124" s="35" t="s">
        <v>193</v>
      </c>
      <c r="AQ124" s="35" t="s">
        <v>193</v>
      </c>
      <c r="AR124" s="35" t="s">
        <v>193</v>
      </c>
      <c r="AS124" s="35" t="s">
        <v>193</v>
      </c>
      <c r="AT124" s="35" t="s">
        <v>193</v>
      </c>
      <c r="AU124" s="35"/>
      <c r="AV124" s="35"/>
      <c r="AW124" s="35"/>
      <c r="AX124" s="35"/>
      <c r="AY124" s="35"/>
      <c r="AZ124" s="35"/>
      <c r="BA124" s="35"/>
      <c r="BB124" s="35"/>
      <c r="BC124" s="35" t="s">
        <v>193</v>
      </c>
      <c r="BD124" s="35" t="s">
        <v>193</v>
      </c>
      <c r="BE124" s="35"/>
      <c r="BF124" s="35"/>
      <c r="BG124" s="35"/>
      <c r="BH124" s="35"/>
      <c r="BI124" s="35"/>
      <c r="BJ124" s="35"/>
      <c r="BK124" s="35"/>
      <c r="BL124" s="35"/>
      <c r="BM124" s="35"/>
      <c r="BN124" s="35"/>
      <c r="BO124" s="35" t="s">
        <v>193</v>
      </c>
      <c r="BP124" s="35" t="s">
        <v>193</v>
      </c>
      <c r="BQ124" s="35"/>
      <c r="BR124" s="35"/>
      <c r="BS124" s="35"/>
      <c r="BT124" s="35"/>
      <c r="BU124" s="35"/>
      <c r="BV124" s="35"/>
      <c r="BW124" s="35"/>
      <c r="BX124" s="35"/>
      <c r="BY124" s="35"/>
      <c r="BZ124" s="35"/>
      <c r="CA124" s="35" t="s">
        <v>193</v>
      </c>
      <c r="CB124" s="35" t="s">
        <v>193</v>
      </c>
      <c r="CC124" s="35"/>
      <c r="CD124" s="35"/>
      <c r="CE124" s="35"/>
      <c r="CF124" s="35"/>
      <c r="CG124" s="35"/>
      <c r="CH124" s="35"/>
      <c r="CI124" s="35" t="s">
        <v>193</v>
      </c>
      <c r="CJ124" s="35" t="s">
        <v>193</v>
      </c>
      <c r="CK124" s="35" t="s">
        <v>193</v>
      </c>
      <c r="CL124" s="35" t="s">
        <v>193</v>
      </c>
      <c r="CM124" s="35" t="s">
        <v>193</v>
      </c>
      <c r="CN124" s="35" t="s">
        <v>193</v>
      </c>
      <c r="CO124" s="35" t="s">
        <v>193</v>
      </c>
      <c r="CP124" s="35" t="s">
        <v>193</v>
      </c>
      <c r="CQ124" s="35" t="s">
        <v>193</v>
      </c>
      <c r="CR124" s="35" t="s">
        <v>193</v>
      </c>
      <c r="CS124" s="35" t="s">
        <v>193</v>
      </c>
      <c r="CT124" s="35" t="s">
        <v>193</v>
      </c>
      <c r="CU124" s="35" t="s">
        <v>193</v>
      </c>
      <c r="CV124" s="35" t="s">
        <v>193</v>
      </c>
      <c r="CW124" s="35" t="s">
        <v>193</v>
      </c>
      <c r="CX124" s="35" t="s">
        <v>193</v>
      </c>
      <c r="CY124" s="35" t="s">
        <v>193</v>
      </c>
      <c r="CZ124" s="35" t="s">
        <v>193</v>
      </c>
      <c r="DA124" s="35" t="s">
        <v>193</v>
      </c>
      <c r="DB124" s="35" t="s">
        <v>193</v>
      </c>
      <c r="DC124" s="35" t="s">
        <v>193</v>
      </c>
      <c r="DD124" s="35" t="s">
        <v>193</v>
      </c>
      <c r="DE124" s="35" t="s">
        <v>193</v>
      </c>
      <c r="DF124" s="35" t="s">
        <v>193</v>
      </c>
    </row>
    <row r="125" spans="1:110" ht="18.75" hidden="1">
      <c r="A125" s="28" t="s">
        <v>177</v>
      </c>
      <c r="B125" s="33" t="s">
        <v>201</v>
      </c>
      <c r="C125" s="34" t="s">
        <v>201</v>
      </c>
      <c r="D125" s="35"/>
      <c r="E125" s="35" t="s">
        <v>193</v>
      </c>
      <c r="F125" s="35" t="s">
        <v>193</v>
      </c>
      <c r="G125" s="35"/>
      <c r="H125" s="35"/>
      <c r="I125" s="35"/>
      <c r="J125" s="35"/>
      <c r="K125" s="35"/>
      <c r="L125" s="35"/>
      <c r="M125" s="35" t="s">
        <v>193</v>
      </c>
      <c r="N125" s="35" t="s">
        <v>193</v>
      </c>
      <c r="O125" s="35"/>
      <c r="P125" s="35"/>
      <c r="Q125" s="35"/>
      <c r="R125" s="35"/>
      <c r="S125" s="35"/>
      <c r="T125" s="35"/>
      <c r="U125" s="35" t="s">
        <v>193</v>
      </c>
      <c r="V125" s="35" t="s">
        <v>193</v>
      </c>
      <c r="W125" s="35"/>
      <c r="X125" s="35"/>
      <c r="Y125" s="35"/>
      <c r="Z125" s="35"/>
      <c r="AA125" s="35"/>
      <c r="AB125" s="35"/>
      <c r="AC125" s="35" t="s">
        <v>193</v>
      </c>
      <c r="AD125" s="35" t="s">
        <v>193</v>
      </c>
      <c r="AE125" s="35"/>
      <c r="AF125" s="35"/>
      <c r="AG125" s="35"/>
      <c r="AH125" s="35"/>
      <c r="AI125" s="35"/>
      <c r="AJ125" s="35"/>
      <c r="AK125" s="35" t="s">
        <v>193</v>
      </c>
      <c r="AL125" s="35" t="s">
        <v>193</v>
      </c>
      <c r="AM125" s="35" t="s">
        <v>193</v>
      </c>
      <c r="AN125" s="35" t="s">
        <v>193</v>
      </c>
      <c r="AO125" s="35" t="s">
        <v>193</v>
      </c>
      <c r="AP125" s="35" t="s">
        <v>193</v>
      </c>
      <c r="AQ125" s="35" t="s">
        <v>193</v>
      </c>
      <c r="AR125" s="35" t="s">
        <v>193</v>
      </c>
      <c r="AS125" s="35" t="s">
        <v>193</v>
      </c>
      <c r="AT125" s="35" t="s">
        <v>193</v>
      </c>
      <c r="AU125" s="35"/>
      <c r="AV125" s="35"/>
      <c r="AW125" s="35"/>
      <c r="AX125" s="35"/>
      <c r="AY125" s="35"/>
      <c r="AZ125" s="35"/>
      <c r="BA125" s="35"/>
      <c r="BB125" s="35"/>
      <c r="BC125" s="35" t="s">
        <v>193</v>
      </c>
      <c r="BD125" s="35" t="s">
        <v>193</v>
      </c>
      <c r="BE125" s="35"/>
      <c r="BF125" s="35"/>
      <c r="BG125" s="35"/>
      <c r="BH125" s="35"/>
      <c r="BI125" s="35"/>
      <c r="BJ125" s="35"/>
      <c r="BK125" s="35"/>
      <c r="BL125" s="35"/>
      <c r="BM125" s="35"/>
      <c r="BN125" s="35"/>
      <c r="BO125" s="35" t="s">
        <v>193</v>
      </c>
      <c r="BP125" s="35" t="s">
        <v>193</v>
      </c>
      <c r="BQ125" s="35"/>
      <c r="BR125" s="35"/>
      <c r="BS125" s="35"/>
      <c r="BT125" s="35"/>
      <c r="BU125" s="35"/>
      <c r="BV125" s="35"/>
      <c r="BW125" s="35"/>
      <c r="BX125" s="35"/>
      <c r="BY125" s="35"/>
      <c r="BZ125" s="35"/>
      <c r="CA125" s="35" t="s">
        <v>193</v>
      </c>
      <c r="CB125" s="35" t="s">
        <v>193</v>
      </c>
      <c r="CC125" s="35"/>
      <c r="CD125" s="35"/>
      <c r="CE125" s="35"/>
      <c r="CF125" s="35"/>
      <c r="CG125" s="35"/>
      <c r="CH125" s="35"/>
      <c r="CI125" s="35" t="s">
        <v>193</v>
      </c>
      <c r="CJ125" s="35" t="s">
        <v>193</v>
      </c>
      <c r="CK125" s="35" t="s">
        <v>193</v>
      </c>
      <c r="CL125" s="35" t="s">
        <v>193</v>
      </c>
      <c r="CM125" s="35" t="s">
        <v>193</v>
      </c>
      <c r="CN125" s="35" t="s">
        <v>193</v>
      </c>
      <c r="CO125" s="35" t="s">
        <v>193</v>
      </c>
      <c r="CP125" s="35" t="s">
        <v>193</v>
      </c>
      <c r="CQ125" s="35" t="s">
        <v>193</v>
      </c>
      <c r="CR125" s="35" t="s">
        <v>193</v>
      </c>
      <c r="CS125" s="35" t="s">
        <v>193</v>
      </c>
      <c r="CT125" s="35" t="s">
        <v>193</v>
      </c>
      <c r="CU125" s="35" t="s">
        <v>193</v>
      </c>
      <c r="CV125" s="35" t="s">
        <v>193</v>
      </c>
      <c r="CW125" s="35" t="s">
        <v>193</v>
      </c>
      <c r="CX125" s="35" t="s">
        <v>193</v>
      </c>
      <c r="CY125" s="35" t="s">
        <v>193</v>
      </c>
      <c r="CZ125" s="35" t="s">
        <v>193</v>
      </c>
      <c r="DA125" s="35" t="s">
        <v>193</v>
      </c>
      <c r="DB125" s="35" t="s">
        <v>193</v>
      </c>
      <c r="DC125" s="35" t="s">
        <v>193</v>
      </c>
      <c r="DD125" s="35" t="s">
        <v>193</v>
      </c>
      <c r="DE125" s="35" t="s">
        <v>193</v>
      </c>
      <c r="DF125" s="35" t="s">
        <v>193</v>
      </c>
    </row>
    <row r="126" spans="1:110" ht="56.25">
      <c r="A126" s="21"/>
      <c r="B126" s="33" t="s">
        <v>263</v>
      </c>
      <c r="C126" s="34" t="s">
        <v>264</v>
      </c>
      <c r="D126" s="35" t="s">
        <v>174</v>
      </c>
      <c r="E126" s="35">
        <v>0</v>
      </c>
      <c r="F126" s="35">
        <v>0</v>
      </c>
      <c r="G126" s="35">
        <v>0</v>
      </c>
      <c r="H126" s="35">
        <v>0</v>
      </c>
      <c r="I126" s="35">
        <v>0</v>
      </c>
      <c r="J126" s="35">
        <v>0</v>
      </c>
      <c r="K126" s="35">
        <v>0</v>
      </c>
      <c r="L126" s="35">
        <v>0</v>
      </c>
      <c r="M126" s="35">
        <v>0</v>
      </c>
      <c r="N126" s="35">
        <v>0</v>
      </c>
      <c r="O126" s="35">
        <v>0</v>
      </c>
      <c r="P126" s="35">
        <v>0</v>
      </c>
      <c r="Q126" s="35">
        <v>0</v>
      </c>
      <c r="R126" s="35">
        <v>0</v>
      </c>
      <c r="S126" s="35">
        <v>0</v>
      </c>
      <c r="T126" s="35">
        <v>0</v>
      </c>
      <c r="U126" s="35">
        <v>0</v>
      </c>
      <c r="V126" s="35">
        <v>0</v>
      </c>
      <c r="W126" s="35">
        <v>0</v>
      </c>
      <c r="X126" s="35">
        <v>0</v>
      </c>
      <c r="Y126" s="35">
        <v>0</v>
      </c>
      <c r="Z126" s="35">
        <v>0</v>
      </c>
      <c r="AA126" s="35">
        <v>0</v>
      </c>
      <c r="AB126" s="35">
        <v>0</v>
      </c>
      <c r="AC126" s="35">
        <v>0</v>
      </c>
      <c r="AD126" s="35">
        <v>0</v>
      </c>
      <c r="AE126" s="35">
        <v>0</v>
      </c>
      <c r="AF126" s="35">
        <v>0</v>
      </c>
      <c r="AG126" s="35">
        <v>0</v>
      </c>
      <c r="AH126" s="35">
        <v>0</v>
      </c>
      <c r="AI126" s="35">
        <v>0</v>
      </c>
      <c r="AJ126" s="35">
        <v>0</v>
      </c>
      <c r="AK126" s="35">
        <v>0</v>
      </c>
      <c r="AL126" s="35">
        <v>0</v>
      </c>
      <c r="AM126" s="35">
        <v>0</v>
      </c>
      <c r="AN126" s="35">
        <v>0</v>
      </c>
      <c r="AO126" s="35">
        <v>0</v>
      </c>
      <c r="AP126" s="35">
        <v>0</v>
      </c>
      <c r="AQ126" s="35">
        <v>0</v>
      </c>
      <c r="AR126" s="35">
        <v>0</v>
      </c>
      <c r="AS126" s="35">
        <v>0</v>
      </c>
      <c r="AT126" s="35">
        <v>0</v>
      </c>
      <c r="AU126" s="35">
        <v>0</v>
      </c>
      <c r="AV126" s="35">
        <v>0</v>
      </c>
      <c r="AW126" s="35">
        <v>0</v>
      </c>
      <c r="AX126" s="35">
        <v>0</v>
      </c>
      <c r="AY126" s="35">
        <v>0</v>
      </c>
      <c r="AZ126" s="35">
        <v>0</v>
      </c>
      <c r="BA126" s="35">
        <v>0</v>
      </c>
      <c r="BB126" s="35">
        <v>0</v>
      </c>
      <c r="BC126" s="35">
        <v>0</v>
      </c>
      <c r="BD126" s="35">
        <v>0</v>
      </c>
      <c r="BE126" s="35">
        <v>0</v>
      </c>
      <c r="BF126" s="35">
        <v>0</v>
      </c>
      <c r="BG126" s="35">
        <v>0</v>
      </c>
      <c r="BH126" s="35">
        <v>0</v>
      </c>
      <c r="BI126" s="35">
        <v>0</v>
      </c>
      <c r="BJ126" s="35">
        <v>0</v>
      </c>
      <c r="BK126" s="35">
        <v>0</v>
      </c>
      <c r="BL126" s="35">
        <v>0</v>
      </c>
      <c r="BM126" s="35">
        <v>0</v>
      </c>
      <c r="BN126" s="35">
        <v>0</v>
      </c>
      <c r="BO126" s="35">
        <v>0</v>
      </c>
      <c r="BP126" s="35">
        <v>0</v>
      </c>
      <c r="BQ126" s="35">
        <v>0</v>
      </c>
      <c r="BR126" s="35">
        <v>0</v>
      </c>
      <c r="BS126" s="35">
        <v>0</v>
      </c>
      <c r="BT126" s="35">
        <v>0</v>
      </c>
      <c r="BU126" s="35">
        <v>0</v>
      </c>
      <c r="BV126" s="35">
        <v>0</v>
      </c>
      <c r="BW126" s="35">
        <v>0</v>
      </c>
      <c r="BX126" s="35">
        <v>0</v>
      </c>
      <c r="BY126" s="35">
        <v>0</v>
      </c>
      <c r="BZ126" s="35">
        <v>0</v>
      </c>
      <c r="CA126" s="35">
        <v>0</v>
      </c>
      <c r="CB126" s="35">
        <v>0</v>
      </c>
      <c r="CC126" s="35">
        <v>0</v>
      </c>
      <c r="CD126" s="35">
        <v>0</v>
      </c>
      <c r="CE126" s="35">
        <v>0</v>
      </c>
      <c r="CF126" s="35">
        <v>0</v>
      </c>
      <c r="CG126" s="35">
        <v>0</v>
      </c>
      <c r="CH126" s="35">
        <v>0</v>
      </c>
      <c r="CI126" s="35" t="s">
        <v>193</v>
      </c>
      <c r="CJ126" s="35" t="s">
        <v>193</v>
      </c>
      <c r="CK126" s="35">
        <v>0</v>
      </c>
      <c r="CL126" s="35">
        <v>0</v>
      </c>
      <c r="CM126" s="35">
        <v>0</v>
      </c>
      <c r="CN126" s="35">
        <v>0</v>
      </c>
      <c r="CO126" s="35" t="s">
        <v>193</v>
      </c>
      <c r="CP126" s="35" t="s">
        <v>193</v>
      </c>
      <c r="CQ126" s="35" t="s">
        <v>193</v>
      </c>
      <c r="CR126" s="35" t="s">
        <v>193</v>
      </c>
      <c r="CS126" s="35" t="s">
        <v>193</v>
      </c>
      <c r="CT126" s="35" t="s">
        <v>193</v>
      </c>
      <c r="CU126" s="35">
        <v>0</v>
      </c>
      <c r="CV126" s="35">
        <v>0</v>
      </c>
      <c r="CW126" s="35">
        <v>0</v>
      </c>
      <c r="CX126" s="35">
        <v>0</v>
      </c>
      <c r="CY126" s="35">
        <v>0</v>
      </c>
      <c r="CZ126" s="35">
        <v>0</v>
      </c>
      <c r="DA126" s="35">
        <v>0</v>
      </c>
      <c r="DB126" s="35">
        <v>0</v>
      </c>
      <c r="DC126" s="35">
        <v>0</v>
      </c>
      <c r="DD126" s="35">
        <v>0</v>
      </c>
      <c r="DE126" s="35">
        <v>0</v>
      </c>
      <c r="DF126" s="35">
        <v>0</v>
      </c>
    </row>
    <row r="127" spans="1:110" ht="18.75" hidden="1">
      <c r="A127" s="28" t="s">
        <v>177</v>
      </c>
      <c r="B127" s="33" t="s">
        <v>263</v>
      </c>
      <c r="C127" s="42" t="s">
        <v>200</v>
      </c>
      <c r="D127" s="35"/>
      <c r="E127" s="35" t="s">
        <v>193</v>
      </c>
      <c r="F127" s="35" t="s">
        <v>193</v>
      </c>
      <c r="G127" s="35"/>
      <c r="H127" s="35"/>
      <c r="I127" s="35"/>
      <c r="J127" s="35"/>
      <c r="K127" s="35"/>
      <c r="L127" s="35"/>
      <c r="M127" s="35" t="s">
        <v>193</v>
      </c>
      <c r="N127" s="35" t="s">
        <v>193</v>
      </c>
      <c r="O127" s="35"/>
      <c r="P127" s="35"/>
      <c r="Q127" s="35"/>
      <c r="R127" s="35"/>
      <c r="S127" s="35"/>
      <c r="T127" s="35"/>
      <c r="U127" s="35" t="s">
        <v>193</v>
      </c>
      <c r="V127" s="35" t="s">
        <v>193</v>
      </c>
      <c r="W127" s="35"/>
      <c r="X127" s="35"/>
      <c r="Y127" s="35"/>
      <c r="Z127" s="35"/>
      <c r="AA127" s="35"/>
      <c r="AB127" s="35"/>
      <c r="AC127" s="35" t="s">
        <v>193</v>
      </c>
      <c r="AD127" s="35" t="s">
        <v>193</v>
      </c>
      <c r="AE127" s="35"/>
      <c r="AF127" s="35"/>
      <c r="AG127" s="35"/>
      <c r="AH127" s="35"/>
      <c r="AI127" s="35"/>
      <c r="AJ127" s="35"/>
      <c r="AK127" s="35" t="s">
        <v>193</v>
      </c>
      <c r="AL127" s="35" t="s">
        <v>193</v>
      </c>
      <c r="AM127" s="35" t="s">
        <v>193</v>
      </c>
      <c r="AN127" s="35" t="s">
        <v>193</v>
      </c>
      <c r="AO127" s="35" t="s">
        <v>193</v>
      </c>
      <c r="AP127" s="35" t="s">
        <v>193</v>
      </c>
      <c r="AQ127" s="35" t="s">
        <v>193</v>
      </c>
      <c r="AR127" s="35" t="s">
        <v>193</v>
      </c>
      <c r="AS127" s="35" t="s">
        <v>193</v>
      </c>
      <c r="AT127" s="35" t="s">
        <v>193</v>
      </c>
      <c r="AU127" s="35"/>
      <c r="AV127" s="35"/>
      <c r="AW127" s="35"/>
      <c r="AX127" s="35"/>
      <c r="AY127" s="35"/>
      <c r="AZ127" s="35"/>
      <c r="BA127" s="35"/>
      <c r="BB127" s="35"/>
      <c r="BC127" s="35" t="s">
        <v>193</v>
      </c>
      <c r="BD127" s="35" t="s">
        <v>193</v>
      </c>
      <c r="BE127" s="35"/>
      <c r="BF127" s="35"/>
      <c r="BG127" s="35"/>
      <c r="BH127" s="35"/>
      <c r="BI127" s="35"/>
      <c r="BJ127" s="35"/>
      <c r="BK127" s="35"/>
      <c r="BL127" s="35"/>
      <c r="BM127" s="35"/>
      <c r="BN127" s="35"/>
      <c r="BO127" s="35" t="s">
        <v>193</v>
      </c>
      <c r="BP127" s="35" t="s">
        <v>193</v>
      </c>
      <c r="BQ127" s="35"/>
      <c r="BR127" s="35"/>
      <c r="BS127" s="35"/>
      <c r="BT127" s="35"/>
      <c r="BU127" s="35"/>
      <c r="BV127" s="35"/>
      <c r="BW127" s="35"/>
      <c r="BX127" s="35"/>
      <c r="BY127" s="35"/>
      <c r="BZ127" s="35"/>
      <c r="CA127" s="35" t="s">
        <v>193</v>
      </c>
      <c r="CB127" s="35" t="s">
        <v>193</v>
      </c>
      <c r="CC127" s="35"/>
      <c r="CD127" s="35"/>
      <c r="CE127" s="35"/>
      <c r="CF127" s="35"/>
      <c r="CG127" s="35"/>
      <c r="CH127" s="35"/>
      <c r="CI127" s="35" t="s">
        <v>193</v>
      </c>
      <c r="CJ127" s="35" t="s">
        <v>193</v>
      </c>
      <c r="CK127" s="35" t="s">
        <v>193</v>
      </c>
      <c r="CL127" s="35" t="s">
        <v>193</v>
      </c>
      <c r="CM127" s="35" t="s">
        <v>193</v>
      </c>
      <c r="CN127" s="35" t="s">
        <v>193</v>
      </c>
      <c r="CO127" s="35" t="s">
        <v>193</v>
      </c>
      <c r="CP127" s="35" t="s">
        <v>193</v>
      </c>
      <c r="CQ127" s="35" t="s">
        <v>193</v>
      </c>
      <c r="CR127" s="35" t="s">
        <v>193</v>
      </c>
      <c r="CS127" s="35" t="s">
        <v>193</v>
      </c>
      <c r="CT127" s="35" t="s">
        <v>193</v>
      </c>
      <c r="CU127" s="35" t="s">
        <v>193</v>
      </c>
      <c r="CV127" s="35" t="s">
        <v>193</v>
      </c>
      <c r="CW127" s="35" t="s">
        <v>193</v>
      </c>
      <c r="CX127" s="35" t="s">
        <v>193</v>
      </c>
      <c r="CY127" s="35" t="s">
        <v>193</v>
      </c>
      <c r="CZ127" s="35" t="s">
        <v>193</v>
      </c>
      <c r="DA127" s="35" t="s">
        <v>193</v>
      </c>
      <c r="DB127" s="35" t="s">
        <v>193</v>
      </c>
      <c r="DC127" s="35" t="s">
        <v>193</v>
      </c>
      <c r="DD127" s="35" t="s">
        <v>193</v>
      </c>
      <c r="DE127" s="35" t="s">
        <v>193</v>
      </c>
      <c r="DF127" s="35" t="s">
        <v>193</v>
      </c>
    </row>
    <row r="128" spans="1:110" ht="18.75" hidden="1">
      <c r="A128" s="28" t="s">
        <v>177</v>
      </c>
      <c r="B128" s="33" t="s">
        <v>263</v>
      </c>
      <c r="C128" s="42" t="s">
        <v>200</v>
      </c>
      <c r="D128" s="35"/>
      <c r="E128" s="35" t="s">
        <v>193</v>
      </c>
      <c r="F128" s="35" t="s">
        <v>193</v>
      </c>
      <c r="G128" s="35"/>
      <c r="H128" s="35"/>
      <c r="I128" s="35"/>
      <c r="J128" s="35"/>
      <c r="K128" s="35"/>
      <c r="L128" s="35"/>
      <c r="M128" s="35" t="s">
        <v>193</v>
      </c>
      <c r="N128" s="35" t="s">
        <v>193</v>
      </c>
      <c r="O128" s="35"/>
      <c r="P128" s="35"/>
      <c r="Q128" s="35"/>
      <c r="R128" s="35"/>
      <c r="S128" s="35"/>
      <c r="T128" s="35"/>
      <c r="U128" s="35" t="s">
        <v>193</v>
      </c>
      <c r="V128" s="35" t="s">
        <v>193</v>
      </c>
      <c r="W128" s="35"/>
      <c r="X128" s="35"/>
      <c r="Y128" s="35"/>
      <c r="Z128" s="35"/>
      <c r="AA128" s="35"/>
      <c r="AB128" s="35"/>
      <c r="AC128" s="35" t="s">
        <v>193</v>
      </c>
      <c r="AD128" s="35" t="s">
        <v>193</v>
      </c>
      <c r="AE128" s="35"/>
      <c r="AF128" s="35"/>
      <c r="AG128" s="35"/>
      <c r="AH128" s="35"/>
      <c r="AI128" s="35"/>
      <c r="AJ128" s="35"/>
      <c r="AK128" s="35" t="s">
        <v>193</v>
      </c>
      <c r="AL128" s="35" t="s">
        <v>193</v>
      </c>
      <c r="AM128" s="35" t="s">
        <v>193</v>
      </c>
      <c r="AN128" s="35" t="s">
        <v>193</v>
      </c>
      <c r="AO128" s="35" t="s">
        <v>193</v>
      </c>
      <c r="AP128" s="35" t="s">
        <v>193</v>
      </c>
      <c r="AQ128" s="35" t="s">
        <v>193</v>
      </c>
      <c r="AR128" s="35" t="s">
        <v>193</v>
      </c>
      <c r="AS128" s="35" t="s">
        <v>193</v>
      </c>
      <c r="AT128" s="35" t="s">
        <v>193</v>
      </c>
      <c r="AU128" s="35"/>
      <c r="AV128" s="35"/>
      <c r="AW128" s="35"/>
      <c r="AX128" s="35"/>
      <c r="AY128" s="35"/>
      <c r="AZ128" s="35"/>
      <c r="BA128" s="35"/>
      <c r="BB128" s="35"/>
      <c r="BC128" s="35" t="s">
        <v>193</v>
      </c>
      <c r="BD128" s="35" t="s">
        <v>193</v>
      </c>
      <c r="BE128" s="35"/>
      <c r="BF128" s="35"/>
      <c r="BG128" s="35"/>
      <c r="BH128" s="35"/>
      <c r="BI128" s="35"/>
      <c r="BJ128" s="35"/>
      <c r="BK128" s="35"/>
      <c r="BL128" s="35"/>
      <c r="BM128" s="35"/>
      <c r="BN128" s="35"/>
      <c r="BO128" s="35" t="s">
        <v>193</v>
      </c>
      <c r="BP128" s="35" t="s">
        <v>193</v>
      </c>
      <c r="BQ128" s="35"/>
      <c r="BR128" s="35"/>
      <c r="BS128" s="35"/>
      <c r="BT128" s="35"/>
      <c r="BU128" s="35"/>
      <c r="BV128" s="35"/>
      <c r="BW128" s="35"/>
      <c r="BX128" s="35"/>
      <c r="BY128" s="35"/>
      <c r="BZ128" s="35"/>
      <c r="CA128" s="35" t="s">
        <v>193</v>
      </c>
      <c r="CB128" s="35" t="s">
        <v>193</v>
      </c>
      <c r="CC128" s="35"/>
      <c r="CD128" s="35"/>
      <c r="CE128" s="35"/>
      <c r="CF128" s="35"/>
      <c r="CG128" s="35"/>
      <c r="CH128" s="35"/>
      <c r="CI128" s="35" t="s">
        <v>193</v>
      </c>
      <c r="CJ128" s="35" t="s">
        <v>193</v>
      </c>
      <c r="CK128" s="35" t="s">
        <v>193</v>
      </c>
      <c r="CL128" s="35" t="s">
        <v>193</v>
      </c>
      <c r="CM128" s="35" t="s">
        <v>193</v>
      </c>
      <c r="CN128" s="35" t="s">
        <v>193</v>
      </c>
      <c r="CO128" s="35" t="s">
        <v>193</v>
      </c>
      <c r="CP128" s="35" t="s">
        <v>193</v>
      </c>
      <c r="CQ128" s="35" t="s">
        <v>193</v>
      </c>
      <c r="CR128" s="35" t="s">
        <v>193</v>
      </c>
      <c r="CS128" s="35" t="s">
        <v>193</v>
      </c>
      <c r="CT128" s="35" t="s">
        <v>193</v>
      </c>
      <c r="CU128" s="35" t="s">
        <v>193</v>
      </c>
      <c r="CV128" s="35" t="s">
        <v>193</v>
      </c>
      <c r="CW128" s="35" t="s">
        <v>193</v>
      </c>
      <c r="CX128" s="35" t="s">
        <v>193</v>
      </c>
      <c r="CY128" s="35" t="s">
        <v>193</v>
      </c>
      <c r="CZ128" s="35" t="s">
        <v>193</v>
      </c>
      <c r="DA128" s="35" t="s">
        <v>193</v>
      </c>
      <c r="DB128" s="35" t="s">
        <v>193</v>
      </c>
      <c r="DC128" s="35" t="s">
        <v>193</v>
      </c>
      <c r="DD128" s="35" t="s">
        <v>193</v>
      </c>
      <c r="DE128" s="35" t="s">
        <v>193</v>
      </c>
      <c r="DF128" s="35" t="s">
        <v>193</v>
      </c>
    </row>
    <row r="129" spans="1:110" ht="18.75" hidden="1">
      <c r="A129" s="28" t="s">
        <v>177</v>
      </c>
      <c r="B129" s="33" t="s">
        <v>201</v>
      </c>
      <c r="C129" s="34" t="s">
        <v>201</v>
      </c>
      <c r="D129" s="35"/>
      <c r="E129" s="35" t="s">
        <v>193</v>
      </c>
      <c r="F129" s="35" t="s">
        <v>193</v>
      </c>
      <c r="G129" s="35"/>
      <c r="H129" s="35"/>
      <c r="I129" s="35"/>
      <c r="J129" s="35"/>
      <c r="K129" s="35"/>
      <c r="L129" s="35"/>
      <c r="M129" s="35" t="s">
        <v>193</v>
      </c>
      <c r="N129" s="35" t="s">
        <v>193</v>
      </c>
      <c r="O129" s="35"/>
      <c r="P129" s="35"/>
      <c r="Q129" s="35"/>
      <c r="R129" s="35"/>
      <c r="S129" s="35"/>
      <c r="T129" s="35"/>
      <c r="U129" s="35" t="s">
        <v>193</v>
      </c>
      <c r="V129" s="35" t="s">
        <v>193</v>
      </c>
      <c r="W129" s="35"/>
      <c r="X129" s="35"/>
      <c r="Y129" s="35"/>
      <c r="Z129" s="35"/>
      <c r="AA129" s="35"/>
      <c r="AB129" s="35"/>
      <c r="AC129" s="35" t="s">
        <v>193</v>
      </c>
      <c r="AD129" s="35" t="s">
        <v>193</v>
      </c>
      <c r="AE129" s="35"/>
      <c r="AF129" s="35"/>
      <c r="AG129" s="35"/>
      <c r="AH129" s="35"/>
      <c r="AI129" s="35"/>
      <c r="AJ129" s="35"/>
      <c r="AK129" s="35" t="s">
        <v>193</v>
      </c>
      <c r="AL129" s="35" t="s">
        <v>193</v>
      </c>
      <c r="AM129" s="35" t="s">
        <v>193</v>
      </c>
      <c r="AN129" s="35" t="s">
        <v>193</v>
      </c>
      <c r="AO129" s="35" t="s">
        <v>193</v>
      </c>
      <c r="AP129" s="35" t="s">
        <v>193</v>
      </c>
      <c r="AQ129" s="35" t="s">
        <v>193</v>
      </c>
      <c r="AR129" s="35" t="s">
        <v>193</v>
      </c>
      <c r="AS129" s="35" t="s">
        <v>193</v>
      </c>
      <c r="AT129" s="35" t="s">
        <v>193</v>
      </c>
      <c r="AU129" s="35"/>
      <c r="AV129" s="35"/>
      <c r="AW129" s="35"/>
      <c r="AX129" s="35"/>
      <c r="AY129" s="35"/>
      <c r="AZ129" s="35"/>
      <c r="BA129" s="35"/>
      <c r="BB129" s="35"/>
      <c r="BC129" s="35" t="s">
        <v>193</v>
      </c>
      <c r="BD129" s="35" t="s">
        <v>193</v>
      </c>
      <c r="BE129" s="35"/>
      <c r="BF129" s="35"/>
      <c r="BG129" s="35"/>
      <c r="BH129" s="35"/>
      <c r="BI129" s="35"/>
      <c r="BJ129" s="35"/>
      <c r="BK129" s="35"/>
      <c r="BL129" s="35"/>
      <c r="BM129" s="35"/>
      <c r="BN129" s="35"/>
      <c r="BO129" s="35" t="s">
        <v>193</v>
      </c>
      <c r="BP129" s="35" t="s">
        <v>193</v>
      </c>
      <c r="BQ129" s="35"/>
      <c r="BR129" s="35"/>
      <c r="BS129" s="35"/>
      <c r="BT129" s="35"/>
      <c r="BU129" s="35"/>
      <c r="BV129" s="35"/>
      <c r="BW129" s="35"/>
      <c r="BX129" s="35"/>
      <c r="BY129" s="35"/>
      <c r="BZ129" s="35"/>
      <c r="CA129" s="35" t="s">
        <v>193</v>
      </c>
      <c r="CB129" s="35" t="s">
        <v>193</v>
      </c>
      <c r="CC129" s="35"/>
      <c r="CD129" s="35"/>
      <c r="CE129" s="35"/>
      <c r="CF129" s="35"/>
      <c r="CG129" s="35"/>
      <c r="CH129" s="35"/>
      <c r="CI129" s="35" t="s">
        <v>193</v>
      </c>
      <c r="CJ129" s="35" t="s">
        <v>193</v>
      </c>
      <c r="CK129" s="35" t="s">
        <v>193</v>
      </c>
      <c r="CL129" s="35" t="s">
        <v>193</v>
      </c>
      <c r="CM129" s="35" t="s">
        <v>193</v>
      </c>
      <c r="CN129" s="35" t="s">
        <v>193</v>
      </c>
      <c r="CO129" s="35" t="s">
        <v>193</v>
      </c>
      <c r="CP129" s="35" t="s">
        <v>193</v>
      </c>
      <c r="CQ129" s="35" t="s">
        <v>193</v>
      </c>
      <c r="CR129" s="35" t="s">
        <v>193</v>
      </c>
      <c r="CS129" s="35" t="s">
        <v>193</v>
      </c>
      <c r="CT129" s="35" t="s">
        <v>193</v>
      </c>
      <c r="CU129" s="35" t="s">
        <v>193</v>
      </c>
      <c r="CV129" s="35" t="s">
        <v>193</v>
      </c>
      <c r="CW129" s="35" t="s">
        <v>193</v>
      </c>
      <c r="CX129" s="35" t="s">
        <v>193</v>
      </c>
      <c r="CY129" s="35" t="s">
        <v>193</v>
      </c>
      <c r="CZ129" s="35" t="s">
        <v>193</v>
      </c>
      <c r="DA129" s="35" t="s">
        <v>193</v>
      </c>
      <c r="DB129" s="35" t="s">
        <v>193</v>
      </c>
      <c r="DC129" s="35" t="s">
        <v>193</v>
      </c>
      <c r="DD129" s="35" t="s">
        <v>193</v>
      </c>
      <c r="DE129" s="35" t="s">
        <v>193</v>
      </c>
      <c r="DF129" s="35" t="s">
        <v>193</v>
      </c>
    </row>
    <row r="130" spans="1:110" ht="56.25">
      <c r="A130" s="21"/>
      <c r="B130" s="33" t="s">
        <v>265</v>
      </c>
      <c r="C130" s="34" t="s">
        <v>266</v>
      </c>
      <c r="D130" s="35" t="s">
        <v>174</v>
      </c>
      <c r="E130" s="35">
        <v>0</v>
      </c>
      <c r="F130" s="35">
        <v>0</v>
      </c>
      <c r="G130" s="35">
        <v>0</v>
      </c>
      <c r="H130" s="35">
        <v>0</v>
      </c>
      <c r="I130" s="35">
        <v>0</v>
      </c>
      <c r="J130" s="35">
        <v>0</v>
      </c>
      <c r="K130" s="35">
        <v>0</v>
      </c>
      <c r="L130" s="35">
        <v>0</v>
      </c>
      <c r="M130" s="35">
        <v>0</v>
      </c>
      <c r="N130" s="35">
        <v>0</v>
      </c>
      <c r="O130" s="35">
        <v>0</v>
      </c>
      <c r="P130" s="35">
        <v>0</v>
      </c>
      <c r="Q130" s="35">
        <v>0</v>
      </c>
      <c r="R130" s="35">
        <v>0</v>
      </c>
      <c r="S130" s="35">
        <v>0</v>
      </c>
      <c r="T130" s="35">
        <v>0</v>
      </c>
      <c r="U130" s="35">
        <v>0</v>
      </c>
      <c r="V130" s="35">
        <v>0</v>
      </c>
      <c r="W130" s="35">
        <v>0</v>
      </c>
      <c r="X130" s="35">
        <v>0</v>
      </c>
      <c r="Y130" s="35">
        <v>0</v>
      </c>
      <c r="Z130" s="35">
        <v>0</v>
      </c>
      <c r="AA130" s="35">
        <v>0</v>
      </c>
      <c r="AB130" s="35">
        <v>0</v>
      </c>
      <c r="AC130" s="35">
        <v>0</v>
      </c>
      <c r="AD130" s="35">
        <v>0</v>
      </c>
      <c r="AE130" s="35">
        <v>0</v>
      </c>
      <c r="AF130" s="35">
        <v>0</v>
      </c>
      <c r="AG130" s="35">
        <v>0</v>
      </c>
      <c r="AH130" s="35">
        <v>0</v>
      </c>
      <c r="AI130" s="35">
        <v>0</v>
      </c>
      <c r="AJ130" s="35">
        <v>0</v>
      </c>
      <c r="AK130" s="35">
        <v>0</v>
      </c>
      <c r="AL130" s="35">
        <v>0</v>
      </c>
      <c r="AM130" s="35">
        <v>0</v>
      </c>
      <c r="AN130" s="35">
        <v>0</v>
      </c>
      <c r="AO130" s="35">
        <v>0</v>
      </c>
      <c r="AP130" s="35">
        <v>0</v>
      </c>
      <c r="AQ130" s="35">
        <v>0</v>
      </c>
      <c r="AR130" s="35">
        <v>0</v>
      </c>
      <c r="AS130" s="35">
        <v>0</v>
      </c>
      <c r="AT130" s="35">
        <v>0</v>
      </c>
      <c r="AU130" s="35">
        <v>0</v>
      </c>
      <c r="AV130" s="35">
        <v>0</v>
      </c>
      <c r="AW130" s="35">
        <v>0</v>
      </c>
      <c r="AX130" s="35">
        <v>0</v>
      </c>
      <c r="AY130" s="35">
        <v>0</v>
      </c>
      <c r="AZ130" s="35">
        <v>0</v>
      </c>
      <c r="BA130" s="35">
        <v>0</v>
      </c>
      <c r="BB130" s="35">
        <v>0</v>
      </c>
      <c r="BC130" s="35">
        <v>0</v>
      </c>
      <c r="BD130" s="35">
        <v>0</v>
      </c>
      <c r="BE130" s="35">
        <v>0</v>
      </c>
      <c r="BF130" s="35">
        <v>0</v>
      </c>
      <c r="BG130" s="35">
        <v>0</v>
      </c>
      <c r="BH130" s="35">
        <v>0</v>
      </c>
      <c r="BI130" s="35">
        <v>0</v>
      </c>
      <c r="BJ130" s="35">
        <v>0</v>
      </c>
      <c r="BK130" s="35">
        <v>0</v>
      </c>
      <c r="BL130" s="35">
        <v>0</v>
      </c>
      <c r="BM130" s="35">
        <v>0</v>
      </c>
      <c r="BN130" s="35">
        <v>0</v>
      </c>
      <c r="BO130" s="35">
        <v>0</v>
      </c>
      <c r="BP130" s="35">
        <v>0</v>
      </c>
      <c r="BQ130" s="35">
        <v>0</v>
      </c>
      <c r="BR130" s="35">
        <v>0</v>
      </c>
      <c r="BS130" s="35">
        <v>0</v>
      </c>
      <c r="BT130" s="35">
        <v>0</v>
      </c>
      <c r="BU130" s="35">
        <v>0</v>
      </c>
      <c r="BV130" s="35">
        <v>0</v>
      </c>
      <c r="BW130" s="35">
        <v>0</v>
      </c>
      <c r="BX130" s="35">
        <v>0</v>
      </c>
      <c r="BY130" s="35">
        <v>0</v>
      </c>
      <c r="BZ130" s="35">
        <v>0</v>
      </c>
      <c r="CA130" s="35">
        <v>0</v>
      </c>
      <c r="CB130" s="35">
        <v>0</v>
      </c>
      <c r="CC130" s="35">
        <v>0</v>
      </c>
      <c r="CD130" s="35">
        <v>0</v>
      </c>
      <c r="CE130" s="35">
        <v>0</v>
      </c>
      <c r="CF130" s="35">
        <v>0</v>
      </c>
      <c r="CG130" s="35">
        <v>0</v>
      </c>
      <c r="CH130" s="35">
        <v>0</v>
      </c>
      <c r="CI130" s="35" t="s">
        <v>193</v>
      </c>
      <c r="CJ130" s="35" t="s">
        <v>193</v>
      </c>
      <c r="CK130" s="35">
        <v>0</v>
      </c>
      <c r="CL130" s="35">
        <v>0</v>
      </c>
      <c r="CM130" s="35">
        <v>0</v>
      </c>
      <c r="CN130" s="35">
        <v>0</v>
      </c>
      <c r="CO130" s="35" t="s">
        <v>193</v>
      </c>
      <c r="CP130" s="35" t="s">
        <v>193</v>
      </c>
      <c r="CQ130" s="35" t="s">
        <v>193</v>
      </c>
      <c r="CR130" s="35" t="s">
        <v>193</v>
      </c>
      <c r="CS130" s="35" t="s">
        <v>193</v>
      </c>
      <c r="CT130" s="35" t="s">
        <v>193</v>
      </c>
      <c r="CU130" s="35">
        <v>0</v>
      </c>
      <c r="CV130" s="35">
        <v>0</v>
      </c>
      <c r="CW130" s="35">
        <v>0</v>
      </c>
      <c r="CX130" s="35">
        <v>0</v>
      </c>
      <c r="CY130" s="35">
        <v>0</v>
      </c>
      <c r="CZ130" s="35">
        <v>0</v>
      </c>
      <c r="DA130" s="35">
        <v>0</v>
      </c>
      <c r="DB130" s="35">
        <v>0</v>
      </c>
      <c r="DC130" s="35">
        <v>0</v>
      </c>
      <c r="DD130" s="35">
        <v>0</v>
      </c>
      <c r="DE130" s="35">
        <v>0</v>
      </c>
      <c r="DF130" s="35">
        <v>0</v>
      </c>
    </row>
    <row r="131" spans="1:110" ht="18.75" hidden="1">
      <c r="A131" s="28" t="s">
        <v>177</v>
      </c>
      <c r="B131" s="33" t="s">
        <v>265</v>
      </c>
      <c r="C131" s="42" t="s">
        <v>200</v>
      </c>
      <c r="D131" s="35"/>
      <c r="E131" s="35" t="s">
        <v>193</v>
      </c>
      <c r="F131" s="35" t="s">
        <v>193</v>
      </c>
      <c r="G131" s="35"/>
      <c r="H131" s="35"/>
      <c r="I131" s="35"/>
      <c r="J131" s="35"/>
      <c r="K131" s="35"/>
      <c r="L131" s="35"/>
      <c r="M131" s="35" t="s">
        <v>193</v>
      </c>
      <c r="N131" s="35" t="s">
        <v>193</v>
      </c>
      <c r="O131" s="35"/>
      <c r="P131" s="35"/>
      <c r="Q131" s="35"/>
      <c r="R131" s="35"/>
      <c r="S131" s="35"/>
      <c r="T131" s="35"/>
      <c r="U131" s="35" t="s">
        <v>193</v>
      </c>
      <c r="V131" s="35" t="s">
        <v>193</v>
      </c>
      <c r="W131" s="35"/>
      <c r="X131" s="35"/>
      <c r="Y131" s="35"/>
      <c r="Z131" s="35"/>
      <c r="AA131" s="35"/>
      <c r="AB131" s="35"/>
      <c r="AC131" s="35" t="s">
        <v>193</v>
      </c>
      <c r="AD131" s="35" t="s">
        <v>193</v>
      </c>
      <c r="AE131" s="35"/>
      <c r="AF131" s="35"/>
      <c r="AG131" s="35"/>
      <c r="AH131" s="35"/>
      <c r="AI131" s="35"/>
      <c r="AJ131" s="35"/>
      <c r="AK131" s="35" t="s">
        <v>193</v>
      </c>
      <c r="AL131" s="35" t="s">
        <v>193</v>
      </c>
      <c r="AM131" s="35" t="s">
        <v>193</v>
      </c>
      <c r="AN131" s="35" t="s">
        <v>193</v>
      </c>
      <c r="AO131" s="35" t="s">
        <v>193</v>
      </c>
      <c r="AP131" s="35" t="s">
        <v>193</v>
      </c>
      <c r="AQ131" s="35" t="s">
        <v>193</v>
      </c>
      <c r="AR131" s="35" t="s">
        <v>193</v>
      </c>
      <c r="AS131" s="35" t="s">
        <v>193</v>
      </c>
      <c r="AT131" s="35" t="s">
        <v>193</v>
      </c>
      <c r="AU131" s="35"/>
      <c r="AV131" s="35"/>
      <c r="AW131" s="35"/>
      <c r="AX131" s="35"/>
      <c r="AY131" s="35"/>
      <c r="AZ131" s="35"/>
      <c r="BA131" s="35"/>
      <c r="BB131" s="35"/>
      <c r="BC131" s="35" t="s">
        <v>193</v>
      </c>
      <c r="BD131" s="35" t="s">
        <v>193</v>
      </c>
      <c r="BE131" s="35"/>
      <c r="BF131" s="35"/>
      <c r="BG131" s="35"/>
      <c r="BH131" s="35"/>
      <c r="BI131" s="35"/>
      <c r="BJ131" s="35"/>
      <c r="BK131" s="35"/>
      <c r="BL131" s="35"/>
      <c r="BM131" s="35"/>
      <c r="BN131" s="35"/>
      <c r="BO131" s="35" t="s">
        <v>193</v>
      </c>
      <c r="BP131" s="35" t="s">
        <v>193</v>
      </c>
      <c r="BQ131" s="35"/>
      <c r="BR131" s="35"/>
      <c r="BS131" s="35"/>
      <c r="BT131" s="35"/>
      <c r="BU131" s="35"/>
      <c r="BV131" s="35"/>
      <c r="BW131" s="35"/>
      <c r="BX131" s="35"/>
      <c r="BY131" s="35"/>
      <c r="BZ131" s="35"/>
      <c r="CA131" s="35" t="s">
        <v>193</v>
      </c>
      <c r="CB131" s="35" t="s">
        <v>193</v>
      </c>
      <c r="CC131" s="35"/>
      <c r="CD131" s="35"/>
      <c r="CE131" s="35"/>
      <c r="CF131" s="35"/>
      <c r="CG131" s="35"/>
      <c r="CH131" s="35"/>
      <c r="CI131" s="35" t="s">
        <v>193</v>
      </c>
      <c r="CJ131" s="35" t="s">
        <v>193</v>
      </c>
      <c r="CK131" s="35" t="s">
        <v>193</v>
      </c>
      <c r="CL131" s="35" t="s">
        <v>193</v>
      </c>
      <c r="CM131" s="35" t="s">
        <v>193</v>
      </c>
      <c r="CN131" s="35" t="s">
        <v>193</v>
      </c>
      <c r="CO131" s="35" t="s">
        <v>193</v>
      </c>
      <c r="CP131" s="35" t="s">
        <v>193</v>
      </c>
      <c r="CQ131" s="35" t="s">
        <v>193</v>
      </c>
      <c r="CR131" s="35" t="s">
        <v>193</v>
      </c>
      <c r="CS131" s="35" t="s">
        <v>193</v>
      </c>
      <c r="CT131" s="35" t="s">
        <v>193</v>
      </c>
      <c r="CU131" s="35" t="s">
        <v>193</v>
      </c>
      <c r="CV131" s="35" t="s">
        <v>193</v>
      </c>
      <c r="CW131" s="35" t="s">
        <v>193</v>
      </c>
      <c r="CX131" s="35" t="s">
        <v>193</v>
      </c>
      <c r="CY131" s="35" t="s">
        <v>193</v>
      </c>
      <c r="CZ131" s="35" t="s">
        <v>193</v>
      </c>
      <c r="DA131" s="35" t="s">
        <v>193</v>
      </c>
      <c r="DB131" s="35" t="s">
        <v>193</v>
      </c>
      <c r="DC131" s="35" t="s">
        <v>193</v>
      </c>
      <c r="DD131" s="35" t="s">
        <v>193</v>
      </c>
      <c r="DE131" s="35" t="s">
        <v>193</v>
      </c>
      <c r="DF131" s="35" t="s">
        <v>193</v>
      </c>
    </row>
    <row r="132" spans="1:110" ht="18.75" hidden="1">
      <c r="A132" s="28" t="s">
        <v>177</v>
      </c>
      <c r="B132" s="33" t="s">
        <v>265</v>
      </c>
      <c r="C132" s="42" t="s">
        <v>200</v>
      </c>
      <c r="D132" s="35"/>
      <c r="E132" s="35" t="s">
        <v>193</v>
      </c>
      <c r="F132" s="35" t="s">
        <v>193</v>
      </c>
      <c r="G132" s="35"/>
      <c r="H132" s="35"/>
      <c r="I132" s="35"/>
      <c r="J132" s="35"/>
      <c r="K132" s="35"/>
      <c r="L132" s="35"/>
      <c r="M132" s="35" t="s">
        <v>193</v>
      </c>
      <c r="N132" s="35" t="s">
        <v>193</v>
      </c>
      <c r="O132" s="35"/>
      <c r="P132" s="35"/>
      <c r="Q132" s="35"/>
      <c r="R132" s="35"/>
      <c r="S132" s="35"/>
      <c r="T132" s="35"/>
      <c r="U132" s="35" t="s">
        <v>193</v>
      </c>
      <c r="V132" s="35" t="s">
        <v>193</v>
      </c>
      <c r="W132" s="35"/>
      <c r="X132" s="35"/>
      <c r="Y132" s="35"/>
      <c r="Z132" s="35"/>
      <c r="AA132" s="35"/>
      <c r="AB132" s="35"/>
      <c r="AC132" s="35" t="s">
        <v>193</v>
      </c>
      <c r="AD132" s="35" t="s">
        <v>193</v>
      </c>
      <c r="AE132" s="35"/>
      <c r="AF132" s="35"/>
      <c r="AG132" s="35"/>
      <c r="AH132" s="35"/>
      <c r="AI132" s="35"/>
      <c r="AJ132" s="35"/>
      <c r="AK132" s="35" t="s">
        <v>193</v>
      </c>
      <c r="AL132" s="35" t="s">
        <v>193</v>
      </c>
      <c r="AM132" s="35" t="s">
        <v>193</v>
      </c>
      <c r="AN132" s="35" t="s">
        <v>193</v>
      </c>
      <c r="AO132" s="35" t="s">
        <v>193</v>
      </c>
      <c r="AP132" s="35" t="s">
        <v>193</v>
      </c>
      <c r="AQ132" s="35" t="s">
        <v>193</v>
      </c>
      <c r="AR132" s="35" t="s">
        <v>193</v>
      </c>
      <c r="AS132" s="35" t="s">
        <v>193</v>
      </c>
      <c r="AT132" s="35" t="s">
        <v>193</v>
      </c>
      <c r="AU132" s="35"/>
      <c r="AV132" s="35"/>
      <c r="AW132" s="35"/>
      <c r="AX132" s="35"/>
      <c r="AY132" s="35"/>
      <c r="AZ132" s="35"/>
      <c r="BA132" s="35"/>
      <c r="BB132" s="35"/>
      <c r="BC132" s="35" t="s">
        <v>193</v>
      </c>
      <c r="BD132" s="35" t="s">
        <v>193</v>
      </c>
      <c r="BE132" s="35"/>
      <c r="BF132" s="35"/>
      <c r="BG132" s="35"/>
      <c r="BH132" s="35"/>
      <c r="BI132" s="35"/>
      <c r="BJ132" s="35"/>
      <c r="BK132" s="35"/>
      <c r="BL132" s="35"/>
      <c r="BM132" s="35"/>
      <c r="BN132" s="35"/>
      <c r="BO132" s="35" t="s">
        <v>193</v>
      </c>
      <c r="BP132" s="35" t="s">
        <v>193</v>
      </c>
      <c r="BQ132" s="35"/>
      <c r="BR132" s="35"/>
      <c r="BS132" s="35"/>
      <c r="BT132" s="35"/>
      <c r="BU132" s="35"/>
      <c r="BV132" s="35"/>
      <c r="BW132" s="35"/>
      <c r="BX132" s="35"/>
      <c r="BY132" s="35"/>
      <c r="BZ132" s="35"/>
      <c r="CA132" s="35" t="s">
        <v>193</v>
      </c>
      <c r="CB132" s="35" t="s">
        <v>193</v>
      </c>
      <c r="CC132" s="35"/>
      <c r="CD132" s="35"/>
      <c r="CE132" s="35"/>
      <c r="CF132" s="35"/>
      <c r="CG132" s="35"/>
      <c r="CH132" s="35"/>
      <c r="CI132" s="35" t="s">
        <v>193</v>
      </c>
      <c r="CJ132" s="35" t="s">
        <v>193</v>
      </c>
      <c r="CK132" s="35" t="s">
        <v>193</v>
      </c>
      <c r="CL132" s="35" t="s">
        <v>193</v>
      </c>
      <c r="CM132" s="35" t="s">
        <v>193</v>
      </c>
      <c r="CN132" s="35" t="s">
        <v>193</v>
      </c>
      <c r="CO132" s="35" t="s">
        <v>193</v>
      </c>
      <c r="CP132" s="35" t="s">
        <v>193</v>
      </c>
      <c r="CQ132" s="35" t="s">
        <v>193</v>
      </c>
      <c r="CR132" s="35" t="s">
        <v>193</v>
      </c>
      <c r="CS132" s="35" t="s">
        <v>193</v>
      </c>
      <c r="CT132" s="35" t="s">
        <v>193</v>
      </c>
      <c r="CU132" s="35" t="s">
        <v>193</v>
      </c>
      <c r="CV132" s="35" t="s">
        <v>193</v>
      </c>
      <c r="CW132" s="35" t="s">
        <v>193</v>
      </c>
      <c r="CX132" s="35" t="s">
        <v>193</v>
      </c>
      <c r="CY132" s="35" t="s">
        <v>193</v>
      </c>
      <c r="CZ132" s="35" t="s">
        <v>193</v>
      </c>
      <c r="DA132" s="35" t="s">
        <v>193</v>
      </c>
      <c r="DB132" s="35" t="s">
        <v>193</v>
      </c>
      <c r="DC132" s="35" t="s">
        <v>193</v>
      </c>
      <c r="DD132" s="35" t="s">
        <v>193</v>
      </c>
      <c r="DE132" s="35" t="s">
        <v>193</v>
      </c>
      <c r="DF132" s="35" t="s">
        <v>193</v>
      </c>
    </row>
    <row r="133" spans="1:110" ht="18.75" hidden="1">
      <c r="A133" s="28" t="s">
        <v>177</v>
      </c>
      <c r="B133" s="33" t="s">
        <v>201</v>
      </c>
      <c r="C133" s="34" t="s">
        <v>201</v>
      </c>
      <c r="D133" s="35"/>
      <c r="E133" s="35" t="s">
        <v>193</v>
      </c>
      <c r="F133" s="35" t="s">
        <v>193</v>
      </c>
      <c r="G133" s="35"/>
      <c r="H133" s="35"/>
      <c r="I133" s="35"/>
      <c r="J133" s="35"/>
      <c r="K133" s="35"/>
      <c r="L133" s="35"/>
      <c r="M133" s="35" t="s">
        <v>193</v>
      </c>
      <c r="N133" s="35" t="s">
        <v>193</v>
      </c>
      <c r="O133" s="35"/>
      <c r="P133" s="35"/>
      <c r="Q133" s="35"/>
      <c r="R133" s="35"/>
      <c r="S133" s="35"/>
      <c r="T133" s="35"/>
      <c r="U133" s="35" t="s">
        <v>193</v>
      </c>
      <c r="V133" s="35" t="s">
        <v>193</v>
      </c>
      <c r="W133" s="35"/>
      <c r="X133" s="35"/>
      <c r="Y133" s="35"/>
      <c r="Z133" s="35"/>
      <c r="AA133" s="35"/>
      <c r="AB133" s="35"/>
      <c r="AC133" s="35" t="s">
        <v>193</v>
      </c>
      <c r="AD133" s="35" t="s">
        <v>193</v>
      </c>
      <c r="AE133" s="35"/>
      <c r="AF133" s="35"/>
      <c r="AG133" s="35"/>
      <c r="AH133" s="35"/>
      <c r="AI133" s="35"/>
      <c r="AJ133" s="35"/>
      <c r="AK133" s="35" t="s">
        <v>193</v>
      </c>
      <c r="AL133" s="35" t="s">
        <v>193</v>
      </c>
      <c r="AM133" s="35" t="s">
        <v>193</v>
      </c>
      <c r="AN133" s="35" t="s">
        <v>193</v>
      </c>
      <c r="AO133" s="35" t="s">
        <v>193</v>
      </c>
      <c r="AP133" s="35" t="s">
        <v>193</v>
      </c>
      <c r="AQ133" s="35" t="s">
        <v>193</v>
      </c>
      <c r="AR133" s="35" t="s">
        <v>193</v>
      </c>
      <c r="AS133" s="35" t="s">
        <v>193</v>
      </c>
      <c r="AT133" s="35" t="s">
        <v>193</v>
      </c>
      <c r="AU133" s="35"/>
      <c r="AV133" s="35"/>
      <c r="AW133" s="35"/>
      <c r="AX133" s="35"/>
      <c r="AY133" s="35"/>
      <c r="AZ133" s="35"/>
      <c r="BA133" s="35"/>
      <c r="BB133" s="35"/>
      <c r="BC133" s="35" t="s">
        <v>193</v>
      </c>
      <c r="BD133" s="35" t="s">
        <v>193</v>
      </c>
      <c r="BE133" s="35"/>
      <c r="BF133" s="35"/>
      <c r="BG133" s="35"/>
      <c r="BH133" s="35"/>
      <c r="BI133" s="35"/>
      <c r="BJ133" s="35"/>
      <c r="BK133" s="35"/>
      <c r="BL133" s="35"/>
      <c r="BM133" s="35"/>
      <c r="BN133" s="35"/>
      <c r="BO133" s="35" t="s">
        <v>193</v>
      </c>
      <c r="BP133" s="35" t="s">
        <v>193</v>
      </c>
      <c r="BQ133" s="35"/>
      <c r="BR133" s="35"/>
      <c r="BS133" s="35"/>
      <c r="BT133" s="35"/>
      <c r="BU133" s="35"/>
      <c r="BV133" s="35"/>
      <c r="BW133" s="35"/>
      <c r="BX133" s="35"/>
      <c r="BY133" s="35"/>
      <c r="BZ133" s="35"/>
      <c r="CA133" s="35" t="s">
        <v>193</v>
      </c>
      <c r="CB133" s="35" t="s">
        <v>193</v>
      </c>
      <c r="CC133" s="35"/>
      <c r="CD133" s="35"/>
      <c r="CE133" s="35"/>
      <c r="CF133" s="35"/>
      <c r="CG133" s="35"/>
      <c r="CH133" s="35"/>
      <c r="CI133" s="35" t="s">
        <v>193</v>
      </c>
      <c r="CJ133" s="35" t="s">
        <v>193</v>
      </c>
      <c r="CK133" s="35" t="s">
        <v>193</v>
      </c>
      <c r="CL133" s="35" t="s">
        <v>193</v>
      </c>
      <c r="CM133" s="35" t="s">
        <v>193</v>
      </c>
      <c r="CN133" s="35" t="s">
        <v>193</v>
      </c>
      <c r="CO133" s="35" t="s">
        <v>193</v>
      </c>
      <c r="CP133" s="35" t="s">
        <v>193</v>
      </c>
      <c r="CQ133" s="35" t="s">
        <v>193</v>
      </c>
      <c r="CR133" s="35" t="s">
        <v>193</v>
      </c>
      <c r="CS133" s="35" t="s">
        <v>193</v>
      </c>
      <c r="CT133" s="35" t="s">
        <v>193</v>
      </c>
      <c r="CU133" s="35" t="s">
        <v>193</v>
      </c>
      <c r="CV133" s="35" t="s">
        <v>193</v>
      </c>
      <c r="CW133" s="35" t="s">
        <v>193</v>
      </c>
      <c r="CX133" s="35" t="s">
        <v>193</v>
      </c>
      <c r="CY133" s="35" t="s">
        <v>193</v>
      </c>
      <c r="CZ133" s="35" t="s">
        <v>193</v>
      </c>
      <c r="DA133" s="35" t="s">
        <v>193</v>
      </c>
      <c r="DB133" s="35" t="s">
        <v>193</v>
      </c>
      <c r="DC133" s="35" t="s">
        <v>193</v>
      </c>
      <c r="DD133" s="35" t="s">
        <v>193</v>
      </c>
      <c r="DE133" s="35" t="s">
        <v>193</v>
      </c>
      <c r="DF133" s="35" t="s">
        <v>193</v>
      </c>
    </row>
    <row r="134" spans="1:110" ht="56.25">
      <c r="A134" s="21"/>
      <c r="B134" s="39" t="s">
        <v>267</v>
      </c>
      <c r="C134" s="40" t="s">
        <v>268</v>
      </c>
      <c r="D134" s="41" t="s">
        <v>174</v>
      </c>
      <c r="E134" s="41">
        <f t="shared" ref="E134:AJ134" si="39">SUM(E135,E143)</f>
        <v>0</v>
      </c>
      <c r="F134" s="41">
        <f t="shared" si="39"/>
        <v>0</v>
      </c>
      <c r="G134" s="41">
        <f t="shared" si="39"/>
        <v>0</v>
      </c>
      <c r="H134" s="41">
        <f t="shared" si="39"/>
        <v>0</v>
      </c>
      <c r="I134" s="41">
        <f t="shared" si="39"/>
        <v>0</v>
      </c>
      <c r="J134" s="41">
        <f t="shared" si="39"/>
        <v>0</v>
      </c>
      <c r="K134" s="41">
        <f t="shared" si="39"/>
        <v>0</v>
      </c>
      <c r="L134" s="41">
        <f t="shared" si="39"/>
        <v>0</v>
      </c>
      <c r="M134" s="41">
        <f t="shared" si="39"/>
        <v>0</v>
      </c>
      <c r="N134" s="41">
        <f t="shared" si="39"/>
        <v>0</v>
      </c>
      <c r="O134" s="41">
        <f t="shared" si="39"/>
        <v>0</v>
      </c>
      <c r="P134" s="41">
        <f t="shared" si="39"/>
        <v>0</v>
      </c>
      <c r="Q134" s="41">
        <f t="shared" si="39"/>
        <v>0</v>
      </c>
      <c r="R134" s="41">
        <f t="shared" si="39"/>
        <v>0</v>
      </c>
      <c r="S134" s="41">
        <f t="shared" si="39"/>
        <v>0</v>
      </c>
      <c r="T134" s="41">
        <f t="shared" si="39"/>
        <v>0</v>
      </c>
      <c r="U134" s="41">
        <f t="shared" si="39"/>
        <v>0</v>
      </c>
      <c r="V134" s="41">
        <f t="shared" si="39"/>
        <v>0</v>
      </c>
      <c r="W134" s="41">
        <f t="shared" si="39"/>
        <v>0</v>
      </c>
      <c r="X134" s="41">
        <f t="shared" si="39"/>
        <v>0</v>
      </c>
      <c r="Y134" s="41">
        <f t="shared" si="39"/>
        <v>0</v>
      </c>
      <c r="Z134" s="41">
        <f t="shared" si="39"/>
        <v>0</v>
      </c>
      <c r="AA134" s="41">
        <f t="shared" si="39"/>
        <v>0</v>
      </c>
      <c r="AB134" s="41">
        <f t="shared" si="39"/>
        <v>0</v>
      </c>
      <c r="AC134" s="41">
        <f t="shared" si="39"/>
        <v>0</v>
      </c>
      <c r="AD134" s="41">
        <f t="shared" si="39"/>
        <v>0</v>
      </c>
      <c r="AE134" s="41">
        <f t="shared" si="39"/>
        <v>0</v>
      </c>
      <c r="AF134" s="41">
        <f t="shared" si="39"/>
        <v>0</v>
      </c>
      <c r="AG134" s="41">
        <f t="shared" si="39"/>
        <v>0</v>
      </c>
      <c r="AH134" s="41">
        <f t="shared" si="39"/>
        <v>0</v>
      </c>
      <c r="AI134" s="41">
        <f t="shared" si="39"/>
        <v>0</v>
      </c>
      <c r="AJ134" s="41">
        <f t="shared" si="39"/>
        <v>0</v>
      </c>
      <c r="AK134" s="41">
        <f t="shared" ref="AK134:BP134" si="40">SUM(AK135,AK143)</f>
        <v>0</v>
      </c>
      <c r="AL134" s="41">
        <f t="shared" si="40"/>
        <v>0</v>
      </c>
      <c r="AM134" s="41">
        <f t="shared" si="40"/>
        <v>0</v>
      </c>
      <c r="AN134" s="41">
        <f t="shared" si="40"/>
        <v>0</v>
      </c>
      <c r="AO134" s="41">
        <f t="shared" si="40"/>
        <v>0</v>
      </c>
      <c r="AP134" s="41">
        <f t="shared" si="40"/>
        <v>0</v>
      </c>
      <c r="AQ134" s="41">
        <f t="shared" si="40"/>
        <v>0</v>
      </c>
      <c r="AR134" s="41">
        <f t="shared" si="40"/>
        <v>0</v>
      </c>
      <c r="AS134" s="41">
        <f t="shared" si="40"/>
        <v>0</v>
      </c>
      <c r="AT134" s="41">
        <f t="shared" si="40"/>
        <v>0</v>
      </c>
      <c r="AU134" s="41">
        <f t="shared" si="40"/>
        <v>0</v>
      </c>
      <c r="AV134" s="41">
        <f t="shared" si="40"/>
        <v>0</v>
      </c>
      <c r="AW134" s="41">
        <f t="shared" si="40"/>
        <v>0</v>
      </c>
      <c r="AX134" s="41">
        <f t="shared" si="40"/>
        <v>0</v>
      </c>
      <c r="AY134" s="41">
        <f t="shared" si="40"/>
        <v>0</v>
      </c>
      <c r="AZ134" s="41">
        <f t="shared" si="40"/>
        <v>0</v>
      </c>
      <c r="BA134" s="41">
        <f t="shared" si="40"/>
        <v>0</v>
      </c>
      <c r="BB134" s="41">
        <f t="shared" si="40"/>
        <v>0</v>
      </c>
      <c r="BC134" s="41">
        <f t="shared" si="40"/>
        <v>0</v>
      </c>
      <c r="BD134" s="41">
        <f t="shared" si="40"/>
        <v>0</v>
      </c>
      <c r="BE134" s="41">
        <f t="shared" si="40"/>
        <v>0</v>
      </c>
      <c r="BF134" s="41">
        <f t="shared" si="40"/>
        <v>0</v>
      </c>
      <c r="BG134" s="41">
        <f t="shared" si="40"/>
        <v>0</v>
      </c>
      <c r="BH134" s="41">
        <f t="shared" si="40"/>
        <v>0</v>
      </c>
      <c r="BI134" s="41">
        <f t="shared" si="40"/>
        <v>0</v>
      </c>
      <c r="BJ134" s="41">
        <f t="shared" si="40"/>
        <v>0</v>
      </c>
      <c r="BK134" s="41">
        <f t="shared" si="40"/>
        <v>0</v>
      </c>
      <c r="BL134" s="41">
        <f t="shared" si="40"/>
        <v>0</v>
      </c>
      <c r="BM134" s="41">
        <f t="shared" si="40"/>
        <v>0</v>
      </c>
      <c r="BN134" s="41">
        <f t="shared" si="40"/>
        <v>0</v>
      </c>
      <c r="BO134" s="41">
        <f t="shared" si="40"/>
        <v>0</v>
      </c>
      <c r="BP134" s="41">
        <f t="shared" si="40"/>
        <v>0</v>
      </c>
      <c r="BQ134" s="41">
        <f t="shared" ref="BQ134:CV134" si="41">SUM(BQ135,BQ143)</f>
        <v>0</v>
      </c>
      <c r="BR134" s="41">
        <f t="shared" si="41"/>
        <v>0</v>
      </c>
      <c r="BS134" s="41">
        <f t="shared" si="41"/>
        <v>0</v>
      </c>
      <c r="BT134" s="41">
        <f t="shared" si="41"/>
        <v>0</v>
      </c>
      <c r="BU134" s="41">
        <f t="shared" si="41"/>
        <v>0</v>
      </c>
      <c r="BV134" s="41">
        <f t="shared" si="41"/>
        <v>0</v>
      </c>
      <c r="BW134" s="41">
        <f t="shared" si="41"/>
        <v>0</v>
      </c>
      <c r="BX134" s="41">
        <f t="shared" si="41"/>
        <v>0</v>
      </c>
      <c r="BY134" s="41">
        <f t="shared" si="41"/>
        <v>0</v>
      </c>
      <c r="BZ134" s="41">
        <f t="shared" si="41"/>
        <v>0</v>
      </c>
      <c r="CA134" s="41">
        <f t="shared" si="41"/>
        <v>0</v>
      </c>
      <c r="CB134" s="41">
        <f t="shared" si="41"/>
        <v>0</v>
      </c>
      <c r="CC134" s="41">
        <f t="shared" si="41"/>
        <v>0</v>
      </c>
      <c r="CD134" s="41">
        <f t="shared" si="41"/>
        <v>0</v>
      </c>
      <c r="CE134" s="41">
        <f t="shared" si="41"/>
        <v>0</v>
      </c>
      <c r="CF134" s="41">
        <f t="shared" si="41"/>
        <v>0</v>
      </c>
      <c r="CG134" s="41">
        <f t="shared" si="41"/>
        <v>0</v>
      </c>
      <c r="CH134" s="41">
        <f t="shared" si="41"/>
        <v>0</v>
      </c>
      <c r="CI134" s="41">
        <f t="shared" si="41"/>
        <v>0</v>
      </c>
      <c r="CJ134" s="41">
        <f t="shared" si="41"/>
        <v>0</v>
      </c>
      <c r="CK134" s="41">
        <f t="shared" si="41"/>
        <v>0</v>
      </c>
      <c r="CL134" s="41">
        <f t="shared" si="41"/>
        <v>0</v>
      </c>
      <c r="CM134" s="41">
        <f t="shared" si="41"/>
        <v>0</v>
      </c>
      <c r="CN134" s="41">
        <f t="shared" si="41"/>
        <v>0</v>
      </c>
      <c r="CO134" s="41">
        <f t="shared" si="41"/>
        <v>0</v>
      </c>
      <c r="CP134" s="41">
        <f t="shared" si="41"/>
        <v>0</v>
      </c>
      <c r="CQ134" s="41">
        <f t="shared" si="41"/>
        <v>0</v>
      </c>
      <c r="CR134" s="41">
        <f t="shared" si="41"/>
        <v>0</v>
      </c>
      <c r="CS134" s="41">
        <f t="shared" si="41"/>
        <v>0</v>
      </c>
      <c r="CT134" s="41">
        <f t="shared" si="41"/>
        <v>0</v>
      </c>
      <c r="CU134" s="41">
        <f t="shared" si="41"/>
        <v>0</v>
      </c>
      <c r="CV134" s="41">
        <f t="shared" si="41"/>
        <v>0</v>
      </c>
      <c r="CW134" s="41">
        <f t="shared" ref="CW134:DF134" si="42">SUM(CW135,CW143)</f>
        <v>0</v>
      </c>
      <c r="CX134" s="41">
        <f t="shared" si="42"/>
        <v>0</v>
      </c>
      <c r="CY134" s="41">
        <f t="shared" si="42"/>
        <v>0</v>
      </c>
      <c r="CZ134" s="41">
        <f t="shared" si="42"/>
        <v>0</v>
      </c>
      <c r="DA134" s="41">
        <f t="shared" si="42"/>
        <v>0</v>
      </c>
      <c r="DB134" s="41">
        <f t="shared" si="42"/>
        <v>0</v>
      </c>
      <c r="DC134" s="41">
        <f t="shared" si="42"/>
        <v>0</v>
      </c>
      <c r="DD134" s="41">
        <f t="shared" si="42"/>
        <v>0</v>
      </c>
      <c r="DE134" s="41">
        <f t="shared" si="42"/>
        <v>0</v>
      </c>
      <c r="DF134" s="41">
        <f t="shared" si="42"/>
        <v>0</v>
      </c>
    </row>
    <row r="135" spans="1:110" ht="37.5">
      <c r="A135" s="21"/>
      <c r="B135" s="33" t="s">
        <v>269</v>
      </c>
      <c r="C135" s="34" t="s">
        <v>270</v>
      </c>
      <c r="D135" s="35" t="s">
        <v>174</v>
      </c>
      <c r="E135" s="35">
        <f t="shared" ref="E135:AJ135" si="43">SUM(E136:E141)</f>
        <v>0</v>
      </c>
      <c r="F135" s="35">
        <f t="shared" si="43"/>
        <v>0</v>
      </c>
      <c r="G135" s="35">
        <f t="shared" si="43"/>
        <v>0</v>
      </c>
      <c r="H135" s="35">
        <f t="shared" si="43"/>
        <v>0</v>
      </c>
      <c r="I135" s="35">
        <f t="shared" si="43"/>
        <v>0</v>
      </c>
      <c r="J135" s="35">
        <f t="shared" si="43"/>
        <v>0</v>
      </c>
      <c r="K135" s="35">
        <f t="shared" si="43"/>
        <v>0</v>
      </c>
      <c r="L135" s="35">
        <f t="shared" si="43"/>
        <v>0</v>
      </c>
      <c r="M135" s="35">
        <f t="shared" si="43"/>
        <v>0</v>
      </c>
      <c r="N135" s="35">
        <f t="shared" si="43"/>
        <v>0</v>
      </c>
      <c r="O135" s="35">
        <f t="shared" si="43"/>
        <v>0</v>
      </c>
      <c r="P135" s="35">
        <f t="shared" si="43"/>
        <v>0</v>
      </c>
      <c r="Q135" s="35">
        <f t="shared" si="43"/>
        <v>0</v>
      </c>
      <c r="R135" s="35">
        <f t="shared" si="43"/>
        <v>0</v>
      </c>
      <c r="S135" s="35">
        <f t="shared" si="43"/>
        <v>0</v>
      </c>
      <c r="T135" s="35">
        <f t="shared" si="43"/>
        <v>0</v>
      </c>
      <c r="U135" s="35">
        <f t="shared" si="43"/>
        <v>0</v>
      </c>
      <c r="V135" s="35">
        <f t="shared" si="43"/>
        <v>0</v>
      </c>
      <c r="W135" s="35">
        <f t="shared" si="43"/>
        <v>0</v>
      </c>
      <c r="X135" s="35">
        <f t="shared" si="43"/>
        <v>0</v>
      </c>
      <c r="Y135" s="35">
        <f t="shared" si="43"/>
        <v>0</v>
      </c>
      <c r="Z135" s="35">
        <f t="shared" si="43"/>
        <v>0</v>
      </c>
      <c r="AA135" s="35">
        <f t="shared" si="43"/>
        <v>0</v>
      </c>
      <c r="AB135" s="35">
        <f t="shared" si="43"/>
        <v>0</v>
      </c>
      <c r="AC135" s="35">
        <f t="shared" si="43"/>
        <v>0</v>
      </c>
      <c r="AD135" s="35">
        <f t="shared" si="43"/>
        <v>0</v>
      </c>
      <c r="AE135" s="35">
        <f t="shared" si="43"/>
        <v>0</v>
      </c>
      <c r="AF135" s="35">
        <f t="shared" si="43"/>
        <v>0</v>
      </c>
      <c r="AG135" s="35">
        <f t="shared" si="43"/>
        <v>0</v>
      </c>
      <c r="AH135" s="35">
        <f t="shared" si="43"/>
        <v>0</v>
      </c>
      <c r="AI135" s="35">
        <f t="shared" si="43"/>
        <v>0</v>
      </c>
      <c r="AJ135" s="35">
        <f t="shared" si="43"/>
        <v>0</v>
      </c>
      <c r="AK135" s="35">
        <f t="shared" ref="AK135:BP135" si="44">SUM(AK136:AK141)</f>
        <v>0</v>
      </c>
      <c r="AL135" s="35">
        <f t="shared" si="44"/>
        <v>0</v>
      </c>
      <c r="AM135" s="35">
        <f t="shared" si="44"/>
        <v>0</v>
      </c>
      <c r="AN135" s="35">
        <f t="shared" si="44"/>
        <v>0</v>
      </c>
      <c r="AO135" s="35">
        <f t="shared" si="44"/>
        <v>0</v>
      </c>
      <c r="AP135" s="35">
        <f t="shared" si="44"/>
        <v>0</v>
      </c>
      <c r="AQ135" s="35">
        <f t="shared" si="44"/>
        <v>0</v>
      </c>
      <c r="AR135" s="35">
        <f t="shared" si="44"/>
        <v>0</v>
      </c>
      <c r="AS135" s="35">
        <f t="shared" si="44"/>
        <v>0</v>
      </c>
      <c r="AT135" s="35">
        <f t="shared" si="44"/>
        <v>0</v>
      </c>
      <c r="AU135" s="35">
        <f t="shared" si="44"/>
        <v>0</v>
      </c>
      <c r="AV135" s="35">
        <f t="shared" si="44"/>
        <v>0</v>
      </c>
      <c r="AW135" s="35">
        <f t="shared" si="44"/>
        <v>0</v>
      </c>
      <c r="AX135" s="35">
        <f t="shared" si="44"/>
        <v>0</v>
      </c>
      <c r="AY135" s="35">
        <f t="shared" si="44"/>
        <v>0</v>
      </c>
      <c r="AZ135" s="35">
        <f t="shared" si="44"/>
        <v>0</v>
      </c>
      <c r="BA135" s="35">
        <f t="shared" si="44"/>
        <v>0</v>
      </c>
      <c r="BB135" s="35">
        <f t="shared" si="44"/>
        <v>0</v>
      </c>
      <c r="BC135" s="35">
        <f t="shared" si="44"/>
        <v>0</v>
      </c>
      <c r="BD135" s="35">
        <f t="shared" si="44"/>
        <v>0</v>
      </c>
      <c r="BE135" s="35">
        <f t="shared" si="44"/>
        <v>0</v>
      </c>
      <c r="BF135" s="35">
        <f t="shared" si="44"/>
        <v>0</v>
      </c>
      <c r="BG135" s="35">
        <f t="shared" si="44"/>
        <v>0</v>
      </c>
      <c r="BH135" s="35">
        <f t="shared" si="44"/>
        <v>0</v>
      </c>
      <c r="BI135" s="35">
        <f t="shared" si="44"/>
        <v>0</v>
      </c>
      <c r="BJ135" s="35">
        <f t="shared" si="44"/>
        <v>0</v>
      </c>
      <c r="BK135" s="35">
        <f t="shared" si="44"/>
        <v>0</v>
      </c>
      <c r="BL135" s="35">
        <f t="shared" si="44"/>
        <v>0</v>
      </c>
      <c r="BM135" s="35">
        <f t="shared" si="44"/>
        <v>0</v>
      </c>
      <c r="BN135" s="35">
        <f t="shared" si="44"/>
        <v>0</v>
      </c>
      <c r="BO135" s="35">
        <f t="shared" si="44"/>
        <v>0</v>
      </c>
      <c r="BP135" s="35">
        <f t="shared" si="44"/>
        <v>0</v>
      </c>
      <c r="BQ135" s="35">
        <f t="shared" ref="BQ135:CV135" si="45">SUM(BQ136:BQ141)</f>
        <v>0</v>
      </c>
      <c r="BR135" s="35">
        <f t="shared" si="45"/>
        <v>0</v>
      </c>
      <c r="BS135" s="35">
        <f t="shared" si="45"/>
        <v>0</v>
      </c>
      <c r="BT135" s="35">
        <f t="shared" si="45"/>
        <v>0</v>
      </c>
      <c r="BU135" s="35">
        <f t="shared" si="45"/>
        <v>0</v>
      </c>
      <c r="BV135" s="35">
        <f t="shared" si="45"/>
        <v>0</v>
      </c>
      <c r="BW135" s="35">
        <f t="shared" si="45"/>
        <v>0</v>
      </c>
      <c r="BX135" s="35">
        <f t="shared" si="45"/>
        <v>0</v>
      </c>
      <c r="BY135" s="35">
        <f t="shared" si="45"/>
        <v>0</v>
      </c>
      <c r="BZ135" s="35">
        <f t="shared" si="45"/>
        <v>0</v>
      </c>
      <c r="CA135" s="35">
        <f t="shared" si="45"/>
        <v>0</v>
      </c>
      <c r="CB135" s="35">
        <f t="shared" si="45"/>
        <v>0</v>
      </c>
      <c r="CC135" s="35">
        <f t="shared" si="45"/>
        <v>0</v>
      </c>
      <c r="CD135" s="35">
        <f t="shared" si="45"/>
        <v>0</v>
      </c>
      <c r="CE135" s="35">
        <f t="shared" si="45"/>
        <v>0</v>
      </c>
      <c r="CF135" s="35">
        <f t="shared" si="45"/>
        <v>0</v>
      </c>
      <c r="CG135" s="35">
        <f t="shared" si="45"/>
        <v>0</v>
      </c>
      <c r="CH135" s="35">
        <f t="shared" si="45"/>
        <v>0</v>
      </c>
      <c r="CI135" s="35">
        <f t="shared" si="45"/>
        <v>0</v>
      </c>
      <c r="CJ135" s="35">
        <f t="shared" si="45"/>
        <v>0</v>
      </c>
      <c r="CK135" s="35">
        <f t="shared" si="45"/>
        <v>0</v>
      </c>
      <c r="CL135" s="35">
        <f t="shared" si="45"/>
        <v>0</v>
      </c>
      <c r="CM135" s="35">
        <f t="shared" si="45"/>
        <v>0</v>
      </c>
      <c r="CN135" s="35">
        <f t="shared" si="45"/>
        <v>0</v>
      </c>
      <c r="CO135" s="35">
        <f t="shared" si="45"/>
        <v>0</v>
      </c>
      <c r="CP135" s="35">
        <f t="shared" si="45"/>
        <v>0</v>
      </c>
      <c r="CQ135" s="35">
        <f t="shared" si="45"/>
        <v>0</v>
      </c>
      <c r="CR135" s="35">
        <f t="shared" si="45"/>
        <v>0</v>
      </c>
      <c r="CS135" s="35">
        <f t="shared" si="45"/>
        <v>0</v>
      </c>
      <c r="CT135" s="35">
        <f t="shared" si="45"/>
        <v>0</v>
      </c>
      <c r="CU135" s="35">
        <f t="shared" si="45"/>
        <v>0</v>
      </c>
      <c r="CV135" s="35">
        <f t="shared" si="45"/>
        <v>0</v>
      </c>
      <c r="CW135" s="35">
        <f t="shared" ref="CW135:DF135" si="46">SUM(CW136:CW141)</f>
        <v>0</v>
      </c>
      <c r="CX135" s="35">
        <f t="shared" si="46"/>
        <v>0</v>
      </c>
      <c r="CY135" s="35">
        <f t="shared" si="46"/>
        <v>0</v>
      </c>
      <c r="CZ135" s="35">
        <f t="shared" si="46"/>
        <v>0</v>
      </c>
      <c r="DA135" s="35">
        <f t="shared" si="46"/>
        <v>0</v>
      </c>
      <c r="DB135" s="35">
        <f t="shared" si="46"/>
        <v>0</v>
      </c>
      <c r="DC135" s="35">
        <f t="shared" si="46"/>
        <v>0</v>
      </c>
      <c r="DD135" s="35">
        <f t="shared" si="46"/>
        <v>0</v>
      </c>
      <c r="DE135" s="35">
        <f t="shared" si="46"/>
        <v>0</v>
      </c>
      <c r="DF135" s="35">
        <f t="shared" si="46"/>
        <v>0</v>
      </c>
    </row>
    <row r="136" spans="1:110" ht="75">
      <c r="A136" s="28" t="s">
        <v>177</v>
      </c>
      <c r="B136" s="33" t="s">
        <v>269</v>
      </c>
      <c r="C136" s="34" t="s">
        <v>271</v>
      </c>
      <c r="D136" s="47" t="s">
        <v>272</v>
      </c>
      <c r="E136" s="35">
        <v>0</v>
      </c>
      <c r="F136" s="35">
        <v>0</v>
      </c>
      <c r="G136" s="35">
        <v>0</v>
      </c>
      <c r="H136" s="35">
        <v>0</v>
      </c>
      <c r="I136" s="35">
        <v>0</v>
      </c>
      <c r="J136" s="35">
        <v>0</v>
      </c>
      <c r="K136" s="35">
        <v>0</v>
      </c>
      <c r="L136" s="35">
        <v>0</v>
      </c>
      <c r="M136" s="35">
        <v>0</v>
      </c>
      <c r="N136" s="35">
        <v>0</v>
      </c>
      <c r="O136" s="35">
        <v>0</v>
      </c>
      <c r="P136" s="35">
        <v>0</v>
      </c>
      <c r="Q136" s="35">
        <v>0</v>
      </c>
      <c r="R136" s="35">
        <v>0</v>
      </c>
      <c r="S136" s="35">
        <v>0</v>
      </c>
      <c r="T136" s="35">
        <v>0</v>
      </c>
      <c r="U136" s="35">
        <v>0</v>
      </c>
      <c r="V136" s="35">
        <v>0</v>
      </c>
      <c r="W136" s="35">
        <v>0</v>
      </c>
      <c r="X136" s="35">
        <v>0</v>
      </c>
      <c r="Y136" s="35">
        <v>0</v>
      </c>
      <c r="Z136" s="35">
        <v>0</v>
      </c>
      <c r="AA136" s="35">
        <v>0</v>
      </c>
      <c r="AB136" s="35">
        <v>0</v>
      </c>
      <c r="AC136" s="35">
        <v>0</v>
      </c>
      <c r="AD136" s="35">
        <v>0</v>
      </c>
      <c r="AE136" s="35">
        <v>0</v>
      </c>
      <c r="AF136" s="35">
        <v>0</v>
      </c>
      <c r="AG136" s="35">
        <v>0</v>
      </c>
      <c r="AH136" s="35">
        <v>0</v>
      </c>
      <c r="AI136" s="35">
        <v>0</v>
      </c>
      <c r="AJ136" s="35">
        <v>0</v>
      </c>
      <c r="AK136" s="35" t="s">
        <v>193</v>
      </c>
      <c r="AL136" s="35" t="s">
        <v>193</v>
      </c>
      <c r="AM136" s="35" t="s">
        <v>193</v>
      </c>
      <c r="AN136" s="35" t="s">
        <v>193</v>
      </c>
      <c r="AO136" s="35" t="s">
        <v>193</v>
      </c>
      <c r="AP136" s="35" t="s">
        <v>193</v>
      </c>
      <c r="AQ136" s="35" t="s">
        <v>193</v>
      </c>
      <c r="AR136" s="35" t="s">
        <v>193</v>
      </c>
      <c r="AS136" s="35">
        <v>0</v>
      </c>
      <c r="AT136" s="35">
        <v>0</v>
      </c>
      <c r="AU136" s="35">
        <v>0</v>
      </c>
      <c r="AV136" s="35">
        <v>0</v>
      </c>
      <c r="AW136" s="35">
        <v>0</v>
      </c>
      <c r="AX136" s="35">
        <v>0</v>
      </c>
      <c r="AY136" s="35">
        <v>0</v>
      </c>
      <c r="AZ136" s="35">
        <v>0</v>
      </c>
      <c r="BA136" s="35">
        <v>0</v>
      </c>
      <c r="BB136" s="35">
        <v>0</v>
      </c>
      <c r="BC136" s="35">
        <v>0</v>
      </c>
      <c r="BD136" s="35">
        <v>0</v>
      </c>
      <c r="BE136" s="35">
        <v>0</v>
      </c>
      <c r="BF136" s="35">
        <v>0</v>
      </c>
      <c r="BG136" s="35">
        <v>0</v>
      </c>
      <c r="BH136" s="35">
        <v>0</v>
      </c>
      <c r="BI136" s="35">
        <v>0</v>
      </c>
      <c r="BJ136" s="35">
        <v>0</v>
      </c>
      <c r="BK136" s="35">
        <v>0</v>
      </c>
      <c r="BL136" s="35">
        <v>0</v>
      </c>
      <c r="BM136" s="35">
        <v>0</v>
      </c>
      <c r="BN136" s="35">
        <v>0</v>
      </c>
      <c r="BO136" s="35">
        <v>0</v>
      </c>
      <c r="BP136" s="35">
        <v>0</v>
      </c>
      <c r="BQ136" s="35">
        <v>0</v>
      </c>
      <c r="BR136" s="35">
        <v>0</v>
      </c>
      <c r="BS136" s="35">
        <v>0</v>
      </c>
      <c r="BT136" s="35">
        <v>0</v>
      </c>
      <c r="BU136" s="35">
        <v>0</v>
      </c>
      <c r="BV136" s="35">
        <v>0</v>
      </c>
      <c r="BW136" s="35">
        <v>0</v>
      </c>
      <c r="BX136" s="35">
        <v>0</v>
      </c>
      <c r="BY136" s="35">
        <v>0</v>
      </c>
      <c r="BZ136" s="35">
        <v>0</v>
      </c>
      <c r="CA136" s="35">
        <v>0</v>
      </c>
      <c r="CB136" s="35">
        <v>0</v>
      </c>
      <c r="CC136" s="35">
        <v>0</v>
      </c>
      <c r="CD136" s="35">
        <v>0</v>
      </c>
      <c r="CE136" s="35">
        <v>0</v>
      </c>
      <c r="CF136" s="35">
        <v>0</v>
      </c>
      <c r="CG136" s="35">
        <v>0</v>
      </c>
      <c r="CH136" s="35">
        <v>0</v>
      </c>
      <c r="CI136" s="35">
        <v>0</v>
      </c>
      <c r="CJ136" s="35">
        <v>0</v>
      </c>
      <c r="CK136" s="35">
        <v>0</v>
      </c>
      <c r="CL136" s="35">
        <v>0</v>
      </c>
      <c r="CM136" s="35">
        <v>0</v>
      </c>
      <c r="CN136" s="35">
        <v>0</v>
      </c>
      <c r="CO136" s="35" t="s">
        <v>193</v>
      </c>
      <c r="CP136" s="35" t="s">
        <v>193</v>
      </c>
      <c r="CQ136" s="35" t="s">
        <v>193</v>
      </c>
      <c r="CR136" s="35" t="s">
        <v>193</v>
      </c>
      <c r="CS136" s="35" t="s">
        <v>193</v>
      </c>
      <c r="CT136" s="35" t="s">
        <v>193</v>
      </c>
      <c r="CU136" s="35">
        <v>0</v>
      </c>
      <c r="CV136" s="35">
        <v>0</v>
      </c>
      <c r="CW136" s="35">
        <v>0</v>
      </c>
      <c r="CX136" s="35">
        <v>0</v>
      </c>
      <c r="CY136" s="35">
        <v>0</v>
      </c>
      <c r="CZ136" s="35">
        <v>0</v>
      </c>
      <c r="DA136" s="35">
        <v>0</v>
      </c>
      <c r="DB136" s="35">
        <v>0</v>
      </c>
      <c r="DC136" s="35">
        <v>0</v>
      </c>
      <c r="DD136" s="35">
        <v>0</v>
      </c>
      <c r="DE136" s="35">
        <v>0</v>
      </c>
      <c r="DF136" s="35">
        <v>0</v>
      </c>
    </row>
    <row r="137" spans="1:110" ht="75">
      <c r="A137" s="28" t="s">
        <v>177</v>
      </c>
      <c r="B137" s="33" t="s">
        <v>269</v>
      </c>
      <c r="C137" s="34" t="s">
        <v>273</v>
      </c>
      <c r="D137" s="47" t="s">
        <v>274</v>
      </c>
      <c r="E137" s="35">
        <v>0</v>
      </c>
      <c r="F137" s="35">
        <v>0</v>
      </c>
      <c r="G137" s="35">
        <v>0</v>
      </c>
      <c r="H137" s="35">
        <v>0</v>
      </c>
      <c r="I137" s="35">
        <v>0</v>
      </c>
      <c r="J137" s="35">
        <v>0</v>
      </c>
      <c r="K137" s="35">
        <v>0</v>
      </c>
      <c r="L137" s="35">
        <v>0</v>
      </c>
      <c r="M137" s="35">
        <v>0</v>
      </c>
      <c r="N137" s="35">
        <v>0</v>
      </c>
      <c r="O137" s="35">
        <v>0</v>
      </c>
      <c r="P137" s="35">
        <v>0</v>
      </c>
      <c r="Q137" s="35">
        <v>0</v>
      </c>
      <c r="R137" s="35">
        <v>0</v>
      </c>
      <c r="S137" s="35">
        <v>0</v>
      </c>
      <c r="T137" s="35">
        <v>0</v>
      </c>
      <c r="U137" s="35">
        <v>0</v>
      </c>
      <c r="V137" s="35">
        <v>0</v>
      </c>
      <c r="W137" s="35">
        <v>0</v>
      </c>
      <c r="X137" s="35">
        <v>0</v>
      </c>
      <c r="Y137" s="35">
        <v>0</v>
      </c>
      <c r="Z137" s="35">
        <v>0</v>
      </c>
      <c r="AA137" s="35">
        <v>0</v>
      </c>
      <c r="AB137" s="35">
        <v>0</v>
      </c>
      <c r="AC137" s="35">
        <v>0</v>
      </c>
      <c r="AD137" s="35">
        <v>0</v>
      </c>
      <c r="AE137" s="35">
        <v>0</v>
      </c>
      <c r="AF137" s="35">
        <v>0</v>
      </c>
      <c r="AG137" s="35">
        <v>0</v>
      </c>
      <c r="AH137" s="35">
        <v>0</v>
      </c>
      <c r="AI137" s="35">
        <v>0</v>
      </c>
      <c r="AJ137" s="35">
        <v>0</v>
      </c>
      <c r="AK137" s="35" t="s">
        <v>193</v>
      </c>
      <c r="AL137" s="35" t="s">
        <v>193</v>
      </c>
      <c r="AM137" s="35" t="s">
        <v>193</v>
      </c>
      <c r="AN137" s="35" t="s">
        <v>193</v>
      </c>
      <c r="AO137" s="35" t="s">
        <v>193</v>
      </c>
      <c r="AP137" s="35" t="s">
        <v>193</v>
      </c>
      <c r="AQ137" s="35" t="s">
        <v>193</v>
      </c>
      <c r="AR137" s="35" t="s">
        <v>193</v>
      </c>
      <c r="AS137" s="35">
        <v>0</v>
      </c>
      <c r="AT137" s="35">
        <v>0</v>
      </c>
      <c r="AU137" s="35">
        <v>0</v>
      </c>
      <c r="AV137" s="35">
        <v>0</v>
      </c>
      <c r="AW137" s="35">
        <v>0</v>
      </c>
      <c r="AX137" s="35">
        <v>0</v>
      </c>
      <c r="AY137" s="35">
        <v>0</v>
      </c>
      <c r="AZ137" s="35">
        <v>0</v>
      </c>
      <c r="BA137" s="35">
        <v>0</v>
      </c>
      <c r="BB137" s="35">
        <v>0</v>
      </c>
      <c r="BC137" s="35">
        <v>0</v>
      </c>
      <c r="BD137" s="35">
        <v>0</v>
      </c>
      <c r="BE137" s="35">
        <v>0</v>
      </c>
      <c r="BF137" s="35">
        <v>0</v>
      </c>
      <c r="BG137" s="35">
        <v>0</v>
      </c>
      <c r="BH137" s="35">
        <v>0</v>
      </c>
      <c r="BI137" s="35">
        <v>0</v>
      </c>
      <c r="BJ137" s="35">
        <v>0</v>
      </c>
      <c r="BK137" s="35">
        <v>0</v>
      </c>
      <c r="BL137" s="35">
        <v>0</v>
      </c>
      <c r="BM137" s="35">
        <v>0</v>
      </c>
      <c r="BN137" s="35">
        <v>0</v>
      </c>
      <c r="BO137" s="35">
        <v>0</v>
      </c>
      <c r="BP137" s="35">
        <v>0</v>
      </c>
      <c r="BQ137" s="35">
        <v>0</v>
      </c>
      <c r="BR137" s="35">
        <v>0</v>
      </c>
      <c r="BS137" s="35">
        <v>0</v>
      </c>
      <c r="BT137" s="35">
        <v>0</v>
      </c>
      <c r="BU137" s="35">
        <v>0</v>
      </c>
      <c r="BV137" s="35">
        <v>0</v>
      </c>
      <c r="BW137" s="35">
        <v>0</v>
      </c>
      <c r="BX137" s="35">
        <v>0</v>
      </c>
      <c r="BY137" s="35">
        <v>0</v>
      </c>
      <c r="BZ137" s="35">
        <v>0</v>
      </c>
      <c r="CA137" s="35">
        <v>0</v>
      </c>
      <c r="CB137" s="35">
        <v>0</v>
      </c>
      <c r="CC137" s="35">
        <v>0</v>
      </c>
      <c r="CD137" s="35">
        <v>0</v>
      </c>
      <c r="CE137" s="35">
        <v>0</v>
      </c>
      <c r="CF137" s="35">
        <v>0</v>
      </c>
      <c r="CG137" s="35">
        <v>0</v>
      </c>
      <c r="CH137" s="35">
        <v>0</v>
      </c>
      <c r="CI137" s="35">
        <v>0</v>
      </c>
      <c r="CJ137" s="35">
        <v>0</v>
      </c>
      <c r="CK137" s="35">
        <v>0</v>
      </c>
      <c r="CL137" s="35">
        <v>0</v>
      </c>
      <c r="CM137" s="35">
        <v>0</v>
      </c>
      <c r="CN137" s="35">
        <v>0</v>
      </c>
      <c r="CO137" s="35" t="s">
        <v>193</v>
      </c>
      <c r="CP137" s="35" t="s">
        <v>193</v>
      </c>
      <c r="CQ137" s="35" t="s">
        <v>193</v>
      </c>
      <c r="CR137" s="35" t="s">
        <v>193</v>
      </c>
      <c r="CS137" s="35" t="s">
        <v>193</v>
      </c>
      <c r="CT137" s="35" t="s">
        <v>193</v>
      </c>
      <c r="CU137" s="35">
        <v>0</v>
      </c>
      <c r="CV137" s="35">
        <v>0</v>
      </c>
      <c r="CW137" s="35">
        <v>0</v>
      </c>
      <c r="CX137" s="35">
        <v>0</v>
      </c>
      <c r="CY137" s="35">
        <v>0</v>
      </c>
      <c r="CZ137" s="35">
        <v>0</v>
      </c>
      <c r="DA137" s="35">
        <v>0</v>
      </c>
      <c r="DB137" s="35">
        <v>0</v>
      </c>
      <c r="DC137" s="35">
        <v>0</v>
      </c>
      <c r="DD137" s="35">
        <v>0</v>
      </c>
      <c r="DE137" s="35">
        <v>0</v>
      </c>
      <c r="DF137" s="35">
        <v>0</v>
      </c>
    </row>
    <row r="138" spans="1:110" ht="75">
      <c r="A138" s="28" t="s">
        <v>177</v>
      </c>
      <c r="B138" s="33" t="s">
        <v>269</v>
      </c>
      <c r="C138" s="34" t="s">
        <v>275</v>
      </c>
      <c r="D138" s="47" t="s">
        <v>276</v>
      </c>
      <c r="E138" s="35">
        <v>0</v>
      </c>
      <c r="F138" s="35">
        <v>0</v>
      </c>
      <c r="G138" s="35">
        <v>0</v>
      </c>
      <c r="H138" s="35">
        <v>0</v>
      </c>
      <c r="I138" s="35">
        <v>0</v>
      </c>
      <c r="J138" s="35">
        <v>0</v>
      </c>
      <c r="K138" s="35">
        <v>0</v>
      </c>
      <c r="L138" s="35">
        <v>0</v>
      </c>
      <c r="M138" s="35">
        <v>0</v>
      </c>
      <c r="N138" s="35">
        <v>0</v>
      </c>
      <c r="O138" s="35">
        <v>0</v>
      </c>
      <c r="P138" s="35">
        <v>0</v>
      </c>
      <c r="Q138" s="35">
        <v>0</v>
      </c>
      <c r="R138" s="35">
        <v>0</v>
      </c>
      <c r="S138" s="35">
        <v>0</v>
      </c>
      <c r="T138" s="35">
        <v>0</v>
      </c>
      <c r="U138" s="35">
        <v>0</v>
      </c>
      <c r="V138" s="35">
        <v>0</v>
      </c>
      <c r="W138" s="35">
        <v>0</v>
      </c>
      <c r="X138" s="35">
        <v>0</v>
      </c>
      <c r="Y138" s="35">
        <v>0</v>
      </c>
      <c r="Z138" s="35">
        <v>0</v>
      </c>
      <c r="AA138" s="35">
        <v>0</v>
      </c>
      <c r="AB138" s="35">
        <v>0</v>
      </c>
      <c r="AC138" s="35">
        <v>0</v>
      </c>
      <c r="AD138" s="35">
        <v>0</v>
      </c>
      <c r="AE138" s="35">
        <v>0</v>
      </c>
      <c r="AF138" s="35">
        <v>0</v>
      </c>
      <c r="AG138" s="35">
        <v>0</v>
      </c>
      <c r="AH138" s="35">
        <v>0</v>
      </c>
      <c r="AI138" s="35">
        <v>0</v>
      </c>
      <c r="AJ138" s="35">
        <v>0</v>
      </c>
      <c r="AK138" s="35" t="s">
        <v>193</v>
      </c>
      <c r="AL138" s="35" t="s">
        <v>193</v>
      </c>
      <c r="AM138" s="35" t="s">
        <v>193</v>
      </c>
      <c r="AN138" s="35" t="s">
        <v>193</v>
      </c>
      <c r="AO138" s="35" t="s">
        <v>193</v>
      </c>
      <c r="AP138" s="35" t="s">
        <v>193</v>
      </c>
      <c r="AQ138" s="35" t="s">
        <v>193</v>
      </c>
      <c r="AR138" s="35" t="s">
        <v>193</v>
      </c>
      <c r="AS138" s="35">
        <v>0</v>
      </c>
      <c r="AT138" s="35">
        <v>0</v>
      </c>
      <c r="AU138" s="35">
        <v>0</v>
      </c>
      <c r="AV138" s="35">
        <v>0</v>
      </c>
      <c r="AW138" s="35">
        <v>0</v>
      </c>
      <c r="AX138" s="35">
        <v>0</v>
      </c>
      <c r="AY138" s="35">
        <v>0</v>
      </c>
      <c r="AZ138" s="35">
        <v>0</v>
      </c>
      <c r="BA138" s="35">
        <v>0</v>
      </c>
      <c r="BB138" s="35">
        <v>0</v>
      </c>
      <c r="BC138" s="35">
        <v>0</v>
      </c>
      <c r="BD138" s="35">
        <v>0</v>
      </c>
      <c r="BE138" s="35">
        <v>0</v>
      </c>
      <c r="BF138" s="35">
        <v>0</v>
      </c>
      <c r="BG138" s="35">
        <v>0</v>
      </c>
      <c r="BH138" s="35">
        <v>0</v>
      </c>
      <c r="BI138" s="35">
        <v>0</v>
      </c>
      <c r="BJ138" s="35">
        <v>0</v>
      </c>
      <c r="BK138" s="35">
        <v>0</v>
      </c>
      <c r="BL138" s="35">
        <v>0</v>
      </c>
      <c r="BM138" s="35">
        <v>0</v>
      </c>
      <c r="BN138" s="35">
        <v>0</v>
      </c>
      <c r="BO138" s="35">
        <v>0</v>
      </c>
      <c r="BP138" s="35">
        <v>0</v>
      </c>
      <c r="BQ138" s="35">
        <v>0</v>
      </c>
      <c r="BR138" s="35">
        <v>0</v>
      </c>
      <c r="BS138" s="35">
        <v>0</v>
      </c>
      <c r="BT138" s="35">
        <v>0</v>
      </c>
      <c r="BU138" s="35">
        <v>0</v>
      </c>
      <c r="BV138" s="35">
        <v>0</v>
      </c>
      <c r="BW138" s="35">
        <v>0</v>
      </c>
      <c r="BX138" s="35">
        <v>0</v>
      </c>
      <c r="BY138" s="35">
        <v>0</v>
      </c>
      <c r="BZ138" s="35">
        <v>0</v>
      </c>
      <c r="CA138" s="35">
        <v>0</v>
      </c>
      <c r="CB138" s="35">
        <v>0</v>
      </c>
      <c r="CC138" s="35">
        <v>0</v>
      </c>
      <c r="CD138" s="35">
        <v>0</v>
      </c>
      <c r="CE138" s="35">
        <v>0</v>
      </c>
      <c r="CF138" s="35">
        <v>0</v>
      </c>
      <c r="CG138" s="35">
        <v>0</v>
      </c>
      <c r="CH138" s="35">
        <v>0</v>
      </c>
      <c r="CI138" s="35">
        <v>0</v>
      </c>
      <c r="CJ138" s="35">
        <v>0</v>
      </c>
      <c r="CK138" s="35">
        <v>0</v>
      </c>
      <c r="CL138" s="35">
        <v>0</v>
      </c>
      <c r="CM138" s="35">
        <v>0</v>
      </c>
      <c r="CN138" s="35">
        <v>0</v>
      </c>
      <c r="CO138" s="35" t="s">
        <v>193</v>
      </c>
      <c r="CP138" s="35" t="s">
        <v>193</v>
      </c>
      <c r="CQ138" s="35" t="s">
        <v>193</v>
      </c>
      <c r="CR138" s="35" t="s">
        <v>193</v>
      </c>
      <c r="CS138" s="35" t="s">
        <v>193</v>
      </c>
      <c r="CT138" s="35" t="s">
        <v>193</v>
      </c>
      <c r="CU138" s="35">
        <v>0</v>
      </c>
      <c r="CV138" s="35">
        <v>0</v>
      </c>
      <c r="CW138" s="35">
        <v>0</v>
      </c>
      <c r="CX138" s="35">
        <v>0</v>
      </c>
      <c r="CY138" s="35">
        <v>0</v>
      </c>
      <c r="CZ138" s="35">
        <v>0</v>
      </c>
      <c r="DA138" s="35">
        <v>0</v>
      </c>
      <c r="DB138" s="35">
        <v>0</v>
      </c>
      <c r="DC138" s="35">
        <v>0</v>
      </c>
      <c r="DD138" s="35">
        <v>0</v>
      </c>
      <c r="DE138" s="35">
        <v>0</v>
      </c>
      <c r="DF138" s="35">
        <v>0</v>
      </c>
    </row>
    <row r="139" spans="1:110" ht="75">
      <c r="A139" s="28" t="s">
        <v>177</v>
      </c>
      <c r="B139" s="33" t="s">
        <v>269</v>
      </c>
      <c r="C139" s="34" t="s">
        <v>277</v>
      </c>
      <c r="D139" s="47" t="s">
        <v>278</v>
      </c>
      <c r="E139" s="35">
        <v>0</v>
      </c>
      <c r="F139" s="35">
        <v>0</v>
      </c>
      <c r="G139" s="35">
        <v>0</v>
      </c>
      <c r="H139" s="35">
        <v>0</v>
      </c>
      <c r="I139" s="35">
        <v>0</v>
      </c>
      <c r="J139" s="35">
        <v>0</v>
      </c>
      <c r="K139" s="35">
        <v>0</v>
      </c>
      <c r="L139" s="35">
        <v>0</v>
      </c>
      <c r="M139" s="35">
        <v>0</v>
      </c>
      <c r="N139" s="35">
        <v>0</v>
      </c>
      <c r="O139" s="35">
        <v>0</v>
      </c>
      <c r="P139" s="35">
        <v>0</v>
      </c>
      <c r="Q139" s="35">
        <v>0</v>
      </c>
      <c r="R139" s="35">
        <v>0</v>
      </c>
      <c r="S139" s="35">
        <v>0</v>
      </c>
      <c r="T139" s="35">
        <v>0</v>
      </c>
      <c r="U139" s="35">
        <v>0</v>
      </c>
      <c r="V139" s="35">
        <v>0</v>
      </c>
      <c r="W139" s="35">
        <v>0</v>
      </c>
      <c r="X139" s="35">
        <v>0</v>
      </c>
      <c r="Y139" s="35">
        <v>0</v>
      </c>
      <c r="Z139" s="35">
        <v>0</v>
      </c>
      <c r="AA139" s="35">
        <v>0</v>
      </c>
      <c r="AB139" s="35">
        <v>0</v>
      </c>
      <c r="AC139" s="35">
        <v>0</v>
      </c>
      <c r="AD139" s="35">
        <v>0</v>
      </c>
      <c r="AE139" s="35">
        <v>0</v>
      </c>
      <c r="AF139" s="35">
        <v>0</v>
      </c>
      <c r="AG139" s="35">
        <v>0</v>
      </c>
      <c r="AH139" s="35">
        <v>0</v>
      </c>
      <c r="AI139" s="35">
        <v>0</v>
      </c>
      <c r="AJ139" s="35">
        <v>0</v>
      </c>
      <c r="AK139" s="35" t="s">
        <v>193</v>
      </c>
      <c r="AL139" s="35" t="s">
        <v>193</v>
      </c>
      <c r="AM139" s="35" t="s">
        <v>193</v>
      </c>
      <c r="AN139" s="35" t="s">
        <v>193</v>
      </c>
      <c r="AO139" s="35" t="s">
        <v>193</v>
      </c>
      <c r="AP139" s="35" t="s">
        <v>193</v>
      </c>
      <c r="AQ139" s="35" t="s">
        <v>193</v>
      </c>
      <c r="AR139" s="35" t="s">
        <v>193</v>
      </c>
      <c r="AS139" s="35">
        <v>0</v>
      </c>
      <c r="AT139" s="35">
        <v>0</v>
      </c>
      <c r="AU139" s="35">
        <v>0</v>
      </c>
      <c r="AV139" s="35">
        <v>0</v>
      </c>
      <c r="AW139" s="35">
        <v>0</v>
      </c>
      <c r="AX139" s="35">
        <v>0</v>
      </c>
      <c r="AY139" s="35">
        <v>0</v>
      </c>
      <c r="AZ139" s="35">
        <v>0</v>
      </c>
      <c r="BA139" s="35">
        <v>0</v>
      </c>
      <c r="BB139" s="35">
        <v>0</v>
      </c>
      <c r="BC139" s="35">
        <v>0</v>
      </c>
      <c r="BD139" s="35">
        <v>0</v>
      </c>
      <c r="BE139" s="35">
        <v>0</v>
      </c>
      <c r="BF139" s="35">
        <v>0</v>
      </c>
      <c r="BG139" s="35">
        <v>0</v>
      </c>
      <c r="BH139" s="35">
        <v>0</v>
      </c>
      <c r="BI139" s="35">
        <v>0</v>
      </c>
      <c r="BJ139" s="35">
        <v>0</v>
      </c>
      <c r="BK139" s="35">
        <v>0</v>
      </c>
      <c r="BL139" s="35">
        <v>0</v>
      </c>
      <c r="BM139" s="35">
        <v>0</v>
      </c>
      <c r="BN139" s="35">
        <v>0</v>
      </c>
      <c r="BO139" s="35">
        <v>0</v>
      </c>
      <c r="BP139" s="35">
        <v>0</v>
      </c>
      <c r="BQ139" s="35">
        <v>0</v>
      </c>
      <c r="BR139" s="35">
        <v>0</v>
      </c>
      <c r="BS139" s="35">
        <v>0</v>
      </c>
      <c r="BT139" s="35">
        <v>0</v>
      </c>
      <c r="BU139" s="35">
        <v>0</v>
      </c>
      <c r="BV139" s="35">
        <v>0</v>
      </c>
      <c r="BW139" s="35">
        <v>0</v>
      </c>
      <c r="BX139" s="35">
        <v>0</v>
      </c>
      <c r="BY139" s="35">
        <v>0</v>
      </c>
      <c r="BZ139" s="35">
        <v>0</v>
      </c>
      <c r="CA139" s="35">
        <v>0</v>
      </c>
      <c r="CB139" s="35">
        <v>0</v>
      </c>
      <c r="CC139" s="35">
        <v>0</v>
      </c>
      <c r="CD139" s="35">
        <v>0</v>
      </c>
      <c r="CE139" s="35">
        <v>0</v>
      </c>
      <c r="CF139" s="35">
        <v>0</v>
      </c>
      <c r="CG139" s="35">
        <v>0</v>
      </c>
      <c r="CH139" s="35">
        <v>0</v>
      </c>
      <c r="CI139" s="35">
        <v>0</v>
      </c>
      <c r="CJ139" s="35">
        <v>0</v>
      </c>
      <c r="CK139" s="35">
        <v>0</v>
      </c>
      <c r="CL139" s="35">
        <v>0</v>
      </c>
      <c r="CM139" s="35">
        <v>0</v>
      </c>
      <c r="CN139" s="35">
        <v>0</v>
      </c>
      <c r="CO139" s="35" t="s">
        <v>193</v>
      </c>
      <c r="CP139" s="35" t="s">
        <v>193</v>
      </c>
      <c r="CQ139" s="35" t="s">
        <v>193</v>
      </c>
      <c r="CR139" s="35" t="s">
        <v>193</v>
      </c>
      <c r="CS139" s="35" t="s">
        <v>193</v>
      </c>
      <c r="CT139" s="35" t="s">
        <v>193</v>
      </c>
      <c r="CU139" s="35">
        <v>0</v>
      </c>
      <c r="CV139" s="35">
        <v>0</v>
      </c>
      <c r="CW139" s="35">
        <v>0</v>
      </c>
      <c r="CX139" s="35">
        <v>0</v>
      </c>
      <c r="CY139" s="35">
        <v>0</v>
      </c>
      <c r="CZ139" s="35">
        <v>0</v>
      </c>
      <c r="DA139" s="35">
        <v>0</v>
      </c>
      <c r="DB139" s="35">
        <v>0</v>
      </c>
      <c r="DC139" s="35">
        <v>0</v>
      </c>
      <c r="DD139" s="35">
        <v>0</v>
      </c>
      <c r="DE139" s="35">
        <v>0</v>
      </c>
      <c r="DF139" s="35">
        <v>0</v>
      </c>
    </row>
    <row r="140" spans="1:110" ht="75">
      <c r="A140" s="28" t="s">
        <v>177</v>
      </c>
      <c r="B140" s="33" t="s">
        <v>269</v>
      </c>
      <c r="C140" s="34" t="s">
        <v>279</v>
      </c>
      <c r="D140" s="47" t="s">
        <v>280</v>
      </c>
      <c r="E140" s="35">
        <v>0</v>
      </c>
      <c r="F140" s="35">
        <v>0</v>
      </c>
      <c r="G140" s="35">
        <v>0</v>
      </c>
      <c r="H140" s="35">
        <v>0</v>
      </c>
      <c r="I140" s="35">
        <v>0</v>
      </c>
      <c r="J140" s="35">
        <v>0</v>
      </c>
      <c r="K140" s="35">
        <v>0</v>
      </c>
      <c r="L140" s="35">
        <v>0</v>
      </c>
      <c r="M140" s="35">
        <v>0</v>
      </c>
      <c r="N140" s="35">
        <v>0</v>
      </c>
      <c r="O140" s="35">
        <v>0</v>
      </c>
      <c r="P140" s="35">
        <v>0</v>
      </c>
      <c r="Q140" s="35">
        <v>0</v>
      </c>
      <c r="R140" s="35">
        <v>0</v>
      </c>
      <c r="S140" s="35">
        <v>0</v>
      </c>
      <c r="T140" s="35">
        <v>0</v>
      </c>
      <c r="U140" s="35">
        <v>0</v>
      </c>
      <c r="V140" s="35">
        <v>0</v>
      </c>
      <c r="W140" s="35">
        <v>0</v>
      </c>
      <c r="X140" s="35">
        <v>0</v>
      </c>
      <c r="Y140" s="35">
        <v>0</v>
      </c>
      <c r="Z140" s="35">
        <v>0</v>
      </c>
      <c r="AA140" s="35">
        <v>0</v>
      </c>
      <c r="AB140" s="35">
        <v>0</v>
      </c>
      <c r="AC140" s="35">
        <v>0</v>
      </c>
      <c r="AD140" s="35">
        <v>0</v>
      </c>
      <c r="AE140" s="35">
        <v>0</v>
      </c>
      <c r="AF140" s="35">
        <v>0</v>
      </c>
      <c r="AG140" s="35">
        <v>0</v>
      </c>
      <c r="AH140" s="35">
        <v>0</v>
      </c>
      <c r="AI140" s="35">
        <v>0</v>
      </c>
      <c r="AJ140" s="35">
        <v>0</v>
      </c>
      <c r="AK140" s="35" t="s">
        <v>193</v>
      </c>
      <c r="AL140" s="35" t="s">
        <v>193</v>
      </c>
      <c r="AM140" s="35" t="s">
        <v>193</v>
      </c>
      <c r="AN140" s="35" t="s">
        <v>193</v>
      </c>
      <c r="AO140" s="35" t="s">
        <v>193</v>
      </c>
      <c r="AP140" s="35" t="s">
        <v>193</v>
      </c>
      <c r="AQ140" s="35" t="s">
        <v>193</v>
      </c>
      <c r="AR140" s="35" t="s">
        <v>193</v>
      </c>
      <c r="AS140" s="35">
        <v>0</v>
      </c>
      <c r="AT140" s="35">
        <v>0</v>
      </c>
      <c r="AU140" s="35">
        <v>0</v>
      </c>
      <c r="AV140" s="35">
        <v>0</v>
      </c>
      <c r="AW140" s="35">
        <v>0</v>
      </c>
      <c r="AX140" s="35">
        <v>0</v>
      </c>
      <c r="AY140" s="35">
        <v>0</v>
      </c>
      <c r="AZ140" s="35">
        <v>0</v>
      </c>
      <c r="BA140" s="35">
        <v>0</v>
      </c>
      <c r="BB140" s="35">
        <v>0</v>
      </c>
      <c r="BC140" s="35">
        <v>0</v>
      </c>
      <c r="BD140" s="35">
        <v>0</v>
      </c>
      <c r="BE140" s="35">
        <v>0</v>
      </c>
      <c r="BF140" s="35">
        <v>0</v>
      </c>
      <c r="BG140" s="35">
        <v>0</v>
      </c>
      <c r="BH140" s="35">
        <v>0</v>
      </c>
      <c r="BI140" s="35">
        <v>0</v>
      </c>
      <c r="BJ140" s="35">
        <v>0</v>
      </c>
      <c r="BK140" s="35">
        <v>0</v>
      </c>
      <c r="BL140" s="35">
        <v>0</v>
      </c>
      <c r="BM140" s="35">
        <v>0</v>
      </c>
      <c r="BN140" s="35">
        <v>0</v>
      </c>
      <c r="BO140" s="35">
        <v>0</v>
      </c>
      <c r="BP140" s="35">
        <v>0</v>
      </c>
      <c r="BQ140" s="35">
        <v>0</v>
      </c>
      <c r="BR140" s="35">
        <v>0</v>
      </c>
      <c r="BS140" s="35">
        <v>0</v>
      </c>
      <c r="BT140" s="35">
        <v>0</v>
      </c>
      <c r="BU140" s="35">
        <v>0</v>
      </c>
      <c r="BV140" s="35">
        <v>0</v>
      </c>
      <c r="BW140" s="35">
        <v>0</v>
      </c>
      <c r="BX140" s="35">
        <v>0</v>
      </c>
      <c r="BY140" s="35">
        <v>0</v>
      </c>
      <c r="BZ140" s="35">
        <v>0</v>
      </c>
      <c r="CA140" s="35">
        <v>0</v>
      </c>
      <c r="CB140" s="35">
        <v>0</v>
      </c>
      <c r="CC140" s="35">
        <v>0</v>
      </c>
      <c r="CD140" s="35">
        <v>0</v>
      </c>
      <c r="CE140" s="35">
        <v>0</v>
      </c>
      <c r="CF140" s="35">
        <v>0</v>
      </c>
      <c r="CG140" s="35">
        <v>0</v>
      </c>
      <c r="CH140" s="35">
        <v>0</v>
      </c>
      <c r="CI140" s="35">
        <v>0</v>
      </c>
      <c r="CJ140" s="35">
        <v>0</v>
      </c>
      <c r="CK140" s="35">
        <v>0</v>
      </c>
      <c r="CL140" s="35">
        <v>0</v>
      </c>
      <c r="CM140" s="35">
        <v>0</v>
      </c>
      <c r="CN140" s="35">
        <v>0</v>
      </c>
      <c r="CO140" s="35" t="s">
        <v>193</v>
      </c>
      <c r="CP140" s="35" t="s">
        <v>193</v>
      </c>
      <c r="CQ140" s="35" t="s">
        <v>193</v>
      </c>
      <c r="CR140" s="35" t="s">
        <v>193</v>
      </c>
      <c r="CS140" s="35" t="s">
        <v>193</v>
      </c>
      <c r="CT140" s="35" t="s">
        <v>193</v>
      </c>
      <c r="CU140" s="35">
        <v>0</v>
      </c>
      <c r="CV140" s="35">
        <v>0</v>
      </c>
      <c r="CW140" s="35">
        <v>0</v>
      </c>
      <c r="CX140" s="35">
        <v>0</v>
      </c>
      <c r="CY140" s="35">
        <v>0</v>
      </c>
      <c r="CZ140" s="35">
        <v>0</v>
      </c>
      <c r="DA140" s="35">
        <v>0</v>
      </c>
      <c r="DB140" s="35">
        <v>0</v>
      </c>
      <c r="DC140" s="35">
        <v>0</v>
      </c>
      <c r="DD140" s="35">
        <v>0</v>
      </c>
      <c r="DE140" s="35">
        <v>0</v>
      </c>
      <c r="DF140" s="35">
        <v>0</v>
      </c>
    </row>
    <row r="141" spans="1:110" ht="75">
      <c r="A141" s="28" t="s">
        <v>177</v>
      </c>
      <c r="B141" s="33" t="s">
        <v>269</v>
      </c>
      <c r="C141" s="34" t="s">
        <v>281</v>
      </c>
      <c r="D141" s="47" t="s">
        <v>282</v>
      </c>
      <c r="E141" s="35">
        <v>0</v>
      </c>
      <c r="F141" s="35">
        <v>0</v>
      </c>
      <c r="G141" s="35">
        <v>0</v>
      </c>
      <c r="H141" s="35">
        <v>0</v>
      </c>
      <c r="I141" s="35">
        <v>0</v>
      </c>
      <c r="J141" s="35">
        <v>0</v>
      </c>
      <c r="K141" s="35">
        <v>0</v>
      </c>
      <c r="L141" s="35">
        <v>0</v>
      </c>
      <c r="M141" s="35">
        <v>0</v>
      </c>
      <c r="N141" s="35">
        <v>0</v>
      </c>
      <c r="O141" s="35">
        <v>0</v>
      </c>
      <c r="P141" s="35">
        <v>0</v>
      </c>
      <c r="Q141" s="35">
        <v>0</v>
      </c>
      <c r="R141" s="35">
        <v>0</v>
      </c>
      <c r="S141" s="35">
        <v>0</v>
      </c>
      <c r="T141" s="35">
        <v>0</v>
      </c>
      <c r="U141" s="35">
        <v>0</v>
      </c>
      <c r="V141" s="35">
        <v>0</v>
      </c>
      <c r="W141" s="35">
        <v>0</v>
      </c>
      <c r="X141" s="35">
        <v>0</v>
      </c>
      <c r="Y141" s="35">
        <v>0</v>
      </c>
      <c r="Z141" s="35">
        <v>0</v>
      </c>
      <c r="AA141" s="35">
        <v>0</v>
      </c>
      <c r="AB141" s="35">
        <v>0</v>
      </c>
      <c r="AC141" s="35">
        <v>0</v>
      </c>
      <c r="AD141" s="35">
        <v>0</v>
      </c>
      <c r="AE141" s="35">
        <v>0</v>
      </c>
      <c r="AF141" s="35">
        <v>0</v>
      </c>
      <c r="AG141" s="35">
        <v>0</v>
      </c>
      <c r="AH141" s="35">
        <v>0</v>
      </c>
      <c r="AI141" s="35">
        <v>0</v>
      </c>
      <c r="AJ141" s="35">
        <v>0</v>
      </c>
      <c r="AK141" s="35" t="s">
        <v>193</v>
      </c>
      <c r="AL141" s="35" t="s">
        <v>193</v>
      </c>
      <c r="AM141" s="35" t="s">
        <v>193</v>
      </c>
      <c r="AN141" s="35" t="s">
        <v>193</v>
      </c>
      <c r="AO141" s="35" t="s">
        <v>193</v>
      </c>
      <c r="AP141" s="35" t="s">
        <v>193</v>
      </c>
      <c r="AQ141" s="35" t="s">
        <v>193</v>
      </c>
      <c r="AR141" s="35" t="s">
        <v>193</v>
      </c>
      <c r="AS141" s="35">
        <v>0</v>
      </c>
      <c r="AT141" s="35">
        <v>0</v>
      </c>
      <c r="AU141" s="35">
        <v>0</v>
      </c>
      <c r="AV141" s="35">
        <v>0</v>
      </c>
      <c r="AW141" s="35">
        <v>0</v>
      </c>
      <c r="AX141" s="35">
        <v>0</v>
      </c>
      <c r="AY141" s="35">
        <v>0</v>
      </c>
      <c r="AZ141" s="35">
        <v>0</v>
      </c>
      <c r="BA141" s="35">
        <v>0</v>
      </c>
      <c r="BB141" s="35">
        <v>0</v>
      </c>
      <c r="BC141" s="35">
        <v>0</v>
      </c>
      <c r="BD141" s="35">
        <v>0</v>
      </c>
      <c r="BE141" s="35">
        <v>0</v>
      </c>
      <c r="BF141" s="35">
        <v>0</v>
      </c>
      <c r="BG141" s="35">
        <v>0</v>
      </c>
      <c r="BH141" s="35">
        <v>0</v>
      </c>
      <c r="BI141" s="35">
        <v>0</v>
      </c>
      <c r="BJ141" s="35">
        <v>0</v>
      </c>
      <c r="BK141" s="35">
        <v>0</v>
      </c>
      <c r="BL141" s="35">
        <v>0</v>
      </c>
      <c r="BM141" s="35">
        <v>0</v>
      </c>
      <c r="BN141" s="35">
        <v>0</v>
      </c>
      <c r="BO141" s="35">
        <v>0</v>
      </c>
      <c r="BP141" s="35">
        <v>0</v>
      </c>
      <c r="BQ141" s="35">
        <v>0</v>
      </c>
      <c r="BR141" s="35">
        <v>0</v>
      </c>
      <c r="BS141" s="35">
        <v>0</v>
      </c>
      <c r="BT141" s="35">
        <v>0</v>
      </c>
      <c r="BU141" s="35">
        <v>0</v>
      </c>
      <c r="BV141" s="35">
        <v>0</v>
      </c>
      <c r="BW141" s="35">
        <v>0</v>
      </c>
      <c r="BX141" s="35">
        <v>0</v>
      </c>
      <c r="BY141" s="35">
        <v>0</v>
      </c>
      <c r="BZ141" s="35">
        <v>0</v>
      </c>
      <c r="CA141" s="35">
        <v>0</v>
      </c>
      <c r="CB141" s="35">
        <v>0</v>
      </c>
      <c r="CC141" s="35">
        <v>0</v>
      </c>
      <c r="CD141" s="35">
        <v>0</v>
      </c>
      <c r="CE141" s="35">
        <v>0</v>
      </c>
      <c r="CF141" s="35">
        <v>0</v>
      </c>
      <c r="CG141" s="35">
        <v>0</v>
      </c>
      <c r="CH141" s="35">
        <v>0</v>
      </c>
      <c r="CI141" s="35">
        <v>0</v>
      </c>
      <c r="CJ141" s="35">
        <v>0</v>
      </c>
      <c r="CK141" s="35">
        <v>0</v>
      </c>
      <c r="CL141" s="35">
        <v>0</v>
      </c>
      <c r="CM141" s="35">
        <v>0</v>
      </c>
      <c r="CN141" s="35">
        <v>0</v>
      </c>
      <c r="CO141" s="35" t="s">
        <v>193</v>
      </c>
      <c r="CP141" s="35" t="s">
        <v>193</v>
      </c>
      <c r="CQ141" s="35" t="s">
        <v>193</v>
      </c>
      <c r="CR141" s="35" t="s">
        <v>193</v>
      </c>
      <c r="CS141" s="35" t="s">
        <v>193</v>
      </c>
      <c r="CT141" s="35" t="s">
        <v>193</v>
      </c>
      <c r="CU141" s="35">
        <v>0</v>
      </c>
      <c r="CV141" s="35">
        <v>0</v>
      </c>
      <c r="CW141" s="35">
        <v>0</v>
      </c>
      <c r="CX141" s="35">
        <v>0</v>
      </c>
      <c r="CY141" s="35">
        <v>0</v>
      </c>
      <c r="CZ141" s="35">
        <v>0</v>
      </c>
      <c r="DA141" s="35">
        <v>0</v>
      </c>
      <c r="DB141" s="35">
        <v>0</v>
      </c>
      <c r="DC141" s="35">
        <v>0</v>
      </c>
      <c r="DD141" s="35">
        <v>0</v>
      </c>
      <c r="DE141" s="35">
        <v>0</v>
      </c>
      <c r="DF141" s="35">
        <v>0</v>
      </c>
    </row>
    <row r="142" spans="1:110" ht="56.25">
      <c r="A142" s="28" t="s">
        <v>177</v>
      </c>
      <c r="B142" s="33" t="s">
        <v>269</v>
      </c>
      <c r="C142" s="34" t="s">
        <v>283</v>
      </c>
      <c r="D142" s="48" t="s">
        <v>284</v>
      </c>
      <c r="E142" s="35">
        <v>0</v>
      </c>
      <c r="F142" s="35">
        <v>0</v>
      </c>
      <c r="G142" s="35">
        <v>0</v>
      </c>
      <c r="H142" s="35">
        <v>0</v>
      </c>
      <c r="I142" s="35">
        <v>0</v>
      </c>
      <c r="J142" s="35">
        <v>0</v>
      </c>
      <c r="K142" s="35">
        <v>0</v>
      </c>
      <c r="L142" s="35">
        <v>0</v>
      </c>
      <c r="M142" s="35">
        <v>0</v>
      </c>
      <c r="N142" s="35">
        <v>0</v>
      </c>
      <c r="O142" s="35">
        <v>0</v>
      </c>
      <c r="P142" s="35">
        <v>0</v>
      </c>
      <c r="Q142" s="35">
        <v>0</v>
      </c>
      <c r="R142" s="35">
        <v>0</v>
      </c>
      <c r="S142" s="35">
        <v>0</v>
      </c>
      <c r="T142" s="35">
        <v>0</v>
      </c>
      <c r="U142" s="35">
        <v>0</v>
      </c>
      <c r="V142" s="35">
        <v>0</v>
      </c>
      <c r="W142" s="35">
        <v>0</v>
      </c>
      <c r="X142" s="35">
        <v>0</v>
      </c>
      <c r="Y142" s="35">
        <v>0</v>
      </c>
      <c r="Z142" s="35">
        <v>0</v>
      </c>
      <c r="AA142" s="35">
        <v>0</v>
      </c>
      <c r="AB142" s="35">
        <v>0</v>
      </c>
      <c r="AC142" s="35">
        <v>0</v>
      </c>
      <c r="AD142" s="35">
        <v>0</v>
      </c>
      <c r="AE142" s="35">
        <v>0</v>
      </c>
      <c r="AF142" s="35">
        <v>0</v>
      </c>
      <c r="AG142" s="35">
        <v>0</v>
      </c>
      <c r="AH142" s="35">
        <v>0</v>
      </c>
      <c r="AI142" s="35">
        <v>0</v>
      </c>
      <c r="AJ142" s="35">
        <v>0</v>
      </c>
      <c r="AK142" s="35" t="s">
        <v>193</v>
      </c>
      <c r="AL142" s="35" t="s">
        <v>193</v>
      </c>
      <c r="AM142" s="35" t="s">
        <v>193</v>
      </c>
      <c r="AN142" s="35" t="s">
        <v>193</v>
      </c>
      <c r="AO142" s="35" t="s">
        <v>193</v>
      </c>
      <c r="AP142" s="35" t="s">
        <v>193</v>
      </c>
      <c r="AQ142" s="35" t="s">
        <v>193</v>
      </c>
      <c r="AR142" s="35" t="s">
        <v>193</v>
      </c>
      <c r="AS142" s="35">
        <v>0</v>
      </c>
      <c r="AT142" s="35">
        <v>0</v>
      </c>
      <c r="AU142" s="35">
        <v>0</v>
      </c>
      <c r="AV142" s="35">
        <v>0</v>
      </c>
      <c r="AW142" s="35">
        <v>0</v>
      </c>
      <c r="AX142" s="35">
        <v>0</v>
      </c>
      <c r="AY142" s="35">
        <v>0</v>
      </c>
      <c r="AZ142" s="35">
        <v>0</v>
      </c>
      <c r="BA142" s="35">
        <v>0</v>
      </c>
      <c r="BB142" s="35">
        <v>0</v>
      </c>
      <c r="BC142" s="35">
        <v>0</v>
      </c>
      <c r="BD142" s="35">
        <v>0</v>
      </c>
      <c r="BE142" s="35">
        <v>0</v>
      </c>
      <c r="BF142" s="35">
        <v>0</v>
      </c>
      <c r="BG142" s="35">
        <v>0</v>
      </c>
      <c r="BH142" s="35">
        <v>0</v>
      </c>
      <c r="BI142" s="35">
        <v>0</v>
      </c>
      <c r="BJ142" s="35">
        <v>0</v>
      </c>
      <c r="BK142" s="35">
        <v>0</v>
      </c>
      <c r="BL142" s="35">
        <v>0</v>
      </c>
      <c r="BM142" s="35">
        <v>0</v>
      </c>
      <c r="BN142" s="35">
        <v>0</v>
      </c>
      <c r="BO142" s="35">
        <v>0</v>
      </c>
      <c r="BP142" s="35">
        <v>0</v>
      </c>
      <c r="BQ142" s="35">
        <v>0</v>
      </c>
      <c r="BR142" s="35">
        <v>0</v>
      </c>
      <c r="BS142" s="35">
        <v>0</v>
      </c>
      <c r="BT142" s="35">
        <v>0</v>
      </c>
      <c r="BU142" s="35">
        <v>0</v>
      </c>
      <c r="BV142" s="35">
        <v>0</v>
      </c>
      <c r="BW142" s="35">
        <v>0</v>
      </c>
      <c r="BX142" s="35">
        <v>0</v>
      </c>
      <c r="BY142" s="35">
        <v>0</v>
      </c>
      <c r="BZ142" s="35">
        <v>0</v>
      </c>
      <c r="CA142" s="35">
        <v>0</v>
      </c>
      <c r="CB142" s="35">
        <v>0</v>
      </c>
      <c r="CC142" s="35">
        <v>0</v>
      </c>
      <c r="CD142" s="35">
        <v>0</v>
      </c>
      <c r="CE142" s="35">
        <v>0</v>
      </c>
      <c r="CF142" s="35">
        <v>0</v>
      </c>
      <c r="CG142" s="35">
        <v>0</v>
      </c>
      <c r="CH142" s="35">
        <v>0</v>
      </c>
      <c r="CI142" s="35">
        <v>0</v>
      </c>
      <c r="CJ142" s="35">
        <v>0</v>
      </c>
      <c r="CK142" s="35">
        <v>0</v>
      </c>
      <c r="CL142" s="35">
        <v>0</v>
      </c>
      <c r="CM142" s="35">
        <v>0</v>
      </c>
      <c r="CN142" s="35">
        <v>0</v>
      </c>
      <c r="CO142" s="35" t="s">
        <v>193</v>
      </c>
      <c r="CP142" s="35" t="s">
        <v>193</v>
      </c>
      <c r="CQ142" s="35" t="s">
        <v>193</v>
      </c>
      <c r="CR142" s="35" t="s">
        <v>193</v>
      </c>
      <c r="CS142" s="35" t="s">
        <v>193</v>
      </c>
      <c r="CT142" s="35" t="s">
        <v>193</v>
      </c>
      <c r="CU142" s="35">
        <v>0</v>
      </c>
      <c r="CV142" s="35">
        <v>0</v>
      </c>
      <c r="CW142" s="35">
        <v>0</v>
      </c>
      <c r="CX142" s="35">
        <v>0</v>
      </c>
      <c r="CY142" s="35">
        <v>0</v>
      </c>
      <c r="CZ142" s="35">
        <v>0</v>
      </c>
      <c r="DA142" s="35">
        <v>0</v>
      </c>
      <c r="DB142" s="35">
        <v>0</v>
      </c>
      <c r="DC142" s="35">
        <v>0</v>
      </c>
      <c r="DD142" s="35">
        <v>0</v>
      </c>
      <c r="DE142" s="35">
        <v>0</v>
      </c>
      <c r="DF142" s="35">
        <v>0</v>
      </c>
    </row>
    <row r="143" spans="1:110" ht="56.25">
      <c r="A143" s="21"/>
      <c r="B143" s="33" t="s">
        <v>285</v>
      </c>
      <c r="C143" s="34" t="s">
        <v>286</v>
      </c>
      <c r="D143" s="35" t="s">
        <v>174</v>
      </c>
      <c r="E143" s="35">
        <v>0</v>
      </c>
      <c r="F143" s="35">
        <v>0</v>
      </c>
      <c r="G143" s="35">
        <v>0</v>
      </c>
      <c r="H143" s="35">
        <v>0</v>
      </c>
      <c r="I143" s="35">
        <v>0</v>
      </c>
      <c r="J143" s="35">
        <v>0</v>
      </c>
      <c r="K143" s="35">
        <v>0</v>
      </c>
      <c r="L143" s="35">
        <v>0</v>
      </c>
      <c r="M143" s="35">
        <v>0</v>
      </c>
      <c r="N143" s="35">
        <v>0</v>
      </c>
      <c r="O143" s="35">
        <v>0</v>
      </c>
      <c r="P143" s="35">
        <v>0</v>
      </c>
      <c r="Q143" s="35">
        <v>0</v>
      </c>
      <c r="R143" s="35">
        <v>0</v>
      </c>
      <c r="S143" s="35">
        <v>0</v>
      </c>
      <c r="T143" s="35">
        <v>0</v>
      </c>
      <c r="U143" s="35">
        <v>0</v>
      </c>
      <c r="V143" s="35">
        <v>0</v>
      </c>
      <c r="W143" s="35">
        <v>0</v>
      </c>
      <c r="X143" s="35">
        <v>0</v>
      </c>
      <c r="Y143" s="35">
        <v>0</v>
      </c>
      <c r="Z143" s="35">
        <v>0</v>
      </c>
      <c r="AA143" s="35">
        <v>0</v>
      </c>
      <c r="AB143" s="35">
        <v>0</v>
      </c>
      <c r="AC143" s="35">
        <v>0</v>
      </c>
      <c r="AD143" s="35">
        <v>0</v>
      </c>
      <c r="AE143" s="35">
        <v>0</v>
      </c>
      <c r="AF143" s="35">
        <v>0</v>
      </c>
      <c r="AG143" s="35">
        <v>0</v>
      </c>
      <c r="AH143" s="35">
        <v>0</v>
      </c>
      <c r="AI143" s="35">
        <v>0</v>
      </c>
      <c r="AJ143" s="35">
        <v>0</v>
      </c>
      <c r="AK143" s="35">
        <v>0</v>
      </c>
      <c r="AL143" s="35">
        <v>0</v>
      </c>
      <c r="AM143" s="35">
        <v>0</v>
      </c>
      <c r="AN143" s="35">
        <v>0</v>
      </c>
      <c r="AO143" s="35">
        <v>0</v>
      </c>
      <c r="AP143" s="35">
        <v>0</v>
      </c>
      <c r="AQ143" s="35">
        <v>0</v>
      </c>
      <c r="AR143" s="35">
        <v>0</v>
      </c>
      <c r="AS143" s="35">
        <v>0</v>
      </c>
      <c r="AT143" s="35">
        <v>0</v>
      </c>
      <c r="AU143" s="35">
        <v>0</v>
      </c>
      <c r="AV143" s="35">
        <v>0</v>
      </c>
      <c r="AW143" s="35">
        <v>0</v>
      </c>
      <c r="AX143" s="35">
        <v>0</v>
      </c>
      <c r="AY143" s="35">
        <v>0</v>
      </c>
      <c r="AZ143" s="35">
        <v>0</v>
      </c>
      <c r="BA143" s="35">
        <v>0</v>
      </c>
      <c r="BB143" s="35">
        <v>0</v>
      </c>
      <c r="BC143" s="35">
        <v>0</v>
      </c>
      <c r="BD143" s="35">
        <v>0</v>
      </c>
      <c r="BE143" s="35">
        <v>0</v>
      </c>
      <c r="BF143" s="35">
        <v>0</v>
      </c>
      <c r="BG143" s="35">
        <v>0</v>
      </c>
      <c r="BH143" s="35">
        <v>0</v>
      </c>
      <c r="BI143" s="35">
        <v>0</v>
      </c>
      <c r="BJ143" s="35">
        <v>0</v>
      </c>
      <c r="BK143" s="35">
        <v>0</v>
      </c>
      <c r="BL143" s="35">
        <v>0</v>
      </c>
      <c r="BM143" s="35">
        <v>0</v>
      </c>
      <c r="BN143" s="35">
        <v>0</v>
      </c>
      <c r="BO143" s="35">
        <v>0</v>
      </c>
      <c r="BP143" s="35">
        <v>0</v>
      </c>
      <c r="BQ143" s="35">
        <v>0</v>
      </c>
      <c r="BR143" s="35">
        <v>0</v>
      </c>
      <c r="BS143" s="35">
        <v>0</v>
      </c>
      <c r="BT143" s="35">
        <v>0</v>
      </c>
      <c r="BU143" s="35">
        <v>0</v>
      </c>
      <c r="BV143" s="35">
        <v>0</v>
      </c>
      <c r="BW143" s="35">
        <v>0</v>
      </c>
      <c r="BX143" s="35">
        <v>0</v>
      </c>
      <c r="BY143" s="35">
        <v>0</v>
      </c>
      <c r="BZ143" s="35">
        <v>0</v>
      </c>
      <c r="CA143" s="35">
        <v>0</v>
      </c>
      <c r="CB143" s="35">
        <v>0</v>
      </c>
      <c r="CC143" s="35">
        <v>0</v>
      </c>
      <c r="CD143" s="35">
        <v>0</v>
      </c>
      <c r="CE143" s="35">
        <v>0</v>
      </c>
      <c r="CF143" s="35">
        <v>0</v>
      </c>
      <c r="CG143" s="35">
        <v>0</v>
      </c>
      <c r="CH143" s="35">
        <v>0</v>
      </c>
      <c r="CI143" s="35" t="s">
        <v>193</v>
      </c>
      <c r="CJ143" s="35" t="s">
        <v>193</v>
      </c>
      <c r="CK143" s="35">
        <v>0</v>
      </c>
      <c r="CL143" s="35">
        <v>0</v>
      </c>
      <c r="CM143" s="35">
        <v>0</v>
      </c>
      <c r="CN143" s="35">
        <v>0</v>
      </c>
      <c r="CO143" s="35" t="s">
        <v>193</v>
      </c>
      <c r="CP143" s="35" t="s">
        <v>193</v>
      </c>
      <c r="CQ143" s="35" t="s">
        <v>193</v>
      </c>
      <c r="CR143" s="35" t="s">
        <v>193</v>
      </c>
      <c r="CS143" s="35" t="s">
        <v>193</v>
      </c>
      <c r="CT143" s="35" t="s">
        <v>193</v>
      </c>
      <c r="CU143" s="35">
        <v>0</v>
      </c>
      <c r="CV143" s="35">
        <v>0</v>
      </c>
      <c r="CW143" s="35">
        <v>0</v>
      </c>
      <c r="CX143" s="35">
        <v>0</v>
      </c>
      <c r="CY143" s="35">
        <v>0</v>
      </c>
      <c r="CZ143" s="35">
        <v>0</v>
      </c>
      <c r="DA143" s="35">
        <v>0</v>
      </c>
      <c r="DB143" s="35">
        <v>0</v>
      </c>
      <c r="DC143" s="35">
        <v>0</v>
      </c>
      <c r="DD143" s="35">
        <v>0</v>
      </c>
      <c r="DE143" s="35">
        <v>0</v>
      </c>
      <c r="DF143" s="35">
        <v>0</v>
      </c>
    </row>
    <row r="144" spans="1:110" ht="18.75" hidden="1">
      <c r="A144" s="28" t="s">
        <v>177</v>
      </c>
      <c r="B144" s="33" t="s">
        <v>285</v>
      </c>
      <c r="C144" s="42" t="s">
        <v>200</v>
      </c>
      <c r="D144" s="35"/>
      <c r="E144" s="35"/>
      <c r="F144" s="35"/>
      <c r="G144" s="35"/>
      <c r="H144" s="35"/>
      <c r="I144" s="35"/>
      <c r="J144" s="35"/>
      <c r="K144" s="35"/>
      <c r="L144" s="35"/>
      <c r="M144" s="35"/>
      <c r="N144" s="35"/>
      <c r="O144" s="35"/>
      <c r="P144" s="35"/>
      <c r="Q144" s="35"/>
      <c r="R144" s="35"/>
      <c r="S144" s="35"/>
      <c r="T144" s="35"/>
      <c r="U144" s="35"/>
      <c r="V144" s="35"/>
      <c r="W144" s="35"/>
      <c r="X144" s="35"/>
      <c r="Y144" s="35"/>
      <c r="Z144" s="35"/>
      <c r="AA144" s="35"/>
      <c r="AB144" s="35"/>
      <c r="AC144" s="35"/>
      <c r="AD144" s="35"/>
      <c r="AE144" s="35"/>
      <c r="AF144" s="35"/>
      <c r="AG144" s="35"/>
      <c r="AH144" s="35"/>
      <c r="AI144" s="35"/>
      <c r="AJ144" s="35"/>
      <c r="AK144" s="35"/>
      <c r="AL144" s="35"/>
      <c r="AM144" s="35"/>
      <c r="AN144" s="35"/>
      <c r="AO144" s="35"/>
      <c r="AP144" s="35"/>
      <c r="AQ144" s="35"/>
      <c r="AR144" s="35"/>
      <c r="AS144" s="35"/>
      <c r="AT144" s="35"/>
      <c r="AU144" s="35"/>
      <c r="AV144" s="35"/>
      <c r="AW144" s="35"/>
      <c r="AX144" s="35"/>
      <c r="AY144" s="35"/>
      <c r="AZ144" s="35"/>
      <c r="BA144" s="35"/>
      <c r="BB144" s="35"/>
      <c r="BC144" s="35"/>
      <c r="BD144" s="35"/>
      <c r="BE144" s="35"/>
      <c r="BF144" s="35"/>
      <c r="BG144" s="35"/>
      <c r="BH144" s="35"/>
      <c r="BI144" s="35"/>
      <c r="BJ144" s="35"/>
      <c r="BK144" s="35"/>
      <c r="BL144" s="35"/>
      <c r="BM144" s="35"/>
      <c r="BN144" s="35"/>
      <c r="BO144" s="35"/>
      <c r="BP144" s="35"/>
      <c r="BQ144" s="35"/>
      <c r="BR144" s="35"/>
      <c r="BS144" s="35"/>
      <c r="BT144" s="35"/>
      <c r="BU144" s="35"/>
      <c r="BV144" s="35"/>
      <c r="BW144" s="35"/>
      <c r="BX144" s="35"/>
      <c r="BY144" s="35"/>
      <c r="BZ144" s="35"/>
      <c r="CA144" s="35"/>
      <c r="CB144" s="35"/>
      <c r="CC144" s="35"/>
      <c r="CD144" s="35"/>
      <c r="CE144" s="35"/>
      <c r="CF144" s="35"/>
      <c r="CG144" s="35"/>
      <c r="CH144" s="35"/>
      <c r="CI144" s="35"/>
      <c r="CJ144" s="35"/>
      <c r="CK144" s="35"/>
      <c r="CL144" s="35"/>
      <c r="CM144" s="35"/>
      <c r="CN144" s="35"/>
      <c r="CO144" s="35"/>
      <c r="CP144" s="35"/>
      <c r="CQ144" s="35"/>
      <c r="CR144" s="35"/>
      <c r="CS144" s="35"/>
      <c r="CT144" s="35"/>
      <c r="CU144" s="35"/>
      <c r="CV144" s="35"/>
      <c r="CW144" s="35"/>
      <c r="CX144" s="35"/>
      <c r="CY144" s="35"/>
      <c r="CZ144" s="35"/>
      <c r="DA144" s="35"/>
      <c r="DB144" s="35"/>
      <c r="DC144" s="35"/>
      <c r="DD144" s="35"/>
      <c r="DE144" s="35"/>
      <c r="DF144" s="35"/>
    </row>
    <row r="145" spans="1:110" ht="18.75" hidden="1">
      <c r="A145" s="28" t="s">
        <v>177</v>
      </c>
      <c r="B145" s="33" t="s">
        <v>285</v>
      </c>
      <c r="C145" s="42" t="s">
        <v>200</v>
      </c>
      <c r="D145" s="35"/>
      <c r="E145" s="35"/>
      <c r="F145" s="35"/>
      <c r="G145" s="35"/>
      <c r="H145" s="35"/>
      <c r="I145" s="35"/>
      <c r="J145" s="35"/>
      <c r="K145" s="35"/>
      <c r="L145" s="35"/>
      <c r="M145" s="35"/>
      <c r="N145" s="35"/>
      <c r="O145" s="35"/>
      <c r="P145" s="35"/>
      <c r="Q145" s="35"/>
      <c r="R145" s="35"/>
      <c r="S145" s="35"/>
      <c r="T145" s="35"/>
      <c r="U145" s="35"/>
      <c r="V145" s="35"/>
      <c r="W145" s="35"/>
      <c r="X145" s="35"/>
      <c r="Y145" s="35"/>
      <c r="Z145" s="35"/>
      <c r="AA145" s="35"/>
      <c r="AB145" s="35"/>
      <c r="AC145" s="35"/>
      <c r="AD145" s="35"/>
      <c r="AE145" s="35"/>
      <c r="AF145" s="35"/>
      <c r="AG145" s="35"/>
      <c r="AH145" s="35"/>
      <c r="AI145" s="35"/>
      <c r="AJ145" s="35"/>
      <c r="AK145" s="35"/>
      <c r="AL145" s="35"/>
      <c r="AM145" s="35"/>
      <c r="AN145" s="35"/>
      <c r="AO145" s="35"/>
      <c r="AP145" s="35"/>
      <c r="AQ145" s="35"/>
      <c r="AR145" s="35"/>
      <c r="AS145" s="35"/>
      <c r="AT145" s="35"/>
      <c r="AU145" s="35"/>
      <c r="AV145" s="35"/>
      <c r="AW145" s="35"/>
      <c r="AX145" s="35"/>
      <c r="AY145" s="35"/>
      <c r="AZ145" s="35"/>
      <c r="BA145" s="35"/>
      <c r="BB145" s="35"/>
      <c r="BC145" s="35"/>
      <c r="BD145" s="35"/>
      <c r="BE145" s="35"/>
      <c r="BF145" s="35"/>
      <c r="BG145" s="35"/>
      <c r="BH145" s="35"/>
      <c r="BI145" s="35"/>
      <c r="BJ145" s="35"/>
      <c r="BK145" s="35"/>
      <c r="BL145" s="35"/>
      <c r="BM145" s="35"/>
      <c r="BN145" s="35"/>
      <c r="BO145" s="35"/>
      <c r="BP145" s="35"/>
      <c r="BQ145" s="35"/>
      <c r="BR145" s="35"/>
      <c r="BS145" s="35"/>
      <c r="BT145" s="35"/>
      <c r="BU145" s="35"/>
      <c r="BV145" s="35"/>
      <c r="BW145" s="35"/>
      <c r="BX145" s="35"/>
      <c r="BY145" s="35"/>
      <c r="BZ145" s="35"/>
      <c r="CA145" s="35"/>
      <c r="CB145" s="35"/>
      <c r="CC145" s="35"/>
      <c r="CD145" s="35"/>
      <c r="CE145" s="35"/>
      <c r="CF145" s="35"/>
      <c r="CG145" s="35"/>
      <c r="CH145" s="35"/>
      <c r="CI145" s="35"/>
      <c r="CJ145" s="35"/>
      <c r="CK145" s="35"/>
      <c r="CL145" s="35"/>
      <c r="CM145" s="35"/>
      <c r="CN145" s="35"/>
      <c r="CO145" s="35"/>
      <c r="CP145" s="35"/>
      <c r="CQ145" s="35"/>
      <c r="CR145" s="35"/>
      <c r="CS145" s="35"/>
      <c r="CT145" s="35"/>
      <c r="CU145" s="35"/>
      <c r="CV145" s="35"/>
      <c r="CW145" s="35"/>
      <c r="CX145" s="35"/>
      <c r="CY145" s="35"/>
      <c r="CZ145" s="35"/>
      <c r="DA145" s="35"/>
      <c r="DB145" s="35"/>
      <c r="DC145" s="35"/>
      <c r="DD145" s="35"/>
      <c r="DE145" s="35"/>
      <c r="DF145" s="35"/>
    </row>
    <row r="146" spans="1:110" ht="18.75" hidden="1">
      <c r="A146" s="28" t="s">
        <v>177</v>
      </c>
      <c r="B146" s="33" t="s">
        <v>201</v>
      </c>
      <c r="C146" s="34" t="s">
        <v>201</v>
      </c>
      <c r="D146" s="35"/>
      <c r="E146" s="35"/>
      <c r="F146" s="35"/>
      <c r="G146" s="35"/>
      <c r="H146" s="35"/>
      <c r="I146" s="35"/>
      <c r="J146" s="35"/>
      <c r="K146" s="35"/>
      <c r="L146" s="35"/>
      <c r="M146" s="35"/>
      <c r="N146" s="35"/>
      <c r="O146" s="35"/>
      <c r="P146" s="35"/>
      <c r="Q146" s="35"/>
      <c r="R146" s="35"/>
      <c r="S146" s="35"/>
      <c r="T146" s="35"/>
      <c r="U146" s="35"/>
      <c r="V146" s="35"/>
      <c r="W146" s="35"/>
      <c r="X146" s="35"/>
      <c r="Y146" s="35"/>
      <c r="Z146" s="35"/>
      <c r="AA146" s="35"/>
      <c r="AB146" s="35"/>
      <c r="AC146" s="35"/>
      <c r="AD146" s="35"/>
      <c r="AE146" s="35"/>
      <c r="AF146" s="35"/>
      <c r="AG146" s="35"/>
      <c r="AH146" s="35"/>
      <c r="AI146" s="35"/>
      <c r="AJ146" s="35"/>
      <c r="AK146" s="35"/>
      <c r="AL146" s="35"/>
      <c r="AM146" s="35"/>
      <c r="AN146" s="35"/>
      <c r="AO146" s="35"/>
      <c r="AP146" s="35"/>
      <c r="AQ146" s="35"/>
      <c r="AR146" s="35"/>
      <c r="AS146" s="35"/>
      <c r="AT146" s="35"/>
      <c r="AU146" s="35"/>
      <c r="AV146" s="35"/>
      <c r="AW146" s="35"/>
      <c r="AX146" s="35"/>
      <c r="AY146" s="35"/>
      <c r="AZ146" s="35"/>
      <c r="BA146" s="35"/>
      <c r="BB146" s="35"/>
      <c r="BC146" s="35"/>
      <c r="BD146" s="35"/>
      <c r="BE146" s="35"/>
      <c r="BF146" s="35"/>
      <c r="BG146" s="35"/>
      <c r="BH146" s="35"/>
      <c r="BI146" s="35"/>
      <c r="BJ146" s="35"/>
      <c r="BK146" s="35"/>
      <c r="BL146" s="35"/>
      <c r="BM146" s="35"/>
      <c r="BN146" s="35"/>
      <c r="BO146" s="35"/>
      <c r="BP146" s="35"/>
      <c r="BQ146" s="35"/>
      <c r="BR146" s="35"/>
      <c r="BS146" s="35"/>
      <c r="BT146" s="35"/>
      <c r="BU146" s="35"/>
      <c r="BV146" s="35"/>
      <c r="BW146" s="35"/>
      <c r="BX146" s="35"/>
      <c r="BY146" s="35"/>
      <c r="BZ146" s="35"/>
      <c r="CA146" s="35"/>
      <c r="CB146" s="35"/>
      <c r="CC146" s="35"/>
      <c r="CD146" s="35"/>
      <c r="CE146" s="35"/>
      <c r="CF146" s="35"/>
      <c r="CG146" s="35"/>
      <c r="CH146" s="35"/>
      <c r="CI146" s="35"/>
      <c r="CJ146" s="35"/>
      <c r="CK146" s="35"/>
      <c r="CL146" s="35"/>
      <c r="CM146" s="35"/>
      <c r="CN146" s="35"/>
      <c r="CO146" s="35"/>
      <c r="CP146" s="35"/>
      <c r="CQ146" s="35"/>
      <c r="CR146" s="35"/>
      <c r="CS146" s="35"/>
      <c r="CT146" s="35"/>
      <c r="CU146" s="35"/>
      <c r="CV146" s="35"/>
      <c r="CW146" s="35"/>
      <c r="CX146" s="35"/>
      <c r="CY146" s="35"/>
      <c r="CZ146" s="35"/>
      <c r="DA146" s="35"/>
      <c r="DB146" s="35"/>
      <c r="DC146" s="35"/>
      <c r="DD146" s="35"/>
      <c r="DE146" s="35"/>
      <c r="DF146" s="35"/>
    </row>
    <row r="147" spans="1:110" ht="75">
      <c r="A147" s="21"/>
      <c r="B147" s="25" t="s">
        <v>287</v>
      </c>
      <c r="C147" s="26" t="s">
        <v>288</v>
      </c>
      <c r="D147" s="27" t="s">
        <v>174</v>
      </c>
      <c r="E147" s="27">
        <f t="shared" ref="E147:AJ147" si="47">SUM(E148:E152)</f>
        <v>0</v>
      </c>
      <c r="F147" s="27">
        <f t="shared" si="47"/>
        <v>0</v>
      </c>
      <c r="G147" s="27">
        <f t="shared" si="47"/>
        <v>0</v>
      </c>
      <c r="H147" s="27">
        <f t="shared" si="47"/>
        <v>0</v>
      </c>
      <c r="I147" s="27">
        <f t="shared" si="47"/>
        <v>0</v>
      </c>
      <c r="J147" s="27">
        <f t="shared" si="47"/>
        <v>0</v>
      </c>
      <c r="K147" s="27">
        <f t="shared" si="47"/>
        <v>0</v>
      </c>
      <c r="L147" s="27">
        <f t="shared" si="47"/>
        <v>0</v>
      </c>
      <c r="M147" s="27">
        <f t="shared" si="47"/>
        <v>0</v>
      </c>
      <c r="N147" s="27">
        <f t="shared" si="47"/>
        <v>0</v>
      </c>
      <c r="O147" s="27">
        <f t="shared" si="47"/>
        <v>0</v>
      </c>
      <c r="P147" s="27">
        <f t="shared" si="47"/>
        <v>0</v>
      </c>
      <c r="Q147" s="27">
        <f t="shared" si="47"/>
        <v>0</v>
      </c>
      <c r="R147" s="27">
        <f t="shared" si="47"/>
        <v>0</v>
      </c>
      <c r="S147" s="27">
        <f t="shared" si="47"/>
        <v>0</v>
      </c>
      <c r="T147" s="27">
        <f t="shared" si="47"/>
        <v>0</v>
      </c>
      <c r="U147" s="27">
        <f t="shared" si="47"/>
        <v>0</v>
      </c>
      <c r="V147" s="27">
        <f t="shared" si="47"/>
        <v>0</v>
      </c>
      <c r="W147" s="27">
        <f t="shared" si="47"/>
        <v>0</v>
      </c>
      <c r="X147" s="27">
        <f t="shared" si="47"/>
        <v>0</v>
      </c>
      <c r="Y147" s="27">
        <f t="shared" si="47"/>
        <v>0</v>
      </c>
      <c r="Z147" s="27">
        <f t="shared" si="47"/>
        <v>0</v>
      </c>
      <c r="AA147" s="27">
        <f t="shared" si="47"/>
        <v>0</v>
      </c>
      <c r="AB147" s="27">
        <f t="shared" si="47"/>
        <v>0</v>
      </c>
      <c r="AC147" s="27">
        <f t="shared" si="47"/>
        <v>0</v>
      </c>
      <c r="AD147" s="27">
        <f t="shared" si="47"/>
        <v>0</v>
      </c>
      <c r="AE147" s="27">
        <f t="shared" si="47"/>
        <v>0</v>
      </c>
      <c r="AF147" s="27">
        <f t="shared" si="47"/>
        <v>0</v>
      </c>
      <c r="AG147" s="27">
        <f t="shared" si="47"/>
        <v>0</v>
      </c>
      <c r="AH147" s="27">
        <f t="shared" si="47"/>
        <v>0</v>
      </c>
      <c r="AI147" s="27">
        <f t="shared" si="47"/>
        <v>0</v>
      </c>
      <c r="AJ147" s="27">
        <f t="shared" si="47"/>
        <v>0</v>
      </c>
      <c r="AK147" s="27">
        <f t="shared" ref="AK147:BP147" si="48">SUM(AK148:AK152)</f>
        <v>0</v>
      </c>
      <c r="AL147" s="27">
        <f t="shared" si="48"/>
        <v>0</v>
      </c>
      <c r="AM147" s="27">
        <f t="shared" si="48"/>
        <v>0</v>
      </c>
      <c r="AN147" s="27">
        <f t="shared" si="48"/>
        <v>0</v>
      </c>
      <c r="AO147" s="27">
        <f t="shared" si="48"/>
        <v>0</v>
      </c>
      <c r="AP147" s="27">
        <f t="shared" si="48"/>
        <v>0</v>
      </c>
      <c r="AQ147" s="27">
        <f t="shared" si="48"/>
        <v>0</v>
      </c>
      <c r="AR147" s="27">
        <f t="shared" si="48"/>
        <v>0</v>
      </c>
      <c r="AS147" s="27">
        <f t="shared" si="48"/>
        <v>0</v>
      </c>
      <c r="AT147" s="27">
        <f t="shared" si="48"/>
        <v>0</v>
      </c>
      <c r="AU147" s="27">
        <f t="shared" si="48"/>
        <v>0</v>
      </c>
      <c r="AV147" s="27">
        <f t="shared" si="48"/>
        <v>0</v>
      </c>
      <c r="AW147" s="27">
        <f t="shared" si="48"/>
        <v>0</v>
      </c>
      <c r="AX147" s="27">
        <f t="shared" si="48"/>
        <v>0</v>
      </c>
      <c r="AY147" s="27">
        <f t="shared" si="48"/>
        <v>0</v>
      </c>
      <c r="AZ147" s="27">
        <f t="shared" si="48"/>
        <v>0</v>
      </c>
      <c r="BA147" s="27">
        <f t="shared" si="48"/>
        <v>0</v>
      </c>
      <c r="BB147" s="27">
        <f t="shared" si="48"/>
        <v>0</v>
      </c>
      <c r="BC147" s="27">
        <f t="shared" si="48"/>
        <v>0</v>
      </c>
      <c r="BD147" s="27">
        <f t="shared" si="48"/>
        <v>0</v>
      </c>
      <c r="BE147" s="27">
        <f t="shared" si="48"/>
        <v>0</v>
      </c>
      <c r="BF147" s="27">
        <f t="shared" si="48"/>
        <v>0</v>
      </c>
      <c r="BG147" s="27">
        <f t="shared" si="48"/>
        <v>0</v>
      </c>
      <c r="BH147" s="27">
        <f t="shared" si="48"/>
        <v>0</v>
      </c>
      <c r="BI147" s="27">
        <f t="shared" si="48"/>
        <v>0</v>
      </c>
      <c r="BJ147" s="27">
        <f t="shared" si="48"/>
        <v>0</v>
      </c>
      <c r="BK147" s="27">
        <f t="shared" si="48"/>
        <v>0</v>
      </c>
      <c r="BL147" s="27">
        <f t="shared" si="48"/>
        <v>0</v>
      </c>
      <c r="BM147" s="27">
        <f t="shared" si="48"/>
        <v>0</v>
      </c>
      <c r="BN147" s="27">
        <f t="shared" si="48"/>
        <v>0</v>
      </c>
      <c r="BO147" s="27">
        <f t="shared" si="48"/>
        <v>0</v>
      </c>
      <c r="BP147" s="27">
        <f t="shared" si="48"/>
        <v>0</v>
      </c>
      <c r="BQ147" s="27">
        <f t="shared" ref="BQ147:CV147" si="49">SUM(BQ148:BQ152)</f>
        <v>0</v>
      </c>
      <c r="BR147" s="27">
        <f t="shared" si="49"/>
        <v>0</v>
      </c>
      <c r="BS147" s="27">
        <f t="shared" si="49"/>
        <v>0</v>
      </c>
      <c r="BT147" s="27">
        <f t="shared" si="49"/>
        <v>0</v>
      </c>
      <c r="BU147" s="27">
        <f t="shared" si="49"/>
        <v>0</v>
      </c>
      <c r="BV147" s="27">
        <f t="shared" si="49"/>
        <v>0</v>
      </c>
      <c r="BW147" s="27">
        <f t="shared" si="49"/>
        <v>0</v>
      </c>
      <c r="BX147" s="27">
        <f t="shared" si="49"/>
        <v>0</v>
      </c>
      <c r="BY147" s="27">
        <f t="shared" si="49"/>
        <v>0</v>
      </c>
      <c r="BZ147" s="27">
        <f t="shared" si="49"/>
        <v>0</v>
      </c>
      <c r="CA147" s="27">
        <f t="shared" si="49"/>
        <v>0</v>
      </c>
      <c r="CB147" s="27">
        <f t="shared" si="49"/>
        <v>0</v>
      </c>
      <c r="CC147" s="27">
        <f t="shared" si="49"/>
        <v>0</v>
      </c>
      <c r="CD147" s="27">
        <f t="shared" si="49"/>
        <v>0</v>
      </c>
      <c r="CE147" s="27">
        <f t="shared" si="49"/>
        <v>0</v>
      </c>
      <c r="CF147" s="27">
        <f t="shared" si="49"/>
        <v>0</v>
      </c>
      <c r="CG147" s="27">
        <f t="shared" si="49"/>
        <v>0</v>
      </c>
      <c r="CH147" s="27">
        <f t="shared" si="49"/>
        <v>0</v>
      </c>
      <c r="CI147" s="27">
        <f t="shared" si="49"/>
        <v>0</v>
      </c>
      <c r="CJ147" s="27">
        <f t="shared" si="49"/>
        <v>0</v>
      </c>
      <c r="CK147" s="27">
        <f t="shared" si="49"/>
        <v>0</v>
      </c>
      <c r="CL147" s="27">
        <f t="shared" si="49"/>
        <v>0</v>
      </c>
      <c r="CM147" s="27">
        <f t="shared" si="49"/>
        <v>0</v>
      </c>
      <c r="CN147" s="27">
        <f t="shared" si="49"/>
        <v>0</v>
      </c>
      <c r="CO147" s="27">
        <f t="shared" si="49"/>
        <v>0</v>
      </c>
      <c r="CP147" s="27">
        <f t="shared" si="49"/>
        <v>0</v>
      </c>
      <c r="CQ147" s="27">
        <f t="shared" si="49"/>
        <v>0</v>
      </c>
      <c r="CR147" s="27">
        <f t="shared" si="49"/>
        <v>0</v>
      </c>
      <c r="CS147" s="27">
        <f t="shared" si="49"/>
        <v>0</v>
      </c>
      <c r="CT147" s="27">
        <f t="shared" si="49"/>
        <v>0</v>
      </c>
      <c r="CU147" s="27">
        <f t="shared" si="49"/>
        <v>0</v>
      </c>
      <c r="CV147" s="27">
        <f t="shared" si="49"/>
        <v>0</v>
      </c>
      <c r="CW147" s="27">
        <f t="shared" ref="CW147:DF147" si="50">SUM(CW148:CW152)</f>
        <v>0</v>
      </c>
      <c r="CX147" s="27">
        <f t="shared" si="50"/>
        <v>0</v>
      </c>
      <c r="CY147" s="27">
        <f t="shared" si="50"/>
        <v>0</v>
      </c>
      <c r="CZ147" s="27">
        <f t="shared" si="50"/>
        <v>0</v>
      </c>
      <c r="DA147" s="27">
        <f t="shared" si="50"/>
        <v>0</v>
      </c>
      <c r="DB147" s="27">
        <f t="shared" si="50"/>
        <v>0</v>
      </c>
      <c r="DC147" s="27">
        <f t="shared" si="50"/>
        <v>0</v>
      </c>
      <c r="DD147" s="27">
        <f t="shared" si="50"/>
        <v>0</v>
      </c>
      <c r="DE147" s="27">
        <f t="shared" si="50"/>
        <v>0</v>
      </c>
      <c r="DF147" s="27">
        <f t="shared" si="50"/>
        <v>0</v>
      </c>
    </row>
    <row r="148" spans="1:110" ht="75">
      <c r="A148" s="21"/>
      <c r="B148" s="39" t="s">
        <v>289</v>
      </c>
      <c r="C148" s="40" t="s">
        <v>290</v>
      </c>
      <c r="D148" s="41" t="s">
        <v>174</v>
      </c>
      <c r="E148" s="41">
        <v>0</v>
      </c>
      <c r="F148" s="41">
        <v>0</v>
      </c>
      <c r="G148" s="41">
        <v>0</v>
      </c>
      <c r="H148" s="41">
        <v>0</v>
      </c>
      <c r="I148" s="41">
        <v>0</v>
      </c>
      <c r="J148" s="41">
        <v>0</v>
      </c>
      <c r="K148" s="41">
        <v>0</v>
      </c>
      <c r="L148" s="41">
        <v>0</v>
      </c>
      <c r="M148" s="41">
        <v>0</v>
      </c>
      <c r="N148" s="41">
        <v>0</v>
      </c>
      <c r="O148" s="41">
        <v>0</v>
      </c>
      <c r="P148" s="41">
        <v>0</v>
      </c>
      <c r="Q148" s="41">
        <v>0</v>
      </c>
      <c r="R148" s="41">
        <v>0</v>
      </c>
      <c r="S148" s="41">
        <v>0</v>
      </c>
      <c r="T148" s="41">
        <v>0</v>
      </c>
      <c r="U148" s="41">
        <v>0</v>
      </c>
      <c r="V148" s="41">
        <v>0</v>
      </c>
      <c r="W148" s="41">
        <v>0</v>
      </c>
      <c r="X148" s="41">
        <v>0</v>
      </c>
      <c r="Y148" s="41">
        <v>0</v>
      </c>
      <c r="Z148" s="41">
        <v>0</v>
      </c>
      <c r="AA148" s="41">
        <v>0</v>
      </c>
      <c r="AB148" s="41">
        <v>0</v>
      </c>
      <c r="AC148" s="41">
        <v>0</v>
      </c>
      <c r="AD148" s="41">
        <v>0</v>
      </c>
      <c r="AE148" s="41">
        <v>0</v>
      </c>
      <c r="AF148" s="41">
        <v>0</v>
      </c>
      <c r="AG148" s="41">
        <v>0</v>
      </c>
      <c r="AH148" s="41">
        <v>0</v>
      </c>
      <c r="AI148" s="41">
        <v>0</v>
      </c>
      <c r="AJ148" s="41">
        <v>0</v>
      </c>
      <c r="AK148" s="41">
        <v>0</v>
      </c>
      <c r="AL148" s="41">
        <v>0</v>
      </c>
      <c r="AM148" s="41">
        <v>0</v>
      </c>
      <c r="AN148" s="41">
        <v>0</v>
      </c>
      <c r="AO148" s="41">
        <v>0</v>
      </c>
      <c r="AP148" s="41">
        <v>0</v>
      </c>
      <c r="AQ148" s="41">
        <v>0</v>
      </c>
      <c r="AR148" s="41">
        <v>0</v>
      </c>
      <c r="AS148" s="41">
        <v>0</v>
      </c>
      <c r="AT148" s="41">
        <v>0</v>
      </c>
      <c r="AU148" s="41">
        <v>0</v>
      </c>
      <c r="AV148" s="41">
        <v>0</v>
      </c>
      <c r="AW148" s="41">
        <v>0</v>
      </c>
      <c r="AX148" s="41">
        <v>0</v>
      </c>
      <c r="AY148" s="41">
        <v>0</v>
      </c>
      <c r="AZ148" s="41">
        <v>0</v>
      </c>
      <c r="BA148" s="41">
        <v>0</v>
      </c>
      <c r="BB148" s="41">
        <v>0</v>
      </c>
      <c r="BC148" s="41">
        <v>0</v>
      </c>
      <c r="BD148" s="41">
        <v>0</v>
      </c>
      <c r="BE148" s="41">
        <v>0</v>
      </c>
      <c r="BF148" s="41">
        <v>0</v>
      </c>
      <c r="BG148" s="41">
        <v>0</v>
      </c>
      <c r="BH148" s="41">
        <v>0</v>
      </c>
      <c r="BI148" s="41">
        <v>0</v>
      </c>
      <c r="BJ148" s="41">
        <v>0</v>
      </c>
      <c r="BK148" s="41">
        <v>0</v>
      </c>
      <c r="BL148" s="41">
        <v>0</v>
      </c>
      <c r="BM148" s="41">
        <v>0</v>
      </c>
      <c r="BN148" s="41">
        <v>0</v>
      </c>
      <c r="BO148" s="41">
        <v>0</v>
      </c>
      <c r="BP148" s="41">
        <v>0</v>
      </c>
      <c r="BQ148" s="41">
        <v>0</v>
      </c>
      <c r="BR148" s="41">
        <v>0</v>
      </c>
      <c r="BS148" s="41">
        <v>0</v>
      </c>
      <c r="BT148" s="41">
        <v>0</v>
      </c>
      <c r="BU148" s="41">
        <v>0</v>
      </c>
      <c r="BV148" s="41">
        <v>0</v>
      </c>
      <c r="BW148" s="41">
        <v>0</v>
      </c>
      <c r="BX148" s="41">
        <v>0</v>
      </c>
      <c r="BY148" s="41">
        <v>0</v>
      </c>
      <c r="BZ148" s="41">
        <v>0</v>
      </c>
      <c r="CA148" s="41">
        <v>0</v>
      </c>
      <c r="CB148" s="41">
        <v>0</v>
      </c>
      <c r="CC148" s="41">
        <v>0</v>
      </c>
      <c r="CD148" s="41">
        <v>0</v>
      </c>
      <c r="CE148" s="41">
        <v>0</v>
      </c>
      <c r="CF148" s="41">
        <v>0</v>
      </c>
      <c r="CG148" s="41">
        <v>0</v>
      </c>
      <c r="CH148" s="41">
        <v>0</v>
      </c>
      <c r="CI148" s="41" t="s">
        <v>193</v>
      </c>
      <c r="CJ148" s="41" t="s">
        <v>193</v>
      </c>
      <c r="CK148" s="41">
        <v>0</v>
      </c>
      <c r="CL148" s="41">
        <v>0</v>
      </c>
      <c r="CM148" s="41">
        <v>0</v>
      </c>
      <c r="CN148" s="41">
        <v>0</v>
      </c>
      <c r="CO148" s="41">
        <v>0</v>
      </c>
      <c r="CP148" s="41">
        <v>0</v>
      </c>
      <c r="CQ148" s="41" t="s">
        <v>193</v>
      </c>
      <c r="CR148" s="41" t="s">
        <v>193</v>
      </c>
      <c r="CS148" s="41" t="s">
        <v>193</v>
      </c>
      <c r="CT148" s="41" t="s">
        <v>193</v>
      </c>
      <c r="CU148" s="41">
        <v>0</v>
      </c>
      <c r="CV148" s="41">
        <v>0</v>
      </c>
      <c r="CW148" s="41">
        <v>0</v>
      </c>
      <c r="CX148" s="41">
        <v>0</v>
      </c>
      <c r="CY148" s="41">
        <v>0</v>
      </c>
      <c r="CZ148" s="41">
        <v>0</v>
      </c>
      <c r="DA148" s="41">
        <v>0</v>
      </c>
      <c r="DB148" s="41">
        <v>0</v>
      </c>
      <c r="DC148" s="41">
        <v>0</v>
      </c>
      <c r="DD148" s="41">
        <v>0</v>
      </c>
      <c r="DE148" s="41">
        <v>0</v>
      </c>
      <c r="DF148" s="41">
        <v>0</v>
      </c>
    </row>
    <row r="149" spans="1:110" ht="18.75" hidden="1">
      <c r="A149" s="25" t="s">
        <v>179</v>
      </c>
      <c r="B149" s="33" t="s">
        <v>289</v>
      </c>
      <c r="C149" s="42" t="s">
        <v>200</v>
      </c>
      <c r="D149" s="35"/>
      <c r="E149" s="35"/>
      <c r="F149" s="35"/>
      <c r="G149" s="35"/>
      <c r="H149" s="35"/>
      <c r="I149" s="35"/>
      <c r="J149" s="35"/>
      <c r="K149" s="35"/>
      <c r="L149" s="35"/>
      <c r="M149" s="35"/>
      <c r="N149" s="35"/>
      <c r="O149" s="35"/>
      <c r="P149" s="35"/>
      <c r="Q149" s="35"/>
      <c r="R149" s="35"/>
      <c r="S149" s="35"/>
      <c r="T149" s="35"/>
      <c r="U149" s="35"/>
      <c r="V149" s="35"/>
      <c r="W149" s="35"/>
      <c r="X149" s="35"/>
      <c r="Y149" s="35"/>
      <c r="Z149" s="35"/>
      <c r="AA149" s="35"/>
      <c r="AB149" s="35"/>
      <c r="AC149" s="35"/>
      <c r="AD149" s="35"/>
      <c r="AE149" s="35"/>
      <c r="AF149" s="35"/>
      <c r="AG149" s="35"/>
      <c r="AH149" s="35"/>
      <c r="AI149" s="35"/>
      <c r="AJ149" s="35"/>
      <c r="AK149" s="35"/>
      <c r="AL149" s="35"/>
      <c r="AM149" s="35"/>
      <c r="AN149" s="35"/>
      <c r="AO149" s="35"/>
      <c r="AP149" s="35"/>
      <c r="AQ149" s="35"/>
      <c r="AR149" s="35"/>
      <c r="AS149" s="35"/>
      <c r="AT149" s="35"/>
      <c r="AU149" s="35"/>
      <c r="AV149" s="35"/>
      <c r="AW149" s="35"/>
      <c r="AX149" s="35"/>
      <c r="AY149" s="35"/>
      <c r="AZ149" s="35"/>
      <c r="BA149" s="35"/>
      <c r="BB149" s="35"/>
      <c r="BC149" s="35"/>
      <c r="BD149" s="35"/>
      <c r="BE149" s="35"/>
      <c r="BF149" s="35"/>
      <c r="BG149" s="35"/>
      <c r="BH149" s="35"/>
      <c r="BI149" s="35"/>
      <c r="BJ149" s="35"/>
      <c r="BK149" s="35"/>
      <c r="BL149" s="35"/>
      <c r="BM149" s="35"/>
      <c r="BN149" s="35"/>
      <c r="BO149" s="35"/>
      <c r="BP149" s="35"/>
      <c r="BQ149" s="35"/>
      <c r="BR149" s="35"/>
      <c r="BS149" s="35"/>
      <c r="BT149" s="35"/>
      <c r="BU149" s="35"/>
      <c r="BV149" s="35"/>
      <c r="BW149" s="35"/>
      <c r="BX149" s="35"/>
      <c r="BY149" s="35"/>
      <c r="BZ149" s="35"/>
      <c r="CA149" s="35"/>
      <c r="CB149" s="35"/>
      <c r="CC149" s="35"/>
      <c r="CD149" s="35"/>
      <c r="CE149" s="35"/>
      <c r="CF149" s="35"/>
      <c r="CG149" s="35"/>
      <c r="CH149" s="35"/>
      <c r="CI149" s="35"/>
      <c r="CJ149" s="35"/>
      <c r="CK149" s="35"/>
      <c r="CL149" s="35"/>
      <c r="CM149" s="35"/>
      <c r="CN149" s="35"/>
      <c r="CO149" s="35"/>
      <c r="CP149" s="35"/>
      <c r="CQ149" s="35"/>
      <c r="CR149" s="35"/>
      <c r="CS149" s="35"/>
      <c r="CT149" s="35"/>
      <c r="CU149" s="35"/>
      <c r="CV149" s="35"/>
      <c r="CW149" s="35"/>
      <c r="CX149" s="35"/>
      <c r="CY149" s="35"/>
      <c r="CZ149" s="35"/>
      <c r="DA149" s="35"/>
      <c r="DB149" s="35"/>
      <c r="DC149" s="35"/>
      <c r="DD149" s="35"/>
      <c r="DE149" s="35"/>
      <c r="DF149" s="35"/>
    </row>
    <row r="150" spans="1:110" ht="18.75" hidden="1">
      <c r="A150" s="25" t="s">
        <v>179</v>
      </c>
      <c r="B150" s="33" t="s">
        <v>289</v>
      </c>
      <c r="C150" s="42" t="s">
        <v>200</v>
      </c>
      <c r="D150" s="35"/>
      <c r="E150" s="35"/>
      <c r="F150" s="35"/>
      <c r="G150" s="35"/>
      <c r="H150" s="35"/>
      <c r="I150" s="35"/>
      <c r="J150" s="35"/>
      <c r="K150" s="35"/>
      <c r="L150" s="35"/>
      <c r="M150" s="35"/>
      <c r="N150" s="35"/>
      <c r="O150" s="35"/>
      <c r="P150" s="35"/>
      <c r="Q150" s="35"/>
      <c r="R150" s="35"/>
      <c r="S150" s="35"/>
      <c r="T150" s="35"/>
      <c r="U150" s="35"/>
      <c r="V150" s="35"/>
      <c r="W150" s="35"/>
      <c r="X150" s="35"/>
      <c r="Y150" s="35"/>
      <c r="Z150" s="35"/>
      <c r="AA150" s="35"/>
      <c r="AB150" s="35"/>
      <c r="AC150" s="35"/>
      <c r="AD150" s="35"/>
      <c r="AE150" s="35"/>
      <c r="AF150" s="35"/>
      <c r="AG150" s="35"/>
      <c r="AH150" s="35"/>
      <c r="AI150" s="35"/>
      <c r="AJ150" s="35"/>
      <c r="AK150" s="35"/>
      <c r="AL150" s="35"/>
      <c r="AM150" s="35"/>
      <c r="AN150" s="35"/>
      <c r="AO150" s="35"/>
      <c r="AP150" s="35"/>
      <c r="AQ150" s="35"/>
      <c r="AR150" s="35"/>
      <c r="AS150" s="35"/>
      <c r="AT150" s="35"/>
      <c r="AU150" s="35"/>
      <c r="AV150" s="35"/>
      <c r="AW150" s="35"/>
      <c r="AX150" s="35"/>
      <c r="AY150" s="35"/>
      <c r="AZ150" s="35"/>
      <c r="BA150" s="35"/>
      <c r="BB150" s="35"/>
      <c r="BC150" s="35"/>
      <c r="BD150" s="35"/>
      <c r="BE150" s="35"/>
      <c r="BF150" s="35"/>
      <c r="BG150" s="35"/>
      <c r="BH150" s="35"/>
      <c r="BI150" s="35"/>
      <c r="BJ150" s="35"/>
      <c r="BK150" s="35"/>
      <c r="BL150" s="35"/>
      <c r="BM150" s="35"/>
      <c r="BN150" s="35"/>
      <c r="BO150" s="35"/>
      <c r="BP150" s="35"/>
      <c r="BQ150" s="35"/>
      <c r="BR150" s="35"/>
      <c r="BS150" s="35"/>
      <c r="BT150" s="35"/>
      <c r="BU150" s="35"/>
      <c r="BV150" s="35"/>
      <c r="BW150" s="35"/>
      <c r="BX150" s="35"/>
      <c r="BY150" s="35"/>
      <c r="BZ150" s="35"/>
      <c r="CA150" s="35"/>
      <c r="CB150" s="35"/>
      <c r="CC150" s="35"/>
      <c r="CD150" s="35"/>
      <c r="CE150" s="35"/>
      <c r="CF150" s="35"/>
      <c r="CG150" s="35"/>
      <c r="CH150" s="35"/>
      <c r="CI150" s="35"/>
      <c r="CJ150" s="35"/>
      <c r="CK150" s="35"/>
      <c r="CL150" s="35"/>
      <c r="CM150" s="35"/>
      <c r="CN150" s="35"/>
      <c r="CO150" s="35"/>
      <c r="CP150" s="35"/>
      <c r="CQ150" s="35"/>
      <c r="CR150" s="35"/>
      <c r="CS150" s="35"/>
      <c r="CT150" s="35"/>
      <c r="CU150" s="35"/>
      <c r="CV150" s="35"/>
      <c r="CW150" s="35"/>
      <c r="CX150" s="35"/>
      <c r="CY150" s="35"/>
      <c r="CZ150" s="35"/>
      <c r="DA150" s="35"/>
      <c r="DB150" s="35"/>
      <c r="DC150" s="35"/>
      <c r="DD150" s="35"/>
      <c r="DE150" s="35"/>
      <c r="DF150" s="35"/>
    </row>
    <row r="151" spans="1:110" ht="18.75" hidden="1">
      <c r="A151" s="25" t="s">
        <v>179</v>
      </c>
      <c r="B151" s="33" t="s">
        <v>201</v>
      </c>
      <c r="C151" s="49" t="s">
        <v>201</v>
      </c>
      <c r="D151" s="35"/>
      <c r="E151" s="35"/>
      <c r="F151" s="35"/>
      <c r="G151" s="35"/>
      <c r="H151" s="35"/>
      <c r="I151" s="35"/>
      <c r="J151" s="35"/>
      <c r="K151" s="35"/>
      <c r="L151" s="35"/>
      <c r="M151" s="35"/>
      <c r="N151" s="35"/>
      <c r="O151" s="35"/>
      <c r="P151" s="35"/>
      <c r="Q151" s="35"/>
      <c r="R151" s="35"/>
      <c r="S151" s="35"/>
      <c r="T151" s="35"/>
      <c r="U151" s="35"/>
      <c r="V151" s="35"/>
      <c r="W151" s="35"/>
      <c r="X151" s="35"/>
      <c r="Y151" s="35"/>
      <c r="Z151" s="35"/>
      <c r="AA151" s="35"/>
      <c r="AB151" s="35"/>
      <c r="AC151" s="35"/>
      <c r="AD151" s="35"/>
      <c r="AE151" s="35"/>
      <c r="AF151" s="35"/>
      <c r="AG151" s="35"/>
      <c r="AH151" s="35"/>
      <c r="AI151" s="35"/>
      <c r="AJ151" s="35"/>
      <c r="AK151" s="35"/>
      <c r="AL151" s="35"/>
      <c r="AM151" s="35"/>
      <c r="AN151" s="35"/>
      <c r="AO151" s="35"/>
      <c r="AP151" s="35"/>
      <c r="AQ151" s="35"/>
      <c r="AR151" s="35"/>
      <c r="AS151" s="35"/>
      <c r="AT151" s="35"/>
      <c r="AU151" s="35"/>
      <c r="AV151" s="35"/>
      <c r="AW151" s="35"/>
      <c r="AX151" s="35"/>
      <c r="AY151" s="35"/>
      <c r="AZ151" s="35"/>
      <c r="BA151" s="35"/>
      <c r="BB151" s="35"/>
      <c r="BC151" s="35"/>
      <c r="BD151" s="35"/>
      <c r="BE151" s="35"/>
      <c r="BF151" s="35"/>
      <c r="BG151" s="35"/>
      <c r="BH151" s="35"/>
      <c r="BI151" s="35"/>
      <c r="BJ151" s="35"/>
      <c r="BK151" s="35"/>
      <c r="BL151" s="35"/>
      <c r="BM151" s="35"/>
      <c r="BN151" s="35"/>
      <c r="BO151" s="35"/>
      <c r="BP151" s="35"/>
      <c r="BQ151" s="35"/>
      <c r="BR151" s="35"/>
      <c r="BS151" s="35"/>
      <c r="BT151" s="35"/>
      <c r="BU151" s="35"/>
      <c r="BV151" s="35"/>
      <c r="BW151" s="35"/>
      <c r="BX151" s="35"/>
      <c r="BY151" s="35"/>
      <c r="BZ151" s="35"/>
      <c r="CA151" s="35"/>
      <c r="CB151" s="35"/>
      <c r="CC151" s="35"/>
      <c r="CD151" s="35"/>
      <c r="CE151" s="35"/>
      <c r="CF151" s="35"/>
      <c r="CG151" s="35"/>
      <c r="CH151" s="35"/>
      <c r="CI151" s="35"/>
      <c r="CJ151" s="35"/>
      <c r="CK151" s="35"/>
      <c r="CL151" s="35"/>
      <c r="CM151" s="35"/>
      <c r="CN151" s="35"/>
      <c r="CO151" s="35"/>
      <c r="CP151" s="35"/>
      <c r="CQ151" s="35"/>
      <c r="CR151" s="35"/>
      <c r="CS151" s="35"/>
      <c r="CT151" s="35"/>
      <c r="CU151" s="35"/>
      <c r="CV151" s="35"/>
      <c r="CW151" s="35"/>
      <c r="CX151" s="35"/>
      <c r="CY151" s="35"/>
      <c r="CZ151" s="35"/>
      <c r="DA151" s="35"/>
      <c r="DB151" s="35"/>
      <c r="DC151" s="35"/>
      <c r="DD151" s="35"/>
      <c r="DE151" s="35"/>
      <c r="DF151" s="35"/>
    </row>
    <row r="152" spans="1:110" ht="56.25">
      <c r="A152" s="21"/>
      <c r="B152" s="39" t="s">
        <v>291</v>
      </c>
      <c r="C152" s="40" t="s">
        <v>292</v>
      </c>
      <c r="D152" s="41" t="s">
        <v>174</v>
      </c>
      <c r="E152" s="41">
        <f t="shared" ref="E152:AJ152" si="51">SUM(E153:E182)</f>
        <v>0</v>
      </c>
      <c r="F152" s="41">
        <f t="shared" si="51"/>
        <v>0</v>
      </c>
      <c r="G152" s="41">
        <f t="shared" si="51"/>
        <v>0</v>
      </c>
      <c r="H152" s="41">
        <f t="shared" si="51"/>
        <v>0</v>
      </c>
      <c r="I152" s="41">
        <f t="shared" si="51"/>
        <v>0</v>
      </c>
      <c r="J152" s="41">
        <f t="shared" si="51"/>
        <v>0</v>
      </c>
      <c r="K152" s="41">
        <f t="shared" si="51"/>
        <v>0</v>
      </c>
      <c r="L152" s="41">
        <f t="shared" si="51"/>
        <v>0</v>
      </c>
      <c r="M152" s="41">
        <f t="shared" si="51"/>
        <v>0</v>
      </c>
      <c r="N152" s="41">
        <f t="shared" si="51"/>
        <v>0</v>
      </c>
      <c r="O152" s="41">
        <f t="shared" si="51"/>
        <v>0</v>
      </c>
      <c r="P152" s="41">
        <f t="shared" si="51"/>
        <v>0</v>
      </c>
      <c r="Q152" s="41">
        <f t="shared" si="51"/>
        <v>0</v>
      </c>
      <c r="R152" s="41">
        <f t="shared" si="51"/>
        <v>0</v>
      </c>
      <c r="S152" s="41">
        <f t="shared" si="51"/>
        <v>0</v>
      </c>
      <c r="T152" s="41">
        <f t="shared" si="51"/>
        <v>0</v>
      </c>
      <c r="U152" s="41">
        <f t="shared" si="51"/>
        <v>0</v>
      </c>
      <c r="V152" s="41">
        <f t="shared" si="51"/>
        <v>0</v>
      </c>
      <c r="W152" s="41">
        <f t="shared" si="51"/>
        <v>0</v>
      </c>
      <c r="X152" s="41">
        <f t="shared" si="51"/>
        <v>0</v>
      </c>
      <c r="Y152" s="41">
        <f t="shared" si="51"/>
        <v>0</v>
      </c>
      <c r="Z152" s="41">
        <f t="shared" si="51"/>
        <v>0</v>
      </c>
      <c r="AA152" s="41">
        <f t="shared" si="51"/>
        <v>0</v>
      </c>
      <c r="AB152" s="41">
        <f t="shared" si="51"/>
        <v>0</v>
      </c>
      <c r="AC152" s="41">
        <f t="shared" si="51"/>
        <v>0</v>
      </c>
      <c r="AD152" s="41">
        <f t="shared" si="51"/>
        <v>0</v>
      </c>
      <c r="AE152" s="41">
        <f t="shared" si="51"/>
        <v>0</v>
      </c>
      <c r="AF152" s="41">
        <f t="shared" si="51"/>
        <v>0</v>
      </c>
      <c r="AG152" s="41">
        <f t="shared" si="51"/>
        <v>0</v>
      </c>
      <c r="AH152" s="41">
        <f t="shared" si="51"/>
        <v>0</v>
      </c>
      <c r="AI152" s="41">
        <f t="shared" si="51"/>
        <v>0</v>
      </c>
      <c r="AJ152" s="41">
        <f t="shared" si="51"/>
        <v>0</v>
      </c>
      <c r="AK152" s="41">
        <f t="shared" ref="AK152:BP152" si="52">SUM(AK153:AK182)</f>
        <v>0</v>
      </c>
      <c r="AL152" s="41">
        <f t="shared" si="52"/>
        <v>0</v>
      </c>
      <c r="AM152" s="41">
        <f t="shared" si="52"/>
        <v>0</v>
      </c>
      <c r="AN152" s="41">
        <f t="shared" si="52"/>
        <v>0</v>
      </c>
      <c r="AO152" s="41">
        <f t="shared" si="52"/>
        <v>0</v>
      </c>
      <c r="AP152" s="41">
        <f t="shared" si="52"/>
        <v>0</v>
      </c>
      <c r="AQ152" s="41">
        <f t="shared" si="52"/>
        <v>0</v>
      </c>
      <c r="AR152" s="41">
        <f t="shared" si="52"/>
        <v>0</v>
      </c>
      <c r="AS152" s="41">
        <f t="shared" si="52"/>
        <v>0</v>
      </c>
      <c r="AT152" s="41">
        <f t="shared" si="52"/>
        <v>0</v>
      </c>
      <c r="AU152" s="41">
        <f t="shared" si="52"/>
        <v>0</v>
      </c>
      <c r="AV152" s="41">
        <f t="shared" si="52"/>
        <v>0</v>
      </c>
      <c r="AW152" s="41">
        <f t="shared" si="52"/>
        <v>0</v>
      </c>
      <c r="AX152" s="41">
        <f t="shared" si="52"/>
        <v>0</v>
      </c>
      <c r="AY152" s="41">
        <f t="shared" si="52"/>
        <v>0</v>
      </c>
      <c r="AZ152" s="41">
        <f t="shared" si="52"/>
        <v>0</v>
      </c>
      <c r="BA152" s="41">
        <f t="shared" si="52"/>
        <v>0</v>
      </c>
      <c r="BB152" s="41">
        <f t="shared" si="52"/>
        <v>0</v>
      </c>
      <c r="BC152" s="41">
        <f t="shared" si="52"/>
        <v>0</v>
      </c>
      <c r="BD152" s="41">
        <f t="shared" si="52"/>
        <v>0</v>
      </c>
      <c r="BE152" s="41">
        <f t="shared" si="52"/>
        <v>0</v>
      </c>
      <c r="BF152" s="41">
        <f t="shared" si="52"/>
        <v>0</v>
      </c>
      <c r="BG152" s="41">
        <f t="shared" si="52"/>
        <v>0</v>
      </c>
      <c r="BH152" s="41">
        <f t="shared" si="52"/>
        <v>0</v>
      </c>
      <c r="BI152" s="41">
        <f t="shared" si="52"/>
        <v>0</v>
      </c>
      <c r="BJ152" s="41">
        <f t="shared" si="52"/>
        <v>0</v>
      </c>
      <c r="BK152" s="41">
        <f t="shared" si="52"/>
        <v>0</v>
      </c>
      <c r="BL152" s="41">
        <f t="shared" si="52"/>
        <v>0</v>
      </c>
      <c r="BM152" s="41">
        <f t="shared" si="52"/>
        <v>0</v>
      </c>
      <c r="BN152" s="41">
        <f t="shared" si="52"/>
        <v>0</v>
      </c>
      <c r="BO152" s="41">
        <f t="shared" si="52"/>
        <v>0</v>
      </c>
      <c r="BP152" s="41">
        <f t="shared" si="52"/>
        <v>0</v>
      </c>
      <c r="BQ152" s="41">
        <f t="shared" ref="BQ152:CV152" si="53">SUM(BQ153:BQ182)</f>
        <v>0</v>
      </c>
      <c r="BR152" s="41">
        <f t="shared" si="53"/>
        <v>0</v>
      </c>
      <c r="BS152" s="41">
        <f t="shared" si="53"/>
        <v>0</v>
      </c>
      <c r="BT152" s="41">
        <f t="shared" si="53"/>
        <v>0</v>
      </c>
      <c r="BU152" s="41">
        <f t="shared" si="53"/>
        <v>0</v>
      </c>
      <c r="BV152" s="41">
        <f t="shared" si="53"/>
        <v>0</v>
      </c>
      <c r="BW152" s="41">
        <f t="shared" si="53"/>
        <v>0</v>
      </c>
      <c r="BX152" s="41">
        <f t="shared" si="53"/>
        <v>0</v>
      </c>
      <c r="BY152" s="41">
        <f t="shared" si="53"/>
        <v>0</v>
      </c>
      <c r="BZ152" s="41">
        <f t="shared" si="53"/>
        <v>0</v>
      </c>
      <c r="CA152" s="41">
        <f t="shared" si="53"/>
        <v>0</v>
      </c>
      <c r="CB152" s="41">
        <f t="shared" si="53"/>
        <v>0</v>
      </c>
      <c r="CC152" s="41">
        <f t="shared" si="53"/>
        <v>0</v>
      </c>
      <c r="CD152" s="41">
        <f t="shared" si="53"/>
        <v>0</v>
      </c>
      <c r="CE152" s="41">
        <f t="shared" si="53"/>
        <v>0</v>
      </c>
      <c r="CF152" s="41">
        <f t="shared" si="53"/>
        <v>0</v>
      </c>
      <c r="CG152" s="41">
        <f t="shared" si="53"/>
        <v>0</v>
      </c>
      <c r="CH152" s="41">
        <f t="shared" si="53"/>
        <v>0</v>
      </c>
      <c r="CI152" s="41">
        <f t="shared" si="53"/>
        <v>0</v>
      </c>
      <c r="CJ152" s="41">
        <f t="shared" si="53"/>
        <v>0</v>
      </c>
      <c r="CK152" s="41">
        <f t="shared" si="53"/>
        <v>0</v>
      </c>
      <c r="CL152" s="41">
        <f t="shared" si="53"/>
        <v>0</v>
      </c>
      <c r="CM152" s="41">
        <f t="shared" si="53"/>
        <v>0</v>
      </c>
      <c r="CN152" s="41">
        <f t="shared" si="53"/>
        <v>0</v>
      </c>
      <c r="CO152" s="41">
        <f t="shared" si="53"/>
        <v>0</v>
      </c>
      <c r="CP152" s="41">
        <f t="shared" si="53"/>
        <v>0</v>
      </c>
      <c r="CQ152" s="41">
        <f t="shared" si="53"/>
        <v>0</v>
      </c>
      <c r="CR152" s="41">
        <f t="shared" si="53"/>
        <v>0</v>
      </c>
      <c r="CS152" s="41">
        <f t="shared" si="53"/>
        <v>0</v>
      </c>
      <c r="CT152" s="41">
        <f t="shared" si="53"/>
        <v>0</v>
      </c>
      <c r="CU152" s="41">
        <f t="shared" si="53"/>
        <v>0</v>
      </c>
      <c r="CV152" s="41">
        <f t="shared" si="53"/>
        <v>0</v>
      </c>
      <c r="CW152" s="41">
        <f t="shared" ref="CW152:DF152" si="54">SUM(CW153:CW182)</f>
        <v>0</v>
      </c>
      <c r="CX152" s="41">
        <f t="shared" si="54"/>
        <v>0</v>
      </c>
      <c r="CY152" s="41">
        <f t="shared" si="54"/>
        <v>0</v>
      </c>
      <c r="CZ152" s="41">
        <f t="shared" si="54"/>
        <v>0</v>
      </c>
      <c r="DA152" s="41">
        <f t="shared" si="54"/>
        <v>0</v>
      </c>
      <c r="DB152" s="41">
        <f t="shared" si="54"/>
        <v>0</v>
      </c>
      <c r="DC152" s="41">
        <f t="shared" si="54"/>
        <v>0</v>
      </c>
      <c r="DD152" s="41">
        <f t="shared" si="54"/>
        <v>0</v>
      </c>
      <c r="DE152" s="41">
        <f t="shared" si="54"/>
        <v>0</v>
      </c>
      <c r="DF152" s="41">
        <f t="shared" si="54"/>
        <v>0</v>
      </c>
    </row>
    <row r="153" spans="1:110" ht="150">
      <c r="A153" s="25" t="s">
        <v>179</v>
      </c>
      <c r="B153" s="33" t="s">
        <v>291</v>
      </c>
      <c r="C153" s="42" t="s">
        <v>293</v>
      </c>
      <c r="D153" s="35" t="s">
        <v>294</v>
      </c>
      <c r="E153" s="35">
        <v>0</v>
      </c>
      <c r="F153" s="35">
        <v>0</v>
      </c>
      <c r="G153" s="35">
        <v>0</v>
      </c>
      <c r="H153" s="35">
        <v>0</v>
      </c>
      <c r="I153" s="35">
        <v>0</v>
      </c>
      <c r="J153" s="35">
        <v>0</v>
      </c>
      <c r="K153" s="35">
        <v>0</v>
      </c>
      <c r="L153" s="35">
        <v>0</v>
      </c>
      <c r="M153" s="35">
        <v>0</v>
      </c>
      <c r="N153" s="35">
        <v>0</v>
      </c>
      <c r="O153" s="35">
        <v>0</v>
      </c>
      <c r="P153" s="35">
        <v>0</v>
      </c>
      <c r="Q153" s="35">
        <v>0</v>
      </c>
      <c r="R153" s="35">
        <v>0</v>
      </c>
      <c r="S153" s="35">
        <v>0</v>
      </c>
      <c r="T153" s="35">
        <v>0</v>
      </c>
      <c r="U153" s="35">
        <v>0</v>
      </c>
      <c r="V153" s="35">
        <v>0</v>
      </c>
      <c r="W153" s="35">
        <v>0</v>
      </c>
      <c r="X153" s="35">
        <v>0</v>
      </c>
      <c r="Y153" s="35">
        <v>0</v>
      </c>
      <c r="Z153" s="35">
        <v>0</v>
      </c>
      <c r="AA153" s="35">
        <v>0</v>
      </c>
      <c r="AB153" s="35">
        <v>0</v>
      </c>
      <c r="AC153" s="35">
        <v>0</v>
      </c>
      <c r="AD153" s="35">
        <v>0</v>
      </c>
      <c r="AE153" s="35">
        <v>0</v>
      </c>
      <c r="AF153" s="35">
        <v>0</v>
      </c>
      <c r="AG153" s="35">
        <v>0</v>
      </c>
      <c r="AH153" s="35">
        <v>0</v>
      </c>
      <c r="AI153" s="35">
        <v>0</v>
      </c>
      <c r="AJ153" s="35">
        <v>0</v>
      </c>
      <c r="AK153" s="35" t="s">
        <v>193</v>
      </c>
      <c r="AL153" s="35" t="s">
        <v>193</v>
      </c>
      <c r="AM153" s="35" t="s">
        <v>193</v>
      </c>
      <c r="AN153" s="35" t="s">
        <v>193</v>
      </c>
      <c r="AO153" s="35" t="s">
        <v>193</v>
      </c>
      <c r="AP153" s="35" t="s">
        <v>193</v>
      </c>
      <c r="AQ153" s="35" t="s">
        <v>193</v>
      </c>
      <c r="AR153" s="35" t="s">
        <v>193</v>
      </c>
      <c r="AS153" s="35">
        <v>0</v>
      </c>
      <c r="AT153" s="35">
        <v>0</v>
      </c>
      <c r="AU153" s="35">
        <v>0</v>
      </c>
      <c r="AV153" s="35">
        <v>0</v>
      </c>
      <c r="AW153" s="35">
        <v>0</v>
      </c>
      <c r="AX153" s="35">
        <v>0</v>
      </c>
      <c r="AY153" s="35">
        <v>0</v>
      </c>
      <c r="AZ153" s="35">
        <v>0</v>
      </c>
      <c r="BA153" s="35">
        <v>0</v>
      </c>
      <c r="BB153" s="35">
        <v>0</v>
      </c>
      <c r="BC153" s="35">
        <v>0</v>
      </c>
      <c r="BD153" s="35">
        <v>0</v>
      </c>
      <c r="BE153" s="35">
        <v>0</v>
      </c>
      <c r="BF153" s="35">
        <v>0</v>
      </c>
      <c r="BG153" s="35">
        <v>0</v>
      </c>
      <c r="BH153" s="35">
        <v>0</v>
      </c>
      <c r="BI153" s="35">
        <v>0</v>
      </c>
      <c r="BJ153" s="35">
        <v>0</v>
      </c>
      <c r="BK153" s="35">
        <v>0</v>
      </c>
      <c r="BL153" s="35">
        <v>0</v>
      </c>
      <c r="BM153" s="35">
        <v>0</v>
      </c>
      <c r="BN153" s="35">
        <v>0</v>
      </c>
      <c r="BO153" s="35">
        <v>0</v>
      </c>
      <c r="BP153" s="35">
        <v>0</v>
      </c>
      <c r="BQ153" s="35">
        <v>0</v>
      </c>
      <c r="BR153" s="35">
        <v>0</v>
      </c>
      <c r="BS153" s="35">
        <v>0</v>
      </c>
      <c r="BT153" s="35">
        <v>0</v>
      </c>
      <c r="BU153" s="35">
        <v>0</v>
      </c>
      <c r="BV153" s="35">
        <v>0</v>
      </c>
      <c r="BW153" s="35">
        <v>0</v>
      </c>
      <c r="BX153" s="35">
        <v>0</v>
      </c>
      <c r="BY153" s="35">
        <v>0</v>
      </c>
      <c r="BZ153" s="35">
        <v>0</v>
      </c>
      <c r="CA153" s="35">
        <v>0</v>
      </c>
      <c r="CB153" s="35">
        <v>0</v>
      </c>
      <c r="CC153" s="35">
        <v>0</v>
      </c>
      <c r="CD153" s="35">
        <v>0</v>
      </c>
      <c r="CE153" s="35">
        <v>0</v>
      </c>
      <c r="CF153" s="35">
        <v>0</v>
      </c>
      <c r="CG153" s="35">
        <v>0</v>
      </c>
      <c r="CH153" s="35">
        <v>0</v>
      </c>
      <c r="CI153" s="35">
        <v>0</v>
      </c>
      <c r="CJ153" s="35">
        <v>0</v>
      </c>
      <c r="CK153" s="35">
        <v>0</v>
      </c>
      <c r="CL153" s="35">
        <v>0</v>
      </c>
      <c r="CM153" s="35">
        <v>0</v>
      </c>
      <c r="CN153" s="35">
        <v>0</v>
      </c>
      <c r="CO153" s="35" t="s">
        <v>193</v>
      </c>
      <c r="CP153" s="35" t="s">
        <v>193</v>
      </c>
      <c r="CQ153" s="35" t="s">
        <v>193</v>
      </c>
      <c r="CR153" s="35" t="s">
        <v>193</v>
      </c>
      <c r="CS153" s="35" t="s">
        <v>193</v>
      </c>
      <c r="CT153" s="35" t="s">
        <v>193</v>
      </c>
      <c r="CU153" s="35">
        <v>0</v>
      </c>
      <c r="CV153" s="35">
        <v>0</v>
      </c>
      <c r="CW153" s="35">
        <v>0</v>
      </c>
      <c r="CX153" s="35">
        <v>0</v>
      </c>
      <c r="CY153" s="35">
        <v>0</v>
      </c>
      <c r="CZ153" s="35">
        <v>0</v>
      </c>
      <c r="DA153" s="35">
        <v>0</v>
      </c>
      <c r="DB153" s="35">
        <v>0</v>
      </c>
      <c r="DC153" s="35">
        <v>0</v>
      </c>
      <c r="DD153" s="35">
        <v>0</v>
      </c>
      <c r="DE153" s="35">
        <v>0</v>
      </c>
      <c r="DF153" s="35">
        <v>0</v>
      </c>
    </row>
    <row r="154" spans="1:110" ht="112.5">
      <c r="A154" s="25" t="s">
        <v>179</v>
      </c>
      <c r="B154" s="50" t="s">
        <v>291</v>
      </c>
      <c r="C154" s="42" t="s">
        <v>295</v>
      </c>
      <c r="D154" s="35" t="s">
        <v>296</v>
      </c>
      <c r="E154" s="35">
        <v>0</v>
      </c>
      <c r="F154" s="35">
        <v>0</v>
      </c>
      <c r="G154" s="35">
        <v>0</v>
      </c>
      <c r="H154" s="35">
        <v>0</v>
      </c>
      <c r="I154" s="35">
        <v>0</v>
      </c>
      <c r="J154" s="35">
        <v>0</v>
      </c>
      <c r="K154" s="35">
        <v>0</v>
      </c>
      <c r="L154" s="35">
        <v>0</v>
      </c>
      <c r="M154" s="35">
        <v>0</v>
      </c>
      <c r="N154" s="35">
        <v>0</v>
      </c>
      <c r="O154" s="35">
        <v>0</v>
      </c>
      <c r="P154" s="35">
        <v>0</v>
      </c>
      <c r="Q154" s="35">
        <v>0</v>
      </c>
      <c r="R154" s="35">
        <v>0</v>
      </c>
      <c r="S154" s="35">
        <v>0</v>
      </c>
      <c r="T154" s="35">
        <v>0</v>
      </c>
      <c r="U154" s="35">
        <v>0</v>
      </c>
      <c r="V154" s="35">
        <v>0</v>
      </c>
      <c r="W154" s="35">
        <v>0</v>
      </c>
      <c r="X154" s="35">
        <v>0</v>
      </c>
      <c r="Y154" s="35">
        <v>0</v>
      </c>
      <c r="Z154" s="35">
        <v>0</v>
      </c>
      <c r="AA154" s="35">
        <v>0</v>
      </c>
      <c r="AB154" s="35">
        <v>0</v>
      </c>
      <c r="AC154" s="35">
        <v>0</v>
      </c>
      <c r="AD154" s="35">
        <v>0</v>
      </c>
      <c r="AE154" s="35">
        <v>0</v>
      </c>
      <c r="AF154" s="35">
        <v>0</v>
      </c>
      <c r="AG154" s="35">
        <v>0</v>
      </c>
      <c r="AH154" s="35">
        <v>0</v>
      </c>
      <c r="AI154" s="35">
        <v>0</v>
      </c>
      <c r="AJ154" s="35">
        <v>0</v>
      </c>
      <c r="AK154" s="35" t="s">
        <v>193</v>
      </c>
      <c r="AL154" s="35" t="s">
        <v>193</v>
      </c>
      <c r="AM154" s="35" t="s">
        <v>193</v>
      </c>
      <c r="AN154" s="35" t="s">
        <v>193</v>
      </c>
      <c r="AO154" s="35" t="s">
        <v>193</v>
      </c>
      <c r="AP154" s="35" t="s">
        <v>193</v>
      </c>
      <c r="AQ154" s="35" t="s">
        <v>193</v>
      </c>
      <c r="AR154" s="35" t="s">
        <v>193</v>
      </c>
      <c r="AS154" s="35">
        <v>0</v>
      </c>
      <c r="AT154" s="35">
        <v>0</v>
      </c>
      <c r="AU154" s="35">
        <v>0</v>
      </c>
      <c r="AV154" s="35">
        <v>0</v>
      </c>
      <c r="AW154" s="35">
        <v>0</v>
      </c>
      <c r="AX154" s="35">
        <v>0</v>
      </c>
      <c r="AY154" s="35">
        <v>0</v>
      </c>
      <c r="AZ154" s="35">
        <v>0</v>
      </c>
      <c r="BA154" s="35">
        <v>0</v>
      </c>
      <c r="BB154" s="35">
        <v>0</v>
      </c>
      <c r="BC154" s="35">
        <v>0</v>
      </c>
      <c r="BD154" s="35">
        <v>0</v>
      </c>
      <c r="BE154" s="35">
        <v>0</v>
      </c>
      <c r="BF154" s="35">
        <v>0</v>
      </c>
      <c r="BG154" s="35">
        <v>0</v>
      </c>
      <c r="BH154" s="35">
        <v>0</v>
      </c>
      <c r="BI154" s="35">
        <v>0</v>
      </c>
      <c r="BJ154" s="35">
        <v>0</v>
      </c>
      <c r="BK154" s="35">
        <v>0</v>
      </c>
      <c r="BL154" s="35">
        <v>0</v>
      </c>
      <c r="BM154" s="35">
        <v>0</v>
      </c>
      <c r="BN154" s="35">
        <v>0</v>
      </c>
      <c r="BO154" s="35">
        <v>0</v>
      </c>
      <c r="BP154" s="35">
        <v>0</v>
      </c>
      <c r="BQ154" s="35">
        <v>0</v>
      </c>
      <c r="BR154" s="35">
        <v>0</v>
      </c>
      <c r="BS154" s="35">
        <v>0</v>
      </c>
      <c r="BT154" s="35">
        <v>0</v>
      </c>
      <c r="BU154" s="35">
        <v>0</v>
      </c>
      <c r="BV154" s="35">
        <v>0</v>
      </c>
      <c r="BW154" s="35">
        <v>0</v>
      </c>
      <c r="BX154" s="35">
        <v>0</v>
      </c>
      <c r="BY154" s="35">
        <v>0</v>
      </c>
      <c r="BZ154" s="35">
        <v>0</v>
      </c>
      <c r="CA154" s="35">
        <v>0</v>
      </c>
      <c r="CB154" s="35">
        <v>0</v>
      </c>
      <c r="CC154" s="35">
        <v>0</v>
      </c>
      <c r="CD154" s="35">
        <v>0</v>
      </c>
      <c r="CE154" s="35">
        <v>0</v>
      </c>
      <c r="CF154" s="35">
        <v>0</v>
      </c>
      <c r="CG154" s="35">
        <v>0</v>
      </c>
      <c r="CH154" s="35">
        <v>0</v>
      </c>
      <c r="CI154" s="35">
        <v>0</v>
      </c>
      <c r="CJ154" s="35">
        <v>0</v>
      </c>
      <c r="CK154" s="35">
        <v>0</v>
      </c>
      <c r="CL154" s="35">
        <v>0</v>
      </c>
      <c r="CM154" s="35">
        <v>0</v>
      </c>
      <c r="CN154" s="35">
        <v>0</v>
      </c>
      <c r="CO154" s="35" t="s">
        <v>193</v>
      </c>
      <c r="CP154" s="35" t="s">
        <v>193</v>
      </c>
      <c r="CQ154" s="35" t="s">
        <v>193</v>
      </c>
      <c r="CR154" s="35" t="s">
        <v>193</v>
      </c>
      <c r="CS154" s="35" t="s">
        <v>193</v>
      </c>
      <c r="CT154" s="35" t="s">
        <v>193</v>
      </c>
      <c r="CU154" s="35">
        <v>0</v>
      </c>
      <c r="CV154" s="35">
        <v>0</v>
      </c>
      <c r="CW154" s="35">
        <v>0</v>
      </c>
      <c r="CX154" s="35">
        <v>0</v>
      </c>
      <c r="CY154" s="35">
        <v>0</v>
      </c>
      <c r="CZ154" s="35">
        <v>0</v>
      </c>
      <c r="DA154" s="35">
        <v>0</v>
      </c>
      <c r="DB154" s="35">
        <v>0</v>
      </c>
      <c r="DC154" s="35">
        <v>0</v>
      </c>
      <c r="DD154" s="35">
        <v>0</v>
      </c>
      <c r="DE154" s="35">
        <v>0</v>
      </c>
      <c r="DF154" s="35">
        <v>0</v>
      </c>
    </row>
    <row r="155" spans="1:110" ht="281.25">
      <c r="A155" s="25" t="s">
        <v>179</v>
      </c>
      <c r="B155" s="50" t="s">
        <v>291</v>
      </c>
      <c r="C155" s="42" t="s">
        <v>297</v>
      </c>
      <c r="D155" s="35" t="s">
        <v>298</v>
      </c>
      <c r="E155" s="35">
        <v>0</v>
      </c>
      <c r="F155" s="35">
        <v>0</v>
      </c>
      <c r="G155" s="35">
        <v>0</v>
      </c>
      <c r="H155" s="35">
        <v>0</v>
      </c>
      <c r="I155" s="35">
        <v>0</v>
      </c>
      <c r="J155" s="35">
        <v>0</v>
      </c>
      <c r="K155" s="35">
        <v>0</v>
      </c>
      <c r="L155" s="35">
        <v>0</v>
      </c>
      <c r="M155" s="35">
        <v>0</v>
      </c>
      <c r="N155" s="35">
        <v>0</v>
      </c>
      <c r="O155" s="35">
        <v>0</v>
      </c>
      <c r="P155" s="35">
        <v>0</v>
      </c>
      <c r="Q155" s="35">
        <v>0</v>
      </c>
      <c r="R155" s="35">
        <v>0</v>
      </c>
      <c r="S155" s="35">
        <v>0</v>
      </c>
      <c r="T155" s="35">
        <v>0</v>
      </c>
      <c r="U155" s="35">
        <v>0</v>
      </c>
      <c r="V155" s="35">
        <v>0</v>
      </c>
      <c r="W155" s="35">
        <v>0</v>
      </c>
      <c r="X155" s="35">
        <v>0</v>
      </c>
      <c r="Y155" s="35">
        <v>0</v>
      </c>
      <c r="Z155" s="35">
        <v>0</v>
      </c>
      <c r="AA155" s="35">
        <v>0</v>
      </c>
      <c r="AB155" s="35">
        <v>0</v>
      </c>
      <c r="AC155" s="35">
        <v>0</v>
      </c>
      <c r="AD155" s="35">
        <v>0</v>
      </c>
      <c r="AE155" s="35">
        <v>0</v>
      </c>
      <c r="AF155" s="35">
        <v>0</v>
      </c>
      <c r="AG155" s="35">
        <v>0</v>
      </c>
      <c r="AH155" s="35">
        <v>0</v>
      </c>
      <c r="AI155" s="35">
        <v>0</v>
      </c>
      <c r="AJ155" s="35">
        <v>0</v>
      </c>
      <c r="AK155" s="35" t="s">
        <v>193</v>
      </c>
      <c r="AL155" s="35" t="s">
        <v>193</v>
      </c>
      <c r="AM155" s="35" t="s">
        <v>193</v>
      </c>
      <c r="AN155" s="35" t="s">
        <v>193</v>
      </c>
      <c r="AO155" s="35" t="s">
        <v>193</v>
      </c>
      <c r="AP155" s="35" t="s">
        <v>193</v>
      </c>
      <c r="AQ155" s="35" t="s">
        <v>193</v>
      </c>
      <c r="AR155" s="35" t="s">
        <v>193</v>
      </c>
      <c r="AS155" s="35">
        <v>0</v>
      </c>
      <c r="AT155" s="35">
        <v>0</v>
      </c>
      <c r="AU155" s="35">
        <v>0</v>
      </c>
      <c r="AV155" s="35">
        <v>0</v>
      </c>
      <c r="AW155" s="35">
        <v>0</v>
      </c>
      <c r="AX155" s="35">
        <v>0</v>
      </c>
      <c r="AY155" s="35">
        <v>0</v>
      </c>
      <c r="AZ155" s="35">
        <v>0</v>
      </c>
      <c r="BA155" s="35">
        <v>0</v>
      </c>
      <c r="BB155" s="35">
        <v>0</v>
      </c>
      <c r="BC155" s="35">
        <v>0</v>
      </c>
      <c r="BD155" s="35">
        <v>0</v>
      </c>
      <c r="BE155" s="35">
        <v>0</v>
      </c>
      <c r="BF155" s="35">
        <v>0</v>
      </c>
      <c r="BG155" s="35">
        <v>0</v>
      </c>
      <c r="BH155" s="35">
        <v>0</v>
      </c>
      <c r="BI155" s="35">
        <v>0</v>
      </c>
      <c r="BJ155" s="35">
        <v>0</v>
      </c>
      <c r="BK155" s="35">
        <v>0</v>
      </c>
      <c r="BL155" s="35">
        <v>0</v>
      </c>
      <c r="BM155" s="35">
        <v>0</v>
      </c>
      <c r="BN155" s="35">
        <v>0</v>
      </c>
      <c r="BO155" s="35">
        <v>0</v>
      </c>
      <c r="BP155" s="35">
        <v>0</v>
      </c>
      <c r="BQ155" s="35">
        <v>0</v>
      </c>
      <c r="BR155" s="35">
        <v>0</v>
      </c>
      <c r="BS155" s="35">
        <v>0</v>
      </c>
      <c r="BT155" s="35">
        <v>0</v>
      </c>
      <c r="BU155" s="35">
        <v>0</v>
      </c>
      <c r="BV155" s="35">
        <v>0</v>
      </c>
      <c r="BW155" s="35">
        <v>0</v>
      </c>
      <c r="BX155" s="35">
        <v>0</v>
      </c>
      <c r="BY155" s="35">
        <v>0</v>
      </c>
      <c r="BZ155" s="35">
        <v>0</v>
      </c>
      <c r="CA155" s="35">
        <v>0</v>
      </c>
      <c r="CB155" s="35">
        <v>0</v>
      </c>
      <c r="CC155" s="35">
        <v>0</v>
      </c>
      <c r="CD155" s="35">
        <v>0</v>
      </c>
      <c r="CE155" s="35">
        <v>0</v>
      </c>
      <c r="CF155" s="35">
        <v>0</v>
      </c>
      <c r="CG155" s="35">
        <v>0</v>
      </c>
      <c r="CH155" s="35">
        <v>0</v>
      </c>
      <c r="CI155" s="35">
        <v>0</v>
      </c>
      <c r="CJ155" s="35">
        <v>0</v>
      </c>
      <c r="CK155" s="35">
        <v>0</v>
      </c>
      <c r="CL155" s="35">
        <v>0</v>
      </c>
      <c r="CM155" s="35">
        <v>0</v>
      </c>
      <c r="CN155" s="35">
        <v>0</v>
      </c>
      <c r="CO155" s="35" t="s">
        <v>193</v>
      </c>
      <c r="CP155" s="35" t="s">
        <v>193</v>
      </c>
      <c r="CQ155" s="35" t="s">
        <v>193</v>
      </c>
      <c r="CR155" s="35" t="s">
        <v>193</v>
      </c>
      <c r="CS155" s="35" t="s">
        <v>193</v>
      </c>
      <c r="CT155" s="35" t="s">
        <v>193</v>
      </c>
      <c r="CU155" s="35">
        <v>0</v>
      </c>
      <c r="CV155" s="35">
        <v>0</v>
      </c>
      <c r="CW155" s="35">
        <v>0</v>
      </c>
      <c r="CX155" s="35">
        <v>0</v>
      </c>
      <c r="CY155" s="35">
        <v>0</v>
      </c>
      <c r="CZ155" s="35">
        <v>0</v>
      </c>
      <c r="DA155" s="35">
        <v>0</v>
      </c>
      <c r="DB155" s="35">
        <v>0</v>
      </c>
      <c r="DC155" s="35">
        <v>0</v>
      </c>
      <c r="DD155" s="35">
        <v>0</v>
      </c>
      <c r="DE155" s="35">
        <v>0</v>
      </c>
      <c r="DF155" s="35">
        <v>0</v>
      </c>
    </row>
    <row r="156" spans="1:110" ht="281.25">
      <c r="A156" s="25" t="s">
        <v>179</v>
      </c>
      <c r="B156" s="50" t="s">
        <v>291</v>
      </c>
      <c r="C156" s="42" t="s">
        <v>299</v>
      </c>
      <c r="D156" s="35" t="s">
        <v>300</v>
      </c>
      <c r="E156" s="35">
        <v>0</v>
      </c>
      <c r="F156" s="35">
        <v>0</v>
      </c>
      <c r="G156" s="35">
        <v>0</v>
      </c>
      <c r="H156" s="35">
        <v>0</v>
      </c>
      <c r="I156" s="35">
        <v>0</v>
      </c>
      <c r="J156" s="35">
        <v>0</v>
      </c>
      <c r="K156" s="35">
        <v>0</v>
      </c>
      <c r="L156" s="35">
        <v>0</v>
      </c>
      <c r="M156" s="35">
        <v>0</v>
      </c>
      <c r="N156" s="35">
        <v>0</v>
      </c>
      <c r="O156" s="35">
        <v>0</v>
      </c>
      <c r="P156" s="35">
        <v>0</v>
      </c>
      <c r="Q156" s="35">
        <v>0</v>
      </c>
      <c r="R156" s="35">
        <v>0</v>
      </c>
      <c r="S156" s="35">
        <v>0</v>
      </c>
      <c r="T156" s="35">
        <v>0</v>
      </c>
      <c r="U156" s="35">
        <v>0</v>
      </c>
      <c r="V156" s="35">
        <v>0</v>
      </c>
      <c r="W156" s="35">
        <v>0</v>
      </c>
      <c r="X156" s="35">
        <v>0</v>
      </c>
      <c r="Y156" s="35">
        <v>0</v>
      </c>
      <c r="Z156" s="35">
        <v>0</v>
      </c>
      <c r="AA156" s="35">
        <v>0</v>
      </c>
      <c r="AB156" s="35">
        <v>0</v>
      </c>
      <c r="AC156" s="35">
        <v>0</v>
      </c>
      <c r="AD156" s="35">
        <v>0</v>
      </c>
      <c r="AE156" s="35">
        <v>0</v>
      </c>
      <c r="AF156" s="35">
        <v>0</v>
      </c>
      <c r="AG156" s="35">
        <v>0</v>
      </c>
      <c r="AH156" s="35">
        <v>0</v>
      </c>
      <c r="AI156" s="35">
        <v>0</v>
      </c>
      <c r="AJ156" s="35">
        <v>0</v>
      </c>
      <c r="AK156" s="35" t="s">
        <v>193</v>
      </c>
      <c r="AL156" s="35" t="s">
        <v>193</v>
      </c>
      <c r="AM156" s="35" t="s">
        <v>193</v>
      </c>
      <c r="AN156" s="35" t="s">
        <v>193</v>
      </c>
      <c r="AO156" s="35" t="s">
        <v>193</v>
      </c>
      <c r="AP156" s="35" t="s">
        <v>193</v>
      </c>
      <c r="AQ156" s="35" t="s">
        <v>193</v>
      </c>
      <c r="AR156" s="35" t="s">
        <v>193</v>
      </c>
      <c r="AS156" s="35">
        <v>0</v>
      </c>
      <c r="AT156" s="35">
        <v>0</v>
      </c>
      <c r="AU156" s="35">
        <v>0</v>
      </c>
      <c r="AV156" s="35">
        <v>0</v>
      </c>
      <c r="AW156" s="35">
        <v>0</v>
      </c>
      <c r="AX156" s="35">
        <v>0</v>
      </c>
      <c r="AY156" s="35">
        <v>0</v>
      </c>
      <c r="AZ156" s="35">
        <v>0</v>
      </c>
      <c r="BA156" s="35">
        <v>0</v>
      </c>
      <c r="BB156" s="35">
        <v>0</v>
      </c>
      <c r="BC156" s="35">
        <v>0</v>
      </c>
      <c r="BD156" s="35">
        <v>0</v>
      </c>
      <c r="BE156" s="35">
        <v>0</v>
      </c>
      <c r="BF156" s="35">
        <v>0</v>
      </c>
      <c r="BG156" s="35">
        <v>0</v>
      </c>
      <c r="BH156" s="35">
        <v>0</v>
      </c>
      <c r="BI156" s="35">
        <v>0</v>
      </c>
      <c r="BJ156" s="35">
        <v>0</v>
      </c>
      <c r="BK156" s="35">
        <v>0</v>
      </c>
      <c r="BL156" s="35">
        <v>0</v>
      </c>
      <c r="BM156" s="35">
        <v>0</v>
      </c>
      <c r="BN156" s="35">
        <v>0</v>
      </c>
      <c r="BO156" s="35">
        <v>0</v>
      </c>
      <c r="BP156" s="35">
        <v>0</v>
      </c>
      <c r="BQ156" s="35">
        <v>0</v>
      </c>
      <c r="BR156" s="35">
        <v>0</v>
      </c>
      <c r="BS156" s="35">
        <v>0</v>
      </c>
      <c r="BT156" s="35">
        <v>0</v>
      </c>
      <c r="BU156" s="35">
        <v>0</v>
      </c>
      <c r="BV156" s="35">
        <v>0</v>
      </c>
      <c r="BW156" s="35">
        <v>0</v>
      </c>
      <c r="BX156" s="35">
        <v>0</v>
      </c>
      <c r="BY156" s="35">
        <v>0</v>
      </c>
      <c r="BZ156" s="35">
        <v>0</v>
      </c>
      <c r="CA156" s="35">
        <v>0</v>
      </c>
      <c r="CB156" s="35">
        <v>0</v>
      </c>
      <c r="CC156" s="35">
        <v>0</v>
      </c>
      <c r="CD156" s="35">
        <v>0</v>
      </c>
      <c r="CE156" s="35">
        <v>0</v>
      </c>
      <c r="CF156" s="35">
        <v>0</v>
      </c>
      <c r="CG156" s="35">
        <v>0</v>
      </c>
      <c r="CH156" s="35">
        <v>0</v>
      </c>
      <c r="CI156" s="35">
        <v>0</v>
      </c>
      <c r="CJ156" s="35">
        <v>0</v>
      </c>
      <c r="CK156" s="35">
        <v>0</v>
      </c>
      <c r="CL156" s="35">
        <v>0</v>
      </c>
      <c r="CM156" s="35">
        <v>0</v>
      </c>
      <c r="CN156" s="35">
        <v>0</v>
      </c>
      <c r="CO156" s="35" t="s">
        <v>193</v>
      </c>
      <c r="CP156" s="35" t="s">
        <v>193</v>
      </c>
      <c r="CQ156" s="35" t="s">
        <v>193</v>
      </c>
      <c r="CR156" s="35" t="s">
        <v>193</v>
      </c>
      <c r="CS156" s="35" t="s">
        <v>193</v>
      </c>
      <c r="CT156" s="35" t="s">
        <v>193</v>
      </c>
      <c r="CU156" s="35">
        <v>0</v>
      </c>
      <c r="CV156" s="35">
        <v>0</v>
      </c>
      <c r="CW156" s="35">
        <v>0</v>
      </c>
      <c r="CX156" s="35">
        <v>0</v>
      </c>
      <c r="CY156" s="35">
        <v>0</v>
      </c>
      <c r="CZ156" s="35">
        <v>0</v>
      </c>
      <c r="DA156" s="35">
        <v>0</v>
      </c>
      <c r="DB156" s="35">
        <v>0</v>
      </c>
      <c r="DC156" s="35">
        <v>0</v>
      </c>
      <c r="DD156" s="35">
        <v>0</v>
      </c>
      <c r="DE156" s="35">
        <v>0</v>
      </c>
      <c r="DF156" s="35">
        <v>0</v>
      </c>
    </row>
    <row r="157" spans="1:110" ht="131.25">
      <c r="A157" s="25" t="s">
        <v>179</v>
      </c>
      <c r="B157" s="50" t="s">
        <v>291</v>
      </c>
      <c r="C157" s="42" t="s">
        <v>301</v>
      </c>
      <c r="D157" s="35" t="s">
        <v>302</v>
      </c>
      <c r="E157" s="35">
        <v>0</v>
      </c>
      <c r="F157" s="35">
        <v>0</v>
      </c>
      <c r="G157" s="35">
        <v>0</v>
      </c>
      <c r="H157" s="35">
        <v>0</v>
      </c>
      <c r="I157" s="35">
        <v>0</v>
      </c>
      <c r="J157" s="35">
        <v>0</v>
      </c>
      <c r="K157" s="35">
        <v>0</v>
      </c>
      <c r="L157" s="35">
        <v>0</v>
      </c>
      <c r="M157" s="35">
        <v>0</v>
      </c>
      <c r="N157" s="35">
        <v>0</v>
      </c>
      <c r="O157" s="35">
        <v>0</v>
      </c>
      <c r="P157" s="35">
        <v>0</v>
      </c>
      <c r="Q157" s="35">
        <v>0</v>
      </c>
      <c r="R157" s="35">
        <v>0</v>
      </c>
      <c r="S157" s="35">
        <v>0</v>
      </c>
      <c r="T157" s="35">
        <v>0</v>
      </c>
      <c r="U157" s="35">
        <v>0</v>
      </c>
      <c r="V157" s="35">
        <v>0</v>
      </c>
      <c r="W157" s="35">
        <v>0</v>
      </c>
      <c r="X157" s="35">
        <v>0</v>
      </c>
      <c r="Y157" s="35">
        <v>0</v>
      </c>
      <c r="Z157" s="35">
        <v>0</v>
      </c>
      <c r="AA157" s="35">
        <v>0</v>
      </c>
      <c r="AB157" s="35">
        <v>0</v>
      </c>
      <c r="AC157" s="35">
        <v>0</v>
      </c>
      <c r="AD157" s="35">
        <v>0</v>
      </c>
      <c r="AE157" s="35">
        <v>0</v>
      </c>
      <c r="AF157" s="35">
        <v>0</v>
      </c>
      <c r="AG157" s="35">
        <v>0</v>
      </c>
      <c r="AH157" s="35">
        <v>0</v>
      </c>
      <c r="AI157" s="35">
        <v>0</v>
      </c>
      <c r="AJ157" s="35">
        <v>0</v>
      </c>
      <c r="AK157" s="35" t="s">
        <v>193</v>
      </c>
      <c r="AL157" s="35" t="s">
        <v>193</v>
      </c>
      <c r="AM157" s="35" t="s">
        <v>193</v>
      </c>
      <c r="AN157" s="35" t="s">
        <v>193</v>
      </c>
      <c r="AO157" s="35" t="s">
        <v>193</v>
      </c>
      <c r="AP157" s="35" t="s">
        <v>193</v>
      </c>
      <c r="AQ157" s="35" t="s">
        <v>193</v>
      </c>
      <c r="AR157" s="35" t="s">
        <v>193</v>
      </c>
      <c r="AS157" s="35">
        <v>0</v>
      </c>
      <c r="AT157" s="35">
        <v>0</v>
      </c>
      <c r="AU157" s="35">
        <v>0</v>
      </c>
      <c r="AV157" s="35">
        <v>0</v>
      </c>
      <c r="AW157" s="35">
        <v>0</v>
      </c>
      <c r="AX157" s="35">
        <v>0</v>
      </c>
      <c r="AY157" s="35">
        <v>0</v>
      </c>
      <c r="AZ157" s="35">
        <v>0</v>
      </c>
      <c r="BA157" s="35">
        <v>0</v>
      </c>
      <c r="BB157" s="35">
        <v>0</v>
      </c>
      <c r="BC157" s="35">
        <v>0</v>
      </c>
      <c r="BD157" s="35">
        <v>0</v>
      </c>
      <c r="BE157" s="35">
        <v>0</v>
      </c>
      <c r="BF157" s="35">
        <v>0</v>
      </c>
      <c r="BG157" s="35">
        <v>0</v>
      </c>
      <c r="BH157" s="35">
        <v>0</v>
      </c>
      <c r="BI157" s="35">
        <v>0</v>
      </c>
      <c r="BJ157" s="35">
        <v>0</v>
      </c>
      <c r="BK157" s="35">
        <v>0</v>
      </c>
      <c r="BL157" s="35">
        <v>0</v>
      </c>
      <c r="BM157" s="35">
        <v>0</v>
      </c>
      <c r="BN157" s="35">
        <v>0</v>
      </c>
      <c r="BO157" s="35">
        <v>0</v>
      </c>
      <c r="BP157" s="35">
        <v>0</v>
      </c>
      <c r="BQ157" s="35">
        <v>0</v>
      </c>
      <c r="BR157" s="35">
        <v>0</v>
      </c>
      <c r="BS157" s="35">
        <v>0</v>
      </c>
      <c r="BT157" s="35">
        <v>0</v>
      </c>
      <c r="BU157" s="35">
        <v>0</v>
      </c>
      <c r="BV157" s="35">
        <v>0</v>
      </c>
      <c r="BW157" s="35">
        <v>0</v>
      </c>
      <c r="BX157" s="35">
        <v>0</v>
      </c>
      <c r="BY157" s="35">
        <v>0</v>
      </c>
      <c r="BZ157" s="35">
        <v>0</v>
      </c>
      <c r="CA157" s="35">
        <v>0</v>
      </c>
      <c r="CB157" s="35">
        <v>0</v>
      </c>
      <c r="CC157" s="35">
        <v>0</v>
      </c>
      <c r="CD157" s="35">
        <v>0</v>
      </c>
      <c r="CE157" s="35">
        <v>0</v>
      </c>
      <c r="CF157" s="35">
        <v>0</v>
      </c>
      <c r="CG157" s="35">
        <v>0</v>
      </c>
      <c r="CH157" s="35">
        <v>0</v>
      </c>
      <c r="CI157" s="35">
        <v>0</v>
      </c>
      <c r="CJ157" s="35">
        <v>0</v>
      </c>
      <c r="CK157" s="35">
        <v>0</v>
      </c>
      <c r="CL157" s="35">
        <v>0</v>
      </c>
      <c r="CM157" s="35">
        <v>0</v>
      </c>
      <c r="CN157" s="35">
        <v>0</v>
      </c>
      <c r="CO157" s="35" t="s">
        <v>193</v>
      </c>
      <c r="CP157" s="35" t="s">
        <v>193</v>
      </c>
      <c r="CQ157" s="35" t="s">
        <v>193</v>
      </c>
      <c r="CR157" s="35" t="s">
        <v>193</v>
      </c>
      <c r="CS157" s="35" t="s">
        <v>193</v>
      </c>
      <c r="CT157" s="35" t="s">
        <v>193</v>
      </c>
      <c r="CU157" s="35">
        <v>0</v>
      </c>
      <c r="CV157" s="35">
        <v>0</v>
      </c>
      <c r="CW157" s="35">
        <v>0</v>
      </c>
      <c r="CX157" s="35">
        <v>0</v>
      </c>
      <c r="CY157" s="35">
        <v>0</v>
      </c>
      <c r="CZ157" s="35">
        <v>0</v>
      </c>
      <c r="DA157" s="35">
        <v>0</v>
      </c>
      <c r="DB157" s="35">
        <v>0</v>
      </c>
      <c r="DC157" s="35">
        <v>0</v>
      </c>
      <c r="DD157" s="35">
        <v>0</v>
      </c>
      <c r="DE157" s="35">
        <v>0</v>
      </c>
      <c r="DF157" s="35">
        <v>0</v>
      </c>
    </row>
    <row r="158" spans="1:110" ht="318.75">
      <c r="A158" s="25" t="s">
        <v>179</v>
      </c>
      <c r="B158" s="50" t="s">
        <v>291</v>
      </c>
      <c r="C158" s="42" t="s">
        <v>303</v>
      </c>
      <c r="D158" s="35" t="s">
        <v>304</v>
      </c>
      <c r="E158" s="35">
        <v>0</v>
      </c>
      <c r="F158" s="35">
        <v>0</v>
      </c>
      <c r="G158" s="35">
        <v>0</v>
      </c>
      <c r="H158" s="35">
        <v>0</v>
      </c>
      <c r="I158" s="35">
        <v>0</v>
      </c>
      <c r="J158" s="35">
        <v>0</v>
      </c>
      <c r="K158" s="35">
        <v>0</v>
      </c>
      <c r="L158" s="35">
        <v>0</v>
      </c>
      <c r="M158" s="35">
        <v>0</v>
      </c>
      <c r="N158" s="35">
        <v>0</v>
      </c>
      <c r="O158" s="35">
        <v>0</v>
      </c>
      <c r="P158" s="35">
        <v>0</v>
      </c>
      <c r="Q158" s="35">
        <v>0</v>
      </c>
      <c r="R158" s="35">
        <v>0</v>
      </c>
      <c r="S158" s="35">
        <v>0</v>
      </c>
      <c r="T158" s="35">
        <v>0</v>
      </c>
      <c r="U158" s="35">
        <v>0</v>
      </c>
      <c r="V158" s="35">
        <v>0</v>
      </c>
      <c r="W158" s="35">
        <v>0</v>
      </c>
      <c r="X158" s="35">
        <v>0</v>
      </c>
      <c r="Y158" s="35">
        <v>0</v>
      </c>
      <c r="Z158" s="35">
        <v>0</v>
      </c>
      <c r="AA158" s="35">
        <v>0</v>
      </c>
      <c r="AB158" s="35">
        <v>0</v>
      </c>
      <c r="AC158" s="35">
        <v>0</v>
      </c>
      <c r="AD158" s="35">
        <v>0</v>
      </c>
      <c r="AE158" s="35">
        <v>0</v>
      </c>
      <c r="AF158" s="35">
        <v>0</v>
      </c>
      <c r="AG158" s="35">
        <v>0</v>
      </c>
      <c r="AH158" s="35">
        <v>0</v>
      </c>
      <c r="AI158" s="35">
        <v>0</v>
      </c>
      <c r="AJ158" s="35">
        <v>0</v>
      </c>
      <c r="AK158" s="35" t="s">
        <v>193</v>
      </c>
      <c r="AL158" s="35" t="s">
        <v>193</v>
      </c>
      <c r="AM158" s="35" t="s">
        <v>193</v>
      </c>
      <c r="AN158" s="35" t="s">
        <v>193</v>
      </c>
      <c r="AO158" s="35" t="s">
        <v>193</v>
      </c>
      <c r="AP158" s="35" t="s">
        <v>193</v>
      </c>
      <c r="AQ158" s="35" t="s">
        <v>193</v>
      </c>
      <c r="AR158" s="35" t="s">
        <v>193</v>
      </c>
      <c r="AS158" s="35">
        <v>0</v>
      </c>
      <c r="AT158" s="35">
        <v>0</v>
      </c>
      <c r="AU158" s="35">
        <v>0</v>
      </c>
      <c r="AV158" s="35">
        <v>0</v>
      </c>
      <c r="AW158" s="35">
        <v>0</v>
      </c>
      <c r="AX158" s="35">
        <v>0</v>
      </c>
      <c r="AY158" s="35">
        <v>0</v>
      </c>
      <c r="AZ158" s="35">
        <v>0</v>
      </c>
      <c r="BA158" s="35">
        <v>0</v>
      </c>
      <c r="BB158" s="35">
        <v>0</v>
      </c>
      <c r="BC158" s="35">
        <v>0</v>
      </c>
      <c r="BD158" s="35">
        <v>0</v>
      </c>
      <c r="BE158" s="35">
        <v>0</v>
      </c>
      <c r="BF158" s="35">
        <v>0</v>
      </c>
      <c r="BG158" s="35">
        <v>0</v>
      </c>
      <c r="BH158" s="35">
        <v>0</v>
      </c>
      <c r="BI158" s="35">
        <v>0</v>
      </c>
      <c r="BJ158" s="35">
        <v>0</v>
      </c>
      <c r="BK158" s="35">
        <v>0</v>
      </c>
      <c r="BL158" s="35">
        <v>0</v>
      </c>
      <c r="BM158" s="35">
        <v>0</v>
      </c>
      <c r="BN158" s="35">
        <v>0</v>
      </c>
      <c r="BO158" s="35">
        <v>0</v>
      </c>
      <c r="BP158" s="35">
        <v>0</v>
      </c>
      <c r="BQ158" s="35">
        <v>0</v>
      </c>
      <c r="BR158" s="35">
        <v>0</v>
      </c>
      <c r="BS158" s="35">
        <v>0</v>
      </c>
      <c r="BT158" s="35">
        <v>0</v>
      </c>
      <c r="BU158" s="35">
        <v>0</v>
      </c>
      <c r="BV158" s="35">
        <v>0</v>
      </c>
      <c r="BW158" s="35">
        <v>0</v>
      </c>
      <c r="BX158" s="35">
        <v>0</v>
      </c>
      <c r="BY158" s="35">
        <v>0</v>
      </c>
      <c r="BZ158" s="35">
        <v>0</v>
      </c>
      <c r="CA158" s="35">
        <v>0</v>
      </c>
      <c r="CB158" s="35">
        <v>0</v>
      </c>
      <c r="CC158" s="35">
        <v>0</v>
      </c>
      <c r="CD158" s="35">
        <v>0</v>
      </c>
      <c r="CE158" s="35">
        <v>0</v>
      </c>
      <c r="CF158" s="35">
        <v>0</v>
      </c>
      <c r="CG158" s="35">
        <v>0</v>
      </c>
      <c r="CH158" s="35">
        <v>0</v>
      </c>
      <c r="CI158" s="35">
        <v>0</v>
      </c>
      <c r="CJ158" s="35">
        <v>0</v>
      </c>
      <c r="CK158" s="35">
        <v>0</v>
      </c>
      <c r="CL158" s="35">
        <v>0</v>
      </c>
      <c r="CM158" s="35">
        <v>0</v>
      </c>
      <c r="CN158" s="35">
        <v>0</v>
      </c>
      <c r="CO158" s="35" t="s">
        <v>193</v>
      </c>
      <c r="CP158" s="35" t="s">
        <v>193</v>
      </c>
      <c r="CQ158" s="35" t="s">
        <v>193</v>
      </c>
      <c r="CR158" s="35" t="s">
        <v>193</v>
      </c>
      <c r="CS158" s="35" t="s">
        <v>193</v>
      </c>
      <c r="CT158" s="35" t="s">
        <v>193</v>
      </c>
      <c r="CU158" s="35">
        <v>0</v>
      </c>
      <c r="CV158" s="35">
        <v>0</v>
      </c>
      <c r="CW158" s="35">
        <v>0</v>
      </c>
      <c r="CX158" s="35">
        <v>0</v>
      </c>
      <c r="CY158" s="35">
        <v>0</v>
      </c>
      <c r="CZ158" s="35">
        <v>0</v>
      </c>
      <c r="DA158" s="35">
        <v>0</v>
      </c>
      <c r="DB158" s="35">
        <v>0</v>
      </c>
      <c r="DC158" s="35">
        <v>0</v>
      </c>
      <c r="DD158" s="35">
        <v>0</v>
      </c>
      <c r="DE158" s="35">
        <v>0</v>
      </c>
      <c r="DF158" s="35">
        <v>0</v>
      </c>
    </row>
    <row r="159" spans="1:110" ht="112.5">
      <c r="A159" s="25" t="s">
        <v>179</v>
      </c>
      <c r="B159" s="50" t="s">
        <v>291</v>
      </c>
      <c r="C159" s="51" t="s">
        <v>305</v>
      </c>
      <c r="D159" s="46" t="s">
        <v>306</v>
      </c>
      <c r="E159" s="35">
        <v>0</v>
      </c>
      <c r="F159" s="35">
        <v>0</v>
      </c>
      <c r="G159" s="35">
        <v>0</v>
      </c>
      <c r="H159" s="35">
        <v>0</v>
      </c>
      <c r="I159" s="35">
        <v>0</v>
      </c>
      <c r="J159" s="35">
        <v>0</v>
      </c>
      <c r="K159" s="35">
        <v>0</v>
      </c>
      <c r="L159" s="35">
        <v>0</v>
      </c>
      <c r="M159" s="35">
        <v>0</v>
      </c>
      <c r="N159" s="35">
        <v>0</v>
      </c>
      <c r="O159" s="35">
        <v>0</v>
      </c>
      <c r="P159" s="35">
        <v>0</v>
      </c>
      <c r="Q159" s="35">
        <v>0</v>
      </c>
      <c r="R159" s="35">
        <v>0</v>
      </c>
      <c r="S159" s="35">
        <v>0</v>
      </c>
      <c r="T159" s="35">
        <v>0</v>
      </c>
      <c r="U159" s="35">
        <v>0</v>
      </c>
      <c r="V159" s="35">
        <v>0</v>
      </c>
      <c r="W159" s="35">
        <v>0</v>
      </c>
      <c r="X159" s="35">
        <v>0</v>
      </c>
      <c r="Y159" s="35">
        <v>0</v>
      </c>
      <c r="Z159" s="35">
        <v>0</v>
      </c>
      <c r="AA159" s="35">
        <v>0</v>
      </c>
      <c r="AB159" s="35">
        <v>0</v>
      </c>
      <c r="AC159" s="35">
        <v>0</v>
      </c>
      <c r="AD159" s="35">
        <v>0</v>
      </c>
      <c r="AE159" s="35">
        <v>0</v>
      </c>
      <c r="AF159" s="35">
        <v>0</v>
      </c>
      <c r="AG159" s="35">
        <v>0</v>
      </c>
      <c r="AH159" s="35">
        <v>0</v>
      </c>
      <c r="AI159" s="35">
        <v>0</v>
      </c>
      <c r="AJ159" s="35">
        <v>0</v>
      </c>
      <c r="AK159" s="35" t="s">
        <v>193</v>
      </c>
      <c r="AL159" s="35" t="s">
        <v>193</v>
      </c>
      <c r="AM159" s="35" t="s">
        <v>193</v>
      </c>
      <c r="AN159" s="35" t="s">
        <v>193</v>
      </c>
      <c r="AO159" s="35" t="s">
        <v>193</v>
      </c>
      <c r="AP159" s="35" t="s">
        <v>193</v>
      </c>
      <c r="AQ159" s="35" t="s">
        <v>193</v>
      </c>
      <c r="AR159" s="35" t="s">
        <v>193</v>
      </c>
      <c r="AS159" s="35">
        <v>0</v>
      </c>
      <c r="AT159" s="35">
        <v>0</v>
      </c>
      <c r="AU159" s="35">
        <v>0</v>
      </c>
      <c r="AV159" s="35">
        <v>0</v>
      </c>
      <c r="AW159" s="35">
        <v>0</v>
      </c>
      <c r="AX159" s="35">
        <v>0</v>
      </c>
      <c r="AY159" s="35">
        <v>0</v>
      </c>
      <c r="AZ159" s="35">
        <v>0</v>
      </c>
      <c r="BA159" s="35">
        <v>0</v>
      </c>
      <c r="BB159" s="35">
        <v>0</v>
      </c>
      <c r="BC159" s="35">
        <v>0</v>
      </c>
      <c r="BD159" s="35">
        <v>0</v>
      </c>
      <c r="BE159" s="35">
        <v>0</v>
      </c>
      <c r="BF159" s="35">
        <v>0</v>
      </c>
      <c r="BG159" s="35">
        <v>0</v>
      </c>
      <c r="BH159" s="35">
        <v>0</v>
      </c>
      <c r="BI159" s="35">
        <v>0</v>
      </c>
      <c r="BJ159" s="35">
        <v>0</v>
      </c>
      <c r="BK159" s="35">
        <v>0</v>
      </c>
      <c r="BL159" s="35">
        <v>0</v>
      </c>
      <c r="BM159" s="35">
        <v>0</v>
      </c>
      <c r="BN159" s="35">
        <v>0</v>
      </c>
      <c r="BO159" s="35">
        <v>0</v>
      </c>
      <c r="BP159" s="35">
        <v>0</v>
      </c>
      <c r="BQ159" s="35">
        <v>0</v>
      </c>
      <c r="BR159" s="35">
        <v>0</v>
      </c>
      <c r="BS159" s="35">
        <v>0</v>
      </c>
      <c r="BT159" s="35">
        <v>0</v>
      </c>
      <c r="BU159" s="35">
        <v>0</v>
      </c>
      <c r="BV159" s="35">
        <v>0</v>
      </c>
      <c r="BW159" s="35">
        <v>0</v>
      </c>
      <c r="BX159" s="35">
        <v>0</v>
      </c>
      <c r="BY159" s="35">
        <v>0</v>
      </c>
      <c r="BZ159" s="35">
        <v>0</v>
      </c>
      <c r="CA159" s="35">
        <v>0</v>
      </c>
      <c r="CB159" s="35">
        <v>0</v>
      </c>
      <c r="CC159" s="35">
        <v>0</v>
      </c>
      <c r="CD159" s="35">
        <v>0</v>
      </c>
      <c r="CE159" s="35">
        <v>0</v>
      </c>
      <c r="CF159" s="35">
        <v>0</v>
      </c>
      <c r="CG159" s="35">
        <v>0</v>
      </c>
      <c r="CH159" s="35">
        <v>0</v>
      </c>
      <c r="CI159" s="35">
        <v>0</v>
      </c>
      <c r="CJ159" s="35">
        <v>0</v>
      </c>
      <c r="CK159" s="35">
        <v>0</v>
      </c>
      <c r="CL159" s="35">
        <v>0</v>
      </c>
      <c r="CM159" s="35">
        <v>0</v>
      </c>
      <c r="CN159" s="35">
        <v>0</v>
      </c>
      <c r="CO159" s="35" t="s">
        <v>193</v>
      </c>
      <c r="CP159" s="35" t="s">
        <v>193</v>
      </c>
      <c r="CQ159" s="35" t="s">
        <v>193</v>
      </c>
      <c r="CR159" s="35" t="s">
        <v>193</v>
      </c>
      <c r="CS159" s="35" t="s">
        <v>193</v>
      </c>
      <c r="CT159" s="35" t="s">
        <v>193</v>
      </c>
      <c r="CU159" s="35">
        <v>0</v>
      </c>
      <c r="CV159" s="35">
        <v>0</v>
      </c>
      <c r="CW159" s="35">
        <v>0</v>
      </c>
      <c r="CX159" s="35">
        <v>0</v>
      </c>
      <c r="CY159" s="35">
        <v>0</v>
      </c>
      <c r="CZ159" s="35">
        <v>0</v>
      </c>
      <c r="DA159" s="35">
        <v>0</v>
      </c>
      <c r="DB159" s="35">
        <v>0</v>
      </c>
      <c r="DC159" s="35">
        <v>0</v>
      </c>
      <c r="DD159" s="35">
        <v>0</v>
      </c>
      <c r="DE159" s="35">
        <v>0</v>
      </c>
      <c r="DF159" s="35">
        <v>0</v>
      </c>
    </row>
    <row r="160" spans="1:110" ht="225">
      <c r="A160" s="25" t="s">
        <v>179</v>
      </c>
      <c r="B160" s="50" t="s">
        <v>291</v>
      </c>
      <c r="C160" s="51" t="s">
        <v>307</v>
      </c>
      <c r="D160" s="46" t="s">
        <v>308</v>
      </c>
      <c r="E160" s="35">
        <v>0</v>
      </c>
      <c r="F160" s="35">
        <v>0</v>
      </c>
      <c r="G160" s="35">
        <v>0</v>
      </c>
      <c r="H160" s="35">
        <v>0</v>
      </c>
      <c r="I160" s="35">
        <v>0</v>
      </c>
      <c r="J160" s="35">
        <v>0</v>
      </c>
      <c r="K160" s="35">
        <v>0</v>
      </c>
      <c r="L160" s="35">
        <v>0</v>
      </c>
      <c r="M160" s="35">
        <v>0</v>
      </c>
      <c r="N160" s="35">
        <v>0</v>
      </c>
      <c r="O160" s="35">
        <v>0</v>
      </c>
      <c r="P160" s="35">
        <v>0</v>
      </c>
      <c r="Q160" s="35">
        <v>0</v>
      </c>
      <c r="R160" s="35">
        <v>0</v>
      </c>
      <c r="S160" s="35">
        <v>0</v>
      </c>
      <c r="T160" s="35">
        <v>0</v>
      </c>
      <c r="U160" s="35">
        <v>0</v>
      </c>
      <c r="V160" s="35">
        <v>0</v>
      </c>
      <c r="W160" s="35">
        <v>0</v>
      </c>
      <c r="X160" s="35">
        <v>0</v>
      </c>
      <c r="Y160" s="35">
        <v>0</v>
      </c>
      <c r="Z160" s="35">
        <v>0</v>
      </c>
      <c r="AA160" s="35">
        <v>0</v>
      </c>
      <c r="AB160" s="35">
        <v>0</v>
      </c>
      <c r="AC160" s="35">
        <v>0</v>
      </c>
      <c r="AD160" s="35">
        <v>0</v>
      </c>
      <c r="AE160" s="35">
        <v>0</v>
      </c>
      <c r="AF160" s="35">
        <v>0</v>
      </c>
      <c r="AG160" s="35">
        <v>0</v>
      </c>
      <c r="AH160" s="35">
        <v>0</v>
      </c>
      <c r="AI160" s="35">
        <v>0</v>
      </c>
      <c r="AJ160" s="35">
        <v>0</v>
      </c>
      <c r="AK160" s="35" t="s">
        <v>193</v>
      </c>
      <c r="AL160" s="35" t="s">
        <v>193</v>
      </c>
      <c r="AM160" s="35" t="s">
        <v>193</v>
      </c>
      <c r="AN160" s="35" t="s">
        <v>193</v>
      </c>
      <c r="AO160" s="35" t="s">
        <v>193</v>
      </c>
      <c r="AP160" s="35" t="s">
        <v>193</v>
      </c>
      <c r="AQ160" s="35" t="s">
        <v>193</v>
      </c>
      <c r="AR160" s="35" t="s">
        <v>193</v>
      </c>
      <c r="AS160" s="35">
        <v>0</v>
      </c>
      <c r="AT160" s="35">
        <v>0</v>
      </c>
      <c r="AU160" s="35">
        <v>0</v>
      </c>
      <c r="AV160" s="35">
        <v>0</v>
      </c>
      <c r="AW160" s="35">
        <v>0</v>
      </c>
      <c r="AX160" s="35">
        <v>0</v>
      </c>
      <c r="AY160" s="35">
        <v>0</v>
      </c>
      <c r="AZ160" s="35">
        <v>0</v>
      </c>
      <c r="BA160" s="35">
        <v>0</v>
      </c>
      <c r="BB160" s="35">
        <v>0</v>
      </c>
      <c r="BC160" s="35">
        <v>0</v>
      </c>
      <c r="BD160" s="35">
        <v>0</v>
      </c>
      <c r="BE160" s="35">
        <v>0</v>
      </c>
      <c r="BF160" s="35">
        <v>0</v>
      </c>
      <c r="BG160" s="35">
        <v>0</v>
      </c>
      <c r="BH160" s="35">
        <v>0</v>
      </c>
      <c r="BI160" s="35">
        <v>0</v>
      </c>
      <c r="BJ160" s="35">
        <v>0</v>
      </c>
      <c r="BK160" s="35">
        <v>0</v>
      </c>
      <c r="BL160" s="35">
        <v>0</v>
      </c>
      <c r="BM160" s="35">
        <v>0</v>
      </c>
      <c r="BN160" s="35">
        <v>0</v>
      </c>
      <c r="BO160" s="35">
        <v>0</v>
      </c>
      <c r="BP160" s="35">
        <v>0</v>
      </c>
      <c r="BQ160" s="35">
        <v>0</v>
      </c>
      <c r="BR160" s="35">
        <v>0</v>
      </c>
      <c r="BS160" s="35">
        <v>0</v>
      </c>
      <c r="BT160" s="35">
        <v>0</v>
      </c>
      <c r="BU160" s="35">
        <v>0</v>
      </c>
      <c r="BV160" s="35">
        <v>0</v>
      </c>
      <c r="BW160" s="35">
        <v>0</v>
      </c>
      <c r="BX160" s="35">
        <v>0</v>
      </c>
      <c r="BY160" s="35">
        <v>0</v>
      </c>
      <c r="BZ160" s="35">
        <v>0</v>
      </c>
      <c r="CA160" s="35">
        <v>0</v>
      </c>
      <c r="CB160" s="35">
        <v>0</v>
      </c>
      <c r="CC160" s="35">
        <v>0</v>
      </c>
      <c r="CD160" s="35">
        <v>0</v>
      </c>
      <c r="CE160" s="35">
        <v>0</v>
      </c>
      <c r="CF160" s="35">
        <v>0</v>
      </c>
      <c r="CG160" s="35">
        <v>0</v>
      </c>
      <c r="CH160" s="35">
        <v>0</v>
      </c>
      <c r="CI160" s="35">
        <v>0</v>
      </c>
      <c r="CJ160" s="35">
        <v>0</v>
      </c>
      <c r="CK160" s="35">
        <v>0</v>
      </c>
      <c r="CL160" s="35">
        <v>0</v>
      </c>
      <c r="CM160" s="35">
        <v>0</v>
      </c>
      <c r="CN160" s="35">
        <v>0</v>
      </c>
      <c r="CO160" s="35" t="s">
        <v>193</v>
      </c>
      <c r="CP160" s="35" t="s">
        <v>193</v>
      </c>
      <c r="CQ160" s="35" t="s">
        <v>193</v>
      </c>
      <c r="CR160" s="35" t="s">
        <v>193</v>
      </c>
      <c r="CS160" s="35" t="s">
        <v>193</v>
      </c>
      <c r="CT160" s="35" t="s">
        <v>193</v>
      </c>
      <c r="CU160" s="35">
        <v>0</v>
      </c>
      <c r="CV160" s="35">
        <v>0</v>
      </c>
      <c r="CW160" s="35">
        <v>0</v>
      </c>
      <c r="CX160" s="35">
        <v>0</v>
      </c>
      <c r="CY160" s="35">
        <v>0</v>
      </c>
      <c r="CZ160" s="35">
        <v>0</v>
      </c>
      <c r="DA160" s="35">
        <v>0</v>
      </c>
      <c r="DB160" s="35">
        <v>0</v>
      </c>
      <c r="DC160" s="35">
        <v>0</v>
      </c>
      <c r="DD160" s="35">
        <v>0</v>
      </c>
      <c r="DE160" s="35">
        <v>0</v>
      </c>
      <c r="DF160" s="35">
        <v>0</v>
      </c>
    </row>
    <row r="161" spans="1:110" ht="112.5">
      <c r="A161" s="25" t="s">
        <v>179</v>
      </c>
      <c r="B161" s="50" t="s">
        <v>291</v>
      </c>
      <c r="C161" s="51" t="s">
        <v>309</v>
      </c>
      <c r="D161" s="46" t="s">
        <v>310</v>
      </c>
      <c r="E161" s="35">
        <v>0</v>
      </c>
      <c r="F161" s="35">
        <v>0</v>
      </c>
      <c r="G161" s="35">
        <v>0</v>
      </c>
      <c r="H161" s="35">
        <v>0</v>
      </c>
      <c r="I161" s="35">
        <v>0</v>
      </c>
      <c r="J161" s="35">
        <v>0</v>
      </c>
      <c r="K161" s="35">
        <v>0</v>
      </c>
      <c r="L161" s="35">
        <v>0</v>
      </c>
      <c r="M161" s="35">
        <v>0</v>
      </c>
      <c r="N161" s="35">
        <v>0</v>
      </c>
      <c r="O161" s="35">
        <v>0</v>
      </c>
      <c r="P161" s="35">
        <v>0</v>
      </c>
      <c r="Q161" s="35">
        <v>0</v>
      </c>
      <c r="R161" s="35">
        <v>0</v>
      </c>
      <c r="S161" s="35">
        <v>0</v>
      </c>
      <c r="T161" s="35">
        <v>0</v>
      </c>
      <c r="U161" s="35">
        <v>0</v>
      </c>
      <c r="V161" s="35">
        <v>0</v>
      </c>
      <c r="W161" s="35">
        <v>0</v>
      </c>
      <c r="X161" s="35">
        <v>0</v>
      </c>
      <c r="Y161" s="35">
        <v>0</v>
      </c>
      <c r="Z161" s="35">
        <v>0</v>
      </c>
      <c r="AA161" s="35">
        <v>0</v>
      </c>
      <c r="AB161" s="35">
        <v>0</v>
      </c>
      <c r="AC161" s="35">
        <v>0</v>
      </c>
      <c r="AD161" s="35">
        <v>0</v>
      </c>
      <c r="AE161" s="35">
        <v>0</v>
      </c>
      <c r="AF161" s="35">
        <v>0</v>
      </c>
      <c r="AG161" s="35">
        <v>0</v>
      </c>
      <c r="AH161" s="35">
        <v>0</v>
      </c>
      <c r="AI161" s="35">
        <v>0</v>
      </c>
      <c r="AJ161" s="35">
        <v>0</v>
      </c>
      <c r="AK161" s="35" t="s">
        <v>193</v>
      </c>
      <c r="AL161" s="35" t="s">
        <v>193</v>
      </c>
      <c r="AM161" s="35" t="s">
        <v>193</v>
      </c>
      <c r="AN161" s="35" t="s">
        <v>193</v>
      </c>
      <c r="AO161" s="35" t="s">
        <v>193</v>
      </c>
      <c r="AP161" s="35" t="s">
        <v>193</v>
      </c>
      <c r="AQ161" s="35" t="s">
        <v>193</v>
      </c>
      <c r="AR161" s="35" t="s">
        <v>193</v>
      </c>
      <c r="AS161" s="35">
        <v>0</v>
      </c>
      <c r="AT161" s="35">
        <v>0</v>
      </c>
      <c r="AU161" s="35">
        <v>0</v>
      </c>
      <c r="AV161" s="35">
        <v>0</v>
      </c>
      <c r="AW161" s="35">
        <v>0</v>
      </c>
      <c r="AX161" s="35">
        <v>0</v>
      </c>
      <c r="AY161" s="35">
        <v>0</v>
      </c>
      <c r="AZ161" s="35">
        <v>0</v>
      </c>
      <c r="BA161" s="35">
        <v>0</v>
      </c>
      <c r="BB161" s="35">
        <v>0</v>
      </c>
      <c r="BC161" s="35">
        <v>0</v>
      </c>
      <c r="BD161" s="35">
        <v>0</v>
      </c>
      <c r="BE161" s="35">
        <v>0</v>
      </c>
      <c r="BF161" s="35">
        <v>0</v>
      </c>
      <c r="BG161" s="35">
        <v>0</v>
      </c>
      <c r="BH161" s="35">
        <v>0</v>
      </c>
      <c r="BI161" s="35">
        <v>0</v>
      </c>
      <c r="BJ161" s="35">
        <v>0</v>
      </c>
      <c r="BK161" s="35">
        <v>0</v>
      </c>
      <c r="BL161" s="35">
        <v>0</v>
      </c>
      <c r="BM161" s="35">
        <v>0</v>
      </c>
      <c r="BN161" s="35">
        <v>0</v>
      </c>
      <c r="BO161" s="35">
        <v>0</v>
      </c>
      <c r="BP161" s="35">
        <v>0</v>
      </c>
      <c r="BQ161" s="35">
        <v>0</v>
      </c>
      <c r="BR161" s="35">
        <v>0</v>
      </c>
      <c r="BS161" s="35">
        <v>0</v>
      </c>
      <c r="BT161" s="35">
        <v>0</v>
      </c>
      <c r="BU161" s="35">
        <v>0</v>
      </c>
      <c r="BV161" s="35">
        <v>0</v>
      </c>
      <c r="BW161" s="35">
        <v>0</v>
      </c>
      <c r="BX161" s="35">
        <v>0</v>
      </c>
      <c r="BY161" s="35">
        <v>0</v>
      </c>
      <c r="BZ161" s="35">
        <v>0</v>
      </c>
      <c r="CA161" s="35">
        <v>0</v>
      </c>
      <c r="CB161" s="35">
        <v>0</v>
      </c>
      <c r="CC161" s="35">
        <v>0</v>
      </c>
      <c r="CD161" s="35">
        <v>0</v>
      </c>
      <c r="CE161" s="35">
        <v>0</v>
      </c>
      <c r="CF161" s="35">
        <v>0</v>
      </c>
      <c r="CG161" s="35">
        <v>0</v>
      </c>
      <c r="CH161" s="35">
        <v>0</v>
      </c>
      <c r="CI161" s="35">
        <v>0</v>
      </c>
      <c r="CJ161" s="35">
        <v>0</v>
      </c>
      <c r="CK161" s="35">
        <v>0</v>
      </c>
      <c r="CL161" s="35">
        <v>0</v>
      </c>
      <c r="CM161" s="35">
        <v>0</v>
      </c>
      <c r="CN161" s="35">
        <v>0</v>
      </c>
      <c r="CO161" s="35" t="s">
        <v>193</v>
      </c>
      <c r="CP161" s="35" t="s">
        <v>193</v>
      </c>
      <c r="CQ161" s="35" t="s">
        <v>193</v>
      </c>
      <c r="CR161" s="35" t="s">
        <v>193</v>
      </c>
      <c r="CS161" s="35" t="s">
        <v>193</v>
      </c>
      <c r="CT161" s="35" t="s">
        <v>193</v>
      </c>
      <c r="CU161" s="35">
        <v>0</v>
      </c>
      <c r="CV161" s="35">
        <v>0</v>
      </c>
      <c r="CW161" s="35">
        <v>0</v>
      </c>
      <c r="CX161" s="35">
        <v>0</v>
      </c>
      <c r="CY161" s="35">
        <v>0</v>
      </c>
      <c r="CZ161" s="35">
        <v>0</v>
      </c>
      <c r="DA161" s="35">
        <v>0</v>
      </c>
      <c r="DB161" s="35">
        <v>0</v>
      </c>
      <c r="DC161" s="35">
        <v>0</v>
      </c>
      <c r="DD161" s="35">
        <v>0</v>
      </c>
      <c r="DE161" s="35">
        <v>0</v>
      </c>
      <c r="DF161" s="35">
        <v>0</v>
      </c>
    </row>
    <row r="162" spans="1:110" ht="225">
      <c r="A162" s="25" t="s">
        <v>179</v>
      </c>
      <c r="B162" s="50" t="s">
        <v>291</v>
      </c>
      <c r="C162" s="51" t="s">
        <v>311</v>
      </c>
      <c r="D162" s="46" t="s">
        <v>312</v>
      </c>
      <c r="E162" s="35">
        <v>0</v>
      </c>
      <c r="F162" s="35">
        <v>0</v>
      </c>
      <c r="G162" s="35">
        <v>0</v>
      </c>
      <c r="H162" s="35">
        <v>0</v>
      </c>
      <c r="I162" s="35">
        <v>0</v>
      </c>
      <c r="J162" s="35">
        <v>0</v>
      </c>
      <c r="K162" s="35">
        <v>0</v>
      </c>
      <c r="L162" s="35">
        <v>0</v>
      </c>
      <c r="M162" s="35">
        <v>0</v>
      </c>
      <c r="N162" s="35">
        <v>0</v>
      </c>
      <c r="O162" s="35">
        <v>0</v>
      </c>
      <c r="P162" s="35">
        <v>0</v>
      </c>
      <c r="Q162" s="35">
        <v>0</v>
      </c>
      <c r="R162" s="35">
        <v>0</v>
      </c>
      <c r="S162" s="35">
        <v>0</v>
      </c>
      <c r="T162" s="35">
        <v>0</v>
      </c>
      <c r="U162" s="35">
        <v>0</v>
      </c>
      <c r="V162" s="35">
        <v>0</v>
      </c>
      <c r="W162" s="35">
        <v>0</v>
      </c>
      <c r="X162" s="35">
        <v>0</v>
      </c>
      <c r="Y162" s="35">
        <v>0</v>
      </c>
      <c r="Z162" s="35">
        <v>0</v>
      </c>
      <c r="AA162" s="35">
        <v>0</v>
      </c>
      <c r="AB162" s="35">
        <v>0</v>
      </c>
      <c r="AC162" s="35">
        <v>0</v>
      </c>
      <c r="AD162" s="35">
        <v>0</v>
      </c>
      <c r="AE162" s="35">
        <v>0</v>
      </c>
      <c r="AF162" s="35">
        <v>0</v>
      </c>
      <c r="AG162" s="35">
        <v>0</v>
      </c>
      <c r="AH162" s="35">
        <v>0</v>
      </c>
      <c r="AI162" s="35">
        <v>0</v>
      </c>
      <c r="AJ162" s="35">
        <v>0</v>
      </c>
      <c r="AK162" s="35" t="s">
        <v>193</v>
      </c>
      <c r="AL162" s="35" t="s">
        <v>193</v>
      </c>
      <c r="AM162" s="35" t="s">
        <v>193</v>
      </c>
      <c r="AN162" s="35" t="s">
        <v>193</v>
      </c>
      <c r="AO162" s="35" t="s">
        <v>193</v>
      </c>
      <c r="AP162" s="35" t="s">
        <v>193</v>
      </c>
      <c r="AQ162" s="35" t="s">
        <v>193</v>
      </c>
      <c r="AR162" s="35" t="s">
        <v>193</v>
      </c>
      <c r="AS162" s="35">
        <v>0</v>
      </c>
      <c r="AT162" s="35">
        <v>0</v>
      </c>
      <c r="AU162" s="35">
        <v>0</v>
      </c>
      <c r="AV162" s="35">
        <v>0</v>
      </c>
      <c r="AW162" s="35">
        <v>0</v>
      </c>
      <c r="AX162" s="35">
        <v>0</v>
      </c>
      <c r="AY162" s="35">
        <v>0</v>
      </c>
      <c r="AZ162" s="35">
        <v>0</v>
      </c>
      <c r="BA162" s="35">
        <v>0</v>
      </c>
      <c r="BB162" s="35">
        <v>0</v>
      </c>
      <c r="BC162" s="35">
        <v>0</v>
      </c>
      <c r="BD162" s="35">
        <v>0</v>
      </c>
      <c r="BE162" s="35">
        <v>0</v>
      </c>
      <c r="BF162" s="35">
        <v>0</v>
      </c>
      <c r="BG162" s="35">
        <v>0</v>
      </c>
      <c r="BH162" s="35">
        <v>0</v>
      </c>
      <c r="BI162" s="35">
        <v>0</v>
      </c>
      <c r="BJ162" s="35">
        <v>0</v>
      </c>
      <c r="BK162" s="35">
        <v>0</v>
      </c>
      <c r="BL162" s="35">
        <v>0</v>
      </c>
      <c r="BM162" s="35">
        <v>0</v>
      </c>
      <c r="BN162" s="35">
        <v>0</v>
      </c>
      <c r="BO162" s="35">
        <v>0</v>
      </c>
      <c r="BP162" s="35">
        <v>0</v>
      </c>
      <c r="BQ162" s="35">
        <v>0</v>
      </c>
      <c r="BR162" s="35">
        <v>0</v>
      </c>
      <c r="BS162" s="35">
        <v>0</v>
      </c>
      <c r="BT162" s="35">
        <v>0</v>
      </c>
      <c r="BU162" s="35">
        <v>0</v>
      </c>
      <c r="BV162" s="35">
        <v>0</v>
      </c>
      <c r="BW162" s="35">
        <v>0</v>
      </c>
      <c r="BX162" s="35">
        <v>0</v>
      </c>
      <c r="BY162" s="35">
        <v>0</v>
      </c>
      <c r="BZ162" s="35">
        <v>0</v>
      </c>
      <c r="CA162" s="35">
        <v>0</v>
      </c>
      <c r="CB162" s="35">
        <v>0</v>
      </c>
      <c r="CC162" s="35">
        <v>0</v>
      </c>
      <c r="CD162" s="35">
        <v>0</v>
      </c>
      <c r="CE162" s="35">
        <v>0</v>
      </c>
      <c r="CF162" s="35">
        <v>0</v>
      </c>
      <c r="CG162" s="35">
        <v>0</v>
      </c>
      <c r="CH162" s="35">
        <v>0</v>
      </c>
      <c r="CI162" s="35">
        <v>0</v>
      </c>
      <c r="CJ162" s="35">
        <v>0</v>
      </c>
      <c r="CK162" s="35">
        <v>0</v>
      </c>
      <c r="CL162" s="35">
        <v>0</v>
      </c>
      <c r="CM162" s="35">
        <v>0</v>
      </c>
      <c r="CN162" s="35">
        <v>0</v>
      </c>
      <c r="CO162" s="35" t="s">
        <v>193</v>
      </c>
      <c r="CP162" s="35" t="s">
        <v>193</v>
      </c>
      <c r="CQ162" s="35" t="s">
        <v>193</v>
      </c>
      <c r="CR162" s="35" t="s">
        <v>193</v>
      </c>
      <c r="CS162" s="35" t="s">
        <v>193</v>
      </c>
      <c r="CT162" s="35" t="s">
        <v>193</v>
      </c>
      <c r="CU162" s="35">
        <v>0</v>
      </c>
      <c r="CV162" s="35">
        <v>0</v>
      </c>
      <c r="CW162" s="35">
        <v>0</v>
      </c>
      <c r="CX162" s="35">
        <v>0</v>
      </c>
      <c r="CY162" s="35">
        <v>0</v>
      </c>
      <c r="CZ162" s="35">
        <v>0</v>
      </c>
      <c r="DA162" s="35">
        <v>0</v>
      </c>
      <c r="DB162" s="35">
        <v>0</v>
      </c>
      <c r="DC162" s="35">
        <v>0</v>
      </c>
      <c r="DD162" s="35">
        <v>0</v>
      </c>
      <c r="DE162" s="35">
        <v>0</v>
      </c>
      <c r="DF162" s="35">
        <v>0</v>
      </c>
    </row>
    <row r="163" spans="1:110" ht="112.5">
      <c r="A163" s="25" t="s">
        <v>179</v>
      </c>
      <c r="B163" s="50" t="s">
        <v>291</v>
      </c>
      <c r="C163" s="51" t="s">
        <v>313</v>
      </c>
      <c r="D163" s="46" t="s">
        <v>314</v>
      </c>
      <c r="E163" s="35">
        <v>0</v>
      </c>
      <c r="F163" s="35">
        <v>0</v>
      </c>
      <c r="G163" s="35">
        <v>0</v>
      </c>
      <c r="H163" s="35">
        <v>0</v>
      </c>
      <c r="I163" s="35">
        <v>0</v>
      </c>
      <c r="J163" s="35">
        <v>0</v>
      </c>
      <c r="K163" s="35">
        <v>0</v>
      </c>
      <c r="L163" s="35">
        <v>0</v>
      </c>
      <c r="M163" s="35">
        <v>0</v>
      </c>
      <c r="N163" s="35">
        <v>0</v>
      </c>
      <c r="O163" s="35">
        <v>0</v>
      </c>
      <c r="P163" s="35">
        <v>0</v>
      </c>
      <c r="Q163" s="35">
        <v>0</v>
      </c>
      <c r="R163" s="35">
        <v>0</v>
      </c>
      <c r="S163" s="35">
        <v>0</v>
      </c>
      <c r="T163" s="35">
        <v>0</v>
      </c>
      <c r="U163" s="35">
        <v>0</v>
      </c>
      <c r="V163" s="35">
        <v>0</v>
      </c>
      <c r="W163" s="35">
        <v>0</v>
      </c>
      <c r="X163" s="35">
        <v>0</v>
      </c>
      <c r="Y163" s="35">
        <v>0</v>
      </c>
      <c r="Z163" s="35">
        <v>0</v>
      </c>
      <c r="AA163" s="35">
        <v>0</v>
      </c>
      <c r="AB163" s="35">
        <v>0</v>
      </c>
      <c r="AC163" s="35">
        <v>0</v>
      </c>
      <c r="AD163" s="35">
        <v>0</v>
      </c>
      <c r="AE163" s="35">
        <v>0</v>
      </c>
      <c r="AF163" s="35">
        <v>0</v>
      </c>
      <c r="AG163" s="35">
        <v>0</v>
      </c>
      <c r="AH163" s="35">
        <v>0</v>
      </c>
      <c r="AI163" s="35">
        <v>0</v>
      </c>
      <c r="AJ163" s="35">
        <v>0</v>
      </c>
      <c r="AK163" s="35" t="s">
        <v>193</v>
      </c>
      <c r="AL163" s="35" t="s">
        <v>193</v>
      </c>
      <c r="AM163" s="35" t="s">
        <v>193</v>
      </c>
      <c r="AN163" s="35" t="s">
        <v>193</v>
      </c>
      <c r="AO163" s="35" t="s">
        <v>193</v>
      </c>
      <c r="AP163" s="35" t="s">
        <v>193</v>
      </c>
      <c r="AQ163" s="35" t="s">
        <v>193</v>
      </c>
      <c r="AR163" s="35" t="s">
        <v>193</v>
      </c>
      <c r="AS163" s="35">
        <v>0</v>
      </c>
      <c r="AT163" s="35">
        <v>0</v>
      </c>
      <c r="AU163" s="35">
        <v>0</v>
      </c>
      <c r="AV163" s="35">
        <v>0</v>
      </c>
      <c r="AW163" s="35">
        <v>0</v>
      </c>
      <c r="AX163" s="35">
        <v>0</v>
      </c>
      <c r="AY163" s="35">
        <v>0</v>
      </c>
      <c r="AZ163" s="35">
        <v>0</v>
      </c>
      <c r="BA163" s="35">
        <v>0</v>
      </c>
      <c r="BB163" s="35">
        <v>0</v>
      </c>
      <c r="BC163" s="35">
        <v>0</v>
      </c>
      <c r="BD163" s="35">
        <v>0</v>
      </c>
      <c r="BE163" s="35">
        <v>0</v>
      </c>
      <c r="BF163" s="35">
        <v>0</v>
      </c>
      <c r="BG163" s="35">
        <v>0</v>
      </c>
      <c r="BH163" s="35">
        <v>0</v>
      </c>
      <c r="BI163" s="35">
        <v>0</v>
      </c>
      <c r="BJ163" s="35">
        <v>0</v>
      </c>
      <c r="BK163" s="35">
        <v>0</v>
      </c>
      <c r="BL163" s="35">
        <v>0</v>
      </c>
      <c r="BM163" s="35">
        <v>0</v>
      </c>
      <c r="BN163" s="35">
        <v>0</v>
      </c>
      <c r="BO163" s="35">
        <v>0</v>
      </c>
      <c r="BP163" s="35">
        <v>0</v>
      </c>
      <c r="BQ163" s="35">
        <v>0</v>
      </c>
      <c r="BR163" s="35">
        <v>0</v>
      </c>
      <c r="BS163" s="35">
        <v>0</v>
      </c>
      <c r="BT163" s="35">
        <v>0</v>
      </c>
      <c r="BU163" s="35">
        <v>0</v>
      </c>
      <c r="BV163" s="35">
        <v>0</v>
      </c>
      <c r="BW163" s="35">
        <v>0</v>
      </c>
      <c r="BX163" s="35">
        <v>0</v>
      </c>
      <c r="BY163" s="35">
        <v>0</v>
      </c>
      <c r="BZ163" s="35">
        <v>0</v>
      </c>
      <c r="CA163" s="35">
        <v>0</v>
      </c>
      <c r="CB163" s="35">
        <v>0</v>
      </c>
      <c r="CC163" s="35">
        <v>0</v>
      </c>
      <c r="CD163" s="35">
        <v>0</v>
      </c>
      <c r="CE163" s="35">
        <v>0</v>
      </c>
      <c r="CF163" s="35">
        <v>0</v>
      </c>
      <c r="CG163" s="35">
        <v>0</v>
      </c>
      <c r="CH163" s="35">
        <v>0</v>
      </c>
      <c r="CI163" s="35">
        <v>0</v>
      </c>
      <c r="CJ163" s="35">
        <v>0</v>
      </c>
      <c r="CK163" s="35">
        <v>0</v>
      </c>
      <c r="CL163" s="35">
        <v>0</v>
      </c>
      <c r="CM163" s="35">
        <v>0</v>
      </c>
      <c r="CN163" s="35">
        <v>0</v>
      </c>
      <c r="CO163" s="35" t="s">
        <v>193</v>
      </c>
      <c r="CP163" s="35" t="s">
        <v>193</v>
      </c>
      <c r="CQ163" s="35" t="s">
        <v>193</v>
      </c>
      <c r="CR163" s="35" t="s">
        <v>193</v>
      </c>
      <c r="CS163" s="35" t="s">
        <v>193</v>
      </c>
      <c r="CT163" s="35" t="s">
        <v>193</v>
      </c>
      <c r="CU163" s="35">
        <v>0</v>
      </c>
      <c r="CV163" s="35">
        <v>0</v>
      </c>
      <c r="CW163" s="35">
        <v>0</v>
      </c>
      <c r="CX163" s="35">
        <v>0</v>
      </c>
      <c r="CY163" s="35">
        <v>0</v>
      </c>
      <c r="CZ163" s="35">
        <v>0</v>
      </c>
      <c r="DA163" s="35">
        <v>0</v>
      </c>
      <c r="DB163" s="35">
        <v>0</v>
      </c>
      <c r="DC163" s="35">
        <v>0</v>
      </c>
      <c r="DD163" s="35">
        <v>0</v>
      </c>
      <c r="DE163" s="35">
        <v>0</v>
      </c>
      <c r="DF163" s="35">
        <v>0</v>
      </c>
    </row>
    <row r="164" spans="1:110" ht="206.25">
      <c r="A164" s="25" t="s">
        <v>179</v>
      </c>
      <c r="B164" s="50" t="s">
        <v>291</v>
      </c>
      <c r="C164" s="51" t="s">
        <v>315</v>
      </c>
      <c r="D164" s="46" t="s">
        <v>316</v>
      </c>
      <c r="E164" s="35">
        <v>0</v>
      </c>
      <c r="F164" s="35">
        <v>0</v>
      </c>
      <c r="G164" s="35">
        <v>0</v>
      </c>
      <c r="H164" s="35">
        <v>0</v>
      </c>
      <c r="I164" s="35">
        <v>0</v>
      </c>
      <c r="J164" s="35">
        <v>0</v>
      </c>
      <c r="K164" s="35">
        <v>0</v>
      </c>
      <c r="L164" s="35">
        <v>0</v>
      </c>
      <c r="M164" s="35">
        <v>0</v>
      </c>
      <c r="N164" s="35">
        <v>0</v>
      </c>
      <c r="O164" s="35">
        <v>0</v>
      </c>
      <c r="P164" s="35">
        <v>0</v>
      </c>
      <c r="Q164" s="35">
        <v>0</v>
      </c>
      <c r="R164" s="35">
        <v>0</v>
      </c>
      <c r="S164" s="35">
        <v>0</v>
      </c>
      <c r="T164" s="35">
        <v>0</v>
      </c>
      <c r="U164" s="35">
        <v>0</v>
      </c>
      <c r="V164" s="35">
        <v>0</v>
      </c>
      <c r="W164" s="35">
        <v>0</v>
      </c>
      <c r="X164" s="35">
        <v>0</v>
      </c>
      <c r="Y164" s="35">
        <v>0</v>
      </c>
      <c r="Z164" s="35">
        <v>0</v>
      </c>
      <c r="AA164" s="35">
        <v>0</v>
      </c>
      <c r="AB164" s="35">
        <v>0</v>
      </c>
      <c r="AC164" s="35">
        <v>0</v>
      </c>
      <c r="AD164" s="35">
        <v>0</v>
      </c>
      <c r="AE164" s="35">
        <v>0</v>
      </c>
      <c r="AF164" s="35">
        <v>0</v>
      </c>
      <c r="AG164" s="35">
        <v>0</v>
      </c>
      <c r="AH164" s="35">
        <v>0</v>
      </c>
      <c r="AI164" s="35">
        <v>0</v>
      </c>
      <c r="AJ164" s="35">
        <v>0</v>
      </c>
      <c r="AK164" s="35" t="s">
        <v>193</v>
      </c>
      <c r="AL164" s="35" t="s">
        <v>193</v>
      </c>
      <c r="AM164" s="35" t="s">
        <v>193</v>
      </c>
      <c r="AN164" s="35" t="s">
        <v>193</v>
      </c>
      <c r="AO164" s="35" t="s">
        <v>193</v>
      </c>
      <c r="AP164" s="35" t="s">
        <v>193</v>
      </c>
      <c r="AQ164" s="35" t="s">
        <v>193</v>
      </c>
      <c r="AR164" s="35" t="s">
        <v>193</v>
      </c>
      <c r="AS164" s="35">
        <v>0</v>
      </c>
      <c r="AT164" s="35">
        <v>0</v>
      </c>
      <c r="AU164" s="35">
        <v>0</v>
      </c>
      <c r="AV164" s="35">
        <v>0</v>
      </c>
      <c r="AW164" s="35">
        <v>0</v>
      </c>
      <c r="AX164" s="35">
        <v>0</v>
      </c>
      <c r="AY164" s="35">
        <v>0</v>
      </c>
      <c r="AZ164" s="35">
        <v>0</v>
      </c>
      <c r="BA164" s="35">
        <v>0</v>
      </c>
      <c r="BB164" s="35">
        <v>0</v>
      </c>
      <c r="BC164" s="35">
        <v>0</v>
      </c>
      <c r="BD164" s="35">
        <v>0</v>
      </c>
      <c r="BE164" s="35">
        <v>0</v>
      </c>
      <c r="BF164" s="35">
        <v>0</v>
      </c>
      <c r="BG164" s="35">
        <v>0</v>
      </c>
      <c r="BH164" s="35">
        <v>0</v>
      </c>
      <c r="BI164" s="35">
        <v>0</v>
      </c>
      <c r="BJ164" s="35">
        <v>0</v>
      </c>
      <c r="BK164" s="35">
        <v>0</v>
      </c>
      <c r="BL164" s="35">
        <v>0</v>
      </c>
      <c r="BM164" s="35">
        <v>0</v>
      </c>
      <c r="BN164" s="35">
        <v>0</v>
      </c>
      <c r="BO164" s="35">
        <v>0</v>
      </c>
      <c r="BP164" s="35">
        <v>0</v>
      </c>
      <c r="BQ164" s="35">
        <v>0</v>
      </c>
      <c r="BR164" s="35">
        <v>0</v>
      </c>
      <c r="BS164" s="35">
        <v>0</v>
      </c>
      <c r="BT164" s="35">
        <v>0</v>
      </c>
      <c r="BU164" s="35">
        <v>0</v>
      </c>
      <c r="BV164" s="35">
        <v>0</v>
      </c>
      <c r="BW164" s="35">
        <v>0</v>
      </c>
      <c r="BX164" s="35">
        <v>0</v>
      </c>
      <c r="BY164" s="35">
        <v>0</v>
      </c>
      <c r="BZ164" s="35">
        <v>0</v>
      </c>
      <c r="CA164" s="35">
        <v>0</v>
      </c>
      <c r="CB164" s="35">
        <v>0</v>
      </c>
      <c r="CC164" s="35">
        <v>0</v>
      </c>
      <c r="CD164" s="35">
        <v>0</v>
      </c>
      <c r="CE164" s="35">
        <v>0</v>
      </c>
      <c r="CF164" s="35">
        <v>0</v>
      </c>
      <c r="CG164" s="35">
        <v>0</v>
      </c>
      <c r="CH164" s="35">
        <v>0</v>
      </c>
      <c r="CI164" s="35">
        <v>0</v>
      </c>
      <c r="CJ164" s="35">
        <v>0</v>
      </c>
      <c r="CK164" s="35">
        <v>0</v>
      </c>
      <c r="CL164" s="35">
        <v>0</v>
      </c>
      <c r="CM164" s="35">
        <v>0</v>
      </c>
      <c r="CN164" s="35">
        <v>0</v>
      </c>
      <c r="CO164" s="35" t="s">
        <v>193</v>
      </c>
      <c r="CP164" s="35" t="s">
        <v>193</v>
      </c>
      <c r="CQ164" s="35" t="s">
        <v>193</v>
      </c>
      <c r="CR164" s="35" t="s">
        <v>193</v>
      </c>
      <c r="CS164" s="35" t="s">
        <v>193</v>
      </c>
      <c r="CT164" s="35" t="s">
        <v>193</v>
      </c>
      <c r="CU164" s="35">
        <v>0</v>
      </c>
      <c r="CV164" s="35">
        <v>0</v>
      </c>
      <c r="CW164" s="35">
        <v>0</v>
      </c>
      <c r="CX164" s="35">
        <v>0</v>
      </c>
      <c r="CY164" s="35">
        <v>0</v>
      </c>
      <c r="CZ164" s="35">
        <v>0</v>
      </c>
      <c r="DA164" s="35">
        <v>0</v>
      </c>
      <c r="DB164" s="35">
        <v>0</v>
      </c>
      <c r="DC164" s="35">
        <v>0</v>
      </c>
      <c r="DD164" s="35">
        <v>0</v>
      </c>
      <c r="DE164" s="35">
        <v>0</v>
      </c>
      <c r="DF164" s="35">
        <v>0</v>
      </c>
    </row>
    <row r="165" spans="1:110" ht="131.25">
      <c r="A165" s="25" t="s">
        <v>179</v>
      </c>
      <c r="B165" s="50" t="s">
        <v>291</v>
      </c>
      <c r="C165" s="51" t="s">
        <v>317</v>
      </c>
      <c r="D165" s="46" t="s">
        <v>318</v>
      </c>
      <c r="E165" s="35">
        <v>0</v>
      </c>
      <c r="F165" s="35">
        <v>0</v>
      </c>
      <c r="G165" s="35">
        <v>0</v>
      </c>
      <c r="H165" s="35">
        <v>0</v>
      </c>
      <c r="I165" s="35">
        <v>0</v>
      </c>
      <c r="J165" s="35">
        <v>0</v>
      </c>
      <c r="K165" s="35">
        <v>0</v>
      </c>
      <c r="L165" s="35">
        <v>0</v>
      </c>
      <c r="M165" s="35">
        <v>0</v>
      </c>
      <c r="N165" s="35">
        <v>0</v>
      </c>
      <c r="O165" s="35">
        <v>0</v>
      </c>
      <c r="P165" s="35">
        <v>0</v>
      </c>
      <c r="Q165" s="35">
        <v>0</v>
      </c>
      <c r="R165" s="35">
        <v>0</v>
      </c>
      <c r="S165" s="35">
        <v>0</v>
      </c>
      <c r="T165" s="35">
        <v>0</v>
      </c>
      <c r="U165" s="35">
        <v>0</v>
      </c>
      <c r="V165" s="35">
        <v>0</v>
      </c>
      <c r="W165" s="35">
        <v>0</v>
      </c>
      <c r="X165" s="35">
        <v>0</v>
      </c>
      <c r="Y165" s="35">
        <v>0</v>
      </c>
      <c r="Z165" s="35">
        <v>0</v>
      </c>
      <c r="AA165" s="35">
        <v>0</v>
      </c>
      <c r="AB165" s="35">
        <v>0</v>
      </c>
      <c r="AC165" s="35">
        <v>0</v>
      </c>
      <c r="AD165" s="35">
        <v>0</v>
      </c>
      <c r="AE165" s="35">
        <v>0</v>
      </c>
      <c r="AF165" s="35">
        <v>0</v>
      </c>
      <c r="AG165" s="35">
        <v>0</v>
      </c>
      <c r="AH165" s="35">
        <v>0</v>
      </c>
      <c r="AI165" s="35">
        <v>0</v>
      </c>
      <c r="AJ165" s="35">
        <v>0</v>
      </c>
      <c r="AK165" s="35" t="s">
        <v>193</v>
      </c>
      <c r="AL165" s="35" t="s">
        <v>193</v>
      </c>
      <c r="AM165" s="35" t="s">
        <v>193</v>
      </c>
      <c r="AN165" s="35" t="s">
        <v>193</v>
      </c>
      <c r="AO165" s="35" t="s">
        <v>193</v>
      </c>
      <c r="AP165" s="35" t="s">
        <v>193</v>
      </c>
      <c r="AQ165" s="35" t="s">
        <v>193</v>
      </c>
      <c r="AR165" s="35" t="s">
        <v>193</v>
      </c>
      <c r="AS165" s="35">
        <v>0</v>
      </c>
      <c r="AT165" s="35">
        <v>0</v>
      </c>
      <c r="AU165" s="35">
        <v>0</v>
      </c>
      <c r="AV165" s="35">
        <v>0</v>
      </c>
      <c r="AW165" s="35">
        <v>0</v>
      </c>
      <c r="AX165" s="35">
        <v>0</v>
      </c>
      <c r="AY165" s="35">
        <v>0</v>
      </c>
      <c r="AZ165" s="35">
        <v>0</v>
      </c>
      <c r="BA165" s="35">
        <v>0</v>
      </c>
      <c r="BB165" s="35">
        <v>0</v>
      </c>
      <c r="BC165" s="35">
        <v>0</v>
      </c>
      <c r="BD165" s="35">
        <v>0</v>
      </c>
      <c r="BE165" s="35">
        <v>0</v>
      </c>
      <c r="BF165" s="35">
        <v>0</v>
      </c>
      <c r="BG165" s="35">
        <v>0</v>
      </c>
      <c r="BH165" s="35">
        <v>0</v>
      </c>
      <c r="BI165" s="35">
        <v>0</v>
      </c>
      <c r="BJ165" s="35">
        <v>0</v>
      </c>
      <c r="BK165" s="35">
        <v>0</v>
      </c>
      <c r="BL165" s="35">
        <v>0</v>
      </c>
      <c r="BM165" s="35">
        <v>0</v>
      </c>
      <c r="BN165" s="35">
        <v>0</v>
      </c>
      <c r="BO165" s="35">
        <v>0</v>
      </c>
      <c r="BP165" s="35">
        <v>0</v>
      </c>
      <c r="BQ165" s="35">
        <v>0</v>
      </c>
      <c r="BR165" s="35">
        <v>0</v>
      </c>
      <c r="BS165" s="35">
        <v>0</v>
      </c>
      <c r="BT165" s="35">
        <v>0</v>
      </c>
      <c r="BU165" s="35">
        <v>0</v>
      </c>
      <c r="BV165" s="35">
        <v>0</v>
      </c>
      <c r="BW165" s="35">
        <v>0</v>
      </c>
      <c r="BX165" s="35">
        <v>0</v>
      </c>
      <c r="BY165" s="35">
        <v>0</v>
      </c>
      <c r="BZ165" s="35">
        <v>0</v>
      </c>
      <c r="CA165" s="35">
        <v>0</v>
      </c>
      <c r="CB165" s="35">
        <v>0</v>
      </c>
      <c r="CC165" s="35">
        <v>0</v>
      </c>
      <c r="CD165" s="35">
        <v>0</v>
      </c>
      <c r="CE165" s="35">
        <v>0</v>
      </c>
      <c r="CF165" s="35">
        <v>0</v>
      </c>
      <c r="CG165" s="35">
        <v>0</v>
      </c>
      <c r="CH165" s="35">
        <v>0</v>
      </c>
      <c r="CI165" s="35">
        <v>0</v>
      </c>
      <c r="CJ165" s="35">
        <v>0</v>
      </c>
      <c r="CK165" s="35">
        <v>0</v>
      </c>
      <c r="CL165" s="35">
        <v>0</v>
      </c>
      <c r="CM165" s="35">
        <v>0</v>
      </c>
      <c r="CN165" s="35">
        <v>0</v>
      </c>
      <c r="CO165" s="35" t="s">
        <v>193</v>
      </c>
      <c r="CP165" s="35" t="s">
        <v>193</v>
      </c>
      <c r="CQ165" s="35" t="s">
        <v>193</v>
      </c>
      <c r="CR165" s="35" t="s">
        <v>193</v>
      </c>
      <c r="CS165" s="35" t="s">
        <v>193</v>
      </c>
      <c r="CT165" s="35" t="s">
        <v>193</v>
      </c>
      <c r="CU165" s="35">
        <v>0</v>
      </c>
      <c r="CV165" s="35">
        <v>0</v>
      </c>
      <c r="CW165" s="35">
        <v>0</v>
      </c>
      <c r="CX165" s="35">
        <v>0</v>
      </c>
      <c r="CY165" s="35">
        <v>0</v>
      </c>
      <c r="CZ165" s="35">
        <v>0</v>
      </c>
      <c r="DA165" s="35">
        <v>0</v>
      </c>
      <c r="DB165" s="35">
        <v>0</v>
      </c>
      <c r="DC165" s="35">
        <v>0</v>
      </c>
      <c r="DD165" s="35">
        <v>0</v>
      </c>
      <c r="DE165" s="35">
        <v>0</v>
      </c>
      <c r="DF165" s="35">
        <v>0</v>
      </c>
    </row>
    <row r="166" spans="1:110" ht="262.5">
      <c r="A166" s="25" t="s">
        <v>179</v>
      </c>
      <c r="B166" s="50" t="s">
        <v>291</v>
      </c>
      <c r="C166" s="51" t="s">
        <v>319</v>
      </c>
      <c r="D166" s="46" t="s">
        <v>320</v>
      </c>
      <c r="E166" s="35">
        <v>0</v>
      </c>
      <c r="F166" s="35">
        <v>0</v>
      </c>
      <c r="G166" s="35">
        <v>0</v>
      </c>
      <c r="H166" s="35">
        <v>0</v>
      </c>
      <c r="I166" s="35">
        <v>0</v>
      </c>
      <c r="J166" s="35">
        <v>0</v>
      </c>
      <c r="K166" s="35">
        <v>0</v>
      </c>
      <c r="L166" s="35">
        <v>0</v>
      </c>
      <c r="M166" s="35">
        <v>0</v>
      </c>
      <c r="N166" s="35">
        <v>0</v>
      </c>
      <c r="O166" s="35">
        <v>0</v>
      </c>
      <c r="P166" s="35">
        <v>0</v>
      </c>
      <c r="Q166" s="35">
        <v>0</v>
      </c>
      <c r="R166" s="35">
        <v>0</v>
      </c>
      <c r="S166" s="35">
        <v>0</v>
      </c>
      <c r="T166" s="35">
        <v>0</v>
      </c>
      <c r="U166" s="35">
        <v>0</v>
      </c>
      <c r="V166" s="35">
        <v>0</v>
      </c>
      <c r="W166" s="35">
        <v>0</v>
      </c>
      <c r="X166" s="35">
        <v>0</v>
      </c>
      <c r="Y166" s="35">
        <v>0</v>
      </c>
      <c r="Z166" s="35">
        <v>0</v>
      </c>
      <c r="AA166" s="35">
        <v>0</v>
      </c>
      <c r="AB166" s="35">
        <v>0</v>
      </c>
      <c r="AC166" s="35">
        <v>0</v>
      </c>
      <c r="AD166" s="35">
        <v>0</v>
      </c>
      <c r="AE166" s="35">
        <v>0</v>
      </c>
      <c r="AF166" s="35">
        <v>0</v>
      </c>
      <c r="AG166" s="35">
        <v>0</v>
      </c>
      <c r="AH166" s="35">
        <v>0</v>
      </c>
      <c r="AI166" s="35">
        <v>0</v>
      </c>
      <c r="AJ166" s="35">
        <v>0</v>
      </c>
      <c r="AK166" s="35" t="s">
        <v>193</v>
      </c>
      <c r="AL166" s="35" t="s">
        <v>193</v>
      </c>
      <c r="AM166" s="35" t="s">
        <v>193</v>
      </c>
      <c r="AN166" s="35" t="s">
        <v>193</v>
      </c>
      <c r="AO166" s="35" t="s">
        <v>193</v>
      </c>
      <c r="AP166" s="35" t="s">
        <v>193</v>
      </c>
      <c r="AQ166" s="35" t="s">
        <v>193</v>
      </c>
      <c r="AR166" s="35" t="s">
        <v>193</v>
      </c>
      <c r="AS166" s="35">
        <v>0</v>
      </c>
      <c r="AT166" s="35">
        <v>0</v>
      </c>
      <c r="AU166" s="35">
        <v>0</v>
      </c>
      <c r="AV166" s="35">
        <v>0</v>
      </c>
      <c r="AW166" s="35">
        <v>0</v>
      </c>
      <c r="AX166" s="35">
        <v>0</v>
      </c>
      <c r="AY166" s="35">
        <v>0</v>
      </c>
      <c r="AZ166" s="35">
        <v>0</v>
      </c>
      <c r="BA166" s="35">
        <v>0</v>
      </c>
      <c r="BB166" s="35">
        <v>0</v>
      </c>
      <c r="BC166" s="35">
        <v>0</v>
      </c>
      <c r="BD166" s="35">
        <v>0</v>
      </c>
      <c r="BE166" s="35">
        <v>0</v>
      </c>
      <c r="BF166" s="35">
        <v>0</v>
      </c>
      <c r="BG166" s="35">
        <v>0</v>
      </c>
      <c r="BH166" s="35">
        <v>0</v>
      </c>
      <c r="BI166" s="35">
        <v>0</v>
      </c>
      <c r="BJ166" s="35">
        <v>0</v>
      </c>
      <c r="BK166" s="35">
        <v>0</v>
      </c>
      <c r="BL166" s="35">
        <v>0</v>
      </c>
      <c r="BM166" s="35">
        <v>0</v>
      </c>
      <c r="BN166" s="35">
        <v>0</v>
      </c>
      <c r="BO166" s="35">
        <v>0</v>
      </c>
      <c r="BP166" s="35">
        <v>0</v>
      </c>
      <c r="BQ166" s="35">
        <v>0</v>
      </c>
      <c r="BR166" s="35">
        <v>0</v>
      </c>
      <c r="BS166" s="35">
        <v>0</v>
      </c>
      <c r="BT166" s="35">
        <v>0</v>
      </c>
      <c r="BU166" s="35">
        <v>0</v>
      </c>
      <c r="BV166" s="35">
        <v>0</v>
      </c>
      <c r="BW166" s="35">
        <v>0</v>
      </c>
      <c r="BX166" s="35">
        <v>0</v>
      </c>
      <c r="BY166" s="35">
        <v>0</v>
      </c>
      <c r="BZ166" s="35">
        <v>0</v>
      </c>
      <c r="CA166" s="35">
        <v>0</v>
      </c>
      <c r="CB166" s="35">
        <v>0</v>
      </c>
      <c r="CC166" s="35">
        <v>0</v>
      </c>
      <c r="CD166" s="35">
        <v>0</v>
      </c>
      <c r="CE166" s="35">
        <v>0</v>
      </c>
      <c r="CF166" s="35">
        <v>0</v>
      </c>
      <c r="CG166" s="35">
        <v>0</v>
      </c>
      <c r="CH166" s="35">
        <v>0</v>
      </c>
      <c r="CI166" s="35">
        <v>0</v>
      </c>
      <c r="CJ166" s="35">
        <v>0</v>
      </c>
      <c r="CK166" s="35">
        <v>0</v>
      </c>
      <c r="CL166" s="35">
        <v>0</v>
      </c>
      <c r="CM166" s="35">
        <v>0</v>
      </c>
      <c r="CN166" s="35">
        <v>0</v>
      </c>
      <c r="CO166" s="35" t="s">
        <v>193</v>
      </c>
      <c r="CP166" s="35" t="s">
        <v>193</v>
      </c>
      <c r="CQ166" s="35" t="s">
        <v>193</v>
      </c>
      <c r="CR166" s="35" t="s">
        <v>193</v>
      </c>
      <c r="CS166" s="35" t="s">
        <v>193</v>
      </c>
      <c r="CT166" s="35" t="s">
        <v>193</v>
      </c>
      <c r="CU166" s="35">
        <v>0</v>
      </c>
      <c r="CV166" s="35">
        <v>0</v>
      </c>
      <c r="CW166" s="35">
        <v>0</v>
      </c>
      <c r="CX166" s="35">
        <v>0</v>
      </c>
      <c r="CY166" s="35">
        <v>0</v>
      </c>
      <c r="CZ166" s="35">
        <v>0</v>
      </c>
      <c r="DA166" s="35">
        <v>0</v>
      </c>
      <c r="DB166" s="35">
        <v>0</v>
      </c>
      <c r="DC166" s="35">
        <v>0</v>
      </c>
      <c r="DD166" s="35">
        <v>0</v>
      </c>
      <c r="DE166" s="35">
        <v>0</v>
      </c>
      <c r="DF166" s="35">
        <v>0</v>
      </c>
    </row>
    <row r="167" spans="1:110" ht="131.25">
      <c r="A167" s="25" t="s">
        <v>179</v>
      </c>
      <c r="B167" s="50" t="s">
        <v>291</v>
      </c>
      <c r="C167" s="51" t="s">
        <v>321</v>
      </c>
      <c r="D167" s="46" t="s">
        <v>322</v>
      </c>
      <c r="E167" s="35">
        <v>0</v>
      </c>
      <c r="F167" s="35">
        <v>0</v>
      </c>
      <c r="G167" s="35">
        <v>0</v>
      </c>
      <c r="H167" s="35">
        <v>0</v>
      </c>
      <c r="I167" s="35">
        <v>0</v>
      </c>
      <c r="J167" s="35">
        <v>0</v>
      </c>
      <c r="K167" s="35">
        <v>0</v>
      </c>
      <c r="L167" s="35">
        <v>0</v>
      </c>
      <c r="M167" s="35">
        <v>0</v>
      </c>
      <c r="N167" s="35">
        <v>0</v>
      </c>
      <c r="O167" s="35">
        <v>0</v>
      </c>
      <c r="P167" s="35">
        <v>0</v>
      </c>
      <c r="Q167" s="35">
        <v>0</v>
      </c>
      <c r="R167" s="35">
        <v>0</v>
      </c>
      <c r="S167" s="35">
        <v>0</v>
      </c>
      <c r="T167" s="35">
        <v>0</v>
      </c>
      <c r="U167" s="35">
        <v>0</v>
      </c>
      <c r="V167" s="35">
        <v>0</v>
      </c>
      <c r="W167" s="35">
        <v>0</v>
      </c>
      <c r="X167" s="35">
        <v>0</v>
      </c>
      <c r="Y167" s="35">
        <v>0</v>
      </c>
      <c r="Z167" s="35">
        <v>0</v>
      </c>
      <c r="AA167" s="35">
        <v>0</v>
      </c>
      <c r="AB167" s="35">
        <v>0</v>
      </c>
      <c r="AC167" s="35">
        <v>0</v>
      </c>
      <c r="AD167" s="35">
        <v>0</v>
      </c>
      <c r="AE167" s="35">
        <v>0</v>
      </c>
      <c r="AF167" s="35">
        <v>0</v>
      </c>
      <c r="AG167" s="35">
        <v>0</v>
      </c>
      <c r="AH167" s="35">
        <v>0</v>
      </c>
      <c r="AI167" s="35">
        <v>0</v>
      </c>
      <c r="AJ167" s="35">
        <v>0</v>
      </c>
      <c r="AK167" s="35" t="s">
        <v>193</v>
      </c>
      <c r="AL167" s="35" t="s">
        <v>193</v>
      </c>
      <c r="AM167" s="35" t="s">
        <v>193</v>
      </c>
      <c r="AN167" s="35" t="s">
        <v>193</v>
      </c>
      <c r="AO167" s="35" t="s">
        <v>193</v>
      </c>
      <c r="AP167" s="35" t="s">
        <v>193</v>
      </c>
      <c r="AQ167" s="35" t="s">
        <v>193</v>
      </c>
      <c r="AR167" s="35" t="s">
        <v>193</v>
      </c>
      <c r="AS167" s="35">
        <v>0</v>
      </c>
      <c r="AT167" s="35">
        <v>0</v>
      </c>
      <c r="AU167" s="35">
        <v>0</v>
      </c>
      <c r="AV167" s="35">
        <v>0</v>
      </c>
      <c r="AW167" s="35">
        <v>0</v>
      </c>
      <c r="AX167" s="35">
        <v>0</v>
      </c>
      <c r="AY167" s="35">
        <v>0</v>
      </c>
      <c r="AZ167" s="35">
        <v>0</v>
      </c>
      <c r="BA167" s="35">
        <v>0</v>
      </c>
      <c r="BB167" s="35">
        <v>0</v>
      </c>
      <c r="BC167" s="35">
        <v>0</v>
      </c>
      <c r="BD167" s="35">
        <v>0</v>
      </c>
      <c r="BE167" s="35">
        <v>0</v>
      </c>
      <c r="BF167" s="35">
        <v>0</v>
      </c>
      <c r="BG167" s="35">
        <v>0</v>
      </c>
      <c r="BH167" s="35">
        <v>0</v>
      </c>
      <c r="BI167" s="35">
        <v>0</v>
      </c>
      <c r="BJ167" s="35">
        <v>0</v>
      </c>
      <c r="BK167" s="35">
        <v>0</v>
      </c>
      <c r="BL167" s="35">
        <v>0</v>
      </c>
      <c r="BM167" s="35">
        <v>0</v>
      </c>
      <c r="BN167" s="35">
        <v>0</v>
      </c>
      <c r="BO167" s="35">
        <v>0</v>
      </c>
      <c r="BP167" s="35">
        <v>0</v>
      </c>
      <c r="BQ167" s="35">
        <v>0</v>
      </c>
      <c r="BR167" s="35">
        <v>0</v>
      </c>
      <c r="BS167" s="35">
        <v>0</v>
      </c>
      <c r="BT167" s="35">
        <v>0</v>
      </c>
      <c r="BU167" s="35">
        <v>0</v>
      </c>
      <c r="BV167" s="35">
        <v>0</v>
      </c>
      <c r="BW167" s="35">
        <v>0</v>
      </c>
      <c r="BX167" s="35">
        <v>0</v>
      </c>
      <c r="BY167" s="35">
        <v>0</v>
      </c>
      <c r="BZ167" s="35">
        <v>0</v>
      </c>
      <c r="CA167" s="35">
        <v>0</v>
      </c>
      <c r="CB167" s="35">
        <v>0</v>
      </c>
      <c r="CC167" s="35">
        <v>0</v>
      </c>
      <c r="CD167" s="35">
        <v>0</v>
      </c>
      <c r="CE167" s="35">
        <v>0</v>
      </c>
      <c r="CF167" s="35">
        <v>0</v>
      </c>
      <c r="CG167" s="35">
        <v>0</v>
      </c>
      <c r="CH167" s="35">
        <v>0</v>
      </c>
      <c r="CI167" s="35">
        <v>0</v>
      </c>
      <c r="CJ167" s="35">
        <v>0</v>
      </c>
      <c r="CK167" s="35">
        <v>0</v>
      </c>
      <c r="CL167" s="35">
        <v>0</v>
      </c>
      <c r="CM167" s="35">
        <v>0</v>
      </c>
      <c r="CN167" s="35">
        <v>0</v>
      </c>
      <c r="CO167" s="35" t="s">
        <v>193</v>
      </c>
      <c r="CP167" s="35" t="s">
        <v>193</v>
      </c>
      <c r="CQ167" s="35" t="s">
        <v>193</v>
      </c>
      <c r="CR167" s="35" t="s">
        <v>193</v>
      </c>
      <c r="CS167" s="35" t="s">
        <v>193</v>
      </c>
      <c r="CT167" s="35" t="s">
        <v>193</v>
      </c>
      <c r="CU167" s="35">
        <v>0</v>
      </c>
      <c r="CV167" s="35">
        <v>0</v>
      </c>
      <c r="CW167" s="35">
        <v>0</v>
      </c>
      <c r="CX167" s="35">
        <v>0</v>
      </c>
      <c r="CY167" s="35">
        <v>0</v>
      </c>
      <c r="CZ167" s="35">
        <v>0</v>
      </c>
      <c r="DA167" s="35">
        <v>0</v>
      </c>
      <c r="DB167" s="35">
        <v>0</v>
      </c>
      <c r="DC167" s="35">
        <v>0</v>
      </c>
      <c r="DD167" s="35">
        <v>0</v>
      </c>
      <c r="DE167" s="35">
        <v>0</v>
      </c>
      <c r="DF167" s="35">
        <v>0</v>
      </c>
    </row>
    <row r="168" spans="1:110" ht="243.75">
      <c r="A168" s="25" t="s">
        <v>179</v>
      </c>
      <c r="B168" s="50" t="s">
        <v>291</v>
      </c>
      <c r="C168" s="51" t="s">
        <v>323</v>
      </c>
      <c r="D168" s="46" t="s">
        <v>324</v>
      </c>
      <c r="E168" s="35">
        <v>0</v>
      </c>
      <c r="F168" s="35">
        <v>0</v>
      </c>
      <c r="G168" s="35">
        <v>0</v>
      </c>
      <c r="H168" s="35">
        <v>0</v>
      </c>
      <c r="I168" s="35">
        <v>0</v>
      </c>
      <c r="J168" s="35">
        <v>0</v>
      </c>
      <c r="K168" s="35">
        <v>0</v>
      </c>
      <c r="L168" s="35">
        <v>0</v>
      </c>
      <c r="M168" s="35">
        <v>0</v>
      </c>
      <c r="N168" s="35">
        <v>0</v>
      </c>
      <c r="O168" s="35">
        <v>0</v>
      </c>
      <c r="P168" s="35">
        <v>0</v>
      </c>
      <c r="Q168" s="35">
        <v>0</v>
      </c>
      <c r="R168" s="35">
        <v>0</v>
      </c>
      <c r="S168" s="35">
        <v>0</v>
      </c>
      <c r="T168" s="35">
        <v>0</v>
      </c>
      <c r="U168" s="35">
        <v>0</v>
      </c>
      <c r="V168" s="35">
        <v>0</v>
      </c>
      <c r="W168" s="35">
        <v>0</v>
      </c>
      <c r="X168" s="35">
        <v>0</v>
      </c>
      <c r="Y168" s="35">
        <v>0</v>
      </c>
      <c r="Z168" s="35">
        <v>0</v>
      </c>
      <c r="AA168" s="35">
        <v>0</v>
      </c>
      <c r="AB168" s="35">
        <v>0</v>
      </c>
      <c r="AC168" s="35">
        <v>0</v>
      </c>
      <c r="AD168" s="35">
        <v>0</v>
      </c>
      <c r="AE168" s="35">
        <v>0</v>
      </c>
      <c r="AF168" s="35">
        <v>0</v>
      </c>
      <c r="AG168" s="35">
        <v>0</v>
      </c>
      <c r="AH168" s="35">
        <v>0</v>
      </c>
      <c r="AI168" s="35">
        <v>0</v>
      </c>
      <c r="AJ168" s="35">
        <v>0</v>
      </c>
      <c r="AK168" s="35" t="s">
        <v>193</v>
      </c>
      <c r="AL168" s="35" t="s">
        <v>193</v>
      </c>
      <c r="AM168" s="35" t="s">
        <v>193</v>
      </c>
      <c r="AN168" s="35" t="s">
        <v>193</v>
      </c>
      <c r="AO168" s="35" t="s">
        <v>193</v>
      </c>
      <c r="AP168" s="35" t="s">
        <v>193</v>
      </c>
      <c r="AQ168" s="35" t="s">
        <v>193</v>
      </c>
      <c r="AR168" s="35" t="s">
        <v>193</v>
      </c>
      <c r="AS168" s="35">
        <v>0</v>
      </c>
      <c r="AT168" s="35">
        <v>0</v>
      </c>
      <c r="AU168" s="35">
        <v>0</v>
      </c>
      <c r="AV168" s="35">
        <v>0</v>
      </c>
      <c r="AW168" s="35">
        <v>0</v>
      </c>
      <c r="AX168" s="35">
        <v>0</v>
      </c>
      <c r="AY168" s="35">
        <v>0</v>
      </c>
      <c r="AZ168" s="35">
        <v>0</v>
      </c>
      <c r="BA168" s="35">
        <v>0</v>
      </c>
      <c r="BB168" s="35">
        <v>0</v>
      </c>
      <c r="BC168" s="35">
        <v>0</v>
      </c>
      <c r="BD168" s="35">
        <v>0</v>
      </c>
      <c r="BE168" s="35">
        <v>0</v>
      </c>
      <c r="BF168" s="35">
        <v>0</v>
      </c>
      <c r="BG168" s="35">
        <v>0</v>
      </c>
      <c r="BH168" s="35">
        <v>0</v>
      </c>
      <c r="BI168" s="35">
        <v>0</v>
      </c>
      <c r="BJ168" s="35">
        <v>0</v>
      </c>
      <c r="BK168" s="35">
        <v>0</v>
      </c>
      <c r="BL168" s="35">
        <v>0</v>
      </c>
      <c r="BM168" s="35">
        <v>0</v>
      </c>
      <c r="BN168" s="35">
        <v>0</v>
      </c>
      <c r="BO168" s="35">
        <v>0</v>
      </c>
      <c r="BP168" s="35">
        <v>0</v>
      </c>
      <c r="BQ168" s="35">
        <v>0</v>
      </c>
      <c r="BR168" s="35">
        <v>0</v>
      </c>
      <c r="BS168" s="35">
        <v>0</v>
      </c>
      <c r="BT168" s="35">
        <v>0</v>
      </c>
      <c r="BU168" s="35">
        <v>0</v>
      </c>
      <c r="BV168" s="35">
        <v>0</v>
      </c>
      <c r="BW168" s="35">
        <v>0</v>
      </c>
      <c r="BX168" s="35">
        <v>0</v>
      </c>
      <c r="BY168" s="35">
        <v>0</v>
      </c>
      <c r="BZ168" s="35">
        <v>0</v>
      </c>
      <c r="CA168" s="35">
        <v>0</v>
      </c>
      <c r="CB168" s="35">
        <v>0</v>
      </c>
      <c r="CC168" s="35">
        <v>0</v>
      </c>
      <c r="CD168" s="35">
        <v>0</v>
      </c>
      <c r="CE168" s="35">
        <v>0</v>
      </c>
      <c r="CF168" s="35">
        <v>0</v>
      </c>
      <c r="CG168" s="35">
        <v>0</v>
      </c>
      <c r="CH168" s="35">
        <v>0</v>
      </c>
      <c r="CI168" s="35">
        <v>0</v>
      </c>
      <c r="CJ168" s="35">
        <v>0</v>
      </c>
      <c r="CK168" s="35">
        <v>0</v>
      </c>
      <c r="CL168" s="35">
        <v>0</v>
      </c>
      <c r="CM168" s="35">
        <v>0</v>
      </c>
      <c r="CN168" s="35">
        <v>0</v>
      </c>
      <c r="CO168" s="35" t="s">
        <v>193</v>
      </c>
      <c r="CP168" s="35" t="s">
        <v>193</v>
      </c>
      <c r="CQ168" s="35" t="s">
        <v>193</v>
      </c>
      <c r="CR168" s="35" t="s">
        <v>193</v>
      </c>
      <c r="CS168" s="35" t="s">
        <v>193</v>
      </c>
      <c r="CT168" s="35" t="s">
        <v>193</v>
      </c>
      <c r="CU168" s="35">
        <v>0</v>
      </c>
      <c r="CV168" s="35">
        <v>0</v>
      </c>
      <c r="CW168" s="35">
        <v>0</v>
      </c>
      <c r="CX168" s="35">
        <v>0</v>
      </c>
      <c r="CY168" s="35">
        <v>0</v>
      </c>
      <c r="CZ168" s="35">
        <v>0</v>
      </c>
      <c r="DA168" s="35">
        <v>0</v>
      </c>
      <c r="DB168" s="35">
        <v>0</v>
      </c>
      <c r="DC168" s="35">
        <v>0</v>
      </c>
      <c r="DD168" s="35">
        <v>0</v>
      </c>
      <c r="DE168" s="35">
        <v>0</v>
      </c>
      <c r="DF168" s="35">
        <v>0</v>
      </c>
    </row>
    <row r="169" spans="1:110" ht="131.25">
      <c r="A169" s="25" t="s">
        <v>179</v>
      </c>
      <c r="B169" s="50" t="s">
        <v>291</v>
      </c>
      <c r="C169" s="51" t="s">
        <v>325</v>
      </c>
      <c r="D169" s="46" t="s">
        <v>326</v>
      </c>
      <c r="E169" s="35">
        <v>0</v>
      </c>
      <c r="F169" s="35">
        <v>0</v>
      </c>
      <c r="G169" s="35">
        <v>0</v>
      </c>
      <c r="H169" s="35">
        <v>0</v>
      </c>
      <c r="I169" s="35">
        <v>0</v>
      </c>
      <c r="J169" s="35">
        <v>0</v>
      </c>
      <c r="K169" s="35">
        <v>0</v>
      </c>
      <c r="L169" s="35">
        <v>0</v>
      </c>
      <c r="M169" s="35">
        <v>0</v>
      </c>
      <c r="N169" s="35">
        <v>0</v>
      </c>
      <c r="O169" s="35">
        <v>0</v>
      </c>
      <c r="P169" s="35">
        <v>0</v>
      </c>
      <c r="Q169" s="35">
        <v>0</v>
      </c>
      <c r="R169" s="35">
        <v>0</v>
      </c>
      <c r="S169" s="35">
        <v>0</v>
      </c>
      <c r="T169" s="35">
        <v>0</v>
      </c>
      <c r="U169" s="35">
        <v>0</v>
      </c>
      <c r="V169" s="35">
        <v>0</v>
      </c>
      <c r="W169" s="35">
        <v>0</v>
      </c>
      <c r="X169" s="35">
        <v>0</v>
      </c>
      <c r="Y169" s="35">
        <v>0</v>
      </c>
      <c r="Z169" s="35">
        <v>0</v>
      </c>
      <c r="AA169" s="35">
        <v>0</v>
      </c>
      <c r="AB169" s="35">
        <v>0</v>
      </c>
      <c r="AC169" s="35">
        <v>0</v>
      </c>
      <c r="AD169" s="35">
        <v>0</v>
      </c>
      <c r="AE169" s="35">
        <v>0</v>
      </c>
      <c r="AF169" s="35">
        <v>0</v>
      </c>
      <c r="AG169" s="35">
        <v>0</v>
      </c>
      <c r="AH169" s="35">
        <v>0</v>
      </c>
      <c r="AI169" s="35">
        <v>0</v>
      </c>
      <c r="AJ169" s="35">
        <v>0</v>
      </c>
      <c r="AK169" s="35" t="s">
        <v>193</v>
      </c>
      <c r="AL169" s="35" t="s">
        <v>193</v>
      </c>
      <c r="AM169" s="35" t="s">
        <v>193</v>
      </c>
      <c r="AN169" s="35" t="s">
        <v>193</v>
      </c>
      <c r="AO169" s="35" t="s">
        <v>193</v>
      </c>
      <c r="AP169" s="35" t="s">
        <v>193</v>
      </c>
      <c r="AQ169" s="35" t="s">
        <v>193</v>
      </c>
      <c r="AR169" s="35" t="s">
        <v>193</v>
      </c>
      <c r="AS169" s="35">
        <v>0</v>
      </c>
      <c r="AT169" s="35">
        <v>0</v>
      </c>
      <c r="AU169" s="35">
        <v>0</v>
      </c>
      <c r="AV169" s="35">
        <v>0</v>
      </c>
      <c r="AW169" s="35">
        <v>0</v>
      </c>
      <c r="AX169" s="35">
        <v>0</v>
      </c>
      <c r="AY169" s="35">
        <v>0</v>
      </c>
      <c r="AZ169" s="35">
        <v>0</v>
      </c>
      <c r="BA169" s="35">
        <v>0</v>
      </c>
      <c r="BB169" s="35">
        <v>0</v>
      </c>
      <c r="BC169" s="35">
        <v>0</v>
      </c>
      <c r="BD169" s="35">
        <v>0</v>
      </c>
      <c r="BE169" s="35">
        <v>0</v>
      </c>
      <c r="BF169" s="35">
        <v>0</v>
      </c>
      <c r="BG169" s="35">
        <v>0</v>
      </c>
      <c r="BH169" s="35">
        <v>0</v>
      </c>
      <c r="BI169" s="35">
        <v>0</v>
      </c>
      <c r="BJ169" s="35">
        <v>0</v>
      </c>
      <c r="BK169" s="35">
        <v>0</v>
      </c>
      <c r="BL169" s="35">
        <v>0</v>
      </c>
      <c r="BM169" s="35">
        <v>0</v>
      </c>
      <c r="BN169" s="35">
        <v>0</v>
      </c>
      <c r="BO169" s="35">
        <v>0</v>
      </c>
      <c r="BP169" s="35">
        <v>0</v>
      </c>
      <c r="BQ169" s="35">
        <v>0</v>
      </c>
      <c r="BR169" s="35">
        <v>0</v>
      </c>
      <c r="BS169" s="35">
        <v>0</v>
      </c>
      <c r="BT169" s="35">
        <v>0</v>
      </c>
      <c r="BU169" s="35">
        <v>0</v>
      </c>
      <c r="BV169" s="35">
        <v>0</v>
      </c>
      <c r="BW169" s="35">
        <v>0</v>
      </c>
      <c r="BX169" s="35">
        <v>0</v>
      </c>
      <c r="BY169" s="35">
        <v>0</v>
      </c>
      <c r="BZ169" s="35">
        <v>0</v>
      </c>
      <c r="CA169" s="35">
        <v>0</v>
      </c>
      <c r="CB169" s="35">
        <v>0</v>
      </c>
      <c r="CC169" s="35">
        <v>0</v>
      </c>
      <c r="CD169" s="35">
        <v>0</v>
      </c>
      <c r="CE169" s="35">
        <v>0</v>
      </c>
      <c r="CF169" s="35">
        <v>0</v>
      </c>
      <c r="CG169" s="35">
        <v>0</v>
      </c>
      <c r="CH169" s="35">
        <v>0</v>
      </c>
      <c r="CI169" s="35">
        <v>0</v>
      </c>
      <c r="CJ169" s="35">
        <v>0</v>
      </c>
      <c r="CK169" s="35">
        <v>0</v>
      </c>
      <c r="CL169" s="35">
        <v>0</v>
      </c>
      <c r="CM169" s="35">
        <v>0</v>
      </c>
      <c r="CN169" s="35">
        <v>0</v>
      </c>
      <c r="CO169" s="35" t="s">
        <v>193</v>
      </c>
      <c r="CP169" s="35" t="s">
        <v>193</v>
      </c>
      <c r="CQ169" s="35" t="s">
        <v>193</v>
      </c>
      <c r="CR169" s="35" t="s">
        <v>193</v>
      </c>
      <c r="CS169" s="35" t="s">
        <v>193</v>
      </c>
      <c r="CT169" s="35" t="s">
        <v>193</v>
      </c>
      <c r="CU169" s="35">
        <v>0</v>
      </c>
      <c r="CV169" s="35">
        <v>0</v>
      </c>
      <c r="CW169" s="35">
        <v>0</v>
      </c>
      <c r="CX169" s="35">
        <v>0</v>
      </c>
      <c r="CY169" s="35">
        <v>0</v>
      </c>
      <c r="CZ169" s="35">
        <v>0</v>
      </c>
      <c r="DA169" s="35">
        <v>0</v>
      </c>
      <c r="DB169" s="35">
        <v>0</v>
      </c>
      <c r="DC169" s="35">
        <v>0</v>
      </c>
      <c r="DD169" s="35">
        <v>0</v>
      </c>
      <c r="DE169" s="35">
        <v>0</v>
      </c>
      <c r="DF169" s="35">
        <v>0</v>
      </c>
    </row>
    <row r="170" spans="1:110" ht="225">
      <c r="A170" s="25" t="s">
        <v>179</v>
      </c>
      <c r="B170" s="50" t="s">
        <v>291</v>
      </c>
      <c r="C170" s="51" t="s">
        <v>327</v>
      </c>
      <c r="D170" s="46" t="s">
        <v>328</v>
      </c>
      <c r="E170" s="35">
        <v>0</v>
      </c>
      <c r="F170" s="35">
        <v>0</v>
      </c>
      <c r="G170" s="35">
        <v>0</v>
      </c>
      <c r="H170" s="35">
        <v>0</v>
      </c>
      <c r="I170" s="35">
        <v>0</v>
      </c>
      <c r="J170" s="35">
        <v>0</v>
      </c>
      <c r="K170" s="35">
        <v>0</v>
      </c>
      <c r="L170" s="35">
        <v>0</v>
      </c>
      <c r="M170" s="35">
        <v>0</v>
      </c>
      <c r="N170" s="35">
        <v>0</v>
      </c>
      <c r="O170" s="35">
        <v>0</v>
      </c>
      <c r="P170" s="35">
        <v>0</v>
      </c>
      <c r="Q170" s="35">
        <v>0</v>
      </c>
      <c r="R170" s="35">
        <v>0</v>
      </c>
      <c r="S170" s="35">
        <v>0</v>
      </c>
      <c r="T170" s="35">
        <v>0</v>
      </c>
      <c r="U170" s="35">
        <v>0</v>
      </c>
      <c r="V170" s="35">
        <v>0</v>
      </c>
      <c r="W170" s="35">
        <v>0</v>
      </c>
      <c r="X170" s="35">
        <v>0</v>
      </c>
      <c r="Y170" s="35">
        <v>0</v>
      </c>
      <c r="Z170" s="35">
        <v>0</v>
      </c>
      <c r="AA170" s="35">
        <v>0</v>
      </c>
      <c r="AB170" s="35">
        <v>0</v>
      </c>
      <c r="AC170" s="35">
        <v>0</v>
      </c>
      <c r="AD170" s="35">
        <v>0</v>
      </c>
      <c r="AE170" s="35">
        <v>0</v>
      </c>
      <c r="AF170" s="35">
        <v>0</v>
      </c>
      <c r="AG170" s="35">
        <v>0</v>
      </c>
      <c r="AH170" s="35">
        <v>0</v>
      </c>
      <c r="AI170" s="35">
        <v>0</v>
      </c>
      <c r="AJ170" s="35">
        <v>0</v>
      </c>
      <c r="AK170" s="35" t="s">
        <v>193</v>
      </c>
      <c r="AL170" s="35" t="s">
        <v>193</v>
      </c>
      <c r="AM170" s="35" t="s">
        <v>193</v>
      </c>
      <c r="AN170" s="35" t="s">
        <v>193</v>
      </c>
      <c r="AO170" s="35" t="s">
        <v>193</v>
      </c>
      <c r="AP170" s="35" t="s">
        <v>193</v>
      </c>
      <c r="AQ170" s="35" t="s">
        <v>193</v>
      </c>
      <c r="AR170" s="35" t="s">
        <v>193</v>
      </c>
      <c r="AS170" s="35">
        <v>0</v>
      </c>
      <c r="AT170" s="35">
        <v>0</v>
      </c>
      <c r="AU170" s="35">
        <v>0</v>
      </c>
      <c r="AV170" s="35">
        <v>0</v>
      </c>
      <c r="AW170" s="35">
        <v>0</v>
      </c>
      <c r="AX170" s="35">
        <v>0</v>
      </c>
      <c r="AY170" s="35">
        <v>0</v>
      </c>
      <c r="AZ170" s="35">
        <v>0</v>
      </c>
      <c r="BA170" s="35">
        <v>0</v>
      </c>
      <c r="BB170" s="35">
        <v>0</v>
      </c>
      <c r="BC170" s="35">
        <v>0</v>
      </c>
      <c r="BD170" s="35">
        <v>0</v>
      </c>
      <c r="BE170" s="35">
        <v>0</v>
      </c>
      <c r="BF170" s="35">
        <v>0</v>
      </c>
      <c r="BG170" s="35">
        <v>0</v>
      </c>
      <c r="BH170" s="35">
        <v>0</v>
      </c>
      <c r="BI170" s="35">
        <v>0</v>
      </c>
      <c r="BJ170" s="35">
        <v>0</v>
      </c>
      <c r="BK170" s="35">
        <v>0</v>
      </c>
      <c r="BL170" s="35">
        <v>0</v>
      </c>
      <c r="BM170" s="35">
        <v>0</v>
      </c>
      <c r="BN170" s="35">
        <v>0</v>
      </c>
      <c r="BO170" s="35">
        <v>0</v>
      </c>
      <c r="BP170" s="35">
        <v>0</v>
      </c>
      <c r="BQ170" s="35">
        <v>0</v>
      </c>
      <c r="BR170" s="35">
        <v>0</v>
      </c>
      <c r="BS170" s="35">
        <v>0</v>
      </c>
      <c r="BT170" s="35">
        <v>0</v>
      </c>
      <c r="BU170" s="35">
        <v>0</v>
      </c>
      <c r="BV170" s="35">
        <v>0</v>
      </c>
      <c r="BW170" s="35">
        <v>0</v>
      </c>
      <c r="BX170" s="35">
        <v>0</v>
      </c>
      <c r="BY170" s="35">
        <v>0</v>
      </c>
      <c r="BZ170" s="35">
        <v>0</v>
      </c>
      <c r="CA170" s="35">
        <v>0</v>
      </c>
      <c r="CB170" s="35">
        <v>0</v>
      </c>
      <c r="CC170" s="35">
        <v>0</v>
      </c>
      <c r="CD170" s="35">
        <v>0</v>
      </c>
      <c r="CE170" s="35">
        <v>0</v>
      </c>
      <c r="CF170" s="35">
        <v>0</v>
      </c>
      <c r="CG170" s="35">
        <v>0</v>
      </c>
      <c r="CH170" s="35">
        <v>0</v>
      </c>
      <c r="CI170" s="35">
        <v>0</v>
      </c>
      <c r="CJ170" s="35">
        <v>0</v>
      </c>
      <c r="CK170" s="35">
        <v>0</v>
      </c>
      <c r="CL170" s="35">
        <v>0</v>
      </c>
      <c r="CM170" s="35">
        <v>0</v>
      </c>
      <c r="CN170" s="35">
        <v>0</v>
      </c>
      <c r="CO170" s="35" t="s">
        <v>193</v>
      </c>
      <c r="CP170" s="35" t="s">
        <v>193</v>
      </c>
      <c r="CQ170" s="35" t="s">
        <v>193</v>
      </c>
      <c r="CR170" s="35" t="s">
        <v>193</v>
      </c>
      <c r="CS170" s="35" t="s">
        <v>193</v>
      </c>
      <c r="CT170" s="35" t="s">
        <v>193</v>
      </c>
      <c r="CU170" s="35">
        <v>0</v>
      </c>
      <c r="CV170" s="35">
        <v>0</v>
      </c>
      <c r="CW170" s="35">
        <v>0</v>
      </c>
      <c r="CX170" s="35">
        <v>0</v>
      </c>
      <c r="CY170" s="35">
        <v>0</v>
      </c>
      <c r="CZ170" s="35">
        <v>0</v>
      </c>
      <c r="DA170" s="35">
        <v>0</v>
      </c>
      <c r="DB170" s="35">
        <v>0</v>
      </c>
      <c r="DC170" s="35">
        <v>0</v>
      </c>
      <c r="DD170" s="35">
        <v>0</v>
      </c>
      <c r="DE170" s="35">
        <v>0</v>
      </c>
      <c r="DF170" s="35">
        <v>0</v>
      </c>
    </row>
    <row r="171" spans="1:110" ht="131.25">
      <c r="A171" s="25" t="s">
        <v>179</v>
      </c>
      <c r="B171" s="50" t="s">
        <v>291</v>
      </c>
      <c r="C171" s="51" t="s">
        <v>329</v>
      </c>
      <c r="D171" s="46" t="s">
        <v>330</v>
      </c>
      <c r="E171" s="35">
        <v>0</v>
      </c>
      <c r="F171" s="35">
        <v>0</v>
      </c>
      <c r="G171" s="35">
        <v>0</v>
      </c>
      <c r="H171" s="35">
        <v>0</v>
      </c>
      <c r="I171" s="35">
        <v>0</v>
      </c>
      <c r="J171" s="35">
        <v>0</v>
      </c>
      <c r="K171" s="35">
        <v>0</v>
      </c>
      <c r="L171" s="35">
        <v>0</v>
      </c>
      <c r="M171" s="35">
        <v>0</v>
      </c>
      <c r="N171" s="35">
        <v>0</v>
      </c>
      <c r="O171" s="35">
        <v>0</v>
      </c>
      <c r="P171" s="35">
        <v>0</v>
      </c>
      <c r="Q171" s="35">
        <v>0</v>
      </c>
      <c r="R171" s="35">
        <v>0</v>
      </c>
      <c r="S171" s="35">
        <v>0</v>
      </c>
      <c r="T171" s="35">
        <v>0</v>
      </c>
      <c r="U171" s="35">
        <v>0</v>
      </c>
      <c r="V171" s="35">
        <v>0</v>
      </c>
      <c r="W171" s="35">
        <v>0</v>
      </c>
      <c r="X171" s="35">
        <v>0</v>
      </c>
      <c r="Y171" s="35">
        <v>0</v>
      </c>
      <c r="Z171" s="35">
        <v>0</v>
      </c>
      <c r="AA171" s="35">
        <v>0</v>
      </c>
      <c r="AB171" s="35">
        <v>0</v>
      </c>
      <c r="AC171" s="35">
        <v>0</v>
      </c>
      <c r="AD171" s="35">
        <v>0</v>
      </c>
      <c r="AE171" s="35">
        <v>0</v>
      </c>
      <c r="AF171" s="35">
        <v>0</v>
      </c>
      <c r="AG171" s="35">
        <v>0</v>
      </c>
      <c r="AH171" s="35">
        <v>0</v>
      </c>
      <c r="AI171" s="35">
        <v>0</v>
      </c>
      <c r="AJ171" s="35">
        <v>0</v>
      </c>
      <c r="AK171" s="35" t="s">
        <v>193</v>
      </c>
      <c r="AL171" s="35" t="s">
        <v>193</v>
      </c>
      <c r="AM171" s="35" t="s">
        <v>193</v>
      </c>
      <c r="AN171" s="35" t="s">
        <v>193</v>
      </c>
      <c r="AO171" s="35" t="s">
        <v>193</v>
      </c>
      <c r="AP171" s="35" t="s">
        <v>193</v>
      </c>
      <c r="AQ171" s="35" t="s">
        <v>193</v>
      </c>
      <c r="AR171" s="35" t="s">
        <v>193</v>
      </c>
      <c r="AS171" s="35">
        <v>0</v>
      </c>
      <c r="AT171" s="35">
        <v>0</v>
      </c>
      <c r="AU171" s="35">
        <v>0</v>
      </c>
      <c r="AV171" s="35">
        <v>0</v>
      </c>
      <c r="AW171" s="35">
        <v>0</v>
      </c>
      <c r="AX171" s="35">
        <v>0</v>
      </c>
      <c r="AY171" s="35">
        <v>0</v>
      </c>
      <c r="AZ171" s="35">
        <v>0</v>
      </c>
      <c r="BA171" s="35">
        <v>0</v>
      </c>
      <c r="BB171" s="35">
        <v>0</v>
      </c>
      <c r="BC171" s="35">
        <v>0</v>
      </c>
      <c r="BD171" s="35">
        <v>0</v>
      </c>
      <c r="BE171" s="35">
        <v>0</v>
      </c>
      <c r="BF171" s="35">
        <v>0</v>
      </c>
      <c r="BG171" s="35">
        <v>0</v>
      </c>
      <c r="BH171" s="35">
        <v>0</v>
      </c>
      <c r="BI171" s="35">
        <v>0</v>
      </c>
      <c r="BJ171" s="35">
        <v>0</v>
      </c>
      <c r="BK171" s="35">
        <v>0</v>
      </c>
      <c r="BL171" s="35">
        <v>0</v>
      </c>
      <c r="BM171" s="35">
        <v>0</v>
      </c>
      <c r="BN171" s="35">
        <v>0</v>
      </c>
      <c r="BO171" s="35">
        <v>0</v>
      </c>
      <c r="BP171" s="35">
        <v>0</v>
      </c>
      <c r="BQ171" s="35">
        <v>0</v>
      </c>
      <c r="BR171" s="35">
        <v>0</v>
      </c>
      <c r="BS171" s="35">
        <v>0</v>
      </c>
      <c r="BT171" s="35">
        <v>0</v>
      </c>
      <c r="BU171" s="35">
        <v>0</v>
      </c>
      <c r="BV171" s="35">
        <v>0</v>
      </c>
      <c r="BW171" s="35">
        <v>0</v>
      </c>
      <c r="BX171" s="35">
        <v>0</v>
      </c>
      <c r="BY171" s="35">
        <v>0</v>
      </c>
      <c r="BZ171" s="35">
        <v>0</v>
      </c>
      <c r="CA171" s="35">
        <v>0</v>
      </c>
      <c r="CB171" s="35">
        <v>0</v>
      </c>
      <c r="CC171" s="35">
        <v>0</v>
      </c>
      <c r="CD171" s="35">
        <v>0</v>
      </c>
      <c r="CE171" s="35">
        <v>0</v>
      </c>
      <c r="CF171" s="35">
        <v>0</v>
      </c>
      <c r="CG171" s="35">
        <v>0</v>
      </c>
      <c r="CH171" s="35">
        <v>0</v>
      </c>
      <c r="CI171" s="35">
        <v>0</v>
      </c>
      <c r="CJ171" s="35">
        <v>0</v>
      </c>
      <c r="CK171" s="35">
        <v>0</v>
      </c>
      <c r="CL171" s="35">
        <v>0</v>
      </c>
      <c r="CM171" s="35">
        <v>0</v>
      </c>
      <c r="CN171" s="35">
        <v>0</v>
      </c>
      <c r="CO171" s="35" t="s">
        <v>193</v>
      </c>
      <c r="CP171" s="35" t="s">
        <v>193</v>
      </c>
      <c r="CQ171" s="35" t="s">
        <v>193</v>
      </c>
      <c r="CR171" s="35" t="s">
        <v>193</v>
      </c>
      <c r="CS171" s="35" t="s">
        <v>193</v>
      </c>
      <c r="CT171" s="35" t="s">
        <v>193</v>
      </c>
      <c r="CU171" s="35">
        <v>0</v>
      </c>
      <c r="CV171" s="35">
        <v>0</v>
      </c>
      <c r="CW171" s="35">
        <v>0</v>
      </c>
      <c r="CX171" s="35">
        <v>0</v>
      </c>
      <c r="CY171" s="35">
        <v>0</v>
      </c>
      <c r="CZ171" s="35">
        <v>0</v>
      </c>
      <c r="DA171" s="35">
        <v>0</v>
      </c>
      <c r="DB171" s="35">
        <v>0</v>
      </c>
      <c r="DC171" s="35">
        <v>0</v>
      </c>
      <c r="DD171" s="35">
        <v>0</v>
      </c>
      <c r="DE171" s="35">
        <v>0</v>
      </c>
      <c r="DF171" s="35">
        <v>0</v>
      </c>
    </row>
    <row r="172" spans="1:110" ht="225">
      <c r="A172" s="25" t="s">
        <v>179</v>
      </c>
      <c r="B172" s="50" t="s">
        <v>291</v>
      </c>
      <c r="C172" s="51" t="s">
        <v>331</v>
      </c>
      <c r="D172" s="46" t="s">
        <v>332</v>
      </c>
      <c r="E172" s="35">
        <v>0</v>
      </c>
      <c r="F172" s="35">
        <v>0</v>
      </c>
      <c r="G172" s="35">
        <v>0</v>
      </c>
      <c r="H172" s="35">
        <v>0</v>
      </c>
      <c r="I172" s="35">
        <v>0</v>
      </c>
      <c r="J172" s="35">
        <v>0</v>
      </c>
      <c r="K172" s="35">
        <v>0</v>
      </c>
      <c r="L172" s="35">
        <v>0</v>
      </c>
      <c r="M172" s="35">
        <v>0</v>
      </c>
      <c r="N172" s="35">
        <v>0</v>
      </c>
      <c r="O172" s="35">
        <v>0</v>
      </c>
      <c r="P172" s="35">
        <v>0</v>
      </c>
      <c r="Q172" s="35">
        <v>0</v>
      </c>
      <c r="R172" s="35">
        <v>0</v>
      </c>
      <c r="S172" s="35">
        <v>0</v>
      </c>
      <c r="T172" s="35">
        <v>0</v>
      </c>
      <c r="U172" s="35">
        <v>0</v>
      </c>
      <c r="V172" s="35">
        <v>0</v>
      </c>
      <c r="W172" s="35">
        <v>0</v>
      </c>
      <c r="X172" s="35">
        <v>0</v>
      </c>
      <c r="Y172" s="35">
        <v>0</v>
      </c>
      <c r="Z172" s="35">
        <v>0</v>
      </c>
      <c r="AA172" s="35">
        <v>0</v>
      </c>
      <c r="AB172" s="35">
        <v>0</v>
      </c>
      <c r="AC172" s="35">
        <v>0</v>
      </c>
      <c r="AD172" s="35">
        <v>0</v>
      </c>
      <c r="AE172" s="35">
        <v>0</v>
      </c>
      <c r="AF172" s="35">
        <v>0</v>
      </c>
      <c r="AG172" s="35">
        <v>0</v>
      </c>
      <c r="AH172" s="35">
        <v>0</v>
      </c>
      <c r="AI172" s="35">
        <v>0</v>
      </c>
      <c r="AJ172" s="35">
        <v>0</v>
      </c>
      <c r="AK172" s="35" t="s">
        <v>193</v>
      </c>
      <c r="AL172" s="35" t="s">
        <v>193</v>
      </c>
      <c r="AM172" s="35" t="s">
        <v>193</v>
      </c>
      <c r="AN172" s="35" t="s">
        <v>193</v>
      </c>
      <c r="AO172" s="35" t="s">
        <v>193</v>
      </c>
      <c r="AP172" s="35" t="s">
        <v>193</v>
      </c>
      <c r="AQ172" s="35" t="s">
        <v>193</v>
      </c>
      <c r="AR172" s="35" t="s">
        <v>193</v>
      </c>
      <c r="AS172" s="35">
        <v>0</v>
      </c>
      <c r="AT172" s="35">
        <v>0</v>
      </c>
      <c r="AU172" s="35">
        <v>0</v>
      </c>
      <c r="AV172" s="35">
        <v>0</v>
      </c>
      <c r="AW172" s="35">
        <v>0</v>
      </c>
      <c r="AX172" s="35">
        <v>0</v>
      </c>
      <c r="AY172" s="35">
        <v>0</v>
      </c>
      <c r="AZ172" s="35">
        <v>0</v>
      </c>
      <c r="BA172" s="35">
        <v>0</v>
      </c>
      <c r="BB172" s="35">
        <v>0</v>
      </c>
      <c r="BC172" s="35">
        <v>0</v>
      </c>
      <c r="BD172" s="35">
        <v>0</v>
      </c>
      <c r="BE172" s="35">
        <v>0</v>
      </c>
      <c r="BF172" s="35">
        <v>0</v>
      </c>
      <c r="BG172" s="35">
        <v>0</v>
      </c>
      <c r="BH172" s="35">
        <v>0</v>
      </c>
      <c r="BI172" s="35">
        <v>0</v>
      </c>
      <c r="BJ172" s="35">
        <v>0</v>
      </c>
      <c r="BK172" s="35">
        <v>0</v>
      </c>
      <c r="BL172" s="35">
        <v>0</v>
      </c>
      <c r="BM172" s="35">
        <v>0</v>
      </c>
      <c r="BN172" s="35">
        <v>0</v>
      </c>
      <c r="BO172" s="35">
        <v>0</v>
      </c>
      <c r="BP172" s="35">
        <v>0</v>
      </c>
      <c r="BQ172" s="35">
        <v>0</v>
      </c>
      <c r="BR172" s="35">
        <v>0</v>
      </c>
      <c r="BS172" s="35">
        <v>0</v>
      </c>
      <c r="BT172" s="35">
        <v>0</v>
      </c>
      <c r="BU172" s="35">
        <v>0</v>
      </c>
      <c r="BV172" s="35">
        <v>0</v>
      </c>
      <c r="BW172" s="35">
        <v>0</v>
      </c>
      <c r="BX172" s="35">
        <v>0</v>
      </c>
      <c r="BY172" s="35">
        <v>0</v>
      </c>
      <c r="BZ172" s="35">
        <v>0</v>
      </c>
      <c r="CA172" s="35">
        <v>0</v>
      </c>
      <c r="CB172" s="35">
        <v>0</v>
      </c>
      <c r="CC172" s="35">
        <v>0</v>
      </c>
      <c r="CD172" s="35">
        <v>0</v>
      </c>
      <c r="CE172" s="35">
        <v>0</v>
      </c>
      <c r="CF172" s="35">
        <v>0</v>
      </c>
      <c r="CG172" s="35">
        <v>0</v>
      </c>
      <c r="CH172" s="35">
        <v>0</v>
      </c>
      <c r="CI172" s="35">
        <v>0</v>
      </c>
      <c r="CJ172" s="35">
        <v>0</v>
      </c>
      <c r="CK172" s="35">
        <v>0</v>
      </c>
      <c r="CL172" s="35">
        <v>0</v>
      </c>
      <c r="CM172" s="35">
        <v>0</v>
      </c>
      <c r="CN172" s="35">
        <v>0</v>
      </c>
      <c r="CO172" s="35" t="s">
        <v>193</v>
      </c>
      <c r="CP172" s="35" t="s">
        <v>193</v>
      </c>
      <c r="CQ172" s="35" t="s">
        <v>193</v>
      </c>
      <c r="CR172" s="35" t="s">
        <v>193</v>
      </c>
      <c r="CS172" s="35" t="s">
        <v>193</v>
      </c>
      <c r="CT172" s="35" t="s">
        <v>193</v>
      </c>
      <c r="CU172" s="35">
        <v>0</v>
      </c>
      <c r="CV172" s="35">
        <v>0</v>
      </c>
      <c r="CW172" s="35">
        <v>0</v>
      </c>
      <c r="CX172" s="35">
        <v>0</v>
      </c>
      <c r="CY172" s="35">
        <v>0</v>
      </c>
      <c r="CZ172" s="35">
        <v>0</v>
      </c>
      <c r="DA172" s="35">
        <v>0</v>
      </c>
      <c r="DB172" s="35">
        <v>0</v>
      </c>
      <c r="DC172" s="35">
        <v>0</v>
      </c>
      <c r="DD172" s="35">
        <v>0</v>
      </c>
      <c r="DE172" s="35">
        <v>0</v>
      </c>
      <c r="DF172" s="35">
        <v>0</v>
      </c>
    </row>
    <row r="173" spans="1:110" ht="131.25">
      <c r="A173" s="25" t="s">
        <v>179</v>
      </c>
      <c r="B173" s="50" t="s">
        <v>291</v>
      </c>
      <c r="C173" s="51" t="s">
        <v>333</v>
      </c>
      <c r="D173" s="46" t="s">
        <v>334</v>
      </c>
      <c r="E173" s="35">
        <v>0</v>
      </c>
      <c r="F173" s="35">
        <v>0</v>
      </c>
      <c r="G173" s="35">
        <v>0</v>
      </c>
      <c r="H173" s="35">
        <v>0</v>
      </c>
      <c r="I173" s="35">
        <v>0</v>
      </c>
      <c r="J173" s="35">
        <v>0</v>
      </c>
      <c r="K173" s="35">
        <v>0</v>
      </c>
      <c r="L173" s="35">
        <v>0</v>
      </c>
      <c r="M173" s="35">
        <v>0</v>
      </c>
      <c r="N173" s="35">
        <v>0</v>
      </c>
      <c r="O173" s="35">
        <v>0</v>
      </c>
      <c r="P173" s="35">
        <v>0</v>
      </c>
      <c r="Q173" s="35">
        <v>0</v>
      </c>
      <c r="R173" s="35">
        <v>0</v>
      </c>
      <c r="S173" s="35">
        <v>0</v>
      </c>
      <c r="T173" s="35">
        <v>0</v>
      </c>
      <c r="U173" s="35">
        <v>0</v>
      </c>
      <c r="V173" s="35">
        <v>0</v>
      </c>
      <c r="W173" s="35">
        <v>0</v>
      </c>
      <c r="X173" s="35">
        <v>0</v>
      </c>
      <c r="Y173" s="35">
        <v>0</v>
      </c>
      <c r="Z173" s="35">
        <v>0</v>
      </c>
      <c r="AA173" s="35">
        <v>0</v>
      </c>
      <c r="AB173" s="35">
        <v>0</v>
      </c>
      <c r="AC173" s="35">
        <v>0</v>
      </c>
      <c r="AD173" s="35">
        <v>0</v>
      </c>
      <c r="AE173" s="35">
        <v>0</v>
      </c>
      <c r="AF173" s="35">
        <v>0</v>
      </c>
      <c r="AG173" s="35">
        <v>0</v>
      </c>
      <c r="AH173" s="35">
        <v>0</v>
      </c>
      <c r="AI173" s="35">
        <v>0</v>
      </c>
      <c r="AJ173" s="35">
        <v>0</v>
      </c>
      <c r="AK173" s="35" t="s">
        <v>193</v>
      </c>
      <c r="AL173" s="35" t="s">
        <v>193</v>
      </c>
      <c r="AM173" s="35" t="s">
        <v>193</v>
      </c>
      <c r="AN173" s="35" t="s">
        <v>193</v>
      </c>
      <c r="AO173" s="35" t="s">
        <v>193</v>
      </c>
      <c r="AP173" s="35" t="s">
        <v>193</v>
      </c>
      <c r="AQ173" s="35" t="s">
        <v>193</v>
      </c>
      <c r="AR173" s="35" t="s">
        <v>193</v>
      </c>
      <c r="AS173" s="35">
        <v>0</v>
      </c>
      <c r="AT173" s="35">
        <v>0</v>
      </c>
      <c r="AU173" s="35">
        <v>0</v>
      </c>
      <c r="AV173" s="35">
        <v>0</v>
      </c>
      <c r="AW173" s="35">
        <v>0</v>
      </c>
      <c r="AX173" s="35">
        <v>0</v>
      </c>
      <c r="AY173" s="35">
        <v>0</v>
      </c>
      <c r="AZ173" s="35">
        <v>0</v>
      </c>
      <c r="BA173" s="35">
        <v>0</v>
      </c>
      <c r="BB173" s="35">
        <v>0</v>
      </c>
      <c r="BC173" s="35">
        <v>0</v>
      </c>
      <c r="BD173" s="35">
        <v>0</v>
      </c>
      <c r="BE173" s="35">
        <v>0</v>
      </c>
      <c r="BF173" s="35">
        <v>0</v>
      </c>
      <c r="BG173" s="35">
        <v>0</v>
      </c>
      <c r="BH173" s="35">
        <v>0</v>
      </c>
      <c r="BI173" s="35">
        <v>0</v>
      </c>
      <c r="BJ173" s="35">
        <v>0</v>
      </c>
      <c r="BK173" s="35">
        <v>0</v>
      </c>
      <c r="BL173" s="35">
        <v>0</v>
      </c>
      <c r="BM173" s="35">
        <v>0</v>
      </c>
      <c r="BN173" s="35">
        <v>0</v>
      </c>
      <c r="BO173" s="35">
        <v>0</v>
      </c>
      <c r="BP173" s="35">
        <v>0</v>
      </c>
      <c r="BQ173" s="35">
        <v>0</v>
      </c>
      <c r="BR173" s="35">
        <v>0</v>
      </c>
      <c r="BS173" s="35">
        <v>0</v>
      </c>
      <c r="BT173" s="35">
        <v>0</v>
      </c>
      <c r="BU173" s="35">
        <v>0</v>
      </c>
      <c r="BV173" s="35">
        <v>0</v>
      </c>
      <c r="BW173" s="35">
        <v>0</v>
      </c>
      <c r="BX173" s="35">
        <v>0</v>
      </c>
      <c r="BY173" s="35">
        <v>0</v>
      </c>
      <c r="BZ173" s="35">
        <v>0</v>
      </c>
      <c r="CA173" s="35">
        <v>0</v>
      </c>
      <c r="CB173" s="35">
        <v>0</v>
      </c>
      <c r="CC173" s="35">
        <v>0</v>
      </c>
      <c r="CD173" s="35">
        <v>0</v>
      </c>
      <c r="CE173" s="35">
        <v>0</v>
      </c>
      <c r="CF173" s="35">
        <v>0</v>
      </c>
      <c r="CG173" s="35">
        <v>0</v>
      </c>
      <c r="CH173" s="35">
        <v>0</v>
      </c>
      <c r="CI173" s="35">
        <v>0</v>
      </c>
      <c r="CJ173" s="35">
        <v>0</v>
      </c>
      <c r="CK173" s="35">
        <v>0</v>
      </c>
      <c r="CL173" s="35">
        <v>0</v>
      </c>
      <c r="CM173" s="35">
        <v>0</v>
      </c>
      <c r="CN173" s="35">
        <v>0</v>
      </c>
      <c r="CO173" s="35" t="s">
        <v>193</v>
      </c>
      <c r="CP173" s="35" t="s">
        <v>193</v>
      </c>
      <c r="CQ173" s="35" t="s">
        <v>193</v>
      </c>
      <c r="CR173" s="35" t="s">
        <v>193</v>
      </c>
      <c r="CS173" s="35" t="s">
        <v>193</v>
      </c>
      <c r="CT173" s="35" t="s">
        <v>193</v>
      </c>
      <c r="CU173" s="35">
        <v>0</v>
      </c>
      <c r="CV173" s="35">
        <v>0</v>
      </c>
      <c r="CW173" s="35">
        <v>0</v>
      </c>
      <c r="CX173" s="35">
        <v>0</v>
      </c>
      <c r="CY173" s="35">
        <v>0</v>
      </c>
      <c r="CZ173" s="35">
        <v>0</v>
      </c>
      <c r="DA173" s="35">
        <v>0</v>
      </c>
      <c r="DB173" s="35">
        <v>0</v>
      </c>
      <c r="DC173" s="35">
        <v>0</v>
      </c>
      <c r="DD173" s="35">
        <v>0</v>
      </c>
      <c r="DE173" s="35">
        <v>0</v>
      </c>
      <c r="DF173" s="35">
        <v>0</v>
      </c>
    </row>
    <row r="174" spans="1:110" ht="225">
      <c r="A174" s="25" t="s">
        <v>179</v>
      </c>
      <c r="B174" s="50" t="s">
        <v>291</v>
      </c>
      <c r="C174" s="51" t="s">
        <v>335</v>
      </c>
      <c r="D174" s="46" t="s">
        <v>336</v>
      </c>
      <c r="E174" s="35">
        <v>0</v>
      </c>
      <c r="F174" s="35">
        <v>0</v>
      </c>
      <c r="G174" s="35">
        <v>0</v>
      </c>
      <c r="H174" s="35">
        <v>0</v>
      </c>
      <c r="I174" s="35">
        <v>0</v>
      </c>
      <c r="J174" s="35">
        <v>0</v>
      </c>
      <c r="K174" s="35">
        <v>0</v>
      </c>
      <c r="L174" s="35">
        <v>0</v>
      </c>
      <c r="M174" s="35">
        <v>0</v>
      </c>
      <c r="N174" s="35">
        <v>0</v>
      </c>
      <c r="O174" s="35">
        <v>0</v>
      </c>
      <c r="P174" s="35">
        <v>0</v>
      </c>
      <c r="Q174" s="35">
        <v>0</v>
      </c>
      <c r="R174" s="35">
        <v>0</v>
      </c>
      <c r="S174" s="35">
        <v>0</v>
      </c>
      <c r="T174" s="35">
        <v>0</v>
      </c>
      <c r="U174" s="35">
        <v>0</v>
      </c>
      <c r="V174" s="35">
        <v>0</v>
      </c>
      <c r="W174" s="35">
        <v>0</v>
      </c>
      <c r="X174" s="35">
        <v>0</v>
      </c>
      <c r="Y174" s="35">
        <v>0</v>
      </c>
      <c r="Z174" s="35">
        <v>0</v>
      </c>
      <c r="AA174" s="35">
        <v>0</v>
      </c>
      <c r="AB174" s="35">
        <v>0</v>
      </c>
      <c r="AC174" s="35">
        <v>0</v>
      </c>
      <c r="AD174" s="35">
        <v>0</v>
      </c>
      <c r="AE174" s="35">
        <v>0</v>
      </c>
      <c r="AF174" s="35">
        <v>0</v>
      </c>
      <c r="AG174" s="35">
        <v>0</v>
      </c>
      <c r="AH174" s="35">
        <v>0</v>
      </c>
      <c r="AI174" s="35">
        <v>0</v>
      </c>
      <c r="AJ174" s="35">
        <v>0</v>
      </c>
      <c r="AK174" s="35" t="s">
        <v>193</v>
      </c>
      <c r="AL174" s="35" t="s">
        <v>193</v>
      </c>
      <c r="AM174" s="35" t="s">
        <v>193</v>
      </c>
      <c r="AN174" s="35" t="s">
        <v>193</v>
      </c>
      <c r="AO174" s="35" t="s">
        <v>193</v>
      </c>
      <c r="AP174" s="35" t="s">
        <v>193</v>
      </c>
      <c r="AQ174" s="35" t="s">
        <v>193</v>
      </c>
      <c r="AR174" s="35" t="s">
        <v>193</v>
      </c>
      <c r="AS174" s="35">
        <v>0</v>
      </c>
      <c r="AT174" s="35">
        <v>0</v>
      </c>
      <c r="AU174" s="35">
        <v>0</v>
      </c>
      <c r="AV174" s="35">
        <v>0</v>
      </c>
      <c r="AW174" s="35">
        <v>0</v>
      </c>
      <c r="AX174" s="35">
        <v>0</v>
      </c>
      <c r="AY174" s="35">
        <v>0</v>
      </c>
      <c r="AZ174" s="35">
        <v>0</v>
      </c>
      <c r="BA174" s="35">
        <v>0</v>
      </c>
      <c r="BB174" s="35">
        <v>0</v>
      </c>
      <c r="BC174" s="35">
        <v>0</v>
      </c>
      <c r="BD174" s="35">
        <v>0</v>
      </c>
      <c r="BE174" s="35">
        <v>0</v>
      </c>
      <c r="BF174" s="35">
        <v>0</v>
      </c>
      <c r="BG174" s="35">
        <v>0</v>
      </c>
      <c r="BH174" s="35">
        <v>0</v>
      </c>
      <c r="BI174" s="35">
        <v>0</v>
      </c>
      <c r="BJ174" s="35">
        <v>0</v>
      </c>
      <c r="BK174" s="35">
        <v>0</v>
      </c>
      <c r="BL174" s="35">
        <v>0</v>
      </c>
      <c r="BM174" s="35">
        <v>0</v>
      </c>
      <c r="BN174" s="35">
        <v>0</v>
      </c>
      <c r="BO174" s="35">
        <v>0</v>
      </c>
      <c r="BP174" s="35">
        <v>0</v>
      </c>
      <c r="BQ174" s="35">
        <v>0</v>
      </c>
      <c r="BR174" s="35">
        <v>0</v>
      </c>
      <c r="BS174" s="35">
        <v>0</v>
      </c>
      <c r="BT174" s="35">
        <v>0</v>
      </c>
      <c r="BU174" s="35">
        <v>0</v>
      </c>
      <c r="BV174" s="35">
        <v>0</v>
      </c>
      <c r="BW174" s="35">
        <v>0</v>
      </c>
      <c r="BX174" s="35">
        <v>0</v>
      </c>
      <c r="BY174" s="35">
        <v>0</v>
      </c>
      <c r="BZ174" s="35">
        <v>0</v>
      </c>
      <c r="CA174" s="35">
        <v>0</v>
      </c>
      <c r="CB174" s="35">
        <v>0</v>
      </c>
      <c r="CC174" s="35">
        <v>0</v>
      </c>
      <c r="CD174" s="35">
        <v>0</v>
      </c>
      <c r="CE174" s="35">
        <v>0</v>
      </c>
      <c r="CF174" s="35">
        <v>0</v>
      </c>
      <c r="CG174" s="35">
        <v>0</v>
      </c>
      <c r="CH174" s="35">
        <v>0</v>
      </c>
      <c r="CI174" s="35">
        <v>0</v>
      </c>
      <c r="CJ174" s="35">
        <v>0</v>
      </c>
      <c r="CK174" s="35">
        <v>0</v>
      </c>
      <c r="CL174" s="35">
        <v>0</v>
      </c>
      <c r="CM174" s="35">
        <v>0</v>
      </c>
      <c r="CN174" s="35">
        <v>0</v>
      </c>
      <c r="CO174" s="35" t="s">
        <v>193</v>
      </c>
      <c r="CP174" s="35" t="s">
        <v>193</v>
      </c>
      <c r="CQ174" s="35" t="s">
        <v>193</v>
      </c>
      <c r="CR174" s="35" t="s">
        <v>193</v>
      </c>
      <c r="CS174" s="35" t="s">
        <v>193</v>
      </c>
      <c r="CT174" s="35" t="s">
        <v>193</v>
      </c>
      <c r="CU174" s="35">
        <v>0</v>
      </c>
      <c r="CV174" s="35">
        <v>0</v>
      </c>
      <c r="CW174" s="35">
        <v>0</v>
      </c>
      <c r="CX174" s="35">
        <v>0</v>
      </c>
      <c r="CY174" s="35">
        <v>0</v>
      </c>
      <c r="CZ174" s="35">
        <v>0</v>
      </c>
      <c r="DA174" s="35">
        <v>0</v>
      </c>
      <c r="DB174" s="35">
        <v>0</v>
      </c>
      <c r="DC174" s="35">
        <v>0</v>
      </c>
      <c r="DD174" s="35">
        <v>0</v>
      </c>
      <c r="DE174" s="35">
        <v>0</v>
      </c>
      <c r="DF174" s="35">
        <v>0</v>
      </c>
    </row>
    <row r="175" spans="1:110" ht="131.25">
      <c r="A175" s="25" t="s">
        <v>179</v>
      </c>
      <c r="B175" s="50" t="s">
        <v>291</v>
      </c>
      <c r="C175" s="51" t="s">
        <v>337</v>
      </c>
      <c r="D175" s="46" t="s">
        <v>338</v>
      </c>
      <c r="E175" s="35">
        <v>0</v>
      </c>
      <c r="F175" s="35">
        <v>0</v>
      </c>
      <c r="G175" s="35">
        <v>0</v>
      </c>
      <c r="H175" s="35">
        <v>0</v>
      </c>
      <c r="I175" s="35">
        <v>0</v>
      </c>
      <c r="J175" s="35">
        <v>0</v>
      </c>
      <c r="K175" s="35">
        <v>0</v>
      </c>
      <c r="L175" s="35">
        <v>0</v>
      </c>
      <c r="M175" s="35">
        <v>0</v>
      </c>
      <c r="N175" s="35">
        <v>0</v>
      </c>
      <c r="O175" s="35">
        <v>0</v>
      </c>
      <c r="P175" s="35">
        <v>0</v>
      </c>
      <c r="Q175" s="35">
        <v>0</v>
      </c>
      <c r="R175" s="35">
        <v>0</v>
      </c>
      <c r="S175" s="35">
        <v>0</v>
      </c>
      <c r="T175" s="35">
        <v>0</v>
      </c>
      <c r="U175" s="35">
        <v>0</v>
      </c>
      <c r="V175" s="35">
        <v>0</v>
      </c>
      <c r="W175" s="35">
        <v>0</v>
      </c>
      <c r="X175" s="35">
        <v>0</v>
      </c>
      <c r="Y175" s="35">
        <v>0</v>
      </c>
      <c r="Z175" s="35">
        <v>0</v>
      </c>
      <c r="AA175" s="35">
        <v>0</v>
      </c>
      <c r="AB175" s="35">
        <v>0</v>
      </c>
      <c r="AC175" s="35">
        <v>0</v>
      </c>
      <c r="AD175" s="35">
        <v>0</v>
      </c>
      <c r="AE175" s="35">
        <v>0</v>
      </c>
      <c r="AF175" s="35">
        <v>0</v>
      </c>
      <c r="AG175" s="35">
        <v>0</v>
      </c>
      <c r="AH175" s="35">
        <v>0</v>
      </c>
      <c r="AI175" s="35">
        <v>0</v>
      </c>
      <c r="AJ175" s="35">
        <v>0</v>
      </c>
      <c r="AK175" s="35" t="s">
        <v>193</v>
      </c>
      <c r="AL175" s="35" t="s">
        <v>193</v>
      </c>
      <c r="AM175" s="35" t="s">
        <v>193</v>
      </c>
      <c r="AN175" s="35" t="s">
        <v>193</v>
      </c>
      <c r="AO175" s="35" t="s">
        <v>193</v>
      </c>
      <c r="AP175" s="35" t="s">
        <v>193</v>
      </c>
      <c r="AQ175" s="35" t="s">
        <v>193</v>
      </c>
      <c r="AR175" s="35" t="s">
        <v>193</v>
      </c>
      <c r="AS175" s="35">
        <v>0</v>
      </c>
      <c r="AT175" s="35">
        <v>0</v>
      </c>
      <c r="AU175" s="35">
        <v>0</v>
      </c>
      <c r="AV175" s="35">
        <v>0</v>
      </c>
      <c r="AW175" s="35">
        <v>0</v>
      </c>
      <c r="AX175" s="35">
        <v>0</v>
      </c>
      <c r="AY175" s="35">
        <v>0</v>
      </c>
      <c r="AZ175" s="35">
        <v>0</v>
      </c>
      <c r="BA175" s="35">
        <v>0</v>
      </c>
      <c r="BB175" s="35">
        <v>0</v>
      </c>
      <c r="BC175" s="35">
        <v>0</v>
      </c>
      <c r="BD175" s="35">
        <v>0</v>
      </c>
      <c r="BE175" s="35">
        <v>0</v>
      </c>
      <c r="BF175" s="35">
        <v>0</v>
      </c>
      <c r="BG175" s="35">
        <v>0</v>
      </c>
      <c r="BH175" s="35">
        <v>0</v>
      </c>
      <c r="BI175" s="35">
        <v>0</v>
      </c>
      <c r="BJ175" s="35">
        <v>0</v>
      </c>
      <c r="BK175" s="35">
        <v>0</v>
      </c>
      <c r="BL175" s="35">
        <v>0</v>
      </c>
      <c r="BM175" s="35">
        <v>0</v>
      </c>
      <c r="BN175" s="35">
        <v>0</v>
      </c>
      <c r="BO175" s="35">
        <v>0</v>
      </c>
      <c r="BP175" s="35">
        <v>0</v>
      </c>
      <c r="BQ175" s="35">
        <v>0</v>
      </c>
      <c r="BR175" s="35">
        <v>0</v>
      </c>
      <c r="BS175" s="35">
        <v>0</v>
      </c>
      <c r="BT175" s="35">
        <v>0</v>
      </c>
      <c r="BU175" s="35">
        <v>0</v>
      </c>
      <c r="BV175" s="35">
        <v>0</v>
      </c>
      <c r="BW175" s="35">
        <v>0</v>
      </c>
      <c r="BX175" s="35">
        <v>0</v>
      </c>
      <c r="BY175" s="35">
        <v>0</v>
      </c>
      <c r="BZ175" s="35">
        <v>0</v>
      </c>
      <c r="CA175" s="35">
        <v>0</v>
      </c>
      <c r="CB175" s="35">
        <v>0</v>
      </c>
      <c r="CC175" s="35">
        <v>0</v>
      </c>
      <c r="CD175" s="35">
        <v>0</v>
      </c>
      <c r="CE175" s="35">
        <v>0</v>
      </c>
      <c r="CF175" s="35">
        <v>0</v>
      </c>
      <c r="CG175" s="35">
        <v>0</v>
      </c>
      <c r="CH175" s="35">
        <v>0</v>
      </c>
      <c r="CI175" s="35">
        <v>0</v>
      </c>
      <c r="CJ175" s="35">
        <v>0</v>
      </c>
      <c r="CK175" s="35">
        <v>0</v>
      </c>
      <c r="CL175" s="35">
        <v>0</v>
      </c>
      <c r="CM175" s="35">
        <v>0</v>
      </c>
      <c r="CN175" s="35">
        <v>0</v>
      </c>
      <c r="CO175" s="35" t="s">
        <v>193</v>
      </c>
      <c r="CP175" s="35" t="s">
        <v>193</v>
      </c>
      <c r="CQ175" s="35" t="s">
        <v>193</v>
      </c>
      <c r="CR175" s="35" t="s">
        <v>193</v>
      </c>
      <c r="CS175" s="35" t="s">
        <v>193</v>
      </c>
      <c r="CT175" s="35" t="s">
        <v>193</v>
      </c>
      <c r="CU175" s="35">
        <v>0</v>
      </c>
      <c r="CV175" s="35">
        <v>0</v>
      </c>
      <c r="CW175" s="35">
        <v>0</v>
      </c>
      <c r="CX175" s="35">
        <v>0</v>
      </c>
      <c r="CY175" s="35">
        <v>0</v>
      </c>
      <c r="CZ175" s="35">
        <v>0</v>
      </c>
      <c r="DA175" s="35">
        <v>0</v>
      </c>
      <c r="DB175" s="35">
        <v>0</v>
      </c>
      <c r="DC175" s="35">
        <v>0</v>
      </c>
      <c r="DD175" s="35">
        <v>0</v>
      </c>
      <c r="DE175" s="35">
        <v>0</v>
      </c>
      <c r="DF175" s="35">
        <v>0</v>
      </c>
    </row>
    <row r="176" spans="1:110" ht="225">
      <c r="A176" s="25" t="s">
        <v>179</v>
      </c>
      <c r="B176" s="50" t="s">
        <v>291</v>
      </c>
      <c r="C176" s="51" t="s">
        <v>339</v>
      </c>
      <c r="D176" s="46" t="s">
        <v>340</v>
      </c>
      <c r="E176" s="35">
        <v>0</v>
      </c>
      <c r="F176" s="35">
        <v>0</v>
      </c>
      <c r="G176" s="35">
        <v>0</v>
      </c>
      <c r="H176" s="35">
        <v>0</v>
      </c>
      <c r="I176" s="35">
        <v>0</v>
      </c>
      <c r="J176" s="35">
        <v>0</v>
      </c>
      <c r="K176" s="35">
        <v>0</v>
      </c>
      <c r="L176" s="35">
        <v>0</v>
      </c>
      <c r="M176" s="35">
        <v>0</v>
      </c>
      <c r="N176" s="35">
        <v>0</v>
      </c>
      <c r="O176" s="35">
        <v>0</v>
      </c>
      <c r="P176" s="35">
        <v>0</v>
      </c>
      <c r="Q176" s="35">
        <v>0</v>
      </c>
      <c r="R176" s="35">
        <v>0</v>
      </c>
      <c r="S176" s="35">
        <v>0</v>
      </c>
      <c r="T176" s="35">
        <v>0</v>
      </c>
      <c r="U176" s="35">
        <v>0</v>
      </c>
      <c r="V176" s="35">
        <v>0</v>
      </c>
      <c r="W176" s="35">
        <v>0</v>
      </c>
      <c r="X176" s="35">
        <v>0</v>
      </c>
      <c r="Y176" s="35">
        <v>0</v>
      </c>
      <c r="Z176" s="35">
        <v>0</v>
      </c>
      <c r="AA176" s="35">
        <v>0</v>
      </c>
      <c r="AB176" s="35">
        <v>0</v>
      </c>
      <c r="AC176" s="35">
        <v>0</v>
      </c>
      <c r="AD176" s="35">
        <v>0</v>
      </c>
      <c r="AE176" s="35">
        <v>0</v>
      </c>
      <c r="AF176" s="35">
        <v>0</v>
      </c>
      <c r="AG176" s="35">
        <v>0</v>
      </c>
      <c r="AH176" s="35">
        <v>0</v>
      </c>
      <c r="AI176" s="35">
        <v>0</v>
      </c>
      <c r="AJ176" s="35">
        <v>0</v>
      </c>
      <c r="AK176" s="35" t="s">
        <v>193</v>
      </c>
      <c r="AL176" s="35" t="s">
        <v>193</v>
      </c>
      <c r="AM176" s="35" t="s">
        <v>193</v>
      </c>
      <c r="AN176" s="35" t="s">
        <v>193</v>
      </c>
      <c r="AO176" s="35" t="s">
        <v>193</v>
      </c>
      <c r="AP176" s="35" t="s">
        <v>193</v>
      </c>
      <c r="AQ176" s="35" t="s">
        <v>193</v>
      </c>
      <c r="AR176" s="35" t="s">
        <v>193</v>
      </c>
      <c r="AS176" s="35">
        <v>0</v>
      </c>
      <c r="AT176" s="35">
        <v>0</v>
      </c>
      <c r="AU176" s="35">
        <v>0</v>
      </c>
      <c r="AV176" s="35">
        <v>0</v>
      </c>
      <c r="AW176" s="35">
        <v>0</v>
      </c>
      <c r="AX176" s="35">
        <v>0</v>
      </c>
      <c r="AY176" s="35">
        <v>0</v>
      </c>
      <c r="AZ176" s="35">
        <v>0</v>
      </c>
      <c r="BA176" s="35">
        <v>0</v>
      </c>
      <c r="BB176" s="35">
        <v>0</v>
      </c>
      <c r="BC176" s="35">
        <v>0</v>
      </c>
      <c r="BD176" s="35">
        <v>0</v>
      </c>
      <c r="BE176" s="35">
        <v>0</v>
      </c>
      <c r="BF176" s="35">
        <v>0</v>
      </c>
      <c r="BG176" s="35">
        <v>0</v>
      </c>
      <c r="BH176" s="35">
        <v>0</v>
      </c>
      <c r="BI176" s="35">
        <v>0</v>
      </c>
      <c r="BJ176" s="35">
        <v>0</v>
      </c>
      <c r="BK176" s="35">
        <v>0</v>
      </c>
      <c r="BL176" s="35">
        <v>0</v>
      </c>
      <c r="BM176" s="35">
        <v>0</v>
      </c>
      <c r="BN176" s="35">
        <v>0</v>
      </c>
      <c r="BO176" s="35">
        <v>0</v>
      </c>
      <c r="BP176" s="35">
        <v>0</v>
      </c>
      <c r="BQ176" s="35">
        <v>0</v>
      </c>
      <c r="BR176" s="35">
        <v>0</v>
      </c>
      <c r="BS176" s="35">
        <v>0</v>
      </c>
      <c r="BT176" s="35">
        <v>0</v>
      </c>
      <c r="BU176" s="35">
        <v>0</v>
      </c>
      <c r="BV176" s="35">
        <v>0</v>
      </c>
      <c r="BW176" s="35">
        <v>0</v>
      </c>
      <c r="BX176" s="35">
        <v>0</v>
      </c>
      <c r="BY176" s="35">
        <v>0</v>
      </c>
      <c r="BZ176" s="35">
        <v>0</v>
      </c>
      <c r="CA176" s="35">
        <v>0</v>
      </c>
      <c r="CB176" s="35">
        <v>0</v>
      </c>
      <c r="CC176" s="35">
        <v>0</v>
      </c>
      <c r="CD176" s="35">
        <v>0</v>
      </c>
      <c r="CE176" s="35">
        <v>0</v>
      </c>
      <c r="CF176" s="35">
        <v>0</v>
      </c>
      <c r="CG176" s="35">
        <v>0</v>
      </c>
      <c r="CH176" s="35">
        <v>0</v>
      </c>
      <c r="CI176" s="35">
        <v>0</v>
      </c>
      <c r="CJ176" s="35">
        <v>0</v>
      </c>
      <c r="CK176" s="35">
        <v>0</v>
      </c>
      <c r="CL176" s="35">
        <v>0</v>
      </c>
      <c r="CM176" s="35">
        <v>0</v>
      </c>
      <c r="CN176" s="35">
        <v>0</v>
      </c>
      <c r="CO176" s="35" t="s">
        <v>193</v>
      </c>
      <c r="CP176" s="35" t="s">
        <v>193</v>
      </c>
      <c r="CQ176" s="35" t="s">
        <v>193</v>
      </c>
      <c r="CR176" s="35" t="s">
        <v>193</v>
      </c>
      <c r="CS176" s="35" t="s">
        <v>193</v>
      </c>
      <c r="CT176" s="35" t="s">
        <v>193</v>
      </c>
      <c r="CU176" s="35">
        <v>0</v>
      </c>
      <c r="CV176" s="35">
        <v>0</v>
      </c>
      <c r="CW176" s="35">
        <v>0</v>
      </c>
      <c r="CX176" s="35">
        <v>0</v>
      </c>
      <c r="CY176" s="35">
        <v>0</v>
      </c>
      <c r="CZ176" s="35">
        <v>0</v>
      </c>
      <c r="DA176" s="35">
        <v>0</v>
      </c>
      <c r="DB176" s="35">
        <v>0</v>
      </c>
      <c r="DC176" s="35">
        <v>0</v>
      </c>
      <c r="DD176" s="35">
        <v>0</v>
      </c>
      <c r="DE176" s="35">
        <v>0</v>
      </c>
      <c r="DF176" s="35">
        <v>0</v>
      </c>
    </row>
    <row r="177" spans="1:110" ht="187.5">
      <c r="A177" s="25" t="s">
        <v>179</v>
      </c>
      <c r="B177" s="50" t="s">
        <v>291</v>
      </c>
      <c r="C177" s="51" t="s">
        <v>341</v>
      </c>
      <c r="D177" s="46" t="s">
        <v>342</v>
      </c>
      <c r="E177" s="35">
        <v>0</v>
      </c>
      <c r="F177" s="35">
        <v>0</v>
      </c>
      <c r="G177" s="35">
        <v>0</v>
      </c>
      <c r="H177" s="35">
        <v>0</v>
      </c>
      <c r="I177" s="35">
        <v>0</v>
      </c>
      <c r="J177" s="35">
        <v>0</v>
      </c>
      <c r="K177" s="35">
        <v>0</v>
      </c>
      <c r="L177" s="35">
        <v>0</v>
      </c>
      <c r="M177" s="35">
        <v>0</v>
      </c>
      <c r="N177" s="35">
        <v>0</v>
      </c>
      <c r="O177" s="35">
        <v>0</v>
      </c>
      <c r="P177" s="35">
        <v>0</v>
      </c>
      <c r="Q177" s="35">
        <v>0</v>
      </c>
      <c r="R177" s="35">
        <v>0</v>
      </c>
      <c r="S177" s="35">
        <v>0</v>
      </c>
      <c r="T177" s="35">
        <v>0</v>
      </c>
      <c r="U177" s="35">
        <v>0</v>
      </c>
      <c r="V177" s="35">
        <v>0</v>
      </c>
      <c r="W177" s="35">
        <v>0</v>
      </c>
      <c r="X177" s="35">
        <v>0</v>
      </c>
      <c r="Y177" s="35">
        <v>0</v>
      </c>
      <c r="Z177" s="35">
        <v>0</v>
      </c>
      <c r="AA177" s="35">
        <v>0</v>
      </c>
      <c r="AB177" s="35">
        <v>0</v>
      </c>
      <c r="AC177" s="35">
        <v>0</v>
      </c>
      <c r="AD177" s="35">
        <v>0</v>
      </c>
      <c r="AE177" s="35">
        <v>0</v>
      </c>
      <c r="AF177" s="35">
        <v>0</v>
      </c>
      <c r="AG177" s="35">
        <v>0</v>
      </c>
      <c r="AH177" s="35">
        <v>0</v>
      </c>
      <c r="AI177" s="35">
        <v>0</v>
      </c>
      <c r="AJ177" s="35">
        <v>0</v>
      </c>
      <c r="AK177" s="35" t="s">
        <v>193</v>
      </c>
      <c r="AL177" s="35" t="s">
        <v>193</v>
      </c>
      <c r="AM177" s="35" t="s">
        <v>193</v>
      </c>
      <c r="AN177" s="35" t="s">
        <v>193</v>
      </c>
      <c r="AO177" s="35" t="s">
        <v>193</v>
      </c>
      <c r="AP177" s="35" t="s">
        <v>193</v>
      </c>
      <c r="AQ177" s="35" t="s">
        <v>193</v>
      </c>
      <c r="AR177" s="35" t="s">
        <v>193</v>
      </c>
      <c r="AS177" s="35">
        <v>0</v>
      </c>
      <c r="AT177" s="35">
        <v>0</v>
      </c>
      <c r="AU177" s="35">
        <v>0</v>
      </c>
      <c r="AV177" s="35">
        <v>0</v>
      </c>
      <c r="AW177" s="35">
        <v>0</v>
      </c>
      <c r="AX177" s="35">
        <v>0</v>
      </c>
      <c r="AY177" s="35">
        <v>0</v>
      </c>
      <c r="AZ177" s="35">
        <v>0</v>
      </c>
      <c r="BA177" s="35">
        <v>0</v>
      </c>
      <c r="BB177" s="35">
        <v>0</v>
      </c>
      <c r="BC177" s="35">
        <v>0</v>
      </c>
      <c r="BD177" s="35">
        <v>0</v>
      </c>
      <c r="BE177" s="35">
        <v>0</v>
      </c>
      <c r="BF177" s="35">
        <v>0</v>
      </c>
      <c r="BG177" s="35">
        <v>0</v>
      </c>
      <c r="BH177" s="35">
        <v>0</v>
      </c>
      <c r="BI177" s="35">
        <v>0</v>
      </c>
      <c r="BJ177" s="35">
        <v>0</v>
      </c>
      <c r="BK177" s="35">
        <v>0</v>
      </c>
      <c r="BL177" s="35">
        <v>0</v>
      </c>
      <c r="BM177" s="35">
        <v>0</v>
      </c>
      <c r="BN177" s="35">
        <v>0</v>
      </c>
      <c r="BO177" s="35">
        <v>0</v>
      </c>
      <c r="BP177" s="35">
        <v>0</v>
      </c>
      <c r="BQ177" s="35">
        <v>0</v>
      </c>
      <c r="BR177" s="35">
        <v>0</v>
      </c>
      <c r="BS177" s="35">
        <v>0</v>
      </c>
      <c r="BT177" s="35">
        <v>0</v>
      </c>
      <c r="BU177" s="35">
        <v>0</v>
      </c>
      <c r="BV177" s="35">
        <v>0</v>
      </c>
      <c r="BW177" s="35">
        <v>0</v>
      </c>
      <c r="BX177" s="35">
        <v>0</v>
      </c>
      <c r="BY177" s="35">
        <v>0</v>
      </c>
      <c r="BZ177" s="35">
        <v>0</v>
      </c>
      <c r="CA177" s="35">
        <v>0</v>
      </c>
      <c r="CB177" s="35">
        <v>0</v>
      </c>
      <c r="CC177" s="35">
        <v>0</v>
      </c>
      <c r="CD177" s="35">
        <v>0</v>
      </c>
      <c r="CE177" s="35">
        <v>0</v>
      </c>
      <c r="CF177" s="35">
        <v>0</v>
      </c>
      <c r="CG177" s="35">
        <v>0</v>
      </c>
      <c r="CH177" s="35">
        <v>0</v>
      </c>
      <c r="CI177" s="35">
        <v>0</v>
      </c>
      <c r="CJ177" s="35">
        <v>0</v>
      </c>
      <c r="CK177" s="35">
        <v>0</v>
      </c>
      <c r="CL177" s="35">
        <v>0</v>
      </c>
      <c r="CM177" s="35">
        <v>0</v>
      </c>
      <c r="CN177" s="35">
        <v>0</v>
      </c>
      <c r="CO177" s="35" t="s">
        <v>193</v>
      </c>
      <c r="CP177" s="35" t="s">
        <v>193</v>
      </c>
      <c r="CQ177" s="35" t="s">
        <v>193</v>
      </c>
      <c r="CR177" s="35" t="s">
        <v>193</v>
      </c>
      <c r="CS177" s="35" t="s">
        <v>193</v>
      </c>
      <c r="CT177" s="35" t="s">
        <v>193</v>
      </c>
      <c r="CU177" s="35">
        <v>0</v>
      </c>
      <c r="CV177" s="35">
        <v>0</v>
      </c>
      <c r="CW177" s="35">
        <v>0</v>
      </c>
      <c r="CX177" s="35">
        <v>0</v>
      </c>
      <c r="CY177" s="35">
        <v>0</v>
      </c>
      <c r="CZ177" s="35">
        <v>0</v>
      </c>
      <c r="DA177" s="35">
        <v>0</v>
      </c>
      <c r="DB177" s="35">
        <v>0</v>
      </c>
      <c r="DC177" s="35">
        <v>0</v>
      </c>
      <c r="DD177" s="35">
        <v>0</v>
      </c>
      <c r="DE177" s="35">
        <v>0</v>
      </c>
      <c r="DF177" s="35">
        <v>0</v>
      </c>
    </row>
    <row r="178" spans="1:110" ht="75">
      <c r="A178" s="25" t="s">
        <v>179</v>
      </c>
      <c r="B178" s="33" t="s">
        <v>291</v>
      </c>
      <c r="C178" s="42" t="s">
        <v>343</v>
      </c>
      <c r="D178" s="46" t="s">
        <v>344</v>
      </c>
      <c r="E178" s="35">
        <v>0</v>
      </c>
      <c r="F178" s="35">
        <v>0</v>
      </c>
      <c r="G178" s="35">
        <v>0</v>
      </c>
      <c r="H178" s="35">
        <v>0</v>
      </c>
      <c r="I178" s="35">
        <v>0</v>
      </c>
      <c r="J178" s="35">
        <v>0</v>
      </c>
      <c r="K178" s="35">
        <v>0</v>
      </c>
      <c r="L178" s="35">
        <v>0</v>
      </c>
      <c r="M178" s="35">
        <v>0</v>
      </c>
      <c r="N178" s="35">
        <v>0</v>
      </c>
      <c r="O178" s="35">
        <v>0</v>
      </c>
      <c r="P178" s="35">
        <v>0</v>
      </c>
      <c r="Q178" s="35">
        <v>0</v>
      </c>
      <c r="R178" s="35">
        <v>0</v>
      </c>
      <c r="S178" s="35">
        <v>0</v>
      </c>
      <c r="T178" s="35">
        <v>0</v>
      </c>
      <c r="U178" s="35">
        <v>0</v>
      </c>
      <c r="V178" s="35">
        <v>0</v>
      </c>
      <c r="W178" s="35">
        <v>0</v>
      </c>
      <c r="X178" s="35">
        <v>0</v>
      </c>
      <c r="Y178" s="35">
        <v>0</v>
      </c>
      <c r="Z178" s="35">
        <v>0</v>
      </c>
      <c r="AA178" s="35">
        <v>0</v>
      </c>
      <c r="AB178" s="35">
        <v>0</v>
      </c>
      <c r="AC178" s="35">
        <v>0</v>
      </c>
      <c r="AD178" s="35">
        <v>0</v>
      </c>
      <c r="AE178" s="35">
        <v>0</v>
      </c>
      <c r="AF178" s="35">
        <v>0</v>
      </c>
      <c r="AG178" s="35">
        <v>0</v>
      </c>
      <c r="AH178" s="35">
        <v>0</v>
      </c>
      <c r="AI178" s="35">
        <v>0</v>
      </c>
      <c r="AJ178" s="35">
        <v>0</v>
      </c>
      <c r="AK178" s="35" t="s">
        <v>193</v>
      </c>
      <c r="AL178" s="35" t="s">
        <v>193</v>
      </c>
      <c r="AM178" s="35" t="s">
        <v>193</v>
      </c>
      <c r="AN178" s="35" t="s">
        <v>193</v>
      </c>
      <c r="AO178" s="35" t="s">
        <v>193</v>
      </c>
      <c r="AP178" s="35" t="s">
        <v>193</v>
      </c>
      <c r="AQ178" s="35" t="s">
        <v>193</v>
      </c>
      <c r="AR178" s="35" t="s">
        <v>193</v>
      </c>
      <c r="AS178" s="35">
        <v>0</v>
      </c>
      <c r="AT178" s="35">
        <v>0</v>
      </c>
      <c r="AU178" s="35">
        <v>0</v>
      </c>
      <c r="AV178" s="35">
        <v>0</v>
      </c>
      <c r="AW178" s="35">
        <v>0</v>
      </c>
      <c r="AX178" s="35">
        <v>0</v>
      </c>
      <c r="AY178" s="35">
        <v>0</v>
      </c>
      <c r="AZ178" s="35">
        <v>0</v>
      </c>
      <c r="BA178" s="35">
        <v>0</v>
      </c>
      <c r="BB178" s="35">
        <v>0</v>
      </c>
      <c r="BC178" s="35">
        <v>0</v>
      </c>
      <c r="BD178" s="35">
        <v>0</v>
      </c>
      <c r="BE178" s="35">
        <v>0</v>
      </c>
      <c r="BF178" s="35">
        <v>0</v>
      </c>
      <c r="BG178" s="35">
        <v>0</v>
      </c>
      <c r="BH178" s="35">
        <v>0</v>
      </c>
      <c r="BI178" s="35">
        <v>0</v>
      </c>
      <c r="BJ178" s="35">
        <v>0</v>
      </c>
      <c r="BK178" s="35">
        <v>0</v>
      </c>
      <c r="BL178" s="35">
        <v>0</v>
      </c>
      <c r="BM178" s="35">
        <v>0</v>
      </c>
      <c r="BN178" s="35">
        <v>0</v>
      </c>
      <c r="BO178" s="35">
        <v>0</v>
      </c>
      <c r="BP178" s="35">
        <v>0</v>
      </c>
      <c r="BQ178" s="35">
        <v>0</v>
      </c>
      <c r="BR178" s="35">
        <v>0</v>
      </c>
      <c r="BS178" s="35">
        <v>0</v>
      </c>
      <c r="BT178" s="35">
        <v>0</v>
      </c>
      <c r="BU178" s="35">
        <v>0</v>
      </c>
      <c r="BV178" s="35">
        <v>0</v>
      </c>
      <c r="BW178" s="35">
        <v>0</v>
      </c>
      <c r="BX178" s="35">
        <v>0</v>
      </c>
      <c r="BY178" s="35">
        <v>0</v>
      </c>
      <c r="BZ178" s="35">
        <v>0</v>
      </c>
      <c r="CA178" s="35">
        <v>0</v>
      </c>
      <c r="CB178" s="35">
        <v>0</v>
      </c>
      <c r="CC178" s="35">
        <v>0</v>
      </c>
      <c r="CD178" s="35">
        <v>0</v>
      </c>
      <c r="CE178" s="35">
        <v>0</v>
      </c>
      <c r="CF178" s="35">
        <v>0</v>
      </c>
      <c r="CG178" s="35">
        <v>0</v>
      </c>
      <c r="CH178" s="35">
        <v>0</v>
      </c>
      <c r="CI178" s="35">
        <v>0</v>
      </c>
      <c r="CJ178" s="35">
        <v>0</v>
      </c>
      <c r="CK178" s="35">
        <v>0</v>
      </c>
      <c r="CL178" s="35">
        <v>0</v>
      </c>
      <c r="CM178" s="35">
        <v>0</v>
      </c>
      <c r="CN178" s="35">
        <v>0</v>
      </c>
      <c r="CO178" s="35" t="s">
        <v>193</v>
      </c>
      <c r="CP178" s="35" t="s">
        <v>193</v>
      </c>
      <c r="CQ178" s="35" t="s">
        <v>193</v>
      </c>
      <c r="CR178" s="35" t="s">
        <v>193</v>
      </c>
      <c r="CS178" s="35" t="s">
        <v>193</v>
      </c>
      <c r="CT178" s="35" t="s">
        <v>193</v>
      </c>
      <c r="CU178" s="35">
        <v>0</v>
      </c>
      <c r="CV178" s="35">
        <v>0</v>
      </c>
      <c r="CW178" s="35">
        <v>0</v>
      </c>
      <c r="CX178" s="35">
        <v>0</v>
      </c>
      <c r="CY178" s="35">
        <v>0</v>
      </c>
      <c r="CZ178" s="35">
        <v>0</v>
      </c>
      <c r="DA178" s="35">
        <v>0</v>
      </c>
      <c r="DB178" s="35">
        <v>0</v>
      </c>
      <c r="DC178" s="35">
        <v>0</v>
      </c>
      <c r="DD178" s="35">
        <v>0</v>
      </c>
      <c r="DE178" s="35">
        <v>0</v>
      </c>
      <c r="DF178" s="35">
        <v>0</v>
      </c>
    </row>
    <row r="179" spans="1:110" ht="93.75">
      <c r="A179" s="25" t="s">
        <v>179</v>
      </c>
      <c r="B179" s="33" t="s">
        <v>291</v>
      </c>
      <c r="C179" s="42" t="s">
        <v>345</v>
      </c>
      <c r="D179" s="46" t="s">
        <v>346</v>
      </c>
      <c r="E179" s="35">
        <v>0</v>
      </c>
      <c r="F179" s="35">
        <v>0</v>
      </c>
      <c r="G179" s="35">
        <v>0</v>
      </c>
      <c r="H179" s="35">
        <v>0</v>
      </c>
      <c r="I179" s="35">
        <v>0</v>
      </c>
      <c r="J179" s="35">
        <v>0</v>
      </c>
      <c r="K179" s="35">
        <v>0</v>
      </c>
      <c r="L179" s="35">
        <v>0</v>
      </c>
      <c r="M179" s="35">
        <v>0</v>
      </c>
      <c r="N179" s="35">
        <v>0</v>
      </c>
      <c r="O179" s="35">
        <v>0</v>
      </c>
      <c r="P179" s="35">
        <v>0</v>
      </c>
      <c r="Q179" s="35">
        <v>0</v>
      </c>
      <c r="R179" s="35">
        <v>0</v>
      </c>
      <c r="S179" s="35">
        <v>0</v>
      </c>
      <c r="T179" s="35">
        <v>0</v>
      </c>
      <c r="U179" s="35">
        <v>0</v>
      </c>
      <c r="V179" s="35">
        <v>0</v>
      </c>
      <c r="W179" s="35">
        <v>0</v>
      </c>
      <c r="X179" s="35">
        <v>0</v>
      </c>
      <c r="Y179" s="35">
        <v>0</v>
      </c>
      <c r="Z179" s="35">
        <v>0</v>
      </c>
      <c r="AA179" s="35">
        <v>0</v>
      </c>
      <c r="AB179" s="35">
        <v>0</v>
      </c>
      <c r="AC179" s="35">
        <v>0</v>
      </c>
      <c r="AD179" s="35">
        <v>0</v>
      </c>
      <c r="AE179" s="35">
        <v>0</v>
      </c>
      <c r="AF179" s="35">
        <v>0</v>
      </c>
      <c r="AG179" s="35">
        <v>0</v>
      </c>
      <c r="AH179" s="35">
        <v>0</v>
      </c>
      <c r="AI179" s="35">
        <v>0</v>
      </c>
      <c r="AJ179" s="35">
        <v>0</v>
      </c>
      <c r="AK179" s="35" t="s">
        <v>193</v>
      </c>
      <c r="AL179" s="35" t="s">
        <v>193</v>
      </c>
      <c r="AM179" s="35" t="s">
        <v>193</v>
      </c>
      <c r="AN179" s="35" t="s">
        <v>193</v>
      </c>
      <c r="AO179" s="35" t="s">
        <v>193</v>
      </c>
      <c r="AP179" s="35" t="s">
        <v>193</v>
      </c>
      <c r="AQ179" s="35" t="s">
        <v>193</v>
      </c>
      <c r="AR179" s="35" t="s">
        <v>193</v>
      </c>
      <c r="AS179" s="35">
        <v>0</v>
      </c>
      <c r="AT179" s="35">
        <v>0</v>
      </c>
      <c r="AU179" s="35">
        <v>0</v>
      </c>
      <c r="AV179" s="35">
        <v>0</v>
      </c>
      <c r="AW179" s="35">
        <v>0</v>
      </c>
      <c r="AX179" s="35">
        <v>0</v>
      </c>
      <c r="AY179" s="35">
        <v>0</v>
      </c>
      <c r="AZ179" s="35">
        <v>0</v>
      </c>
      <c r="BA179" s="35">
        <v>0</v>
      </c>
      <c r="BB179" s="35">
        <v>0</v>
      </c>
      <c r="BC179" s="35">
        <v>0</v>
      </c>
      <c r="BD179" s="35">
        <v>0</v>
      </c>
      <c r="BE179" s="35">
        <v>0</v>
      </c>
      <c r="BF179" s="35">
        <v>0</v>
      </c>
      <c r="BG179" s="35">
        <v>0</v>
      </c>
      <c r="BH179" s="35">
        <v>0</v>
      </c>
      <c r="BI179" s="35">
        <v>0</v>
      </c>
      <c r="BJ179" s="35">
        <v>0</v>
      </c>
      <c r="BK179" s="35">
        <v>0</v>
      </c>
      <c r="BL179" s="35">
        <v>0</v>
      </c>
      <c r="BM179" s="35">
        <v>0</v>
      </c>
      <c r="BN179" s="35">
        <v>0</v>
      </c>
      <c r="BO179" s="35">
        <v>0</v>
      </c>
      <c r="BP179" s="35">
        <v>0</v>
      </c>
      <c r="BQ179" s="35">
        <v>0</v>
      </c>
      <c r="BR179" s="35">
        <v>0</v>
      </c>
      <c r="BS179" s="35">
        <v>0</v>
      </c>
      <c r="BT179" s="35">
        <v>0</v>
      </c>
      <c r="BU179" s="35">
        <v>0</v>
      </c>
      <c r="BV179" s="35">
        <v>0</v>
      </c>
      <c r="BW179" s="35">
        <v>0</v>
      </c>
      <c r="BX179" s="35">
        <v>0</v>
      </c>
      <c r="BY179" s="35">
        <v>0</v>
      </c>
      <c r="BZ179" s="35">
        <v>0</v>
      </c>
      <c r="CA179" s="35">
        <v>0</v>
      </c>
      <c r="CB179" s="35">
        <v>0</v>
      </c>
      <c r="CC179" s="35">
        <v>0</v>
      </c>
      <c r="CD179" s="35">
        <v>0</v>
      </c>
      <c r="CE179" s="35">
        <v>0</v>
      </c>
      <c r="CF179" s="35">
        <v>0</v>
      </c>
      <c r="CG179" s="35">
        <v>0</v>
      </c>
      <c r="CH179" s="35">
        <v>0</v>
      </c>
      <c r="CI179" s="35">
        <v>0</v>
      </c>
      <c r="CJ179" s="35">
        <v>0</v>
      </c>
      <c r="CK179" s="35">
        <v>0</v>
      </c>
      <c r="CL179" s="35">
        <v>0</v>
      </c>
      <c r="CM179" s="35">
        <v>0</v>
      </c>
      <c r="CN179" s="35">
        <v>0</v>
      </c>
      <c r="CO179" s="35" t="s">
        <v>193</v>
      </c>
      <c r="CP179" s="35" t="s">
        <v>193</v>
      </c>
      <c r="CQ179" s="35" t="s">
        <v>193</v>
      </c>
      <c r="CR179" s="35" t="s">
        <v>193</v>
      </c>
      <c r="CS179" s="35" t="s">
        <v>193</v>
      </c>
      <c r="CT179" s="35" t="s">
        <v>193</v>
      </c>
      <c r="CU179" s="35">
        <v>0</v>
      </c>
      <c r="CV179" s="35">
        <v>0</v>
      </c>
      <c r="CW179" s="35">
        <v>0</v>
      </c>
      <c r="CX179" s="35">
        <v>0</v>
      </c>
      <c r="CY179" s="35">
        <v>0</v>
      </c>
      <c r="CZ179" s="35">
        <v>0</v>
      </c>
      <c r="DA179" s="35">
        <v>0</v>
      </c>
      <c r="DB179" s="35">
        <v>0</v>
      </c>
      <c r="DC179" s="35">
        <v>0</v>
      </c>
      <c r="DD179" s="35">
        <v>0</v>
      </c>
      <c r="DE179" s="35">
        <v>0</v>
      </c>
      <c r="DF179" s="35">
        <v>0</v>
      </c>
    </row>
    <row r="180" spans="1:110" ht="75">
      <c r="A180" s="25" t="s">
        <v>179</v>
      </c>
      <c r="B180" s="33" t="s">
        <v>291</v>
      </c>
      <c r="C180" s="42" t="s">
        <v>347</v>
      </c>
      <c r="D180" s="46" t="s">
        <v>348</v>
      </c>
      <c r="E180" s="35">
        <v>0</v>
      </c>
      <c r="F180" s="35">
        <v>0</v>
      </c>
      <c r="G180" s="35">
        <v>0</v>
      </c>
      <c r="H180" s="35">
        <v>0</v>
      </c>
      <c r="I180" s="35">
        <v>0</v>
      </c>
      <c r="J180" s="35">
        <v>0</v>
      </c>
      <c r="K180" s="35">
        <v>0</v>
      </c>
      <c r="L180" s="35">
        <v>0</v>
      </c>
      <c r="M180" s="35">
        <v>0</v>
      </c>
      <c r="N180" s="35">
        <v>0</v>
      </c>
      <c r="O180" s="35">
        <v>0</v>
      </c>
      <c r="P180" s="35">
        <v>0</v>
      </c>
      <c r="Q180" s="35">
        <v>0</v>
      </c>
      <c r="R180" s="35">
        <v>0</v>
      </c>
      <c r="S180" s="35">
        <v>0</v>
      </c>
      <c r="T180" s="35">
        <v>0</v>
      </c>
      <c r="U180" s="35">
        <v>0</v>
      </c>
      <c r="V180" s="35">
        <v>0</v>
      </c>
      <c r="W180" s="35">
        <v>0</v>
      </c>
      <c r="X180" s="35">
        <v>0</v>
      </c>
      <c r="Y180" s="35">
        <v>0</v>
      </c>
      <c r="Z180" s="35">
        <v>0</v>
      </c>
      <c r="AA180" s="35">
        <v>0</v>
      </c>
      <c r="AB180" s="35">
        <v>0</v>
      </c>
      <c r="AC180" s="35">
        <v>0</v>
      </c>
      <c r="AD180" s="35">
        <v>0</v>
      </c>
      <c r="AE180" s="35">
        <v>0</v>
      </c>
      <c r="AF180" s="35">
        <v>0</v>
      </c>
      <c r="AG180" s="35">
        <v>0</v>
      </c>
      <c r="AH180" s="35">
        <v>0</v>
      </c>
      <c r="AI180" s="35">
        <v>0</v>
      </c>
      <c r="AJ180" s="35">
        <v>0</v>
      </c>
      <c r="AK180" s="35" t="s">
        <v>193</v>
      </c>
      <c r="AL180" s="35" t="s">
        <v>193</v>
      </c>
      <c r="AM180" s="35" t="s">
        <v>193</v>
      </c>
      <c r="AN180" s="35" t="s">
        <v>193</v>
      </c>
      <c r="AO180" s="35" t="s">
        <v>193</v>
      </c>
      <c r="AP180" s="35" t="s">
        <v>193</v>
      </c>
      <c r="AQ180" s="35" t="s">
        <v>193</v>
      </c>
      <c r="AR180" s="35" t="s">
        <v>193</v>
      </c>
      <c r="AS180" s="35">
        <v>0</v>
      </c>
      <c r="AT180" s="35">
        <v>0</v>
      </c>
      <c r="AU180" s="35">
        <v>0</v>
      </c>
      <c r="AV180" s="35">
        <v>0</v>
      </c>
      <c r="AW180" s="35">
        <v>0</v>
      </c>
      <c r="AX180" s="35">
        <v>0</v>
      </c>
      <c r="AY180" s="35">
        <v>0</v>
      </c>
      <c r="AZ180" s="35">
        <v>0</v>
      </c>
      <c r="BA180" s="35">
        <v>0</v>
      </c>
      <c r="BB180" s="35">
        <v>0</v>
      </c>
      <c r="BC180" s="35">
        <v>0</v>
      </c>
      <c r="BD180" s="35">
        <v>0</v>
      </c>
      <c r="BE180" s="35">
        <v>0</v>
      </c>
      <c r="BF180" s="35">
        <v>0</v>
      </c>
      <c r="BG180" s="35">
        <v>0</v>
      </c>
      <c r="BH180" s="35">
        <v>0</v>
      </c>
      <c r="BI180" s="35">
        <v>0</v>
      </c>
      <c r="BJ180" s="35">
        <v>0</v>
      </c>
      <c r="BK180" s="35">
        <v>0</v>
      </c>
      <c r="BL180" s="35">
        <v>0</v>
      </c>
      <c r="BM180" s="35">
        <v>0</v>
      </c>
      <c r="BN180" s="35">
        <v>0</v>
      </c>
      <c r="BO180" s="35">
        <v>0</v>
      </c>
      <c r="BP180" s="35">
        <v>0</v>
      </c>
      <c r="BQ180" s="35">
        <v>0</v>
      </c>
      <c r="BR180" s="35">
        <v>0</v>
      </c>
      <c r="BS180" s="35">
        <v>0</v>
      </c>
      <c r="BT180" s="35">
        <v>0</v>
      </c>
      <c r="BU180" s="35">
        <v>0</v>
      </c>
      <c r="BV180" s="35">
        <v>0</v>
      </c>
      <c r="BW180" s="35">
        <v>0</v>
      </c>
      <c r="BX180" s="35">
        <v>0</v>
      </c>
      <c r="BY180" s="35">
        <v>0</v>
      </c>
      <c r="BZ180" s="35">
        <v>0</v>
      </c>
      <c r="CA180" s="35">
        <v>0</v>
      </c>
      <c r="CB180" s="35">
        <v>0</v>
      </c>
      <c r="CC180" s="35">
        <v>0</v>
      </c>
      <c r="CD180" s="35">
        <v>0</v>
      </c>
      <c r="CE180" s="35">
        <v>0</v>
      </c>
      <c r="CF180" s="35">
        <v>0</v>
      </c>
      <c r="CG180" s="35">
        <v>0</v>
      </c>
      <c r="CH180" s="35">
        <v>0</v>
      </c>
      <c r="CI180" s="35">
        <v>0</v>
      </c>
      <c r="CJ180" s="35">
        <v>0</v>
      </c>
      <c r="CK180" s="35">
        <v>0</v>
      </c>
      <c r="CL180" s="35">
        <v>0</v>
      </c>
      <c r="CM180" s="35">
        <v>0</v>
      </c>
      <c r="CN180" s="35">
        <v>0</v>
      </c>
      <c r="CO180" s="35" t="s">
        <v>193</v>
      </c>
      <c r="CP180" s="35" t="s">
        <v>193</v>
      </c>
      <c r="CQ180" s="35" t="s">
        <v>193</v>
      </c>
      <c r="CR180" s="35" t="s">
        <v>193</v>
      </c>
      <c r="CS180" s="35" t="s">
        <v>193</v>
      </c>
      <c r="CT180" s="35" t="s">
        <v>193</v>
      </c>
      <c r="CU180" s="35">
        <v>0</v>
      </c>
      <c r="CV180" s="35">
        <v>0</v>
      </c>
      <c r="CW180" s="35">
        <v>0</v>
      </c>
      <c r="CX180" s="35">
        <v>0</v>
      </c>
      <c r="CY180" s="35">
        <v>0</v>
      </c>
      <c r="CZ180" s="35">
        <v>0</v>
      </c>
      <c r="DA180" s="52">
        <v>0</v>
      </c>
      <c r="DB180" s="35">
        <v>0</v>
      </c>
      <c r="DC180" s="35">
        <v>0</v>
      </c>
      <c r="DD180" s="35">
        <v>0</v>
      </c>
      <c r="DE180" s="35">
        <v>0</v>
      </c>
      <c r="DF180" s="35">
        <v>0</v>
      </c>
    </row>
    <row r="181" spans="1:110" ht="75">
      <c r="A181" s="25" t="s">
        <v>179</v>
      </c>
      <c r="B181" s="33" t="s">
        <v>291</v>
      </c>
      <c r="C181" s="42" t="s">
        <v>349</v>
      </c>
      <c r="D181" s="46" t="s">
        <v>350</v>
      </c>
      <c r="E181" s="35">
        <v>0</v>
      </c>
      <c r="F181" s="35">
        <v>0</v>
      </c>
      <c r="G181" s="35">
        <v>0</v>
      </c>
      <c r="H181" s="35">
        <v>0</v>
      </c>
      <c r="I181" s="35">
        <v>0</v>
      </c>
      <c r="J181" s="35">
        <v>0</v>
      </c>
      <c r="K181" s="35">
        <v>0</v>
      </c>
      <c r="L181" s="35">
        <v>0</v>
      </c>
      <c r="M181" s="35">
        <v>0</v>
      </c>
      <c r="N181" s="35">
        <v>0</v>
      </c>
      <c r="O181" s="35">
        <v>0</v>
      </c>
      <c r="P181" s="35">
        <v>0</v>
      </c>
      <c r="Q181" s="35">
        <v>0</v>
      </c>
      <c r="R181" s="35">
        <v>0</v>
      </c>
      <c r="S181" s="35">
        <v>0</v>
      </c>
      <c r="T181" s="35">
        <v>0</v>
      </c>
      <c r="U181" s="35">
        <v>0</v>
      </c>
      <c r="V181" s="35">
        <v>0</v>
      </c>
      <c r="W181" s="35">
        <v>0</v>
      </c>
      <c r="X181" s="35">
        <v>0</v>
      </c>
      <c r="Y181" s="35">
        <v>0</v>
      </c>
      <c r="Z181" s="35">
        <v>0</v>
      </c>
      <c r="AA181" s="35">
        <v>0</v>
      </c>
      <c r="AB181" s="35">
        <v>0</v>
      </c>
      <c r="AC181" s="35">
        <v>0</v>
      </c>
      <c r="AD181" s="35">
        <v>0</v>
      </c>
      <c r="AE181" s="35">
        <v>0</v>
      </c>
      <c r="AF181" s="35">
        <v>0</v>
      </c>
      <c r="AG181" s="35">
        <v>0</v>
      </c>
      <c r="AH181" s="35">
        <v>0</v>
      </c>
      <c r="AI181" s="35">
        <v>0</v>
      </c>
      <c r="AJ181" s="35">
        <v>0</v>
      </c>
      <c r="AK181" s="35" t="s">
        <v>193</v>
      </c>
      <c r="AL181" s="35" t="s">
        <v>193</v>
      </c>
      <c r="AM181" s="35" t="s">
        <v>193</v>
      </c>
      <c r="AN181" s="35" t="s">
        <v>193</v>
      </c>
      <c r="AO181" s="35" t="s">
        <v>193</v>
      </c>
      <c r="AP181" s="35" t="s">
        <v>193</v>
      </c>
      <c r="AQ181" s="35" t="s">
        <v>193</v>
      </c>
      <c r="AR181" s="35" t="s">
        <v>193</v>
      </c>
      <c r="AS181" s="35">
        <v>0</v>
      </c>
      <c r="AT181" s="35">
        <v>0</v>
      </c>
      <c r="AU181" s="35">
        <v>0</v>
      </c>
      <c r="AV181" s="35">
        <v>0</v>
      </c>
      <c r="AW181" s="35">
        <v>0</v>
      </c>
      <c r="AX181" s="35">
        <v>0</v>
      </c>
      <c r="AY181" s="35">
        <v>0</v>
      </c>
      <c r="AZ181" s="35">
        <v>0</v>
      </c>
      <c r="BA181" s="35">
        <v>0</v>
      </c>
      <c r="BB181" s="35">
        <v>0</v>
      </c>
      <c r="BC181" s="35">
        <v>0</v>
      </c>
      <c r="BD181" s="35">
        <v>0</v>
      </c>
      <c r="BE181" s="35">
        <v>0</v>
      </c>
      <c r="BF181" s="35">
        <v>0</v>
      </c>
      <c r="BG181" s="35">
        <v>0</v>
      </c>
      <c r="BH181" s="35">
        <v>0</v>
      </c>
      <c r="BI181" s="35">
        <v>0</v>
      </c>
      <c r="BJ181" s="35">
        <v>0</v>
      </c>
      <c r="BK181" s="35">
        <v>0</v>
      </c>
      <c r="BL181" s="35">
        <v>0</v>
      </c>
      <c r="BM181" s="35">
        <v>0</v>
      </c>
      <c r="BN181" s="35">
        <v>0</v>
      </c>
      <c r="BO181" s="35">
        <v>0</v>
      </c>
      <c r="BP181" s="35">
        <v>0</v>
      </c>
      <c r="BQ181" s="35">
        <v>0</v>
      </c>
      <c r="BR181" s="35">
        <v>0</v>
      </c>
      <c r="BS181" s="35">
        <v>0</v>
      </c>
      <c r="BT181" s="35">
        <v>0</v>
      </c>
      <c r="BU181" s="35">
        <v>0</v>
      </c>
      <c r="BV181" s="35">
        <v>0</v>
      </c>
      <c r="BW181" s="35">
        <v>0</v>
      </c>
      <c r="BX181" s="35">
        <v>0</v>
      </c>
      <c r="BY181" s="35">
        <v>0</v>
      </c>
      <c r="BZ181" s="35">
        <v>0</v>
      </c>
      <c r="CA181" s="35">
        <v>0</v>
      </c>
      <c r="CB181" s="35">
        <v>0</v>
      </c>
      <c r="CC181" s="35">
        <v>0</v>
      </c>
      <c r="CD181" s="35">
        <v>0</v>
      </c>
      <c r="CE181" s="35">
        <v>0</v>
      </c>
      <c r="CF181" s="35">
        <v>0</v>
      </c>
      <c r="CG181" s="35">
        <v>0</v>
      </c>
      <c r="CH181" s="35">
        <v>0</v>
      </c>
      <c r="CI181" s="35">
        <v>0</v>
      </c>
      <c r="CJ181" s="35">
        <v>0</v>
      </c>
      <c r="CK181" s="35">
        <v>0</v>
      </c>
      <c r="CL181" s="35">
        <v>0</v>
      </c>
      <c r="CM181" s="35">
        <v>0</v>
      </c>
      <c r="CN181" s="35">
        <v>0</v>
      </c>
      <c r="CO181" s="35" t="s">
        <v>193</v>
      </c>
      <c r="CP181" s="35" t="s">
        <v>193</v>
      </c>
      <c r="CQ181" s="35" t="s">
        <v>193</v>
      </c>
      <c r="CR181" s="35" t="s">
        <v>193</v>
      </c>
      <c r="CS181" s="35" t="s">
        <v>193</v>
      </c>
      <c r="CT181" s="35" t="s">
        <v>193</v>
      </c>
      <c r="CU181" s="35">
        <v>0</v>
      </c>
      <c r="CV181" s="35">
        <v>0</v>
      </c>
      <c r="CW181" s="35">
        <v>0</v>
      </c>
      <c r="CX181" s="35">
        <v>0</v>
      </c>
      <c r="CY181" s="35">
        <v>0</v>
      </c>
      <c r="CZ181" s="35">
        <v>0</v>
      </c>
      <c r="DA181" s="35">
        <v>0</v>
      </c>
      <c r="DB181" s="35">
        <v>0</v>
      </c>
      <c r="DC181" s="35">
        <v>0</v>
      </c>
      <c r="DD181" s="35">
        <v>0</v>
      </c>
      <c r="DE181" s="35">
        <v>0</v>
      </c>
      <c r="DF181" s="35">
        <v>0</v>
      </c>
    </row>
    <row r="182" spans="1:110" ht="75">
      <c r="A182" s="25" t="s">
        <v>179</v>
      </c>
      <c r="B182" s="33" t="s">
        <v>291</v>
      </c>
      <c r="C182" s="42" t="s">
        <v>351</v>
      </c>
      <c r="D182" s="46" t="s">
        <v>352</v>
      </c>
      <c r="E182" s="35">
        <v>0</v>
      </c>
      <c r="F182" s="35">
        <v>0</v>
      </c>
      <c r="G182" s="35">
        <v>0</v>
      </c>
      <c r="H182" s="35">
        <v>0</v>
      </c>
      <c r="I182" s="35">
        <v>0</v>
      </c>
      <c r="J182" s="35">
        <v>0</v>
      </c>
      <c r="K182" s="35">
        <v>0</v>
      </c>
      <c r="L182" s="35">
        <v>0</v>
      </c>
      <c r="M182" s="35">
        <v>0</v>
      </c>
      <c r="N182" s="35">
        <v>0</v>
      </c>
      <c r="O182" s="35">
        <v>0</v>
      </c>
      <c r="P182" s="35">
        <v>0</v>
      </c>
      <c r="Q182" s="35">
        <v>0</v>
      </c>
      <c r="R182" s="35">
        <v>0</v>
      </c>
      <c r="S182" s="35">
        <v>0</v>
      </c>
      <c r="T182" s="35">
        <v>0</v>
      </c>
      <c r="U182" s="35">
        <v>0</v>
      </c>
      <c r="V182" s="35">
        <v>0</v>
      </c>
      <c r="W182" s="35">
        <v>0</v>
      </c>
      <c r="X182" s="35">
        <v>0</v>
      </c>
      <c r="Y182" s="35">
        <v>0</v>
      </c>
      <c r="Z182" s="35">
        <v>0</v>
      </c>
      <c r="AA182" s="35">
        <v>0</v>
      </c>
      <c r="AB182" s="35">
        <v>0</v>
      </c>
      <c r="AC182" s="35">
        <v>0</v>
      </c>
      <c r="AD182" s="35">
        <v>0</v>
      </c>
      <c r="AE182" s="35">
        <v>0</v>
      </c>
      <c r="AF182" s="35">
        <v>0</v>
      </c>
      <c r="AG182" s="35">
        <v>0</v>
      </c>
      <c r="AH182" s="35">
        <v>0</v>
      </c>
      <c r="AI182" s="35">
        <v>0</v>
      </c>
      <c r="AJ182" s="35">
        <v>0</v>
      </c>
      <c r="AK182" s="35" t="s">
        <v>193</v>
      </c>
      <c r="AL182" s="35" t="s">
        <v>193</v>
      </c>
      <c r="AM182" s="35" t="s">
        <v>193</v>
      </c>
      <c r="AN182" s="35" t="s">
        <v>193</v>
      </c>
      <c r="AO182" s="35" t="s">
        <v>193</v>
      </c>
      <c r="AP182" s="35" t="s">
        <v>193</v>
      </c>
      <c r="AQ182" s="35" t="s">
        <v>193</v>
      </c>
      <c r="AR182" s="35" t="s">
        <v>193</v>
      </c>
      <c r="AS182" s="35">
        <v>0</v>
      </c>
      <c r="AT182" s="35">
        <v>0</v>
      </c>
      <c r="AU182" s="35">
        <v>0</v>
      </c>
      <c r="AV182" s="35">
        <v>0</v>
      </c>
      <c r="AW182" s="35">
        <v>0</v>
      </c>
      <c r="AX182" s="35">
        <v>0</v>
      </c>
      <c r="AY182" s="35">
        <v>0</v>
      </c>
      <c r="AZ182" s="35">
        <v>0</v>
      </c>
      <c r="BA182" s="35">
        <v>0</v>
      </c>
      <c r="BB182" s="35">
        <v>0</v>
      </c>
      <c r="BC182" s="35">
        <v>0</v>
      </c>
      <c r="BD182" s="35">
        <v>0</v>
      </c>
      <c r="BE182" s="35">
        <v>0</v>
      </c>
      <c r="BF182" s="35">
        <v>0</v>
      </c>
      <c r="BG182" s="35">
        <v>0</v>
      </c>
      <c r="BH182" s="35">
        <v>0</v>
      </c>
      <c r="BI182" s="35">
        <v>0</v>
      </c>
      <c r="BJ182" s="35">
        <v>0</v>
      </c>
      <c r="BK182" s="35">
        <v>0</v>
      </c>
      <c r="BL182" s="35">
        <v>0</v>
      </c>
      <c r="BM182" s="35">
        <v>0</v>
      </c>
      <c r="BN182" s="35">
        <v>0</v>
      </c>
      <c r="BO182" s="35">
        <v>0</v>
      </c>
      <c r="BP182" s="35">
        <v>0</v>
      </c>
      <c r="BQ182" s="35">
        <v>0</v>
      </c>
      <c r="BR182" s="35">
        <v>0</v>
      </c>
      <c r="BS182" s="35">
        <v>0</v>
      </c>
      <c r="BT182" s="35">
        <v>0</v>
      </c>
      <c r="BU182" s="35">
        <v>0</v>
      </c>
      <c r="BV182" s="35">
        <v>0</v>
      </c>
      <c r="BW182" s="35">
        <v>0</v>
      </c>
      <c r="BX182" s="35">
        <v>0</v>
      </c>
      <c r="BY182" s="35">
        <v>0</v>
      </c>
      <c r="BZ182" s="35">
        <v>0</v>
      </c>
      <c r="CA182" s="35">
        <v>0</v>
      </c>
      <c r="CB182" s="35">
        <v>0</v>
      </c>
      <c r="CC182" s="35">
        <v>0</v>
      </c>
      <c r="CD182" s="35">
        <v>0</v>
      </c>
      <c r="CE182" s="35">
        <v>0</v>
      </c>
      <c r="CF182" s="35">
        <v>0</v>
      </c>
      <c r="CG182" s="35">
        <v>0</v>
      </c>
      <c r="CH182" s="35">
        <v>0</v>
      </c>
      <c r="CI182" s="35">
        <v>0</v>
      </c>
      <c r="CJ182" s="35">
        <v>0</v>
      </c>
      <c r="CK182" s="35">
        <v>0</v>
      </c>
      <c r="CL182" s="35">
        <v>0</v>
      </c>
      <c r="CM182" s="35">
        <v>0</v>
      </c>
      <c r="CN182" s="35">
        <v>0</v>
      </c>
      <c r="CO182" s="35" t="s">
        <v>193</v>
      </c>
      <c r="CP182" s="35" t="s">
        <v>193</v>
      </c>
      <c r="CQ182" s="35" t="s">
        <v>193</v>
      </c>
      <c r="CR182" s="35" t="s">
        <v>193</v>
      </c>
      <c r="CS182" s="35" t="s">
        <v>193</v>
      </c>
      <c r="CT182" s="35" t="s">
        <v>193</v>
      </c>
      <c r="CU182" s="35">
        <v>0</v>
      </c>
      <c r="CV182" s="35">
        <v>0</v>
      </c>
      <c r="CW182" s="35">
        <v>0</v>
      </c>
      <c r="CX182" s="35">
        <v>0</v>
      </c>
      <c r="CY182" s="35">
        <v>0</v>
      </c>
      <c r="CZ182" s="35">
        <v>0</v>
      </c>
      <c r="DA182" s="35">
        <v>0</v>
      </c>
      <c r="DB182" s="35">
        <v>0</v>
      </c>
      <c r="DC182" s="35">
        <v>0</v>
      </c>
      <c r="DD182" s="35">
        <v>0</v>
      </c>
      <c r="DE182" s="35">
        <v>0</v>
      </c>
      <c r="DF182" s="35">
        <v>0</v>
      </c>
    </row>
    <row r="183" spans="1:110" ht="56.25">
      <c r="A183" s="25" t="s">
        <v>179</v>
      </c>
      <c r="B183" s="50" t="s">
        <v>291</v>
      </c>
      <c r="C183" s="42" t="s">
        <v>353</v>
      </c>
      <c r="D183" s="46" t="s">
        <v>354</v>
      </c>
      <c r="E183" s="35">
        <v>0</v>
      </c>
      <c r="F183" s="35">
        <v>0</v>
      </c>
      <c r="G183" s="35">
        <v>0</v>
      </c>
      <c r="H183" s="35">
        <v>0</v>
      </c>
      <c r="I183" s="35">
        <v>0</v>
      </c>
      <c r="J183" s="35">
        <v>0</v>
      </c>
      <c r="K183" s="35">
        <v>0</v>
      </c>
      <c r="L183" s="35">
        <v>0</v>
      </c>
      <c r="M183" s="35">
        <v>0</v>
      </c>
      <c r="N183" s="35">
        <v>0</v>
      </c>
      <c r="O183" s="35">
        <v>0</v>
      </c>
      <c r="P183" s="35">
        <v>0</v>
      </c>
      <c r="Q183" s="35">
        <v>0</v>
      </c>
      <c r="R183" s="35">
        <v>0</v>
      </c>
      <c r="S183" s="35">
        <v>0</v>
      </c>
      <c r="T183" s="35">
        <v>0</v>
      </c>
      <c r="U183" s="35">
        <v>0</v>
      </c>
      <c r="V183" s="35">
        <v>0</v>
      </c>
      <c r="W183" s="35">
        <v>0</v>
      </c>
      <c r="X183" s="35">
        <v>0</v>
      </c>
      <c r="Y183" s="35">
        <v>0</v>
      </c>
      <c r="Z183" s="35">
        <v>0</v>
      </c>
      <c r="AA183" s="35">
        <v>0</v>
      </c>
      <c r="AB183" s="35">
        <v>0</v>
      </c>
      <c r="AC183" s="35">
        <v>0</v>
      </c>
      <c r="AD183" s="35">
        <v>0</v>
      </c>
      <c r="AE183" s="35">
        <v>0</v>
      </c>
      <c r="AF183" s="35">
        <v>0</v>
      </c>
      <c r="AG183" s="35">
        <v>0</v>
      </c>
      <c r="AH183" s="35">
        <v>0</v>
      </c>
      <c r="AI183" s="35">
        <v>0</v>
      </c>
      <c r="AJ183" s="35">
        <v>0</v>
      </c>
      <c r="AK183" s="35" t="s">
        <v>193</v>
      </c>
      <c r="AL183" s="35" t="s">
        <v>193</v>
      </c>
      <c r="AM183" s="35" t="s">
        <v>193</v>
      </c>
      <c r="AN183" s="35" t="s">
        <v>193</v>
      </c>
      <c r="AO183" s="35" t="s">
        <v>193</v>
      </c>
      <c r="AP183" s="35" t="s">
        <v>193</v>
      </c>
      <c r="AQ183" s="35" t="s">
        <v>193</v>
      </c>
      <c r="AR183" s="35" t="s">
        <v>193</v>
      </c>
      <c r="AS183" s="35">
        <v>0</v>
      </c>
      <c r="AT183" s="35">
        <v>0</v>
      </c>
      <c r="AU183" s="35">
        <v>0</v>
      </c>
      <c r="AV183" s="35">
        <v>0</v>
      </c>
      <c r="AW183" s="35">
        <v>0</v>
      </c>
      <c r="AX183" s="35">
        <v>0</v>
      </c>
      <c r="AY183" s="35">
        <v>0</v>
      </c>
      <c r="AZ183" s="35">
        <v>0</v>
      </c>
      <c r="BA183" s="35">
        <v>0</v>
      </c>
      <c r="BB183" s="35">
        <v>0</v>
      </c>
      <c r="BC183" s="35">
        <v>0</v>
      </c>
      <c r="BD183" s="35">
        <v>0</v>
      </c>
      <c r="BE183" s="35">
        <v>0</v>
      </c>
      <c r="BF183" s="35">
        <v>0</v>
      </c>
      <c r="BG183" s="35">
        <v>0</v>
      </c>
      <c r="BH183" s="35">
        <v>0</v>
      </c>
      <c r="BI183" s="35">
        <v>0</v>
      </c>
      <c r="BJ183" s="35">
        <v>0</v>
      </c>
      <c r="BK183" s="35">
        <v>0</v>
      </c>
      <c r="BL183" s="35">
        <v>0</v>
      </c>
      <c r="BM183" s="35">
        <v>0</v>
      </c>
      <c r="BN183" s="35">
        <v>0</v>
      </c>
      <c r="BO183" s="35">
        <v>0</v>
      </c>
      <c r="BP183" s="35">
        <v>0</v>
      </c>
      <c r="BQ183" s="35">
        <v>0</v>
      </c>
      <c r="BR183" s="35">
        <v>0</v>
      </c>
      <c r="BS183" s="35">
        <v>0</v>
      </c>
      <c r="BT183" s="35">
        <v>0</v>
      </c>
      <c r="BU183" s="35">
        <v>0</v>
      </c>
      <c r="BV183" s="35">
        <v>0</v>
      </c>
      <c r="BW183" s="35">
        <v>0</v>
      </c>
      <c r="BX183" s="35">
        <v>0</v>
      </c>
      <c r="BY183" s="35">
        <v>0</v>
      </c>
      <c r="BZ183" s="35">
        <v>0</v>
      </c>
      <c r="CA183" s="35">
        <v>0</v>
      </c>
      <c r="CB183" s="35">
        <v>0</v>
      </c>
      <c r="CC183" s="35">
        <v>0</v>
      </c>
      <c r="CD183" s="35">
        <v>0</v>
      </c>
      <c r="CE183" s="35">
        <v>0</v>
      </c>
      <c r="CF183" s="35">
        <v>0</v>
      </c>
      <c r="CG183" s="35">
        <v>0</v>
      </c>
      <c r="CH183" s="35">
        <v>0</v>
      </c>
      <c r="CI183" s="35">
        <v>0</v>
      </c>
      <c r="CJ183" s="35">
        <v>0</v>
      </c>
      <c r="CK183" s="35">
        <v>0</v>
      </c>
      <c r="CL183" s="35">
        <v>0</v>
      </c>
      <c r="CM183" s="35">
        <v>0</v>
      </c>
      <c r="CN183" s="35">
        <v>0</v>
      </c>
      <c r="CO183" s="35" t="s">
        <v>193</v>
      </c>
      <c r="CP183" s="35" t="s">
        <v>193</v>
      </c>
      <c r="CQ183" s="35" t="s">
        <v>193</v>
      </c>
      <c r="CR183" s="35" t="s">
        <v>193</v>
      </c>
      <c r="CS183" s="35" t="s">
        <v>193</v>
      </c>
      <c r="CT183" s="35" t="s">
        <v>193</v>
      </c>
      <c r="CU183" s="35">
        <v>0</v>
      </c>
      <c r="CV183" s="35">
        <v>0</v>
      </c>
      <c r="CW183" s="35">
        <v>0</v>
      </c>
      <c r="CX183" s="35">
        <v>0</v>
      </c>
      <c r="CY183" s="35">
        <v>0</v>
      </c>
      <c r="CZ183" s="35">
        <v>0</v>
      </c>
      <c r="DA183" s="35">
        <v>0</v>
      </c>
      <c r="DB183" s="35">
        <v>0</v>
      </c>
      <c r="DC183" s="35">
        <v>0</v>
      </c>
      <c r="DD183" s="35">
        <v>0</v>
      </c>
      <c r="DE183" s="35">
        <v>0</v>
      </c>
      <c r="DF183" s="35">
        <v>0</v>
      </c>
    </row>
    <row r="184" spans="1:110" ht="112.5">
      <c r="A184" s="25" t="s">
        <v>179</v>
      </c>
      <c r="B184" s="50" t="s">
        <v>291</v>
      </c>
      <c r="C184" s="42" t="s">
        <v>355</v>
      </c>
      <c r="D184" s="46" t="s">
        <v>356</v>
      </c>
      <c r="E184" s="35">
        <v>0</v>
      </c>
      <c r="F184" s="35">
        <v>0</v>
      </c>
      <c r="G184" s="35">
        <v>0</v>
      </c>
      <c r="H184" s="35">
        <v>0</v>
      </c>
      <c r="I184" s="35">
        <v>0</v>
      </c>
      <c r="J184" s="35">
        <v>0</v>
      </c>
      <c r="K184" s="35">
        <v>0</v>
      </c>
      <c r="L184" s="35">
        <v>0</v>
      </c>
      <c r="M184" s="35">
        <v>0</v>
      </c>
      <c r="N184" s="35">
        <v>0</v>
      </c>
      <c r="O184" s="35">
        <v>0</v>
      </c>
      <c r="P184" s="35">
        <v>0</v>
      </c>
      <c r="Q184" s="35">
        <v>0</v>
      </c>
      <c r="R184" s="35">
        <v>0</v>
      </c>
      <c r="S184" s="35">
        <v>0</v>
      </c>
      <c r="T184" s="35">
        <v>0</v>
      </c>
      <c r="U184" s="35">
        <v>0</v>
      </c>
      <c r="V184" s="35">
        <v>0</v>
      </c>
      <c r="W184" s="35">
        <v>0</v>
      </c>
      <c r="X184" s="35">
        <v>0</v>
      </c>
      <c r="Y184" s="35">
        <v>0</v>
      </c>
      <c r="Z184" s="35">
        <v>0</v>
      </c>
      <c r="AA184" s="35">
        <v>0</v>
      </c>
      <c r="AB184" s="35">
        <v>0</v>
      </c>
      <c r="AC184" s="35">
        <v>0</v>
      </c>
      <c r="AD184" s="35">
        <v>0</v>
      </c>
      <c r="AE184" s="35">
        <v>0</v>
      </c>
      <c r="AF184" s="35">
        <v>0</v>
      </c>
      <c r="AG184" s="35">
        <v>0</v>
      </c>
      <c r="AH184" s="35">
        <v>0</v>
      </c>
      <c r="AI184" s="35">
        <v>0</v>
      </c>
      <c r="AJ184" s="35">
        <v>0</v>
      </c>
      <c r="AK184" s="35" t="s">
        <v>193</v>
      </c>
      <c r="AL184" s="35" t="s">
        <v>193</v>
      </c>
      <c r="AM184" s="35" t="s">
        <v>193</v>
      </c>
      <c r="AN184" s="35" t="s">
        <v>193</v>
      </c>
      <c r="AO184" s="35" t="s">
        <v>193</v>
      </c>
      <c r="AP184" s="35" t="s">
        <v>193</v>
      </c>
      <c r="AQ184" s="35" t="s">
        <v>193</v>
      </c>
      <c r="AR184" s="35" t="s">
        <v>193</v>
      </c>
      <c r="AS184" s="35">
        <v>0</v>
      </c>
      <c r="AT184" s="35">
        <v>0</v>
      </c>
      <c r="AU184" s="35">
        <v>0</v>
      </c>
      <c r="AV184" s="35">
        <v>0</v>
      </c>
      <c r="AW184" s="35">
        <v>0</v>
      </c>
      <c r="AX184" s="35">
        <v>0</v>
      </c>
      <c r="AY184" s="35">
        <v>0</v>
      </c>
      <c r="AZ184" s="35">
        <v>0</v>
      </c>
      <c r="BA184" s="35">
        <v>0</v>
      </c>
      <c r="BB184" s="35">
        <v>0</v>
      </c>
      <c r="BC184" s="35">
        <v>0</v>
      </c>
      <c r="BD184" s="35">
        <v>0</v>
      </c>
      <c r="BE184" s="35">
        <v>0</v>
      </c>
      <c r="BF184" s="35">
        <v>0</v>
      </c>
      <c r="BG184" s="35">
        <v>0</v>
      </c>
      <c r="BH184" s="35">
        <v>0</v>
      </c>
      <c r="BI184" s="35">
        <v>0</v>
      </c>
      <c r="BJ184" s="35">
        <v>0</v>
      </c>
      <c r="BK184" s="35">
        <v>0</v>
      </c>
      <c r="BL184" s="35">
        <v>0</v>
      </c>
      <c r="BM184" s="35">
        <v>0</v>
      </c>
      <c r="BN184" s="35">
        <v>0</v>
      </c>
      <c r="BO184" s="35">
        <v>0</v>
      </c>
      <c r="BP184" s="35">
        <v>0</v>
      </c>
      <c r="BQ184" s="35">
        <v>0</v>
      </c>
      <c r="BR184" s="35">
        <v>0</v>
      </c>
      <c r="BS184" s="35">
        <v>0</v>
      </c>
      <c r="BT184" s="35">
        <v>0</v>
      </c>
      <c r="BU184" s="35">
        <v>0</v>
      </c>
      <c r="BV184" s="35">
        <v>0</v>
      </c>
      <c r="BW184" s="35">
        <v>0</v>
      </c>
      <c r="BX184" s="35">
        <v>0</v>
      </c>
      <c r="BY184" s="35">
        <v>0</v>
      </c>
      <c r="BZ184" s="35">
        <v>0</v>
      </c>
      <c r="CA184" s="35">
        <v>0</v>
      </c>
      <c r="CB184" s="35">
        <v>0</v>
      </c>
      <c r="CC184" s="35">
        <v>0</v>
      </c>
      <c r="CD184" s="35">
        <v>0</v>
      </c>
      <c r="CE184" s="35">
        <v>0</v>
      </c>
      <c r="CF184" s="35">
        <v>0</v>
      </c>
      <c r="CG184" s="35">
        <v>0</v>
      </c>
      <c r="CH184" s="35">
        <v>0</v>
      </c>
      <c r="CI184" s="35">
        <v>0</v>
      </c>
      <c r="CJ184" s="35">
        <v>0</v>
      </c>
      <c r="CK184" s="35">
        <v>0</v>
      </c>
      <c r="CL184" s="35">
        <v>0</v>
      </c>
      <c r="CM184" s="35">
        <v>0</v>
      </c>
      <c r="CN184" s="35">
        <v>0</v>
      </c>
      <c r="CO184" s="35" t="s">
        <v>193</v>
      </c>
      <c r="CP184" s="35" t="s">
        <v>193</v>
      </c>
      <c r="CQ184" s="35" t="s">
        <v>193</v>
      </c>
      <c r="CR184" s="35" t="s">
        <v>193</v>
      </c>
      <c r="CS184" s="35" t="s">
        <v>193</v>
      </c>
      <c r="CT184" s="35" t="s">
        <v>193</v>
      </c>
      <c r="CU184" s="35">
        <v>0</v>
      </c>
      <c r="CV184" s="35">
        <v>0</v>
      </c>
      <c r="CW184" s="35">
        <v>0</v>
      </c>
      <c r="CX184" s="35">
        <v>0</v>
      </c>
      <c r="CY184" s="35">
        <v>0</v>
      </c>
      <c r="CZ184" s="35">
        <v>0</v>
      </c>
      <c r="DA184" s="35">
        <v>0</v>
      </c>
      <c r="DB184" s="35">
        <v>0</v>
      </c>
      <c r="DC184" s="35">
        <v>0</v>
      </c>
      <c r="DD184" s="35">
        <v>0</v>
      </c>
      <c r="DE184" s="35">
        <v>0</v>
      </c>
      <c r="DF184" s="35">
        <v>0</v>
      </c>
    </row>
    <row r="185" spans="1:110" ht="18.75">
      <c r="A185" s="25" t="s">
        <v>179</v>
      </c>
      <c r="B185" s="50" t="s">
        <v>291</v>
      </c>
      <c r="C185" s="42" t="s">
        <v>357</v>
      </c>
      <c r="D185" s="46" t="s">
        <v>358</v>
      </c>
      <c r="E185" s="35">
        <v>0</v>
      </c>
      <c r="F185" s="35">
        <v>0</v>
      </c>
      <c r="G185" s="35">
        <v>0</v>
      </c>
      <c r="H185" s="35">
        <v>0</v>
      </c>
      <c r="I185" s="35">
        <v>0</v>
      </c>
      <c r="J185" s="35">
        <v>0</v>
      </c>
      <c r="K185" s="35">
        <v>0</v>
      </c>
      <c r="L185" s="35">
        <v>0</v>
      </c>
      <c r="M185" s="35">
        <v>0</v>
      </c>
      <c r="N185" s="35">
        <v>0</v>
      </c>
      <c r="O185" s="35">
        <v>0</v>
      </c>
      <c r="P185" s="35">
        <v>0</v>
      </c>
      <c r="Q185" s="35">
        <v>0</v>
      </c>
      <c r="R185" s="35">
        <v>0</v>
      </c>
      <c r="S185" s="35">
        <v>0</v>
      </c>
      <c r="T185" s="35">
        <v>0</v>
      </c>
      <c r="U185" s="35">
        <v>0</v>
      </c>
      <c r="V185" s="35">
        <v>0</v>
      </c>
      <c r="W185" s="35">
        <v>0</v>
      </c>
      <c r="X185" s="35">
        <v>0</v>
      </c>
      <c r="Y185" s="35">
        <v>0</v>
      </c>
      <c r="Z185" s="35">
        <v>0</v>
      </c>
      <c r="AA185" s="35">
        <v>0</v>
      </c>
      <c r="AB185" s="35">
        <v>0</v>
      </c>
      <c r="AC185" s="35">
        <v>0</v>
      </c>
      <c r="AD185" s="35">
        <v>0</v>
      </c>
      <c r="AE185" s="35">
        <v>0</v>
      </c>
      <c r="AF185" s="35">
        <v>0</v>
      </c>
      <c r="AG185" s="35">
        <v>0</v>
      </c>
      <c r="AH185" s="35">
        <v>0</v>
      </c>
      <c r="AI185" s="35">
        <v>0</v>
      </c>
      <c r="AJ185" s="35">
        <v>0</v>
      </c>
      <c r="AK185" s="35" t="s">
        <v>193</v>
      </c>
      <c r="AL185" s="35" t="s">
        <v>193</v>
      </c>
      <c r="AM185" s="35" t="s">
        <v>193</v>
      </c>
      <c r="AN185" s="35" t="s">
        <v>193</v>
      </c>
      <c r="AO185" s="35" t="s">
        <v>193</v>
      </c>
      <c r="AP185" s="35" t="s">
        <v>193</v>
      </c>
      <c r="AQ185" s="35" t="s">
        <v>193</v>
      </c>
      <c r="AR185" s="35" t="s">
        <v>193</v>
      </c>
      <c r="AS185" s="35">
        <v>0</v>
      </c>
      <c r="AT185" s="35">
        <v>0</v>
      </c>
      <c r="AU185" s="35">
        <v>0</v>
      </c>
      <c r="AV185" s="35">
        <v>0</v>
      </c>
      <c r="AW185" s="35">
        <v>0</v>
      </c>
      <c r="AX185" s="35">
        <v>0</v>
      </c>
      <c r="AY185" s="35">
        <v>0</v>
      </c>
      <c r="AZ185" s="35">
        <v>0</v>
      </c>
      <c r="BA185" s="35">
        <v>0</v>
      </c>
      <c r="BB185" s="35">
        <v>0</v>
      </c>
      <c r="BC185" s="35">
        <v>0</v>
      </c>
      <c r="BD185" s="35">
        <v>0</v>
      </c>
      <c r="BE185" s="35">
        <v>0</v>
      </c>
      <c r="BF185" s="35">
        <v>0</v>
      </c>
      <c r="BG185" s="35">
        <v>0</v>
      </c>
      <c r="BH185" s="35">
        <v>0</v>
      </c>
      <c r="BI185" s="35">
        <v>0</v>
      </c>
      <c r="BJ185" s="35">
        <v>0</v>
      </c>
      <c r="BK185" s="35">
        <v>0</v>
      </c>
      <c r="BL185" s="35">
        <v>0</v>
      </c>
      <c r="BM185" s="35">
        <v>0</v>
      </c>
      <c r="BN185" s="35">
        <v>0</v>
      </c>
      <c r="BO185" s="35">
        <v>0</v>
      </c>
      <c r="BP185" s="35">
        <v>0</v>
      </c>
      <c r="BQ185" s="35">
        <v>0</v>
      </c>
      <c r="BR185" s="35">
        <v>0</v>
      </c>
      <c r="BS185" s="35">
        <v>0</v>
      </c>
      <c r="BT185" s="35">
        <v>0</v>
      </c>
      <c r="BU185" s="35">
        <v>0</v>
      </c>
      <c r="BV185" s="35">
        <v>0</v>
      </c>
      <c r="BW185" s="35">
        <v>0</v>
      </c>
      <c r="BX185" s="35">
        <v>0</v>
      </c>
      <c r="BY185" s="35">
        <v>0</v>
      </c>
      <c r="BZ185" s="35">
        <v>0</v>
      </c>
      <c r="CA185" s="35">
        <v>0</v>
      </c>
      <c r="CB185" s="35">
        <v>0</v>
      </c>
      <c r="CC185" s="35">
        <v>0</v>
      </c>
      <c r="CD185" s="35">
        <v>0</v>
      </c>
      <c r="CE185" s="35">
        <v>0</v>
      </c>
      <c r="CF185" s="35">
        <v>0</v>
      </c>
      <c r="CG185" s="35">
        <v>0</v>
      </c>
      <c r="CH185" s="35">
        <v>0</v>
      </c>
      <c r="CI185" s="35">
        <v>0</v>
      </c>
      <c r="CJ185" s="35">
        <v>0</v>
      </c>
      <c r="CK185" s="35">
        <v>0</v>
      </c>
      <c r="CL185" s="35">
        <v>0</v>
      </c>
      <c r="CM185" s="35">
        <v>0</v>
      </c>
      <c r="CN185" s="35">
        <v>0</v>
      </c>
      <c r="CO185" s="35" t="s">
        <v>193</v>
      </c>
      <c r="CP185" s="35" t="s">
        <v>193</v>
      </c>
      <c r="CQ185" s="35" t="s">
        <v>193</v>
      </c>
      <c r="CR185" s="35" t="s">
        <v>193</v>
      </c>
      <c r="CS185" s="35" t="s">
        <v>193</v>
      </c>
      <c r="CT185" s="35" t="s">
        <v>193</v>
      </c>
      <c r="CU185" s="35">
        <v>0</v>
      </c>
      <c r="CV185" s="35">
        <v>0</v>
      </c>
      <c r="CW185" s="35">
        <v>0</v>
      </c>
      <c r="CX185" s="35">
        <v>0</v>
      </c>
      <c r="CY185" s="35">
        <v>0</v>
      </c>
      <c r="CZ185" s="35">
        <v>0</v>
      </c>
      <c r="DA185" s="35">
        <v>0</v>
      </c>
      <c r="DB185" s="35">
        <v>0</v>
      </c>
      <c r="DC185" s="35">
        <v>0</v>
      </c>
      <c r="DD185" s="35">
        <v>0</v>
      </c>
      <c r="DE185" s="35">
        <v>0</v>
      </c>
      <c r="DF185" s="35">
        <v>0</v>
      </c>
    </row>
    <row r="186" spans="1:110" ht="18.75">
      <c r="A186" s="25" t="s">
        <v>179</v>
      </c>
      <c r="B186" s="50" t="s">
        <v>291</v>
      </c>
      <c r="C186" s="42" t="s">
        <v>359</v>
      </c>
      <c r="D186" s="46" t="s">
        <v>360</v>
      </c>
      <c r="E186" s="35">
        <v>0</v>
      </c>
      <c r="F186" s="35">
        <v>0</v>
      </c>
      <c r="G186" s="35">
        <v>0</v>
      </c>
      <c r="H186" s="35">
        <v>0</v>
      </c>
      <c r="I186" s="35">
        <v>0</v>
      </c>
      <c r="J186" s="35">
        <v>0</v>
      </c>
      <c r="K186" s="35">
        <v>0</v>
      </c>
      <c r="L186" s="35">
        <v>0</v>
      </c>
      <c r="M186" s="35">
        <v>0</v>
      </c>
      <c r="N186" s="35">
        <v>0</v>
      </c>
      <c r="O186" s="35">
        <v>0</v>
      </c>
      <c r="P186" s="35">
        <v>0</v>
      </c>
      <c r="Q186" s="35">
        <v>0</v>
      </c>
      <c r="R186" s="35">
        <v>0</v>
      </c>
      <c r="S186" s="35">
        <v>0</v>
      </c>
      <c r="T186" s="35">
        <v>0</v>
      </c>
      <c r="U186" s="35">
        <v>0</v>
      </c>
      <c r="V186" s="35">
        <v>0</v>
      </c>
      <c r="W186" s="35">
        <v>0</v>
      </c>
      <c r="X186" s="35">
        <v>0</v>
      </c>
      <c r="Y186" s="35">
        <v>0</v>
      </c>
      <c r="Z186" s="35">
        <v>0</v>
      </c>
      <c r="AA186" s="35">
        <v>0</v>
      </c>
      <c r="AB186" s="35">
        <v>0</v>
      </c>
      <c r="AC186" s="35">
        <v>0</v>
      </c>
      <c r="AD186" s="35">
        <v>0</v>
      </c>
      <c r="AE186" s="35">
        <v>0</v>
      </c>
      <c r="AF186" s="35">
        <v>0</v>
      </c>
      <c r="AG186" s="35">
        <v>0</v>
      </c>
      <c r="AH186" s="35">
        <v>0</v>
      </c>
      <c r="AI186" s="35">
        <v>0</v>
      </c>
      <c r="AJ186" s="35">
        <v>0</v>
      </c>
      <c r="AK186" s="35" t="s">
        <v>193</v>
      </c>
      <c r="AL186" s="35" t="s">
        <v>193</v>
      </c>
      <c r="AM186" s="35" t="s">
        <v>193</v>
      </c>
      <c r="AN186" s="35" t="s">
        <v>193</v>
      </c>
      <c r="AO186" s="35" t="s">
        <v>193</v>
      </c>
      <c r="AP186" s="35" t="s">
        <v>193</v>
      </c>
      <c r="AQ186" s="35" t="s">
        <v>193</v>
      </c>
      <c r="AR186" s="35" t="s">
        <v>193</v>
      </c>
      <c r="AS186" s="35">
        <v>0</v>
      </c>
      <c r="AT186" s="35">
        <v>0</v>
      </c>
      <c r="AU186" s="35">
        <v>0</v>
      </c>
      <c r="AV186" s="35">
        <v>0</v>
      </c>
      <c r="AW186" s="35">
        <v>0</v>
      </c>
      <c r="AX186" s="35">
        <v>0</v>
      </c>
      <c r="AY186" s="35">
        <v>0</v>
      </c>
      <c r="AZ186" s="35">
        <v>0</v>
      </c>
      <c r="BA186" s="35">
        <v>0</v>
      </c>
      <c r="BB186" s="35">
        <v>0</v>
      </c>
      <c r="BC186" s="35">
        <v>0</v>
      </c>
      <c r="BD186" s="35">
        <v>0</v>
      </c>
      <c r="BE186" s="35">
        <v>0</v>
      </c>
      <c r="BF186" s="35">
        <v>0</v>
      </c>
      <c r="BG186" s="35">
        <v>0</v>
      </c>
      <c r="BH186" s="35">
        <v>0</v>
      </c>
      <c r="BI186" s="35">
        <v>0</v>
      </c>
      <c r="BJ186" s="35">
        <v>0</v>
      </c>
      <c r="BK186" s="35">
        <v>0</v>
      </c>
      <c r="BL186" s="35">
        <v>0</v>
      </c>
      <c r="BM186" s="35">
        <v>0</v>
      </c>
      <c r="BN186" s="35">
        <v>0</v>
      </c>
      <c r="BO186" s="35">
        <v>0</v>
      </c>
      <c r="BP186" s="35">
        <v>0</v>
      </c>
      <c r="BQ186" s="35">
        <v>0</v>
      </c>
      <c r="BR186" s="35">
        <v>0</v>
      </c>
      <c r="BS186" s="35">
        <v>0</v>
      </c>
      <c r="BT186" s="35">
        <v>0</v>
      </c>
      <c r="BU186" s="35">
        <v>0</v>
      </c>
      <c r="BV186" s="35">
        <v>0</v>
      </c>
      <c r="BW186" s="35">
        <v>0</v>
      </c>
      <c r="BX186" s="35">
        <v>0</v>
      </c>
      <c r="BY186" s="35">
        <v>0</v>
      </c>
      <c r="BZ186" s="35">
        <v>0</v>
      </c>
      <c r="CA186" s="35">
        <v>0</v>
      </c>
      <c r="CB186" s="35">
        <v>0</v>
      </c>
      <c r="CC186" s="35">
        <v>0</v>
      </c>
      <c r="CD186" s="35">
        <v>0</v>
      </c>
      <c r="CE186" s="35">
        <v>0</v>
      </c>
      <c r="CF186" s="35">
        <v>0</v>
      </c>
      <c r="CG186" s="35">
        <v>0</v>
      </c>
      <c r="CH186" s="35">
        <v>0</v>
      </c>
      <c r="CI186" s="35">
        <v>0</v>
      </c>
      <c r="CJ186" s="35">
        <v>0</v>
      </c>
      <c r="CK186" s="35">
        <v>0</v>
      </c>
      <c r="CL186" s="35">
        <v>0</v>
      </c>
      <c r="CM186" s="35">
        <v>0</v>
      </c>
      <c r="CN186" s="35">
        <v>0</v>
      </c>
      <c r="CO186" s="35" t="s">
        <v>193</v>
      </c>
      <c r="CP186" s="35" t="s">
        <v>193</v>
      </c>
      <c r="CQ186" s="35" t="s">
        <v>193</v>
      </c>
      <c r="CR186" s="35" t="s">
        <v>193</v>
      </c>
      <c r="CS186" s="35" t="s">
        <v>193</v>
      </c>
      <c r="CT186" s="35" t="s">
        <v>193</v>
      </c>
      <c r="CU186" s="35">
        <v>0</v>
      </c>
      <c r="CV186" s="35">
        <v>0</v>
      </c>
      <c r="CW186" s="35">
        <v>0</v>
      </c>
      <c r="CX186" s="35">
        <v>0</v>
      </c>
      <c r="CY186" s="35">
        <v>0</v>
      </c>
      <c r="CZ186" s="35">
        <v>0</v>
      </c>
      <c r="DA186" s="35">
        <v>0</v>
      </c>
      <c r="DB186" s="35">
        <v>0</v>
      </c>
      <c r="DC186" s="35">
        <v>0</v>
      </c>
      <c r="DD186" s="35">
        <v>0</v>
      </c>
      <c r="DE186" s="35">
        <v>0</v>
      </c>
      <c r="DF186" s="35">
        <v>0</v>
      </c>
    </row>
    <row r="187" spans="1:110" ht="18.75">
      <c r="A187" s="25" t="s">
        <v>179</v>
      </c>
      <c r="B187" s="50" t="s">
        <v>291</v>
      </c>
      <c r="C187" s="42" t="s">
        <v>361</v>
      </c>
      <c r="D187" s="46" t="s">
        <v>362</v>
      </c>
      <c r="E187" s="35">
        <v>0</v>
      </c>
      <c r="F187" s="35">
        <v>0</v>
      </c>
      <c r="G187" s="35">
        <v>0</v>
      </c>
      <c r="H187" s="35">
        <v>0</v>
      </c>
      <c r="I187" s="35">
        <v>0</v>
      </c>
      <c r="J187" s="35">
        <v>0</v>
      </c>
      <c r="K187" s="35">
        <v>0</v>
      </c>
      <c r="L187" s="35">
        <v>0</v>
      </c>
      <c r="M187" s="35">
        <v>0</v>
      </c>
      <c r="N187" s="35">
        <v>0</v>
      </c>
      <c r="O187" s="35">
        <v>0</v>
      </c>
      <c r="P187" s="35">
        <v>0</v>
      </c>
      <c r="Q187" s="35">
        <v>0</v>
      </c>
      <c r="R187" s="35">
        <v>0</v>
      </c>
      <c r="S187" s="35">
        <v>0</v>
      </c>
      <c r="T187" s="35">
        <v>0</v>
      </c>
      <c r="U187" s="35">
        <v>0</v>
      </c>
      <c r="V187" s="35">
        <v>0</v>
      </c>
      <c r="W187" s="35">
        <v>0</v>
      </c>
      <c r="X187" s="35">
        <v>0</v>
      </c>
      <c r="Y187" s="35">
        <v>0</v>
      </c>
      <c r="Z187" s="35">
        <v>0</v>
      </c>
      <c r="AA187" s="35">
        <v>0</v>
      </c>
      <c r="AB187" s="35">
        <v>0</v>
      </c>
      <c r="AC187" s="35">
        <v>0</v>
      </c>
      <c r="AD187" s="35">
        <v>0</v>
      </c>
      <c r="AE187" s="35">
        <v>0</v>
      </c>
      <c r="AF187" s="35">
        <v>0</v>
      </c>
      <c r="AG187" s="35">
        <v>0</v>
      </c>
      <c r="AH187" s="35">
        <v>0</v>
      </c>
      <c r="AI187" s="35">
        <v>0</v>
      </c>
      <c r="AJ187" s="35">
        <v>0</v>
      </c>
      <c r="AK187" s="35" t="s">
        <v>193</v>
      </c>
      <c r="AL187" s="35" t="s">
        <v>193</v>
      </c>
      <c r="AM187" s="35" t="s">
        <v>193</v>
      </c>
      <c r="AN187" s="35" t="s">
        <v>193</v>
      </c>
      <c r="AO187" s="35" t="s">
        <v>193</v>
      </c>
      <c r="AP187" s="35" t="s">
        <v>193</v>
      </c>
      <c r="AQ187" s="35" t="s">
        <v>193</v>
      </c>
      <c r="AR187" s="35" t="s">
        <v>193</v>
      </c>
      <c r="AS187" s="35">
        <v>0</v>
      </c>
      <c r="AT187" s="35">
        <v>0</v>
      </c>
      <c r="AU187" s="35">
        <v>0</v>
      </c>
      <c r="AV187" s="35">
        <v>0</v>
      </c>
      <c r="AW187" s="35">
        <v>0</v>
      </c>
      <c r="AX187" s="35">
        <v>0</v>
      </c>
      <c r="AY187" s="35">
        <v>0</v>
      </c>
      <c r="AZ187" s="35">
        <v>0</v>
      </c>
      <c r="BA187" s="35">
        <v>0</v>
      </c>
      <c r="BB187" s="35">
        <v>0</v>
      </c>
      <c r="BC187" s="35">
        <v>0</v>
      </c>
      <c r="BD187" s="35">
        <v>0</v>
      </c>
      <c r="BE187" s="35">
        <v>0</v>
      </c>
      <c r="BF187" s="35">
        <v>0</v>
      </c>
      <c r="BG187" s="35">
        <v>0</v>
      </c>
      <c r="BH187" s="35">
        <v>0</v>
      </c>
      <c r="BI187" s="35">
        <v>0</v>
      </c>
      <c r="BJ187" s="35">
        <v>0</v>
      </c>
      <c r="BK187" s="35">
        <v>0</v>
      </c>
      <c r="BL187" s="35">
        <v>0</v>
      </c>
      <c r="BM187" s="35">
        <v>0</v>
      </c>
      <c r="BN187" s="35">
        <v>0</v>
      </c>
      <c r="BO187" s="35">
        <v>0</v>
      </c>
      <c r="BP187" s="35">
        <v>0</v>
      </c>
      <c r="BQ187" s="35">
        <v>0</v>
      </c>
      <c r="BR187" s="35">
        <v>0</v>
      </c>
      <c r="BS187" s="35">
        <v>0</v>
      </c>
      <c r="BT187" s="35">
        <v>0</v>
      </c>
      <c r="BU187" s="35">
        <v>0</v>
      </c>
      <c r="BV187" s="35">
        <v>0</v>
      </c>
      <c r="BW187" s="35">
        <v>0</v>
      </c>
      <c r="BX187" s="35">
        <v>0</v>
      </c>
      <c r="BY187" s="35">
        <v>0</v>
      </c>
      <c r="BZ187" s="35">
        <v>0</v>
      </c>
      <c r="CA187" s="35">
        <v>0</v>
      </c>
      <c r="CB187" s="35">
        <v>0</v>
      </c>
      <c r="CC187" s="35">
        <v>0</v>
      </c>
      <c r="CD187" s="35">
        <v>0</v>
      </c>
      <c r="CE187" s="35">
        <v>0</v>
      </c>
      <c r="CF187" s="35">
        <v>0</v>
      </c>
      <c r="CG187" s="35">
        <v>0</v>
      </c>
      <c r="CH187" s="35">
        <v>0</v>
      </c>
      <c r="CI187" s="35">
        <v>0</v>
      </c>
      <c r="CJ187" s="35">
        <v>0</v>
      </c>
      <c r="CK187" s="35">
        <v>0</v>
      </c>
      <c r="CL187" s="35">
        <v>0</v>
      </c>
      <c r="CM187" s="35">
        <v>0</v>
      </c>
      <c r="CN187" s="35">
        <v>0</v>
      </c>
      <c r="CO187" s="35" t="s">
        <v>193</v>
      </c>
      <c r="CP187" s="35" t="s">
        <v>193</v>
      </c>
      <c r="CQ187" s="35" t="s">
        <v>193</v>
      </c>
      <c r="CR187" s="35" t="s">
        <v>193</v>
      </c>
      <c r="CS187" s="35" t="s">
        <v>193</v>
      </c>
      <c r="CT187" s="35" t="s">
        <v>193</v>
      </c>
      <c r="CU187" s="35">
        <v>0</v>
      </c>
      <c r="CV187" s="35">
        <v>0</v>
      </c>
      <c r="CW187" s="35">
        <v>0</v>
      </c>
      <c r="CX187" s="35">
        <v>0</v>
      </c>
      <c r="CY187" s="35">
        <v>0</v>
      </c>
      <c r="CZ187" s="35">
        <v>0</v>
      </c>
      <c r="DA187" s="35">
        <v>0</v>
      </c>
      <c r="DB187" s="35">
        <v>0</v>
      </c>
      <c r="DC187" s="35">
        <v>0</v>
      </c>
      <c r="DD187" s="35">
        <v>0</v>
      </c>
      <c r="DE187" s="35">
        <v>0</v>
      </c>
      <c r="DF187" s="35">
        <v>0</v>
      </c>
    </row>
    <row r="188" spans="1:110" ht="18.75">
      <c r="A188" s="25" t="s">
        <v>179</v>
      </c>
      <c r="B188" s="50" t="s">
        <v>291</v>
      </c>
      <c r="C188" s="42" t="s">
        <v>363</v>
      </c>
      <c r="D188" s="46" t="s">
        <v>364</v>
      </c>
      <c r="E188" s="35">
        <v>0</v>
      </c>
      <c r="F188" s="35">
        <v>0</v>
      </c>
      <c r="G188" s="35">
        <v>0</v>
      </c>
      <c r="H188" s="35">
        <v>0</v>
      </c>
      <c r="I188" s="35">
        <v>0</v>
      </c>
      <c r="J188" s="35">
        <v>0</v>
      </c>
      <c r="K188" s="35">
        <v>0</v>
      </c>
      <c r="L188" s="35">
        <v>0</v>
      </c>
      <c r="M188" s="35">
        <v>0</v>
      </c>
      <c r="N188" s="35">
        <v>0</v>
      </c>
      <c r="O188" s="35">
        <v>0</v>
      </c>
      <c r="P188" s="35">
        <v>0</v>
      </c>
      <c r="Q188" s="35">
        <v>0</v>
      </c>
      <c r="R188" s="35">
        <v>0</v>
      </c>
      <c r="S188" s="35">
        <v>0</v>
      </c>
      <c r="T188" s="35">
        <v>0</v>
      </c>
      <c r="U188" s="35">
        <v>0</v>
      </c>
      <c r="V188" s="35">
        <v>0</v>
      </c>
      <c r="W188" s="35">
        <v>0</v>
      </c>
      <c r="X188" s="35">
        <v>0</v>
      </c>
      <c r="Y188" s="35">
        <v>0</v>
      </c>
      <c r="Z188" s="35">
        <v>0</v>
      </c>
      <c r="AA188" s="35">
        <v>0</v>
      </c>
      <c r="AB188" s="35">
        <v>0</v>
      </c>
      <c r="AC188" s="35">
        <v>0</v>
      </c>
      <c r="AD188" s="35">
        <v>0</v>
      </c>
      <c r="AE188" s="35">
        <v>0</v>
      </c>
      <c r="AF188" s="35">
        <v>0</v>
      </c>
      <c r="AG188" s="35">
        <v>0</v>
      </c>
      <c r="AH188" s="35">
        <v>0</v>
      </c>
      <c r="AI188" s="35">
        <v>0</v>
      </c>
      <c r="AJ188" s="35">
        <v>0</v>
      </c>
      <c r="AK188" s="35" t="s">
        <v>193</v>
      </c>
      <c r="AL188" s="35" t="s">
        <v>193</v>
      </c>
      <c r="AM188" s="35" t="s">
        <v>193</v>
      </c>
      <c r="AN188" s="35" t="s">
        <v>193</v>
      </c>
      <c r="AO188" s="35" t="s">
        <v>193</v>
      </c>
      <c r="AP188" s="35" t="s">
        <v>193</v>
      </c>
      <c r="AQ188" s="35" t="s">
        <v>193</v>
      </c>
      <c r="AR188" s="35" t="s">
        <v>193</v>
      </c>
      <c r="AS188" s="35">
        <v>0</v>
      </c>
      <c r="AT188" s="35">
        <v>0</v>
      </c>
      <c r="AU188" s="35">
        <v>0</v>
      </c>
      <c r="AV188" s="35">
        <v>0</v>
      </c>
      <c r="AW188" s="35">
        <v>0</v>
      </c>
      <c r="AX188" s="35">
        <v>0</v>
      </c>
      <c r="AY188" s="35">
        <v>0</v>
      </c>
      <c r="AZ188" s="35">
        <v>0</v>
      </c>
      <c r="BA188" s="35">
        <v>0</v>
      </c>
      <c r="BB188" s="35">
        <v>0</v>
      </c>
      <c r="BC188" s="35">
        <v>0</v>
      </c>
      <c r="BD188" s="35">
        <v>0</v>
      </c>
      <c r="BE188" s="35">
        <v>0</v>
      </c>
      <c r="BF188" s="35">
        <v>0</v>
      </c>
      <c r="BG188" s="35">
        <v>0</v>
      </c>
      <c r="BH188" s="35">
        <v>0</v>
      </c>
      <c r="BI188" s="35">
        <v>0</v>
      </c>
      <c r="BJ188" s="35">
        <v>0</v>
      </c>
      <c r="BK188" s="35">
        <v>0</v>
      </c>
      <c r="BL188" s="35">
        <v>0</v>
      </c>
      <c r="BM188" s="35">
        <v>0</v>
      </c>
      <c r="BN188" s="35">
        <v>0</v>
      </c>
      <c r="BO188" s="35">
        <v>0</v>
      </c>
      <c r="BP188" s="35">
        <v>0</v>
      </c>
      <c r="BQ188" s="35">
        <v>0</v>
      </c>
      <c r="BR188" s="35">
        <v>0</v>
      </c>
      <c r="BS188" s="35">
        <v>0</v>
      </c>
      <c r="BT188" s="35">
        <v>0</v>
      </c>
      <c r="BU188" s="35">
        <v>0</v>
      </c>
      <c r="BV188" s="35">
        <v>0</v>
      </c>
      <c r="BW188" s="35">
        <v>0</v>
      </c>
      <c r="BX188" s="35">
        <v>0</v>
      </c>
      <c r="BY188" s="35">
        <v>0</v>
      </c>
      <c r="BZ188" s="35">
        <v>0</v>
      </c>
      <c r="CA188" s="35">
        <v>0</v>
      </c>
      <c r="CB188" s="35">
        <v>0</v>
      </c>
      <c r="CC188" s="35">
        <v>0</v>
      </c>
      <c r="CD188" s="35">
        <v>0</v>
      </c>
      <c r="CE188" s="35">
        <v>0</v>
      </c>
      <c r="CF188" s="35">
        <v>0</v>
      </c>
      <c r="CG188" s="35">
        <v>0</v>
      </c>
      <c r="CH188" s="35">
        <v>0</v>
      </c>
      <c r="CI188" s="35">
        <v>0</v>
      </c>
      <c r="CJ188" s="35">
        <v>0</v>
      </c>
      <c r="CK188" s="35">
        <v>0</v>
      </c>
      <c r="CL188" s="35">
        <v>0</v>
      </c>
      <c r="CM188" s="35">
        <v>0</v>
      </c>
      <c r="CN188" s="35">
        <v>0</v>
      </c>
      <c r="CO188" s="35" t="s">
        <v>193</v>
      </c>
      <c r="CP188" s="35" t="s">
        <v>193</v>
      </c>
      <c r="CQ188" s="35" t="s">
        <v>193</v>
      </c>
      <c r="CR188" s="35" t="s">
        <v>193</v>
      </c>
      <c r="CS188" s="35" t="s">
        <v>193</v>
      </c>
      <c r="CT188" s="35" t="s">
        <v>193</v>
      </c>
      <c r="CU188" s="35">
        <v>0</v>
      </c>
      <c r="CV188" s="35">
        <v>0</v>
      </c>
      <c r="CW188" s="35">
        <v>0</v>
      </c>
      <c r="CX188" s="35">
        <v>0</v>
      </c>
      <c r="CY188" s="35">
        <v>0</v>
      </c>
      <c r="CZ188" s="35">
        <v>0</v>
      </c>
      <c r="DA188" s="35">
        <v>0</v>
      </c>
      <c r="DB188" s="35">
        <v>0</v>
      </c>
      <c r="DC188" s="35">
        <v>0</v>
      </c>
      <c r="DD188" s="35">
        <v>0</v>
      </c>
      <c r="DE188" s="35">
        <v>0</v>
      </c>
      <c r="DF188" s="35">
        <v>0</v>
      </c>
    </row>
    <row r="189" spans="1:110" ht="18.75">
      <c r="A189" s="25" t="s">
        <v>179</v>
      </c>
      <c r="B189" s="50" t="s">
        <v>291</v>
      </c>
      <c r="C189" s="42" t="s">
        <v>365</v>
      </c>
      <c r="D189" s="46" t="s">
        <v>366</v>
      </c>
      <c r="E189" s="35">
        <v>0</v>
      </c>
      <c r="F189" s="35">
        <v>0</v>
      </c>
      <c r="G189" s="35">
        <v>0</v>
      </c>
      <c r="H189" s="35">
        <v>0</v>
      </c>
      <c r="I189" s="35">
        <v>0</v>
      </c>
      <c r="J189" s="35">
        <v>0</v>
      </c>
      <c r="K189" s="35">
        <v>0</v>
      </c>
      <c r="L189" s="35">
        <v>0</v>
      </c>
      <c r="M189" s="35">
        <v>0</v>
      </c>
      <c r="N189" s="35">
        <v>0</v>
      </c>
      <c r="O189" s="35">
        <v>0</v>
      </c>
      <c r="P189" s="35">
        <v>0</v>
      </c>
      <c r="Q189" s="35">
        <v>0</v>
      </c>
      <c r="R189" s="35">
        <v>0</v>
      </c>
      <c r="S189" s="35">
        <v>0</v>
      </c>
      <c r="T189" s="35">
        <v>0</v>
      </c>
      <c r="U189" s="35">
        <v>0</v>
      </c>
      <c r="V189" s="35">
        <v>0</v>
      </c>
      <c r="W189" s="35">
        <v>0</v>
      </c>
      <c r="X189" s="35">
        <v>0</v>
      </c>
      <c r="Y189" s="35">
        <v>0</v>
      </c>
      <c r="Z189" s="35">
        <v>0</v>
      </c>
      <c r="AA189" s="35">
        <v>0</v>
      </c>
      <c r="AB189" s="35">
        <v>0</v>
      </c>
      <c r="AC189" s="35">
        <v>0</v>
      </c>
      <c r="AD189" s="35">
        <v>0</v>
      </c>
      <c r="AE189" s="35">
        <v>0</v>
      </c>
      <c r="AF189" s="35">
        <v>0</v>
      </c>
      <c r="AG189" s="35">
        <v>0</v>
      </c>
      <c r="AH189" s="35">
        <v>0</v>
      </c>
      <c r="AI189" s="35">
        <v>0</v>
      </c>
      <c r="AJ189" s="35">
        <v>0</v>
      </c>
      <c r="AK189" s="35" t="s">
        <v>193</v>
      </c>
      <c r="AL189" s="35" t="s">
        <v>193</v>
      </c>
      <c r="AM189" s="35" t="s">
        <v>193</v>
      </c>
      <c r="AN189" s="35" t="s">
        <v>193</v>
      </c>
      <c r="AO189" s="35" t="s">
        <v>193</v>
      </c>
      <c r="AP189" s="35" t="s">
        <v>193</v>
      </c>
      <c r="AQ189" s="35" t="s">
        <v>193</v>
      </c>
      <c r="AR189" s="35" t="s">
        <v>193</v>
      </c>
      <c r="AS189" s="35">
        <v>0</v>
      </c>
      <c r="AT189" s="35">
        <v>0</v>
      </c>
      <c r="AU189" s="35">
        <v>0</v>
      </c>
      <c r="AV189" s="35">
        <v>0</v>
      </c>
      <c r="AW189" s="35">
        <v>0</v>
      </c>
      <c r="AX189" s="35">
        <v>0</v>
      </c>
      <c r="AY189" s="35">
        <v>0</v>
      </c>
      <c r="AZ189" s="35">
        <v>0</v>
      </c>
      <c r="BA189" s="35">
        <v>0</v>
      </c>
      <c r="BB189" s="35">
        <v>0</v>
      </c>
      <c r="BC189" s="35">
        <v>0</v>
      </c>
      <c r="BD189" s="35">
        <v>0</v>
      </c>
      <c r="BE189" s="35">
        <v>0</v>
      </c>
      <c r="BF189" s="35">
        <v>0</v>
      </c>
      <c r="BG189" s="35">
        <v>0</v>
      </c>
      <c r="BH189" s="35">
        <v>0</v>
      </c>
      <c r="BI189" s="35">
        <v>0</v>
      </c>
      <c r="BJ189" s="35">
        <v>0</v>
      </c>
      <c r="BK189" s="35">
        <v>0</v>
      </c>
      <c r="BL189" s="35">
        <v>0</v>
      </c>
      <c r="BM189" s="35">
        <v>0</v>
      </c>
      <c r="BN189" s="35">
        <v>0</v>
      </c>
      <c r="BO189" s="35">
        <v>0</v>
      </c>
      <c r="BP189" s="35">
        <v>0</v>
      </c>
      <c r="BQ189" s="35">
        <v>0</v>
      </c>
      <c r="BR189" s="35">
        <v>0</v>
      </c>
      <c r="BS189" s="35">
        <v>0</v>
      </c>
      <c r="BT189" s="35">
        <v>0</v>
      </c>
      <c r="BU189" s="35">
        <v>0</v>
      </c>
      <c r="BV189" s="35">
        <v>0</v>
      </c>
      <c r="BW189" s="35">
        <v>0</v>
      </c>
      <c r="BX189" s="35">
        <v>0</v>
      </c>
      <c r="BY189" s="35">
        <v>0</v>
      </c>
      <c r="BZ189" s="35">
        <v>0</v>
      </c>
      <c r="CA189" s="35">
        <v>0</v>
      </c>
      <c r="CB189" s="35">
        <v>0</v>
      </c>
      <c r="CC189" s="35">
        <v>0</v>
      </c>
      <c r="CD189" s="35">
        <v>0</v>
      </c>
      <c r="CE189" s="35">
        <v>0</v>
      </c>
      <c r="CF189" s="35">
        <v>0</v>
      </c>
      <c r="CG189" s="35">
        <v>0</v>
      </c>
      <c r="CH189" s="35">
        <v>0</v>
      </c>
      <c r="CI189" s="35">
        <v>0</v>
      </c>
      <c r="CJ189" s="35">
        <v>0</v>
      </c>
      <c r="CK189" s="35">
        <v>0</v>
      </c>
      <c r="CL189" s="35">
        <v>0</v>
      </c>
      <c r="CM189" s="35">
        <v>0</v>
      </c>
      <c r="CN189" s="35">
        <v>0</v>
      </c>
      <c r="CO189" s="35" t="s">
        <v>193</v>
      </c>
      <c r="CP189" s="35" t="s">
        <v>193</v>
      </c>
      <c r="CQ189" s="35" t="s">
        <v>193</v>
      </c>
      <c r="CR189" s="35" t="s">
        <v>193</v>
      </c>
      <c r="CS189" s="35" t="s">
        <v>193</v>
      </c>
      <c r="CT189" s="35" t="s">
        <v>193</v>
      </c>
      <c r="CU189" s="35">
        <v>0</v>
      </c>
      <c r="CV189" s="35">
        <v>0</v>
      </c>
      <c r="CW189" s="35">
        <v>0</v>
      </c>
      <c r="CX189" s="35">
        <v>0</v>
      </c>
      <c r="CY189" s="35">
        <v>0</v>
      </c>
      <c r="CZ189" s="35">
        <v>0</v>
      </c>
      <c r="DA189" s="35">
        <v>0</v>
      </c>
      <c r="DB189" s="35">
        <v>0</v>
      </c>
      <c r="DC189" s="35">
        <v>0</v>
      </c>
      <c r="DD189" s="35">
        <v>0</v>
      </c>
      <c r="DE189" s="35">
        <v>0</v>
      </c>
      <c r="DF189" s="35">
        <v>0</v>
      </c>
    </row>
    <row r="190" spans="1:110" ht="18.75">
      <c r="A190" s="25" t="s">
        <v>179</v>
      </c>
      <c r="B190" s="50" t="s">
        <v>291</v>
      </c>
      <c r="C190" s="42" t="s">
        <v>367</v>
      </c>
      <c r="D190" s="46" t="s">
        <v>368</v>
      </c>
      <c r="E190" s="35">
        <v>0</v>
      </c>
      <c r="F190" s="35">
        <v>0</v>
      </c>
      <c r="G190" s="35">
        <v>0</v>
      </c>
      <c r="H190" s="35">
        <v>0</v>
      </c>
      <c r="I190" s="35">
        <v>0</v>
      </c>
      <c r="J190" s="35">
        <v>0</v>
      </c>
      <c r="K190" s="35">
        <v>0</v>
      </c>
      <c r="L190" s="35">
        <v>0</v>
      </c>
      <c r="M190" s="35">
        <v>0</v>
      </c>
      <c r="N190" s="35">
        <v>0</v>
      </c>
      <c r="O190" s="35">
        <v>0</v>
      </c>
      <c r="P190" s="35">
        <v>0</v>
      </c>
      <c r="Q190" s="35">
        <v>0</v>
      </c>
      <c r="R190" s="35">
        <v>0</v>
      </c>
      <c r="S190" s="35">
        <v>0</v>
      </c>
      <c r="T190" s="35">
        <v>0</v>
      </c>
      <c r="U190" s="35">
        <v>0</v>
      </c>
      <c r="V190" s="35">
        <v>0</v>
      </c>
      <c r="W190" s="35">
        <v>0</v>
      </c>
      <c r="X190" s="35">
        <v>0</v>
      </c>
      <c r="Y190" s="35">
        <v>0</v>
      </c>
      <c r="Z190" s="35">
        <v>0</v>
      </c>
      <c r="AA190" s="35">
        <v>0</v>
      </c>
      <c r="AB190" s="35">
        <v>0</v>
      </c>
      <c r="AC190" s="35">
        <v>0</v>
      </c>
      <c r="AD190" s="35">
        <v>0</v>
      </c>
      <c r="AE190" s="35">
        <v>0</v>
      </c>
      <c r="AF190" s="35">
        <v>0</v>
      </c>
      <c r="AG190" s="35">
        <v>0</v>
      </c>
      <c r="AH190" s="35">
        <v>0</v>
      </c>
      <c r="AI190" s="35">
        <v>0</v>
      </c>
      <c r="AJ190" s="35">
        <v>0</v>
      </c>
      <c r="AK190" s="35" t="s">
        <v>193</v>
      </c>
      <c r="AL190" s="35" t="s">
        <v>193</v>
      </c>
      <c r="AM190" s="35" t="s">
        <v>193</v>
      </c>
      <c r="AN190" s="35" t="s">
        <v>193</v>
      </c>
      <c r="AO190" s="35" t="s">
        <v>193</v>
      </c>
      <c r="AP190" s="35" t="s">
        <v>193</v>
      </c>
      <c r="AQ190" s="35" t="s">
        <v>193</v>
      </c>
      <c r="AR190" s="35" t="s">
        <v>193</v>
      </c>
      <c r="AS190" s="35">
        <v>0</v>
      </c>
      <c r="AT190" s="35">
        <v>0</v>
      </c>
      <c r="AU190" s="35">
        <v>0</v>
      </c>
      <c r="AV190" s="35">
        <v>0</v>
      </c>
      <c r="AW190" s="35">
        <v>0</v>
      </c>
      <c r="AX190" s="35">
        <v>0</v>
      </c>
      <c r="AY190" s="35">
        <v>0</v>
      </c>
      <c r="AZ190" s="35">
        <v>0</v>
      </c>
      <c r="BA190" s="35">
        <v>0</v>
      </c>
      <c r="BB190" s="35">
        <v>0</v>
      </c>
      <c r="BC190" s="35">
        <v>0</v>
      </c>
      <c r="BD190" s="35">
        <v>0</v>
      </c>
      <c r="BE190" s="35">
        <v>0</v>
      </c>
      <c r="BF190" s="35">
        <v>0</v>
      </c>
      <c r="BG190" s="35">
        <v>0</v>
      </c>
      <c r="BH190" s="35">
        <v>0</v>
      </c>
      <c r="BI190" s="35">
        <v>0</v>
      </c>
      <c r="BJ190" s="35">
        <v>0</v>
      </c>
      <c r="BK190" s="35">
        <v>0</v>
      </c>
      <c r="BL190" s="35">
        <v>0</v>
      </c>
      <c r="BM190" s="35">
        <v>0</v>
      </c>
      <c r="BN190" s="35">
        <v>0</v>
      </c>
      <c r="BO190" s="35">
        <v>0</v>
      </c>
      <c r="BP190" s="35">
        <v>0</v>
      </c>
      <c r="BQ190" s="35">
        <v>0</v>
      </c>
      <c r="BR190" s="35">
        <v>0</v>
      </c>
      <c r="BS190" s="35">
        <v>0</v>
      </c>
      <c r="BT190" s="35">
        <v>0</v>
      </c>
      <c r="BU190" s="35">
        <v>0</v>
      </c>
      <c r="BV190" s="35">
        <v>0</v>
      </c>
      <c r="BW190" s="35">
        <v>0</v>
      </c>
      <c r="BX190" s="35">
        <v>0</v>
      </c>
      <c r="BY190" s="35">
        <v>0</v>
      </c>
      <c r="BZ190" s="35">
        <v>0</v>
      </c>
      <c r="CA190" s="35">
        <v>0</v>
      </c>
      <c r="CB190" s="35">
        <v>0</v>
      </c>
      <c r="CC190" s="35">
        <v>0</v>
      </c>
      <c r="CD190" s="35">
        <v>0</v>
      </c>
      <c r="CE190" s="35">
        <v>0</v>
      </c>
      <c r="CF190" s="35">
        <v>0</v>
      </c>
      <c r="CG190" s="35">
        <v>0</v>
      </c>
      <c r="CH190" s="35">
        <v>0</v>
      </c>
      <c r="CI190" s="35">
        <v>0</v>
      </c>
      <c r="CJ190" s="35">
        <v>0</v>
      </c>
      <c r="CK190" s="35">
        <v>0</v>
      </c>
      <c r="CL190" s="35">
        <v>0</v>
      </c>
      <c r="CM190" s="35">
        <v>0</v>
      </c>
      <c r="CN190" s="35">
        <v>0</v>
      </c>
      <c r="CO190" s="35" t="s">
        <v>193</v>
      </c>
      <c r="CP190" s="35" t="s">
        <v>193</v>
      </c>
      <c r="CQ190" s="35" t="s">
        <v>193</v>
      </c>
      <c r="CR190" s="35" t="s">
        <v>193</v>
      </c>
      <c r="CS190" s="35" t="s">
        <v>193</v>
      </c>
      <c r="CT190" s="35" t="s">
        <v>193</v>
      </c>
      <c r="CU190" s="35">
        <v>0</v>
      </c>
      <c r="CV190" s="35">
        <v>0</v>
      </c>
      <c r="CW190" s="35">
        <v>0</v>
      </c>
      <c r="CX190" s="35">
        <v>0</v>
      </c>
      <c r="CY190" s="35">
        <v>0</v>
      </c>
      <c r="CZ190" s="35">
        <v>0</v>
      </c>
      <c r="DA190" s="35">
        <v>0</v>
      </c>
      <c r="DB190" s="35">
        <v>0</v>
      </c>
      <c r="DC190" s="35">
        <v>0</v>
      </c>
      <c r="DD190" s="35">
        <v>0</v>
      </c>
      <c r="DE190" s="35">
        <v>0</v>
      </c>
      <c r="DF190" s="35">
        <v>0</v>
      </c>
    </row>
    <row r="191" spans="1:110" ht="18.75">
      <c r="A191" s="25" t="s">
        <v>179</v>
      </c>
      <c r="B191" s="50" t="s">
        <v>291</v>
      </c>
      <c r="C191" s="42" t="s">
        <v>369</v>
      </c>
      <c r="D191" s="46" t="s">
        <v>370</v>
      </c>
      <c r="E191" s="35">
        <v>0</v>
      </c>
      <c r="F191" s="35">
        <v>0</v>
      </c>
      <c r="G191" s="35">
        <v>0</v>
      </c>
      <c r="H191" s="35">
        <v>0</v>
      </c>
      <c r="I191" s="35">
        <v>0</v>
      </c>
      <c r="J191" s="35">
        <v>0</v>
      </c>
      <c r="K191" s="35">
        <v>0</v>
      </c>
      <c r="L191" s="35">
        <v>0</v>
      </c>
      <c r="M191" s="35">
        <v>0</v>
      </c>
      <c r="N191" s="35">
        <v>0</v>
      </c>
      <c r="O191" s="35">
        <v>0</v>
      </c>
      <c r="P191" s="35">
        <v>0</v>
      </c>
      <c r="Q191" s="35">
        <v>0</v>
      </c>
      <c r="R191" s="35">
        <v>0</v>
      </c>
      <c r="S191" s="35">
        <v>0</v>
      </c>
      <c r="T191" s="35">
        <v>0</v>
      </c>
      <c r="U191" s="35">
        <v>0</v>
      </c>
      <c r="V191" s="35">
        <v>0</v>
      </c>
      <c r="W191" s="35">
        <v>0</v>
      </c>
      <c r="X191" s="35">
        <v>0</v>
      </c>
      <c r="Y191" s="35">
        <v>0</v>
      </c>
      <c r="Z191" s="35">
        <v>0</v>
      </c>
      <c r="AA191" s="35">
        <v>0</v>
      </c>
      <c r="AB191" s="35">
        <v>0</v>
      </c>
      <c r="AC191" s="35">
        <v>0</v>
      </c>
      <c r="AD191" s="35">
        <v>0</v>
      </c>
      <c r="AE191" s="35">
        <v>0</v>
      </c>
      <c r="AF191" s="35">
        <v>0</v>
      </c>
      <c r="AG191" s="35">
        <v>0</v>
      </c>
      <c r="AH191" s="35">
        <v>0</v>
      </c>
      <c r="AI191" s="35">
        <v>0</v>
      </c>
      <c r="AJ191" s="35">
        <v>0</v>
      </c>
      <c r="AK191" s="35" t="s">
        <v>193</v>
      </c>
      <c r="AL191" s="35" t="s">
        <v>193</v>
      </c>
      <c r="AM191" s="35" t="s">
        <v>193</v>
      </c>
      <c r="AN191" s="35" t="s">
        <v>193</v>
      </c>
      <c r="AO191" s="35" t="s">
        <v>193</v>
      </c>
      <c r="AP191" s="35" t="s">
        <v>193</v>
      </c>
      <c r="AQ191" s="35" t="s">
        <v>193</v>
      </c>
      <c r="AR191" s="35" t="s">
        <v>193</v>
      </c>
      <c r="AS191" s="35">
        <v>0</v>
      </c>
      <c r="AT191" s="35">
        <v>0</v>
      </c>
      <c r="AU191" s="35">
        <v>0</v>
      </c>
      <c r="AV191" s="35">
        <v>0</v>
      </c>
      <c r="AW191" s="35">
        <v>0</v>
      </c>
      <c r="AX191" s="35">
        <v>0</v>
      </c>
      <c r="AY191" s="35">
        <v>0</v>
      </c>
      <c r="AZ191" s="35">
        <v>0</v>
      </c>
      <c r="BA191" s="35">
        <v>0</v>
      </c>
      <c r="BB191" s="35">
        <v>0</v>
      </c>
      <c r="BC191" s="35">
        <v>0</v>
      </c>
      <c r="BD191" s="35">
        <v>0</v>
      </c>
      <c r="BE191" s="35">
        <v>0</v>
      </c>
      <c r="BF191" s="35">
        <v>0</v>
      </c>
      <c r="BG191" s="35">
        <v>0</v>
      </c>
      <c r="BH191" s="35">
        <v>0</v>
      </c>
      <c r="BI191" s="35">
        <v>0</v>
      </c>
      <c r="BJ191" s="35">
        <v>0</v>
      </c>
      <c r="BK191" s="35">
        <v>0</v>
      </c>
      <c r="BL191" s="35">
        <v>0</v>
      </c>
      <c r="BM191" s="35">
        <v>0</v>
      </c>
      <c r="BN191" s="35">
        <v>0</v>
      </c>
      <c r="BO191" s="35">
        <v>0</v>
      </c>
      <c r="BP191" s="35">
        <v>0</v>
      </c>
      <c r="BQ191" s="35">
        <v>0</v>
      </c>
      <c r="BR191" s="35">
        <v>0</v>
      </c>
      <c r="BS191" s="35">
        <v>0</v>
      </c>
      <c r="BT191" s="35">
        <v>0</v>
      </c>
      <c r="BU191" s="35">
        <v>0</v>
      </c>
      <c r="BV191" s="35">
        <v>0</v>
      </c>
      <c r="BW191" s="35">
        <v>0</v>
      </c>
      <c r="BX191" s="35">
        <v>0</v>
      </c>
      <c r="BY191" s="35">
        <v>0</v>
      </c>
      <c r="BZ191" s="35">
        <v>0</v>
      </c>
      <c r="CA191" s="35">
        <v>0</v>
      </c>
      <c r="CB191" s="35">
        <v>0</v>
      </c>
      <c r="CC191" s="35">
        <v>0</v>
      </c>
      <c r="CD191" s="35">
        <v>0</v>
      </c>
      <c r="CE191" s="35">
        <v>0</v>
      </c>
      <c r="CF191" s="35">
        <v>0</v>
      </c>
      <c r="CG191" s="35">
        <v>0</v>
      </c>
      <c r="CH191" s="35">
        <v>0</v>
      </c>
      <c r="CI191" s="35">
        <v>0</v>
      </c>
      <c r="CJ191" s="35">
        <v>0</v>
      </c>
      <c r="CK191" s="35">
        <v>0</v>
      </c>
      <c r="CL191" s="35">
        <v>0</v>
      </c>
      <c r="CM191" s="35">
        <v>0</v>
      </c>
      <c r="CN191" s="35">
        <v>0</v>
      </c>
      <c r="CO191" s="35" t="s">
        <v>193</v>
      </c>
      <c r="CP191" s="35" t="s">
        <v>193</v>
      </c>
      <c r="CQ191" s="35" t="s">
        <v>193</v>
      </c>
      <c r="CR191" s="35" t="s">
        <v>193</v>
      </c>
      <c r="CS191" s="35" t="s">
        <v>193</v>
      </c>
      <c r="CT191" s="35" t="s">
        <v>193</v>
      </c>
      <c r="CU191" s="35">
        <v>0</v>
      </c>
      <c r="CV191" s="35">
        <v>0</v>
      </c>
      <c r="CW191" s="35">
        <v>0</v>
      </c>
      <c r="CX191" s="35">
        <v>0</v>
      </c>
      <c r="CY191" s="35">
        <v>0</v>
      </c>
      <c r="CZ191" s="35">
        <v>0</v>
      </c>
      <c r="DA191" s="35">
        <v>0</v>
      </c>
      <c r="DB191" s="35">
        <v>0</v>
      </c>
      <c r="DC191" s="35">
        <v>0</v>
      </c>
      <c r="DD191" s="35">
        <v>0</v>
      </c>
      <c r="DE191" s="35">
        <v>0</v>
      </c>
      <c r="DF191" s="35">
        <v>0</v>
      </c>
    </row>
    <row r="192" spans="1:110" ht="75">
      <c r="A192" s="25" t="s">
        <v>179</v>
      </c>
      <c r="B192" s="50" t="s">
        <v>291</v>
      </c>
      <c r="C192" s="42" t="s">
        <v>371</v>
      </c>
      <c r="D192" s="46" t="s">
        <v>372</v>
      </c>
      <c r="E192" s="35">
        <v>0</v>
      </c>
      <c r="F192" s="35">
        <v>0</v>
      </c>
      <c r="G192" s="35">
        <v>0</v>
      </c>
      <c r="H192" s="35">
        <v>0</v>
      </c>
      <c r="I192" s="35">
        <v>0</v>
      </c>
      <c r="J192" s="35">
        <v>0</v>
      </c>
      <c r="K192" s="35">
        <v>0</v>
      </c>
      <c r="L192" s="35">
        <v>0</v>
      </c>
      <c r="M192" s="35">
        <v>0</v>
      </c>
      <c r="N192" s="35">
        <v>0</v>
      </c>
      <c r="O192" s="35">
        <v>0</v>
      </c>
      <c r="P192" s="35">
        <v>0</v>
      </c>
      <c r="Q192" s="35">
        <v>0</v>
      </c>
      <c r="R192" s="35">
        <v>0</v>
      </c>
      <c r="S192" s="35">
        <v>0</v>
      </c>
      <c r="T192" s="35">
        <v>0</v>
      </c>
      <c r="U192" s="35">
        <v>0</v>
      </c>
      <c r="V192" s="35">
        <v>0</v>
      </c>
      <c r="W192" s="35">
        <v>0</v>
      </c>
      <c r="X192" s="35">
        <v>0</v>
      </c>
      <c r="Y192" s="35">
        <v>0</v>
      </c>
      <c r="Z192" s="35">
        <v>0</v>
      </c>
      <c r="AA192" s="35">
        <v>0</v>
      </c>
      <c r="AB192" s="35">
        <v>0</v>
      </c>
      <c r="AC192" s="35">
        <v>0</v>
      </c>
      <c r="AD192" s="35">
        <v>0</v>
      </c>
      <c r="AE192" s="35">
        <v>0</v>
      </c>
      <c r="AF192" s="35">
        <v>0</v>
      </c>
      <c r="AG192" s="35">
        <v>0</v>
      </c>
      <c r="AH192" s="35">
        <v>0</v>
      </c>
      <c r="AI192" s="35">
        <v>0</v>
      </c>
      <c r="AJ192" s="35">
        <v>0</v>
      </c>
      <c r="AK192" s="35" t="s">
        <v>193</v>
      </c>
      <c r="AL192" s="35" t="s">
        <v>193</v>
      </c>
      <c r="AM192" s="35" t="s">
        <v>193</v>
      </c>
      <c r="AN192" s="35" t="s">
        <v>193</v>
      </c>
      <c r="AO192" s="35" t="s">
        <v>193</v>
      </c>
      <c r="AP192" s="35" t="s">
        <v>193</v>
      </c>
      <c r="AQ192" s="35" t="s">
        <v>193</v>
      </c>
      <c r="AR192" s="35" t="s">
        <v>193</v>
      </c>
      <c r="AS192" s="35">
        <v>0</v>
      </c>
      <c r="AT192" s="35">
        <v>0</v>
      </c>
      <c r="AU192" s="35">
        <v>0</v>
      </c>
      <c r="AV192" s="35">
        <v>0</v>
      </c>
      <c r="AW192" s="35">
        <v>0</v>
      </c>
      <c r="AX192" s="35">
        <v>0</v>
      </c>
      <c r="AY192" s="35">
        <v>0</v>
      </c>
      <c r="AZ192" s="35">
        <v>0</v>
      </c>
      <c r="BA192" s="35">
        <v>0</v>
      </c>
      <c r="BB192" s="35">
        <v>0</v>
      </c>
      <c r="BC192" s="35">
        <v>0</v>
      </c>
      <c r="BD192" s="35">
        <v>0</v>
      </c>
      <c r="BE192" s="35">
        <v>0</v>
      </c>
      <c r="BF192" s="35">
        <v>0</v>
      </c>
      <c r="BG192" s="35">
        <v>0</v>
      </c>
      <c r="BH192" s="35">
        <v>0</v>
      </c>
      <c r="BI192" s="35">
        <v>0</v>
      </c>
      <c r="BJ192" s="35">
        <v>0</v>
      </c>
      <c r="BK192" s="35">
        <v>0</v>
      </c>
      <c r="BL192" s="35">
        <v>0</v>
      </c>
      <c r="BM192" s="35">
        <v>0</v>
      </c>
      <c r="BN192" s="35">
        <v>0</v>
      </c>
      <c r="BO192" s="35">
        <v>0</v>
      </c>
      <c r="BP192" s="35">
        <v>0</v>
      </c>
      <c r="BQ192" s="35">
        <v>0</v>
      </c>
      <c r="BR192" s="35">
        <v>0</v>
      </c>
      <c r="BS192" s="35">
        <v>0</v>
      </c>
      <c r="BT192" s="35">
        <v>0</v>
      </c>
      <c r="BU192" s="35">
        <v>0</v>
      </c>
      <c r="BV192" s="35">
        <v>0</v>
      </c>
      <c r="BW192" s="35">
        <v>0</v>
      </c>
      <c r="BX192" s="35">
        <v>0</v>
      </c>
      <c r="BY192" s="35">
        <v>0</v>
      </c>
      <c r="BZ192" s="35">
        <v>0</v>
      </c>
      <c r="CA192" s="35">
        <v>0</v>
      </c>
      <c r="CB192" s="35">
        <v>0</v>
      </c>
      <c r="CC192" s="35">
        <v>0</v>
      </c>
      <c r="CD192" s="35">
        <v>0</v>
      </c>
      <c r="CE192" s="35">
        <v>0</v>
      </c>
      <c r="CF192" s="35">
        <v>0</v>
      </c>
      <c r="CG192" s="35">
        <v>0</v>
      </c>
      <c r="CH192" s="35">
        <v>0</v>
      </c>
      <c r="CI192" s="35">
        <v>0</v>
      </c>
      <c r="CJ192" s="35">
        <v>0</v>
      </c>
      <c r="CK192" s="35">
        <v>0</v>
      </c>
      <c r="CL192" s="35">
        <v>0</v>
      </c>
      <c r="CM192" s="35">
        <v>0</v>
      </c>
      <c r="CN192" s="35">
        <v>0</v>
      </c>
      <c r="CO192" s="35" t="s">
        <v>193</v>
      </c>
      <c r="CP192" s="35" t="s">
        <v>193</v>
      </c>
      <c r="CQ192" s="35" t="s">
        <v>193</v>
      </c>
      <c r="CR192" s="35" t="s">
        <v>193</v>
      </c>
      <c r="CS192" s="35" t="s">
        <v>193</v>
      </c>
      <c r="CT192" s="35" t="s">
        <v>193</v>
      </c>
      <c r="CU192" s="35">
        <v>0</v>
      </c>
      <c r="CV192" s="35">
        <v>0</v>
      </c>
      <c r="CW192" s="35">
        <v>0</v>
      </c>
      <c r="CX192" s="35">
        <v>0</v>
      </c>
      <c r="CY192" s="35">
        <v>0</v>
      </c>
      <c r="CZ192" s="35">
        <v>0</v>
      </c>
      <c r="DA192" s="35">
        <v>0</v>
      </c>
      <c r="DB192" s="35">
        <v>0</v>
      </c>
      <c r="DC192" s="35">
        <v>0</v>
      </c>
      <c r="DD192" s="35">
        <v>0</v>
      </c>
      <c r="DE192" s="35">
        <v>0</v>
      </c>
      <c r="DF192" s="35">
        <v>0</v>
      </c>
    </row>
    <row r="193" spans="1:110" ht="18.75">
      <c r="A193" s="25" t="s">
        <v>179</v>
      </c>
      <c r="B193" s="50" t="s">
        <v>291</v>
      </c>
      <c r="C193" s="42" t="s">
        <v>373</v>
      </c>
      <c r="D193" s="46" t="s">
        <v>374</v>
      </c>
      <c r="E193" s="35">
        <v>0</v>
      </c>
      <c r="F193" s="35">
        <v>0</v>
      </c>
      <c r="G193" s="35">
        <v>0</v>
      </c>
      <c r="H193" s="35">
        <v>0</v>
      </c>
      <c r="I193" s="35">
        <v>0</v>
      </c>
      <c r="J193" s="35">
        <v>0</v>
      </c>
      <c r="K193" s="35">
        <v>0</v>
      </c>
      <c r="L193" s="35">
        <v>0</v>
      </c>
      <c r="M193" s="35">
        <v>0</v>
      </c>
      <c r="N193" s="35">
        <v>0</v>
      </c>
      <c r="O193" s="35">
        <v>0</v>
      </c>
      <c r="P193" s="35">
        <v>0</v>
      </c>
      <c r="Q193" s="35">
        <v>0</v>
      </c>
      <c r="R193" s="35">
        <v>0</v>
      </c>
      <c r="S193" s="35">
        <v>0</v>
      </c>
      <c r="T193" s="35">
        <v>0</v>
      </c>
      <c r="U193" s="35">
        <v>0</v>
      </c>
      <c r="V193" s="35">
        <v>0</v>
      </c>
      <c r="W193" s="35">
        <v>0</v>
      </c>
      <c r="X193" s="35">
        <v>0</v>
      </c>
      <c r="Y193" s="35">
        <v>0</v>
      </c>
      <c r="Z193" s="35">
        <v>0</v>
      </c>
      <c r="AA193" s="35">
        <v>0</v>
      </c>
      <c r="AB193" s="35">
        <v>0</v>
      </c>
      <c r="AC193" s="35">
        <v>0</v>
      </c>
      <c r="AD193" s="35">
        <v>0</v>
      </c>
      <c r="AE193" s="35">
        <v>0</v>
      </c>
      <c r="AF193" s="35">
        <v>0</v>
      </c>
      <c r="AG193" s="35">
        <v>0</v>
      </c>
      <c r="AH193" s="35">
        <v>0</v>
      </c>
      <c r="AI193" s="35">
        <v>0</v>
      </c>
      <c r="AJ193" s="35">
        <v>0</v>
      </c>
      <c r="AK193" s="35" t="s">
        <v>193</v>
      </c>
      <c r="AL193" s="35" t="s">
        <v>193</v>
      </c>
      <c r="AM193" s="35" t="s">
        <v>193</v>
      </c>
      <c r="AN193" s="35" t="s">
        <v>193</v>
      </c>
      <c r="AO193" s="35" t="s">
        <v>193</v>
      </c>
      <c r="AP193" s="35" t="s">
        <v>193</v>
      </c>
      <c r="AQ193" s="35" t="s">
        <v>193</v>
      </c>
      <c r="AR193" s="35" t="s">
        <v>193</v>
      </c>
      <c r="AS193" s="35">
        <v>0</v>
      </c>
      <c r="AT193" s="35">
        <v>0</v>
      </c>
      <c r="AU193" s="35">
        <v>0</v>
      </c>
      <c r="AV193" s="35">
        <v>0</v>
      </c>
      <c r="AW193" s="35">
        <v>0</v>
      </c>
      <c r="AX193" s="35">
        <v>0</v>
      </c>
      <c r="AY193" s="35">
        <v>0</v>
      </c>
      <c r="AZ193" s="35">
        <v>0</v>
      </c>
      <c r="BA193" s="35">
        <v>0</v>
      </c>
      <c r="BB193" s="35">
        <v>0</v>
      </c>
      <c r="BC193" s="35">
        <v>0</v>
      </c>
      <c r="BD193" s="35">
        <v>0</v>
      </c>
      <c r="BE193" s="35">
        <v>0</v>
      </c>
      <c r="BF193" s="35">
        <v>0</v>
      </c>
      <c r="BG193" s="35">
        <v>0</v>
      </c>
      <c r="BH193" s="35">
        <v>0</v>
      </c>
      <c r="BI193" s="35">
        <v>0</v>
      </c>
      <c r="BJ193" s="35">
        <v>0</v>
      </c>
      <c r="BK193" s="35">
        <v>0</v>
      </c>
      <c r="BL193" s="35">
        <v>0</v>
      </c>
      <c r="BM193" s="35">
        <v>0</v>
      </c>
      <c r="BN193" s="35">
        <v>0</v>
      </c>
      <c r="BO193" s="35">
        <v>0</v>
      </c>
      <c r="BP193" s="35">
        <v>0</v>
      </c>
      <c r="BQ193" s="35">
        <v>0</v>
      </c>
      <c r="BR193" s="35">
        <v>0</v>
      </c>
      <c r="BS193" s="35">
        <v>0</v>
      </c>
      <c r="BT193" s="35">
        <v>0</v>
      </c>
      <c r="BU193" s="35">
        <v>0</v>
      </c>
      <c r="BV193" s="35">
        <v>0</v>
      </c>
      <c r="BW193" s="35">
        <v>0</v>
      </c>
      <c r="BX193" s="35">
        <v>0</v>
      </c>
      <c r="BY193" s="35">
        <v>0</v>
      </c>
      <c r="BZ193" s="35">
        <v>0</v>
      </c>
      <c r="CA193" s="35">
        <v>0</v>
      </c>
      <c r="CB193" s="35">
        <v>0</v>
      </c>
      <c r="CC193" s="35">
        <v>0</v>
      </c>
      <c r="CD193" s="35">
        <v>0</v>
      </c>
      <c r="CE193" s="35">
        <v>0</v>
      </c>
      <c r="CF193" s="35">
        <v>0</v>
      </c>
      <c r="CG193" s="35">
        <v>0</v>
      </c>
      <c r="CH193" s="35">
        <v>0</v>
      </c>
      <c r="CI193" s="35">
        <v>0</v>
      </c>
      <c r="CJ193" s="35">
        <v>0</v>
      </c>
      <c r="CK193" s="35">
        <v>0</v>
      </c>
      <c r="CL193" s="35">
        <v>0</v>
      </c>
      <c r="CM193" s="35">
        <v>0</v>
      </c>
      <c r="CN193" s="35">
        <v>0</v>
      </c>
      <c r="CO193" s="35" t="s">
        <v>193</v>
      </c>
      <c r="CP193" s="35" t="s">
        <v>193</v>
      </c>
      <c r="CQ193" s="35" t="s">
        <v>193</v>
      </c>
      <c r="CR193" s="35" t="s">
        <v>193</v>
      </c>
      <c r="CS193" s="35" t="s">
        <v>193</v>
      </c>
      <c r="CT193" s="35" t="s">
        <v>193</v>
      </c>
      <c r="CU193" s="35">
        <v>0</v>
      </c>
      <c r="CV193" s="35">
        <v>0</v>
      </c>
      <c r="CW193" s="35">
        <v>0</v>
      </c>
      <c r="CX193" s="35">
        <v>0</v>
      </c>
      <c r="CY193" s="35">
        <v>0</v>
      </c>
      <c r="CZ193" s="35">
        <v>0</v>
      </c>
      <c r="DA193" s="35">
        <v>0</v>
      </c>
      <c r="DB193" s="35">
        <v>0</v>
      </c>
      <c r="DC193" s="35">
        <v>0</v>
      </c>
      <c r="DD193" s="35">
        <v>0</v>
      </c>
      <c r="DE193" s="35">
        <v>0</v>
      </c>
      <c r="DF193" s="35">
        <v>0</v>
      </c>
    </row>
    <row r="194" spans="1:110" ht="18.75">
      <c r="A194" s="25" t="s">
        <v>179</v>
      </c>
      <c r="B194" s="50" t="s">
        <v>291</v>
      </c>
      <c r="C194" s="42" t="s">
        <v>375</v>
      </c>
      <c r="D194" s="46" t="s">
        <v>376</v>
      </c>
      <c r="E194" s="35">
        <v>0</v>
      </c>
      <c r="F194" s="35">
        <v>0</v>
      </c>
      <c r="G194" s="35">
        <v>0</v>
      </c>
      <c r="H194" s="35">
        <v>0</v>
      </c>
      <c r="I194" s="35">
        <v>0</v>
      </c>
      <c r="J194" s="35">
        <v>0</v>
      </c>
      <c r="K194" s="35">
        <v>0</v>
      </c>
      <c r="L194" s="35">
        <v>0</v>
      </c>
      <c r="M194" s="35">
        <v>0</v>
      </c>
      <c r="N194" s="35">
        <v>0</v>
      </c>
      <c r="O194" s="35">
        <v>0</v>
      </c>
      <c r="P194" s="35">
        <v>0</v>
      </c>
      <c r="Q194" s="35">
        <v>0</v>
      </c>
      <c r="R194" s="35">
        <v>0</v>
      </c>
      <c r="S194" s="35">
        <v>0</v>
      </c>
      <c r="T194" s="35">
        <v>0</v>
      </c>
      <c r="U194" s="35">
        <v>0</v>
      </c>
      <c r="V194" s="35">
        <v>0</v>
      </c>
      <c r="W194" s="35">
        <v>0</v>
      </c>
      <c r="X194" s="35">
        <v>0</v>
      </c>
      <c r="Y194" s="35">
        <v>0</v>
      </c>
      <c r="Z194" s="35">
        <v>0</v>
      </c>
      <c r="AA194" s="35">
        <v>0</v>
      </c>
      <c r="AB194" s="35">
        <v>0</v>
      </c>
      <c r="AC194" s="35">
        <v>0</v>
      </c>
      <c r="AD194" s="35">
        <v>0</v>
      </c>
      <c r="AE194" s="35">
        <v>0</v>
      </c>
      <c r="AF194" s="35">
        <v>0</v>
      </c>
      <c r="AG194" s="35">
        <v>0</v>
      </c>
      <c r="AH194" s="35">
        <v>0</v>
      </c>
      <c r="AI194" s="35">
        <v>0</v>
      </c>
      <c r="AJ194" s="35">
        <v>0</v>
      </c>
      <c r="AK194" s="35" t="s">
        <v>193</v>
      </c>
      <c r="AL194" s="35" t="s">
        <v>193</v>
      </c>
      <c r="AM194" s="35" t="s">
        <v>193</v>
      </c>
      <c r="AN194" s="35" t="s">
        <v>193</v>
      </c>
      <c r="AO194" s="35" t="s">
        <v>193</v>
      </c>
      <c r="AP194" s="35" t="s">
        <v>193</v>
      </c>
      <c r="AQ194" s="35" t="s">
        <v>193</v>
      </c>
      <c r="AR194" s="35" t="s">
        <v>193</v>
      </c>
      <c r="AS194" s="35">
        <v>0</v>
      </c>
      <c r="AT194" s="35">
        <v>0</v>
      </c>
      <c r="AU194" s="35">
        <v>0</v>
      </c>
      <c r="AV194" s="35">
        <v>0</v>
      </c>
      <c r="AW194" s="35">
        <v>0</v>
      </c>
      <c r="AX194" s="35">
        <v>0</v>
      </c>
      <c r="AY194" s="35">
        <v>0</v>
      </c>
      <c r="AZ194" s="35">
        <v>0</v>
      </c>
      <c r="BA194" s="35">
        <v>0</v>
      </c>
      <c r="BB194" s="35">
        <v>0</v>
      </c>
      <c r="BC194" s="35">
        <v>0</v>
      </c>
      <c r="BD194" s="35">
        <v>0</v>
      </c>
      <c r="BE194" s="35">
        <v>0</v>
      </c>
      <c r="BF194" s="35">
        <v>0</v>
      </c>
      <c r="BG194" s="35">
        <v>0</v>
      </c>
      <c r="BH194" s="35">
        <v>0</v>
      </c>
      <c r="BI194" s="35">
        <v>0</v>
      </c>
      <c r="BJ194" s="35">
        <v>0</v>
      </c>
      <c r="BK194" s="35">
        <v>0</v>
      </c>
      <c r="BL194" s="35">
        <v>0</v>
      </c>
      <c r="BM194" s="35">
        <v>0</v>
      </c>
      <c r="BN194" s="35">
        <v>0</v>
      </c>
      <c r="BO194" s="35">
        <v>0</v>
      </c>
      <c r="BP194" s="35">
        <v>0</v>
      </c>
      <c r="BQ194" s="35">
        <v>0</v>
      </c>
      <c r="BR194" s="35">
        <v>0</v>
      </c>
      <c r="BS194" s="35">
        <v>0</v>
      </c>
      <c r="BT194" s="35">
        <v>0</v>
      </c>
      <c r="BU194" s="35">
        <v>0</v>
      </c>
      <c r="BV194" s="35">
        <v>0</v>
      </c>
      <c r="BW194" s="35">
        <v>0</v>
      </c>
      <c r="BX194" s="35">
        <v>0</v>
      </c>
      <c r="BY194" s="35">
        <v>0</v>
      </c>
      <c r="BZ194" s="35">
        <v>0</v>
      </c>
      <c r="CA194" s="35">
        <v>0</v>
      </c>
      <c r="CB194" s="35">
        <v>0</v>
      </c>
      <c r="CC194" s="35">
        <v>0</v>
      </c>
      <c r="CD194" s="35">
        <v>0</v>
      </c>
      <c r="CE194" s="35">
        <v>0</v>
      </c>
      <c r="CF194" s="35">
        <v>0</v>
      </c>
      <c r="CG194" s="35">
        <v>0</v>
      </c>
      <c r="CH194" s="35">
        <v>0</v>
      </c>
      <c r="CI194" s="35">
        <v>0</v>
      </c>
      <c r="CJ194" s="35">
        <v>0</v>
      </c>
      <c r="CK194" s="35">
        <v>0</v>
      </c>
      <c r="CL194" s="35">
        <v>0</v>
      </c>
      <c r="CM194" s="35">
        <v>0</v>
      </c>
      <c r="CN194" s="35">
        <v>0</v>
      </c>
      <c r="CO194" s="35" t="s">
        <v>193</v>
      </c>
      <c r="CP194" s="35" t="s">
        <v>193</v>
      </c>
      <c r="CQ194" s="35" t="s">
        <v>193</v>
      </c>
      <c r="CR194" s="35" t="s">
        <v>193</v>
      </c>
      <c r="CS194" s="35" t="s">
        <v>193</v>
      </c>
      <c r="CT194" s="35" t="s">
        <v>193</v>
      </c>
      <c r="CU194" s="35">
        <v>0</v>
      </c>
      <c r="CV194" s="35">
        <v>0</v>
      </c>
      <c r="CW194" s="35">
        <v>0</v>
      </c>
      <c r="CX194" s="35">
        <v>0</v>
      </c>
      <c r="CY194" s="35">
        <v>0</v>
      </c>
      <c r="CZ194" s="35">
        <v>0</v>
      </c>
      <c r="DA194" s="35">
        <v>0</v>
      </c>
      <c r="DB194" s="35">
        <v>0</v>
      </c>
      <c r="DC194" s="35">
        <v>0</v>
      </c>
      <c r="DD194" s="35">
        <v>0</v>
      </c>
      <c r="DE194" s="35">
        <v>0</v>
      </c>
      <c r="DF194" s="35">
        <v>0</v>
      </c>
    </row>
    <row r="195" spans="1:110" ht="56.25">
      <c r="A195" s="21"/>
      <c r="B195" s="25" t="s">
        <v>377</v>
      </c>
      <c r="C195" s="26" t="s">
        <v>378</v>
      </c>
      <c r="D195" s="53" t="s">
        <v>174</v>
      </c>
      <c r="E195" s="53">
        <v>0</v>
      </c>
      <c r="F195" s="53">
        <v>0</v>
      </c>
      <c r="G195" s="53">
        <v>0</v>
      </c>
      <c r="H195" s="53">
        <v>0</v>
      </c>
      <c r="I195" s="53">
        <v>0</v>
      </c>
      <c r="J195" s="53">
        <v>0</v>
      </c>
      <c r="K195" s="53">
        <v>0</v>
      </c>
      <c r="L195" s="53">
        <v>0</v>
      </c>
      <c r="M195" s="53">
        <v>0</v>
      </c>
      <c r="N195" s="53">
        <v>0</v>
      </c>
      <c r="O195" s="53">
        <v>0</v>
      </c>
      <c r="P195" s="53">
        <v>0</v>
      </c>
      <c r="Q195" s="53">
        <v>0</v>
      </c>
      <c r="R195" s="53">
        <v>0</v>
      </c>
      <c r="S195" s="53">
        <v>0</v>
      </c>
      <c r="T195" s="53">
        <v>0</v>
      </c>
      <c r="U195" s="53">
        <v>0</v>
      </c>
      <c r="V195" s="53">
        <v>0</v>
      </c>
      <c r="W195" s="53">
        <v>0</v>
      </c>
      <c r="X195" s="53">
        <v>0</v>
      </c>
      <c r="Y195" s="53">
        <v>0</v>
      </c>
      <c r="Z195" s="53">
        <v>0</v>
      </c>
      <c r="AA195" s="53">
        <v>0</v>
      </c>
      <c r="AB195" s="53">
        <v>0</v>
      </c>
      <c r="AC195" s="53">
        <v>0</v>
      </c>
      <c r="AD195" s="53">
        <v>0</v>
      </c>
      <c r="AE195" s="53">
        <v>0</v>
      </c>
      <c r="AF195" s="53">
        <v>0</v>
      </c>
      <c r="AG195" s="53">
        <v>0</v>
      </c>
      <c r="AH195" s="53">
        <v>0</v>
      </c>
      <c r="AI195" s="53">
        <v>0</v>
      </c>
      <c r="AJ195" s="53">
        <v>0</v>
      </c>
      <c r="AK195" s="53">
        <v>0</v>
      </c>
      <c r="AL195" s="53">
        <v>0</v>
      </c>
      <c r="AM195" s="53">
        <v>0</v>
      </c>
      <c r="AN195" s="53">
        <v>0</v>
      </c>
      <c r="AO195" s="53">
        <v>0</v>
      </c>
      <c r="AP195" s="53">
        <v>0</v>
      </c>
      <c r="AQ195" s="53">
        <v>0</v>
      </c>
      <c r="AR195" s="53">
        <v>0</v>
      </c>
      <c r="AS195" s="53">
        <v>0</v>
      </c>
      <c r="AT195" s="53">
        <v>0</v>
      </c>
      <c r="AU195" s="53">
        <v>0</v>
      </c>
      <c r="AV195" s="53">
        <v>0</v>
      </c>
      <c r="AW195" s="53">
        <v>0</v>
      </c>
      <c r="AX195" s="53">
        <v>0</v>
      </c>
      <c r="AY195" s="53">
        <v>0</v>
      </c>
      <c r="AZ195" s="53">
        <v>0</v>
      </c>
      <c r="BA195" s="53">
        <v>0</v>
      </c>
      <c r="BB195" s="53">
        <v>0</v>
      </c>
      <c r="BC195" s="53">
        <v>0</v>
      </c>
      <c r="BD195" s="53">
        <v>0</v>
      </c>
      <c r="BE195" s="53">
        <v>0</v>
      </c>
      <c r="BF195" s="53">
        <v>0</v>
      </c>
      <c r="BG195" s="53">
        <v>0</v>
      </c>
      <c r="BH195" s="53">
        <v>0</v>
      </c>
      <c r="BI195" s="53">
        <v>0</v>
      </c>
      <c r="BJ195" s="53">
        <v>0</v>
      </c>
      <c r="BK195" s="53">
        <v>0</v>
      </c>
      <c r="BL195" s="53">
        <v>0</v>
      </c>
      <c r="BM195" s="53">
        <v>0</v>
      </c>
      <c r="BN195" s="53">
        <v>0</v>
      </c>
      <c r="BO195" s="53">
        <v>0</v>
      </c>
      <c r="BP195" s="53">
        <v>0</v>
      </c>
      <c r="BQ195" s="53">
        <v>0</v>
      </c>
      <c r="BR195" s="53">
        <v>0</v>
      </c>
      <c r="BS195" s="53">
        <v>0</v>
      </c>
      <c r="BT195" s="53">
        <v>0</v>
      </c>
      <c r="BU195" s="53">
        <v>0</v>
      </c>
      <c r="BV195" s="53">
        <v>0</v>
      </c>
      <c r="BW195" s="53">
        <v>0</v>
      </c>
      <c r="BX195" s="53">
        <v>0</v>
      </c>
      <c r="BY195" s="53">
        <v>0</v>
      </c>
      <c r="BZ195" s="53">
        <v>0</v>
      </c>
      <c r="CA195" s="53">
        <v>0</v>
      </c>
      <c r="CB195" s="53">
        <v>0</v>
      </c>
      <c r="CC195" s="53">
        <v>0</v>
      </c>
      <c r="CD195" s="53">
        <v>0</v>
      </c>
      <c r="CE195" s="53">
        <v>0</v>
      </c>
      <c r="CF195" s="53">
        <v>0</v>
      </c>
      <c r="CG195" s="53"/>
      <c r="CH195" s="53">
        <v>0</v>
      </c>
      <c r="CI195" s="53" t="s">
        <v>193</v>
      </c>
      <c r="CJ195" s="53" t="s">
        <v>193</v>
      </c>
      <c r="CK195" s="53">
        <v>0</v>
      </c>
      <c r="CL195" s="53">
        <v>0</v>
      </c>
      <c r="CM195" s="53">
        <v>0</v>
      </c>
      <c r="CN195" s="53">
        <v>0</v>
      </c>
      <c r="CO195" s="53" t="s">
        <v>193</v>
      </c>
      <c r="CP195" s="53" t="s">
        <v>193</v>
      </c>
      <c r="CQ195" s="53" t="s">
        <v>193</v>
      </c>
      <c r="CR195" s="53" t="s">
        <v>193</v>
      </c>
      <c r="CS195" s="53" t="s">
        <v>193</v>
      </c>
      <c r="CT195" s="53" t="s">
        <v>193</v>
      </c>
      <c r="CU195" s="53">
        <v>0</v>
      </c>
      <c r="CV195" s="53">
        <v>0</v>
      </c>
      <c r="CW195" s="53">
        <v>0</v>
      </c>
      <c r="CX195" s="53">
        <v>0</v>
      </c>
      <c r="CY195" s="53">
        <v>0</v>
      </c>
      <c r="CZ195" s="53">
        <v>0</v>
      </c>
      <c r="DA195" s="53">
        <v>0</v>
      </c>
      <c r="DB195" s="53">
        <v>0</v>
      </c>
      <c r="DC195" s="53">
        <v>0</v>
      </c>
      <c r="DD195" s="53">
        <v>0</v>
      </c>
      <c r="DE195" s="53">
        <v>0</v>
      </c>
      <c r="DF195" s="53">
        <v>0</v>
      </c>
    </row>
    <row r="196" spans="1:110" ht="18.75" hidden="1">
      <c r="A196" s="28" t="s">
        <v>181</v>
      </c>
      <c r="B196" s="33" t="s">
        <v>377</v>
      </c>
      <c r="C196" s="42" t="s">
        <v>200</v>
      </c>
      <c r="D196" s="54"/>
      <c r="E196" s="54" t="s">
        <v>193</v>
      </c>
      <c r="F196" s="54" t="s">
        <v>193</v>
      </c>
      <c r="G196" s="54"/>
      <c r="H196" s="54"/>
      <c r="I196" s="54"/>
      <c r="J196" s="54"/>
      <c r="K196" s="54"/>
      <c r="L196" s="54"/>
      <c r="M196" s="54" t="s">
        <v>193</v>
      </c>
      <c r="N196" s="54" t="s">
        <v>193</v>
      </c>
      <c r="O196" s="54"/>
      <c r="P196" s="54"/>
      <c r="Q196" s="54"/>
      <c r="R196" s="54"/>
      <c r="S196" s="54"/>
      <c r="T196" s="54"/>
      <c r="U196" s="54" t="s">
        <v>193</v>
      </c>
      <c r="V196" s="54" t="s">
        <v>193</v>
      </c>
      <c r="W196" s="54"/>
      <c r="X196" s="54"/>
      <c r="Y196" s="54"/>
      <c r="Z196" s="54"/>
      <c r="AA196" s="54"/>
      <c r="AB196" s="54"/>
      <c r="AC196" s="54" t="s">
        <v>193</v>
      </c>
      <c r="AD196" s="54" t="s">
        <v>193</v>
      </c>
      <c r="AE196" s="54"/>
      <c r="AF196" s="54"/>
      <c r="AG196" s="54"/>
      <c r="AH196" s="54"/>
      <c r="AI196" s="54"/>
      <c r="AJ196" s="54"/>
      <c r="AK196" s="54" t="s">
        <v>193</v>
      </c>
      <c r="AL196" s="54" t="s">
        <v>193</v>
      </c>
      <c r="AM196" s="54" t="s">
        <v>193</v>
      </c>
      <c r="AN196" s="54" t="s">
        <v>193</v>
      </c>
      <c r="AO196" s="54" t="s">
        <v>193</v>
      </c>
      <c r="AP196" s="54" t="s">
        <v>193</v>
      </c>
      <c r="AQ196" s="54" t="s">
        <v>193</v>
      </c>
      <c r="AR196" s="54" t="s">
        <v>193</v>
      </c>
      <c r="AS196" s="54" t="s">
        <v>193</v>
      </c>
      <c r="AT196" s="54" t="s">
        <v>193</v>
      </c>
      <c r="AU196" s="54"/>
      <c r="AV196" s="54"/>
      <c r="AW196" s="54"/>
      <c r="AX196" s="54"/>
      <c r="AY196" s="54"/>
      <c r="AZ196" s="54"/>
      <c r="BA196" s="54"/>
      <c r="BB196" s="54"/>
      <c r="BC196" s="54" t="s">
        <v>193</v>
      </c>
      <c r="BD196" s="54" t="s">
        <v>193</v>
      </c>
      <c r="BE196" s="54"/>
      <c r="BF196" s="54"/>
      <c r="BG196" s="54"/>
      <c r="BH196" s="54"/>
      <c r="BI196" s="54"/>
      <c r="BJ196" s="54"/>
      <c r="BK196" s="54"/>
      <c r="BL196" s="54"/>
      <c r="BM196" s="54"/>
      <c r="BN196" s="54"/>
      <c r="BO196" s="54" t="s">
        <v>193</v>
      </c>
      <c r="BP196" s="54" t="s">
        <v>193</v>
      </c>
      <c r="BQ196" s="54"/>
      <c r="BR196" s="54"/>
      <c r="BS196" s="54"/>
      <c r="BT196" s="54"/>
      <c r="BU196" s="54"/>
      <c r="BV196" s="54"/>
      <c r="BW196" s="54"/>
      <c r="BX196" s="54"/>
      <c r="BY196" s="54"/>
      <c r="BZ196" s="54"/>
      <c r="CA196" s="54" t="s">
        <v>193</v>
      </c>
      <c r="CB196" s="54" t="s">
        <v>193</v>
      </c>
      <c r="CC196" s="54"/>
      <c r="CD196" s="54"/>
      <c r="CE196" s="54"/>
      <c r="CF196" s="54"/>
      <c r="CG196" s="54"/>
      <c r="CH196" s="54"/>
      <c r="CI196" s="54" t="s">
        <v>193</v>
      </c>
      <c r="CJ196" s="54" t="s">
        <v>193</v>
      </c>
      <c r="CK196" s="54" t="s">
        <v>193</v>
      </c>
      <c r="CL196" s="54" t="s">
        <v>193</v>
      </c>
      <c r="CM196" s="54" t="s">
        <v>193</v>
      </c>
      <c r="CN196" s="54" t="s">
        <v>193</v>
      </c>
      <c r="CO196" s="54" t="s">
        <v>193</v>
      </c>
      <c r="CP196" s="54" t="s">
        <v>193</v>
      </c>
      <c r="CQ196" s="54" t="s">
        <v>193</v>
      </c>
      <c r="CR196" s="54" t="s">
        <v>193</v>
      </c>
      <c r="CS196" s="54" t="s">
        <v>193</v>
      </c>
      <c r="CT196" s="54" t="s">
        <v>193</v>
      </c>
      <c r="CU196" s="54" t="s">
        <v>193</v>
      </c>
      <c r="CV196" s="54" t="s">
        <v>193</v>
      </c>
      <c r="CW196" s="54" t="s">
        <v>193</v>
      </c>
      <c r="CX196" s="54" t="s">
        <v>193</v>
      </c>
      <c r="CY196" s="54" t="s">
        <v>193</v>
      </c>
      <c r="CZ196" s="54" t="s">
        <v>193</v>
      </c>
      <c r="DA196" s="54" t="s">
        <v>193</v>
      </c>
      <c r="DB196" s="54" t="s">
        <v>193</v>
      </c>
      <c r="DC196" s="54" t="s">
        <v>193</v>
      </c>
      <c r="DD196" s="54" t="s">
        <v>193</v>
      </c>
      <c r="DE196" s="54" t="s">
        <v>193</v>
      </c>
      <c r="DF196" s="54" t="s">
        <v>193</v>
      </c>
    </row>
    <row r="197" spans="1:110" ht="18.75" hidden="1">
      <c r="A197" s="28" t="s">
        <v>181</v>
      </c>
      <c r="B197" s="33" t="s">
        <v>377</v>
      </c>
      <c r="C197" s="42" t="s">
        <v>200</v>
      </c>
      <c r="D197" s="54"/>
      <c r="E197" s="54" t="s">
        <v>193</v>
      </c>
      <c r="F197" s="54" t="s">
        <v>193</v>
      </c>
      <c r="G197" s="54"/>
      <c r="H197" s="54"/>
      <c r="I197" s="54"/>
      <c r="J197" s="54"/>
      <c r="K197" s="54"/>
      <c r="L197" s="54"/>
      <c r="M197" s="54" t="s">
        <v>193</v>
      </c>
      <c r="N197" s="54" t="s">
        <v>193</v>
      </c>
      <c r="O197" s="54"/>
      <c r="P197" s="54"/>
      <c r="Q197" s="54"/>
      <c r="R197" s="54"/>
      <c r="S197" s="54"/>
      <c r="T197" s="54"/>
      <c r="U197" s="54" t="s">
        <v>193</v>
      </c>
      <c r="V197" s="54" t="s">
        <v>193</v>
      </c>
      <c r="W197" s="54"/>
      <c r="X197" s="54"/>
      <c r="Y197" s="54"/>
      <c r="Z197" s="54"/>
      <c r="AA197" s="54"/>
      <c r="AB197" s="54"/>
      <c r="AC197" s="54" t="s">
        <v>193</v>
      </c>
      <c r="AD197" s="54" t="s">
        <v>193</v>
      </c>
      <c r="AE197" s="54"/>
      <c r="AF197" s="54"/>
      <c r="AG197" s="54"/>
      <c r="AH197" s="54"/>
      <c r="AI197" s="54"/>
      <c r="AJ197" s="54"/>
      <c r="AK197" s="54" t="s">
        <v>193</v>
      </c>
      <c r="AL197" s="54" t="s">
        <v>193</v>
      </c>
      <c r="AM197" s="54" t="s">
        <v>193</v>
      </c>
      <c r="AN197" s="54" t="s">
        <v>193</v>
      </c>
      <c r="AO197" s="54" t="s">
        <v>193</v>
      </c>
      <c r="AP197" s="54" t="s">
        <v>193</v>
      </c>
      <c r="AQ197" s="54" t="s">
        <v>193</v>
      </c>
      <c r="AR197" s="54" t="s">
        <v>193</v>
      </c>
      <c r="AS197" s="54" t="s">
        <v>193</v>
      </c>
      <c r="AT197" s="54" t="s">
        <v>193</v>
      </c>
      <c r="AU197" s="54"/>
      <c r="AV197" s="54"/>
      <c r="AW197" s="54"/>
      <c r="AX197" s="54"/>
      <c r="AY197" s="54"/>
      <c r="AZ197" s="54"/>
      <c r="BA197" s="54"/>
      <c r="BB197" s="54"/>
      <c r="BC197" s="54" t="s">
        <v>193</v>
      </c>
      <c r="BD197" s="54" t="s">
        <v>193</v>
      </c>
      <c r="BE197" s="54"/>
      <c r="BF197" s="54"/>
      <c r="BG197" s="54"/>
      <c r="BH197" s="54"/>
      <c r="BI197" s="54"/>
      <c r="BJ197" s="54"/>
      <c r="BK197" s="54"/>
      <c r="BL197" s="54"/>
      <c r="BM197" s="54"/>
      <c r="BN197" s="54"/>
      <c r="BO197" s="54" t="s">
        <v>193</v>
      </c>
      <c r="BP197" s="54" t="s">
        <v>193</v>
      </c>
      <c r="BQ197" s="54"/>
      <c r="BR197" s="54"/>
      <c r="BS197" s="54"/>
      <c r="BT197" s="54"/>
      <c r="BU197" s="54"/>
      <c r="BV197" s="54"/>
      <c r="BW197" s="54"/>
      <c r="BX197" s="54"/>
      <c r="BY197" s="54"/>
      <c r="BZ197" s="54"/>
      <c r="CA197" s="54" t="s">
        <v>193</v>
      </c>
      <c r="CB197" s="54" t="s">
        <v>193</v>
      </c>
      <c r="CC197" s="54"/>
      <c r="CD197" s="54"/>
      <c r="CE197" s="54"/>
      <c r="CF197" s="54"/>
      <c r="CG197" s="54"/>
      <c r="CH197" s="54"/>
      <c r="CI197" s="54" t="s">
        <v>193</v>
      </c>
      <c r="CJ197" s="54" t="s">
        <v>193</v>
      </c>
      <c r="CK197" s="54" t="s">
        <v>193</v>
      </c>
      <c r="CL197" s="54" t="s">
        <v>193</v>
      </c>
      <c r="CM197" s="54" t="s">
        <v>193</v>
      </c>
      <c r="CN197" s="54" t="s">
        <v>193</v>
      </c>
      <c r="CO197" s="54" t="s">
        <v>193</v>
      </c>
      <c r="CP197" s="54" t="s">
        <v>193</v>
      </c>
      <c r="CQ197" s="54" t="s">
        <v>193</v>
      </c>
      <c r="CR197" s="54" t="s">
        <v>193</v>
      </c>
      <c r="CS197" s="54" t="s">
        <v>193</v>
      </c>
      <c r="CT197" s="54" t="s">
        <v>193</v>
      </c>
      <c r="CU197" s="54" t="s">
        <v>193</v>
      </c>
      <c r="CV197" s="54" t="s">
        <v>193</v>
      </c>
      <c r="CW197" s="54" t="s">
        <v>193</v>
      </c>
      <c r="CX197" s="54" t="s">
        <v>193</v>
      </c>
      <c r="CY197" s="54" t="s">
        <v>193</v>
      </c>
      <c r="CZ197" s="54" t="s">
        <v>193</v>
      </c>
      <c r="DA197" s="54" t="s">
        <v>193</v>
      </c>
      <c r="DB197" s="54" t="s">
        <v>193</v>
      </c>
      <c r="DC197" s="54" t="s">
        <v>193</v>
      </c>
      <c r="DD197" s="54" t="s">
        <v>193</v>
      </c>
      <c r="DE197" s="54" t="s">
        <v>193</v>
      </c>
      <c r="DF197" s="54" t="s">
        <v>193</v>
      </c>
    </row>
    <row r="198" spans="1:110" ht="18.75" hidden="1">
      <c r="A198" s="28" t="s">
        <v>181</v>
      </c>
      <c r="B198" s="33" t="s">
        <v>201</v>
      </c>
      <c r="C198" s="49" t="s">
        <v>201</v>
      </c>
      <c r="D198" s="54"/>
      <c r="E198" s="54" t="s">
        <v>193</v>
      </c>
      <c r="F198" s="54" t="s">
        <v>193</v>
      </c>
      <c r="G198" s="54"/>
      <c r="H198" s="54"/>
      <c r="I198" s="54"/>
      <c r="J198" s="54"/>
      <c r="K198" s="54"/>
      <c r="L198" s="54"/>
      <c r="M198" s="54" t="s">
        <v>193</v>
      </c>
      <c r="N198" s="54" t="s">
        <v>193</v>
      </c>
      <c r="O198" s="54"/>
      <c r="P198" s="54"/>
      <c r="Q198" s="54"/>
      <c r="R198" s="54"/>
      <c r="S198" s="54"/>
      <c r="T198" s="54"/>
      <c r="U198" s="54" t="s">
        <v>193</v>
      </c>
      <c r="V198" s="54" t="s">
        <v>193</v>
      </c>
      <c r="W198" s="54"/>
      <c r="X198" s="54"/>
      <c r="Y198" s="54"/>
      <c r="Z198" s="54"/>
      <c r="AA198" s="54"/>
      <c r="AB198" s="54"/>
      <c r="AC198" s="54" t="s">
        <v>193</v>
      </c>
      <c r="AD198" s="54" t="s">
        <v>193</v>
      </c>
      <c r="AE198" s="54"/>
      <c r="AF198" s="54"/>
      <c r="AG198" s="54"/>
      <c r="AH198" s="54"/>
      <c r="AI198" s="54"/>
      <c r="AJ198" s="54"/>
      <c r="AK198" s="54" t="s">
        <v>193</v>
      </c>
      <c r="AL198" s="54" t="s">
        <v>193</v>
      </c>
      <c r="AM198" s="54" t="s">
        <v>193</v>
      </c>
      <c r="AN198" s="54" t="s">
        <v>193</v>
      </c>
      <c r="AO198" s="54" t="s">
        <v>193</v>
      </c>
      <c r="AP198" s="54" t="s">
        <v>193</v>
      </c>
      <c r="AQ198" s="54" t="s">
        <v>193</v>
      </c>
      <c r="AR198" s="54" t="s">
        <v>193</v>
      </c>
      <c r="AS198" s="54" t="s">
        <v>193</v>
      </c>
      <c r="AT198" s="54" t="s">
        <v>193</v>
      </c>
      <c r="AU198" s="54"/>
      <c r="AV198" s="54"/>
      <c r="AW198" s="54"/>
      <c r="AX198" s="54"/>
      <c r="AY198" s="54"/>
      <c r="AZ198" s="54"/>
      <c r="BA198" s="54"/>
      <c r="BB198" s="54"/>
      <c r="BC198" s="54" t="s">
        <v>193</v>
      </c>
      <c r="BD198" s="54" t="s">
        <v>193</v>
      </c>
      <c r="BE198" s="54"/>
      <c r="BF198" s="54"/>
      <c r="BG198" s="54"/>
      <c r="BH198" s="54"/>
      <c r="BI198" s="54"/>
      <c r="BJ198" s="54"/>
      <c r="BK198" s="54"/>
      <c r="BL198" s="54"/>
      <c r="BM198" s="54"/>
      <c r="BN198" s="54"/>
      <c r="BO198" s="54" t="s">
        <v>193</v>
      </c>
      <c r="BP198" s="54" t="s">
        <v>193</v>
      </c>
      <c r="BQ198" s="54"/>
      <c r="BR198" s="54"/>
      <c r="BS198" s="54"/>
      <c r="BT198" s="54"/>
      <c r="BU198" s="54"/>
      <c r="BV198" s="54"/>
      <c r="BW198" s="54"/>
      <c r="BX198" s="54"/>
      <c r="BY198" s="54"/>
      <c r="BZ198" s="54"/>
      <c r="CA198" s="54" t="s">
        <v>193</v>
      </c>
      <c r="CB198" s="54" t="s">
        <v>193</v>
      </c>
      <c r="CC198" s="54"/>
      <c r="CD198" s="54"/>
      <c r="CE198" s="54"/>
      <c r="CF198" s="54"/>
      <c r="CG198" s="54"/>
      <c r="CH198" s="54"/>
      <c r="CI198" s="54" t="s">
        <v>193</v>
      </c>
      <c r="CJ198" s="54" t="s">
        <v>193</v>
      </c>
      <c r="CK198" s="54" t="s">
        <v>193</v>
      </c>
      <c r="CL198" s="54" t="s">
        <v>193</v>
      </c>
      <c r="CM198" s="54" t="s">
        <v>193</v>
      </c>
      <c r="CN198" s="54" t="s">
        <v>193</v>
      </c>
      <c r="CO198" s="54" t="s">
        <v>193</v>
      </c>
      <c r="CP198" s="54" t="s">
        <v>193</v>
      </c>
      <c r="CQ198" s="54" t="s">
        <v>193</v>
      </c>
      <c r="CR198" s="54" t="s">
        <v>193</v>
      </c>
      <c r="CS198" s="54" t="s">
        <v>193</v>
      </c>
      <c r="CT198" s="54" t="s">
        <v>193</v>
      </c>
      <c r="CU198" s="54" t="s">
        <v>193</v>
      </c>
      <c r="CV198" s="54" t="s">
        <v>193</v>
      </c>
      <c r="CW198" s="54" t="s">
        <v>193</v>
      </c>
      <c r="CX198" s="54" t="s">
        <v>193</v>
      </c>
      <c r="CY198" s="54" t="s">
        <v>193</v>
      </c>
      <c r="CZ198" s="54" t="s">
        <v>193</v>
      </c>
      <c r="DA198" s="54" t="s">
        <v>193</v>
      </c>
      <c r="DB198" s="54" t="s">
        <v>193</v>
      </c>
      <c r="DC198" s="54" t="s">
        <v>193</v>
      </c>
      <c r="DD198" s="54" t="s">
        <v>193</v>
      </c>
      <c r="DE198" s="54" t="s">
        <v>193</v>
      </c>
      <c r="DF198" s="54" t="s">
        <v>193</v>
      </c>
    </row>
    <row r="199" spans="1:110" ht="56.25">
      <c r="A199" s="21"/>
      <c r="B199" s="25" t="s">
        <v>379</v>
      </c>
      <c r="C199" s="31" t="s">
        <v>380</v>
      </c>
      <c r="D199" s="53" t="s">
        <v>174</v>
      </c>
      <c r="E199" s="53">
        <v>0</v>
      </c>
      <c r="F199" s="53">
        <v>0</v>
      </c>
      <c r="G199" s="53">
        <v>0</v>
      </c>
      <c r="H199" s="53">
        <v>0</v>
      </c>
      <c r="I199" s="53">
        <v>0</v>
      </c>
      <c r="J199" s="53">
        <v>0</v>
      </c>
      <c r="K199" s="53">
        <v>0</v>
      </c>
      <c r="L199" s="53">
        <v>0</v>
      </c>
      <c r="M199" s="53">
        <v>0</v>
      </c>
      <c r="N199" s="53">
        <v>0</v>
      </c>
      <c r="O199" s="53">
        <v>0</v>
      </c>
      <c r="P199" s="53">
        <v>0</v>
      </c>
      <c r="Q199" s="53">
        <v>0</v>
      </c>
      <c r="R199" s="53">
        <v>0</v>
      </c>
      <c r="S199" s="53">
        <v>0</v>
      </c>
      <c r="T199" s="53">
        <v>0</v>
      </c>
      <c r="U199" s="53">
        <v>0</v>
      </c>
      <c r="V199" s="53">
        <v>0</v>
      </c>
      <c r="W199" s="53">
        <v>0</v>
      </c>
      <c r="X199" s="53">
        <v>0</v>
      </c>
      <c r="Y199" s="53">
        <v>0</v>
      </c>
      <c r="Z199" s="53">
        <v>0</v>
      </c>
      <c r="AA199" s="53">
        <v>0</v>
      </c>
      <c r="AB199" s="53">
        <v>0</v>
      </c>
      <c r="AC199" s="53">
        <v>0</v>
      </c>
      <c r="AD199" s="53">
        <v>0</v>
      </c>
      <c r="AE199" s="53">
        <v>0</v>
      </c>
      <c r="AF199" s="53">
        <v>0</v>
      </c>
      <c r="AG199" s="53">
        <v>0</v>
      </c>
      <c r="AH199" s="53">
        <v>0</v>
      </c>
      <c r="AI199" s="53">
        <v>0</v>
      </c>
      <c r="AJ199" s="53">
        <v>0</v>
      </c>
      <c r="AK199" s="53">
        <v>0</v>
      </c>
      <c r="AL199" s="53">
        <v>0</v>
      </c>
      <c r="AM199" s="53">
        <v>0</v>
      </c>
      <c r="AN199" s="53">
        <v>0</v>
      </c>
      <c r="AO199" s="53">
        <v>0</v>
      </c>
      <c r="AP199" s="53">
        <v>0</v>
      </c>
      <c r="AQ199" s="53">
        <v>0</v>
      </c>
      <c r="AR199" s="53">
        <v>0</v>
      </c>
      <c r="AS199" s="53">
        <v>0</v>
      </c>
      <c r="AT199" s="53">
        <v>0</v>
      </c>
      <c r="AU199" s="53">
        <v>0</v>
      </c>
      <c r="AV199" s="53">
        <v>0</v>
      </c>
      <c r="AW199" s="53">
        <v>0</v>
      </c>
      <c r="AX199" s="53">
        <v>0</v>
      </c>
      <c r="AY199" s="53">
        <v>0</v>
      </c>
      <c r="AZ199" s="53">
        <v>0</v>
      </c>
      <c r="BA199" s="53">
        <v>0</v>
      </c>
      <c r="BB199" s="53">
        <v>0</v>
      </c>
      <c r="BC199" s="53">
        <v>0</v>
      </c>
      <c r="BD199" s="53">
        <v>0</v>
      </c>
      <c r="BE199" s="53">
        <v>0</v>
      </c>
      <c r="BF199" s="53">
        <v>0</v>
      </c>
      <c r="BG199" s="53">
        <v>0</v>
      </c>
      <c r="BH199" s="53">
        <v>0</v>
      </c>
      <c r="BI199" s="53">
        <v>0</v>
      </c>
      <c r="BJ199" s="53">
        <v>0</v>
      </c>
      <c r="BK199" s="53">
        <v>0</v>
      </c>
      <c r="BL199" s="53">
        <v>0</v>
      </c>
      <c r="BM199" s="53">
        <v>0</v>
      </c>
      <c r="BN199" s="53">
        <v>0</v>
      </c>
      <c r="BO199" s="53">
        <v>0</v>
      </c>
      <c r="BP199" s="53">
        <v>0</v>
      </c>
      <c r="BQ199" s="53">
        <v>0</v>
      </c>
      <c r="BR199" s="53">
        <v>0</v>
      </c>
      <c r="BS199" s="53">
        <v>0</v>
      </c>
      <c r="BT199" s="53">
        <v>0</v>
      </c>
      <c r="BU199" s="53">
        <v>0</v>
      </c>
      <c r="BV199" s="53">
        <v>0</v>
      </c>
      <c r="BW199" s="53">
        <v>0</v>
      </c>
      <c r="BX199" s="53">
        <v>0</v>
      </c>
      <c r="BY199" s="53">
        <v>0</v>
      </c>
      <c r="BZ199" s="53">
        <v>0</v>
      </c>
      <c r="CA199" s="53">
        <v>0</v>
      </c>
      <c r="CB199" s="53">
        <v>0</v>
      </c>
      <c r="CC199" s="53">
        <v>0</v>
      </c>
      <c r="CD199" s="53">
        <v>0</v>
      </c>
      <c r="CE199" s="53">
        <v>0</v>
      </c>
      <c r="CF199" s="53">
        <v>0</v>
      </c>
      <c r="CG199" s="53"/>
      <c r="CH199" s="53">
        <v>0</v>
      </c>
      <c r="CI199" s="53" t="s">
        <v>193</v>
      </c>
      <c r="CJ199" s="53" t="s">
        <v>193</v>
      </c>
      <c r="CK199" s="53">
        <v>0</v>
      </c>
      <c r="CL199" s="53">
        <v>0</v>
      </c>
      <c r="CM199" s="53">
        <v>0</v>
      </c>
      <c r="CN199" s="53">
        <v>0</v>
      </c>
      <c r="CO199" s="53" t="s">
        <v>193</v>
      </c>
      <c r="CP199" s="53" t="s">
        <v>193</v>
      </c>
      <c r="CQ199" s="53" t="s">
        <v>193</v>
      </c>
      <c r="CR199" s="53" t="s">
        <v>193</v>
      </c>
      <c r="CS199" s="53" t="s">
        <v>193</v>
      </c>
      <c r="CT199" s="53" t="s">
        <v>193</v>
      </c>
      <c r="CU199" s="53">
        <v>0</v>
      </c>
      <c r="CV199" s="53">
        <v>0</v>
      </c>
      <c r="CW199" s="53">
        <v>0</v>
      </c>
      <c r="CX199" s="53">
        <v>0</v>
      </c>
      <c r="CY199" s="53">
        <v>0</v>
      </c>
      <c r="CZ199" s="53">
        <v>0</v>
      </c>
      <c r="DA199" s="53">
        <v>0</v>
      </c>
      <c r="DB199" s="53">
        <v>0</v>
      </c>
      <c r="DC199" s="53">
        <v>0</v>
      </c>
      <c r="DD199" s="53">
        <v>0</v>
      </c>
      <c r="DE199" s="53">
        <v>0</v>
      </c>
      <c r="DF199" s="53">
        <v>0</v>
      </c>
    </row>
    <row r="200" spans="1:110" ht="18.75" hidden="1">
      <c r="A200" s="25" t="s">
        <v>183</v>
      </c>
      <c r="B200" s="33" t="s">
        <v>379</v>
      </c>
      <c r="C200" s="42" t="s">
        <v>200</v>
      </c>
      <c r="D200" s="54"/>
      <c r="E200" s="54"/>
      <c r="F200" s="54"/>
      <c r="G200" s="54"/>
      <c r="H200" s="54"/>
      <c r="I200" s="54"/>
      <c r="J200" s="54"/>
      <c r="K200" s="54"/>
      <c r="L200" s="54"/>
      <c r="M200" s="54"/>
      <c r="N200" s="54"/>
      <c r="O200" s="54"/>
      <c r="P200" s="54"/>
      <c r="Q200" s="54"/>
      <c r="R200" s="54"/>
      <c r="S200" s="54"/>
      <c r="T200" s="54"/>
      <c r="U200" s="54"/>
      <c r="V200" s="54"/>
      <c r="W200" s="54"/>
      <c r="X200" s="54"/>
      <c r="Y200" s="54"/>
      <c r="Z200" s="54"/>
      <c r="AA200" s="54"/>
      <c r="AB200" s="54"/>
      <c r="AC200" s="54"/>
      <c r="AD200" s="54"/>
      <c r="AE200" s="54"/>
      <c r="AF200" s="54"/>
      <c r="AG200" s="54"/>
      <c r="AH200" s="54"/>
      <c r="AI200" s="54"/>
      <c r="AJ200" s="54"/>
      <c r="AK200" s="54"/>
      <c r="AL200" s="54"/>
      <c r="AM200" s="54"/>
      <c r="AN200" s="54"/>
      <c r="AO200" s="54"/>
      <c r="AP200" s="54"/>
      <c r="AQ200" s="54"/>
      <c r="AR200" s="54"/>
      <c r="AS200" s="54"/>
      <c r="AT200" s="54"/>
      <c r="AU200" s="54"/>
      <c r="AV200" s="54"/>
      <c r="AW200" s="54"/>
      <c r="AX200" s="54"/>
      <c r="AY200" s="54"/>
      <c r="AZ200" s="54"/>
      <c r="BA200" s="54"/>
      <c r="BB200" s="54"/>
      <c r="BC200" s="54"/>
      <c r="BD200" s="54"/>
      <c r="BE200" s="54"/>
      <c r="BF200" s="54"/>
      <c r="BG200" s="54"/>
      <c r="BH200" s="54"/>
      <c r="BI200" s="54"/>
      <c r="BJ200" s="54"/>
      <c r="BK200" s="54"/>
      <c r="BL200" s="54"/>
      <c r="BM200" s="54"/>
      <c r="BN200" s="54"/>
      <c r="BO200" s="54"/>
      <c r="BP200" s="54"/>
      <c r="BQ200" s="54"/>
      <c r="BR200" s="54"/>
      <c r="BS200" s="54"/>
      <c r="BT200" s="54"/>
      <c r="BU200" s="54"/>
      <c r="BV200" s="54"/>
      <c r="BW200" s="54"/>
      <c r="BX200" s="54"/>
      <c r="BY200" s="54"/>
      <c r="BZ200" s="54"/>
      <c r="CA200" s="54"/>
      <c r="CB200" s="54"/>
      <c r="CC200" s="54"/>
      <c r="CD200" s="54"/>
      <c r="CE200" s="54"/>
      <c r="CF200" s="54"/>
      <c r="CG200" s="54"/>
      <c r="CH200" s="54"/>
      <c r="CI200" s="54"/>
      <c r="CJ200" s="54"/>
      <c r="CK200" s="54"/>
      <c r="CL200" s="54"/>
      <c r="CM200" s="54"/>
      <c r="CN200" s="54"/>
      <c r="CO200" s="54"/>
      <c r="CP200" s="54"/>
      <c r="CQ200" s="54"/>
      <c r="CR200" s="54"/>
      <c r="CS200" s="54"/>
      <c r="CT200" s="54"/>
      <c r="CU200" s="54"/>
      <c r="CV200" s="54"/>
      <c r="CW200" s="54"/>
      <c r="CX200" s="54"/>
      <c r="CY200" s="54"/>
      <c r="CZ200" s="54"/>
      <c r="DA200" s="54"/>
      <c r="DB200" s="54"/>
      <c r="DC200" s="54"/>
      <c r="DD200" s="54"/>
      <c r="DE200" s="54"/>
      <c r="DF200" s="54"/>
    </row>
    <row r="201" spans="1:110" ht="18.75" hidden="1">
      <c r="A201" s="25" t="s">
        <v>183</v>
      </c>
      <c r="B201" s="33" t="s">
        <v>379</v>
      </c>
      <c r="C201" s="42" t="s">
        <v>200</v>
      </c>
      <c r="D201" s="54"/>
      <c r="E201" s="54"/>
      <c r="F201" s="54"/>
      <c r="G201" s="54"/>
      <c r="H201" s="54"/>
      <c r="I201" s="54"/>
      <c r="J201" s="54"/>
      <c r="K201" s="54"/>
      <c r="L201" s="54"/>
      <c r="M201" s="54"/>
      <c r="N201" s="54"/>
      <c r="O201" s="54"/>
      <c r="P201" s="54"/>
      <c r="Q201" s="54"/>
      <c r="R201" s="54"/>
      <c r="S201" s="54"/>
      <c r="T201" s="54"/>
      <c r="U201" s="54"/>
      <c r="V201" s="54"/>
      <c r="W201" s="54"/>
      <c r="X201" s="54"/>
      <c r="Y201" s="54"/>
      <c r="Z201" s="54"/>
      <c r="AA201" s="54"/>
      <c r="AB201" s="54"/>
      <c r="AC201" s="54"/>
      <c r="AD201" s="54"/>
      <c r="AE201" s="54"/>
      <c r="AF201" s="54"/>
      <c r="AG201" s="54"/>
      <c r="AH201" s="54"/>
      <c r="AI201" s="54"/>
      <c r="AJ201" s="54"/>
      <c r="AK201" s="54"/>
      <c r="AL201" s="54"/>
      <c r="AM201" s="54"/>
      <c r="AN201" s="54"/>
      <c r="AO201" s="54"/>
      <c r="AP201" s="54"/>
      <c r="AQ201" s="54"/>
      <c r="AR201" s="54"/>
      <c r="AS201" s="54"/>
      <c r="AT201" s="54"/>
      <c r="AU201" s="54"/>
      <c r="AV201" s="54"/>
      <c r="AW201" s="54"/>
      <c r="AX201" s="54"/>
      <c r="AY201" s="54"/>
      <c r="AZ201" s="54"/>
      <c r="BA201" s="54"/>
      <c r="BB201" s="54"/>
      <c r="BC201" s="54"/>
      <c r="BD201" s="54"/>
      <c r="BE201" s="54"/>
      <c r="BF201" s="54"/>
      <c r="BG201" s="54"/>
      <c r="BH201" s="54"/>
      <c r="BI201" s="54"/>
      <c r="BJ201" s="54"/>
      <c r="BK201" s="54"/>
      <c r="BL201" s="54"/>
      <c r="BM201" s="54"/>
      <c r="BN201" s="54"/>
      <c r="BO201" s="54"/>
      <c r="BP201" s="54"/>
      <c r="BQ201" s="54"/>
      <c r="BR201" s="54"/>
      <c r="BS201" s="54"/>
      <c r="BT201" s="54"/>
      <c r="BU201" s="54"/>
      <c r="BV201" s="54"/>
      <c r="BW201" s="54"/>
      <c r="BX201" s="54"/>
      <c r="BY201" s="54"/>
      <c r="BZ201" s="54"/>
      <c r="CA201" s="54"/>
      <c r="CB201" s="54"/>
      <c r="CC201" s="54"/>
      <c r="CD201" s="54"/>
      <c r="CE201" s="54"/>
      <c r="CF201" s="54"/>
      <c r="CG201" s="54"/>
      <c r="CH201" s="54"/>
      <c r="CI201" s="54"/>
      <c r="CJ201" s="54"/>
      <c r="CK201" s="54"/>
      <c r="CL201" s="54"/>
      <c r="CM201" s="54"/>
      <c r="CN201" s="54"/>
      <c r="CO201" s="54"/>
      <c r="CP201" s="54"/>
      <c r="CQ201" s="54"/>
      <c r="CR201" s="54"/>
      <c r="CS201" s="54"/>
      <c r="CT201" s="54"/>
      <c r="CU201" s="54"/>
      <c r="CV201" s="54"/>
      <c r="CW201" s="54"/>
      <c r="CX201" s="54"/>
      <c r="CY201" s="54"/>
      <c r="CZ201" s="54"/>
      <c r="DA201" s="54"/>
      <c r="DB201" s="54"/>
      <c r="DC201" s="54"/>
      <c r="DD201" s="54"/>
      <c r="DE201" s="54"/>
      <c r="DF201" s="54"/>
    </row>
    <row r="202" spans="1:110" ht="18.75" hidden="1">
      <c r="A202" s="25" t="s">
        <v>183</v>
      </c>
      <c r="B202" s="33" t="s">
        <v>201</v>
      </c>
      <c r="C202" s="49" t="s">
        <v>201</v>
      </c>
      <c r="D202" s="54"/>
      <c r="E202" s="54"/>
      <c r="F202" s="54"/>
      <c r="G202" s="54"/>
      <c r="H202" s="54"/>
      <c r="I202" s="54"/>
      <c r="J202" s="54"/>
      <c r="K202" s="54"/>
      <c r="L202" s="54"/>
      <c r="M202" s="54"/>
      <c r="N202" s="54"/>
      <c r="O202" s="54"/>
      <c r="P202" s="54"/>
      <c r="Q202" s="54"/>
      <c r="R202" s="54"/>
      <c r="S202" s="54"/>
      <c r="T202" s="54"/>
      <c r="U202" s="54"/>
      <c r="V202" s="54"/>
      <c r="W202" s="54"/>
      <c r="X202" s="54"/>
      <c r="Y202" s="54"/>
      <c r="Z202" s="54"/>
      <c r="AA202" s="54"/>
      <c r="AB202" s="54"/>
      <c r="AC202" s="54"/>
      <c r="AD202" s="54"/>
      <c r="AE202" s="54"/>
      <c r="AF202" s="54"/>
      <c r="AG202" s="54"/>
      <c r="AH202" s="54"/>
      <c r="AI202" s="54"/>
      <c r="AJ202" s="54"/>
      <c r="AK202" s="54"/>
      <c r="AL202" s="54"/>
      <c r="AM202" s="54"/>
      <c r="AN202" s="54"/>
      <c r="AO202" s="54"/>
      <c r="AP202" s="54"/>
      <c r="AQ202" s="54"/>
      <c r="AR202" s="54"/>
      <c r="AS202" s="54"/>
      <c r="AT202" s="54"/>
      <c r="AU202" s="54"/>
      <c r="AV202" s="54"/>
      <c r="AW202" s="54"/>
      <c r="AX202" s="54"/>
      <c r="AY202" s="54"/>
      <c r="AZ202" s="54"/>
      <c r="BA202" s="54"/>
      <c r="BB202" s="54"/>
      <c r="BC202" s="54"/>
      <c r="BD202" s="54"/>
      <c r="BE202" s="54"/>
      <c r="BF202" s="54"/>
      <c r="BG202" s="54"/>
      <c r="BH202" s="54"/>
      <c r="BI202" s="54"/>
      <c r="BJ202" s="54"/>
      <c r="BK202" s="54"/>
      <c r="BL202" s="54"/>
      <c r="BM202" s="54"/>
      <c r="BN202" s="54"/>
      <c r="BO202" s="54"/>
      <c r="BP202" s="54"/>
      <c r="BQ202" s="54"/>
      <c r="BR202" s="54"/>
      <c r="BS202" s="54"/>
      <c r="BT202" s="54"/>
      <c r="BU202" s="54"/>
      <c r="BV202" s="54"/>
      <c r="BW202" s="54"/>
      <c r="BX202" s="54"/>
      <c r="BY202" s="54"/>
      <c r="BZ202" s="54"/>
      <c r="CA202" s="54"/>
      <c r="CB202" s="54"/>
      <c r="CC202" s="54"/>
      <c r="CD202" s="54"/>
      <c r="CE202" s="54"/>
      <c r="CF202" s="54"/>
      <c r="CG202" s="54"/>
      <c r="CH202" s="54"/>
      <c r="CI202" s="54"/>
      <c r="CJ202" s="54"/>
      <c r="CK202" s="54"/>
      <c r="CL202" s="54"/>
      <c r="CM202" s="54"/>
      <c r="CN202" s="54"/>
      <c r="CO202" s="54"/>
      <c r="CP202" s="54"/>
      <c r="CQ202" s="54"/>
      <c r="CR202" s="54"/>
      <c r="CS202" s="54"/>
      <c r="CT202" s="54"/>
      <c r="CU202" s="54"/>
      <c r="CV202" s="54"/>
      <c r="CW202" s="54"/>
      <c r="CX202" s="54"/>
      <c r="CY202" s="54"/>
      <c r="CZ202" s="54"/>
      <c r="DA202" s="54"/>
      <c r="DB202" s="54"/>
      <c r="DC202" s="54"/>
      <c r="DD202" s="54"/>
      <c r="DE202" s="54"/>
      <c r="DF202" s="54"/>
    </row>
    <row r="203" spans="1:110" ht="37.5">
      <c r="A203" s="25"/>
      <c r="B203" s="25" t="s">
        <v>381</v>
      </c>
      <c r="C203" s="31" t="s">
        <v>382</v>
      </c>
      <c r="D203" s="53" t="s">
        <v>174</v>
      </c>
      <c r="E203" s="53">
        <f t="shared" ref="E203:AJ203" si="55">SUM(E204:E205)</f>
        <v>0</v>
      </c>
      <c r="F203" s="53">
        <f t="shared" si="55"/>
        <v>0</v>
      </c>
      <c r="G203" s="53">
        <f t="shared" si="55"/>
        <v>0</v>
      </c>
      <c r="H203" s="53">
        <f t="shared" si="55"/>
        <v>0</v>
      </c>
      <c r="I203" s="53">
        <f t="shared" si="55"/>
        <v>0</v>
      </c>
      <c r="J203" s="53">
        <f t="shared" si="55"/>
        <v>0</v>
      </c>
      <c r="K203" s="53">
        <f t="shared" si="55"/>
        <v>0</v>
      </c>
      <c r="L203" s="53">
        <f t="shared" si="55"/>
        <v>0</v>
      </c>
      <c r="M203" s="53">
        <f t="shared" si="55"/>
        <v>0</v>
      </c>
      <c r="N203" s="53">
        <f t="shared" si="55"/>
        <v>0</v>
      </c>
      <c r="O203" s="53">
        <f t="shared" si="55"/>
        <v>0</v>
      </c>
      <c r="P203" s="53">
        <f t="shared" si="55"/>
        <v>0</v>
      </c>
      <c r="Q203" s="53">
        <f t="shared" si="55"/>
        <v>0</v>
      </c>
      <c r="R203" s="53">
        <f t="shared" si="55"/>
        <v>0</v>
      </c>
      <c r="S203" s="53">
        <f t="shared" si="55"/>
        <v>0</v>
      </c>
      <c r="T203" s="53">
        <f t="shared" si="55"/>
        <v>0</v>
      </c>
      <c r="U203" s="53">
        <f t="shared" si="55"/>
        <v>0</v>
      </c>
      <c r="V203" s="53">
        <f t="shared" si="55"/>
        <v>0</v>
      </c>
      <c r="W203" s="53">
        <f t="shared" si="55"/>
        <v>0</v>
      </c>
      <c r="X203" s="53">
        <f t="shared" si="55"/>
        <v>0</v>
      </c>
      <c r="Y203" s="53">
        <f t="shared" si="55"/>
        <v>0</v>
      </c>
      <c r="Z203" s="53">
        <f t="shared" si="55"/>
        <v>0</v>
      </c>
      <c r="AA203" s="53">
        <f t="shared" si="55"/>
        <v>0</v>
      </c>
      <c r="AB203" s="53">
        <f t="shared" si="55"/>
        <v>0</v>
      </c>
      <c r="AC203" s="53">
        <f t="shared" si="55"/>
        <v>0</v>
      </c>
      <c r="AD203" s="53">
        <f t="shared" si="55"/>
        <v>0</v>
      </c>
      <c r="AE203" s="53">
        <f t="shared" si="55"/>
        <v>0</v>
      </c>
      <c r="AF203" s="53">
        <f t="shared" si="55"/>
        <v>0</v>
      </c>
      <c r="AG203" s="53">
        <f t="shared" si="55"/>
        <v>0</v>
      </c>
      <c r="AH203" s="53">
        <f t="shared" si="55"/>
        <v>0</v>
      </c>
      <c r="AI203" s="53">
        <f t="shared" si="55"/>
        <v>0</v>
      </c>
      <c r="AJ203" s="53">
        <f t="shared" si="55"/>
        <v>0</v>
      </c>
      <c r="AK203" s="53">
        <f t="shared" ref="AK203:BP203" si="56">SUM(AK204:AK205)</f>
        <v>0</v>
      </c>
      <c r="AL203" s="53">
        <f t="shared" si="56"/>
        <v>0</v>
      </c>
      <c r="AM203" s="53">
        <f t="shared" si="56"/>
        <v>0</v>
      </c>
      <c r="AN203" s="53">
        <f t="shared" si="56"/>
        <v>0</v>
      </c>
      <c r="AO203" s="53">
        <f t="shared" si="56"/>
        <v>0</v>
      </c>
      <c r="AP203" s="53">
        <f t="shared" si="56"/>
        <v>0</v>
      </c>
      <c r="AQ203" s="53">
        <f t="shared" si="56"/>
        <v>0</v>
      </c>
      <c r="AR203" s="53">
        <f t="shared" si="56"/>
        <v>0</v>
      </c>
      <c r="AS203" s="53">
        <f t="shared" si="56"/>
        <v>0</v>
      </c>
      <c r="AT203" s="53">
        <f t="shared" si="56"/>
        <v>0</v>
      </c>
      <c r="AU203" s="53">
        <f t="shared" si="56"/>
        <v>0</v>
      </c>
      <c r="AV203" s="53">
        <f t="shared" si="56"/>
        <v>0</v>
      </c>
      <c r="AW203" s="53">
        <f t="shared" si="56"/>
        <v>0</v>
      </c>
      <c r="AX203" s="53">
        <f t="shared" si="56"/>
        <v>0</v>
      </c>
      <c r="AY203" s="53">
        <f t="shared" si="56"/>
        <v>0</v>
      </c>
      <c r="AZ203" s="53">
        <f t="shared" si="56"/>
        <v>0</v>
      </c>
      <c r="BA203" s="53">
        <f t="shared" si="56"/>
        <v>0</v>
      </c>
      <c r="BB203" s="53">
        <f t="shared" si="56"/>
        <v>0</v>
      </c>
      <c r="BC203" s="53">
        <f t="shared" si="56"/>
        <v>0</v>
      </c>
      <c r="BD203" s="53">
        <f t="shared" si="56"/>
        <v>0</v>
      </c>
      <c r="BE203" s="53">
        <f t="shared" si="56"/>
        <v>0</v>
      </c>
      <c r="BF203" s="53">
        <f t="shared" si="56"/>
        <v>0</v>
      </c>
      <c r="BG203" s="53">
        <f t="shared" si="56"/>
        <v>0</v>
      </c>
      <c r="BH203" s="53">
        <f t="shared" si="56"/>
        <v>0</v>
      </c>
      <c r="BI203" s="53">
        <f t="shared" si="56"/>
        <v>0</v>
      </c>
      <c r="BJ203" s="53">
        <f t="shared" si="56"/>
        <v>0</v>
      </c>
      <c r="BK203" s="53">
        <f t="shared" si="56"/>
        <v>0</v>
      </c>
      <c r="BL203" s="53">
        <f t="shared" si="56"/>
        <v>0</v>
      </c>
      <c r="BM203" s="53">
        <f t="shared" si="56"/>
        <v>0</v>
      </c>
      <c r="BN203" s="53">
        <f t="shared" si="56"/>
        <v>0</v>
      </c>
      <c r="BO203" s="53">
        <f t="shared" si="56"/>
        <v>0</v>
      </c>
      <c r="BP203" s="53">
        <f t="shared" si="56"/>
        <v>0</v>
      </c>
      <c r="BQ203" s="53">
        <f t="shared" ref="BQ203:CV203" si="57">SUM(BQ204:BQ205)</f>
        <v>0</v>
      </c>
      <c r="BR203" s="53">
        <f t="shared" si="57"/>
        <v>0</v>
      </c>
      <c r="BS203" s="53">
        <f t="shared" si="57"/>
        <v>0</v>
      </c>
      <c r="BT203" s="53">
        <f t="shared" si="57"/>
        <v>0</v>
      </c>
      <c r="BU203" s="53">
        <f t="shared" si="57"/>
        <v>0</v>
      </c>
      <c r="BV203" s="53">
        <f t="shared" si="57"/>
        <v>0</v>
      </c>
      <c r="BW203" s="53">
        <f t="shared" si="57"/>
        <v>0</v>
      </c>
      <c r="BX203" s="53">
        <f t="shared" si="57"/>
        <v>0</v>
      </c>
      <c r="BY203" s="53">
        <f t="shared" si="57"/>
        <v>0</v>
      </c>
      <c r="BZ203" s="53">
        <f t="shared" si="57"/>
        <v>0</v>
      </c>
      <c r="CA203" s="53">
        <f t="shared" si="57"/>
        <v>0</v>
      </c>
      <c r="CB203" s="53">
        <f t="shared" si="57"/>
        <v>0</v>
      </c>
      <c r="CC203" s="53">
        <f t="shared" si="57"/>
        <v>0</v>
      </c>
      <c r="CD203" s="53">
        <f t="shared" si="57"/>
        <v>0</v>
      </c>
      <c r="CE203" s="53">
        <f t="shared" si="57"/>
        <v>0</v>
      </c>
      <c r="CF203" s="53">
        <f t="shared" si="57"/>
        <v>0</v>
      </c>
      <c r="CG203" s="53">
        <f t="shared" si="57"/>
        <v>0</v>
      </c>
      <c r="CH203" s="53">
        <f t="shared" si="57"/>
        <v>0</v>
      </c>
      <c r="CI203" s="53">
        <f t="shared" si="57"/>
        <v>0</v>
      </c>
      <c r="CJ203" s="53">
        <f t="shared" si="57"/>
        <v>0</v>
      </c>
      <c r="CK203" s="53">
        <f t="shared" si="57"/>
        <v>0</v>
      </c>
      <c r="CL203" s="53">
        <f t="shared" si="57"/>
        <v>0</v>
      </c>
      <c r="CM203" s="53">
        <f t="shared" si="57"/>
        <v>0</v>
      </c>
      <c r="CN203" s="53">
        <f t="shared" si="57"/>
        <v>0</v>
      </c>
      <c r="CO203" s="53">
        <f t="shared" si="57"/>
        <v>0</v>
      </c>
      <c r="CP203" s="53">
        <f t="shared" si="57"/>
        <v>0</v>
      </c>
      <c r="CQ203" s="53">
        <f t="shared" si="57"/>
        <v>0</v>
      </c>
      <c r="CR203" s="53">
        <f t="shared" si="57"/>
        <v>0</v>
      </c>
      <c r="CS203" s="53">
        <f t="shared" si="57"/>
        <v>0</v>
      </c>
      <c r="CT203" s="53">
        <f t="shared" si="57"/>
        <v>0</v>
      </c>
      <c r="CU203" s="53">
        <f t="shared" si="57"/>
        <v>0</v>
      </c>
      <c r="CV203" s="53">
        <f t="shared" si="57"/>
        <v>0</v>
      </c>
      <c r="CW203" s="53">
        <f t="shared" ref="CW203:DF203" si="58">SUM(CW204:CW205)</f>
        <v>0</v>
      </c>
      <c r="CX203" s="53">
        <f t="shared" si="58"/>
        <v>0</v>
      </c>
      <c r="CY203" s="53">
        <f t="shared" si="58"/>
        <v>0</v>
      </c>
      <c r="CZ203" s="53">
        <f t="shared" si="58"/>
        <v>0</v>
      </c>
      <c r="DA203" s="53">
        <f t="shared" si="58"/>
        <v>0</v>
      </c>
      <c r="DB203" s="53">
        <f t="shared" si="58"/>
        <v>0</v>
      </c>
      <c r="DC203" s="53">
        <f t="shared" si="58"/>
        <v>0</v>
      </c>
      <c r="DD203" s="53">
        <f t="shared" si="58"/>
        <v>0</v>
      </c>
      <c r="DE203" s="53">
        <f t="shared" si="58"/>
        <v>0</v>
      </c>
      <c r="DF203" s="53">
        <f t="shared" si="58"/>
        <v>0</v>
      </c>
    </row>
    <row r="204" spans="1:110" ht="75">
      <c r="A204" s="28" t="s">
        <v>185</v>
      </c>
      <c r="B204" s="33" t="s">
        <v>381</v>
      </c>
      <c r="C204" s="55" t="s">
        <v>383</v>
      </c>
      <c r="D204" s="35" t="s">
        <v>384</v>
      </c>
      <c r="E204" s="35">
        <v>0</v>
      </c>
      <c r="F204" s="35">
        <v>0</v>
      </c>
      <c r="G204" s="35">
        <v>0</v>
      </c>
      <c r="H204" s="35">
        <v>0</v>
      </c>
      <c r="I204" s="35">
        <v>0</v>
      </c>
      <c r="J204" s="35">
        <v>0</v>
      </c>
      <c r="K204" s="35">
        <v>0</v>
      </c>
      <c r="L204" s="35">
        <v>0</v>
      </c>
      <c r="M204" s="35">
        <v>0</v>
      </c>
      <c r="N204" s="35">
        <v>0</v>
      </c>
      <c r="O204" s="35">
        <v>0</v>
      </c>
      <c r="P204" s="35">
        <v>0</v>
      </c>
      <c r="Q204" s="35">
        <v>0</v>
      </c>
      <c r="R204" s="35">
        <v>0</v>
      </c>
      <c r="S204" s="35">
        <v>0</v>
      </c>
      <c r="T204" s="35">
        <v>0</v>
      </c>
      <c r="U204" s="35">
        <v>0</v>
      </c>
      <c r="V204" s="35">
        <v>0</v>
      </c>
      <c r="W204" s="35">
        <v>0</v>
      </c>
      <c r="X204" s="35">
        <v>0</v>
      </c>
      <c r="Y204" s="35">
        <v>0</v>
      </c>
      <c r="Z204" s="35">
        <v>0</v>
      </c>
      <c r="AA204" s="35">
        <v>0</v>
      </c>
      <c r="AB204" s="35">
        <v>0</v>
      </c>
      <c r="AC204" s="35">
        <v>0</v>
      </c>
      <c r="AD204" s="35">
        <v>0</v>
      </c>
      <c r="AE204" s="35">
        <v>0</v>
      </c>
      <c r="AF204" s="35">
        <v>0</v>
      </c>
      <c r="AG204" s="35">
        <v>0</v>
      </c>
      <c r="AH204" s="35">
        <v>0</v>
      </c>
      <c r="AI204" s="35">
        <v>0</v>
      </c>
      <c r="AJ204" s="35">
        <v>0</v>
      </c>
      <c r="AK204" s="35" t="s">
        <v>193</v>
      </c>
      <c r="AL204" s="35" t="s">
        <v>193</v>
      </c>
      <c r="AM204" s="35" t="s">
        <v>193</v>
      </c>
      <c r="AN204" s="35" t="s">
        <v>193</v>
      </c>
      <c r="AO204" s="35" t="s">
        <v>193</v>
      </c>
      <c r="AP204" s="35" t="s">
        <v>193</v>
      </c>
      <c r="AQ204" s="35" t="s">
        <v>193</v>
      </c>
      <c r="AR204" s="35" t="s">
        <v>193</v>
      </c>
      <c r="AS204" s="35">
        <v>0</v>
      </c>
      <c r="AT204" s="35">
        <v>0</v>
      </c>
      <c r="AU204" s="35">
        <v>0</v>
      </c>
      <c r="AV204" s="35">
        <v>0</v>
      </c>
      <c r="AW204" s="35">
        <v>0</v>
      </c>
      <c r="AX204" s="35">
        <v>0</v>
      </c>
      <c r="AY204" s="35">
        <v>0</v>
      </c>
      <c r="AZ204" s="35">
        <v>0</v>
      </c>
      <c r="BA204" s="35">
        <v>0</v>
      </c>
      <c r="BB204" s="35">
        <v>0</v>
      </c>
      <c r="BC204" s="35">
        <v>0</v>
      </c>
      <c r="BD204" s="35">
        <v>0</v>
      </c>
      <c r="BE204" s="35">
        <v>0</v>
      </c>
      <c r="BF204" s="35">
        <v>0</v>
      </c>
      <c r="BG204" s="35">
        <v>0</v>
      </c>
      <c r="BH204" s="35">
        <v>0</v>
      </c>
      <c r="BI204" s="35">
        <v>0</v>
      </c>
      <c r="BJ204" s="35">
        <v>0</v>
      </c>
      <c r="BK204" s="35">
        <v>0</v>
      </c>
      <c r="BL204" s="35">
        <v>0</v>
      </c>
      <c r="BM204" s="35">
        <v>0</v>
      </c>
      <c r="BN204" s="35">
        <v>0</v>
      </c>
      <c r="BO204" s="35">
        <v>0</v>
      </c>
      <c r="BP204" s="35">
        <v>0</v>
      </c>
      <c r="BQ204" s="35">
        <v>0</v>
      </c>
      <c r="BR204" s="35">
        <v>0</v>
      </c>
      <c r="BS204" s="35">
        <v>0</v>
      </c>
      <c r="BT204" s="35">
        <v>0</v>
      </c>
      <c r="BU204" s="35">
        <v>0</v>
      </c>
      <c r="BV204" s="35">
        <v>0</v>
      </c>
      <c r="BW204" s="35">
        <v>0</v>
      </c>
      <c r="BX204" s="35">
        <v>0</v>
      </c>
      <c r="BY204" s="35">
        <v>0</v>
      </c>
      <c r="BZ204" s="35">
        <v>0</v>
      </c>
      <c r="CA204" s="35">
        <v>0</v>
      </c>
      <c r="CB204" s="35">
        <v>0</v>
      </c>
      <c r="CC204" s="35">
        <v>0</v>
      </c>
      <c r="CD204" s="35">
        <v>0</v>
      </c>
      <c r="CE204" s="35">
        <v>0</v>
      </c>
      <c r="CF204" s="35">
        <v>0</v>
      </c>
      <c r="CG204" s="35">
        <v>0</v>
      </c>
      <c r="CH204" s="35">
        <v>0</v>
      </c>
      <c r="CI204" s="35">
        <v>0</v>
      </c>
      <c r="CJ204" s="35">
        <v>0</v>
      </c>
      <c r="CK204" s="35">
        <v>0</v>
      </c>
      <c r="CL204" s="35">
        <v>0</v>
      </c>
      <c r="CM204" s="35">
        <v>0</v>
      </c>
      <c r="CN204" s="35">
        <v>0</v>
      </c>
      <c r="CO204" s="35" t="s">
        <v>193</v>
      </c>
      <c r="CP204" s="35" t="s">
        <v>193</v>
      </c>
      <c r="CQ204" s="35" t="s">
        <v>193</v>
      </c>
      <c r="CR204" s="35" t="s">
        <v>193</v>
      </c>
      <c r="CS204" s="35" t="s">
        <v>193</v>
      </c>
      <c r="CT204" s="35" t="s">
        <v>193</v>
      </c>
      <c r="CU204" s="35">
        <v>0</v>
      </c>
      <c r="CV204" s="35">
        <v>0</v>
      </c>
      <c r="CW204" s="35">
        <v>0</v>
      </c>
      <c r="CX204" s="35">
        <v>0</v>
      </c>
      <c r="CY204" s="35">
        <v>0</v>
      </c>
      <c r="CZ204" s="35">
        <v>0</v>
      </c>
      <c r="DA204" s="35">
        <v>0</v>
      </c>
      <c r="DB204" s="35">
        <v>0</v>
      </c>
      <c r="DC204" s="35">
        <v>0</v>
      </c>
      <c r="DD204" s="35">
        <v>0</v>
      </c>
      <c r="DE204" s="35">
        <v>0</v>
      </c>
      <c r="DF204" s="35">
        <v>0</v>
      </c>
    </row>
    <row r="205" spans="1:110" ht="56.25">
      <c r="A205" s="28" t="s">
        <v>185</v>
      </c>
      <c r="B205" s="33" t="s">
        <v>381</v>
      </c>
      <c r="C205" s="55" t="s">
        <v>385</v>
      </c>
      <c r="D205" s="35" t="s">
        <v>386</v>
      </c>
      <c r="E205" s="35">
        <v>0</v>
      </c>
      <c r="F205" s="35">
        <v>0</v>
      </c>
      <c r="G205" s="35">
        <v>0</v>
      </c>
      <c r="H205" s="35">
        <v>0</v>
      </c>
      <c r="I205" s="35">
        <v>0</v>
      </c>
      <c r="J205" s="35">
        <v>0</v>
      </c>
      <c r="K205" s="35">
        <v>0</v>
      </c>
      <c r="L205" s="35">
        <v>0</v>
      </c>
      <c r="M205" s="35">
        <v>0</v>
      </c>
      <c r="N205" s="35">
        <v>0</v>
      </c>
      <c r="O205" s="35">
        <v>0</v>
      </c>
      <c r="P205" s="35">
        <v>0</v>
      </c>
      <c r="Q205" s="35">
        <v>0</v>
      </c>
      <c r="R205" s="35">
        <v>0</v>
      </c>
      <c r="S205" s="35">
        <v>0</v>
      </c>
      <c r="T205" s="35">
        <v>0</v>
      </c>
      <c r="U205" s="35">
        <v>0</v>
      </c>
      <c r="V205" s="35">
        <v>0</v>
      </c>
      <c r="W205" s="35">
        <v>0</v>
      </c>
      <c r="X205" s="35">
        <v>0</v>
      </c>
      <c r="Y205" s="35">
        <v>0</v>
      </c>
      <c r="Z205" s="35">
        <v>0</v>
      </c>
      <c r="AA205" s="35">
        <v>0</v>
      </c>
      <c r="AB205" s="35">
        <v>0</v>
      </c>
      <c r="AC205" s="35">
        <v>0</v>
      </c>
      <c r="AD205" s="35">
        <v>0</v>
      </c>
      <c r="AE205" s="35">
        <v>0</v>
      </c>
      <c r="AF205" s="35">
        <v>0</v>
      </c>
      <c r="AG205" s="35">
        <v>0</v>
      </c>
      <c r="AH205" s="35">
        <v>0</v>
      </c>
      <c r="AI205" s="35">
        <v>0</v>
      </c>
      <c r="AJ205" s="35">
        <v>0</v>
      </c>
      <c r="AK205" s="35" t="s">
        <v>193</v>
      </c>
      <c r="AL205" s="35" t="s">
        <v>193</v>
      </c>
      <c r="AM205" s="35" t="s">
        <v>193</v>
      </c>
      <c r="AN205" s="35" t="s">
        <v>193</v>
      </c>
      <c r="AO205" s="35" t="s">
        <v>193</v>
      </c>
      <c r="AP205" s="35" t="s">
        <v>193</v>
      </c>
      <c r="AQ205" s="35" t="s">
        <v>193</v>
      </c>
      <c r="AR205" s="35" t="s">
        <v>193</v>
      </c>
      <c r="AS205" s="35">
        <v>0</v>
      </c>
      <c r="AT205" s="35">
        <v>0</v>
      </c>
      <c r="AU205" s="35">
        <v>0</v>
      </c>
      <c r="AV205" s="35">
        <v>0</v>
      </c>
      <c r="AW205" s="35">
        <v>0</v>
      </c>
      <c r="AX205" s="35">
        <v>0</v>
      </c>
      <c r="AY205" s="35">
        <v>0</v>
      </c>
      <c r="AZ205" s="35">
        <v>0</v>
      </c>
      <c r="BA205" s="35">
        <v>0</v>
      </c>
      <c r="BB205" s="35">
        <v>0</v>
      </c>
      <c r="BC205" s="35">
        <v>0</v>
      </c>
      <c r="BD205" s="35">
        <v>0</v>
      </c>
      <c r="BE205" s="35">
        <v>0</v>
      </c>
      <c r="BF205" s="35">
        <v>0</v>
      </c>
      <c r="BG205" s="35">
        <v>0</v>
      </c>
      <c r="BH205" s="35">
        <v>0</v>
      </c>
      <c r="BI205" s="35">
        <v>0</v>
      </c>
      <c r="BJ205" s="35">
        <v>0</v>
      </c>
      <c r="BK205" s="35">
        <v>0</v>
      </c>
      <c r="BL205" s="35">
        <v>0</v>
      </c>
      <c r="BM205" s="35">
        <v>0</v>
      </c>
      <c r="BN205" s="35">
        <v>0</v>
      </c>
      <c r="BO205" s="35">
        <v>0</v>
      </c>
      <c r="BP205" s="35">
        <v>0</v>
      </c>
      <c r="BQ205" s="35">
        <v>0</v>
      </c>
      <c r="BR205" s="35">
        <v>0</v>
      </c>
      <c r="BS205" s="35">
        <v>0</v>
      </c>
      <c r="BT205" s="35">
        <v>0</v>
      </c>
      <c r="BU205" s="35">
        <v>0</v>
      </c>
      <c r="BV205" s="35">
        <v>0</v>
      </c>
      <c r="BW205" s="35">
        <v>0</v>
      </c>
      <c r="BX205" s="35">
        <v>0</v>
      </c>
      <c r="BY205" s="35">
        <v>0</v>
      </c>
      <c r="BZ205" s="35">
        <v>0</v>
      </c>
      <c r="CA205" s="35">
        <v>0</v>
      </c>
      <c r="CB205" s="35">
        <v>0</v>
      </c>
      <c r="CC205" s="35">
        <v>0</v>
      </c>
      <c r="CD205" s="35">
        <v>0</v>
      </c>
      <c r="CE205" s="35">
        <v>0</v>
      </c>
      <c r="CF205" s="35">
        <v>0</v>
      </c>
      <c r="CG205" s="35">
        <v>0</v>
      </c>
      <c r="CH205" s="35">
        <v>0</v>
      </c>
      <c r="CI205" s="35">
        <v>0</v>
      </c>
      <c r="CJ205" s="35">
        <v>0</v>
      </c>
      <c r="CK205" s="35">
        <v>0</v>
      </c>
      <c r="CL205" s="35">
        <v>0</v>
      </c>
      <c r="CM205" s="35">
        <v>0</v>
      </c>
      <c r="CN205" s="35">
        <v>0</v>
      </c>
      <c r="CO205" s="35" t="s">
        <v>193</v>
      </c>
      <c r="CP205" s="35" t="s">
        <v>193</v>
      </c>
      <c r="CQ205" s="35" t="s">
        <v>193</v>
      </c>
      <c r="CR205" s="35" t="s">
        <v>193</v>
      </c>
      <c r="CS205" s="35" t="s">
        <v>193</v>
      </c>
      <c r="CT205" s="35" t="s">
        <v>193</v>
      </c>
      <c r="CU205" s="35">
        <v>0</v>
      </c>
      <c r="CV205" s="35">
        <v>0</v>
      </c>
      <c r="CW205" s="35">
        <v>0</v>
      </c>
      <c r="CX205" s="35">
        <v>0</v>
      </c>
      <c r="CY205" s="35">
        <v>0</v>
      </c>
      <c r="CZ205" s="35">
        <v>0</v>
      </c>
      <c r="DA205" s="35">
        <v>0</v>
      </c>
      <c r="DB205" s="35">
        <v>0</v>
      </c>
      <c r="DC205" s="35">
        <v>0</v>
      </c>
      <c r="DD205" s="35">
        <v>0</v>
      </c>
      <c r="DE205" s="35">
        <v>0</v>
      </c>
      <c r="DF205" s="35">
        <v>0</v>
      </c>
    </row>
  </sheetData>
  <autoFilter ref="B20:DF205">
    <filterColumn colId="2">
      <filters>
        <filter val="J1101004"/>
        <filter val="J1101007"/>
        <filter val="J1101008"/>
        <filter val="J1102003-1"/>
        <filter val="J1102003-10"/>
        <filter val="J1102003-11"/>
        <filter val="J1102003-12"/>
        <filter val="J1102003-13"/>
        <filter val="J1102003-14"/>
        <filter val="J1102003-15"/>
        <filter val="J1102003-16"/>
        <filter val="J1102003-17"/>
        <filter val="J1102003-18"/>
        <filter val="J1102003-19"/>
        <filter val="J1102003-2"/>
        <filter val="J1102003-20"/>
        <filter val="J1102003-21"/>
        <filter val="J1102003-22"/>
        <filter val="J1102003-23"/>
        <filter val="J1102003-24"/>
        <filter val="J1102003-3"/>
        <filter val="J1102003-4"/>
        <filter val="J1102003-5"/>
        <filter val="J1102003-6"/>
        <filter val="J1102003-7"/>
        <filter val="J1102003-8"/>
        <filter val="J1102003-9"/>
        <filter val="J1104006"/>
        <filter val="J1202002"/>
        <filter val="J1202005"/>
        <filter val="K_1101003"/>
        <filter val="K_1101004"/>
        <filter val="K_1104015"/>
        <filter val="K_1110007"/>
        <filter val="K_1110008"/>
        <filter val="K_1110009"/>
        <filter val="K_1110010"/>
        <filter val="K_1110011"/>
        <filter val="K_1110012"/>
        <filter val="K_1201002"/>
        <filter val="K_1202001"/>
        <filter val="K_1308013"/>
        <filter val="K_1308014"/>
        <filter val="L_1101001"/>
        <filter val="L_1101002"/>
        <filter val="L_1101003"/>
        <filter val="L_1101004"/>
        <filter val="L_1101006"/>
        <filter val="L_1101007"/>
        <filter val="L_1101008"/>
        <filter val="L_1101009"/>
        <filter val="L_1101010"/>
        <filter val="L_1102011"/>
        <filter val="L_1103013"/>
        <filter val="L_1104012"/>
        <filter val="M_1102001"/>
        <filter val="Г"/>
        <filter val="М_1201002"/>
      </filters>
    </filterColumn>
  </autoFilter>
  <mergeCells count="74">
    <mergeCell ref="DA17:DB17"/>
    <mergeCell ref="DC17:DD17"/>
    <mergeCell ref="DE17:DF17"/>
    <mergeCell ref="CQ17:CR17"/>
    <mergeCell ref="CS17:CT17"/>
    <mergeCell ref="CU17:CV17"/>
    <mergeCell ref="CW17:CX17"/>
    <mergeCell ref="CY17:CZ17"/>
    <mergeCell ref="CG17:CH17"/>
    <mergeCell ref="CI17:CJ17"/>
    <mergeCell ref="CK17:CL17"/>
    <mergeCell ref="CM17:CN17"/>
    <mergeCell ref="CO17:CP17"/>
    <mergeCell ref="BW17:BX17"/>
    <mergeCell ref="BY17:BZ17"/>
    <mergeCell ref="CA17:CB17"/>
    <mergeCell ref="CC17:CD17"/>
    <mergeCell ref="CE17:CF17"/>
    <mergeCell ref="BM17:BN17"/>
    <mergeCell ref="BO17:BP17"/>
    <mergeCell ref="BQ17:BR17"/>
    <mergeCell ref="BS17:BT17"/>
    <mergeCell ref="BU17:BV17"/>
    <mergeCell ref="BC17:BD17"/>
    <mergeCell ref="BE17:BF17"/>
    <mergeCell ref="BG17:BH17"/>
    <mergeCell ref="BI17:BJ17"/>
    <mergeCell ref="BK17:BL17"/>
    <mergeCell ref="AS17:AT17"/>
    <mergeCell ref="AU17:AV17"/>
    <mergeCell ref="AW17:AX17"/>
    <mergeCell ref="AY17:AZ17"/>
    <mergeCell ref="BA17:BB17"/>
    <mergeCell ref="AI17:AJ17"/>
    <mergeCell ref="AK17:AL17"/>
    <mergeCell ref="AM17:AN17"/>
    <mergeCell ref="AO17:AP17"/>
    <mergeCell ref="AQ17:AR17"/>
    <mergeCell ref="Y17:Z17"/>
    <mergeCell ref="AA17:AB17"/>
    <mergeCell ref="AC17:AD17"/>
    <mergeCell ref="AE17:AF17"/>
    <mergeCell ref="AG17:AH17"/>
    <mergeCell ref="O17:P17"/>
    <mergeCell ref="Q17:R17"/>
    <mergeCell ref="S17:T17"/>
    <mergeCell ref="U17:V17"/>
    <mergeCell ref="W17:X17"/>
    <mergeCell ref="B15:B18"/>
    <mergeCell ref="C15:C18"/>
    <mergeCell ref="D15:D18"/>
    <mergeCell ref="E15:DF15"/>
    <mergeCell ref="E16:AR16"/>
    <mergeCell ref="AS16:CJ16"/>
    <mergeCell ref="CK16:CP16"/>
    <mergeCell ref="CQ16:CT16"/>
    <mergeCell ref="CU16:CZ16"/>
    <mergeCell ref="DA16:DD16"/>
    <mergeCell ref="DE16:DF16"/>
    <mergeCell ref="E17:F17"/>
    <mergeCell ref="G17:H17"/>
    <mergeCell ref="I17:J17"/>
    <mergeCell ref="K17:L17"/>
    <mergeCell ref="M17:N17"/>
    <mergeCell ref="B8:CZ8"/>
    <mergeCell ref="B10:CZ10"/>
    <mergeCell ref="B12:CZ12"/>
    <mergeCell ref="B13:CZ13"/>
    <mergeCell ref="B14:CZ14"/>
    <mergeCell ref="AD2:AK2"/>
    <mergeCell ref="AL2:AM2"/>
    <mergeCell ref="B4:CZ4"/>
    <mergeCell ref="B5:CZ5"/>
    <mergeCell ref="B7:CZ7"/>
  </mergeCells>
  <pageMargins left="0.70833333333333304" right="0.70833333333333304" top="0.74791666666666701" bottom="0.74791666666666701" header="0.51180555555555496" footer="0.51180555555555496"/>
  <pageSetup paperSize="8" firstPageNumber="0" orientation="landscape" horizontalDpi="300" verticalDpi="30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92D050"/>
    <pageSetUpPr fitToPage="1"/>
  </sheetPr>
  <dimension ref="A1:DO206"/>
  <sheetViews>
    <sheetView topLeftCell="B3" zoomScale="65" zoomScaleNormal="65" workbookViewId="0">
      <selection activeCell="B11" sqref="B11"/>
    </sheetView>
  </sheetViews>
  <sheetFormatPr defaultRowHeight="15.75"/>
  <cols>
    <col min="1" max="1" width="13.25" style="1" hidden="1" customWidth="1"/>
    <col min="2" max="2" width="9.75" style="1" customWidth="1"/>
    <col min="3" max="3" width="48.25" style="1" customWidth="1"/>
    <col min="4" max="4" width="12.75" style="1" customWidth="1"/>
    <col min="5" max="5" width="22.875" style="1" customWidth="1"/>
    <col min="6" max="6" width="14" style="1" hidden="1" customWidth="1"/>
    <col min="7" max="7" width="22.625" style="1" customWidth="1"/>
    <col min="8" max="8" width="15.375" style="1" hidden="1" customWidth="1"/>
    <col min="9" max="9" width="22.625" style="1" customWidth="1"/>
    <col min="10" max="10" width="15.375" style="1" hidden="1" customWidth="1"/>
    <col min="11" max="11" width="23" style="1" customWidth="1"/>
    <col min="12" max="12" width="16" style="1" hidden="1" customWidth="1"/>
    <col min="13" max="13" width="21.875" style="1" customWidth="1"/>
    <col min="14" max="14" width="12.625" style="1" hidden="1" customWidth="1"/>
    <col min="15" max="15" width="21.5" style="1" customWidth="1"/>
    <col min="16" max="16" width="12.625" style="1" hidden="1" customWidth="1"/>
    <col min="17" max="17" width="19.75" style="1" customWidth="1"/>
    <col min="18" max="18" width="12.625" style="1" hidden="1" customWidth="1"/>
    <col min="19" max="19" width="20.75" style="1" customWidth="1"/>
    <col min="20" max="20" width="12.625" style="1" hidden="1" customWidth="1"/>
    <col min="21" max="21" width="17" style="1" customWidth="1"/>
    <col min="22" max="22" width="11.625" style="1" hidden="1" customWidth="1"/>
    <col min="23" max="23" width="17" style="1" customWidth="1"/>
    <col min="24" max="24" width="11.625" style="1" hidden="1" customWidth="1"/>
    <col min="25" max="25" width="16.375" style="1" customWidth="1"/>
    <col min="26" max="26" width="11.625" style="1" hidden="1" customWidth="1"/>
    <col min="27" max="27" width="18.75" style="1" customWidth="1"/>
    <col min="28" max="28" width="11.625" style="1" hidden="1" customWidth="1"/>
    <col min="29" max="29" width="18.625" style="1" customWidth="1"/>
    <col min="30" max="30" width="11.125" style="1" hidden="1" customWidth="1"/>
    <col min="31" max="31" width="18.375" style="1" customWidth="1"/>
    <col min="32" max="32" width="11.125" style="1" hidden="1" customWidth="1"/>
    <col min="33" max="33" width="19" style="1" customWidth="1"/>
    <col min="34" max="34" width="11.125" style="1" hidden="1" customWidth="1"/>
    <col min="35" max="35" width="18" style="1" customWidth="1"/>
    <col min="36" max="36" width="11.125" style="1" hidden="1" customWidth="1"/>
    <col min="37" max="37" width="19" style="1" customWidth="1"/>
    <col min="38" max="38" width="8.75" style="1" hidden="1" customWidth="1"/>
    <col min="39" max="39" width="14.125" style="1" customWidth="1"/>
    <col min="40" max="40" width="9.875" style="1" hidden="1" customWidth="1"/>
    <col min="41" max="41" width="14.375" style="1" customWidth="1"/>
    <col min="42" max="42" width="10.25" style="1" hidden="1" customWidth="1"/>
    <col min="43" max="43" width="18.625" style="1" customWidth="1"/>
    <col min="44" max="44" width="8.125" style="1" hidden="1" customWidth="1"/>
    <col min="45" max="45" width="12.375" style="1" customWidth="1"/>
    <col min="46" max="46" width="9.5" style="1" hidden="1" customWidth="1"/>
    <col min="47" max="47" width="10.875" style="1" customWidth="1"/>
    <col min="48" max="48" width="10.875" style="1" hidden="1" customWidth="1"/>
    <col min="49" max="49" width="10.875" style="1" customWidth="1"/>
    <col min="50" max="50" width="10.875" style="1" hidden="1" customWidth="1"/>
    <col min="51" max="51" width="10.875" style="1" customWidth="1"/>
    <col min="52" max="52" width="10.875" style="1" hidden="1" customWidth="1"/>
    <col min="53" max="53" width="10.875" style="1" customWidth="1"/>
    <col min="54" max="54" width="10.875" style="1" hidden="1" customWidth="1"/>
    <col min="55" max="55" width="10.875" style="1" customWidth="1"/>
    <col min="56" max="56" width="10.875" style="1" hidden="1" customWidth="1"/>
    <col min="57" max="57" width="10.875" style="1" customWidth="1"/>
    <col min="58" max="58" width="10.25" style="1" hidden="1" customWidth="1"/>
    <col min="59" max="59" width="10.875" style="1" customWidth="1"/>
    <col min="60" max="60" width="10.25" style="1" hidden="1" customWidth="1"/>
    <col min="61" max="61" width="10.875" style="1" customWidth="1"/>
    <col min="62" max="62" width="10.25" style="1" hidden="1" customWidth="1"/>
    <col min="63" max="63" width="11.75" style="1" customWidth="1"/>
    <col min="64" max="64" width="10.25" style="1" hidden="1" customWidth="1"/>
    <col min="65" max="65" width="11.625" style="1" customWidth="1"/>
    <col min="66" max="66" width="10.25" style="1" hidden="1" customWidth="1"/>
    <col min="67" max="67" width="11.25" style="1" customWidth="1"/>
    <col min="68" max="68" width="10.25" style="1" hidden="1" customWidth="1"/>
    <col min="69" max="69" width="11.125" style="1" customWidth="1"/>
    <col min="70" max="70" width="11.125" style="1" hidden="1" customWidth="1"/>
    <col min="71" max="71" width="11.125" style="1" customWidth="1"/>
    <col min="72" max="72" width="11.125" style="1" hidden="1" customWidth="1"/>
    <col min="73" max="73" width="11.125" style="1" customWidth="1"/>
    <col min="74" max="74" width="11.125" style="1" hidden="1" customWidth="1"/>
    <col min="75" max="75" width="11.125" style="1" customWidth="1"/>
    <col min="76" max="76" width="11.125" style="1" hidden="1" customWidth="1"/>
    <col min="77" max="77" width="12.25" style="1" customWidth="1"/>
    <col min="78" max="78" width="11.125" style="1" hidden="1" customWidth="1"/>
    <col min="79" max="79" width="15" style="1" customWidth="1"/>
    <col min="80" max="80" width="11.125" style="1" hidden="1" customWidth="1"/>
    <col min="81" max="81" width="13" style="1" customWidth="1"/>
    <col min="82" max="82" width="11.125" style="1" hidden="1" customWidth="1"/>
    <col min="83" max="83" width="13.625" style="1" customWidth="1"/>
    <col min="84" max="84" width="11.125" style="1" hidden="1" customWidth="1"/>
    <col min="85" max="85" width="16.125" style="1" customWidth="1"/>
    <col min="86" max="86" width="11.125" style="1" hidden="1" customWidth="1"/>
    <col min="87" max="87" width="17.875" style="1" customWidth="1"/>
    <col min="88" max="88" width="11.125" style="1" hidden="1" customWidth="1"/>
    <col min="89" max="89" width="22.5" style="1" customWidth="1"/>
    <col min="90" max="90" width="10.125" style="1" hidden="1" customWidth="1"/>
    <col min="91" max="91" width="16.875" style="1" customWidth="1"/>
    <col min="92" max="92" width="8.125" style="1" hidden="1" customWidth="1"/>
    <col min="93" max="93" width="16" style="1" customWidth="1"/>
    <col min="94" max="94" width="8.125" style="1" hidden="1" customWidth="1"/>
    <col min="95" max="95" width="15.5" style="1" customWidth="1"/>
    <col min="96" max="96" width="10.875" style="1" hidden="1" customWidth="1"/>
    <col min="97" max="97" width="18.5" style="1" customWidth="1"/>
    <col min="98" max="98" width="9.875" style="1" hidden="1" customWidth="1"/>
    <col min="99" max="99" width="20.5" style="1" customWidth="1"/>
    <col min="100" max="100" width="9.875" style="1" hidden="1" customWidth="1"/>
    <col min="101" max="101" width="16.625" style="1" customWidth="1"/>
    <col min="102" max="102" width="14" style="1" hidden="1" customWidth="1"/>
    <col min="103" max="103" width="16.25" style="1" customWidth="1"/>
    <col min="104" max="104" width="11.5" style="1" hidden="1" customWidth="1"/>
    <col min="105" max="105" width="19" style="1" customWidth="1"/>
    <col min="106" max="106" width="11.5" style="1" hidden="1" customWidth="1"/>
    <col min="107" max="107" width="19" style="1" customWidth="1"/>
    <col min="108" max="108" width="11.5" style="1" hidden="1" customWidth="1"/>
    <col min="109" max="109" width="19.25" style="1" customWidth="1"/>
    <col min="110" max="110" width="11.5" style="1" hidden="1" customWidth="1"/>
    <col min="111" max="111" width="26.5" style="1" customWidth="1"/>
    <col min="112" max="112" width="11.5" style="1" hidden="1" customWidth="1"/>
    <col min="113" max="1025" width="9" customWidth="1"/>
  </cols>
  <sheetData>
    <row r="1" spans="1:119" ht="18.75" hidden="1">
      <c r="DB1" s="2" t="s">
        <v>0</v>
      </c>
    </row>
    <row r="2" spans="1:119" hidden="1">
      <c r="AC2" s="3"/>
      <c r="AD2" s="357"/>
      <c r="AE2" s="357"/>
      <c r="AF2" s="357"/>
      <c r="AG2" s="357"/>
      <c r="AH2" s="357"/>
      <c r="AI2" s="357"/>
      <c r="AJ2" s="357"/>
      <c r="AK2" s="357"/>
      <c r="AL2" s="357"/>
      <c r="AM2" s="357"/>
      <c r="AN2" s="357"/>
      <c r="AO2" s="357"/>
      <c r="AP2" s="3"/>
      <c r="DB2" s="4" t="s">
        <v>1</v>
      </c>
    </row>
    <row r="3" spans="1:119">
      <c r="AC3" s="5"/>
      <c r="AD3" s="5"/>
      <c r="AE3" s="5"/>
      <c r="AF3" s="5"/>
      <c r="AG3" s="5"/>
      <c r="AH3" s="5"/>
      <c r="AI3" s="5"/>
      <c r="AJ3" s="5"/>
      <c r="AK3" s="5"/>
      <c r="AL3" s="5"/>
      <c r="AM3" s="5"/>
      <c r="AN3" s="5"/>
      <c r="AO3" s="5"/>
      <c r="AP3" s="5"/>
      <c r="DB3" s="4" t="s">
        <v>2</v>
      </c>
      <c r="DE3" s="450" t="s">
        <v>475</v>
      </c>
    </row>
    <row r="4" spans="1:119" ht="18.75">
      <c r="B4" s="358"/>
      <c r="C4" s="358"/>
      <c r="D4" s="358"/>
      <c r="E4" s="358"/>
      <c r="F4" s="358"/>
      <c r="G4" s="358"/>
      <c r="H4" s="358"/>
      <c r="I4" s="358"/>
      <c r="J4" s="358"/>
      <c r="K4" s="358"/>
      <c r="L4" s="358"/>
      <c r="M4" s="358"/>
      <c r="N4" s="358"/>
      <c r="O4" s="358"/>
      <c r="P4" s="358"/>
      <c r="Q4" s="358"/>
      <c r="R4" s="358"/>
      <c r="S4" s="358"/>
      <c r="T4" s="358"/>
      <c r="U4" s="358"/>
      <c r="V4" s="358"/>
      <c r="W4" s="358"/>
      <c r="X4" s="358"/>
      <c r="Y4" s="358"/>
      <c r="Z4" s="358"/>
      <c r="AA4" s="358"/>
      <c r="AB4" s="358"/>
      <c r="AC4" s="358"/>
      <c r="AD4" s="358"/>
      <c r="AE4" s="358"/>
      <c r="AF4" s="358"/>
      <c r="AG4" s="358"/>
      <c r="AH4" s="358"/>
      <c r="AI4" s="358"/>
      <c r="AJ4" s="358"/>
      <c r="AK4" s="358"/>
      <c r="AL4" s="358"/>
      <c r="AM4" s="358"/>
      <c r="AN4" s="358"/>
      <c r="AO4" s="358"/>
      <c r="AP4" s="358"/>
      <c r="AQ4" s="358"/>
      <c r="AR4" s="358"/>
      <c r="AS4" s="358"/>
      <c r="AT4" s="358"/>
      <c r="AU4" s="358"/>
      <c r="AV4" s="358"/>
      <c r="AW4" s="358"/>
      <c r="AX4" s="358"/>
      <c r="AY4" s="358"/>
      <c r="AZ4" s="358"/>
      <c r="BA4" s="358"/>
      <c r="BB4" s="358"/>
      <c r="BC4" s="358"/>
      <c r="BD4" s="358"/>
      <c r="BE4" s="358"/>
      <c r="BF4" s="358"/>
      <c r="BG4" s="358"/>
      <c r="BH4" s="358"/>
      <c r="BI4" s="358"/>
      <c r="BJ4" s="358"/>
      <c r="BK4" s="358"/>
      <c r="BL4" s="358"/>
      <c r="BM4" s="358"/>
      <c r="BN4" s="358"/>
      <c r="BO4" s="358"/>
      <c r="BP4" s="358"/>
      <c r="BQ4" s="358"/>
      <c r="BR4" s="358"/>
      <c r="BS4" s="358"/>
      <c r="BT4" s="358"/>
      <c r="BU4" s="358"/>
      <c r="BV4" s="358"/>
      <c r="BW4" s="358"/>
      <c r="BX4" s="358"/>
      <c r="BY4" s="358"/>
      <c r="BZ4" s="358"/>
      <c r="CA4" s="358"/>
      <c r="CB4" s="358"/>
      <c r="CC4" s="358"/>
      <c r="CD4" s="358"/>
      <c r="CE4" s="358"/>
      <c r="CF4" s="358"/>
      <c r="CG4" s="358"/>
      <c r="CH4" s="358"/>
      <c r="CI4" s="358"/>
      <c r="CJ4" s="358"/>
      <c r="CK4" s="358"/>
      <c r="CL4" s="358"/>
      <c r="CM4" s="358"/>
      <c r="CN4" s="358"/>
      <c r="CO4" s="358"/>
      <c r="CP4" s="358"/>
      <c r="CQ4" s="358"/>
      <c r="CR4" s="358"/>
      <c r="CS4" s="358"/>
      <c r="CT4" s="358"/>
      <c r="CU4" s="358"/>
      <c r="CV4" s="358"/>
      <c r="CW4" s="358"/>
      <c r="CX4" s="358"/>
      <c r="CY4" s="358"/>
      <c r="CZ4" s="358"/>
      <c r="DA4" s="358"/>
      <c r="DB4" s="358"/>
      <c r="DE4" s="450" t="s">
        <v>1316</v>
      </c>
    </row>
    <row r="5" spans="1:119" ht="18.75">
      <c r="B5" s="359"/>
      <c r="C5" s="359"/>
      <c r="D5" s="359"/>
      <c r="E5" s="359"/>
      <c r="F5" s="359"/>
      <c r="G5" s="359"/>
      <c r="H5" s="359"/>
      <c r="I5" s="359"/>
      <c r="J5" s="359"/>
      <c r="K5" s="359"/>
      <c r="L5" s="359"/>
      <c r="M5" s="359"/>
      <c r="N5" s="359"/>
      <c r="O5" s="359"/>
      <c r="P5" s="359"/>
      <c r="Q5" s="359"/>
      <c r="R5" s="359"/>
      <c r="S5" s="359"/>
      <c r="T5" s="359"/>
      <c r="U5" s="359"/>
      <c r="V5" s="359"/>
      <c r="W5" s="359"/>
      <c r="X5" s="359"/>
      <c r="Y5" s="359"/>
      <c r="Z5" s="359"/>
      <c r="AA5" s="359"/>
      <c r="AB5" s="359"/>
      <c r="AC5" s="359"/>
      <c r="AD5" s="359"/>
      <c r="AE5" s="359"/>
      <c r="AF5" s="359"/>
      <c r="AG5" s="359"/>
      <c r="AH5" s="359"/>
      <c r="AI5" s="359"/>
      <c r="AJ5" s="359"/>
      <c r="AK5" s="359"/>
      <c r="AL5" s="359"/>
      <c r="AM5" s="359"/>
      <c r="AN5" s="359"/>
      <c r="AO5" s="359"/>
      <c r="AP5" s="359"/>
      <c r="AQ5" s="359"/>
      <c r="AR5" s="359"/>
      <c r="AS5" s="359"/>
      <c r="AT5" s="359"/>
      <c r="AU5" s="359"/>
      <c r="AV5" s="359"/>
      <c r="AW5" s="359"/>
      <c r="AX5" s="359"/>
      <c r="AY5" s="359"/>
      <c r="AZ5" s="359"/>
      <c r="BA5" s="359"/>
      <c r="BB5" s="359"/>
      <c r="BC5" s="359"/>
      <c r="BD5" s="359"/>
      <c r="BE5" s="359"/>
      <c r="BF5" s="359"/>
      <c r="BG5" s="359"/>
      <c r="BH5" s="359"/>
      <c r="BI5" s="359"/>
      <c r="BJ5" s="359"/>
      <c r="BK5" s="359"/>
      <c r="BL5" s="359"/>
      <c r="BM5" s="359"/>
      <c r="BN5" s="359"/>
      <c r="BO5" s="359"/>
      <c r="BP5" s="359"/>
      <c r="BQ5" s="359"/>
      <c r="BR5" s="359"/>
      <c r="BS5" s="359"/>
      <c r="BT5" s="359"/>
      <c r="BU5" s="359"/>
      <c r="BV5" s="359"/>
      <c r="BW5" s="359"/>
      <c r="BX5" s="359"/>
      <c r="BY5" s="359"/>
      <c r="BZ5" s="359"/>
      <c r="CA5" s="359"/>
      <c r="CB5" s="359"/>
      <c r="CC5" s="359"/>
      <c r="CD5" s="359"/>
      <c r="CE5" s="359"/>
      <c r="CF5" s="359"/>
      <c r="CG5" s="359"/>
      <c r="CH5" s="359"/>
      <c r="CI5" s="359"/>
      <c r="CJ5" s="359"/>
      <c r="CK5" s="359"/>
      <c r="CL5" s="359"/>
      <c r="CM5" s="359"/>
      <c r="CN5" s="359"/>
      <c r="CO5" s="359"/>
      <c r="CP5" s="359"/>
      <c r="CQ5" s="359"/>
      <c r="CR5" s="359"/>
      <c r="CS5" s="359"/>
      <c r="CT5" s="359"/>
      <c r="CU5" s="359"/>
      <c r="CV5" s="359"/>
      <c r="CW5" s="359"/>
      <c r="CX5" s="359"/>
      <c r="CY5" s="359"/>
      <c r="CZ5" s="359"/>
      <c r="DA5" s="359"/>
      <c r="DB5" s="359"/>
      <c r="DE5" s="450" t="s">
        <v>1330</v>
      </c>
    </row>
    <row r="7" spans="1:119" ht="25.5">
      <c r="B7" s="451" t="s">
        <v>1318</v>
      </c>
      <c r="C7" s="451"/>
      <c r="D7" s="451"/>
      <c r="E7" s="451"/>
      <c r="F7" s="360"/>
      <c r="G7" s="451"/>
      <c r="H7" s="360"/>
      <c r="I7" s="451"/>
      <c r="J7" s="360"/>
      <c r="K7" s="451"/>
      <c r="L7" s="360"/>
      <c r="M7" s="451"/>
      <c r="N7" s="360"/>
      <c r="O7" s="451"/>
      <c r="P7" s="360"/>
      <c r="Q7" s="451"/>
      <c r="R7" s="360"/>
      <c r="S7" s="451"/>
      <c r="T7" s="360"/>
      <c r="U7" s="451"/>
      <c r="V7" s="360"/>
      <c r="W7" s="451"/>
      <c r="X7" s="360"/>
      <c r="Y7" s="451"/>
      <c r="Z7" s="360"/>
      <c r="AA7" s="451"/>
      <c r="AB7" s="360"/>
      <c r="AC7" s="451"/>
      <c r="AD7" s="360"/>
      <c r="AE7" s="451"/>
      <c r="AF7" s="360"/>
      <c r="AG7" s="451"/>
      <c r="AH7" s="360"/>
      <c r="AI7" s="451"/>
      <c r="AJ7" s="360"/>
      <c r="AK7" s="451"/>
      <c r="AL7" s="360"/>
      <c r="AM7" s="451"/>
      <c r="AN7" s="360"/>
      <c r="AO7" s="451"/>
      <c r="AP7" s="360"/>
      <c r="AQ7" s="451"/>
      <c r="AR7" s="360"/>
      <c r="AS7" s="451"/>
      <c r="AT7" s="360"/>
      <c r="AU7" s="451"/>
      <c r="AV7" s="360"/>
      <c r="AW7" s="451"/>
      <c r="AX7" s="360"/>
      <c r="AY7" s="451"/>
      <c r="AZ7" s="360"/>
      <c r="BA7" s="451"/>
      <c r="BB7" s="360"/>
      <c r="BC7" s="451"/>
      <c r="BD7" s="360"/>
      <c r="BE7" s="451"/>
      <c r="BF7" s="360"/>
      <c r="BG7" s="451"/>
      <c r="BH7" s="360"/>
      <c r="BI7" s="451"/>
      <c r="BJ7" s="360"/>
      <c r="BK7" s="451"/>
      <c r="BL7" s="360"/>
      <c r="BM7" s="451"/>
      <c r="BN7" s="360"/>
      <c r="BO7" s="451"/>
      <c r="BP7" s="360"/>
      <c r="BQ7" s="451"/>
      <c r="BR7" s="360"/>
      <c r="BS7" s="451"/>
      <c r="BT7" s="360"/>
      <c r="BU7" s="451"/>
      <c r="BV7" s="360"/>
      <c r="BW7" s="451"/>
      <c r="BX7" s="360"/>
      <c r="BY7" s="451"/>
      <c r="BZ7" s="360"/>
      <c r="CA7" s="451"/>
      <c r="CB7" s="360"/>
      <c r="CC7" s="451"/>
      <c r="CD7" s="360"/>
      <c r="CE7" s="451"/>
      <c r="CF7" s="360"/>
      <c r="CG7" s="451"/>
      <c r="CH7" s="360"/>
      <c r="CI7" s="451"/>
      <c r="CJ7" s="360"/>
      <c r="CK7" s="451"/>
      <c r="CL7" s="360"/>
      <c r="CM7" s="451"/>
      <c r="CN7" s="360"/>
      <c r="CO7" s="451"/>
      <c r="CP7" s="360"/>
      <c r="CQ7" s="451"/>
      <c r="CR7" s="360"/>
      <c r="CS7" s="451"/>
      <c r="CT7" s="360"/>
      <c r="CU7" s="451"/>
      <c r="CV7" s="360"/>
      <c r="CW7" s="451"/>
      <c r="CX7" s="360"/>
      <c r="CY7" s="451"/>
      <c r="CZ7" s="360"/>
      <c r="DA7" s="451"/>
      <c r="DB7" s="360"/>
    </row>
    <row r="8" spans="1:119" ht="25.5">
      <c r="B8" s="454" t="s">
        <v>1332</v>
      </c>
      <c r="C8" s="454"/>
      <c r="D8" s="454"/>
      <c r="E8" s="454"/>
      <c r="F8" s="361"/>
      <c r="G8" s="454"/>
      <c r="H8" s="361"/>
      <c r="I8" s="454"/>
      <c r="J8" s="361"/>
      <c r="K8" s="454"/>
      <c r="L8" s="361"/>
      <c r="M8" s="454"/>
      <c r="N8" s="361"/>
      <c r="O8" s="454"/>
      <c r="P8" s="361"/>
      <c r="Q8" s="454"/>
      <c r="R8" s="361"/>
      <c r="S8" s="454"/>
      <c r="T8" s="361"/>
      <c r="U8" s="454"/>
      <c r="V8" s="361"/>
      <c r="W8" s="454"/>
      <c r="X8" s="361"/>
      <c r="Y8" s="454"/>
      <c r="Z8" s="361"/>
      <c r="AA8" s="454"/>
      <c r="AB8" s="361"/>
      <c r="AC8" s="454"/>
      <c r="AD8" s="361"/>
      <c r="AE8" s="454"/>
      <c r="AF8" s="361"/>
      <c r="AG8" s="454"/>
      <c r="AH8" s="361"/>
      <c r="AI8" s="454"/>
      <c r="AJ8" s="361"/>
      <c r="AK8" s="454"/>
      <c r="AL8" s="361"/>
      <c r="AM8" s="454"/>
      <c r="AN8" s="361"/>
      <c r="AO8" s="454"/>
      <c r="AP8" s="361"/>
      <c r="AQ8" s="454"/>
      <c r="AR8" s="361"/>
      <c r="AS8" s="454"/>
      <c r="AT8" s="361"/>
      <c r="AU8" s="454"/>
      <c r="AV8" s="361"/>
      <c r="AW8" s="454"/>
      <c r="AX8" s="361"/>
      <c r="AY8" s="454"/>
      <c r="AZ8" s="361"/>
      <c r="BA8" s="454"/>
      <c r="BB8" s="361"/>
      <c r="BC8" s="454"/>
      <c r="BD8" s="361"/>
      <c r="BE8" s="454"/>
      <c r="BF8" s="361"/>
      <c r="BG8" s="454"/>
      <c r="BH8" s="361"/>
      <c r="BI8" s="454"/>
      <c r="BJ8" s="361"/>
      <c r="BK8" s="454"/>
      <c r="BL8" s="361"/>
      <c r="BM8" s="454"/>
      <c r="BN8" s="361"/>
      <c r="BO8" s="454"/>
      <c r="BP8" s="361"/>
      <c r="BQ8" s="454"/>
      <c r="BR8" s="361"/>
      <c r="BS8" s="454"/>
      <c r="BT8" s="361"/>
      <c r="BU8" s="454"/>
      <c r="BV8" s="361"/>
      <c r="BW8" s="454"/>
      <c r="BX8" s="361"/>
      <c r="BY8" s="454"/>
      <c r="BZ8" s="361"/>
      <c r="CA8" s="454"/>
      <c r="CB8" s="361"/>
      <c r="CC8" s="454"/>
      <c r="CD8" s="361"/>
      <c r="CE8" s="454"/>
      <c r="CF8" s="361"/>
      <c r="CG8" s="454"/>
      <c r="CH8" s="361"/>
      <c r="CI8" s="454"/>
      <c r="CJ8" s="361"/>
      <c r="CK8" s="454"/>
      <c r="CL8" s="361"/>
      <c r="CM8" s="454"/>
      <c r="CN8" s="361"/>
      <c r="CO8" s="454"/>
      <c r="CP8" s="361"/>
      <c r="CQ8" s="454"/>
      <c r="CR8" s="361"/>
      <c r="CS8" s="454"/>
      <c r="CT8" s="361"/>
      <c r="CU8" s="454"/>
      <c r="CV8" s="361"/>
      <c r="CW8" s="454"/>
      <c r="CX8" s="361"/>
      <c r="CY8" s="454"/>
      <c r="CZ8" s="361"/>
      <c r="DA8" s="454"/>
      <c r="DB8" s="361"/>
    </row>
    <row r="9" spans="1:119" ht="12" customHeight="1">
      <c r="B9" s="455"/>
      <c r="C9" s="455"/>
      <c r="D9" s="455"/>
      <c r="E9" s="455"/>
      <c r="G9" s="455"/>
      <c r="I9" s="455"/>
      <c r="K9" s="455"/>
      <c r="M9" s="455"/>
      <c r="O9" s="455"/>
      <c r="Q9" s="455"/>
      <c r="S9" s="455"/>
      <c r="U9" s="455"/>
      <c r="W9" s="455"/>
      <c r="Y9" s="455"/>
      <c r="AA9" s="455"/>
      <c r="AC9" s="455"/>
      <c r="AE9" s="455"/>
      <c r="AG9" s="455"/>
      <c r="AI9" s="455"/>
      <c r="AK9" s="455"/>
      <c r="AM9" s="455"/>
      <c r="AO9" s="455"/>
      <c r="AQ9" s="455"/>
      <c r="AS9" s="455"/>
      <c r="AU9" s="455"/>
      <c r="AW9" s="455"/>
      <c r="AY9" s="455"/>
      <c r="BA9" s="455"/>
      <c r="BC9" s="455"/>
      <c r="BE9" s="455"/>
      <c r="BG9" s="455"/>
      <c r="BI9" s="455"/>
      <c r="BK9" s="455"/>
      <c r="BM9" s="455"/>
      <c r="BO9" s="455"/>
      <c r="BQ9" s="455"/>
      <c r="BS9" s="455"/>
      <c r="BU9" s="455"/>
      <c r="BW9" s="455"/>
      <c r="BY9" s="455"/>
      <c r="CA9" s="455"/>
      <c r="CC9" s="455"/>
      <c r="CE9" s="455"/>
      <c r="CG9" s="455"/>
      <c r="CI9" s="455"/>
      <c r="CK9" s="455"/>
      <c r="CM9" s="455"/>
      <c r="CO9" s="455"/>
      <c r="CQ9" s="455"/>
      <c r="CS9" s="455"/>
      <c r="CU9" s="455"/>
      <c r="CW9" s="455"/>
      <c r="CY9" s="455"/>
      <c r="DA9" s="455"/>
    </row>
    <row r="10" spans="1:119" ht="25.5">
      <c r="B10" s="451" t="s">
        <v>1356</v>
      </c>
      <c r="C10" s="451"/>
      <c r="D10" s="451"/>
      <c r="E10" s="451"/>
      <c r="F10" s="360"/>
      <c r="G10" s="451"/>
      <c r="H10" s="360"/>
      <c r="I10" s="451"/>
      <c r="J10" s="360"/>
      <c r="K10" s="451"/>
      <c r="L10" s="360"/>
      <c r="M10" s="451"/>
      <c r="N10" s="360"/>
      <c r="O10" s="451"/>
      <c r="P10" s="360"/>
      <c r="Q10" s="451"/>
      <c r="R10" s="360"/>
      <c r="S10" s="451"/>
      <c r="T10" s="360"/>
      <c r="U10" s="451"/>
      <c r="V10" s="360"/>
      <c r="W10" s="451"/>
      <c r="X10" s="360"/>
      <c r="Y10" s="451"/>
      <c r="Z10" s="360"/>
      <c r="AA10" s="451"/>
      <c r="AB10" s="360"/>
      <c r="AC10" s="451"/>
      <c r="AD10" s="360"/>
      <c r="AE10" s="451"/>
      <c r="AF10" s="360"/>
      <c r="AG10" s="451"/>
      <c r="AH10" s="360"/>
      <c r="AI10" s="451"/>
      <c r="AJ10" s="360"/>
      <c r="AK10" s="451"/>
      <c r="AL10" s="360"/>
      <c r="AM10" s="451"/>
      <c r="AN10" s="360"/>
      <c r="AO10" s="451"/>
      <c r="AP10" s="360"/>
      <c r="AQ10" s="451"/>
      <c r="AR10" s="360"/>
      <c r="AS10" s="451"/>
      <c r="AT10" s="360"/>
      <c r="AU10" s="451"/>
      <c r="AV10" s="360"/>
      <c r="AW10" s="451"/>
      <c r="AX10" s="360"/>
      <c r="AY10" s="451"/>
      <c r="AZ10" s="360"/>
      <c r="BA10" s="451"/>
      <c r="BB10" s="360"/>
      <c r="BC10" s="451"/>
      <c r="BD10" s="360"/>
      <c r="BE10" s="451"/>
      <c r="BF10" s="360"/>
      <c r="BG10" s="451"/>
      <c r="BH10" s="360"/>
      <c r="BI10" s="451"/>
      <c r="BJ10" s="360"/>
      <c r="BK10" s="451"/>
      <c r="BL10" s="360"/>
      <c r="BM10" s="451"/>
      <c r="BN10" s="360"/>
      <c r="BO10" s="451"/>
      <c r="BP10" s="360"/>
      <c r="BQ10" s="451"/>
      <c r="BR10" s="360"/>
      <c r="BS10" s="451"/>
      <c r="BT10" s="360"/>
      <c r="BU10" s="451"/>
      <c r="BV10" s="360"/>
      <c r="BW10" s="451"/>
      <c r="BX10" s="360"/>
      <c r="BY10" s="451"/>
      <c r="BZ10" s="360"/>
      <c r="CA10" s="451"/>
      <c r="CB10" s="360"/>
      <c r="CC10" s="451"/>
      <c r="CD10" s="360"/>
      <c r="CE10" s="451"/>
      <c r="CF10" s="360"/>
      <c r="CG10" s="451"/>
      <c r="CH10" s="360"/>
      <c r="CI10" s="451"/>
      <c r="CJ10" s="360"/>
      <c r="CK10" s="451"/>
      <c r="CL10" s="360"/>
      <c r="CM10" s="451"/>
      <c r="CN10" s="360"/>
      <c r="CO10" s="451"/>
      <c r="CP10" s="360"/>
      <c r="CQ10" s="451"/>
      <c r="CR10" s="360"/>
      <c r="CS10" s="451"/>
      <c r="CT10" s="360"/>
      <c r="CU10" s="451"/>
      <c r="CV10" s="360"/>
      <c r="CW10" s="451"/>
      <c r="CX10" s="360"/>
      <c r="CY10" s="451"/>
      <c r="CZ10" s="360"/>
      <c r="DA10" s="451"/>
      <c r="DB10" s="360"/>
    </row>
    <row r="11" spans="1:119" ht="14.25" customHeight="1">
      <c r="B11" s="7"/>
      <c r="C11" s="7"/>
      <c r="D11" s="7"/>
      <c r="E11" s="7"/>
      <c r="F11" s="7"/>
      <c r="G11" s="7"/>
      <c r="H11" s="7"/>
      <c r="I11" s="7"/>
      <c r="J11" s="7"/>
      <c r="K11" s="7"/>
      <c r="L11" s="7"/>
      <c r="M11" s="7"/>
      <c r="N11" s="7"/>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7"/>
      <c r="AP11" s="7"/>
      <c r="AQ11" s="8"/>
      <c r="AR11" s="8"/>
      <c r="AS11" s="8"/>
      <c r="AT11" s="8"/>
      <c r="AU11" s="8"/>
      <c r="AV11" s="8"/>
      <c r="AW11" s="8"/>
      <c r="AX11" s="8"/>
      <c r="AY11" s="8"/>
      <c r="AZ11" s="8"/>
      <c r="BA11" s="8"/>
      <c r="BB11" s="8"/>
      <c r="BC11" s="8"/>
      <c r="BD11" s="8"/>
      <c r="BE11" s="8"/>
      <c r="BF11" s="8"/>
      <c r="BG11" s="8"/>
      <c r="BH11" s="8"/>
      <c r="BI11" s="8"/>
      <c r="BJ11" s="8"/>
      <c r="BK11" s="8"/>
      <c r="BL11" s="8"/>
      <c r="BM11" s="8"/>
      <c r="BN11" s="8"/>
      <c r="BO11" s="8"/>
      <c r="BP11" s="8"/>
      <c r="BQ11" s="8"/>
      <c r="BR11" s="8"/>
      <c r="BS11" s="8"/>
      <c r="BT11" s="8"/>
      <c r="BU11" s="8"/>
      <c r="BV11" s="8"/>
      <c r="BW11" s="8"/>
      <c r="BX11" s="8"/>
      <c r="BY11" s="8"/>
      <c r="BZ11" s="8"/>
      <c r="CA11" s="8"/>
      <c r="CB11" s="8"/>
      <c r="CC11" s="8"/>
      <c r="CD11" s="8"/>
      <c r="CE11" s="8"/>
      <c r="CF11" s="8"/>
      <c r="CG11" s="8"/>
      <c r="CH11" s="8"/>
      <c r="CI11" s="8"/>
      <c r="CJ11" s="8"/>
      <c r="CK11" s="8"/>
      <c r="CL11" s="8"/>
      <c r="CM11" s="8"/>
      <c r="CN11" s="8"/>
      <c r="CO11" s="8"/>
      <c r="CP11" s="8"/>
      <c r="CQ11" s="7"/>
      <c r="CR11" s="7"/>
      <c r="CS11" s="7"/>
      <c r="CT11" s="7"/>
      <c r="CU11" s="7"/>
      <c r="CV11" s="7"/>
      <c r="CW11" s="7"/>
      <c r="CX11" s="7"/>
      <c r="CY11" s="7"/>
      <c r="CZ11" s="7"/>
      <c r="DA11" s="7"/>
      <c r="DB11" s="7"/>
    </row>
    <row r="12" spans="1:119" ht="18.75" hidden="1">
      <c r="A12" s="5"/>
      <c r="B12" s="362"/>
      <c r="C12" s="362"/>
      <c r="D12" s="362"/>
      <c r="E12" s="362"/>
      <c r="F12" s="362"/>
      <c r="G12" s="362"/>
      <c r="H12" s="362"/>
      <c r="I12" s="362"/>
      <c r="J12" s="362"/>
      <c r="K12" s="362"/>
      <c r="L12" s="362"/>
      <c r="M12" s="362"/>
      <c r="N12" s="362"/>
      <c r="O12" s="362"/>
      <c r="P12" s="362"/>
      <c r="Q12" s="362"/>
      <c r="R12" s="362"/>
      <c r="S12" s="362"/>
      <c r="T12" s="362"/>
      <c r="U12" s="362"/>
      <c r="V12" s="362"/>
      <c r="W12" s="362"/>
      <c r="X12" s="362"/>
      <c r="Y12" s="362"/>
      <c r="Z12" s="362"/>
      <c r="AA12" s="362"/>
      <c r="AB12" s="362"/>
      <c r="AC12" s="362"/>
      <c r="AD12" s="362"/>
      <c r="AE12" s="362"/>
      <c r="AF12" s="362"/>
      <c r="AG12" s="362"/>
      <c r="AH12" s="362"/>
      <c r="AI12" s="362"/>
      <c r="AJ12" s="362"/>
      <c r="AK12" s="362"/>
      <c r="AL12" s="362"/>
      <c r="AM12" s="362"/>
      <c r="AN12" s="362"/>
      <c r="AO12" s="362"/>
      <c r="AP12" s="362"/>
      <c r="AQ12" s="362"/>
      <c r="AR12" s="362"/>
      <c r="AS12" s="362"/>
      <c r="AT12" s="362"/>
      <c r="AU12" s="362"/>
      <c r="AV12" s="362"/>
      <c r="AW12" s="362"/>
      <c r="AX12" s="362"/>
      <c r="AY12" s="362"/>
      <c r="AZ12" s="362"/>
      <c r="BA12" s="362"/>
      <c r="BB12" s="362"/>
      <c r="BC12" s="362"/>
      <c r="BD12" s="362"/>
      <c r="BE12" s="362"/>
      <c r="BF12" s="362"/>
      <c r="BG12" s="362"/>
      <c r="BH12" s="362"/>
      <c r="BI12" s="362"/>
      <c r="BJ12" s="362"/>
      <c r="BK12" s="362"/>
      <c r="BL12" s="362"/>
      <c r="BM12" s="362"/>
      <c r="BN12" s="362"/>
      <c r="BO12" s="362"/>
      <c r="BP12" s="362"/>
      <c r="BQ12" s="362"/>
      <c r="BR12" s="362"/>
      <c r="BS12" s="362"/>
      <c r="BT12" s="362"/>
      <c r="BU12" s="362"/>
      <c r="BV12" s="362"/>
      <c r="BW12" s="362"/>
      <c r="BX12" s="362"/>
      <c r="BY12" s="362"/>
      <c r="BZ12" s="362"/>
      <c r="CA12" s="362"/>
      <c r="CB12" s="362"/>
      <c r="CC12" s="362"/>
      <c r="CD12" s="362"/>
      <c r="CE12" s="362"/>
      <c r="CF12" s="362"/>
      <c r="CG12" s="362"/>
      <c r="CH12" s="362"/>
      <c r="CI12" s="362"/>
      <c r="CJ12" s="362"/>
      <c r="CK12" s="362"/>
      <c r="CL12" s="362"/>
      <c r="CM12" s="362"/>
      <c r="CN12" s="362"/>
      <c r="CO12" s="362"/>
      <c r="CP12" s="362"/>
      <c r="CQ12" s="362"/>
      <c r="CR12" s="362"/>
      <c r="CS12" s="362"/>
      <c r="CT12" s="362"/>
      <c r="CU12" s="362"/>
      <c r="CV12" s="362"/>
      <c r="CW12" s="362"/>
      <c r="CX12" s="362"/>
      <c r="CY12" s="362"/>
      <c r="CZ12" s="362"/>
      <c r="DA12" s="362"/>
      <c r="DB12" s="362"/>
      <c r="DC12" s="10"/>
      <c r="DD12" s="10"/>
      <c r="DE12" s="10"/>
      <c r="DF12" s="10"/>
      <c r="DG12" s="10"/>
      <c r="DH12" s="10"/>
    </row>
    <row r="13" spans="1:119" ht="26.25" hidden="1" customHeight="1">
      <c r="A13" s="5"/>
      <c r="B13" s="456" t="s">
        <v>1336</v>
      </c>
      <c r="C13" s="456"/>
      <c r="D13" s="456"/>
      <c r="E13" s="456"/>
      <c r="F13" s="363"/>
      <c r="G13" s="456"/>
      <c r="H13" s="363"/>
      <c r="I13" s="456"/>
      <c r="J13" s="363"/>
      <c r="K13" s="456"/>
      <c r="L13" s="363"/>
      <c r="M13" s="456"/>
      <c r="N13" s="363"/>
      <c r="O13" s="456"/>
      <c r="P13" s="363"/>
      <c r="Q13" s="456"/>
      <c r="R13" s="363"/>
      <c r="S13" s="456"/>
      <c r="T13" s="363"/>
      <c r="U13" s="456"/>
      <c r="V13" s="363"/>
      <c r="W13" s="456"/>
      <c r="X13" s="363"/>
      <c r="Y13" s="456"/>
      <c r="Z13" s="363"/>
      <c r="AA13" s="456"/>
      <c r="AB13" s="363"/>
      <c r="AC13" s="456"/>
      <c r="AD13" s="363"/>
      <c r="AE13" s="456"/>
      <c r="AF13" s="363"/>
      <c r="AG13" s="456"/>
      <c r="AH13" s="363"/>
      <c r="AI13" s="456"/>
      <c r="AJ13" s="363"/>
      <c r="AK13" s="456"/>
      <c r="AL13" s="363"/>
      <c r="AM13" s="456"/>
      <c r="AN13" s="363"/>
      <c r="AO13" s="456"/>
      <c r="AP13" s="363"/>
      <c r="AQ13" s="456"/>
      <c r="AR13" s="363"/>
      <c r="AS13" s="456"/>
      <c r="AT13" s="363"/>
      <c r="AU13" s="456"/>
      <c r="AV13" s="363"/>
      <c r="AW13" s="456"/>
      <c r="AX13" s="363"/>
      <c r="AY13" s="456"/>
      <c r="AZ13" s="363"/>
      <c r="BA13" s="456"/>
      <c r="BB13" s="363"/>
      <c r="BC13" s="456"/>
      <c r="BD13" s="363"/>
      <c r="BE13" s="456"/>
      <c r="BF13" s="363"/>
      <c r="BG13" s="456"/>
      <c r="BH13" s="363"/>
      <c r="BI13" s="456"/>
      <c r="BJ13" s="363"/>
      <c r="BK13" s="456"/>
      <c r="BL13" s="363"/>
      <c r="BM13" s="456"/>
      <c r="BN13" s="363"/>
      <c r="BO13" s="456"/>
      <c r="BP13" s="363"/>
      <c r="BQ13" s="456"/>
      <c r="BR13" s="363"/>
      <c r="BS13" s="456"/>
      <c r="BT13" s="363"/>
      <c r="BU13" s="456"/>
      <c r="BV13" s="363"/>
      <c r="BW13" s="456"/>
      <c r="BX13" s="363"/>
      <c r="BY13" s="456"/>
      <c r="BZ13" s="363"/>
      <c r="CA13" s="456"/>
      <c r="CB13" s="363"/>
      <c r="CC13" s="456"/>
      <c r="CD13" s="363"/>
      <c r="CE13" s="456"/>
      <c r="CF13" s="363"/>
      <c r="CG13" s="456"/>
      <c r="CH13" s="363"/>
      <c r="CI13" s="456"/>
      <c r="CJ13" s="363"/>
      <c r="CK13" s="456"/>
      <c r="CL13" s="363"/>
      <c r="CM13" s="456"/>
      <c r="CN13" s="363"/>
      <c r="CO13" s="456"/>
      <c r="CP13" s="363"/>
      <c r="CQ13" s="456"/>
      <c r="CR13" s="363"/>
      <c r="CS13" s="456"/>
      <c r="CT13" s="363"/>
      <c r="CU13" s="456"/>
      <c r="CV13" s="363"/>
      <c r="CW13" s="456"/>
      <c r="CX13" s="363"/>
      <c r="CY13" s="456"/>
      <c r="CZ13" s="363"/>
      <c r="DA13" s="456"/>
      <c r="DB13" s="363"/>
      <c r="DC13" s="11"/>
      <c r="DD13" s="11"/>
      <c r="DE13" s="11"/>
      <c r="DF13" s="11"/>
      <c r="DG13" s="11"/>
      <c r="DH13" s="11"/>
      <c r="DI13" s="11"/>
      <c r="DJ13" s="11"/>
      <c r="DK13" s="11"/>
      <c r="DL13" s="11"/>
      <c r="DM13" s="11"/>
      <c r="DN13" s="11"/>
      <c r="DO13" s="11"/>
    </row>
    <row r="14" spans="1:119" ht="18.75" hidden="1" customHeight="1">
      <c r="A14" s="5"/>
      <c r="B14" s="362"/>
      <c r="C14" s="362"/>
      <c r="D14" s="362"/>
      <c r="E14" s="362"/>
      <c r="F14" s="362"/>
      <c r="G14" s="362"/>
      <c r="H14" s="362"/>
      <c r="I14" s="362"/>
      <c r="J14" s="362"/>
      <c r="K14" s="362"/>
      <c r="L14" s="362"/>
      <c r="M14" s="362"/>
      <c r="N14" s="362"/>
      <c r="O14" s="362"/>
      <c r="P14" s="362"/>
      <c r="Q14" s="362"/>
      <c r="R14" s="362"/>
      <c r="S14" s="362"/>
      <c r="T14" s="362"/>
      <c r="U14" s="362"/>
      <c r="V14" s="362"/>
      <c r="W14" s="362"/>
      <c r="X14" s="362"/>
      <c r="Y14" s="362"/>
      <c r="Z14" s="362"/>
      <c r="AA14" s="362"/>
      <c r="AB14" s="362"/>
      <c r="AC14" s="362"/>
      <c r="AD14" s="362"/>
      <c r="AE14" s="362"/>
      <c r="AF14" s="362"/>
      <c r="AG14" s="362"/>
      <c r="AH14" s="362"/>
      <c r="AI14" s="362"/>
      <c r="AJ14" s="362"/>
      <c r="AK14" s="362"/>
      <c r="AL14" s="362"/>
      <c r="AM14" s="362"/>
      <c r="AN14" s="362"/>
      <c r="AO14" s="362"/>
      <c r="AP14" s="362"/>
      <c r="AQ14" s="362"/>
      <c r="AR14" s="362"/>
      <c r="AS14" s="362"/>
      <c r="AT14" s="362"/>
      <c r="AU14" s="362"/>
      <c r="AV14" s="362"/>
      <c r="AW14" s="362"/>
      <c r="AX14" s="362"/>
      <c r="AY14" s="362"/>
      <c r="AZ14" s="362"/>
      <c r="BA14" s="362"/>
      <c r="BB14" s="362"/>
      <c r="BC14" s="362"/>
      <c r="BD14" s="362"/>
      <c r="BE14" s="362"/>
      <c r="BF14" s="362"/>
      <c r="BG14" s="362"/>
      <c r="BH14" s="362"/>
      <c r="BI14" s="362"/>
      <c r="BJ14" s="362"/>
      <c r="BK14" s="362"/>
      <c r="BL14" s="362"/>
      <c r="BM14" s="362"/>
      <c r="BN14" s="362"/>
      <c r="BO14" s="362"/>
      <c r="BP14" s="362"/>
      <c r="BQ14" s="362"/>
      <c r="BR14" s="362"/>
      <c r="BS14" s="362"/>
      <c r="BT14" s="362"/>
      <c r="BU14" s="362"/>
      <c r="BV14" s="362"/>
      <c r="BW14" s="362"/>
      <c r="BX14" s="362"/>
      <c r="BY14" s="362"/>
      <c r="BZ14" s="362"/>
      <c r="CA14" s="362"/>
      <c r="CB14" s="362"/>
      <c r="CC14" s="362"/>
      <c r="CD14" s="362"/>
      <c r="CE14" s="362"/>
      <c r="CF14" s="362"/>
      <c r="CG14" s="362"/>
      <c r="CH14" s="362"/>
      <c r="CI14" s="362"/>
      <c r="CJ14" s="362"/>
      <c r="CK14" s="362"/>
      <c r="CL14" s="362"/>
      <c r="CM14" s="362"/>
      <c r="CN14" s="362"/>
      <c r="CO14" s="362"/>
      <c r="CP14" s="362"/>
      <c r="CQ14" s="362"/>
      <c r="CR14" s="362"/>
      <c r="CS14" s="362"/>
      <c r="CT14" s="362"/>
      <c r="CU14" s="362"/>
      <c r="CV14" s="362"/>
      <c r="CW14" s="362"/>
      <c r="CX14" s="362"/>
      <c r="CY14" s="362"/>
      <c r="CZ14" s="362"/>
      <c r="DA14" s="362"/>
      <c r="DB14" s="362"/>
      <c r="DC14" s="10"/>
      <c r="DD14" s="10"/>
      <c r="DE14" s="10"/>
      <c r="DF14" s="10"/>
      <c r="DG14" s="10"/>
      <c r="DH14" s="10"/>
    </row>
    <row r="15" spans="1:119" ht="15" customHeight="1">
      <c r="A15" s="12"/>
      <c r="B15" s="364" t="s">
        <v>6</v>
      </c>
      <c r="C15" s="364" t="s">
        <v>7</v>
      </c>
      <c r="D15" s="364" t="s">
        <v>8</v>
      </c>
      <c r="E15" s="364" t="s">
        <v>9</v>
      </c>
      <c r="F15" s="364"/>
      <c r="G15" s="364"/>
      <c r="H15" s="364"/>
      <c r="I15" s="364"/>
      <c r="J15" s="364"/>
      <c r="K15" s="364"/>
      <c r="L15" s="364"/>
      <c r="M15" s="364"/>
      <c r="N15" s="364"/>
      <c r="O15" s="364"/>
      <c r="P15" s="364"/>
      <c r="Q15" s="364"/>
      <c r="R15" s="364"/>
      <c r="S15" s="364"/>
      <c r="T15" s="364"/>
      <c r="U15" s="364"/>
      <c r="V15" s="364"/>
      <c r="W15" s="364"/>
      <c r="X15" s="364"/>
      <c r="Y15" s="364"/>
      <c r="Z15" s="364"/>
      <c r="AA15" s="364"/>
      <c r="AB15" s="364"/>
      <c r="AC15" s="364"/>
      <c r="AD15" s="364"/>
      <c r="AE15" s="364"/>
      <c r="AF15" s="364"/>
      <c r="AG15" s="364"/>
      <c r="AH15" s="364"/>
      <c r="AI15" s="364"/>
      <c r="AJ15" s="364"/>
      <c r="AK15" s="364"/>
      <c r="AL15" s="364"/>
      <c r="AM15" s="364"/>
      <c r="AN15" s="364"/>
      <c r="AO15" s="364"/>
      <c r="AP15" s="364"/>
      <c r="AQ15" s="364"/>
      <c r="AR15" s="364"/>
      <c r="AS15" s="364"/>
      <c r="AT15" s="364"/>
      <c r="AU15" s="364"/>
      <c r="AV15" s="364"/>
      <c r="AW15" s="364"/>
      <c r="AX15" s="364"/>
      <c r="AY15" s="364"/>
      <c r="AZ15" s="364"/>
      <c r="BA15" s="364"/>
      <c r="BB15" s="364"/>
      <c r="BC15" s="364"/>
      <c r="BD15" s="364"/>
      <c r="BE15" s="364"/>
      <c r="BF15" s="364"/>
      <c r="BG15" s="364"/>
      <c r="BH15" s="364"/>
      <c r="BI15" s="364"/>
      <c r="BJ15" s="364"/>
      <c r="BK15" s="364"/>
      <c r="BL15" s="364"/>
      <c r="BM15" s="364"/>
      <c r="BN15" s="364"/>
      <c r="BO15" s="364"/>
      <c r="BP15" s="364"/>
      <c r="BQ15" s="364"/>
      <c r="BR15" s="364"/>
      <c r="BS15" s="364"/>
      <c r="BT15" s="364"/>
      <c r="BU15" s="364"/>
      <c r="BV15" s="364"/>
      <c r="BW15" s="364"/>
      <c r="BX15" s="364"/>
      <c r="BY15" s="364"/>
      <c r="BZ15" s="364"/>
      <c r="CA15" s="364"/>
      <c r="CB15" s="364"/>
      <c r="CC15" s="364"/>
      <c r="CD15" s="364"/>
      <c r="CE15" s="364"/>
      <c r="CF15" s="364"/>
      <c r="CG15" s="364"/>
      <c r="CH15" s="364"/>
      <c r="CI15" s="364"/>
      <c r="CJ15" s="364"/>
      <c r="CK15" s="364"/>
      <c r="CL15" s="364"/>
      <c r="CM15" s="364"/>
      <c r="CN15" s="364"/>
      <c r="CO15" s="364"/>
      <c r="CP15" s="364"/>
      <c r="CQ15" s="364"/>
      <c r="CR15" s="364"/>
      <c r="CS15" s="364"/>
      <c r="CT15" s="364"/>
      <c r="CU15" s="364"/>
      <c r="CV15" s="364"/>
      <c r="CW15" s="364"/>
      <c r="CX15" s="364"/>
      <c r="CY15" s="364"/>
      <c r="CZ15" s="364"/>
      <c r="DA15" s="364"/>
      <c r="DB15" s="364"/>
      <c r="DC15" s="364"/>
      <c r="DD15" s="364"/>
      <c r="DE15" s="364"/>
      <c r="DF15" s="364"/>
      <c r="DG15" s="364"/>
      <c r="DH15" s="364"/>
    </row>
    <row r="16" spans="1:119" ht="75" customHeight="1">
      <c r="B16" s="364"/>
      <c r="C16" s="364"/>
      <c r="D16" s="364"/>
      <c r="E16" s="365" t="s">
        <v>10</v>
      </c>
      <c r="F16" s="365"/>
      <c r="G16" s="365"/>
      <c r="H16" s="365"/>
      <c r="I16" s="365"/>
      <c r="J16" s="365"/>
      <c r="K16" s="365"/>
      <c r="L16" s="365"/>
      <c r="M16" s="365"/>
      <c r="N16" s="365"/>
      <c r="O16" s="365"/>
      <c r="P16" s="365"/>
      <c r="Q16" s="365"/>
      <c r="R16" s="365"/>
      <c r="S16" s="365"/>
      <c r="T16" s="365"/>
      <c r="U16" s="365"/>
      <c r="V16" s="365"/>
      <c r="W16" s="365"/>
      <c r="X16" s="365"/>
      <c r="Y16" s="365"/>
      <c r="Z16" s="365"/>
      <c r="AA16" s="365"/>
      <c r="AB16" s="365"/>
      <c r="AC16" s="365"/>
      <c r="AD16" s="365"/>
      <c r="AE16" s="365"/>
      <c r="AF16" s="365"/>
      <c r="AG16" s="365"/>
      <c r="AH16" s="365"/>
      <c r="AI16" s="365"/>
      <c r="AJ16" s="365"/>
      <c r="AK16" s="365"/>
      <c r="AL16" s="365"/>
      <c r="AM16" s="365"/>
      <c r="AN16" s="365"/>
      <c r="AO16" s="365"/>
      <c r="AP16" s="365"/>
      <c r="AQ16" s="365"/>
      <c r="AR16" s="365"/>
      <c r="AS16" s="365"/>
      <c r="AT16" s="365"/>
      <c r="AU16" s="365" t="s">
        <v>11</v>
      </c>
      <c r="AV16" s="365"/>
      <c r="AW16" s="365"/>
      <c r="AX16" s="365"/>
      <c r="AY16" s="365"/>
      <c r="AZ16" s="365"/>
      <c r="BA16" s="365"/>
      <c r="BB16" s="365"/>
      <c r="BC16" s="365"/>
      <c r="BD16" s="365"/>
      <c r="BE16" s="365"/>
      <c r="BF16" s="365"/>
      <c r="BG16" s="365"/>
      <c r="BH16" s="365"/>
      <c r="BI16" s="365"/>
      <c r="BJ16" s="365"/>
      <c r="BK16" s="365"/>
      <c r="BL16" s="365"/>
      <c r="BM16" s="365"/>
      <c r="BN16" s="365"/>
      <c r="BO16" s="365"/>
      <c r="BP16" s="365"/>
      <c r="BQ16" s="365"/>
      <c r="BR16" s="365"/>
      <c r="BS16" s="365"/>
      <c r="BT16" s="365"/>
      <c r="BU16" s="365"/>
      <c r="BV16" s="365"/>
      <c r="BW16" s="365"/>
      <c r="BX16" s="365"/>
      <c r="BY16" s="365"/>
      <c r="BZ16" s="365"/>
      <c r="CA16" s="365"/>
      <c r="CB16" s="365"/>
      <c r="CC16" s="365"/>
      <c r="CD16" s="365"/>
      <c r="CE16" s="365"/>
      <c r="CF16" s="365"/>
      <c r="CG16" s="365"/>
      <c r="CH16" s="365"/>
      <c r="CI16" s="365"/>
      <c r="CJ16" s="365"/>
      <c r="CK16" s="365"/>
      <c r="CL16" s="365"/>
      <c r="CM16" s="365" t="s">
        <v>12</v>
      </c>
      <c r="CN16" s="365"/>
      <c r="CO16" s="365"/>
      <c r="CP16" s="365"/>
      <c r="CQ16" s="365"/>
      <c r="CR16" s="365"/>
      <c r="CS16" s="365" t="s">
        <v>13</v>
      </c>
      <c r="CT16" s="365"/>
      <c r="CU16" s="365"/>
      <c r="CV16" s="365"/>
      <c r="CW16" s="365" t="s">
        <v>14</v>
      </c>
      <c r="CX16" s="365"/>
      <c r="CY16" s="365"/>
      <c r="CZ16" s="365"/>
      <c r="DA16" s="365"/>
      <c r="DB16" s="365"/>
      <c r="DC16" s="365" t="s">
        <v>15</v>
      </c>
      <c r="DD16" s="365"/>
      <c r="DE16" s="365"/>
      <c r="DF16" s="365"/>
      <c r="DG16" s="365" t="s">
        <v>16</v>
      </c>
      <c r="DH16" s="365"/>
    </row>
    <row r="17" spans="1:112" ht="231.75" customHeight="1">
      <c r="A17" s="15"/>
      <c r="B17" s="364"/>
      <c r="C17" s="364"/>
      <c r="D17" s="364"/>
      <c r="E17" s="366" t="s">
        <v>17</v>
      </c>
      <c r="F17" s="366"/>
      <c r="G17" s="366" t="s">
        <v>18</v>
      </c>
      <c r="H17" s="366"/>
      <c r="I17" s="366" t="s">
        <v>19</v>
      </c>
      <c r="J17" s="366"/>
      <c r="K17" s="366" t="s">
        <v>20</v>
      </c>
      <c r="L17" s="366"/>
      <c r="M17" s="367" t="s">
        <v>21</v>
      </c>
      <c r="N17" s="367"/>
      <c r="O17" s="367" t="s">
        <v>22</v>
      </c>
      <c r="P17" s="367"/>
      <c r="Q17" s="367" t="s">
        <v>23</v>
      </c>
      <c r="R17" s="367"/>
      <c r="S17" s="367" t="s">
        <v>24</v>
      </c>
      <c r="T17" s="367"/>
      <c r="U17" s="368" t="s">
        <v>25</v>
      </c>
      <c r="V17" s="368"/>
      <c r="W17" s="368" t="s">
        <v>26</v>
      </c>
      <c r="X17" s="368"/>
      <c r="Y17" s="368" t="s">
        <v>27</v>
      </c>
      <c r="Z17" s="368"/>
      <c r="AA17" s="368" t="s">
        <v>28</v>
      </c>
      <c r="AB17" s="368"/>
      <c r="AC17" s="367" t="s">
        <v>29</v>
      </c>
      <c r="AD17" s="367"/>
      <c r="AE17" s="367" t="s">
        <v>30</v>
      </c>
      <c r="AF17" s="367"/>
      <c r="AG17" s="367" t="s">
        <v>31</v>
      </c>
      <c r="AH17" s="367"/>
      <c r="AI17" s="367" t="s">
        <v>32</v>
      </c>
      <c r="AJ17" s="367"/>
      <c r="AK17" s="367" t="s">
        <v>387</v>
      </c>
      <c r="AL17" s="367"/>
      <c r="AM17" s="365" t="s">
        <v>33</v>
      </c>
      <c r="AN17" s="365"/>
      <c r="AO17" s="365" t="s">
        <v>34</v>
      </c>
      <c r="AP17" s="365"/>
      <c r="AQ17" s="365" t="s">
        <v>35</v>
      </c>
      <c r="AR17" s="365"/>
      <c r="AS17" s="365" t="s">
        <v>36</v>
      </c>
      <c r="AT17" s="365"/>
      <c r="AU17" s="368" t="s">
        <v>37</v>
      </c>
      <c r="AV17" s="368"/>
      <c r="AW17" s="368" t="s">
        <v>38</v>
      </c>
      <c r="AX17" s="368"/>
      <c r="AY17" s="368" t="s">
        <v>39</v>
      </c>
      <c r="AZ17" s="368"/>
      <c r="BA17" s="368" t="s">
        <v>40</v>
      </c>
      <c r="BB17" s="368"/>
      <c r="BC17" s="368" t="s">
        <v>41</v>
      </c>
      <c r="BD17" s="368"/>
      <c r="BE17" s="367" t="s">
        <v>42</v>
      </c>
      <c r="BF17" s="367"/>
      <c r="BG17" s="367" t="s">
        <v>43</v>
      </c>
      <c r="BH17" s="367"/>
      <c r="BI17" s="367" t="s">
        <v>44</v>
      </c>
      <c r="BJ17" s="367"/>
      <c r="BK17" s="367" t="s">
        <v>45</v>
      </c>
      <c r="BL17" s="367"/>
      <c r="BM17" s="367" t="s">
        <v>46</v>
      </c>
      <c r="BN17" s="367"/>
      <c r="BO17" s="367" t="s">
        <v>47</v>
      </c>
      <c r="BP17" s="367"/>
      <c r="BQ17" s="368" t="s">
        <v>48</v>
      </c>
      <c r="BR17" s="368"/>
      <c r="BS17" s="368" t="s">
        <v>49</v>
      </c>
      <c r="BT17" s="368"/>
      <c r="BU17" s="368" t="s">
        <v>50</v>
      </c>
      <c r="BV17" s="368"/>
      <c r="BW17" s="368" t="s">
        <v>51</v>
      </c>
      <c r="BX17" s="368"/>
      <c r="BY17" s="368" t="s">
        <v>52</v>
      </c>
      <c r="BZ17" s="368"/>
      <c r="CA17" s="369" t="s">
        <v>53</v>
      </c>
      <c r="CB17" s="369"/>
      <c r="CC17" s="369" t="s">
        <v>54</v>
      </c>
      <c r="CD17" s="369"/>
      <c r="CE17" s="369" t="s">
        <v>55</v>
      </c>
      <c r="CF17" s="369"/>
      <c r="CG17" s="369" t="s">
        <v>56</v>
      </c>
      <c r="CH17" s="369"/>
      <c r="CI17" s="369" t="s">
        <v>57</v>
      </c>
      <c r="CJ17" s="369"/>
      <c r="CK17" s="370" t="s">
        <v>58</v>
      </c>
      <c r="CL17" s="370"/>
      <c r="CM17" s="365" t="s">
        <v>59</v>
      </c>
      <c r="CN17" s="365"/>
      <c r="CO17" s="365" t="s">
        <v>60</v>
      </c>
      <c r="CP17" s="365"/>
      <c r="CQ17" s="371" t="s">
        <v>61</v>
      </c>
      <c r="CR17" s="371"/>
      <c r="CS17" s="372" t="s">
        <v>62</v>
      </c>
      <c r="CT17" s="372"/>
      <c r="CU17" s="372" t="s">
        <v>63</v>
      </c>
      <c r="CV17" s="372"/>
      <c r="CW17" s="365" t="s">
        <v>64</v>
      </c>
      <c r="CX17" s="365"/>
      <c r="CY17" s="365" t="s">
        <v>65</v>
      </c>
      <c r="CZ17" s="365"/>
      <c r="DA17" s="365" t="s">
        <v>66</v>
      </c>
      <c r="DB17" s="365"/>
      <c r="DC17" s="365" t="s">
        <v>67</v>
      </c>
      <c r="DD17" s="365"/>
      <c r="DE17" s="365" t="s">
        <v>68</v>
      </c>
      <c r="DF17" s="365"/>
      <c r="DG17" s="365" t="s">
        <v>69</v>
      </c>
      <c r="DH17" s="365"/>
    </row>
    <row r="18" spans="1:112" ht="111" customHeight="1">
      <c r="B18" s="364"/>
      <c r="C18" s="364"/>
      <c r="D18" s="364"/>
      <c r="E18" s="16" t="s">
        <v>1315</v>
      </c>
      <c r="F18" s="16" t="s">
        <v>71</v>
      </c>
      <c r="G18" s="16" t="s">
        <v>1315</v>
      </c>
      <c r="H18" s="16" t="s">
        <v>71</v>
      </c>
      <c r="I18" s="16" t="s">
        <v>1315</v>
      </c>
      <c r="J18" s="16" t="s">
        <v>71</v>
      </c>
      <c r="K18" s="16" t="s">
        <v>1315</v>
      </c>
      <c r="L18" s="16" t="s">
        <v>71</v>
      </c>
      <c r="M18" s="16" t="s">
        <v>1315</v>
      </c>
      <c r="N18" s="16" t="s">
        <v>71</v>
      </c>
      <c r="O18" s="16" t="s">
        <v>1315</v>
      </c>
      <c r="P18" s="16" t="s">
        <v>71</v>
      </c>
      <c r="Q18" s="16" t="s">
        <v>1315</v>
      </c>
      <c r="R18" s="16" t="s">
        <v>71</v>
      </c>
      <c r="S18" s="16" t="s">
        <v>1315</v>
      </c>
      <c r="T18" s="16" t="s">
        <v>71</v>
      </c>
      <c r="U18" s="16" t="s">
        <v>1315</v>
      </c>
      <c r="V18" s="16" t="s">
        <v>71</v>
      </c>
      <c r="W18" s="16" t="s">
        <v>1315</v>
      </c>
      <c r="X18" s="16" t="s">
        <v>71</v>
      </c>
      <c r="Y18" s="16" t="s">
        <v>1315</v>
      </c>
      <c r="Z18" s="16" t="s">
        <v>71</v>
      </c>
      <c r="AA18" s="16" t="s">
        <v>1315</v>
      </c>
      <c r="AB18" s="16" t="s">
        <v>71</v>
      </c>
      <c r="AC18" s="16" t="s">
        <v>1315</v>
      </c>
      <c r="AD18" s="16" t="s">
        <v>71</v>
      </c>
      <c r="AE18" s="16" t="s">
        <v>1315</v>
      </c>
      <c r="AF18" s="16" t="s">
        <v>71</v>
      </c>
      <c r="AG18" s="16" t="s">
        <v>1315</v>
      </c>
      <c r="AH18" s="16" t="s">
        <v>71</v>
      </c>
      <c r="AI18" s="16" t="s">
        <v>1315</v>
      </c>
      <c r="AJ18" s="16" t="s">
        <v>71</v>
      </c>
      <c r="AK18" s="16" t="s">
        <v>1315</v>
      </c>
      <c r="AL18" s="16" t="s">
        <v>71</v>
      </c>
      <c r="AM18" s="16" t="s">
        <v>1315</v>
      </c>
      <c r="AN18" s="16" t="s">
        <v>71</v>
      </c>
      <c r="AO18" s="16" t="s">
        <v>1315</v>
      </c>
      <c r="AP18" s="16" t="s">
        <v>71</v>
      </c>
      <c r="AQ18" s="16" t="s">
        <v>1315</v>
      </c>
      <c r="AR18" s="16" t="s">
        <v>71</v>
      </c>
      <c r="AS18" s="16" t="s">
        <v>1315</v>
      </c>
      <c r="AT18" s="16" t="s">
        <v>71</v>
      </c>
      <c r="AU18" s="16" t="s">
        <v>1315</v>
      </c>
      <c r="AV18" s="16" t="s">
        <v>71</v>
      </c>
      <c r="AW18" s="16" t="s">
        <v>1315</v>
      </c>
      <c r="AX18" s="16" t="s">
        <v>71</v>
      </c>
      <c r="AY18" s="16" t="s">
        <v>1315</v>
      </c>
      <c r="AZ18" s="16" t="s">
        <v>71</v>
      </c>
      <c r="BA18" s="16" t="s">
        <v>1315</v>
      </c>
      <c r="BB18" s="16" t="s">
        <v>71</v>
      </c>
      <c r="BC18" s="16" t="s">
        <v>1315</v>
      </c>
      <c r="BD18" s="16" t="s">
        <v>71</v>
      </c>
      <c r="BE18" s="16" t="s">
        <v>1315</v>
      </c>
      <c r="BF18" s="16" t="s">
        <v>71</v>
      </c>
      <c r="BG18" s="16" t="s">
        <v>1315</v>
      </c>
      <c r="BH18" s="16" t="s">
        <v>71</v>
      </c>
      <c r="BI18" s="16" t="s">
        <v>1315</v>
      </c>
      <c r="BJ18" s="16" t="s">
        <v>71</v>
      </c>
      <c r="BK18" s="16" t="s">
        <v>1315</v>
      </c>
      <c r="BL18" s="16" t="s">
        <v>71</v>
      </c>
      <c r="BM18" s="16" t="s">
        <v>1315</v>
      </c>
      <c r="BN18" s="16" t="s">
        <v>71</v>
      </c>
      <c r="BO18" s="16" t="s">
        <v>1315</v>
      </c>
      <c r="BP18" s="16" t="s">
        <v>71</v>
      </c>
      <c r="BQ18" s="16" t="s">
        <v>1315</v>
      </c>
      <c r="BR18" s="16" t="s">
        <v>71</v>
      </c>
      <c r="BS18" s="16" t="s">
        <v>1315</v>
      </c>
      <c r="BT18" s="16" t="s">
        <v>71</v>
      </c>
      <c r="BU18" s="16" t="s">
        <v>1315</v>
      </c>
      <c r="BV18" s="16" t="s">
        <v>71</v>
      </c>
      <c r="BW18" s="16" t="s">
        <v>1315</v>
      </c>
      <c r="BX18" s="16" t="s">
        <v>71</v>
      </c>
      <c r="BY18" s="16" t="s">
        <v>1315</v>
      </c>
      <c r="BZ18" s="16" t="s">
        <v>71</v>
      </c>
      <c r="CA18" s="16" t="s">
        <v>1315</v>
      </c>
      <c r="CB18" s="16" t="s">
        <v>71</v>
      </c>
      <c r="CC18" s="16" t="s">
        <v>1315</v>
      </c>
      <c r="CD18" s="16" t="s">
        <v>71</v>
      </c>
      <c r="CE18" s="16" t="s">
        <v>1315</v>
      </c>
      <c r="CF18" s="16" t="s">
        <v>71</v>
      </c>
      <c r="CG18" s="16" t="s">
        <v>1315</v>
      </c>
      <c r="CH18" s="16" t="s">
        <v>71</v>
      </c>
      <c r="CI18" s="16" t="s">
        <v>1315</v>
      </c>
      <c r="CJ18" s="16" t="s">
        <v>71</v>
      </c>
      <c r="CK18" s="16" t="s">
        <v>1315</v>
      </c>
      <c r="CL18" s="16" t="s">
        <v>71</v>
      </c>
      <c r="CM18" s="16" t="s">
        <v>1315</v>
      </c>
      <c r="CN18" s="16" t="s">
        <v>71</v>
      </c>
      <c r="CO18" s="16" t="s">
        <v>1315</v>
      </c>
      <c r="CP18" s="16" t="s">
        <v>71</v>
      </c>
      <c r="CQ18" s="16" t="s">
        <v>1315</v>
      </c>
      <c r="CR18" s="16" t="s">
        <v>71</v>
      </c>
      <c r="CS18" s="16" t="s">
        <v>1315</v>
      </c>
      <c r="CT18" s="16" t="s">
        <v>71</v>
      </c>
      <c r="CU18" s="16" t="s">
        <v>1315</v>
      </c>
      <c r="CV18" s="16" t="s">
        <v>71</v>
      </c>
      <c r="CW18" s="16" t="s">
        <v>1315</v>
      </c>
      <c r="CX18" s="16" t="s">
        <v>71</v>
      </c>
      <c r="CY18" s="16" t="s">
        <v>1315</v>
      </c>
      <c r="CZ18" s="16" t="s">
        <v>71</v>
      </c>
      <c r="DA18" s="16" t="s">
        <v>1315</v>
      </c>
      <c r="DB18" s="16" t="s">
        <v>71</v>
      </c>
      <c r="DC18" s="16" t="s">
        <v>1315</v>
      </c>
      <c r="DD18" s="16" t="s">
        <v>71</v>
      </c>
      <c r="DE18" s="16" t="s">
        <v>1315</v>
      </c>
      <c r="DF18" s="16" t="s">
        <v>71</v>
      </c>
      <c r="DG18" s="16" t="s">
        <v>1315</v>
      </c>
      <c r="DH18" s="16" t="s">
        <v>71</v>
      </c>
    </row>
    <row r="19" spans="1:112" ht="24" customHeight="1">
      <c r="A19" s="17"/>
      <c r="B19" s="18">
        <v>1</v>
      </c>
      <c r="C19" s="19">
        <v>2</v>
      </c>
      <c r="D19" s="18">
        <v>3</v>
      </c>
      <c r="E19" s="20" t="s">
        <v>72</v>
      </c>
      <c r="F19" s="20" t="s">
        <v>73</v>
      </c>
      <c r="G19" s="20" t="s">
        <v>74</v>
      </c>
      <c r="H19" s="20" t="s">
        <v>75</v>
      </c>
      <c r="I19" s="20" t="s">
        <v>76</v>
      </c>
      <c r="J19" s="20" t="s">
        <v>77</v>
      </c>
      <c r="K19" s="20" t="s">
        <v>78</v>
      </c>
      <c r="L19" s="20" t="s">
        <v>79</v>
      </c>
      <c r="M19" s="20" t="s">
        <v>80</v>
      </c>
      <c r="N19" s="20" t="s">
        <v>81</v>
      </c>
      <c r="O19" s="20" t="s">
        <v>82</v>
      </c>
      <c r="P19" s="20" t="s">
        <v>83</v>
      </c>
      <c r="Q19" s="20" t="s">
        <v>84</v>
      </c>
      <c r="R19" s="20" t="s">
        <v>85</v>
      </c>
      <c r="S19" s="20" t="s">
        <v>86</v>
      </c>
      <c r="T19" s="20" t="s">
        <v>87</v>
      </c>
      <c r="U19" s="20" t="s">
        <v>88</v>
      </c>
      <c r="V19" s="20" t="s">
        <v>89</v>
      </c>
      <c r="W19" s="20" t="s">
        <v>90</v>
      </c>
      <c r="X19" s="20" t="s">
        <v>91</v>
      </c>
      <c r="Y19" s="20" t="s">
        <v>92</v>
      </c>
      <c r="Z19" s="20" t="s">
        <v>93</v>
      </c>
      <c r="AA19" s="20" t="s">
        <v>94</v>
      </c>
      <c r="AB19" s="20" t="s">
        <v>95</v>
      </c>
      <c r="AC19" s="20" t="s">
        <v>96</v>
      </c>
      <c r="AD19" s="20" t="s">
        <v>97</v>
      </c>
      <c r="AE19" s="20" t="s">
        <v>98</v>
      </c>
      <c r="AF19" s="20" t="s">
        <v>99</v>
      </c>
      <c r="AG19" s="20" t="s">
        <v>100</v>
      </c>
      <c r="AH19" s="20" t="s">
        <v>101</v>
      </c>
      <c r="AI19" s="20" t="s">
        <v>102</v>
      </c>
      <c r="AJ19" s="20" t="s">
        <v>103</v>
      </c>
      <c r="AK19" s="20" t="s">
        <v>104</v>
      </c>
      <c r="AL19" s="20" t="s">
        <v>105</v>
      </c>
      <c r="AM19" s="20" t="s">
        <v>106</v>
      </c>
      <c r="AN19" s="20" t="s">
        <v>107</v>
      </c>
      <c r="AO19" s="20" t="s">
        <v>108</v>
      </c>
      <c r="AP19" s="20" t="s">
        <v>109</v>
      </c>
      <c r="AQ19" s="20" t="s">
        <v>110</v>
      </c>
      <c r="AR19" s="20" t="s">
        <v>111</v>
      </c>
      <c r="AS19" s="20" t="s">
        <v>388</v>
      </c>
      <c r="AT19" s="20" t="s">
        <v>389</v>
      </c>
      <c r="AU19" s="20" t="s">
        <v>112</v>
      </c>
      <c r="AV19" s="20" t="s">
        <v>113</v>
      </c>
      <c r="AW19" s="20" t="s">
        <v>114</v>
      </c>
      <c r="AX19" s="20" t="s">
        <v>115</v>
      </c>
      <c r="AY19" s="20" t="s">
        <v>116</v>
      </c>
      <c r="AZ19" s="20" t="s">
        <v>117</v>
      </c>
      <c r="BA19" s="20" t="s">
        <v>118</v>
      </c>
      <c r="BB19" s="20" t="s">
        <v>119</v>
      </c>
      <c r="BC19" s="20" t="s">
        <v>120</v>
      </c>
      <c r="BD19" s="20" t="s">
        <v>121</v>
      </c>
      <c r="BE19" s="20" t="s">
        <v>122</v>
      </c>
      <c r="BF19" s="20" t="s">
        <v>123</v>
      </c>
      <c r="BG19" s="20" t="s">
        <v>124</v>
      </c>
      <c r="BH19" s="20" t="s">
        <v>125</v>
      </c>
      <c r="BI19" s="20" t="s">
        <v>126</v>
      </c>
      <c r="BJ19" s="20" t="s">
        <v>127</v>
      </c>
      <c r="BK19" s="20" t="s">
        <v>128</v>
      </c>
      <c r="BL19" s="20" t="s">
        <v>129</v>
      </c>
      <c r="BM19" s="20" t="s">
        <v>130</v>
      </c>
      <c r="BN19" s="20" t="s">
        <v>131</v>
      </c>
      <c r="BO19" s="20" t="s">
        <v>132</v>
      </c>
      <c r="BP19" s="20" t="s">
        <v>133</v>
      </c>
      <c r="BQ19" s="20" t="s">
        <v>134</v>
      </c>
      <c r="BR19" s="20" t="s">
        <v>135</v>
      </c>
      <c r="BS19" s="20" t="s">
        <v>136</v>
      </c>
      <c r="BT19" s="20" t="s">
        <v>137</v>
      </c>
      <c r="BU19" s="20" t="s">
        <v>138</v>
      </c>
      <c r="BV19" s="20" t="s">
        <v>139</v>
      </c>
      <c r="BW19" s="20" t="s">
        <v>140</v>
      </c>
      <c r="BX19" s="20" t="s">
        <v>141</v>
      </c>
      <c r="BY19" s="20" t="s">
        <v>142</v>
      </c>
      <c r="BZ19" s="20" t="s">
        <v>143</v>
      </c>
      <c r="CA19" s="20" t="s">
        <v>144</v>
      </c>
      <c r="CB19" s="20" t="s">
        <v>145</v>
      </c>
      <c r="CC19" s="20" t="s">
        <v>146</v>
      </c>
      <c r="CD19" s="20" t="s">
        <v>147</v>
      </c>
      <c r="CE19" s="20" t="s">
        <v>148</v>
      </c>
      <c r="CF19" s="20" t="s">
        <v>149</v>
      </c>
      <c r="CG19" s="20" t="s">
        <v>150</v>
      </c>
      <c r="CH19" s="20" t="s">
        <v>151</v>
      </c>
      <c r="CI19" s="20" t="s">
        <v>152</v>
      </c>
      <c r="CJ19" s="20" t="s">
        <v>153</v>
      </c>
      <c r="CK19" s="20" t="s">
        <v>154</v>
      </c>
      <c r="CL19" s="20" t="s">
        <v>155</v>
      </c>
      <c r="CM19" s="20" t="s">
        <v>156</v>
      </c>
      <c r="CN19" s="20" t="s">
        <v>157</v>
      </c>
      <c r="CO19" s="20" t="s">
        <v>158</v>
      </c>
      <c r="CP19" s="20" t="s">
        <v>159</v>
      </c>
      <c r="CQ19" s="20" t="s">
        <v>160</v>
      </c>
      <c r="CR19" s="20" t="s">
        <v>161</v>
      </c>
      <c r="CS19" s="20" t="s">
        <v>162</v>
      </c>
      <c r="CT19" s="20" t="s">
        <v>163</v>
      </c>
      <c r="CU19" s="20" t="s">
        <v>164</v>
      </c>
      <c r="CV19" s="20" t="s">
        <v>165</v>
      </c>
      <c r="CW19" s="20" t="s">
        <v>166</v>
      </c>
      <c r="CX19" s="20" t="s">
        <v>167</v>
      </c>
      <c r="CY19" s="20" t="s">
        <v>168</v>
      </c>
      <c r="CZ19" s="20" t="s">
        <v>169</v>
      </c>
      <c r="DA19" s="20" t="s">
        <v>170</v>
      </c>
      <c r="DB19" s="20" t="s">
        <v>171</v>
      </c>
      <c r="DC19" s="20">
        <v>9.1</v>
      </c>
      <c r="DD19" s="20">
        <v>9.1999999999999993</v>
      </c>
      <c r="DE19" s="20">
        <v>9.3000000000000007</v>
      </c>
      <c r="DF19" s="20">
        <v>9.4</v>
      </c>
      <c r="DG19" s="20">
        <v>10.1</v>
      </c>
      <c r="DH19" s="20">
        <v>10.199999999999999</v>
      </c>
    </row>
    <row r="20" spans="1:112" ht="37.5">
      <c r="A20" s="21"/>
      <c r="B20" s="22" t="s">
        <v>172</v>
      </c>
      <c r="C20" s="23" t="s">
        <v>173</v>
      </c>
      <c r="D20" s="24" t="s">
        <v>174</v>
      </c>
      <c r="E20" s="24">
        <f t="shared" ref="E20:AJ20" si="0">SUM(E21:E26)</f>
        <v>0</v>
      </c>
      <c r="F20" s="24">
        <f t="shared" si="0"/>
        <v>0</v>
      </c>
      <c r="G20" s="24">
        <f t="shared" si="0"/>
        <v>0</v>
      </c>
      <c r="H20" s="24">
        <f t="shared" si="0"/>
        <v>0</v>
      </c>
      <c r="I20" s="24">
        <f t="shared" si="0"/>
        <v>0</v>
      </c>
      <c r="J20" s="24">
        <f t="shared" si="0"/>
        <v>0</v>
      </c>
      <c r="K20" s="24">
        <f t="shared" si="0"/>
        <v>0</v>
      </c>
      <c r="L20" s="24">
        <f t="shared" si="0"/>
        <v>0</v>
      </c>
      <c r="M20" s="24">
        <f t="shared" si="0"/>
        <v>0</v>
      </c>
      <c r="N20" s="24">
        <f t="shared" si="0"/>
        <v>0</v>
      </c>
      <c r="O20" s="24">
        <f t="shared" si="0"/>
        <v>0</v>
      </c>
      <c r="P20" s="24">
        <f t="shared" si="0"/>
        <v>0</v>
      </c>
      <c r="Q20" s="24">
        <f t="shared" si="0"/>
        <v>0</v>
      </c>
      <c r="R20" s="24">
        <f t="shared" si="0"/>
        <v>0</v>
      </c>
      <c r="S20" s="24">
        <f t="shared" si="0"/>
        <v>0</v>
      </c>
      <c r="T20" s="24">
        <f t="shared" si="0"/>
        <v>0</v>
      </c>
      <c r="U20" s="24">
        <f t="shared" si="0"/>
        <v>0</v>
      </c>
      <c r="V20" s="24">
        <f t="shared" si="0"/>
        <v>0</v>
      </c>
      <c r="W20" s="24">
        <f t="shared" si="0"/>
        <v>0</v>
      </c>
      <c r="X20" s="24">
        <f t="shared" si="0"/>
        <v>0</v>
      </c>
      <c r="Y20" s="24">
        <f t="shared" si="0"/>
        <v>0</v>
      </c>
      <c r="Z20" s="24">
        <f t="shared" si="0"/>
        <v>0</v>
      </c>
      <c r="AA20" s="24">
        <f t="shared" si="0"/>
        <v>0</v>
      </c>
      <c r="AB20" s="24">
        <f t="shared" si="0"/>
        <v>0</v>
      </c>
      <c r="AC20" s="24">
        <f t="shared" si="0"/>
        <v>0</v>
      </c>
      <c r="AD20" s="24">
        <f t="shared" si="0"/>
        <v>0</v>
      </c>
      <c r="AE20" s="24">
        <f t="shared" si="0"/>
        <v>0</v>
      </c>
      <c r="AF20" s="24">
        <f t="shared" si="0"/>
        <v>0</v>
      </c>
      <c r="AG20" s="24">
        <f t="shared" si="0"/>
        <v>0</v>
      </c>
      <c r="AH20" s="24">
        <f t="shared" si="0"/>
        <v>0</v>
      </c>
      <c r="AI20" s="24">
        <f t="shared" si="0"/>
        <v>0</v>
      </c>
      <c r="AJ20" s="24">
        <f t="shared" si="0"/>
        <v>0</v>
      </c>
      <c r="AK20" s="24">
        <f t="shared" ref="AK20:BP20" si="1">SUM(AK21:AK26)</f>
        <v>6.78</v>
      </c>
      <c r="AL20" s="24">
        <f t="shared" si="1"/>
        <v>0</v>
      </c>
      <c r="AM20" s="24">
        <f t="shared" si="1"/>
        <v>1.675</v>
      </c>
      <c r="AN20" s="24">
        <f t="shared" si="1"/>
        <v>0</v>
      </c>
      <c r="AO20" s="24">
        <f t="shared" si="1"/>
        <v>0</v>
      </c>
      <c r="AP20" s="24">
        <f t="shared" si="1"/>
        <v>0</v>
      </c>
      <c r="AQ20" s="24">
        <f t="shared" si="1"/>
        <v>0</v>
      </c>
      <c r="AR20" s="24">
        <f t="shared" si="1"/>
        <v>0</v>
      </c>
      <c r="AS20" s="24">
        <f t="shared" si="1"/>
        <v>0</v>
      </c>
      <c r="AT20" s="24">
        <f t="shared" si="1"/>
        <v>0</v>
      </c>
      <c r="AU20" s="24">
        <f t="shared" si="1"/>
        <v>0</v>
      </c>
      <c r="AV20" s="24">
        <f t="shared" si="1"/>
        <v>0</v>
      </c>
      <c r="AW20" s="24">
        <f t="shared" si="1"/>
        <v>0</v>
      </c>
      <c r="AX20" s="24">
        <f t="shared" si="1"/>
        <v>0</v>
      </c>
      <c r="AY20" s="24">
        <f t="shared" si="1"/>
        <v>0</v>
      </c>
      <c r="AZ20" s="24">
        <f t="shared" si="1"/>
        <v>0</v>
      </c>
      <c r="BA20" s="24">
        <f t="shared" si="1"/>
        <v>0</v>
      </c>
      <c r="BB20" s="24">
        <f t="shared" si="1"/>
        <v>0</v>
      </c>
      <c r="BC20" s="24">
        <f t="shared" si="1"/>
        <v>0</v>
      </c>
      <c r="BD20" s="24">
        <f t="shared" si="1"/>
        <v>0</v>
      </c>
      <c r="BE20" s="24">
        <f t="shared" si="1"/>
        <v>0</v>
      </c>
      <c r="BF20" s="24">
        <f t="shared" si="1"/>
        <v>0</v>
      </c>
      <c r="BG20" s="24">
        <f t="shared" si="1"/>
        <v>0</v>
      </c>
      <c r="BH20" s="24">
        <f t="shared" si="1"/>
        <v>0</v>
      </c>
      <c r="BI20" s="24">
        <f t="shared" si="1"/>
        <v>0</v>
      </c>
      <c r="BJ20" s="24">
        <f t="shared" si="1"/>
        <v>0</v>
      </c>
      <c r="BK20" s="24">
        <f t="shared" si="1"/>
        <v>0</v>
      </c>
      <c r="BL20" s="24">
        <f t="shared" si="1"/>
        <v>0</v>
      </c>
      <c r="BM20" s="24">
        <f t="shared" si="1"/>
        <v>0</v>
      </c>
      <c r="BN20" s="24">
        <f t="shared" si="1"/>
        <v>0</v>
      </c>
      <c r="BO20" s="24">
        <f t="shared" si="1"/>
        <v>0</v>
      </c>
      <c r="BP20" s="24">
        <f t="shared" si="1"/>
        <v>0</v>
      </c>
      <c r="BQ20" s="24">
        <f t="shared" ref="BQ20:CV20" si="2">SUM(BQ21:BQ26)</f>
        <v>0</v>
      </c>
      <c r="BR20" s="24">
        <f t="shared" si="2"/>
        <v>0</v>
      </c>
      <c r="BS20" s="24">
        <f t="shared" si="2"/>
        <v>0</v>
      </c>
      <c r="BT20" s="24">
        <f t="shared" si="2"/>
        <v>0</v>
      </c>
      <c r="BU20" s="24">
        <f t="shared" si="2"/>
        <v>0</v>
      </c>
      <c r="BV20" s="24">
        <f t="shared" si="2"/>
        <v>0</v>
      </c>
      <c r="BW20" s="24">
        <f t="shared" si="2"/>
        <v>0</v>
      </c>
      <c r="BX20" s="24">
        <f t="shared" si="2"/>
        <v>0</v>
      </c>
      <c r="BY20" s="24">
        <f t="shared" si="2"/>
        <v>5</v>
      </c>
      <c r="BZ20" s="24">
        <f t="shared" si="2"/>
        <v>0</v>
      </c>
      <c r="CA20" s="24">
        <f t="shared" si="2"/>
        <v>0</v>
      </c>
      <c r="CB20" s="24">
        <f t="shared" si="2"/>
        <v>0</v>
      </c>
      <c r="CC20" s="24">
        <f t="shared" si="2"/>
        <v>0</v>
      </c>
      <c r="CD20" s="24">
        <f t="shared" si="2"/>
        <v>0</v>
      </c>
      <c r="CE20" s="24">
        <f t="shared" si="2"/>
        <v>0</v>
      </c>
      <c r="CF20" s="24">
        <f t="shared" si="2"/>
        <v>0</v>
      </c>
      <c r="CG20" s="24">
        <f t="shared" si="2"/>
        <v>0</v>
      </c>
      <c r="CH20" s="24">
        <f t="shared" si="2"/>
        <v>0</v>
      </c>
      <c r="CI20" s="24">
        <f t="shared" si="2"/>
        <v>0</v>
      </c>
      <c r="CJ20" s="24">
        <f t="shared" si="2"/>
        <v>0</v>
      </c>
      <c r="CK20" s="24">
        <f t="shared" si="2"/>
        <v>0</v>
      </c>
      <c r="CL20" s="24">
        <f t="shared" si="2"/>
        <v>0</v>
      </c>
      <c r="CM20" s="24">
        <f t="shared" si="2"/>
        <v>0</v>
      </c>
      <c r="CN20" s="24">
        <f t="shared" si="2"/>
        <v>0</v>
      </c>
      <c r="CO20" s="24">
        <f t="shared" si="2"/>
        <v>0</v>
      </c>
      <c r="CP20" s="24">
        <f t="shared" si="2"/>
        <v>0</v>
      </c>
      <c r="CQ20" s="24">
        <f t="shared" si="2"/>
        <v>0</v>
      </c>
      <c r="CR20" s="24">
        <f t="shared" si="2"/>
        <v>0</v>
      </c>
      <c r="CS20" s="24">
        <f t="shared" si="2"/>
        <v>0</v>
      </c>
      <c r="CT20" s="24">
        <f t="shared" si="2"/>
        <v>0</v>
      </c>
      <c r="CU20" s="24">
        <f t="shared" si="2"/>
        <v>0</v>
      </c>
      <c r="CV20" s="24">
        <f t="shared" si="2"/>
        <v>0</v>
      </c>
      <c r="CW20" s="56">
        <f t="shared" ref="CW20:DH20" si="3">SUM(CW21:CW26)</f>
        <v>867.75383193821597</v>
      </c>
      <c r="CX20" s="56">
        <f t="shared" si="3"/>
        <v>0</v>
      </c>
      <c r="CY20" s="56">
        <f t="shared" si="3"/>
        <v>0</v>
      </c>
      <c r="CZ20" s="56">
        <f t="shared" si="3"/>
        <v>0</v>
      </c>
      <c r="DA20" s="56">
        <f t="shared" si="3"/>
        <v>0</v>
      </c>
      <c r="DB20" s="56">
        <f t="shared" si="3"/>
        <v>0</v>
      </c>
      <c r="DC20" s="56">
        <f t="shared" si="3"/>
        <v>0</v>
      </c>
      <c r="DD20" s="56">
        <f t="shared" si="3"/>
        <v>0</v>
      </c>
      <c r="DE20" s="56">
        <f t="shared" si="3"/>
        <v>1.6864422399999999</v>
      </c>
      <c r="DF20" s="56">
        <f t="shared" si="3"/>
        <v>0</v>
      </c>
      <c r="DG20" s="24">
        <f t="shared" si="3"/>
        <v>0</v>
      </c>
      <c r="DH20" s="24">
        <f t="shared" si="3"/>
        <v>0</v>
      </c>
    </row>
    <row r="21" spans="1:112" ht="18.75">
      <c r="A21" s="21"/>
      <c r="B21" s="25" t="s">
        <v>175</v>
      </c>
      <c r="C21" s="26" t="s">
        <v>176</v>
      </c>
      <c r="D21" s="27" t="s">
        <v>174</v>
      </c>
      <c r="E21" s="27">
        <f t="shared" ref="E21:N26" si="4">SUMIF($A$29:$A$206,$B21,E$29:E$206)</f>
        <v>0</v>
      </c>
      <c r="F21" s="27">
        <f t="shared" si="4"/>
        <v>0</v>
      </c>
      <c r="G21" s="27">
        <f t="shared" si="4"/>
        <v>0</v>
      </c>
      <c r="H21" s="27">
        <f t="shared" si="4"/>
        <v>0</v>
      </c>
      <c r="I21" s="27">
        <f t="shared" si="4"/>
        <v>0</v>
      </c>
      <c r="J21" s="27">
        <f t="shared" si="4"/>
        <v>0</v>
      </c>
      <c r="K21" s="27">
        <f t="shared" si="4"/>
        <v>0</v>
      </c>
      <c r="L21" s="27">
        <f t="shared" si="4"/>
        <v>0</v>
      </c>
      <c r="M21" s="27">
        <f t="shared" si="4"/>
        <v>0</v>
      </c>
      <c r="N21" s="27">
        <f t="shared" si="4"/>
        <v>0</v>
      </c>
      <c r="O21" s="27">
        <f t="shared" ref="O21:X26" si="5">SUMIF($A$29:$A$206,$B21,O$29:O$206)</f>
        <v>0</v>
      </c>
      <c r="P21" s="27">
        <f t="shared" si="5"/>
        <v>0</v>
      </c>
      <c r="Q21" s="27">
        <f t="shared" si="5"/>
        <v>0</v>
      </c>
      <c r="R21" s="27">
        <f t="shared" si="5"/>
        <v>0</v>
      </c>
      <c r="S21" s="27">
        <f t="shared" si="5"/>
        <v>0</v>
      </c>
      <c r="T21" s="27">
        <f t="shared" si="5"/>
        <v>0</v>
      </c>
      <c r="U21" s="27">
        <f t="shared" si="5"/>
        <v>0</v>
      </c>
      <c r="V21" s="27">
        <f t="shared" si="5"/>
        <v>0</v>
      </c>
      <c r="W21" s="27">
        <f t="shared" si="5"/>
        <v>0</v>
      </c>
      <c r="X21" s="27">
        <f t="shared" si="5"/>
        <v>0</v>
      </c>
      <c r="Y21" s="27">
        <f t="shared" ref="Y21:AH26" si="6">SUMIF($A$29:$A$206,$B21,Y$29:Y$206)</f>
        <v>0</v>
      </c>
      <c r="Z21" s="27">
        <f t="shared" si="6"/>
        <v>0</v>
      </c>
      <c r="AA21" s="27">
        <f t="shared" si="6"/>
        <v>0</v>
      </c>
      <c r="AB21" s="27">
        <f t="shared" si="6"/>
        <v>0</v>
      </c>
      <c r="AC21" s="27">
        <f t="shared" si="6"/>
        <v>0</v>
      </c>
      <c r="AD21" s="27">
        <f t="shared" si="6"/>
        <v>0</v>
      </c>
      <c r="AE21" s="27">
        <f t="shared" si="6"/>
        <v>0</v>
      </c>
      <c r="AF21" s="27">
        <f t="shared" si="6"/>
        <v>0</v>
      </c>
      <c r="AG21" s="27">
        <f t="shared" si="6"/>
        <v>0</v>
      </c>
      <c r="AH21" s="27">
        <f t="shared" si="6"/>
        <v>0</v>
      </c>
      <c r="AI21" s="27">
        <f t="shared" ref="AI21:AR26" si="7">SUMIF($A$29:$A$206,$B21,AI$29:AI$206)</f>
        <v>0</v>
      </c>
      <c r="AJ21" s="27">
        <f t="shared" si="7"/>
        <v>0</v>
      </c>
      <c r="AK21" s="27">
        <f t="shared" si="7"/>
        <v>6.78</v>
      </c>
      <c r="AL21" s="27">
        <f t="shared" si="7"/>
        <v>0</v>
      </c>
      <c r="AM21" s="27">
        <f t="shared" si="7"/>
        <v>1.675</v>
      </c>
      <c r="AN21" s="27">
        <f t="shared" si="7"/>
        <v>0</v>
      </c>
      <c r="AO21" s="27">
        <f t="shared" si="7"/>
        <v>0</v>
      </c>
      <c r="AP21" s="27">
        <f t="shared" si="7"/>
        <v>0</v>
      </c>
      <c r="AQ21" s="27">
        <f t="shared" si="7"/>
        <v>0</v>
      </c>
      <c r="AR21" s="27">
        <f t="shared" si="7"/>
        <v>0</v>
      </c>
      <c r="AS21" s="27">
        <f t="shared" ref="AS21:BB26" si="8">SUMIF($A$29:$A$206,$B21,AS$29:AS$206)</f>
        <v>0</v>
      </c>
      <c r="AT21" s="27">
        <f t="shared" si="8"/>
        <v>0</v>
      </c>
      <c r="AU21" s="27">
        <f t="shared" si="8"/>
        <v>0</v>
      </c>
      <c r="AV21" s="27">
        <f t="shared" si="8"/>
        <v>0</v>
      </c>
      <c r="AW21" s="27">
        <f t="shared" si="8"/>
        <v>0</v>
      </c>
      <c r="AX21" s="27">
        <f t="shared" si="8"/>
        <v>0</v>
      </c>
      <c r="AY21" s="27">
        <f t="shared" si="8"/>
        <v>0</v>
      </c>
      <c r="AZ21" s="27">
        <f t="shared" si="8"/>
        <v>0</v>
      </c>
      <c r="BA21" s="27">
        <f t="shared" si="8"/>
        <v>0</v>
      </c>
      <c r="BB21" s="27">
        <f t="shared" si="8"/>
        <v>0</v>
      </c>
      <c r="BC21" s="27">
        <f t="shared" ref="BC21:BL26" si="9">SUMIF($A$29:$A$206,$B21,BC$29:BC$206)</f>
        <v>0</v>
      </c>
      <c r="BD21" s="27">
        <f t="shared" si="9"/>
        <v>0</v>
      </c>
      <c r="BE21" s="27">
        <f t="shared" si="9"/>
        <v>0</v>
      </c>
      <c r="BF21" s="27">
        <f t="shared" si="9"/>
        <v>0</v>
      </c>
      <c r="BG21" s="27">
        <f t="shared" si="9"/>
        <v>0</v>
      </c>
      <c r="BH21" s="27">
        <f t="shared" si="9"/>
        <v>0</v>
      </c>
      <c r="BI21" s="27">
        <f t="shared" si="9"/>
        <v>0</v>
      </c>
      <c r="BJ21" s="27">
        <f t="shared" si="9"/>
        <v>0</v>
      </c>
      <c r="BK21" s="27">
        <f t="shared" si="9"/>
        <v>0</v>
      </c>
      <c r="BL21" s="27">
        <f t="shared" si="9"/>
        <v>0</v>
      </c>
      <c r="BM21" s="27">
        <f t="shared" ref="BM21:BV26" si="10">SUMIF($A$29:$A$206,$B21,BM$29:BM$206)</f>
        <v>0</v>
      </c>
      <c r="BN21" s="27">
        <f t="shared" si="10"/>
        <v>0</v>
      </c>
      <c r="BO21" s="27">
        <f t="shared" si="10"/>
        <v>0</v>
      </c>
      <c r="BP21" s="27">
        <f t="shared" si="10"/>
        <v>0</v>
      </c>
      <c r="BQ21" s="27">
        <f t="shared" si="10"/>
        <v>0</v>
      </c>
      <c r="BR21" s="27">
        <f t="shared" si="10"/>
        <v>0</v>
      </c>
      <c r="BS21" s="27">
        <f t="shared" si="10"/>
        <v>0</v>
      </c>
      <c r="BT21" s="27">
        <f t="shared" si="10"/>
        <v>0</v>
      </c>
      <c r="BU21" s="27">
        <f t="shared" si="10"/>
        <v>0</v>
      </c>
      <c r="BV21" s="27">
        <f t="shared" si="10"/>
        <v>0</v>
      </c>
      <c r="BW21" s="27">
        <f t="shared" ref="BW21:CF26" si="11">SUMIF($A$29:$A$206,$B21,BW$29:BW$206)</f>
        <v>0</v>
      </c>
      <c r="BX21" s="27">
        <f t="shared" si="11"/>
        <v>0</v>
      </c>
      <c r="BY21" s="27">
        <f t="shared" si="11"/>
        <v>5</v>
      </c>
      <c r="BZ21" s="27">
        <f t="shared" si="11"/>
        <v>0</v>
      </c>
      <c r="CA21" s="27">
        <f t="shared" si="11"/>
        <v>0</v>
      </c>
      <c r="CB21" s="27">
        <f t="shared" si="11"/>
        <v>0</v>
      </c>
      <c r="CC21" s="27">
        <f t="shared" si="11"/>
        <v>0</v>
      </c>
      <c r="CD21" s="27">
        <f t="shared" si="11"/>
        <v>0</v>
      </c>
      <c r="CE21" s="27">
        <f t="shared" si="11"/>
        <v>0</v>
      </c>
      <c r="CF21" s="27">
        <f t="shared" si="11"/>
        <v>0</v>
      </c>
      <c r="CG21" s="27">
        <f t="shared" ref="CG21:CP26" si="12">SUMIF($A$29:$A$206,$B21,CG$29:CG$206)</f>
        <v>0</v>
      </c>
      <c r="CH21" s="27">
        <f t="shared" si="12"/>
        <v>0</v>
      </c>
      <c r="CI21" s="27">
        <f t="shared" si="12"/>
        <v>0</v>
      </c>
      <c r="CJ21" s="27">
        <f t="shared" si="12"/>
        <v>0</v>
      </c>
      <c r="CK21" s="27">
        <f t="shared" si="12"/>
        <v>0</v>
      </c>
      <c r="CL21" s="27">
        <f t="shared" si="12"/>
        <v>0</v>
      </c>
      <c r="CM21" s="27">
        <f t="shared" si="12"/>
        <v>0</v>
      </c>
      <c r="CN21" s="27">
        <f t="shared" si="12"/>
        <v>0</v>
      </c>
      <c r="CO21" s="27">
        <f t="shared" si="12"/>
        <v>0</v>
      </c>
      <c r="CP21" s="27">
        <f t="shared" si="12"/>
        <v>0</v>
      </c>
      <c r="CQ21" s="27">
        <f t="shared" ref="CQ21:CZ26" si="13">SUMIF($A$29:$A$206,$B21,CQ$29:CQ$206)</f>
        <v>0</v>
      </c>
      <c r="CR21" s="27">
        <f t="shared" si="13"/>
        <v>0</v>
      </c>
      <c r="CS21" s="27">
        <f t="shared" si="13"/>
        <v>0</v>
      </c>
      <c r="CT21" s="27">
        <f t="shared" si="13"/>
        <v>0</v>
      </c>
      <c r="CU21" s="27">
        <f t="shared" si="13"/>
        <v>0</v>
      </c>
      <c r="CV21" s="27">
        <f t="shared" si="13"/>
        <v>0</v>
      </c>
      <c r="CW21" s="27">
        <f t="shared" si="13"/>
        <v>0</v>
      </c>
      <c r="CX21" s="27">
        <f t="shared" si="13"/>
        <v>0</v>
      </c>
      <c r="CY21" s="27">
        <f t="shared" si="13"/>
        <v>0</v>
      </c>
      <c r="CZ21" s="27">
        <f t="shared" si="13"/>
        <v>0</v>
      </c>
      <c r="DA21" s="27">
        <f t="shared" ref="DA21:DH26" si="14">SUMIF($A$29:$A$206,$B21,DA$29:DA$206)</f>
        <v>0</v>
      </c>
      <c r="DB21" s="27">
        <f t="shared" si="14"/>
        <v>0</v>
      </c>
      <c r="DC21" s="27">
        <f t="shared" si="14"/>
        <v>0</v>
      </c>
      <c r="DD21" s="27">
        <f t="shared" si="14"/>
        <v>0</v>
      </c>
      <c r="DE21" s="27">
        <f t="shared" si="14"/>
        <v>0</v>
      </c>
      <c r="DF21" s="27">
        <f t="shared" si="14"/>
        <v>0</v>
      </c>
      <c r="DG21" s="27">
        <f t="shared" si="14"/>
        <v>0</v>
      </c>
      <c r="DH21" s="27">
        <f t="shared" si="14"/>
        <v>0</v>
      </c>
    </row>
    <row r="22" spans="1:112" ht="37.5">
      <c r="A22" s="21"/>
      <c r="B22" s="28" t="s">
        <v>177</v>
      </c>
      <c r="C22" s="29" t="s">
        <v>178</v>
      </c>
      <c r="D22" s="30" t="s">
        <v>174</v>
      </c>
      <c r="E22" s="30">
        <f t="shared" si="4"/>
        <v>0</v>
      </c>
      <c r="F22" s="30">
        <f t="shared" si="4"/>
        <v>0</v>
      </c>
      <c r="G22" s="30">
        <f t="shared" si="4"/>
        <v>0</v>
      </c>
      <c r="H22" s="30">
        <f t="shared" si="4"/>
        <v>0</v>
      </c>
      <c r="I22" s="30">
        <f t="shared" si="4"/>
        <v>0</v>
      </c>
      <c r="J22" s="30">
        <f t="shared" si="4"/>
        <v>0</v>
      </c>
      <c r="K22" s="30">
        <f t="shared" si="4"/>
        <v>0</v>
      </c>
      <c r="L22" s="30">
        <f t="shared" si="4"/>
        <v>0</v>
      </c>
      <c r="M22" s="30">
        <f t="shared" si="4"/>
        <v>0</v>
      </c>
      <c r="N22" s="30">
        <f t="shared" si="4"/>
        <v>0</v>
      </c>
      <c r="O22" s="30">
        <f t="shared" si="5"/>
        <v>0</v>
      </c>
      <c r="P22" s="30">
        <f t="shared" si="5"/>
        <v>0</v>
      </c>
      <c r="Q22" s="30">
        <f t="shared" si="5"/>
        <v>0</v>
      </c>
      <c r="R22" s="30">
        <f t="shared" si="5"/>
        <v>0</v>
      </c>
      <c r="S22" s="30">
        <f t="shared" si="5"/>
        <v>0</v>
      </c>
      <c r="T22" s="30">
        <f t="shared" si="5"/>
        <v>0</v>
      </c>
      <c r="U22" s="30">
        <f t="shared" si="5"/>
        <v>0</v>
      </c>
      <c r="V22" s="30">
        <f t="shared" si="5"/>
        <v>0</v>
      </c>
      <c r="W22" s="30">
        <f t="shared" si="5"/>
        <v>0</v>
      </c>
      <c r="X22" s="30">
        <f t="shared" si="5"/>
        <v>0</v>
      </c>
      <c r="Y22" s="30">
        <f t="shared" si="6"/>
        <v>0</v>
      </c>
      <c r="Z22" s="30">
        <f t="shared" si="6"/>
        <v>0</v>
      </c>
      <c r="AA22" s="30">
        <f t="shared" si="6"/>
        <v>0</v>
      </c>
      <c r="AB22" s="30">
        <f t="shared" si="6"/>
        <v>0</v>
      </c>
      <c r="AC22" s="30">
        <f t="shared" si="6"/>
        <v>0</v>
      </c>
      <c r="AD22" s="30">
        <f t="shared" si="6"/>
        <v>0</v>
      </c>
      <c r="AE22" s="30">
        <f t="shared" si="6"/>
        <v>0</v>
      </c>
      <c r="AF22" s="30">
        <f t="shared" si="6"/>
        <v>0</v>
      </c>
      <c r="AG22" s="30">
        <f t="shared" si="6"/>
        <v>0</v>
      </c>
      <c r="AH22" s="30">
        <f t="shared" si="6"/>
        <v>0</v>
      </c>
      <c r="AI22" s="30">
        <f t="shared" si="7"/>
        <v>0</v>
      </c>
      <c r="AJ22" s="30">
        <f t="shared" si="7"/>
        <v>0</v>
      </c>
      <c r="AK22" s="30">
        <f t="shared" si="7"/>
        <v>0</v>
      </c>
      <c r="AL22" s="30">
        <f t="shared" si="7"/>
        <v>0</v>
      </c>
      <c r="AM22" s="30">
        <f t="shared" si="7"/>
        <v>0</v>
      </c>
      <c r="AN22" s="30">
        <f t="shared" si="7"/>
        <v>0</v>
      </c>
      <c r="AO22" s="30">
        <f t="shared" si="7"/>
        <v>0</v>
      </c>
      <c r="AP22" s="30">
        <f t="shared" si="7"/>
        <v>0</v>
      </c>
      <c r="AQ22" s="30">
        <f t="shared" si="7"/>
        <v>0</v>
      </c>
      <c r="AR22" s="30">
        <f t="shared" si="7"/>
        <v>0</v>
      </c>
      <c r="AS22" s="30">
        <f t="shared" si="8"/>
        <v>0</v>
      </c>
      <c r="AT22" s="30">
        <f t="shared" si="8"/>
        <v>0</v>
      </c>
      <c r="AU22" s="30">
        <f t="shared" si="8"/>
        <v>0</v>
      </c>
      <c r="AV22" s="30">
        <f t="shared" si="8"/>
        <v>0</v>
      </c>
      <c r="AW22" s="30">
        <f t="shared" si="8"/>
        <v>0</v>
      </c>
      <c r="AX22" s="30">
        <f t="shared" si="8"/>
        <v>0</v>
      </c>
      <c r="AY22" s="30">
        <f t="shared" si="8"/>
        <v>0</v>
      </c>
      <c r="AZ22" s="30">
        <f t="shared" si="8"/>
        <v>0</v>
      </c>
      <c r="BA22" s="30">
        <f t="shared" si="8"/>
        <v>0</v>
      </c>
      <c r="BB22" s="30">
        <f t="shared" si="8"/>
        <v>0</v>
      </c>
      <c r="BC22" s="30">
        <f t="shared" si="9"/>
        <v>0</v>
      </c>
      <c r="BD22" s="30">
        <f t="shared" si="9"/>
        <v>0</v>
      </c>
      <c r="BE22" s="30">
        <f t="shared" si="9"/>
        <v>0</v>
      </c>
      <c r="BF22" s="30">
        <f t="shared" si="9"/>
        <v>0</v>
      </c>
      <c r="BG22" s="30">
        <f t="shared" si="9"/>
        <v>0</v>
      </c>
      <c r="BH22" s="30">
        <f t="shared" si="9"/>
        <v>0</v>
      </c>
      <c r="BI22" s="30">
        <f t="shared" si="9"/>
        <v>0</v>
      </c>
      <c r="BJ22" s="30">
        <f t="shared" si="9"/>
        <v>0</v>
      </c>
      <c r="BK22" s="30">
        <f t="shared" si="9"/>
        <v>0</v>
      </c>
      <c r="BL22" s="30">
        <f t="shared" si="9"/>
        <v>0</v>
      </c>
      <c r="BM22" s="30">
        <f t="shared" si="10"/>
        <v>0</v>
      </c>
      <c r="BN22" s="30">
        <f t="shared" si="10"/>
        <v>0</v>
      </c>
      <c r="BO22" s="30">
        <f t="shared" si="10"/>
        <v>0</v>
      </c>
      <c r="BP22" s="30">
        <f t="shared" si="10"/>
        <v>0</v>
      </c>
      <c r="BQ22" s="30">
        <f t="shared" si="10"/>
        <v>0</v>
      </c>
      <c r="BR22" s="30">
        <f t="shared" si="10"/>
        <v>0</v>
      </c>
      <c r="BS22" s="30">
        <f t="shared" si="10"/>
        <v>0</v>
      </c>
      <c r="BT22" s="30">
        <f t="shared" si="10"/>
        <v>0</v>
      </c>
      <c r="BU22" s="30">
        <f t="shared" si="10"/>
        <v>0</v>
      </c>
      <c r="BV22" s="30">
        <f t="shared" si="10"/>
        <v>0</v>
      </c>
      <c r="BW22" s="30">
        <f t="shared" si="11"/>
        <v>0</v>
      </c>
      <c r="BX22" s="30">
        <f t="shared" si="11"/>
        <v>0</v>
      </c>
      <c r="BY22" s="30">
        <f t="shared" si="11"/>
        <v>0</v>
      </c>
      <c r="BZ22" s="30">
        <f t="shared" si="11"/>
        <v>0</v>
      </c>
      <c r="CA22" s="30">
        <f t="shared" si="11"/>
        <v>0</v>
      </c>
      <c r="CB22" s="30">
        <f t="shared" si="11"/>
        <v>0</v>
      </c>
      <c r="CC22" s="30">
        <f t="shared" si="11"/>
        <v>0</v>
      </c>
      <c r="CD22" s="30">
        <f t="shared" si="11"/>
        <v>0</v>
      </c>
      <c r="CE22" s="30">
        <f t="shared" si="11"/>
        <v>0</v>
      </c>
      <c r="CF22" s="30">
        <f t="shared" si="11"/>
        <v>0</v>
      </c>
      <c r="CG22" s="30">
        <f t="shared" si="12"/>
        <v>0</v>
      </c>
      <c r="CH22" s="30">
        <f t="shared" si="12"/>
        <v>0</v>
      </c>
      <c r="CI22" s="30">
        <f t="shared" si="12"/>
        <v>0</v>
      </c>
      <c r="CJ22" s="30">
        <f t="shared" si="12"/>
        <v>0</v>
      </c>
      <c r="CK22" s="30">
        <f t="shared" si="12"/>
        <v>0</v>
      </c>
      <c r="CL22" s="30">
        <f t="shared" si="12"/>
        <v>0</v>
      </c>
      <c r="CM22" s="30">
        <f t="shared" si="12"/>
        <v>0</v>
      </c>
      <c r="CN22" s="30">
        <f t="shared" si="12"/>
        <v>0</v>
      </c>
      <c r="CO22" s="30">
        <f t="shared" si="12"/>
        <v>0</v>
      </c>
      <c r="CP22" s="30">
        <f t="shared" si="12"/>
        <v>0</v>
      </c>
      <c r="CQ22" s="30">
        <f t="shared" si="13"/>
        <v>0</v>
      </c>
      <c r="CR22" s="30">
        <f t="shared" si="13"/>
        <v>0</v>
      </c>
      <c r="CS22" s="30">
        <f t="shared" si="13"/>
        <v>0</v>
      </c>
      <c r="CT22" s="30">
        <f t="shared" si="13"/>
        <v>0</v>
      </c>
      <c r="CU22" s="30">
        <f t="shared" si="13"/>
        <v>0</v>
      </c>
      <c r="CV22" s="30">
        <f t="shared" si="13"/>
        <v>0</v>
      </c>
      <c r="CW22" s="57">
        <f t="shared" si="13"/>
        <v>297.60383193821599</v>
      </c>
      <c r="CX22" s="30">
        <f t="shared" si="13"/>
        <v>0</v>
      </c>
      <c r="CY22" s="30">
        <f t="shared" si="13"/>
        <v>0</v>
      </c>
      <c r="CZ22" s="30">
        <f t="shared" si="13"/>
        <v>0</v>
      </c>
      <c r="DA22" s="30">
        <f t="shared" si="14"/>
        <v>0</v>
      </c>
      <c r="DB22" s="30">
        <f t="shared" si="14"/>
        <v>0</v>
      </c>
      <c r="DC22" s="30">
        <f t="shared" si="14"/>
        <v>0</v>
      </c>
      <c r="DD22" s="30">
        <f t="shared" si="14"/>
        <v>0</v>
      </c>
      <c r="DE22" s="30">
        <f t="shared" si="14"/>
        <v>0</v>
      </c>
      <c r="DF22" s="30">
        <f t="shared" si="14"/>
        <v>0</v>
      </c>
      <c r="DG22" s="30">
        <f t="shared" si="14"/>
        <v>0</v>
      </c>
      <c r="DH22" s="30">
        <f t="shared" si="14"/>
        <v>0</v>
      </c>
    </row>
    <row r="23" spans="1:112" ht="75">
      <c r="A23" s="21"/>
      <c r="B23" s="25" t="s">
        <v>179</v>
      </c>
      <c r="C23" s="31" t="s">
        <v>180</v>
      </c>
      <c r="D23" s="27" t="s">
        <v>174</v>
      </c>
      <c r="E23" s="27">
        <f t="shared" si="4"/>
        <v>0</v>
      </c>
      <c r="F23" s="27">
        <f t="shared" si="4"/>
        <v>0</v>
      </c>
      <c r="G23" s="27">
        <f t="shared" si="4"/>
        <v>0</v>
      </c>
      <c r="H23" s="27">
        <f t="shared" si="4"/>
        <v>0</v>
      </c>
      <c r="I23" s="27">
        <f t="shared" si="4"/>
        <v>0</v>
      </c>
      <c r="J23" s="27">
        <f t="shared" si="4"/>
        <v>0</v>
      </c>
      <c r="K23" s="27">
        <f t="shared" si="4"/>
        <v>0</v>
      </c>
      <c r="L23" s="27">
        <f t="shared" si="4"/>
        <v>0</v>
      </c>
      <c r="M23" s="27">
        <f t="shared" si="4"/>
        <v>0</v>
      </c>
      <c r="N23" s="27">
        <f t="shared" si="4"/>
        <v>0</v>
      </c>
      <c r="O23" s="27">
        <f t="shared" si="5"/>
        <v>0</v>
      </c>
      <c r="P23" s="27">
        <f t="shared" si="5"/>
        <v>0</v>
      </c>
      <c r="Q23" s="27">
        <f t="shared" si="5"/>
        <v>0</v>
      </c>
      <c r="R23" s="27">
        <f t="shared" si="5"/>
        <v>0</v>
      </c>
      <c r="S23" s="27">
        <f t="shared" si="5"/>
        <v>0</v>
      </c>
      <c r="T23" s="27">
        <f t="shared" si="5"/>
        <v>0</v>
      </c>
      <c r="U23" s="27">
        <f t="shared" si="5"/>
        <v>0</v>
      </c>
      <c r="V23" s="27">
        <f t="shared" si="5"/>
        <v>0</v>
      </c>
      <c r="W23" s="27">
        <f t="shared" si="5"/>
        <v>0</v>
      </c>
      <c r="X23" s="27">
        <f t="shared" si="5"/>
        <v>0</v>
      </c>
      <c r="Y23" s="27">
        <f t="shared" si="6"/>
        <v>0</v>
      </c>
      <c r="Z23" s="27">
        <f t="shared" si="6"/>
        <v>0</v>
      </c>
      <c r="AA23" s="27">
        <f t="shared" si="6"/>
        <v>0</v>
      </c>
      <c r="AB23" s="27">
        <f t="shared" si="6"/>
        <v>0</v>
      </c>
      <c r="AC23" s="27">
        <f t="shared" si="6"/>
        <v>0</v>
      </c>
      <c r="AD23" s="27">
        <f t="shared" si="6"/>
        <v>0</v>
      </c>
      <c r="AE23" s="27">
        <f t="shared" si="6"/>
        <v>0</v>
      </c>
      <c r="AF23" s="27">
        <f t="shared" si="6"/>
        <v>0</v>
      </c>
      <c r="AG23" s="27">
        <f t="shared" si="6"/>
        <v>0</v>
      </c>
      <c r="AH23" s="27">
        <f t="shared" si="6"/>
        <v>0</v>
      </c>
      <c r="AI23" s="27">
        <f t="shared" si="7"/>
        <v>0</v>
      </c>
      <c r="AJ23" s="27">
        <f t="shared" si="7"/>
        <v>0</v>
      </c>
      <c r="AK23" s="27">
        <f t="shared" si="7"/>
        <v>0</v>
      </c>
      <c r="AL23" s="27">
        <f t="shared" si="7"/>
        <v>0</v>
      </c>
      <c r="AM23" s="27">
        <f t="shared" si="7"/>
        <v>0</v>
      </c>
      <c r="AN23" s="27">
        <f t="shared" si="7"/>
        <v>0</v>
      </c>
      <c r="AO23" s="27">
        <f t="shared" si="7"/>
        <v>0</v>
      </c>
      <c r="AP23" s="27">
        <f t="shared" si="7"/>
        <v>0</v>
      </c>
      <c r="AQ23" s="27">
        <f t="shared" si="7"/>
        <v>0</v>
      </c>
      <c r="AR23" s="27">
        <f t="shared" si="7"/>
        <v>0</v>
      </c>
      <c r="AS23" s="27">
        <f t="shared" si="8"/>
        <v>0</v>
      </c>
      <c r="AT23" s="27">
        <f t="shared" si="8"/>
        <v>0</v>
      </c>
      <c r="AU23" s="27">
        <f t="shared" si="8"/>
        <v>0</v>
      </c>
      <c r="AV23" s="27">
        <f t="shared" si="8"/>
        <v>0</v>
      </c>
      <c r="AW23" s="27">
        <f t="shared" si="8"/>
        <v>0</v>
      </c>
      <c r="AX23" s="27">
        <f t="shared" si="8"/>
        <v>0</v>
      </c>
      <c r="AY23" s="27">
        <f t="shared" si="8"/>
        <v>0</v>
      </c>
      <c r="AZ23" s="27">
        <f t="shared" si="8"/>
        <v>0</v>
      </c>
      <c r="BA23" s="27">
        <f t="shared" si="8"/>
        <v>0</v>
      </c>
      <c r="BB23" s="27">
        <f t="shared" si="8"/>
        <v>0</v>
      </c>
      <c r="BC23" s="27">
        <f t="shared" si="9"/>
        <v>0</v>
      </c>
      <c r="BD23" s="27">
        <f t="shared" si="9"/>
        <v>0</v>
      </c>
      <c r="BE23" s="27">
        <f t="shared" si="9"/>
        <v>0</v>
      </c>
      <c r="BF23" s="27">
        <f t="shared" si="9"/>
        <v>0</v>
      </c>
      <c r="BG23" s="27">
        <f t="shared" si="9"/>
        <v>0</v>
      </c>
      <c r="BH23" s="27">
        <f t="shared" si="9"/>
        <v>0</v>
      </c>
      <c r="BI23" s="27">
        <f t="shared" si="9"/>
        <v>0</v>
      </c>
      <c r="BJ23" s="27">
        <f t="shared" si="9"/>
        <v>0</v>
      </c>
      <c r="BK23" s="27">
        <f t="shared" si="9"/>
        <v>0</v>
      </c>
      <c r="BL23" s="27">
        <f t="shared" si="9"/>
        <v>0</v>
      </c>
      <c r="BM23" s="27">
        <f t="shared" si="10"/>
        <v>0</v>
      </c>
      <c r="BN23" s="27">
        <f t="shared" si="10"/>
        <v>0</v>
      </c>
      <c r="BO23" s="27">
        <f t="shared" si="10"/>
        <v>0</v>
      </c>
      <c r="BP23" s="27">
        <f t="shared" si="10"/>
        <v>0</v>
      </c>
      <c r="BQ23" s="27">
        <f t="shared" si="10"/>
        <v>0</v>
      </c>
      <c r="BR23" s="27">
        <f t="shared" si="10"/>
        <v>0</v>
      </c>
      <c r="BS23" s="27">
        <f t="shared" si="10"/>
        <v>0</v>
      </c>
      <c r="BT23" s="27">
        <f t="shared" si="10"/>
        <v>0</v>
      </c>
      <c r="BU23" s="27">
        <f t="shared" si="10"/>
        <v>0</v>
      </c>
      <c r="BV23" s="27">
        <f t="shared" si="10"/>
        <v>0</v>
      </c>
      <c r="BW23" s="27">
        <f t="shared" si="11"/>
        <v>0</v>
      </c>
      <c r="BX23" s="27">
        <f t="shared" si="11"/>
        <v>0</v>
      </c>
      <c r="BY23" s="27">
        <f t="shared" si="11"/>
        <v>0</v>
      </c>
      <c r="BZ23" s="27">
        <f t="shared" si="11"/>
        <v>0</v>
      </c>
      <c r="CA23" s="27">
        <f t="shared" si="11"/>
        <v>0</v>
      </c>
      <c r="CB23" s="27">
        <f t="shared" si="11"/>
        <v>0</v>
      </c>
      <c r="CC23" s="27">
        <f t="shared" si="11"/>
        <v>0</v>
      </c>
      <c r="CD23" s="27">
        <f t="shared" si="11"/>
        <v>0</v>
      </c>
      <c r="CE23" s="27">
        <f t="shared" si="11"/>
        <v>0</v>
      </c>
      <c r="CF23" s="27">
        <f t="shared" si="11"/>
        <v>0</v>
      </c>
      <c r="CG23" s="27">
        <f t="shared" si="12"/>
        <v>0</v>
      </c>
      <c r="CH23" s="27">
        <f t="shared" si="12"/>
        <v>0</v>
      </c>
      <c r="CI23" s="27">
        <f t="shared" si="12"/>
        <v>0</v>
      </c>
      <c r="CJ23" s="27">
        <f t="shared" si="12"/>
        <v>0</v>
      </c>
      <c r="CK23" s="27">
        <f t="shared" si="12"/>
        <v>0</v>
      </c>
      <c r="CL23" s="27">
        <f t="shared" si="12"/>
        <v>0</v>
      </c>
      <c r="CM23" s="27">
        <f t="shared" si="12"/>
        <v>0</v>
      </c>
      <c r="CN23" s="27">
        <f t="shared" si="12"/>
        <v>0</v>
      </c>
      <c r="CO23" s="27">
        <f t="shared" si="12"/>
        <v>0</v>
      </c>
      <c r="CP23" s="27">
        <f t="shared" si="12"/>
        <v>0</v>
      </c>
      <c r="CQ23" s="27">
        <f t="shared" si="13"/>
        <v>0</v>
      </c>
      <c r="CR23" s="27">
        <f t="shared" si="13"/>
        <v>0</v>
      </c>
      <c r="CS23" s="27">
        <f t="shared" si="13"/>
        <v>0</v>
      </c>
      <c r="CT23" s="27">
        <f t="shared" si="13"/>
        <v>0</v>
      </c>
      <c r="CU23" s="27">
        <f t="shared" si="13"/>
        <v>0</v>
      </c>
      <c r="CV23" s="27">
        <f t="shared" si="13"/>
        <v>0</v>
      </c>
      <c r="CW23" s="27">
        <f t="shared" si="13"/>
        <v>570.15</v>
      </c>
      <c r="CX23" s="27">
        <f t="shared" si="13"/>
        <v>0</v>
      </c>
      <c r="CY23" s="27">
        <f t="shared" si="13"/>
        <v>0</v>
      </c>
      <c r="CZ23" s="27">
        <f t="shared" si="13"/>
        <v>0</v>
      </c>
      <c r="DA23" s="27">
        <f t="shared" si="14"/>
        <v>0</v>
      </c>
      <c r="DB23" s="27">
        <f t="shared" si="14"/>
        <v>0</v>
      </c>
      <c r="DC23" s="27">
        <f t="shared" si="14"/>
        <v>0</v>
      </c>
      <c r="DD23" s="27">
        <f t="shared" si="14"/>
        <v>0</v>
      </c>
      <c r="DE23" s="27">
        <f t="shared" si="14"/>
        <v>0</v>
      </c>
      <c r="DF23" s="27">
        <f t="shared" si="14"/>
        <v>0</v>
      </c>
      <c r="DG23" s="27">
        <f t="shared" si="14"/>
        <v>0</v>
      </c>
      <c r="DH23" s="27">
        <f t="shared" si="14"/>
        <v>0</v>
      </c>
    </row>
    <row r="24" spans="1:112" ht="37.5">
      <c r="A24" s="21"/>
      <c r="B24" s="28" t="s">
        <v>181</v>
      </c>
      <c r="C24" s="29" t="s">
        <v>182</v>
      </c>
      <c r="D24" s="30" t="s">
        <v>174</v>
      </c>
      <c r="E24" s="30">
        <f t="shared" si="4"/>
        <v>0</v>
      </c>
      <c r="F24" s="30">
        <f t="shared" si="4"/>
        <v>0</v>
      </c>
      <c r="G24" s="30">
        <f t="shared" si="4"/>
        <v>0</v>
      </c>
      <c r="H24" s="30">
        <f t="shared" si="4"/>
        <v>0</v>
      </c>
      <c r="I24" s="30">
        <f t="shared" si="4"/>
        <v>0</v>
      </c>
      <c r="J24" s="30">
        <f t="shared" si="4"/>
        <v>0</v>
      </c>
      <c r="K24" s="30">
        <f t="shared" si="4"/>
        <v>0</v>
      </c>
      <c r="L24" s="30">
        <f t="shared" si="4"/>
        <v>0</v>
      </c>
      <c r="M24" s="30">
        <f t="shared" si="4"/>
        <v>0</v>
      </c>
      <c r="N24" s="30">
        <f t="shared" si="4"/>
        <v>0</v>
      </c>
      <c r="O24" s="30">
        <f t="shared" si="5"/>
        <v>0</v>
      </c>
      <c r="P24" s="30">
        <f t="shared" si="5"/>
        <v>0</v>
      </c>
      <c r="Q24" s="30">
        <f t="shared" si="5"/>
        <v>0</v>
      </c>
      <c r="R24" s="30">
        <f t="shared" si="5"/>
        <v>0</v>
      </c>
      <c r="S24" s="30">
        <f t="shared" si="5"/>
        <v>0</v>
      </c>
      <c r="T24" s="30">
        <f t="shared" si="5"/>
        <v>0</v>
      </c>
      <c r="U24" s="30">
        <f t="shared" si="5"/>
        <v>0</v>
      </c>
      <c r="V24" s="30">
        <f t="shared" si="5"/>
        <v>0</v>
      </c>
      <c r="W24" s="30">
        <f t="shared" si="5"/>
        <v>0</v>
      </c>
      <c r="X24" s="30">
        <f t="shared" si="5"/>
        <v>0</v>
      </c>
      <c r="Y24" s="30">
        <f t="shared" si="6"/>
        <v>0</v>
      </c>
      <c r="Z24" s="30">
        <f t="shared" si="6"/>
        <v>0</v>
      </c>
      <c r="AA24" s="30">
        <f t="shared" si="6"/>
        <v>0</v>
      </c>
      <c r="AB24" s="30">
        <f t="shared" si="6"/>
        <v>0</v>
      </c>
      <c r="AC24" s="30">
        <f t="shared" si="6"/>
        <v>0</v>
      </c>
      <c r="AD24" s="30">
        <f t="shared" si="6"/>
        <v>0</v>
      </c>
      <c r="AE24" s="30">
        <f t="shared" si="6"/>
        <v>0</v>
      </c>
      <c r="AF24" s="30">
        <f t="shared" si="6"/>
        <v>0</v>
      </c>
      <c r="AG24" s="30">
        <f t="shared" si="6"/>
        <v>0</v>
      </c>
      <c r="AH24" s="30">
        <f t="shared" si="6"/>
        <v>0</v>
      </c>
      <c r="AI24" s="30">
        <f t="shared" si="7"/>
        <v>0</v>
      </c>
      <c r="AJ24" s="30">
        <f t="shared" si="7"/>
        <v>0</v>
      </c>
      <c r="AK24" s="30">
        <f t="shared" si="7"/>
        <v>0</v>
      </c>
      <c r="AL24" s="30">
        <f t="shared" si="7"/>
        <v>0</v>
      </c>
      <c r="AM24" s="30">
        <f t="shared" si="7"/>
        <v>0</v>
      </c>
      <c r="AN24" s="30">
        <f t="shared" si="7"/>
        <v>0</v>
      </c>
      <c r="AO24" s="30">
        <f t="shared" si="7"/>
        <v>0</v>
      </c>
      <c r="AP24" s="30">
        <f t="shared" si="7"/>
        <v>0</v>
      </c>
      <c r="AQ24" s="30">
        <f t="shared" si="7"/>
        <v>0</v>
      </c>
      <c r="AR24" s="30">
        <f t="shared" si="7"/>
        <v>0</v>
      </c>
      <c r="AS24" s="30">
        <f t="shared" si="8"/>
        <v>0</v>
      </c>
      <c r="AT24" s="30">
        <f t="shared" si="8"/>
        <v>0</v>
      </c>
      <c r="AU24" s="30">
        <f t="shared" si="8"/>
        <v>0</v>
      </c>
      <c r="AV24" s="30">
        <f t="shared" si="8"/>
        <v>0</v>
      </c>
      <c r="AW24" s="30">
        <f t="shared" si="8"/>
        <v>0</v>
      </c>
      <c r="AX24" s="30">
        <f t="shared" si="8"/>
        <v>0</v>
      </c>
      <c r="AY24" s="30">
        <f t="shared" si="8"/>
        <v>0</v>
      </c>
      <c r="AZ24" s="30">
        <f t="shared" si="8"/>
        <v>0</v>
      </c>
      <c r="BA24" s="30">
        <f t="shared" si="8"/>
        <v>0</v>
      </c>
      <c r="BB24" s="30">
        <f t="shared" si="8"/>
        <v>0</v>
      </c>
      <c r="BC24" s="30">
        <f t="shared" si="9"/>
        <v>0</v>
      </c>
      <c r="BD24" s="30">
        <f t="shared" si="9"/>
        <v>0</v>
      </c>
      <c r="BE24" s="30">
        <f t="shared" si="9"/>
        <v>0</v>
      </c>
      <c r="BF24" s="30">
        <f t="shared" si="9"/>
        <v>0</v>
      </c>
      <c r="BG24" s="30">
        <f t="shared" si="9"/>
        <v>0</v>
      </c>
      <c r="BH24" s="30">
        <f t="shared" si="9"/>
        <v>0</v>
      </c>
      <c r="BI24" s="30">
        <f t="shared" si="9"/>
        <v>0</v>
      </c>
      <c r="BJ24" s="30">
        <f t="shared" si="9"/>
        <v>0</v>
      </c>
      <c r="BK24" s="30">
        <f t="shared" si="9"/>
        <v>0</v>
      </c>
      <c r="BL24" s="30">
        <f t="shared" si="9"/>
        <v>0</v>
      </c>
      <c r="BM24" s="30">
        <f t="shared" si="10"/>
        <v>0</v>
      </c>
      <c r="BN24" s="30">
        <f t="shared" si="10"/>
        <v>0</v>
      </c>
      <c r="BO24" s="30">
        <f t="shared" si="10"/>
        <v>0</v>
      </c>
      <c r="BP24" s="30">
        <f t="shared" si="10"/>
        <v>0</v>
      </c>
      <c r="BQ24" s="30">
        <f t="shared" si="10"/>
        <v>0</v>
      </c>
      <c r="BR24" s="30">
        <f t="shared" si="10"/>
        <v>0</v>
      </c>
      <c r="BS24" s="30">
        <f t="shared" si="10"/>
        <v>0</v>
      </c>
      <c r="BT24" s="30">
        <f t="shared" si="10"/>
        <v>0</v>
      </c>
      <c r="BU24" s="30">
        <f t="shared" si="10"/>
        <v>0</v>
      </c>
      <c r="BV24" s="30">
        <f t="shared" si="10"/>
        <v>0</v>
      </c>
      <c r="BW24" s="30">
        <f t="shared" si="11"/>
        <v>0</v>
      </c>
      <c r="BX24" s="30">
        <f t="shared" si="11"/>
        <v>0</v>
      </c>
      <c r="BY24" s="30">
        <f t="shared" si="11"/>
        <v>0</v>
      </c>
      <c r="BZ24" s="30">
        <f t="shared" si="11"/>
        <v>0</v>
      </c>
      <c r="CA24" s="30">
        <f t="shared" si="11"/>
        <v>0</v>
      </c>
      <c r="CB24" s="30">
        <f t="shared" si="11"/>
        <v>0</v>
      </c>
      <c r="CC24" s="30">
        <f t="shared" si="11"/>
        <v>0</v>
      </c>
      <c r="CD24" s="30">
        <f t="shared" si="11"/>
        <v>0</v>
      </c>
      <c r="CE24" s="30">
        <f t="shared" si="11"/>
        <v>0</v>
      </c>
      <c r="CF24" s="30">
        <f t="shared" si="11"/>
        <v>0</v>
      </c>
      <c r="CG24" s="30">
        <f t="shared" si="12"/>
        <v>0</v>
      </c>
      <c r="CH24" s="30">
        <f t="shared" si="12"/>
        <v>0</v>
      </c>
      <c r="CI24" s="30">
        <f t="shared" si="12"/>
        <v>0</v>
      </c>
      <c r="CJ24" s="30">
        <f t="shared" si="12"/>
        <v>0</v>
      </c>
      <c r="CK24" s="30">
        <f t="shared" si="12"/>
        <v>0</v>
      </c>
      <c r="CL24" s="30">
        <f t="shared" si="12"/>
        <v>0</v>
      </c>
      <c r="CM24" s="30">
        <f t="shared" si="12"/>
        <v>0</v>
      </c>
      <c r="CN24" s="30">
        <f t="shared" si="12"/>
        <v>0</v>
      </c>
      <c r="CO24" s="30">
        <f t="shared" si="12"/>
        <v>0</v>
      </c>
      <c r="CP24" s="30">
        <f t="shared" si="12"/>
        <v>0</v>
      </c>
      <c r="CQ24" s="30">
        <f t="shared" si="13"/>
        <v>0</v>
      </c>
      <c r="CR24" s="30">
        <f t="shared" si="13"/>
        <v>0</v>
      </c>
      <c r="CS24" s="30">
        <f t="shared" si="13"/>
        <v>0</v>
      </c>
      <c r="CT24" s="30">
        <f t="shared" si="13"/>
        <v>0</v>
      </c>
      <c r="CU24" s="30">
        <f t="shared" si="13"/>
        <v>0</v>
      </c>
      <c r="CV24" s="30">
        <f t="shared" si="13"/>
        <v>0</v>
      </c>
      <c r="CW24" s="30">
        <f t="shared" si="13"/>
        <v>0</v>
      </c>
      <c r="CX24" s="30">
        <f t="shared" si="13"/>
        <v>0</v>
      </c>
      <c r="CY24" s="30">
        <f t="shared" si="13"/>
        <v>0</v>
      </c>
      <c r="CZ24" s="30">
        <f t="shared" si="13"/>
        <v>0</v>
      </c>
      <c r="DA24" s="30">
        <f t="shared" si="14"/>
        <v>0</v>
      </c>
      <c r="DB24" s="30">
        <f t="shared" si="14"/>
        <v>0</v>
      </c>
      <c r="DC24" s="30">
        <f t="shared" si="14"/>
        <v>0</v>
      </c>
      <c r="DD24" s="30">
        <f t="shared" si="14"/>
        <v>0</v>
      </c>
      <c r="DE24" s="30">
        <f t="shared" si="14"/>
        <v>0</v>
      </c>
      <c r="DF24" s="30">
        <f t="shared" si="14"/>
        <v>0</v>
      </c>
      <c r="DG24" s="30">
        <f t="shared" si="14"/>
        <v>0</v>
      </c>
      <c r="DH24" s="30">
        <f t="shared" si="14"/>
        <v>0</v>
      </c>
    </row>
    <row r="25" spans="1:112" ht="37.5">
      <c r="A25" s="21"/>
      <c r="B25" s="25" t="s">
        <v>183</v>
      </c>
      <c r="C25" s="26" t="s">
        <v>184</v>
      </c>
      <c r="D25" s="27" t="s">
        <v>174</v>
      </c>
      <c r="E25" s="27">
        <f t="shared" si="4"/>
        <v>0</v>
      </c>
      <c r="F25" s="27">
        <f t="shared" si="4"/>
        <v>0</v>
      </c>
      <c r="G25" s="27">
        <f t="shared" si="4"/>
        <v>0</v>
      </c>
      <c r="H25" s="27">
        <f t="shared" si="4"/>
        <v>0</v>
      </c>
      <c r="I25" s="27">
        <f t="shared" si="4"/>
        <v>0</v>
      </c>
      <c r="J25" s="27">
        <f t="shared" si="4"/>
        <v>0</v>
      </c>
      <c r="K25" s="27">
        <f t="shared" si="4"/>
        <v>0</v>
      </c>
      <c r="L25" s="27">
        <f t="shared" si="4"/>
        <v>0</v>
      </c>
      <c r="M25" s="27">
        <f t="shared" si="4"/>
        <v>0</v>
      </c>
      <c r="N25" s="27">
        <f t="shared" si="4"/>
        <v>0</v>
      </c>
      <c r="O25" s="27">
        <f t="shared" si="5"/>
        <v>0</v>
      </c>
      <c r="P25" s="27">
        <f t="shared" si="5"/>
        <v>0</v>
      </c>
      <c r="Q25" s="27">
        <f t="shared" si="5"/>
        <v>0</v>
      </c>
      <c r="R25" s="27">
        <f t="shared" si="5"/>
        <v>0</v>
      </c>
      <c r="S25" s="27">
        <f t="shared" si="5"/>
        <v>0</v>
      </c>
      <c r="T25" s="27">
        <f t="shared" si="5"/>
        <v>0</v>
      </c>
      <c r="U25" s="27">
        <f t="shared" si="5"/>
        <v>0</v>
      </c>
      <c r="V25" s="27">
        <f t="shared" si="5"/>
        <v>0</v>
      </c>
      <c r="W25" s="27">
        <f t="shared" si="5"/>
        <v>0</v>
      </c>
      <c r="X25" s="27">
        <f t="shared" si="5"/>
        <v>0</v>
      </c>
      <c r="Y25" s="27">
        <f t="shared" si="6"/>
        <v>0</v>
      </c>
      <c r="Z25" s="27">
        <f t="shared" si="6"/>
        <v>0</v>
      </c>
      <c r="AA25" s="27">
        <f t="shared" si="6"/>
        <v>0</v>
      </c>
      <c r="AB25" s="27">
        <f t="shared" si="6"/>
        <v>0</v>
      </c>
      <c r="AC25" s="27">
        <f t="shared" si="6"/>
        <v>0</v>
      </c>
      <c r="AD25" s="27">
        <f t="shared" si="6"/>
        <v>0</v>
      </c>
      <c r="AE25" s="27">
        <f t="shared" si="6"/>
        <v>0</v>
      </c>
      <c r="AF25" s="27">
        <f t="shared" si="6"/>
        <v>0</v>
      </c>
      <c r="AG25" s="27">
        <f t="shared" si="6"/>
        <v>0</v>
      </c>
      <c r="AH25" s="27">
        <f t="shared" si="6"/>
        <v>0</v>
      </c>
      <c r="AI25" s="27">
        <f t="shared" si="7"/>
        <v>0</v>
      </c>
      <c r="AJ25" s="27">
        <f t="shared" si="7"/>
        <v>0</v>
      </c>
      <c r="AK25" s="27">
        <f t="shared" si="7"/>
        <v>0</v>
      </c>
      <c r="AL25" s="27">
        <f t="shared" si="7"/>
        <v>0</v>
      </c>
      <c r="AM25" s="27">
        <f t="shared" si="7"/>
        <v>0</v>
      </c>
      <c r="AN25" s="27">
        <f t="shared" si="7"/>
        <v>0</v>
      </c>
      <c r="AO25" s="27">
        <f t="shared" si="7"/>
        <v>0</v>
      </c>
      <c r="AP25" s="27">
        <f t="shared" si="7"/>
        <v>0</v>
      </c>
      <c r="AQ25" s="27">
        <f t="shared" si="7"/>
        <v>0</v>
      </c>
      <c r="AR25" s="27">
        <f t="shared" si="7"/>
        <v>0</v>
      </c>
      <c r="AS25" s="27">
        <f t="shared" si="8"/>
        <v>0</v>
      </c>
      <c r="AT25" s="27">
        <f t="shared" si="8"/>
        <v>0</v>
      </c>
      <c r="AU25" s="27">
        <f t="shared" si="8"/>
        <v>0</v>
      </c>
      <c r="AV25" s="27">
        <f t="shared" si="8"/>
        <v>0</v>
      </c>
      <c r="AW25" s="27">
        <f t="shared" si="8"/>
        <v>0</v>
      </c>
      <c r="AX25" s="27">
        <f t="shared" si="8"/>
        <v>0</v>
      </c>
      <c r="AY25" s="27">
        <f t="shared" si="8"/>
        <v>0</v>
      </c>
      <c r="AZ25" s="27">
        <f t="shared" si="8"/>
        <v>0</v>
      </c>
      <c r="BA25" s="27">
        <f t="shared" si="8"/>
        <v>0</v>
      </c>
      <c r="BB25" s="27">
        <f t="shared" si="8"/>
        <v>0</v>
      </c>
      <c r="BC25" s="27">
        <f t="shared" si="9"/>
        <v>0</v>
      </c>
      <c r="BD25" s="27">
        <f t="shared" si="9"/>
        <v>0</v>
      </c>
      <c r="BE25" s="27">
        <f t="shared" si="9"/>
        <v>0</v>
      </c>
      <c r="BF25" s="27">
        <f t="shared" si="9"/>
        <v>0</v>
      </c>
      <c r="BG25" s="27">
        <f t="shared" si="9"/>
        <v>0</v>
      </c>
      <c r="BH25" s="27">
        <f t="shared" si="9"/>
        <v>0</v>
      </c>
      <c r="BI25" s="27">
        <f t="shared" si="9"/>
        <v>0</v>
      </c>
      <c r="BJ25" s="27">
        <f t="shared" si="9"/>
        <v>0</v>
      </c>
      <c r="BK25" s="27">
        <f t="shared" si="9"/>
        <v>0</v>
      </c>
      <c r="BL25" s="27">
        <f t="shared" si="9"/>
        <v>0</v>
      </c>
      <c r="BM25" s="27">
        <f t="shared" si="10"/>
        <v>0</v>
      </c>
      <c r="BN25" s="27">
        <f t="shared" si="10"/>
        <v>0</v>
      </c>
      <c r="BO25" s="27">
        <f t="shared" si="10"/>
        <v>0</v>
      </c>
      <c r="BP25" s="27">
        <f t="shared" si="10"/>
        <v>0</v>
      </c>
      <c r="BQ25" s="27">
        <f t="shared" si="10"/>
        <v>0</v>
      </c>
      <c r="BR25" s="27">
        <f t="shared" si="10"/>
        <v>0</v>
      </c>
      <c r="BS25" s="27">
        <f t="shared" si="10"/>
        <v>0</v>
      </c>
      <c r="BT25" s="27">
        <f t="shared" si="10"/>
        <v>0</v>
      </c>
      <c r="BU25" s="27">
        <f t="shared" si="10"/>
        <v>0</v>
      </c>
      <c r="BV25" s="27">
        <f t="shared" si="10"/>
        <v>0</v>
      </c>
      <c r="BW25" s="27">
        <f t="shared" si="11"/>
        <v>0</v>
      </c>
      <c r="BX25" s="27">
        <f t="shared" si="11"/>
        <v>0</v>
      </c>
      <c r="BY25" s="27">
        <f t="shared" si="11"/>
        <v>0</v>
      </c>
      <c r="BZ25" s="27">
        <f t="shared" si="11"/>
        <v>0</v>
      </c>
      <c r="CA25" s="27">
        <f t="shared" si="11"/>
        <v>0</v>
      </c>
      <c r="CB25" s="27">
        <f t="shared" si="11"/>
        <v>0</v>
      </c>
      <c r="CC25" s="27">
        <f t="shared" si="11"/>
        <v>0</v>
      </c>
      <c r="CD25" s="27">
        <f t="shared" si="11"/>
        <v>0</v>
      </c>
      <c r="CE25" s="27">
        <f t="shared" si="11"/>
        <v>0</v>
      </c>
      <c r="CF25" s="27">
        <f t="shared" si="11"/>
        <v>0</v>
      </c>
      <c r="CG25" s="27">
        <f t="shared" si="12"/>
        <v>0</v>
      </c>
      <c r="CH25" s="27">
        <f t="shared" si="12"/>
        <v>0</v>
      </c>
      <c r="CI25" s="27">
        <f t="shared" si="12"/>
        <v>0</v>
      </c>
      <c r="CJ25" s="27">
        <f t="shared" si="12"/>
        <v>0</v>
      </c>
      <c r="CK25" s="27">
        <f t="shared" si="12"/>
        <v>0</v>
      </c>
      <c r="CL25" s="27">
        <f t="shared" si="12"/>
        <v>0</v>
      </c>
      <c r="CM25" s="27">
        <f t="shared" si="12"/>
        <v>0</v>
      </c>
      <c r="CN25" s="27">
        <f t="shared" si="12"/>
        <v>0</v>
      </c>
      <c r="CO25" s="27">
        <f t="shared" si="12"/>
        <v>0</v>
      </c>
      <c r="CP25" s="27">
        <f t="shared" si="12"/>
        <v>0</v>
      </c>
      <c r="CQ25" s="27">
        <f t="shared" si="13"/>
        <v>0</v>
      </c>
      <c r="CR25" s="27">
        <f t="shared" si="13"/>
        <v>0</v>
      </c>
      <c r="CS25" s="27">
        <f t="shared" si="13"/>
        <v>0</v>
      </c>
      <c r="CT25" s="27">
        <f t="shared" si="13"/>
        <v>0</v>
      </c>
      <c r="CU25" s="27">
        <f t="shared" si="13"/>
        <v>0</v>
      </c>
      <c r="CV25" s="27">
        <f t="shared" si="13"/>
        <v>0</v>
      </c>
      <c r="CW25" s="27">
        <f t="shared" si="13"/>
        <v>0</v>
      </c>
      <c r="CX25" s="27">
        <f t="shared" si="13"/>
        <v>0</v>
      </c>
      <c r="CY25" s="27">
        <f t="shared" si="13"/>
        <v>0</v>
      </c>
      <c r="CZ25" s="27">
        <f t="shared" si="13"/>
        <v>0</v>
      </c>
      <c r="DA25" s="27">
        <f t="shared" si="14"/>
        <v>0</v>
      </c>
      <c r="DB25" s="27">
        <f t="shared" si="14"/>
        <v>0</v>
      </c>
      <c r="DC25" s="27">
        <f t="shared" si="14"/>
        <v>0</v>
      </c>
      <c r="DD25" s="27">
        <f t="shared" si="14"/>
        <v>0</v>
      </c>
      <c r="DE25" s="27">
        <f t="shared" si="14"/>
        <v>0</v>
      </c>
      <c r="DF25" s="27">
        <f t="shared" si="14"/>
        <v>0</v>
      </c>
      <c r="DG25" s="27">
        <f t="shared" si="14"/>
        <v>0</v>
      </c>
      <c r="DH25" s="27">
        <f t="shared" si="14"/>
        <v>0</v>
      </c>
    </row>
    <row r="26" spans="1:112" ht="18.75">
      <c r="A26" s="21"/>
      <c r="B26" s="28" t="s">
        <v>185</v>
      </c>
      <c r="C26" s="32" t="s">
        <v>186</v>
      </c>
      <c r="D26" s="30" t="s">
        <v>174</v>
      </c>
      <c r="E26" s="30">
        <f t="shared" si="4"/>
        <v>0</v>
      </c>
      <c r="F26" s="30">
        <f t="shared" si="4"/>
        <v>0</v>
      </c>
      <c r="G26" s="30">
        <f t="shared" si="4"/>
        <v>0</v>
      </c>
      <c r="H26" s="30">
        <f t="shared" si="4"/>
        <v>0</v>
      </c>
      <c r="I26" s="30">
        <f t="shared" si="4"/>
        <v>0</v>
      </c>
      <c r="J26" s="30">
        <f t="shared" si="4"/>
        <v>0</v>
      </c>
      <c r="K26" s="30">
        <f t="shared" si="4"/>
        <v>0</v>
      </c>
      <c r="L26" s="30">
        <f t="shared" si="4"/>
        <v>0</v>
      </c>
      <c r="M26" s="30">
        <f t="shared" si="4"/>
        <v>0</v>
      </c>
      <c r="N26" s="30">
        <f t="shared" si="4"/>
        <v>0</v>
      </c>
      <c r="O26" s="30">
        <f t="shared" si="5"/>
        <v>0</v>
      </c>
      <c r="P26" s="30">
        <f t="shared" si="5"/>
        <v>0</v>
      </c>
      <c r="Q26" s="30">
        <f t="shared" si="5"/>
        <v>0</v>
      </c>
      <c r="R26" s="30">
        <f t="shared" si="5"/>
        <v>0</v>
      </c>
      <c r="S26" s="30">
        <f t="shared" si="5"/>
        <v>0</v>
      </c>
      <c r="T26" s="30">
        <f t="shared" si="5"/>
        <v>0</v>
      </c>
      <c r="U26" s="30">
        <f t="shared" si="5"/>
        <v>0</v>
      </c>
      <c r="V26" s="30">
        <f t="shared" si="5"/>
        <v>0</v>
      </c>
      <c r="W26" s="30">
        <f t="shared" si="5"/>
        <v>0</v>
      </c>
      <c r="X26" s="30">
        <f t="shared" si="5"/>
        <v>0</v>
      </c>
      <c r="Y26" s="30">
        <f t="shared" si="6"/>
        <v>0</v>
      </c>
      <c r="Z26" s="30">
        <f t="shared" si="6"/>
        <v>0</v>
      </c>
      <c r="AA26" s="30">
        <f t="shared" si="6"/>
        <v>0</v>
      </c>
      <c r="AB26" s="30">
        <f t="shared" si="6"/>
        <v>0</v>
      </c>
      <c r="AC26" s="30">
        <f t="shared" si="6"/>
        <v>0</v>
      </c>
      <c r="AD26" s="30">
        <f t="shared" si="6"/>
        <v>0</v>
      </c>
      <c r="AE26" s="30">
        <f t="shared" si="6"/>
        <v>0</v>
      </c>
      <c r="AF26" s="30">
        <f t="shared" si="6"/>
        <v>0</v>
      </c>
      <c r="AG26" s="30">
        <f t="shared" si="6"/>
        <v>0</v>
      </c>
      <c r="AH26" s="30">
        <f t="shared" si="6"/>
        <v>0</v>
      </c>
      <c r="AI26" s="30">
        <f t="shared" si="7"/>
        <v>0</v>
      </c>
      <c r="AJ26" s="30">
        <f t="shared" si="7"/>
        <v>0</v>
      </c>
      <c r="AK26" s="30">
        <f t="shared" si="7"/>
        <v>0</v>
      </c>
      <c r="AL26" s="30">
        <f t="shared" si="7"/>
        <v>0</v>
      </c>
      <c r="AM26" s="30">
        <f t="shared" si="7"/>
        <v>0</v>
      </c>
      <c r="AN26" s="30">
        <f t="shared" si="7"/>
        <v>0</v>
      </c>
      <c r="AO26" s="30">
        <f t="shared" si="7"/>
        <v>0</v>
      </c>
      <c r="AP26" s="30">
        <f t="shared" si="7"/>
        <v>0</v>
      </c>
      <c r="AQ26" s="30">
        <f t="shared" si="7"/>
        <v>0</v>
      </c>
      <c r="AR26" s="30">
        <f t="shared" si="7"/>
        <v>0</v>
      </c>
      <c r="AS26" s="30">
        <f t="shared" si="8"/>
        <v>0</v>
      </c>
      <c r="AT26" s="30">
        <f t="shared" si="8"/>
        <v>0</v>
      </c>
      <c r="AU26" s="30">
        <f t="shared" si="8"/>
        <v>0</v>
      </c>
      <c r="AV26" s="30">
        <f t="shared" si="8"/>
        <v>0</v>
      </c>
      <c r="AW26" s="30">
        <f t="shared" si="8"/>
        <v>0</v>
      </c>
      <c r="AX26" s="30">
        <f t="shared" si="8"/>
        <v>0</v>
      </c>
      <c r="AY26" s="30">
        <f t="shared" si="8"/>
        <v>0</v>
      </c>
      <c r="AZ26" s="30">
        <f t="shared" si="8"/>
        <v>0</v>
      </c>
      <c r="BA26" s="30">
        <f t="shared" si="8"/>
        <v>0</v>
      </c>
      <c r="BB26" s="30">
        <f t="shared" si="8"/>
        <v>0</v>
      </c>
      <c r="BC26" s="30">
        <f t="shared" si="9"/>
        <v>0</v>
      </c>
      <c r="BD26" s="30">
        <f t="shared" si="9"/>
        <v>0</v>
      </c>
      <c r="BE26" s="30">
        <f t="shared" si="9"/>
        <v>0</v>
      </c>
      <c r="BF26" s="30">
        <f t="shared" si="9"/>
        <v>0</v>
      </c>
      <c r="BG26" s="30">
        <f t="shared" si="9"/>
        <v>0</v>
      </c>
      <c r="BH26" s="30">
        <f t="shared" si="9"/>
        <v>0</v>
      </c>
      <c r="BI26" s="30">
        <f t="shared" si="9"/>
        <v>0</v>
      </c>
      <c r="BJ26" s="30">
        <f t="shared" si="9"/>
        <v>0</v>
      </c>
      <c r="BK26" s="30">
        <f t="shared" si="9"/>
        <v>0</v>
      </c>
      <c r="BL26" s="30">
        <f t="shared" si="9"/>
        <v>0</v>
      </c>
      <c r="BM26" s="30">
        <f t="shared" si="10"/>
        <v>0</v>
      </c>
      <c r="BN26" s="30">
        <f t="shared" si="10"/>
        <v>0</v>
      </c>
      <c r="BO26" s="30">
        <f t="shared" si="10"/>
        <v>0</v>
      </c>
      <c r="BP26" s="30">
        <f t="shared" si="10"/>
        <v>0</v>
      </c>
      <c r="BQ26" s="30">
        <f t="shared" si="10"/>
        <v>0</v>
      </c>
      <c r="BR26" s="30">
        <f t="shared" si="10"/>
        <v>0</v>
      </c>
      <c r="BS26" s="30">
        <f t="shared" si="10"/>
        <v>0</v>
      </c>
      <c r="BT26" s="30">
        <f t="shared" si="10"/>
        <v>0</v>
      </c>
      <c r="BU26" s="30">
        <f t="shared" si="10"/>
        <v>0</v>
      </c>
      <c r="BV26" s="30">
        <f t="shared" si="10"/>
        <v>0</v>
      </c>
      <c r="BW26" s="30">
        <f t="shared" si="11"/>
        <v>0</v>
      </c>
      <c r="BX26" s="30">
        <f t="shared" si="11"/>
        <v>0</v>
      </c>
      <c r="BY26" s="30">
        <f t="shared" si="11"/>
        <v>0</v>
      </c>
      <c r="BZ26" s="30">
        <f t="shared" si="11"/>
        <v>0</v>
      </c>
      <c r="CA26" s="30">
        <f t="shared" si="11"/>
        <v>0</v>
      </c>
      <c r="CB26" s="30">
        <f t="shared" si="11"/>
        <v>0</v>
      </c>
      <c r="CC26" s="30">
        <f t="shared" si="11"/>
        <v>0</v>
      </c>
      <c r="CD26" s="30">
        <f t="shared" si="11"/>
        <v>0</v>
      </c>
      <c r="CE26" s="30">
        <f t="shared" si="11"/>
        <v>0</v>
      </c>
      <c r="CF26" s="30">
        <f t="shared" si="11"/>
        <v>0</v>
      </c>
      <c r="CG26" s="30">
        <f t="shared" si="12"/>
        <v>0</v>
      </c>
      <c r="CH26" s="30">
        <f t="shared" si="12"/>
        <v>0</v>
      </c>
      <c r="CI26" s="30">
        <f t="shared" si="12"/>
        <v>0</v>
      </c>
      <c r="CJ26" s="30">
        <f t="shared" si="12"/>
        <v>0</v>
      </c>
      <c r="CK26" s="30">
        <f t="shared" si="12"/>
        <v>0</v>
      </c>
      <c r="CL26" s="30">
        <f t="shared" si="12"/>
        <v>0</v>
      </c>
      <c r="CM26" s="30">
        <f t="shared" si="12"/>
        <v>0</v>
      </c>
      <c r="CN26" s="30">
        <f t="shared" si="12"/>
        <v>0</v>
      </c>
      <c r="CO26" s="30">
        <f t="shared" si="12"/>
        <v>0</v>
      </c>
      <c r="CP26" s="30">
        <f t="shared" si="12"/>
        <v>0</v>
      </c>
      <c r="CQ26" s="30">
        <f t="shared" si="13"/>
        <v>0</v>
      </c>
      <c r="CR26" s="30">
        <f t="shared" si="13"/>
        <v>0</v>
      </c>
      <c r="CS26" s="30">
        <f t="shared" si="13"/>
        <v>0</v>
      </c>
      <c r="CT26" s="30">
        <f t="shared" si="13"/>
        <v>0</v>
      </c>
      <c r="CU26" s="30">
        <f t="shared" si="13"/>
        <v>0</v>
      </c>
      <c r="CV26" s="30">
        <f t="shared" si="13"/>
        <v>0</v>
      </c>
      <c r="CW26" s="30">
        <f t="shared" si="13"/>
        <v>0</v>
      </c>
      <c r="CX26" s="30">
        <f t="shared" si="13"/>
        <v>0</v>
      </c>
      <c r="CY26" s="30">
        <f t="shared" si="13"/>
        <v>0</v>
      </c>
      <c r="CZ26" s="30">
        <f t="shared" si="13"/>
        <v>0</v>
      </c>
      <c r="DA26" s="30">
        <f t="shared" si="14"/>
        <v>0</v>
      </c>
      <c r="DB26" s="30">
        <f t="shared" si="14"/>
        <v>0</v>
      </c>
      <c r="DC26" s="30">
        <f t="shared" si="14"/>
        <v>0</v>
      </c>
      <c r="DD26" s="30">
        <f t="shared" si="14"/>
        <v>0</v>
      </c>
      <c r="DE26" s="30">
        <f t="shared" si="14"/>
        <v>1.6864422399999999</v>
      </c>
      <c r="DF26" s="30">
        <f t="shared" si="14"/>
        <v>0</v>
      </c>
      <c r="DG26" s="30">
        <f t="shared" si="14"/>
        <v>0</v>
      </c>
      <c r="DH26" s="30">
        <f t="shared" si="14"/>
        <v>0</v>
      </c>
    </row>
    <row r="27" spans="1:112" ht="18.75" hidden="1">
      <c r="A27" s="21"/>
      <c r="B27" s="33"/>
      <c r="C27" s="34"/>
      <c r="D27" s="35"/>
      <c r="E27" s="35"/>
      <c r="F27" s="35"/>
      <c r="G27" s="35"/>
      <c r="H27" s="35"/>
      <c r="I27" s="35"/>
      <c r="J27" s="35"/>
      <c r="K27" s="35"/>
      <c r="L27" s="35"/>
      <c r="M27" s="35"/>
      <c r="N27" s="35"/>
      <c r="O27" s="35"/>
      <c r="P27" s="35"/>
      <c r="Q27" s="35"/>
      <c r="R27" s="35"/>
      <c r="S27" s="35"/>
      <c r="T27" s="35"/>
      <c r="U27" s="35"/>
      <c r="V27" s="35"/>
      <c r="W27" s="35"/>
      <c r="X27" s="35"/>
      <c r="Y27" s="35"/>
      <c r="Z27" s="35"/>
      <c r="AA27" s="35"/>
      <c r="AB27" s="35"/>
      <c r="AC27" s="35"/>
      <c r="AD27" s="35"/>
      <c r="AE27" s="35"/>
      <c r="AF27" s="35"/>
      <c r="AG27" s="35"/>
      <c r="AH27" s="35"/>
      <c r="AI27" s="35"/>
      <c r="AJ27" s="35"/>
      <c r="AK27" s="35"/>
      <c r="AL27" s="35"/>
      <c r="AM27" s="35"/>
      <c r="AN27" s="35"/>
      <c r="AO27" s="35"/>
      <c r="AP27" s="35"/>
      <c r="AQ27" s="35"/>
      <c r="AR27" s="35"/>
      <c r="AS27" s="35"/>
      <c r="AT27" s="35"/>
      <c r="AU27" s="35"/>
      <c r="AV27" s="35"/>
      <c r="AW27" s="35"/>
      <c r="AX27" s="35"/>
      <c r="AY27" s="35"/>
      <c r="AZ27" s="35"/>
      <c r="BA27" s="35"/>
      <c r="BB27" s="35"/>
      <c r="BC27" s="35"/>
      <c r="BD27" s="35"/>
      <c r="BE27" s="35"/>
      <c r="BF27" s="35"/>
      <c r="BG27" s="35"/>
      <c r="BH27" s="35"/>
      <c r="BI27" s="35"/>
      <c r="BJ27" s="35"/>
      <c r="BK27" s="35"/>
      <c r="BL27" s="35"/>
      <c r="BM27" s="35"/>
      <c r="BN27" s="35"/>
      <c r="BO27" s="35"/>
      <c r="BP27" s="35"/>
      <c r="BQ27" s="35"/>
      <c r="BR27" s="35"/>
      <c r="BS27" s="35"/>
      <c r="BT27" s="35"/>
      <c r="BU27" s="35"/>
      <c r="BV27" s="35"/>
      <c r="BW27" s="35"/>
      <c r="BX27" s="35"/>
      <c r="BY27" s="35"/>
      <c r="BZ27" s="35"/>
      <c r="CA27" s="35"/>
      <c r="CB27" s="35"/>
      <c r="CC27" s="35"/>
      <c r="CD27" s="35"/>
      <c r="CE27" s="35"/>
      <c r="CF27" s="35"/>
      <c r="CG27" s="35"/>
      <c r="CH27" s="35"/>
      <c r="CI27" s="35"/>
      <c r="CJ27" s="35"/>
      <c r="CK27" s="35"/>
      <c r="CL27" s="35"/>
      <c r="CM27" s="35"/>
      <c r="CN27" s="35"/>
      <c r="CO27" s="35"/>
      <c r="CP27" s="35"/>
      <c r="CQ27" s="35"/>
      <c r="CR27" s="35"/>
      <c r="CS27" s="35"/>
      <c r="CT27" s="35"/>
      <c r="CU27" s="35"/>
      <c r="CV27" s="35"/>
      <c r="CW27" s="35"/>
      <c r="CX27" s="35"/>
      <c r="CY27" s="35"/>
      <c r="CZ27" s="35"/>
      <c r="DA27" s="35"/>
      <c r="DB27" s="35"/>
      <c r="DC27" s="35"/>
      <c r="DD27" s="35"/>
      <c r="DE27" s="35"/>
      <c r="DF27" s="35"/>
      <c r="DG27" s="35"/>
      <c r="DH27" s="35"/>
    </row>
    <row r="28" spans="1:112" ht="18.75">
      <c r="A28" s="21"/>
      <c r="B28" s="36" t="s">
        <v>187</v>
      </c>
      <c r="C28" s="37" t="s">
        <v>188</v>
      </c>
      <c r="D28" s="38" t="s">
        <v>174</v>
      </c>
      <c r="E28" s="38">
        <f t="shared" ref="E28:AJ28" si="15">SUM(E29,E82,E148,E196,E200,E204)</f>
        <v>0</v>
      </c>
      <c r="F28" s="38">
        <f t="shared" si="15"/>
        <v>0</v>
      </c>
      <c r="G28" s="38">
        <f t="shared" si="15"/>
        <v>0</v>
      </c>
      <c r="H28" s="38">
        <f t="shared" si="15"/>
        <v>0</v>
      </c>
      <c r="I28" s="38">
        <f t="shared" si="15"/>
        <v>0</v>
      </c>
      <c r="J28" s="38">
        <f t="shared" si="15"/>
        <v>0</v>
      </c>
      <c r="K28" s="38">
        <f t="shared" si="15"/>
        <v>0</v>
      </c>
      <c r="L28" s="38">
        <f t="shared" si="15"/>
        <v>0</v>
      </c>
      <c r="M28" s="38">
        <f t="shared" si="15"/>
        <v>0</v>
      </c>
      <c r="N28" s="38">
        <f t="shared" si="15"/>
        <v>0</v>
      </c>
      <c r="O28" s="38">
        <f t="shared" si="15"/>
        <v>0</v>
      </c>
      <c r="P28" s="38">
        <f t="shared" si="15"/>
        <v>0</v>
      </c>
      <c r="Q28" s="38">
        <f t="shared" si="15"/>
        <v>0</v>
      </c>
      <c r="R28" s="38">
        <f t="shared" si="15"/>
        <v>0</v>
      </c>
      <c r="S28" s="38">
        <f t="shared" si="15"/>
        <v>0</v>
      </c>
      <c r="T28" s="38">
        <f t="shared" si="15"/>
        <v>0</v>
      </c>
      <c r="U28" s="38">
        <f t="shared" si="15"/>
        <v>0</v>
      </c>
      <c r="V28" s="38">
        <f t="shared" si="15"/>
        <v>0</v>
      </c>
      <c r="W28" s="38">
        <f t="shared" si="15"/>
        <v>0</v>
      </c>
      <c r="X28" s="38">
        <f t="shared" si="15"/>
        <v>0</v>
      </c>
      <c r="Y28" s="38">
        <f t="shared" si="15"/>
        <v>0</v>
      </c>
      <c r="Z28" s="38">
        <f t="shared" si="15"/>
        <v>0</v>
      </c>
      <c r="AA28" s="38">
        <f t="shared" si="15"/>
        <v>0</v>
      </c>
      <c r="AB28" s="38">
        <f t="shared" si="15"/>
        <v>0</v>
      </c>
      <c r="AC28" s="38">
        <f t="shared" si="15"/>
        <v>0</v>
      </c>
      <c r="AD28" s="38">
        <f t="shared" si="15"/>
        <v>0</v>
      </c>
      <c r="AE28" s="38">
        <f t="shared" si="15"/>
        <v>0</v>
      </c>
      <c r="AF28" s="38">
        <f t="shared" si="15"/>
        <v>0</v>
      </c>
      <c r="AG28" s="38">
        <f t="shared" si="15"/>
        <v>0</v>
      </c>
      <c r="AH28" s="38">
        <f t="shared" si="15"/>
        <v>0</v>
      </c>
      <c r="AI28" s="38">
        <f t="shared" si="15"/>
        <v>0</v>
      </c>
      <c r="AJ28" s="38">
        <f t="shared" si="15"/>
        <v>0</v>
      </c>
      <c r="AK28" s="38">
        <f t="shared" ref="AK28:BP28" si="16">SUM(AK29,AK82,AK148,AK196,AK200,AK204)</f>
        <v>6.78</v>
      </c>
      <c r="AL28" s="38">
        <f t="shared" si="16"/>
        <v>0</v>
      </c>
      <c r="AM28" s="38">
        <f t="shared" si="16"/>
        <v>1.675</v>
      </c>
      <c r="AN28" s="38">
        <f t="shared" si="16"/>
        <v>0</v>
      </c>
      <c r="AO28" s="38">
        <f t="shared" si="16"/>
        <v>0</v>
      </c>
      <c r="AP28" s="38">
        <f t="shared" si="16"/>
        <v>0</v>
      </c>
      <c r="AQ28" s="38">
        <f t="shared" si="16"/>
        <v>0</v>
      </c>
      <c r="AR28" s="38">
        <f t="shared" si="16"/>
        <v>0</v>
      </c>
      <c r="AS28" s="38">
        <f t="shared" si="16"/>
        <v>0</v>
      </c>
      <c r="AT28" s="38">
        <f t="shared" si="16"/>
        <v>0</v>
      </c>
      <c r="AU28" s="38">
        <f t="shared" si="16"/>
        <v>0</v>
      </c>
      <c r="AV28" s="38">
        <f t="shared" si="16"/>
        <v>0</v>
      </c>
      <c r="AW28" s="38">
        <f t="shared" si="16"/>
        <v>0</v>
      </c>
      <c r="AX28" s="38">
        <f t="shared" si="16"/>
        <v>0</v>
      </c>
      <c r="AY28" s="38">
        <f t="shared" si="16"/>
        <v>0</v>
      </c>
      <c r="AZ28" s="38">
        <f t="shared" si="16"/>
        <v>0</v>
      </c>
      <c r="BA28" s="38">
        <f t="shared" si="16"/>
        <v>0</v>
      </c>
      <c r="BB28" s="38">
        <f t="shared" si="16"/>
        <v>0</v>
      </c>
      <c r="BC28" s="38">
        <f t="shared" si="16"/>
        <v>0</v>
      </c>
      <c r="BD28" s="38">
        <f t="shared" si="16"/>
        <v>0</v>
      </c>
      <c r="BE28" s="38">
        <f t="shared" si="16"/>
        <v>0</v>
      </c>
      <c r="BF28" s="38">
        <f t="shared" si="16"/>
        <v>0</v>
      </c>
      <c r="BG28" s="38">
        <f t="shared" si="16"/>
        <v>0</v>
      </c>
      <c r="BH28" s="38">
        <f t="shared" si="16"/>
        <v>0</v>
      </c>
      <c r="BI28" s="38">
        <f t="shared" si="16"/>
        <v>0</v>
      </c>
      <c r="BJ28" s="38">
        <f t="shared" si="16"/>
        <v>0</v>
      </c>
      <c r="BK28" s="38">
        <f t="shared" si="16"/>
        <v>0</v>
      </c>
      <c r="BL28" s="38">
        <f t="shared" si="16"/>
        <v>0</v>
      </c>
      <c r="BM28" s="38">
        <f t="shared" si="16"/>
        <v>0</v>
      </c>
      <c r="BN28" s="38">
        <f t="shared" si="16"/>
        <v>0</v>
      </c>
      <c r="BO28" s="38">
        <f t="shared" si="16"/>
        <v>0</v>
      </c>
      <c r="BP28" s="38">
        <f t="shared" si="16"/>
        <v>0</v>
      </c>
      <c r="BQ28" s="38">
        <f t="shared" ref="BQ28:CV28" si="17">SUM(BQ29,BQ82,BQ148,BQ196,BQ200,BQ204)</f>
        <v>0</v>
      </c>
      <c r="BR28" s="38">
        <f t="shared" si="17"/>
        <v>0</v>
      </c>
      <c r="BS28" s="38">
        <f t="shared" si="17"/>
        <v>0</v>
      </c>
      <c r="BT28" s="38">
        <f t="shared" si="17"/>
        <v>0</v>
      </c>
      <c r="BU28" s="38">
        <f t="shared" si="17"/>
        <v>0</v>
      </c>
      <c r="BV28" s="38">
        <f t="shared" si="17"/>
        <v>0</v>
      </c>
      <c r="BW28" s="38">
        <f t="shared" si="17"/>
        <v>0</v>
      </c>
      <c r="BX28" s="38">
        <f t="shared" si="17"/>
        <v>0</v>
      </c>
      <c r="BY28" s="38">
        <f t="shared" si="17"/>
        <v>5</v>
      </c>
      <c r="BZ28" s="38">
        <f t="shared" si="17"/>
        <v>0</v>
      </c>
      <c r="CA28" s="38">
        <f t="shared" si="17"/>
        <v>0</v>
      </c>
      <c r="CB28" s="38">
        <f t="shared" si="17"/>
        <v>0</v>
      </c>
      <c r="CC28" s="38">
        <f t="shared" si="17"/>
        <v>0</v>
      </c>
      <c r="CD28" s="38">
        <f t="shared" si="17"/>
        <v>0</v>
      </c>
      <c r="CE28" s="38">
        <f t="shared" si="17"/>
        <v>0</v>
      </c>
      <c r="CF28" s="38">
        <f t="shared" si="17"/>
        <v>0</v>
      </c>
      <c r="CG28" s="38">
        <f t="shared" si="17"/>
        <v>0</v>
      </c>
      <c r="CH28" s="38">
        <f t="shared" si="17"/>
        <v>0</v>
      </c>
      <c r="CI28" s="38">
        <f t="shared" si="17"/>
        <v>0</v>
      </c>
      <c r="CJ28" s="38">
        <f t="shared" si="17"/>
        <v>0</v>
      </c>
      <c r="CK28" s="38">
        <f t="shared" si="17"/>
        <v>0</v>
      </c>
      <c r="CL28" s="38">
        <f t="shared" si="17"/>
        <v>0</v>
      </c>
      <c r="CM28" s="38">
        <f t="shared" si="17"/>
        <v>0</v>
      </c>
      <c r="CN28" s="38">
        <f t="shared" si="17"/>
        <v>0</v>
      </c>
      <c r="CO28" s="38">
        <f t="shared" si="17"/>
        <v>0</v>
      </c>
      <c r="CP28" s="38">
        <f t="shared" si="17"/>
        <v>0</v>
      </c>
      <c r="CQ28" s="38">
        <f t="shared" si="17"/>
        <v>0</v>
      </c>
      <c r="CR28" s="38">
        <f t="shared" si="17"/>
        <v>0</v>
      </c>
      <c r="CS28" s="38">
        <f t="shared" si="17"/>
        <v>0</v>
      </c>
      <c r="CT28" s="38">
        <f t="shared" si="17"/>
        <v>0</v>
      </c>
      <c r="CU28" s="38">
        <f t="shared" si="17"/>
        <v>0</v>
      </c>
      <c r="CV28" s="38">
        <f t="shared" si="17"/>
        <v>0</v>
      </c>
      <c r="CW28" s="38">
        <f t="shared" ref="CW28:DH28" si="18">SUM(CW29,CW82,CW148,CW196,CW200,CW204)</f>
        <v>867.75383193821597</v>
      </c>
      <c r="CX28" s="38">
        <f t="shared" si="18"/>
        <v>0</v>
      </c>
      <c r="CY28" s="38">
        <f t="shared" si="18"/>
        <v>0</v>
      </c>
      <c r="CZ28" s="38">
        <f t="shared" si="18"/>
        <v>0</v>
      </c>
      <c r="DA28" s="38">
        <f t="shared" si="18"/>
        <v>0</v>
      </c>
      <c r="DB28" s="38">
        <f t="shared" si="18"/>
        <v>0</v>
      </c>
      <c r="DC28" s="38">
        <f t="shared" si="18"/>
        <v>0</v>
      </c>
      <c r="DD28" s="38">
        <f t="shared" si="18"/>
        <v>0</v>
      </c>
      <c r="DE28" s="38">
        <f t="shared" si="18"/>
        <v>1.6864422399999999</v>
      </c>
      <c r="DF28" s="38">
        <f t="shared" si="18"/>
        <v>0</v>
      </c>
      <c r="DG28" s="38">
        <f t="shared" si="18"/>
        <v>0</v>
      </c>
      <c r="DH28" s="38">
        <f t="shared" si="18"/>
        <v>0</v>
      </c>
    </row>
    <row r="29" spans="1:112" ht="37.5">
      <c r="A29" s="21"/>
      <c r="B29" s="25" t="s">
        <v>189</v>
      </c>
      <c r="C29" s="26" t="s">
        <v>190</v>
      </c>
      <c r="D29" s="27" t="s">
        <v>174</v>
      </c>
      <c r="E29" s="27">
        <f t="shared" ref="E29:AJ29" si="19">SUM(E30,E37,E46,E73)</f>
        <v>0</v>
      </c>
      <c r="F29" s="27">
        <f t="shared" si="19"/>
        <v>0</v>
      </c>
      <c r="G29" s="27">
        <f t="shared" si="19"/>
        <v>0</v>
      </c>
      <c r="H29" s="27">
        <f t="shared" si="19"/>
        <v>0</v>
      </c>
      <c r="I29" s="27">
        <f t="shared" si="19"/>
        <v>0</v>
      </c>
      <c r="J29" s="27">
        <f t="shared" si="19"/>
        <v>0</v>
      </c>
      <c r="K29" s="27">
        <f t="shared" si="19"/>
        <v>0</v>
      </c>
      <c r="L29" s="27">
        <f t="shared" si="19"/>
        <v>0</v>
      </c>
      <c r="M29" s="27">
        <f t="shared" si="19"/>
        <v>0</v>
      </c>
      <c r="N29" s="27">
        <f t="shared" si="19"/>
        <v>0</v>
      </c>
      <c r="O29" s="27">
        <f t="shared" si="19"/>
        <v>0</v>
      </c>
      <c r="P29" s="27">
        <f t="shared" si="19"/>
        <v>0</v>
      </c>
      <c r="Q29" s="27">
        <f t="shared" si="19"/>
        <v>0</v>
      </c>
      <c r="R29" s="27">
        <f t="shared" si="19"/>
        <v>0</v>
      </c>
      <c r="S29" s="27">
        <f t="shared" si="19"/>
        <v>0</v>
      </c>
      <c r="T29" s="27">
        <f t="shared" si="19"/>
        <v>0</v>
      </c>
      <c r="U29" s="27">
        <f t="shared" si="19"/>
        <v>0</v>
      </c>
      <c r="V29" s="27">
        <f t="shared" si="19"/>
        <v>0</v>
      </c>
      <c r="W29" s="27">
        <f t="shared" si="19"/>
        <v>0</v>
      </c>
      <c r="X29" s="27">
        <f t="shared" si="19"/>
        <v>0</v>
      </c>
      <c r="Y29" s="27">
        <f t="shared" si="19"/>
        <v>0</v>
      </c>
      <c r="Z29" s="27">
        <f t="shared" si="19"/>
        <v>0</v>
      </c>
      <c r="AA29" s="27">
        <f t="shared" si="19"/>
        <v>0</v>
      </c>
      <c r="AB29" s="27">
        <f t="shared" si="19"/>
        <v>0</v>
      </c>
      <c r="AC29" s="27">
        <f t="shared" si="19"/>
        <v>0</v>
      </c>
      <c r="AD29" s="27">
        <f t="shared" si="19"/>
        <v>0</v>
      </c>
      <c r="AE29" s="27">
        <f t="shared" si="19"/>
        <v>0</v>
      </c>
      <c r="AF29" s="27">
        <f t="shared" si="19"/>
        <v>0</v>
      </c>
      <c r="AG29" s="27">
        <f t="shared" si="19"/>
        <v>0</v>
      </c>
      <c r="AH29" s="27">
        <f t="shared" si="19"/>
        <v>0</v>
      </c>
      <c r="AI29" s="27">
        <f t="shared" si="19"/>
        <v>0</v>
      </c>
      <c r="AJ29" s="27">
        <f t="shared" si="19"/>
        <v>0</v>
      </c>
      <c r="AK29" s="27">
        <f t="shared" ref="AK29:BP29" si="20">SUM(AK30,AK37,AK46,AK73)</f>
        <v>6.78</v>
      </c>
      <c r="AL29" s="27">
        <f t="shared" si="20"/>
        <v>0</v>
      </c>
      <c r="AM29" s="27">
        <f t="shared" si="20"/>
        <v>1.675</v>
      </c>
      <c r="AN29" s="27">
        <f t="shared" si="20"/>
        <v>0</v>
      </c>
      <c r="AO29" s="27">
        <f t="shared" si="20"/>
        <v>0</v>
      </c>
      <c r="AP29" s="27">
        <f t="shared" si="20"/>
        <v>0</v>
      </c>
      <c r="AQ29" s="27">
        <f t="shared" si="20"/>
        <v>0</v>
      </c>
      <c r="AR29" s="27">
        <f t="shared" si="20"/>
        <v>0</v>
      </c>
      <c r="AS29" s="27">
        <f t="shared" si="20"/>
        <v>0</v>
      </c>
      <c r="AT29" s="27">
        <f t="shared" si="20"/>
        <v>0</v>
      </c>
      <c r="AU29" s="27">
        <f t="shared" si="20"/>
        <v>0</v>
      </c>
      <c r="AV29" s="27">
        <f t="shared" si="20"/>
        <v>0</v>
      </c>
      <c r="AW29" s="27">
        <f t="shared" si="20"/>
        <v>0</v>
      </c>
      <c r="AX29" s="27">
        <f t="shared" si="20"/>
        <v>0</v>
      </c>
      <c r="AY29" s="27">
        <f t="shared" si="20"/>
        <v>0</v>
      </c>
      <c r="AZ29" s="27">
        <f t="shared" si="20"/>
        <v>0</v>
      </c>
      <c r="BA29" s="27">
        <f t="shared" si="20"/>
        <v>0</v>
      </c>
      <c r="BB29" s="27">
        <f t="shared" si="20"/>
        <v>0</v>
      </c>
      <c r="BC29" s="27">
        <f t="shared" si="20"/>
        <v>0</v>
      </c>
      <c r="BD29" s="27">
        <f t="shared" si="20"/>
        <v>0</v>
      </c>
      <c r="BE29" s="27">
        <f t="shared" si="20"/>
        <v>0</v>
      </c>
      <c r="BF29" s="27">
        <f t="shared" si="20"/>
        <v>0</v>
      </c>
      <c r="BG29" s="27">
        <f t="shared" si="20"/>
        <v>0</v>
      </c>
      <c r="BH29" s="27">
        <f t="shared" si="20"/>
        <v>0</v>
      </c>
      <c r="BI29" s="27">
        <f t="shared" si="20"/>
        <v>0</v>
      </c>
      <c r="BJ29" s="27">
        <f t="shared" si="20"/>
        <v>0</v>
      </c>
      <c r="BK29" s="27">
        <f t="shared" si="20"/>
        <v>0</v>
      </c>
      <c r="BL29" s="27">
        <f t="shared" si="20"/>
        <v>0</v>
      </c>
      <c r="BM29" s="27">
        <f t="shared" si="20"/>
        <v>0</v>
      </c>
      <c r="BN29" s="27">
        <f t="shared" si="20"/>
        <v>0</v>
      </c>
      <c r="BO29" s="27">
        <f t="shared" si="20"/>
        <v>0</v>
      </c>
      <c r="BP29" s="27">
        <f t="shared" si="20"/>
        <v>0</v>
      </c>
      <c r="BQ29" s="27">
        <f t="shared" ref="BQ29:CV29" si="21">SUM(BQ30,BQ37,BQ46,BQ73)</f>
        <v>0</v>
      </c>
      <c r="BR29" s="27">
        <f t="shared" si="21"/>
        <v>0</v>
      </c>
      <c r="BS29" s="27">
        <f t="shared" si="21"/>
        <v>0</v>
      </c>
      <c r="BT29" s="27">
        <f t="shared" si="21"/>
        <v>0</v>
      </c>
      <c r="BU29" s="27">
        <f t="shared" si="21"/>
        <v>0</v>
      </c>
      <c r="BV29" s="27">
        <f t="shared" si="21"/>
        <v>0</v>
      </c>
      <c r="BW29" s="27">
        <f t="shared" si="21"/>
        <v>0</v>
      </c>
      <c r="BX29" s="27">
        <f t="shared" si="21"/>
        <v>0</v>
      </c>
      <c r="BY29" s="27">
        <f t="shared" si="21"/>
        <v>5</v>
      </c>
      <c r="BZ29" s="27">
        <f t="shared" si="21"/>
        <v>0</v>
      </c>
      <c r="CA29" s="27">
        <f t="shared" si="21"/>
        <v>0</v>
      </c>
      <c r="CB29" s="27">
        <f t="shared" si="21"/>
        <v>0</v>
      </c>
      <c r="CC29" s="27">
        <f t="shared" si="21"/>
        <v>0</v>
      </c>
      <c r="CD29" s="27">
        <f t="shared" si="21"/>
        <v>0</v>
      </c>
      <c r="CE29" s="27">
        <f t="shared" si="21"/>
        <v>0</v>
      </c>
      <c r="CF29" s="27">
        <f t="shared" si="21"/>
        <v>0</v>
      </c>
      <c r="CG29" s="27">
        <f t="shared" si="21"/>
        <v>0</v>
      </c>
      <c r="CH29" s="27">
        <f t="shared" si="21"/>
        <v>0</v>
      </c>
      <c r="CI29" s="27">
        <f t="shared" si="21"/>
        <v>0</v>
      </c>
      <c r="CJ29" s="27">
        <f t="shared" si="21"/>
        <v>0</v>
      </c>
      <c r="CK29" s="27">
        <f t="shared" si="21"/>
        <v>0</v>
      </c>
      <c r="CL29" s="27">
        <f t="shared" si="21"/>
        <v>0</v>
      </c>
      <c r="CM29" s="27">
        <f t="shared" si="21"/>
        <v>0</v>
      </c>
      <c r="CN29" s="27">
        <f t="shared" si="21"/>
        <v>0</v>
      </c>
      <c r="CO29" s="27">
        <f t="shared" si="21"/>
        <v>0</v>
      </c>
      <c r="CP29" s="27">
        <f t="shared" si="21"/>
        <v>0</v>
      </c>
      <c r="CQ29" s="27">
        <f t="shared" si="21"/>
        <v>0</v>
      </c>
      <c r="CR29" s="27">
        <f t="shared" si="21"/>
        <v>0</v>
      </c>
      <c r="CS29" s="27">
        <f t="shared" si="21"/>
        <v>0</v>
      </c>
      <c r="CT29" s="27">
        <f t="shared" si="21"/>
        <v>0</v>
      </c>
      <c r="CU29" s="27">
        <f t="shared" si="21"/>
        <v>0</v>
      </c>
      <c r="CV29" s="27">
        <f t="shared" si="21"/>
        <v>0</v>
      </c>
      <c r="CW29" s="27">
        <f t="shared" ref="CW29:DH29" si="22">SUM(CW30,CW37,CW46,CW73)</f>
        <v>0</v>
      </c>
      <c r="CX29" s="27">
        <f t="shared" si="22"/>
        <v>0</v>
      </c>
      <c r="CY29" s="27">
        <f t="shared" si="22"/>
        <v>0</v>
      </c>
      <c r="CZ29" s="27">
        <f t="shared" si="22"/>
        <v>0</v>
      </c>
      <c r="DA29" s="27">
        <f t="shared" si="22"/>
        <v>0</v>
      </c>
      <c r="DB29" s="27">
        <f t="shared" si="22"/>
        <v>0</v>
      </c>
      <c r="DC29" s="27">
        <f t="shared" si="22"/>
        <v>0</v>
      </c>
      <c r="DD29" s="27">
        <f t="shared" si="22"/>
        <v>0</v>
      </c>
      <c r="DE29" s="27">
        <f t="shared" si="22"/>
        <v>0</v>
      </c>
      <c r="DF29" s="27">
        <f t="shared" si="22"/>
        <v>0</v>
      </c>
      <c r="DG29" s="27">
        <f t="shared" si="22"/>
        <v>0</v>
      </c>
      <c r="DH29" s="27">
        <f t="shared" si="22"/>
        <v>0</v>
      </c>
    </row>
    <row r="30" spans="1:112" ht="56.25">
      <c r="A30" s="21"/>
      <c r="B30" s="39" t="s">
        <v>191</v>
      </c>
      <c r="C30" s="40" t="s">
        <v>192</v>
      </c>
      <c r="D30" s="41" t="s">
        <v>174</v>
      </c>
      <c r="E30" s="41">
        <v>0</v>
      </c>
      <c r="F30" s="41">
        <v>0</v>
      </c>
      <c r="G30" s="41">
        <v>0</v>
      </c>
      <c r="H30" s="41">
        <v>0</v>
      </c>
      <c r="I30" s="41">
        <v>0</v>
      </c>
      <c r="J30" s="41">
        <v>0</v>
      </c>
      <c r="K30" s="41">
        <v>0</v>
      </c>
      <c r="L30" s="41">
        <v>0</v>
      </c>
      <c r="M30" s="41">
        <v>0</v>
      </c>
      <c r="N30" s="41">
        <v>0</v>
      </c>
      <c r="O30" s="41">
        <v>0</v>
      </c>
      <c r="P30" s="41">
        <v>0</v>
      </c>
      <c r="Q30" s="41">
        <v>0</v>
      </c>
      <c r="R30" s="41">
        <v>0</v>
      </c>
      <c r="S30" s="41">
        <v>0</v>
      </c>
      <c r="T30" s="41">
        <v>0</v>
      </c>
      <c r="U30" s="41">
        <v>0</v>
      </c>
      <c r="V30" s="41">
        <v>0</v>
      </c>
      <c r="W30" s="41">
        <v>0</v>
      </c>
      <c r="X30" s="41">
        <v>0</v>
      </c>
      <c r="Y30" s="41">
        <v>0</v>
      </c>
      <c r="Z30" s="41">
        <v>0</v>
      </c>
      <c r="AA30" s="41">
        <v>0</v>
      </c>
      <c r="AB30" s="41">
        <v>0</v>
      </c>
      <c r="AC30" s="41">
        <v>0</v>
      </c>
      <c r="AD30" s="41">
        <v>0</v>
      </c>
      <c r="AE30" s="41">
        <v>0</v>
      </c>
      <c r="AF30" s="41">
        <v>0</v>
      </c>
      <c r="AG30" s="41">
        <v>0</v>
      </c>
      <c r="AH30" s="41">
        <v>0</v>
      </c>
      <c r="AI30" s="41">
        <v>0</v>
      </c>
      <c r="AJ30" s="41">
        <v>0</v>
      </c>
      <c r="AK30" s="41">
        <v>0</v>
      </c>
      <c r="AL30" s="41">
        <v>0</v>
      </c>
      <c r="AM30" s="41">
        <v>0</v>
      </c>
      <c r="AN30" s="41">
        <v>0</v>
      </c>
      <c r="AO30" s="41">
        <v>0</v>
      </c>
      <c r="AP30" s="41">
        <v>0</v>
      </c>
      <c r="AQ30" s="41">
        <v>0</v>
      </c>
      <c r="AR30" s="41">
        <v>0</v>
      </c>
      <c r="AS30" s="41">
        <v>0</v>
      </c>
      <c r="AT30" s="41">
        <v>0</v>
      </c>
      <c r="AU30" s="41">
        <v>0</v>
      </c>
      <c r="AV30" s="41">
        <v>0</v>
      </c>
      <c r="AW30" s="41">
        <v>0</v>
      </c>
      <c r="AX30" s="41">
        <v>0</v>
      </c>
      <c r="AY30" s="41">
        <v>0</v>
      </c>
      <c r="AZ30" s="41">
        <v>0</v>
      </c>
      <c r="BA30" s="41">
        <v>0</v>
      </c>
      <c r="BB30" s="41">
        <v>0</v>
      </c>
      <c r="BC30" s="41">
        <v>0</v>
      </c>
      <c r="BD30" s="41">
        <v>0</v>
      </c>
      <c r="BE30" s="41">
        <v>0</v>
      </c>
      <c r="BF30" s="41">
        <v>0</v>
      </c>
      <c r="BG30" s="41">
        <v>0</v>
      </c>
      <c r="BH30" s="41">
        <v>0</v>
      </c>
      <c r="BI30" s="41">
        <v>0</v>
      </c>
      <c r="BJ30" s="41">
        <v>0</v>
      </c>
      <c r="BK30" s="41">
        <v>0</v>
      </c>
      <c r="BL30" s="41">
        <v>0</v>
      </c>
      <c r="BM30" s="41">
        <v>0</v>
      </c>
      <c r="BN30" s="41">
        <v>0</v>
      </c>
      <c r="BO30" s="41">
        <v>0</v>
      </c>
      <c r="BP30" s="41">
        <v>0</v>
      </c>
      <c r="BQ30" s="41">
        <v>0</v>
      </c>
      <c r="BR30" s="41">
        <v>0</v>
      </c>
      <c r="BS30" s="41">
        <v>0</v>
      </c>
      <c r="BT30" s="41">
        <v>0</v>
      </c>
      <c r="BU30" s="41">
        <v>0</v>
      </c>
      <c r="BV30" s="41">
        <v>0</v>
      </c>
      <c r="BW30" s="41">
        <v>0</v>
      </c>
      <c r="BX30" s="41">
        <v>0</v>
      </c>
      <c r="BY30" s="41">
        <v>0</v>
      </c>
      <c r="BZ30" s="41">
        <v>0</v>
      </c>
      <c r="CA30" s="41">
        <v>0</v>
      </c>
      <c r="CB30" s="41">
        <v>0</v>
      </c>
      <c r="CC30" s="41">
        <v>0</v>
      </c>
      <c r="CD30" s="41">
        <v>0</v>
      </c>
      <c r="CE30" s="41">
        <v>0</v>
      </c>
      <c r="CF30" s="41">
        <v>0</v>
      </c>
      <c r="CG30" s="41">
        <v>0</v>
      </c>
      <c r="CH30" s="41">
        <v>0</v>
      </c>
      <c r="CI30" s="41">
        <v>0</v>
      </c>
      <c r="CJ30" s="41">
        <v>0</v>
      </c>
      <c r="CK30" s="41" t="s">
        <v>193</v>
      </c>
      <c r="CL30" s="41" t="s">
        <v>193</v>
      </c>
      <c r="CM30" s="41">
        <v>0</v>
      </c>
      <c r="CN30" s="41">
        <v>0</v>
      </c>
      <c r="CO30" s="41">
        <v>0</v>
      </c>
      <c r="CP30" s="41">
        <v>0</v>
      </c>
      <c r="CQ30" s="41" t="s">
        <v>193</v>
      </c>
      <c r="CR30" s="41" t="s">
        <v>193</v>
      </c>
      <c r="CS30" s="41">
        <v>0</v>
      </c>
      <c r="CT30" s="41">
        <v>0</v>
      </c>
      <c r="CU30" s="41">
        <v>0</v>
      </c>
      <c r="CV30" s="41">
        <v>0</v>
      </c>
      <c r="CW30" s="41">
        <v>0</v>
      </c>
      <c r="CX30" s="41">
        <v>0</v>
      </c>
      <c r="CY30" s="41">
        <v>0</v>
      </c>
      <c r="CZ30" s="41">
        <v>0</v>
      </c>
      <c r="DA30" s="41">
        <v>0</v>
      </c>
      <c r="DB30" s="41">
        <v>0</v>
      </c>
      <c r="DC30" s="41">
        <v>0</v>
      </c>
      <c r="DD30" s="41">
        <v>0</v>
      </c>
      <c r="DE30" s="41">
        <v>0</v>
      </c>
      <c r="DF30" s="41">
        <v>0</v>
      </c>
      <c r="DG30" s="41">
        <v>0</v>
      </c>
      <c r="DH30" s="41">
        <v>0</v>
      </c>
    </row>
    <row r="31" spans="1:112" ht="75">
      <c r="A31" s="21"/>
      <c r="B31" s="33" t="s">
        <v>194</v>
      </c>
      <c r="C31" s="34" t="s">
        <v>195</v>
      </c>
      <c r="D31" s="35" t="s">
        <v>174</v>
      </c>
      <c r="E31" s="35">
        <v>0</v>
      </c>
      <c r="F31" s="35">
        <v>0</v>
      </c>
      <c r="G31" s="35">
        <v>0</v>
      </c>
      <c r="H31" s="35">
        <v>0</v>
      </c>
      <c r="I31" s="35">
        <v>0</v>
      </c>
      <c r="J31" s="35">
        <v>0</v>
      </c>
      <c r="K31" s="35">
        <v>0</v>
      </c>
      <c r="L31" s="35">
        <v>0</v>
      </c>
      <c r="M31" s="35">
        <v>0</v>
      </c>
      <c r="N31" s="35">
        <v>0</v>
      </c>
      <c r="O31" s="35">
        <v>0</v>
      </c>
      <c r="P31" s="35">
        <v>0</v>
      </c>
      <c r="Q31" s="35">
        <v>0</v>
      </c>
      <c r="R31" s="35">
        <v>0</v>
      </c>
      <c r="S31" s="35">
        <v>0</v>
      </c>
      <c r="T31" s="35">
        <v>0</v>
      </c>
      <c r="U31" s="35">
        <v>0</v>
      </c>
      <c r="V31" s="35">
        <v>0</v>
      </c>
      <c r="W31" s="35">
        <v>0</v>
      </c>
      <c r="X31" s="35">
        <v>0</v>
      </c>
      <c r="Y31" s="35">
        <v>0</v>
      </c>
      <c r="Z31" s="35">
        <v>0</v>
      </c>
      <c r="AA31" s="35">
        <v>0</v>
      </c>
      <c r="AB31" s="35">
        <v>0</v>
      </c>
      <c r="AC31" s="35">
        <v>0</v>
      </c>
      <c r="AD31" s="35">
        <v>0</v>
      </c>
      <c r="AE31" s="35">
        <v>0</v>
      </c>
      <c r="AF31" s="35">
        <v>0</v>
      </c>
      <c r="AG31" s="35">
        <v>0</v>
      </c>
      <c r="AH31" s="35">
        <v>0</v>
      </c>
      <c r="AI31" s="35">
        <v>0</v>
      </c>
      <c r="AJ31" s="35">
        <v>0</v>
      </c>
      <c r="AK31" s="35">
        <v>0</v>
      </c>
      <c r="AL31" s="35">
        <v>0</v>
      </c>
      <c r="AM31" s="35">
        <v>0</v>
      </c>
      <c r="AN31" s="35">
        <v>0</v>
      </c>
      <c r="AO31" s="35">
        <v>0</v>
      </c>
      <c r="AP31" s="35">
        <v>0</v>
      </c>
      <c r="AQ31" s="35">
        <v>0</v>
      </c>
      <c r="AR31" s="35">
        <v>0</v>
      </c>
      <c r="AS31" s="35">
        <v>0</v>
      </c>
      <c r="AT31" s="35">
        <v>0</v>
      </c>
      <c r="AU31" s="35">
        <v>0</v>
      </c>
      <c r="AV31" s="35">
        <v>0</v>
      </c>
      <c r="AW31" s="35">
        <v>0</v>
      </c>
      <c r="AX31" s="35">
        <v>0</v>
      </c>
      <c r="AY31" s="35">
        <v>0</v>
      </c>
      <c r="AZ31" s="35">
        <v>0</v>
      </c>
      <c r="BA31" s="35">
        <v>0</v>
      </c>
      <c r="BB31" s="35">
        <v>0</v>
      </c>
      <c r="BC31" s="35">
        <v>0</v>
      </c>
      <c r="BD31" s="35">
        <v>0</v>
      </c>
      <c r="BE31" s="35">
        <v>0</v>
      </c>
      <c r="BF31" s="35">
        <v>0</v>
      </c>
      <c r="BG31" s="35">
        <v>0</v>
      </c>
      <c r="BH31" s="35">
        <v>0</v>
      </c>
      <c r="BI31" s="35">
        <v>0</v>
      </c>
      <c r="BJ31" s="35">
        <v>0</v>
      </c>
      <c r="BK31" s="35">
        <v>0</v>
      </c>
      <c r="BL31" s="35">
        <v>0</v>
      </c>
      <c r="BM31" s="35">
        <v>0</v>
      </c>
      <c r="BN31" s="35">
        <v>0</v>
      </c>
      <c r="BO31" s="35">
        <v>0</v>
      </c>
      <c r="BP31" s="35">
        <v>0</v>
      </c>
      <c r="BQ31" s="35">
        <v>0</v>
      </c>
      <c r="BR31" s="35">
        <v>0</v>
      </c>
      <c r="BS31" s="35">
        <v>0</v>
      </c>
      <c r="BT31" s="35">
        <v>0</v>
      </c>
      <c r="BU31" s="35">
        <v>0</v>
      </c>
      <c r="BV31" s="35">
        <v>0</v>
      </c>
      <c r="BW31" s="35">
        <v>0</v>
      </c>
      <c r="BX31" s="35">
        <v>0</v>
      </c>
      <c r="BY31" s="35">
        <v>0</v>
      </c>
      <c r="BZ31" s="35">
        <v>0</v>
      </c>
      <c r="CA31" s="35">
        <v>0</v>
      </c>
      <c r="CB31" s="35">
        <v>0</v>
      </c>
      <c r="CC31" s="35">
        <v>0</v>
      </c>
      <c r="CD31" s="35">
        <v>0</v>
      </c>
      <c r="CE31" s="35">
        <v>0</v>
      </c>
      <c r="CF31" s="35">
        <v>0</v>
      </c>
      <c r="CG31" s="35">
        <v>0</v>
      </c>
      <c r="CH31" s="35">
        <v>0</v>
      </c>
      <c r="CI31" s="35">
        <v>0</v>
      </c>
      <c r="CJ31" s="35">
        <v>0</v>
      </c>
      <c r="CK31" s="35" t="s">
        <v>193</v>
      </c>
      <c r="CL31" s="35" t="s">
        <v>193</v>
      </c>
      <c r="CM31" s="35">
        <v>0</v>
      </c>
      <c r="CN31" s="35">
        <v>0</v>
      </c>
      <c r="CO31" s="35">
        <v>0</v>
      </c>
      <c r="CP31" s="35">
        <v>0</v>
      </c>
      <c r="CQ31" s="35" t="s">
        <v>193</v>
      </c>
      <c r="CR31" s="35" t="s">
        <v>193</v>
      </c>
      <c r="CS31" s="35">
        <v>0</v>
      </c>
      <c r="CT31" s="35">
        <v>0</v>
      </c>
      <c r="CU31" s="35">
        <v>0</v>
      </c>
      <c r="CV31" s="35">
        <v>0</v>
      </c>
      <c r="CW31" s="35">
        <v>0</v>
      </c>
      <c r="CX31" s="35">
        <v>0</v>
      </c>
      <c r="CY31" s="35">
        <v>0</v>
      </c>
      <c r="CZ31" s="35">
        <v>0</v>
      </c>
      <c r="DA31" s="35">
        <v>0</v>
      </c>
      <c r="DB31" s="35">
        <v>0</v>
      </c>
      <c r="DC31" s="35">
        <v>0</v>
      </c>
      <c r="DD31" s="35">
        <v>0</v>
      </c>
      <c r="DE31" s="35">
        <v>0</v>
      </c>
      <c r="DF31" s="35">
        <v>0</v>
      </c>
      <c r="DG31" s="35">
        <v>0</v>
      </c>
      <c r="DH31" s="35">
        <v>0</v>
      </c>
    </row>
    <row r="32" spans="1:112" ht="75">
      <c r="A32" s="21"/>
      <c r="B32" s="33" t="s">
        <v>196</v>
      </c>
      <c r="C32" s="34" t="s">
        <v>197</v>
      </c>
      <c r="D32" s="35" t="s">
        <v>174</v>
      </c>
      <c r="E32" s="35">
        <v>0</v>
      </c>
      <c r="F32" s="35">
        <v>0</v>
      </c>
      <c r="G32" s="35">
        <v>0</v>
      </c>
      <c r="H32" s="35">
        <v>0</v>
      </c>
      <c r="I32" s="35">
        <v>0</v>
      </c>
      <c r="J32" s="35">
        <v>0</v>
      </c>
      <c r="K32" s="35">
        <v>0</v>
      </c>
      <c r="L32" s="35">
        <v>0</v>
      </c>
      <c r="M32" s="35">
        <v>0</v>
      </c>
      <c r="N32" s="35">
        <v>0</v>
      </c>
      <c r="O32" s="35">
        <v>0</v>
      </c>
      <c r="P32" s="35">
        <v>0</v>
      </c>
      <c r="Q32" s="35">
        <v>0</v>
      </c>
      <c r="R32" s="35">
        <v>0</v>
      </c>
      <c r="S32" s="35">
        <v>0</v>
      </c>
      <c r="T32" s="35">
        <v>0</v>
      </c>
      <c r="U32" s="35">
        <v>0</v>
      </c>
      <c r="V32" s="35">
        <v>0</v>
      </c>
      <c r="W32" s="35">
        <v>0</v>
      </c>
      <c r="X32" s="35">
        <v>0</v>
      </c>
      <c r="Y32" s="35">
        <v>0</v>
      </c>
      <c r="Z32" s="35">
        <v>0</v>
      </c>
      <c r="AA32" s="35">
        <v>0</v>
      </c>
      <c r="AB32" s="35">
        <v>0</v>
      </c>
      <c r="AC32" s="35">
        <v>0</v>
      </c>
      <c r="AD32" s="35">
        <v>0</v>
      </c>
      <c r="AE32" s="35">
        <v>0</v>
      </c>
      <c r="AF32" s="35">
        <v>0</v>
      </c>
      <c r="AG32" s="35">
        <v>0</v>
      </c>
      <c r="AH32" s="35">
        <v>0</v>
      </c>
      <c r="AI32" s="35">
        <v>0</v>
      </c>
      <c r="AJ32" s="35">
        <v>0</v>
      </c>
      <c r="AK32" s="35">
        <v>0</v>
      </c>
      <c r="AL32" s="35">
        <v>0</v>
      </c>
      <c r="AM32" s="35">
        <v>0</v>
      </c>
      <c r="AN32" s="35">
        <v>0</v>
      </c>
      <c r="AO32" s="35">
        <v>0</v>
      </c>
      <c r="AP32" s="35">
        <v>0</v>
      </c>
      <c r="AQ32" s="35">
        <v>0</v>
      </c>
      <c r="AR32" s="35">
        <v>0</v>
      </c>
      <c r="AS32" s="35">
        <v>0</v>
      </c>
      <c r="AT32" s="35">
        <v>0</v>
      </c>
      <c r="AU32" s="35">
        <v>0</v>
      </c>
      <c r="AV32" s="35">
        <v>0</v>
      </c>
      <c r="AW32" s="35">
        <v>0</v>
      </c>
      <c r="AX32" s="35">
        <v>0</v>
      </c>
      <c r="AY32" s="35">
        <v>0</v>
      </c>
      <c r="AZ32" s="35">
        <v>0</v>
      </c>
      <c r="BA32" s="35">
        <v>0</v>
      </c>
      <c r="BB32" s="35">
        <v>0</v>
      </c>
      <c r="BC32" s="35">
        <v>0</v>
      </c>
      <c r="BD32" s="35">
        <v>0</v>
      </c>
      <c r="BE32" s="35">
        <v>0</v>
      </c>
      <c r="BF32" s="35">
        <v>0</v>
      </c>
      <c r="BG32" s="35">
        <v>0</v>
      </c>
      <c r="BH32" s="35">
        <v>0</v>
      </c>
      <c r="BI32" s="35">
        <v>0</v>
      </c>
      <c r="BJ32" s="35">
        <v>0</v>
      </c>
      <c r="BK32" s="35">
        <v>0</v>
      </c>
      <c r="BL32" s="35">
        <v>0</v>
      </c>
      <c r="BM32" s="35">
        <v>0</v>
      </c>
      <c r="BN32" s="35">
        <v>0</v>
      </c>
      <c r="BO32" s="35">
        <v>0</v>
      </c>
      <c r="BP32" s="35">
        <v>0</v>
      </c>
      <c r="BQ32" s="35">
        <v>0</v>
      </c>
      <c r="BR32" s="35">
        <v>0</v>
      </c>
      <c r="BS32" s="35">
        <v>0</v>
      </c>
      <c r="BT32" s="35">
        <v>0</v>
      </c>
      <c r="BU32" s="35">
        <v>0</v>
      </c>
      <c r="BV32" s="35">
        <v>0</v>
      </c>
      <c r="BW32" s="35">
        <v>0</v>
      </c>
      <c r="BX32" s="35">
        <v>0</v>
      </c>
      <c r="BY32" s="35">
        <v>0</v>
      </c>
      <c r="BZ32" s="35">
        <v>0</v>
      </c>
      <c r="CA32" s="35">
        <v>0</v>
      </c>
      <c r="CB32" s="35">
        <v>0</v>
      </c>
      <c r="CC32" s="35">
        <v>0</v>
      </c>
      <c r="CD32" s="35">
        <v>0</v>
      </c>
      <c r="CE32" s="35">
        <v>0</v>
      </c>
      <c r="CF32" s="35">
        <v>0</v>
      </c>
      <c r="CG32" s="35">
        <v>0</v>
      </c>
      <c r="CH32" s="35">
        <v>0</v>
      </c>
      <c r="CI32" s="35">
        <v>0</v>
      </c>
      <c r="CJ32" s="35">
        <v>0</v>
      </c>
      <c r="CK32" s="35" t="s">
        <v>193</v>
      </c>
      <c r="CL32" s="35" t="s">
        <v>193</v>
      </c>
      <c r="CM32" s="35">
        <v>0</v>
      </c>
      <c r="CN32" s="35">
        <v>0</v>
      </c>
      <c r="CO32" s="35">
        <v>0</v>
      </c>
      <c r="CP32" s="35">
        <v>0</v>
      </c>
      <c r="CQ32" s="35" t="s">
        <v>193</v>
      </c>
      <c r="CR32" s="35" t="s">
        <v>193</v>
      </c>
      <c r="CS32" s="35">
        <v>0</v>
      </c>
      <c r="CT32" s="35">
        <v>0</v>
      </c>
      <c r="CU32" s="35">
        <v>0</v>
      </c>
      <c r="CV32" s="35">
        <v>0</v>
      </c>
      <c r="CW32" s="35">
        <v>0</v>
      </c>
      <c r="CX32" s="35">
        <v>0</v>
      </c>
      <c r="CY32" s="35">
        <v>0</v>
      </c>
      <c r="CZ32" s="35">
        <v>0</v>
      </c>
      <c r="DA32" s="35">
        <v>0</v>
      </c>
      <c r="DB32" s="35">
        <v>0</v>
      </c>
      <c r="DC32" s="35">
        <v>0</v>
      </c>
      <c r="DD32" s="35">
        <v>0</v>
      </c>
      <c r="DE32" s="35">
        <v>0</v>
      </c>
      <c r="DF32" s="35">
        <v>0</v>
      </c>
      <c r="DG32" s="35">
        <v>0</v>
      </c>
      <c r="DH32" s="35">
        <v>0</v>
      </c>
    </row>
    <row r="33" spans="1:112" ht="75">
      <c r="A33" s="21"/>
      <c r="B33" s="33" t="s">
        <v>198</v>
      </c>
      <c r="C33" s="34" t="s">
        <v>199</v>
      </c>
      <c r="D33" s="35" t="s">
        <v>174</v>
      </c>
      <c r="E33" s="35">
        <v>0</v>
      </c>
      <c r="F33" s="35">
        <v>0</v>
      </c>
      <c r="G33" s="35">
        <v>0</v>
      </c>
      <c r="H33" s="35">
        <v>0</v>
      </c>
      <c r="I33" s="35">
        <v>0</v>
      </c>
      <c r="J33" s="35">
        <v>0</v>
      </c>
      <c r="K33" s="35">
        <v>0</v>
      </c>
      <c r="L33" s="35">
        <v>0</v>
      </c>
      <c r="M33" s="35">
        <v>0</v>
      </c>
      <c r="N33" s="35">
        <v>0</v>
      </c>
      <c r="O33" s="35">
        <v>0</v>
      </c>
      <c r="P33" s="35">
        <v>0</v>
      </c>
      <c r="Q33" s="35">
        <v>0</v>
      </c>
      <c r="R33" s="35">
        <v>0</v>
      </c>
      <c r="S33" s="35">
        <v>0</v>
      </c>
      <c r="T33" s="35">
        <v>0</v>
      </c>
      <c r="U33" s="35">
        <v>0</v>
      </c>
      <c r="V33" s="35">
        <v>0</v>
      </c>
      <c r="W33" s="35">
        <v>0</v>
      </c>
      <c r="X33" s="35">
        <v>0</v>
      </c>
      <c r="Y33" s="35">
        <v>0</v>
      </c>
      <c r="Z33" s="35">
        <v>0</v>
      </c>
      <c r="AA33" s="35">
        <v>0</v>
      </c>
      <c r="AB33" s="35">
        <v>0</v>
      </c>
      <c r="AC33" s="35">
        <v>0</v>
      </c>
      <c r="AD33" s="35">
        <v>0</v>
      </c>
      <c r="AE33" s="35">
        <v>0</v>
      </c>
      <c r="AF33" s="35">
        <v>0</v>
      </c>
      <c r="AG33" s="35">
        <v>0</v>
      </c>
      <c r="AH33" s="35">
        <v>0</v>
      </c>
      <c r="AI33" s="35">
        <v>0</v>
      </c>
      <c r="AJ33" s="35">
        <v>0</v>
      </c>
      <c r="AK33" s="35">
        <v>0</v>
      </c>
      <c r="AL33" s="35">
        <v>0</v>
      </c>
      <c r="AM33" s="35">
        <v>0</v>
      </c>
      <c r="AN33" s="35">
        <v>0</v>
      </c>
      <c r="AO33" s="35">
        <v>0</v>
      </c>
      <c r="AP33" s="35">
        <v>0</v>
      </c>
      <c r="AQ33" s="35">
        <v>0</v>
      </c>
      <c r="AR33" s="35">
        <v>0</v>
      </c>
      <c r="AS33" s="35">
        <v>0</v>
      </c>
      <c r="AT33" s="35">
        <v>0</v>
      </c>
      <c r="AU33" s="35">
        <v>0</v>
      </c>
      <c r="AV33" s="35">
        <v>0</v>
      </c>
      <c r="AW33" s="35">
        <v>0</v>
      </c>
      <c r="AX33" s="35">
        <v>0</v>
      </c>
      <c r="AY33" s="35">
        <v>0</v>
      </c>
      <c r="AZ33" s="35">
        <v>0</v>
      </c>
      <c r="BA33" s="35">
        <v>0</v>
      </c>
      <c r="BB33" s="35">
        <v>0</v>
      </c>
      <c r="BC33" s="35">
        <v>0</v>
      </c>
      <c r="BD33" s="35">
        <v>0</v>
      </c>
      <c r="BE33" s="35">
        <v>0</v>
      </c>
      <c r="BF33" s="35">
        <v>0</v>
      </c>
      <c r="BG33" s="35">
        <v>0</v>
      </c>
      <c r="BH33" s="35">
        <v>0</v>
      </c>
      <c r="BI33" s="35">
        <v>0</v>
      </c>
      <c r="BJ33" s="35">
        <v>0</v>
      </c>
      <c r="BK33" s="35">
        <v>0</v>
      </c>
      <c r="BL33" s="35">
        <v>0</v>
      </c>
      <c r="BM33" s="35">
        <v>0</v>
      </c>
      <c r="BN33" s="35">
        <v>0</v>
      </c>
      <c r="BO33" s="35">
        <v>0</v>
      </c>
      <c r="BP33" s="35">
        <v>0</v>
      </c>
      <c r="BQ33" s="35">
        <v>0</v>
      </c>
      <c r="BR33" s="35">
        <v>0</v>
      </c>
      <c r="BS33" s="35">
        <v>0</v>
      </c>
      <c r="BT33" s="35">
        <v>0</v>
      </c>
      <c r="BU33" s="35">
        <v>0</v>
      </c>
      <c r="BV33" s="35">
        <v>0</v>
      </c>
      <c r="BW33" s="35">
        <v>0</v>
      </c>
      <c r="BX33" s="35">
        <v>0</v>
      </c>
      <c r="BY33" s="35">
        <v>0</v>
      </c>
      <c r="BZ33" s="35">
        <v>0</v>
      </c>
      <c r="CA33" s="35">
        <v>0</v>
      </c>
      <c r="CB33" s="35">
        <v>0</v>
      </c>
      <c r="CC33" s="35">
        <v>0</v>
      </c>
      <c r="CD33" s="35">
        <v>0</v>
      </c>
      <c r="CE33" s="35">
        <v>0</v>
      </c>
      <c r="CF33" s="35">
        <v>0</v>
      </c>
      <c r="CG33" s="35">
        <v>0</v>
      </c>
      <c r="CH33" s="35">
        <v>0</v>
      </c>
      <c r="CI33" s="35">
        <v>0</v>
      </c>
      <c r="CJ33" s="35">
        <v>0</v>
      </c>
      <c r="CK33" s="35" t="s">
        <v>193</v>
      </c>
      <c r="CL33" s="35" t="s">
        <v>193</v>
      </c>
      <c r="CM33" s="35">
        <v>0</v>
      </c>
      <c r="CN33" s="35">
        <v>0</v>
      </c>
      <c r="CO33" s="35">
        <v>0</v>
      </c>
      <c r="CP33" s="35">
        <v>0</v>
      </c>
      <c r="CQ33" s="35" t="s">
        <v>193</v>
      </c>
      <c r="CR33" s="35" t="s">
        <v>193</v>
      </c>
      <c r="CS33" s="35">
        <v>0</v>
      </c>
      <c r="CT33" s="35">
        <v>0</v>
      </c>
      <c r="CU33" s="35">
        <v>0</v>
      </c>
      <c r="CV33" s="35">
        <v>0</v>
      </c>
      <c r="CW33" s="35">
        <v>0</v>
      </c>
      <c r="CX33" s="35">
        <v>0</v>
      </c>
      <c r="CY33" s="35">
        <v>0</v>
      </c>
      <c r="CZ33" s="35">
        <v>0</v>
      </c>
      <c r="DA33" s="35">
        <v>0</v>
      </c>
      <c r="DB33" s="35">
        <v>0</v>
      </c>
      <c r="DC33" s="35">
        <v>0</v>
      </c>
      <c r="DD33" s="35">
        <v>0</v>
      </c>
      <c r="DE33" s="35">
        <v>0</v>
      </c>
      <c r="DF33" s="35">
        <v>0</v>
      </c>
      <c r="DG33" s="35">
        <v>0</v>
      </c>
      <c r="DH33" s="35">
        <v>0</v>
      </c>
    </row>
    <row r="34" spans="1:112" ht="18.75" hidden="1">
      <c r="A34" s="25" t="s">
        <v>175</v>
      </c>
      <c r="B34" s="33" t="s">
        <v>198</v>
      </c>
      <c r="C34" s="42" t="s">
        <v>200</v>
      </c>
      <c r="D34" s="35"/>
      <c r="E34" s="35" t="s">
        <v>193</v>
      </c>
      <c r="F34" s="35" t="s">
        <v>193</v>
      </c>
      <c r="G34" s="35"/>
      <c r="H34" s="35"/>
      <c r="I34" s="35"/>
      <c r="J34" s="35"/>
      <c r="K34" s="35"/>
      <c r="L34" s="35"/>
      <c r="M34" s="35" t="s">
        <v>193</v>
      </c>
      <c r="N34" s="35" t="s">
        <v>193</v>
      </c>
      <c r="O34" s="35"/>
      <c r="P34" s="35"/>
      <c r="Q34" s="35"/>
      <c r="R34" s="35"/>
      <c r="S34" s="35"/>
      <c r="T34" s="35"/>
      <c r="U34" s="35" t="s">
        <v>193</v>
      </c>
      <c r="V34" s="35" t="s">
        <v>193</v>
      </c>
      <c r="W34" s="35"/>
      <c r="X34" s="35"/>
      <c r="Y34" s="35"/>
      <c r="Z34" s="35"/>
      <c r="AA34" s="35"/>
      <c r="AB34" s="35"/>
      <c r="AC34" s="35" t="s">
        <v>193</v>
      </c>
      <c r="AD34" s="35" t="s">
        <v>193</v>
      </c>
      <c r="AE34" s="35"/>
      <c r="AF34" s="35"/>
      <c r="AG34" s="35"/>
      <c r="AH34" s="35"/>
      <c r="AI34" s="35"/>
      <c r="AJ34" s="35"/>
      <c r="AK34" s="35"/>
      <c r="AL34" s="35"/>
      <c r="AM34" s="35" t="s">
        <v>193</v>
      </c>
      <c r="AN34" s="35" t="s">
        <v>193</v>
      </c>
      <c r="AO34" s="35" t="s">
        <v>193</v>
      </c>
      <c r="AP34" s="35" t="s">
        <v>193</v>
      </c>
      <c r="AQ34" s="35" t="s">
        <v>193</v>
      </c>
      <c r="AR34" s="35" t="s">
        <v>193</v>
      </c>
      <c r="AS34" s="35" t="s">
        <v>193</v>
      </c>
      <c r="AT34" s="35" t="s">
        <v>193</v>
      </c>
      <c r="AU34" s="35" t="s">
        <v>193</v>
      </c>
      <c r="AV34" s="35" t="s">
        <v>193</v>
      </c>
      <c r="AW34" s="35"/>
      <c r="AX34" s="35"/>
      <c r="AY34" s="35"/>
      <c r="AZ34" s="35"/>
      <c r="BA34" s="35"/>
      <c r="BB34" s="35"/>
      <c r="BC34" s="35"/>
      <c r="BD34" s="35"/>
      <c r="BE34" s="35" t="s">
        <v>193</v>
      </c>
      <c r="BF34" s="35" t="s">
        <v>193</v>
      </c>
      <c r="BG34" s="35"/>
      <c r="BH34" s="35"/>
      <c r="BI34" s="35"/>
      <c r="BJ34" s="35"/>
      <c r="BK34" s="35"/>
      <c r="BL34" s="35"/>
      <c r="BM34" s="35"/>
      <c r="BN34" s="35"/>
      <c r="BO34" s="35"/>
      <c r="BP34" s="35"/>
      <c r="BQ34" s="35" t="s">
        <v>193</v>
      </c>
      <c r="BR34" s="35" t="s">
        <v>193</v>
      </c>
      <c r="BS34" s="35"/>
      <c r="BT34" s="35"/>
      <c r="BU34" s="35"/>
      <c r="BV34" s="35"/>
      <c r="BW34" s="35"/>
      <c r="BX34" s="35"/>
      <c r="BY34" s="35"/>
      <c r="BZ34" s="35"/>
      <c r="CA34" s="35"/>
      <c r="CB34" s="35"/>
      <c r="CC34" s="35" t="s">
        <v>193</v>
      </c>
      <c r="CD34" s="35" t="s">
        <v>193</v>
      </c>
      <c r="CE34" s="35"/>
      <c r="CF34" s="35"/>
      <c r="CG34" s="35"/>
      <c r="CH34" s="35"/>
      <c r="CI34" s="35"/>
      <c r="CJ34" s="35"/>
      <c r="CK34" s="35" t="s">
        <v>193</v>
      </c>
      <c r="CL34" s="35" t="s">
        <v>193</v>
      </c>
      <c r="CM34" s="35" t="s">
        <v>193</v>
      </c>
      <c r="CN34" s="35" t="s">
        <v>193</v>
      </c>
      <c r="CO34" s="35" t="s">
        <v>193</v>
      </c>
      <c r="CP34" s="35" t="s">
        <v>193</v>
      </c>
      <c r="CQ34" s="35" t="s">
        <v>193</v>
      </c>
      <c r="CR34" s="35" t="s">
        <v>193</v>
      </c>
      <c r="CS34" s="35" t="s">
        <v>193</v>
      </c>
      <c r="CT34" s="35" t="s">
        <v>193</v>
      </c>
      <c r="CU34" s="35" t="s">
        <v>193</v>
      </c>
      <c r="CV34" s="35" t="s">
        <v>193</v>
      </c>
      <c r="CW34" s="35" t="s">
        <v>193</v>
      </c>
      <c r="CX34" s="35" t="s">
        <v>193</v>
      </c>
      <c r="CY34" s="35" t="s">
        <v>193</v>
      </c>
      <c r="CZ34" s="35" t="s">
        <v>193</v>
      </c>
      <c r="DA34" s="35" t="s">
        <v>193</v>
      </c>
      <c r="DB34" s="35" t="s">
        <v>193</v>
      </c>
      <c r="DC34" s="35" t="s">
        <v>193</v>
      </c>
      <c r="DD34" s="35" t="s">
        <v>193</v>
      </c>
      <c r="DE34" s="35" t="s">
        <v>193</v>
      </c>
      <c r="DF34" s="35" t="s">
        <v>193</v>
      </c>
      <c r="DG34" s="35" t="s">
        <v>193</v>
      </c>
      <c r="DH34" s="35" t="s">
        <v>193</v>
      </c>
    </row>
    <row r="35" spans="1:112" ht="18.75" hidden="1">
      <c r="A35" s="25" t="s">
        <v>175</v>
      </c>
      <c r="B35" s="33" t="s">
        <v>198</v>
      </c>
      <c r="C35" s="42" t="s">
        <v>200</v>
      </c>
      <c r="D35" s="35"/>
      <c r="E35" s="35" t="s">
        <v>193</v>
      </c>
      <c r="F35" s="35" t="s">
        <v>193</v>
      </c>
      <c r="G35" s="35"/>
      <c r="H35" s="35"/>
      <c r="I35" s="35"/>
      <c r="J35" s="35"/>
      <c r="K35" s="35"/>
      <c r="L35" s="35"/>
      <c r="M35" s="35" t="s">
        <v>193</v>
      </c>
      <c r="N35" s="35" t="s">
        <v>193</v>
      </c>
      <c r="O35" s="35"/>
      <c r="P35" s="35"/>
      <c r="Q35" s="35"/>
      <c r="R35" s="35"/>
      <c r="S35" s="35"/>
      <c r="T35" s="35"/>
      <c r="U35" s="35" t="s">
        <v>193</v>
      </c>
      <c r="V35" s="35" t="s">
        <v>193</v>
      </c>
      <c r="W35" s="35"/>
      <c r="X35" s="35"/>
      <c r="Y35" s="35"/>
      <c r="Z35" s="35"/>
      <c r="AA35" s="35"/>
      <c r="AB35" s="35"/>
      <c r="AC35" s="35" t="s">
        <v>193</v>
      </c>
      <c r="AD35" s="35" t="s">
        <v>193</v>
      </c>
      <c r="AE35" s="35"/>
      <c r="AF35" s="35"/>
      <c r="AG35" s="35"/>
      <c r="AH35" s="35"/>
      <c r="AI35" s="35"/>
      <c r="AJ35" s="35"/>
      <c r="AK35" s="35"/>
      <c r="AL35" s="35"/>
      <c r="AM35" s="35" t="s">
        <v>193</v>
      </c>
      <c r="AN35" s="35" t="s">
        <v>193</v>
      </c>
      <c r="AO35" s="35" t="s">
        <v>193</v>
      </c>
      <c r="AP35" s="35" t="s">
        <v>193</v>
      </c>
      <c r="AQ35" s="35" t="s">
        <v>193</v>
      </c>
      <c r="AR35" s="35" t="s">
        <v>193</v>
      </c>
      <c r="AS35" s="35" t="s">
        <v>193</v>
      </c>
      <c r="AT35" s="35" t="s">
        <v>193</v>
      </c>
      <c r="AU35" s="35" t="s">
        <v>193</v>
      </c>
      <c r="AV35" s="35" t="s">
        <v>193</v>
      </c>
      <c r="AW35" s="35"/>
      <c r="AX35" s="35"/>
      <c r="AY35" s="35"/>
      <c r="AZ35" s="35"/>
      <c r="BA35" s="35"/>
      <c r="BB35" s="35"/>
      <c r="BC35" s="35"/>
      <c r="BD35" s="35"/>
      <c r="BE35" s="35" t="s">
        <v>193</v>
      </c>
      <c r="BF35" s="35" t="s">
        <v>193</v>
      </c>
      <c r="BG35" s="35"/>
      <c r="BH35" s="35"/>
      <c r="BI35" s="35"/>
      <c r="BJ35" s="35"/>
      <c r="BK35" s="35"/>
      <c r="BL35" s="35"/>
      <c r="BM35" s="35"/>
      <c r="BN35" s="35"/>
      <c r="BO35" s="35"/>
      <c r="BP35" s="35"/>
      <c r="BQ35" s="35" t="s">
        <v>193</v>
      </c>
      <c r="BR35" s="35" t="s">
        <v>193</v>
      </c>
      <c r="BS35" s="35"/>
      <c r="BT35" s="35"/>
      <c r="BU35" s="35"/>
      <c r="BV35" s="35"/>
      <c r="BW35" s="35"/>
      <c r="BX35" s="35"/>
      <c r="BY35" s="35"/>
      <c r="BZ35" s="35"/>
      <c r="CA35" s="35"/>
      <c r="CB35" s="35"/>
      <c r="CC35" s="35" t="s">
        <v>193</v>
      </c>
      <c r="CD35" s="35" t="s">
        <v>193</v>
      </c>
      <c r="CE35" s="35"/>
      <c r="CF35" s="35"/>
      <c r="CG35" s="35"/>
      <c r="CH35" s="35"/>
      <c r="CI35" s="35"/>
      <c r="CJ35" s="35"/>
      <c r="CK35" s="35" t="s">
        <v>193</v>
      </c>
      <c r="CL35" s="35" t="s">
        <v>193</v>
      </c>
      <c r="CM35" s="35" t="s">
        <v>193</v>
      </c>
      <c r="CN35" s="35" t="s">
        <v>193</v>
      </c>
      <c r="CO35" s="35" t="s">
        <v>193</v>
      </c>
      <c r="CP35" s="35" t="s">
        <v>193</v>
      </c>
      <c r="CQ35" s="35" t="s">
        <v>193</v>
      </c>
      <c r="CR35" s="35" t="s">
        <v>193</v>
      </c>
      <c r="CS35" s="35" t="s">
        <v>193</v>
      </c>
      <c r="CT35" s="35" t="s">
        <v>193</v>
      </c>
      <c r="CU35" s="35" t="s">
        <v>193</v>
      </c>
      <c r="CV35" s="35" t="s">
        <v>193</v>
      </c>
      <c r="CW35" s="35" t="s">
        <v>193</v>
      </c>
      <c r="CX35" s="35" t="s">
        <v>193</v>
      </c>
      <c r="CY35" s="35" t="s">
        <v>193</v>
      </c>
      <c r="CZ35" s="35" t="s">
        <v>193</v>
      </c>
      <c r="DA35" s="35" t="s">
        <v>193</v>
      </c>
      <c r="DB35" s="35" t="s">
        <v>193</v>
      </c>
      <c r="DC35" s="35" t="s">
        <v>193</v>
      </c>
      <c r="DD35" s="35" t="s">
        <v>193</v>
      </c>
      <c r="DE35" s="35" t="s">
        <v>193</v>
      </c>
      <c r="DF35" s="35" t="s">
        <v>193</v>
      </c>
      <c r="DG35" s="35" t="s">
        <v>193</v>
      </c>
      <c r="DH35" s="35" t="s">
        <v>193</v>
      </c>
    </row>
    <row r="36" spans="1:112" ht="18.75" hidden="1">
      <c r="A36" s="25" t="s">
        <v>175</v>
      </c>
      <c r="B36" s="33" t="s">
        <v>201</v>
      </c>
      <c r="C36" s="34" t="s">
        <v>201</v>
      </c>
      <c r="D36" s="35"/>
      <c r="E36" s="35" t="s">
        <v>193</v>
      </c>
      <c r="F36" s="35" t="s">
        <v>193</v>
      </c>
      <c r="G36" s="35"/>
      <c r="H36" s="35"/>
      <c r="I36" s="35"/>
      <c r="J36" s="35"/>
      <c r="K36" s="35"/>
      <c r="L36" s="35"/>
      <c r="M36" s="35" t="s">
        <v>193</v>
      </c>
      <c r="N36" s="35" t="s">
        <v>193</v>
      </c>
      <c r="O36" s="35"/>
      <c r="P36" s="35"/>
      <c r="Q36" s="35"/>
      <c r="R36" s="35"/>
      <c r="S36" s="35"/>
      <c r="T36" s="35"/>
      <c r="U36" s="35" t="s">
        <v>193</v>
      </c>
      <c r="V36" s="35" t="s">
        <v>193</v>
      </c>
      <c r="W36" s="35"/>
      <c r="X36" s="35"/>
      <c r="Y36" s="35"/>
      <c r="Z36" s="35"/>
      <c r="AA36" s="35"/>
      <c r="AB36" s="35"/>
      <c r="AC36" s="35" t="s">
        <v>193</v>
      </c>
      <c r="AD36" s="35" t="s">
        <v>193</v>
      </c>
      <c r="AE36" s="35"/>
      <c r="AF36" s="35"/>
      <c r="AG36" s="35"/>
      <c r="AH36" s="35"/>
      <c r="AI36" s="35"/>
      <c r="AJ36" s="35"/>
      <c r="AK36" s="35"/>
      <c r="AL36" s="35"/>
      <c r="AM36" s="35" t="s">
        <v>193</v>
      </c>
      <c r="AN36" s="35" t="s">
        <v>193</v>
      </c>
      <c r="AO36" s="35" t="s">
        <v>193</v>
      </c>
      <c r="AP36" s="35" t="s">
        <v>193</v>
      </c>
      <c r="AQ36" s="35" t="s">
        <v>193</v>
      </c>
      <c r="AR36" s="35" t="s">
        <v>193</v>
      </c>
      <c r="AS36" s="35" t="s">
        <v>193</v>
      </c>
      <c r="AT36" s="35" t="s">
        <v>193</v>
      </c>
      <c r="AU36" s="35" t="s">
        <v>193</v>
      </c>
      <c r="AV36" s="35" t="s">
        <v>193</v>
      </c>
      <c r="AW36" s="35"/>
      <c r="AX36" s="35"/>
      <c r="AY36" s="35"/>
      <c r="AZ36" s="35"/>
      <c r="BA36" s="35"/>
      <c r="BB36" s="35"/>
      <c r="BC36" s="35"/>
      <c r="BD36" s="35"/>
      <c r="BE36" s="35" t="s">
        <v>193</v>
      </c>
      <c r="BF36" s="35" t="s">
        <v>193</v>
      </c>
      <c r="BG36" s="35"/>
      <c r="BH36" s="35"/>
      <c r="BI36" s="35"/>
      <c r="BJ36" s="35"/>
      <c r="BK36" s="35"/>
      <c r="BL36" s="35"/>
      <c r="BM36" s="35"/>
      <c r="BN36" s="35"/>
      <c r="BO36" s="35"/>
      <c r="BP36" s="35"/>
      <c r="BQ36" s="35" t="s">
        <v>193</v>
      </c>
      <c r="BR36" s="35" t="s">
        <v>193</v>
      </c>
      <c r="BS36" s="35"/>
      <c r="BT36" s="35"/>
      <c r="BU36" s="35"/>
      <c r="BV36" s="35"/>
      <c r="BW36" s="35"/>
      <c r="BX36" s="35"/>
      <c r="BY36" s="35"/>
      <c r="BZ36" s="35"/>
      <c r="CA36" s="35"/>
      <c r="CB36" s="35"/>
      <c r="CC36" s="35" t="s">
        <v>193</v>
      </c>
      <c r="CD36" s="35" t="s">
        <v>193</v>
      </c>
      <c r="CE36" s="35"/>
      <c r="CF36" s="35"/>
      <c r="CG36" s="35"/>
      <c r="CH36" s="35"/>
      <c r="CI36" s="35"/>
      <c r="CJ36" s="35"/>
      <c r="CK36" s="35" t="s">
        <v>193</v>
      </c>
      <c r="CL36" s="35" t="s">
        <v>193</v>
      </c>
      <c r="CM36" s="35" t="s">
        <v>193</v>
      </c>
      <c r="CN36" s="35" t="s">
        <v>193</v>
      </c>
      <c r="CO36" s="35" t="s">
        <v>193</v>
      </c>
      <c r="CP36" s="35" t="s">
        <v>193</v>
      </c>
      <c r="CQ36" s="35" t="s">
        <v>193</v>
      </c>
      <c r="CR36" s="35" t="s">
        <v>193</v>
      </c>
      <c r="CS36" s="35" t="s">
        <v>193</v>
      </c>
      <c r="CT36" s="35" t="s">
        <v>193</v>
      </c>
      <c r="CU36" s="35" t="s">
        <v>193</v>
      </c>
      <c r="CV36" s="35" t="s">
        <v>193</v>
      </c>
      <c r="CW36" s="35" t="s">
        <v>193</v>
      </c>
      <c r="CX36" s="35" t="s">
        <v>193</v>
      </c>
      <c r="CY36" s="35" t="s">
        <v>193</v>
      </c>
      <c r="CZ36" s="35" t="s">
        <v>193</v>
      </c>
      <c r="DA36" s="35" t="s">
        <v>193</v>
      </c>
      <c r="DB36" s="35" t="s">
        <v>193</v>
      </c>
      <c r="DC36" s="35" t="s">
        <v>193</v>
      </c>
      <c r="DD36" s="35" t="s">
        <v>193</v>
      </c>
      <c r="DE36" s="35" t="s">
        <v>193</v>
      </c>
      <c r="DF36" s="35" t="s">
        <v>193</v>
      </c>
      <c r="DG36" s="35" t="s">
        <v>193</v>
      </c>
      <c r="DH36" s="35" t="s">
        <v>193</v>
      </c>
    </row>
    <row r="37" spans="1:112" ht="56.25">
      <c r="A37" s="21"/>
      <c r="B37" s="39" t="s">
        <v>202</v>
      </c>
      <c r="C37" s="40" t="s">
        <v>203</v>
      </c>
      <c r="D37" s="41" t="s">
        <v>174</v>
      </c>
      <c r="E37" s="41">
        <v>0</v>
      </c>
      <c r="F37" s="41">
        <v>0</v>
      </c>
      <c r="G37" s="41">
        <v>0</v>
      </c>
      <c r="H37" s="41">
        <v>0</v>
      </c>
      <c r="I37" s="41">
        <v>0</v>
      </c>
      <c r="J37" s="41">
        <v>0</v>
      </c>
      <c r="K37" s="41">
        <v>0</v>
      </c>
      <c r="L37" s="41">
        <v>0</v>
      </c>
      <c r="M37" s="41">
        <v>0</v>
      </c>
      <c r="N37" s="41">
        <v>0</v>
      </c>
      <c r="O37" s="41">
        <v>0</v>
      </c>
      <c r="P37" s="41">
        <v>0</v>
      </c>
      <c r="Q37" s="41">
        <v>0</v>
      </c>
      <c r="R37" s="41">
        <v>0</v>
      </c>
      <c r="S37" s="41">
        <v>0</v>
      </c>
      <c r="T37" s="41">
        <v>0</v>
      </c>
      <c r="U37" s="41">
        <v>0</v>
      </c>
      <c r="V37" s="41">
        <v>0</v>
      </c>
      <c r="W37" s="41">
        <v>0</v>
      </c>
      <c r="X37" s="41">
        <v>0</v>
      </c>
      <c r="Y37" s="41">
        <v>0</v>
      </c>
      <c r="Z37" s="41">
        <v>0</v>
      </c>
      <c r="AA37" s="41">
        <v>0</v>
      </c>
      <c r="AB37" s="41">
        <v>0</v>
      </c>
      <c r="AC37" s="41">
        <v>0</v>
      </c>
      <c r="AD37" s="41">
        <v>0</v>
      </c>
      <c r="AE37" s="41">
        <v>0</v>
      </c>
      <c r="AF37" s="41">
        <v>0</v>
      </c>
      <c r="AG37" s="41">
        <v>0</v>
      </c>
      <c r="AH37" s="41">
        <v>0</v>
      </c>
      <c r="AI37" s="41">
        <v>0</v>
      </c>
      <c r="AJ37" s="41">
        <v>0</v>
      </c>
      <c r="AK37" s="41">
        <v>0</v>
      </c>
      <c r="AL37" s="41">
        <v>0</v>
      </c>
      <c r="AM37" s="41">
        <v>0</v>
      </c>
      <c r="AN37" s="41">
        <v>0</v>
      </c>
      <c r="AO37" s="41">
        <v>0</v>
      </c>
      <c r="AP37" s="41">
        <v>0</v>
      </c>
      <c r="AQ37" s="41">
        <v>0</v>
      </c>
      <c r="AR37" s="41">
        <v>0</v>
      </c>
      <c r="AS37" s="41">
        <v>0</v>
      </c>
      <c r="AT37" s="41">
        <v>0</v>
      </c>
      <c r="AU37" s="41">
        <v>0</v>
      </c>
      <c r="AV37" s="41">
        <v>0</v>
      </c>
      <c r="AW37" s="41">
        <v>0</v>
      </c>
      <c r="AX37" s="41">
        <v>0</v>
      </c>
      <c r="AY37" s="41">
        <v>0</v>
      </c>
      <c r="AZ37" s="41">
        <v>0</v>
      </c>
      <c r="BA37" s="41">
        <v>0</v>
      </c>
      <c r="BB37" s="41">
        <v>0</v>
      </c>
      <c r="BC37" s="41">
        <v>0</v>
      </c>
      <c r="BD37" s="41">
        <v>0</v>
      </c>
      <c r="BE37" s="41">
        <v>0</v>
      </c>
      <c r="BF37" s="41">
        <v>0</v>
      </c>
      <c r="BG37" s="41">
        <v>0</v>
      </c>
      <c r="BH37" s="41">
        <v>0</v>
      </c>
      <c r="BI37" s="41">
        <v>0</v>
      </c>
      <c r="BJ37" s="41">
        <v>0</v>
      </c>
      <c r="BK37" s="41">
        <v>0</v>
      </c>
      <c r="BL37" s="41">
        <v>0</v>
      </c>
      <c r="BM37" s="41">
        <v>0</v>
      </c>
      <c r="BN37" s="41">
        <v>0</v>
      </c>
      <c r="BO37" s="41">
        <v>0</v>
      </c>
      <c r="BP37" s="41">
        <v>0</v>
      </c>
      <c r="BQ37" s="41">
        <v>0</v>
      </c>
      <c r="BR37" s="41">
        <v>0</v>
      </c>
      <c r="BS37" s="41">
        <v>0</v>
      </c>
      <c r="BT37" s="41">
        <v>0</v>
      </c>
      <c r="BU37" s="41">
        <v>0</v>
      </c>
      <c r="BV37" s="41">
        <v>0</v>
      </c>
      <c r="BW37" s="41">
        <v>0</v>
      </c>
      <c r="BX37" s="41">
        <v>0</v>
      </c>
      <c r="BY37" s="41">
        <v>0</v>
      </c>
      <c r="BZ37" s="41">
        <v>0</v>
      </c>
      <c r="CA37" s="41">
        <v>0</v>
      </c>
      <c r="CB37" s="41">
        <v>0</v>
      </c>
      <c r="CC37" s="41">
        <v>0</v>
      </c>
      <c r="CD37" s="41">
        <v>0</v>
      </c>
      <c r="CE37" s="41">
        <v>0</v>
      </c>
      <c r="CF37" s="41">
        <v>0</v>
      </c>
      <c r="CG37" s="41">
        <v>0</v>
      </c>
      <c r="CH37" s="41">
        <v>0</v>
      </c>
      <c r="CI37" s="41">
        <v>0</v>
      </c>
      <c r="CJ37" s="41">
        <v>0</v>
      </c>
      <c r="CK37" s="41" t="s">
        <v>193</v>
      </c>
      <c r="CL37" s="41" t="s">
        <v>193</v>
      </c>
      <c r="CM37" s="41">
        <v>0</v>
      </c>
      <c r="CN37" s="41">
        <v>0</v>
      </c>
      <c r="CO37" s="41">
        <v>0</v>
      </c>
      <c r="CP37" s="41">
        <v>0</v>
      </c>
      <c r="CQ37" s="41">
        <v>0</v>
      </c>
      <c r="CR37" s="41">
        <v>0</v>
      </c>
      <c r="CS37" s="41">
        <v>0</v>
      </c>
      <c r="CT37" s="41">
        <v>0</v>
      </c>
      <c r="CU37" s="41">
        <v>0</v>
      </c>
      <c r="CV37" s="41">
        <v>0</v>
      </c>
      <c r="CW37" s="41">
        <v>0</v>
      </c>
      <c r="CX37" s="41">
        <v>0</v>
      </c>
      <c r="CY37" s="41">
        <v>0</v>
      </c>
      <c r="CZ37" s="41">
        <v>0</v>
      </c>
      <c r="DA37" s="41">
        <v>0</v>
      </c>
      <c r="DB37" s="41">
        <v>0</v>
      </c>
      <c r="DC37" s="41">
        <v>0</v>
      </c>
      <c r="DD37" s="41">
        <v>0</v>
      </c>
      <c r="DE37" s="41">
        <v>0</v>
      </c>
      <c r="DF37" s="41">
        <v>0</v>
      </c>
      <c r="DG37" s="41">
        <v>0</v>
      </c>
      <c r="DH37" s="41">
        <v>0</v>
      </c>
    </row>
    <row r="38" spans="1:112" ht="75">
      <c r="A38" s="21"/>
      <c r="B38" s="33" t="s">
        <v>204</v>
      </c>
      <c r="C38" s="34" t="s">
        <v>205</v>
      </c>
      <c r="D38" s="35" t="s">
        <v>174</v>
      </c>
      <c r="E38" s="35">
        <v>0</v>
      </c>
      <c r="F38" s="35">
        <v>0</v>
      </c>
      <c r="G38" s="35">
        <v>0</v>
      </c>
      <c r="H38" s="35">
        <v>0</v>
      </c>
      <c r="I38" s="35">
        <v>0</v>
      </c>
      <c r="J38" s="35">
        <v>0</v>
      </c>
      <c r="K38" s="35">
        <v>0</v>
      </c>
      <c r="L38" s="35">
        <v>0</v>
      </c>
      <c r="M38" s="35">
        <v>0</v>
      </c>
      <c r="N38" s="35">
        <v>0</v>
      </c>
      <c r="O38" s="35">
        <v>0</v>
      </c>
      <c r="P38" s="35">
        <v>0</v>
      </c>
      <c r="Q38" s="35">
        <v>0</v>
      </c>
      <c r="R38" s="35">
        <v>0</v>
      </c>
      <c r="S38" s="35">
        <v>0</v>
      </c>
      <c r="T38" s="35">
        <v>0</v>
      </c>
      <c r="U38" s="35">
        <v>0</v>
      </c>
      <c r="V38" s="35">
        <v>0</v>
      </c>
      <c r="W38" s="35">
        <v>0</v>
      </c>
      <c r="X38" s="35">
        <v>0</v>
      </c>
      <c r="Y38" s="35">
        <v>0</v>
      </c>
      <c r="Z38" s="35">
        <v>0</v>
      </c>
      <c r="AA38" s="35">
        <v>0</v>
      </c>
      <c r="AB38" s="35">
        <v>0</v>
      </c>
      <c r="AC38" s="35">
        <v>0</v>
      </c>
      <c r="AD38" s="35">
        <v>0</v>
      </c>
      <c r="AE38" s="35">
        <v>0</v>
      </c>
      <c r="AF38" s="35">
        <v>0</v>
      </c>
      <c r="AG38" s="35">
        <v>0</v>
      </c>
      <c r="AH38" s="35">
        <v>0</v>
      </c>
      <c r="AI38" s="35">
        <v>0</v>
      </c>
      <c r="AJ38" s="35">
        <v>0</v>
      </c>
      <c r="AK38" s="35">
        <v>0</v>
      </c>
      <c r="AL38" s="35">
        <v>0</v>
      </c>
      <c r="AM38" s="35">
        <v>0</v>
      </c>
      <c r="AN38" s="35">
        <v>0</v>
      </c>
      <c r="AO38" s="35">
        <v>0</v>
      </c>
      <c r="AP38" s="35">
        <v>0</v>
      </c>
      <c r="AQ38" s="35">
        <v>0</v>
      </c>
      <c r="AR38" s="35">
        <v>0</v>
      </c>
      <c r="AS38" s="35">
        <v>0</v>
      </c>
      <c r="AT38" s="35">
        <v>0</v>
      </c>
      <c r="AU38" s="35">
        <v>0</v>
      </c>
      <c r="AV38" s="35">
        <v>0</v>
      </c>
      <c r="AW38" s="35">
        <v>0</v>
      </c>
      <c r="AX38" s="35">
        <v>0</v>
      </c>
      <c r="AY38" s="35">
        <v>0</v>
      </c>
      <c r="AZ38" s="35">
        <v>0</v>
      </c>
      <c r="BA38" s="35">
        <v>0</v>
      </c>
      <c r="BB38" s="35">
        <v>0</v>
      </c>
      <c r="BC38" s="35">
        <v>0</v>
      </c>
      <c r="BD38" s="35">
        <v>0</v>
      </c>
      <c r="BE38" s="35">
        <v>0</v>
      </c>
      <c r="BF38" s="35">
        <v>0</v>
      </c>
      <c r="BG38" s="35">
        <v>0</v>
      </c>
      <c r="BH38" s="35">
        <v>0</v>
      </c>
      <c r="BI38" s="35">
        <v>0</v>
      </c>
      <c r="BJ38" s="35">
        <v>0</v>
      </c>
      <c r="BK38" s="35">
        <v>0</v>
      </c>
      <c r="BL38" s="35">
        <v>0</v>
      </c>
      <c r="BM38" s="35">
        <v>0</v>
      </c>
      <c r="BN38" s="35">
        <v>0</v>
      </c>
      <c r="BO38" s="35">
        <v>0</v>
      </c>
      <c r="BP38" s="35">
        <v>0</v>
      </c>
      <c r="BQ38" s="35">
        <v>0</v>
      </c>
      <c r="BR38" s="35">
        <v>0</v>
      </c>
      <c r="BS38" s="35">
        <v>0</v>
      </c>
      <c r="BT38" s="35">
        <v>0</v>
      </c>
      <c r="BU38" s="35">
        <v>0</v>
      </c>
      <c r="BV38" s="35">
        <v>0</v>
      </c>
      <c r="BW38" s="35">
        <v>0</v>
      </c>
      <c r="BX38" s="35">
        <v>0</v>
      </c>
      <c r="BY38" s="35">
        <v>0</v>
      </c>
      <c r="BZ38" s="35">
        <v>0</v>
      </c>
      <c r="CA38" s="35">
        <v>0</v>
      </c>
      <c r="CB38" s="35">
        <v>0</v>
      </c>
      <c r="CC38" s="35">
        <v>0</v>
      </c>
      <c r="CD38" s="35">
        <v>0</v>
      </c>
      <c r="CE38" s="35">
        <v>0</v>
      </c>
      <c r="CF38" s="35">
        <v>0</v>
      </c>
      <c r="CG38" s="35">
        <v>0</v>
      </c>
      <c r="CH38" s="35">
        <v>0</v>
      </c>
      <c r="CI38" s="35">
        <v>0</v>
      </c>
      <c r="CJ38" s="35">
        <v>0</v>
      </c>
      <c r="CK38" s="35" t="s">
        <v>193</v>
      </c>
      <c r="CL38" s="35" t="s">
        <v>193</v>
      </c>
      <c r="CM38" s="35">
        <v>0</v>
      </c>
      <c r="CN38" s="35">
        <v>0</v>
      </c>
      <c r="CO38" s="35">
        <v>0</v>
      </c>
      <c r="CP38" s="35">
        <v>0</v>
      </c>
      <c r="CQ38" s="35" t="s">
        <v>193</v>
      </c>
      <c r="CR38" s="35" t="s">
        <v>193</v>
      </c>
      <c r="CS38" s="35">
        <v>0</v>
      </c>
      <c r="CT38" s="35">
        <v>0</v>
      </c>
      <c r="CU38" s="35">
        <v>0</v>
      </c>
      <c r="CV38" s="35">
        <v>0</v>
      </c>
      <c r="CW38" s="35">
        <v>0</v>
      </c>
      <c r="CX38" s="35">
        <v>0</v>
      </c>
      <c r="CY38" s="35">
        <v>0</v>
      </c>
      <c r="CZ38" s="35">
        <v>0</v>
      </c>
      <c r="DA38" s="35">
        <v>0</v>
      </c>
      <c r="DB38" s="35">
        <v>0</v>
      </c>
      <c r="DC38" s="35">
        <v>0</v>
      </c>
      <c r="DD38" s="35">
        <v>0</v>
      </c>
      <c r="DE38" s="35">
        <v>0</v>
      </c>
      <c r="DF38" s="35">
        <v>0</v>
      </c>
      <c r="DG38" s="35">
        <v>0</v>
      </c>
      <c r="DH38" s="35">
        <v>0</v>
      </c>
    </row>
    <row r="39" spans="1:112" ht="18.75" hidden="1">
      <c r="A39" s="25" t="s">
        <v>175</v>
      </c>
      <c r="B39" s="33" t="s">
        <v>204</v>
      </c>
      <c r="C39" s="42" t="s">
        <v>200</v>
      </c>
      <c r="D39" s="35"/>
      <c r="E39" s="35" t="s">
        <v>193</v>
      </c>
      <c r="F39" s="35" t="s">
        <v>193</v>
      </c>
      <c r="G39" s="35"/>
      <c r="H39" s="35"/>
      <c r="I39" s="35"/>
      <c r="J39" s="35"/>
      <c r="K39" s="35"/>
      <c r="L39" s="35"/>
      <c r="M39" s="35" t="s">
        <v>193</v>
      </c>
      <c r="N39" s="35" t="s">
        <v>193</v>
      </c>
      <c r="O39" s="35"/>
      <c r="P39" s="35"/>
      <c r="Q39" s="35"/>
      <c r="R39" s="35"/>
      <c r="S39" s="35"/>
      <c r="T39" s="35"/>
      <c r="U39" s="35" t="s">
        <v>193</v>
      </c>
      <c r="V39" s="35" t="s">
        <v>193</v>
      </c>
      <c r="W39" s="35"/>
      <c r="X39" s="35"/>
      <c r="Y39" s="35"/>
      <c r="Z39" s="35"/>
      <c r="AA39" s="35"/>
      <c r="AB39" s="35"/>
      <c r="AC39" s="35" t="s">
        <v>193</v>
      </c>
      <c r="AD39" s="35" t="s">
        <v>193</v>
      </c>
      <c r="AE39" s="35"/>
      <c r="AF39" s="35"/>
      <c r="AG39" s="35"/>
      <c r="AH39" s="35"/>
      <c r="AI39" s="35"/>
      <c r="AJ39" s="35"/>
      <c r="AK39" s="35"/>
      <c r="AL39" s="35"/>
      <c r="AM39" s="35" t="s">
        <v>193</v>
      </c>
      <c r="AN39" s="35" t="s">
        <v>193</v>
      </c>
      <c r="AO39" s="35" t="s">
        <v>193</v>
      </c>
      <c r="AP39" s="35" t="s">
        <v>193</v>
      </c>
      <c r="AQ39" s="35" t="s">
        <v>193</v>
      </c>
      <c r="AR39" s="35" t="s">
        <v>193</v>
      </c>
      <c r="AS39" s="35" t="s">
        <v>193</v>
      </c>
      <c r="AT39" s="35" t="s">
        <v>193</v>
      </c>
      <c r="AU39" s="35" t="s">
        <v>193</v>
      </c>
      <c r="AV39" s="35" t="s">
        <v>193</v>
      </c>
      <c r="AW39" s="35"/>
      <c r="AX39" s="35"/>
      <c r="AY39" s="35"/>
      <c r="AZ39" s="35"/>
      <c r="BA39" s="35"/>
      <c r="BB39" s="35"/>
      <c r="BC39" s="35"/>
      <c r="BD39" s="35"/>
      <c r="BE39" s="35" t="s">
        <v>193</v>
      </c>
      <c r="BF39" s="35" t="s">
        <v>193</v>
      </c>
      <c r="BG39" s="35"/>
      <c r="BH39" s="35"/>
      <c r="BI39" s="35"/>
      <c r="BJ39" s="35"/>
      <c r="BK39" s="35"/>
      <c r="BL39" s="35"/>
      <c r="BM39" s="35"/>
      <c r="BN39" s="35"/>
      <c r="BO39" s="35"/>
      <c r="BP39" s="35"/>
      <c r="BQ39" s="35" t="s">
        <v>193</v>
      </c>
      <c r="BR39" s="35" t="s">
        <v>193</v>
      </c>
      <c r="BS39" s="35"/>
      <c r="BT39" s="35"/>
      <c r="BU39" s="35"/>
      <c r="BV39" s="35"/>
      <c r="BW39" s="35"/>
      <c r="BX39" s="35"/>
      <c r="BY39" s="35"/>
      <c r="BZ39" s="35"/>
      <c r="CA39" s="35"/>
      <c r="CB39" s="35"/>
      <c r="CC39" s="35" t="s">
        <v>193</v>
      </c>
      <c r="CD39" s="35" t="s">
        <v>193</v>
      </c>
      <c r="CE39" s="35"/>
      <c r="CF39" s="35"/>
      <c r="CG39" s="35"/>
      <c r="CH39" s="35"/>
      <c r="CI39" s="35"/>
      <c r="CJ39" s="35"/>
      <c r="CK39" s="35" t="s">
        <v>193</v>
      </c>
      <c r="CL39" s="35" t="s">
        <v>193</v>
      </c>
      <c r="CM39" s="35" t="s">
        <v>193</v>
      </c>
      <c r="CN39" s="35" t="s">
        <v>193</v>
      </c>
      <c r="CO39" s="35" t="s">
        <v>193</v>
      </c>
      <c r="CP39" s="35" t="s">
        <v>193</v>
      </c>
      <c r="CQ39" s="35" t="s">
        <v>193</v>
      </c>
      <c r="CR39" s="35" t="s">
        <v>193</v>
      </c>
      <c r="CS39" s="35" t="s">
        <v>193</v>
      </c>
      <c r="CT39" s="35" t="s">
        <v>193</v>
      </c>
      <c r="CU39" s="35" t="s">
        <v>193</v>
      </c>
      <c r="CV39" s="35" t="s">
        <v>193</v>
      </c>
      <c r="CW39" s="35" t="s">
        <v>193</v>
      </c>
      <c r="CX39" s="35" t="s">
        <v>193</v>
      </c>
      <c r="CY39" s="35" t="s">
        <v>193</v>
      </c>
      <c r="CZ39" s="35" t="s">
        <v>193</v>
      </c>
      <c r="DA39" s="35" t="s">
        <v>193</v>
      </c>
      <c r="DB39" s="35" t="s">
        <v>193</v>
      </c>
      <c r="DC39" s="35" t="s">
        <v>193</v>
      </c>
      <c r="DD39" s="35" t="s">
        <v>193</v>
      </c>
      <c r="DE39" s="35" t="s">
        <v>193</v>
      </c>
      <c r="DF39" s="35" t="s">
        <v>193</v>
      </c>
      <c r="DG39" s="35" t="s">
        <v>193</v>
      </c>
      <c r="DH39" s="35" t="s">
        <v>193</v>
      </c>
    </row>
    <row r="40" spans="1:112" ht="18.75" hidden="1">
      <c r="A40" s="25" t="s">
        <v>175</v>
      </c>
      <c r="B40" s="33" t="s">
        <v>204</v>
      </c>
      <c r="C40" s="42" t="s">
        <v>200</v>
      </c>
      <c r="D40" s="35"/>
      <c r="E40" s="35" t="s">
        <v>193</v>
      </c>
      <c r="F40" s="35" t="s">
        <v>193</v>
      </c>
      <c r="G40" s="35"/>
      <c r="H40" s="35"/>
      <c r="I40" s="35"/>
      <c r="J40" s="35"/>
      <c r="K40" s="35"/>
      <c r="L40" s="35"/>
      <c r="M40" s="35" t="s">
        <v>193</v>
      </c>
      <c r="N40" s="35" t="s">
        <v>193</v>
      </c>
      <c r="O40" s="35"/>
      <c r="P40" s="35"/>
      <c r="Q40" s="35"/>
      <c r="R40" s="35"/>
      <c r="S40" s="35"/>
      <c r="T40" s="35"/>
      <c r="U40" s="35" t="s">
        <v>193</v>
      </c>
      <c r="V40" s="35" t="s">
        <v>193</v>
      </c>
      <c r="W40" s="35"/>
      <c r="X40" s="35"/>
      <c r="Y40" s="35"/>
      <c r="Z40" s="35"/>
      <c r="AA40" s="35"/>
      <c r="AB40" s="35"/>
      <c r="AC40" s="35" t="s">
        <v>193</v>
      </c>
      <c r="AD40" s="35" t="s">
        <v>193</v>
      </c>
      <c r="AE40" s="35"/>
      <c r="AF40" s="35"/>
      <c r="AG40" s="35"/>
      <c r="AH40" s="35"/>
      <c r="AI40" s="35"/>
      <c r="AJ40" s="35"/>
      <c r="AK40" s="35"/>
      <c r="AL40" s="35"/>
      <c r="AM40" s="35" t="s">
        <v>193</v>
      </c>
      <c r="AN40" s="35" t="s">
        <v>193</v>
      </c>
      <c r="AO40" s="35" t="s">
        <v>193</v>
      </c>
      <c r="AP40" s="35" t="s">
        <v>193</v>
      </c>
      <c r="AQ40" s="35" t="s">
        <v>193</v>
      </c>
      <c r="AR40" s="35" t="s">
        <v>193</v>
      </c>
      <c r="AS40" s="35" t="s">
        <v>193</v>
      </c>
      <c r="AT40" s="35" t="s">
        <v>193</v>
      </c>
      <c r="AU40" s="35" t="s">
        <v>193</v>
      </c>
      <c r="AV40" s="35" t="s">
        <v>193</v>
      </c>
      <c r="AW40" s="35"/>
      <c r="AX40" s="35"/>
      <c r="AY40" s="35"/>
      <c r="AZ40" s="35"/>
      <c r="BA40" s="35"/>
      <c r="BB40" s="35"/>
      <c r="BC40" s="35"/>
      <c r="BD40" s="35"/>
      <c r="BE40" s="35" t="s">
        <v>193</v>
      </c>
      <c r="BF40" s="35" t="s">
        <v>193</v>
      </c>
      <c r="BG40" s="35"/>
      <c r="BH40" s="35"/>
      <c r="BI40" s="35"/>
      <c r="BJ40" s="35"/>
      <c r="BK40" s="35"/>
      <c r="BL40" s="35"/>
      <c r="BM40" s="35"/>
      <c r="BN40" s="35"/>
      <c r="BO40" s="35"/>
      <c r="BP40" s="35"/>
      <c r="BQ40" s="35" t="s">
        <v>193</v>
      </c>
      <c r="BR40" s="35" t="s">
        <v>193</v>
      </c>
      <c r="BS40" s="35"/>
      <c r="BT40" s="35"/>
      <c r="BU40" s="35"/>
      <c r="BV40" s="35"/>
      <c r="BW40" s="35"/>
      <c r="BX40" s="35"/>
      <c r="BY40" s="35"/>
      <c r="BZ40" s="35"/>
      <c r="CA40" s="35"/>
      <c r="CB40" s="35"/>
      <c r="CC40" s="35" t="s">
        <v>193</v>
      </c>
      <c r="CD40" s="35" t="s">
        <v>193</v>
      </c>
      <c r="CE40" s="35"/>
      <c r="CF40" s="35"/>
      <c r="CG40" s="35"/>
      <c r="CH40" s="35"/>
      <c r="CI40" s="35"/>
      <c r="CJ40" s="35"/>
      <c r="CK40" s="35" t="s">
        <v>193</v>
      </c>
      <c r="CL40" s="35" t="s">
        <v>193</v>
      </c>
      <c r="CM40" s="35" t="s">
        <v>193</v>
      </c>
      <c r="CN40" s="35" t="s">
        <v>193</v>
      </c>
      <c r="CO40" s="35" t="s">
        <v>193</v>
      </c>
      <c r="CP40" s="35" t="s">
        <v>193</v>
      </c>
      <c r="CQ40" s="35" t="s">
        <v>193</v>
      </c>
      <c r="CR40" s="35" t="s">
        <v>193</v>
      </c>
      <c r="CS40" s="35" t="s">
        <v>193</v>
      </c>
      <c r="CT40" s="35" t="s">
        <v>193</v>
      </c>
      <c r="CU40" s="35" t="s">
        <v>193</v>
      </c>
      <c r="CV40" s="35" t="s">
        <v>193</v>
      </c>
      <c r="CW40" s="35" t="s">
        <v>193</v>
      </c>
      <c r="CX40" s="35" t="s">
        <v>193</v>
      </c>
      <c r="CY40" s="35" t="s">
        <v>193</v>
      </c>
      <c r="CZ40" s="35" t="s">
        <v>193</v>
      </c>
      <c r="DA40" s="35" t="s">
        <v>193</v>
      </c>
      <c r="DB40" s="35" t="s">
        <v>193</v>
      </c>
      <c r="DC40" s="35" t="s">
        <v>193</v>
      </c>
      <c r="DD40" s="35" t="s">
        <v>193</v>
      </c>
      <c r="DE40" s="35" t="s">
        <v>193</v>
      </c>
      <c r="DF40" s="35" t="s">
        <v>193</v>
      </c>
      <c r="DG40" s="35" t="s">
        <v>193</v>
      </c>
      <c r="DH40" s="35" t="s">
        <v>193</v>
      </c>
    </row>
    <row r="41" spans="1:112" ht="18.75" hidden="1">
      <c r="A41" s="25" t="s">
        <v>175</v>
      </c>
      <c r="B41" s="33" t="s">
        <v>201</v>
      </c>
      <c r="C41" s="34" t="s">
        <v>201</v>
      </c>
      <c r="D41" s="35"/>
      <c r="E41" s="35" t="s">
        <v>193</v>
      </c>
      <c r="F41" s="35" t="s">
        <v>193</v>
      </c>
      <c r="G41" s="35"/>
      <c r="H41" s="35"/>
      <c r="I41" s="35"/>
      <c r="J41" s="35"/>
      <c r="K41" s="35"/>
      <c r="L41" s="35"/>
      <c r="M41" s="35" t="s">
        <v>193</v>
      </c>
      <c r="N41" s="35" t="s">
        <v>193</v>
      </c>
      <c r="O41" s="35"/>
      <c r="P41" s="35"/>
      <c r="Q41" s="35"/>
      <c r="R41" s="35"/>
      <c r="S41" s="35"/>
      <c r="T41" s="35"/>
      <c r="U41" s="35" t="s">
        <v>193</v>
      </c>
      <c r="V41" s="35" t="s">
        <v>193</v>
      </c>
      <c r="W41" s="35"/>
      <c r="X41" s="35"/>
      <c r="Y41" s="35"/>
      <c r="Z41" s="35"/>
      <c r="AA41" s="35"/>
      <c r="AB41" s="35"/>
      <c r="AC41" s="35" t="s">
        <v>193</v>
      </c>
      <c r="AD41" s="35" t="s">
        <v>193</v>
      </c>
      <c r="AE41" s="35"/>
      <c r="AF41" s="35"/>
      <c r="AG41" s="35"/>
      <c r="AH41" s="35"/>
      <c r="AI41" s="35"/>
      <c r="AJ41" s="35"/>
      <c r="AK41" s="35"/>
      <c r="AL41" s="35"/>
      <c r="AM41" s="35" t="s">
        <v>193</v>
      </c>
      <c r="AN41" s="35" t="s">
        <v>193</v>
      </c>
      <c r="AO41" s="35" t="s">
        <v>193</v>
      </c>
      <c r="AP41" s="35" t="s">
        <v>193</v>
      </c>
      <c r="AQ41" s="35" t="s">
        <v>193</v>
      </c>
      <c r="AR41" s="35" t="s">
        <v>193</v>
      </c>
      <c r="AS41" s="35" t="s">
        <v>193</v>
      </c>
      <c r="AT41" s="35" t="s">
        <v>193</v>
      </c>
      <c r="AU41" s="35" t="s">
        <v>193</v>
      </c>
      <c r="AV41" s="35" t="s">
        <v>193</v>
      </c>
      <c r="AW41" s="35"/>
      <c r="AX41" s="35"/>
      <c r="AY41" s="35"/>
      <c r="AZ41" s="35"/>
      <c r="BA41" s="35"/>
      <c r="BB41" s="35"/>
      <c r="BC41" s="35"/>
      <c r="BD41" s="35"/>
      <c r="BE41" s="35" t="s">
        <v>193</v>
      </c>
      <c r="BF41" s="35" t="s">
        <v>193</v>
      </c>
      <c r="BG41" s="35"/>
      <c r="BH41" s="35"/>
      <c r="BI41" s="35"/>
      <c r="BJ41" s="35"/>
      <c r="BK41" s="35"/>
      <c r="BL41" s="35"/>
      <c r="BM41" s="35"/>
      <c r="BN41" s="35"/>
      <c r="BO41" s="35"/>
      <c r="BP41" s="35"/>
      <c r="BQ41" s="35" t="s">
        <v>193</v>
      </c>
      <c r="BR41" s="35" t="s">
        <v>193</v>
      </c>
      <c r="BS41" s="35"/>
      <c r="BT41" s="35"/>
      <c r="BU41" s="35"/>
      <c r="BV41" s="35"/>
      <c r="BW41" s="35"/>
      <c r="BX41" s="35"/>
      <c r="BY41" s="35"/>
      <c r="BZ41" s="35"/>
      <c r="CA41" s="35"/>
      <c r="CB41" s="35"/>
      <c r="CC41" s="35" t="s">
        <v>193</v>
      </c>
      <c r="CD41" s="35" t="s">
        <v>193</v>
      </c>
      <c r="CE41" s="35"/>
      <c r="CF41" s="35"/>
      <c r="CG41" s="35"/>
      <c r="CH41" s="35"/>
      <c r="CI41" s="35"/>
      <c r="CJ41" s="35"/>
      <c r="CK41" s="35" t="s">
        <v>193</v>
      </c>
      <c r="CL41" s="35" t="s">
        <v>193</v>
      </c>
      <c r="CM41" s="35" t="s">
        <v>193</v>
      </c>
      <c r="CN41" s="35" t="s">
        <v>193</v>
      </c>
      <c r="CO41" s="35" t="s">
        <v>193</v>
      </c>
      <c r="CP41" s="35" t="s">
        <v>193</v>
      </c>
      <c r="CQ41" s="35" t="s">
        <v>193</v>
      </c>
      <c r="CR41" s="35" t="s">
        <v>193</v>
      </c>
      <c r="CS41" s="35" t="s">
        <v>193</v>
      </c>
      <c r="CT41" s="35" t="s">
        <v>193</v>
      </c>
      <c r="CU41" s="35" t="s">
        <v>193</v>
      </c>
      <c r="CV41" s="35" t="s">
        <v>193</v>
      </c>
      <c r="CW41" s="35" t="s">
        <v>193</v>
      </c>
      <c r="CX41" s="35" t="s">
        <v>193</v>
      </c>
      <c r="CY41" s="35" t="s">
        <v>193</v>
      </c>
      <c r="CZ41" s="35" t="s">
        <v>193</v>
      </c>
      <c r="DA41" s="35" t="s">
        <v>193</v>
      </c>
      <c r="DB41" s="35" t="s">
        <v>193</v>
      </c>
      <c r="DC41" s="35" t="s">
        <v>193</v>
      </c>
      <c r="DD41" s="35" t="s">
        <v>193</v>
      </c>
      <c r="DE41" s="35" t="s">
        <v>193</v>
      </c>
      <c r="DF41" s="35" t="s">
        <v>193</v>
      </c>
      <c r="DG41" s="35" t="s">
        <v>193</v>
      </c>
      <c r="DH41" s="35" t="s">
        <v>193</v>
      </c>
    </row>
    <row r="42" spans="1:112" ht="56.25">
      <c r="A42" s="21"/>
      <c r="B42" s="33" t="s">
        <v>206</v>
      </c>
      <c r="C42" s="34" t="s">
        <v>207</v>
      </c>
      <c r="D42" s="35" t="s">
        <v>174</v>
      </c>
      <c r="E42" s="35">
        <v>0</v>
      </c>
      <c r="F42" s="35">
        <v>0</v>
      </c>
      <c r="G42" s="35">
        <v>0</v>
      </c>
      <c r="H42" s="35">
        <v>0</v>
      </c>
      <c r="I42" s="35">
        <v>0</v>
      </c>
      <c r="J42" s="35">
        <v>0</v>
      </c>
      <c r="K42" s="35">
        <v>0</v>
      </c>
      <c r="L42" s="35">
        <v>0</v>
      </c>
      <c r="M42" s="35">
        <v>0</v>
      </c>
      <c r="N42" s="35">
        <v>0</v>
      </c>
      <c r="O42" s="35">
        <v>0</v>
      </c>
      <c r="P42" s="35">
        <v>0</v>
      </c>
      <c r="Q42" s="35">
        <v>0</v>
      </c>
      <c r="R42" s="35">
        <v>0</v>
      </c>
      <c r="S42" s="35">
        <v>0</v>
      </c>
      <c r="T42" s="35">
        <v>0</v>
      </c>
      <c r="U42" s="35">
        <v>0</v>
      </c>
      <c r="V42" s="35">
        <v>0</v>
      </c>
      <c r="W42" s="35">
        <v>0</v>
      </c>
      <c r="X42" s="35">
        <v>0</v>
      </c>
      <c r="Y42" s="35">
        <v>0</v>
      </c>
      <c r="Z42" s="35">
        <v>0</v>
      </c>
      <c r="AA42" s="35">
        <v>0</v>
      </c>
      <c r="AB42" s="35">
        <v>0</v>
      </c>
      <c r="AC42" s="35">
        <v>0</v>
      </c>
      <c r="AD42" s="35">
        <v>0</v>
      </c>
      <c r="AE42" s="35">
        <v>0</v>
      </c>
      <c r="AF42" s="35">
        <v>0</v>
      </c>
      <c r="AG42" s="35">
        <v>0</v>
      </c>
      <c r="AH42" s="35">
        <v>0</v>
      </c>
      <c r="AI42" s="35">
        <v>0</v>
      </c>
      <c r="AJ42" s="35">
        <v>0</v>
      </c>
      <c r="AK42" s="35">
        <v>0</v>
      </c>
      <c r="AL42" s="35">
        <v>0</v>
      </c>
      <c r="AM42" s="35">
        <v>0</v>
      </c>
      <c r="AN42" s="35">
        <v>0</v>
      </c>
      <c r="AO42" s="35">
        <v>0</v>
      </c>
      <c r="AP42" s="35">
        <v>0</v>
      </c>
      <c r="AQ42" s="35">
        <v>0</v>
      </c>
      <c r="AR42" s="35">
        <v>0</v>
      </c>
      <c r="AS42" s="35">
        <v>0</v>
      </c>
      <c r="AT42" s="35">
        <v>0</v>
      </c>
      <c r="AU42" s="35">
        <v>0</v>
      </c>
      <c r="AV42" s="35">
        <v>0</v>
      </c>
      <c r="AW42" s="35">
        <v>0</v>
      </c>
      <c r="AX42" s="35">
        <v>0</v>
      </c>
      <c r="AY42" s="35">
        <v>0</v>
      </c>
      <c r="AZ42" s="35">
        <v>0</v>
      </c>
      <c r="BA42" s="35">
        <v>0</v>
      </c>
      <c r="BB42" s="35">
        <v>0</v>
      </c>
      <c r="BC42" s="35">
        <v>0</v>
      </c>
      <c r="BD42" s="35">
        <v>0</v>
      </c>
      <c r="BE42" s="35">
        <v>0</v>
      </c>
      <c r="BF42" s="35">
        <v>0</v>
      </c>
      <c r="BG42" s="35">
        <v>0</v>
      </c>
      <c r="BH42" s="35">
        <v>0</v>
      </c>
      <c r="BI42" s="35">
        <v>0</v>
      </c>
      <c r="BJ42" s="35">
        <v>0</v>
      </c>
      <c r="BK42" s="35">
        <v>0</v>
      </c>
      <c r="BL42" s="35">
        <v>0</v>
      </c>
      <c r="BM42" s="35">
        <v>0</v>
      </c>
      <c r="BN42" s="35">
        <v>0</v>
      </c>
      <c r="BO42" s="35">
        <v>0</v>
      </c>
      <c r="BP42" s="35">
        <v>0</v>
      </c>
      <c r="BQ42" s="35">
        <v>0</v>
      </c>
      <c r="BR42" s="35">
        <v>0</v>
      </c>
      <c r="BS42" s="35">
        <v>0</v>
      </c>
      <c r="BT42" s="35">
        <v>0</v>
      </c>
      <c r="BU42" s="35">
        <v>0</v>
      </c>
      <c r="BV42" s="35">
        <v>0</v>
      </c>
      <c r="BW42" s="35">
        <v>0</v>
      </c>
      <c r="BX42" s="35">
        <v>0</v>
      </c>
      <c r="BY42" s="35">
        <v>0</v>
      </c>
      <c r="BZ42" s="35">
        <v>0</v>
      </c>
      <c r="CA42" s="35">
        <v>0</v>
      </c>
      <c r="CB42" s="35">
        <v>0</v>
      </c>
      <c r="CC42" s="35">
        <v>0</v>
      </c>
      <c r="CD42" s="35">
        <v>0</v>
      </c>
      <c r="CE42" s="35">
        <v>0</v>
      </c>
      <c r="CF42" s="35">
        <v>0</v>
      </c>
      <c r="CG42" s="35">
        <v>0</v>
      </c>
      <c r="CH42" s="35">
        <v>0</v>
      </c>
      <c r="CI42" s="35">
        <v>0</v>
      </c>
      <c r="CJ42" s="35">
        <v>0</v>
      </c>
      <c r="CK42" s="35" t="s">
        <v>193</v>
      </c>
      <c r="CL42" s="35" t="s">
        <v>193</v>
      </c>
      <c r="CM42" s="35">
        <v>0</v>
      </c>
      <c r="CN42" s="35">
        <v>0</v>
      </c>
      <c r="CO42" s="35">
        <v>0</v>
      </c>
      <c r="CP42" s="35">
        <v>0</v>
      </c>
      <c r="CQ42" s="35" t="s">
        <v>193</v>
      </c>
      <c r="CR42" s="35" t="s">
        <v>193</v>
      </c>
      <c r="CS42" s="35">
        <v>0</v>
      </c>
      <c r="CT42" s="35">
        <v>0</v>
      </c>
      <c r="CU42" s="35">
        <v>0</v>
      </c>
      <c r="CV42" s="35">
        <v>0</v>
      </c>
      <c r="CW42" s="35">
        <v>0</v>
      </c>
      <c r="CX42" s="35">
        <v>0</v>
      </c>
      <c r="CY42" s="35">
        <v>0</v>
      </c>
      <c r="CZ42" s="35">
        <v>0</v>
      </c>
      <c r="DA42" s="35">
        <v>0</v>
      </c>
      <c r="DB42" s="35">
        <v>0</v>
      </c>
      <c r="DC42" s="35">
        <v>0</v>
      </c>
      <c r="DD42" s="35">
        <v>0</v>
      </c>
      <c r="DE42" s="35">
        <v>0</v>
      </c>
      <c r="DF42" s="35">
        <v>0</v>
      </c>
      <c r="DG42" s="35">
        <v>0</v>
      </c>
      <c r="DH42" s="35">
        <v>0</v>
      </c>
    </row>
    <row r="43" spans="1:112" ht="18.75" hidden="1">
      <c r="A43" s="25" t="s">
        <v>175</v>
      </c>
      <c r="B43" s="33" t="s">
        <v>206</v>
      </c>
      <c r="C43" s="42" t="s">
        <v>200</v>
      </c>
      <c r="D43" s="35"/>
      <c r="E43" s="35" t="s">
        <v>193</v>
      </c>
      <c r="F43" s="35" t="s">
        <v>193</v>
      </c>
      <c r="G43" s="35"/>
      <c r="H43" s="35"/>
      <c r="I43" s="35"/>
      <c r="J43" s="35"/>
      <c r="K43" s="35"/>
      <c r="L43" s="35"/>
      <c r="M43" s="35" t="s">
        <v>193</v>
      </c>
      <c r="N43" s="35" t="s">
        <v>193</v>
      </c>
      <c r="O43" s="35"/>
      <c r="P43" s="35"/>
      <c r="Q43" s="35"/>
      <c r="R43" s="35"/>
      <c r="S43" s="35"/>
      <c r="T43" s="35"/>
      <c r="U43" s="35" t="s">
        <v>193</v>
      </c>
      <c r="V43" s="35" t="s">
        <v>193</v>
      </c>
      <c r="W43" s="35"/>
      <c r="X43" s="35"/>
      <c r="Y43" s="35"/>
      <c r="Z43" s="35"/>
      <c r="AA43" s="35"/>
      <c r="AB43" s="35"/>
      <c r="AC43" s="35" t="s">
        <v>193</v>
      </c>
      <c r="AD43" s="35" t="s">
        <v>193</v>
      </c>
      <c r="AE43" s="35"/>
      <c r="AF43" s="35"/>
      <c r="AG43" s="35"/>
      <c r="AH43" s="35"/>
      <c r="AI43" s="35"/>
      <c r="AJ43" s="35"/>
      <c r="AK43" s="35"/>
      <c r="AL43" s="35"/>
      <c r="AM43" s="35" t="s">
        <v>193</v>
      </c>
      <c r="AN43" s="35" t="s">
        <v>193</v>
      </c>
      <c r="AO43" s="35" t="s">
        <v>193</v>
      </c>
      <c r="AP43" s="35" t="s">
        <v>193</v>
      </c>
      <c r="AQ43" s="35" t="s">
        <v>193</v>
      </c>
      <c r="AR43" s="35" t="s">
        <v>193</v>
      </c>
      <c r="AS43" s="35" t="s">
        <v>193</v>
      </c>
      <c r="AT43" s="35" t="s">
        <v>193</v>
      </c>
      <c r="AU43" s="35" t="s">
        <v>193</v>
      </c>
      <c r="AV43" s="35" t="s">
        <v>193</v>
      </c>
      <c r="AW43" s="35"/>
      <c r="AX43" s="35"/>
      <c r="AY43" s="35"/>
      <c r="AZ43" s="35"/>
      <c r="BA43" s="35"/>
      <c r="BB43" s="35"/>
      <c r="BC43" s="35"/>
      <c r="BD43" s="35"/>
      <c r="BE43" s="35" t="s">
        <v>193</v>
      </c>
      <c r="BF43" s="35" t="s">
        <v>193</v>
      </c>
      <c r="BG43" s="35"/>
      <c r="BH43" s="35"/>
      <c r="BI43" s="35"/>
      <c r="BJ43" s="35"/>
      <c r="BK43" s="35"/>
      <c r="BL43" s="35"/>
      <c r="BM43" s="35"/>
      <c r="BN43" s="35"/>
      <c r="BO43" s="35"/>
      <c r="BP43" s="35"/>
      <c r="BQ43" s="35" t="s">
        <v>193</v>
      </c>
      <c r="BR43" s="35" t="s">
        <v>193</v>
      </c>
      <c r="BS43" s="35"/>
      <c r="BT43" s="35"/>
      <c r="BU43" s="35"/>
      <c r="BV43" s="35"/>
      <c r="BW43" s="35"/>
      <c r="BX43" s="35"/>
      <c r="BY43" s="35"/>
      <c r="BZ43" s="35"/>
      <c r="CA43" s="35"/>
      <c r="CB43" s="35"/>
      <c r="CC43" s="35" t="s">
        <v>193</v>
      </c>
      <c r="CD43" s="35" t="s">
        <v>193</v>
      </c>
      <c r="CE43" s="35"/>
      <c r="CF43" s="35"/>
      <c r="CG43" s="35"/>
      <c r="CH43" s="35"/>
      <c r="CI43" s="35"/>
      <c r="CJ43" s="35"/>
      <c r="CK43" s="35" t="s">
        <v>193</v>
      </c>
      <c r="CL43" s="35" t="s">
        <v>193</v>
      </c>
      <c r="CM43" s="35" t="s">
        <v>193</v>
      </c>
      <c r="CN43" s="35" t="s">
        <v>193</v>
      </c>
      <c r="CO43" s="35" t="s">
        <v>193</v>
      </c>
      <c r="CP43" s="35" t="s">
        <v>193</v>
      </c>
      <c r="CQ43" s="35" t="s">
        <v>193</v>
      </c>
      <c r="CR43" s="35" t="s">
        <v>193</v>
      </c>
      <c r="CS43" s="35" t="s">
        <v>193</v>
      </c>
      <c r="CT43" s="35" t="s">
        <v>193</v>
      </c>
      <c r="CU43" s="35" t="s">
        <v>193</v>
      </c>
      <c r="CV43" s="35" t="s">
        <v>193</v>
      </c>
      <c r="CW43" s="35" t="s">
        <v>193</v>
      </c>
      <c r="CX43" s="35" t="s">
        <v>193</v>
      </c>
      <c r="CY43" s="35" t="s">
        <v>193</v>
      </c>
      <c r="CZ43" s="35" t="s">
        <v>193</v>
      </c>
      <c r="DA43" s="35" t="s">
        <v>193</v>
      </c>
      <c r="DB43" s="35" t="s">
        <v>193</v>
      </c>
      <c r="DC43" s="35" t="s">
        <v>193</v>
      </c>
      <c r="DD43" s="35" t="s">
        <v>193</v>
      </c>
      <c r="DE43" s="35" t="s">
        <v>193</v>
      </c>
      <c r="DF43" s="35" t="s">
        <v>193</v>
      </c>
      <c r="DG43" s="35" t="s">
        <v>193</v>
      </c>
      <c r="DH43" s="35" t="s">
        <v>193</v>
      </c>
    </row>
    <row r="44" spans="1:112" ht="18.75" hidden="1">
      <c r="A44" s="25" t="s">
        <v>175</v>
      </c>
      <c r="B44" s="33" t="s">
        <v>206</v>
      </c>
      <c r="C44" s="42" t="s">
        <v>200</v>
      </c>
      <c r="D44" s="35"/>
      <c r="E44" s="35" t="s">
        <v>193</v>
      </c>
      <c r="F44" s="35" t="s">
        <v>193</v>
      </c>
      <c r="G44" s="35"/>
      <c r="H44" s="35"/>
      <c r="I44" s="35"/>
      <c r="J44" s="35"/>
      <c r="K44" s="35"/>
      <c r="L44" s="35"/>
      <c r="M44" s="35" t="s">
        <v>193</v>
      </c>
      <c r="N44" s="35" t="s">
        <v>193</v>
      </c>
      <c r="O44" s="35"/>
      <c r="P44" s="35"/>
      <c r="Q44" s="35"/>
      <c r="R44" s="35"/>
      <c r="S44" s="35"/>
      <c r="T44" s="35"/>
      <c r="U44" s="35" t="s">
        <v>193</v>
      </c>
      <c r="V44" s="35" t="s">
        <v>193</v>
      </c>
      <c r="W44" s="35"/>
      <c r="X44" s="35"/>
      <c r="Y44" s="35"/>
      <c r="Z44" s="35"/>
      <c r="AA44" s="35"/>
      <c r="AB44" s="35"/>
      <c r="AC44" s="35" t="s">
        <v>193</v>
      </c>
      <c r="AD44" s="35" t="s">
        <v>193</v>
      </c>
      <c r="AE44" s="35"/>
      <c r="AF44" s="35"/>
      <c r="AG44" s="35"/>
      <c r="AH44" s="35"/>
      <c r="AI44" s="35"/>
      <c r="AJ44" s="35"/>
      <c r="AK44" s="35"/>
      <c r="AL44" s="35"/>
      <c r="AM44" s="35" t="s">
        <v>193</v>
      </c>
      <c r="AN44" s="35" t="s">
        <v>193</v>
      </c>
      <c r="AO44" s="35" t="s">
        <v>193</v>
      </c>
      <c r="AP44" s="35" t="s">
        <v>193</v>
      </c>
      <c r="AQ44" s="35" t="s">
        <v>193</v>
      </c>
      <c r="AR44" s="35" t="s">
        <v>193</v>
      </c>
      <c r="AS44" s="35" t="s">
        <v>193</v>
      </c>
      <c r="AT44" s="35" t="s">
        <v>193</v>
      </c>
      <c r="AU44" s="35" t="s">
        <v>193</v>
      </c>
      <c r="AV44" s="35" t="s">
        <v>193</v>
      </c>
      <c r="AW44" s="35"/>
      <c r="AX44" s="35"/>
      <c r="AY44" s="35"/>
      <c r="AZ44" s="35"/>
      <c r="BA44" s="35"/>
      <c r="BB44" s="35"/>
      <c r="BC44" s="35"/>
      <c r="BD44" s="35"/>
      <c r="BE44" s="35" t="s">
        <v>193</v>
      </c>
      <c r="BF44" s="35" t="s">
        <v>193</v>
      </c>
      <c r="BG44" s="35"/>
      <c r="BH44" s="35"/>
      <c r="BI44" s="35"/>
      <c r="BJ44" s="35"/>
      <c r="BK44" s="35"/>
      <c r="BL44" s="35"/>
      <c r="BM44" s="35"/>
      <c r="BN44" s="35"/>
      <c r="BO44" s="35"/>
      <c r="BP44" s="35"/>
      <c r="BQ44" s="35" t="s">
        <v>193</v>
      </c>
      <c r="BR44" s="35" t="s">
        <v>193</v>
      </c>
      <c r="BS44" s="35"/>
      <c r="BT44" s="35"/>
      <c r="BU44" s="35"/>
      <c r="BV44" s="35"/>
      <c r="BW44" s="35"/>
      <c r="BX44" s="35"/>
      <c r="BY44" s="35"/>
      <c r="BZ44" s="35"/>
      <c r="CA44" s="35"/>
      <c r="CB44" s="35"/>
      <c r="CC44" s="35" t="s">
        <v>193</v>
      </c>
      <c r="CD44" s="35" t="s">
        <v>193</v>
      </c>
      <c r="CE44" s="35"/>
      <c r="CF44" s="35"/>
      <c r="CG44" s="35"/>
      <c r="CH44" s="35"/>
      <c r="CI44" s="35"/>
      <c r="CJ44" s="35"/>
      <c r="CK44" s="35" t="s">
        <v>193</v>
      </c>
      <c r="CL44" s="35" t="s">
        <v>193</v>
      </c>
      <c r="CM44" s="35" t="s">
        <v>193</v>
      </c>
      <c r="CN44" s="35" t="s">
        <v>193</v>
      </c>
      <c r="CO44" s="35" t="s">
        <v>193</v>
      </c>
      <c r="CP44" s="35" t="s">
        <v>193</v>
      </c>
      <c r="CQ44" s="35" t="s">
        <v>193</v>
      </c>
      <c r="CR44" s="35" t="s">
        <v>193</v>
      </c>
      <c r="CS44" s="35" t="s">
        <v>193</v>
      </c>
      <c r="CT44" s="35" t="s">
        <v>193</v>
      </c>
      <c r="CU44" s="35" t="s">
        <v>193</v>
      </c>
      <c r="CV44" s="35" t="s">
        <v>193</v>
      </c>
      <c r="CW44" s="35" t="s">
        <v>193</v>
      </c>
      <c r="CX44" s="35" t="s">
        <v>193</v>
      </c>
      <c r="CY44" s="35" t="s">
        <v>193</v>
      </c>
      <c r="CZ44" s="35" t="s">
        <v>193</v>
      </c>
      <c r="DA44" s="35" t="s">
        <v>193</v>
      </c>
      <c r="DB44" s="35" t="s">
        <v>193</v>
      </c>
      <c r="DC44" s="35" t="s">
        <v>193</v>
      </c>
      <c r="DD44" s="35" t="s">
        <v>193</v>
      </c>
      <c r="DE44" s="35" t="s">
        <v>193</v>
      </c>
      <c r="DF44" s="35" t="s">
        <v>193</v>
      </c>
      <c r="DG44" s="35" t="s">
        <v>193</v>
      </c>
      <c r="DH44" s="35" t="s">
        <v>193</v>
      </c>
    </row>
    <row r="45" spans="1:112" ht="18.75" hidden="1">
      <c r="A45" s="25" t="s">
        <v>175</v>
      </c>
      <c r="B45" s="33" t="s">
        <v>201</v>
      </c>
      <c r="C45" s="34" t="s">
        <v>201</v>
      </c>
      <c r="D45" s="35"/>
      <c r="E45" s="35" t="s">
        <v>193</v>
      </c>
      <c r="F45" s="35" t="s">
        <v>193</v>
      </c>
      <c r="G45" s="35"/>
      <c r="H45" s="35"/>
      <c r="I45" s="35"/>
      <c r="J45" s="35"/>
      <c r="K45" s="35"/>
      <c r="L45" s="35"/>
      <c r="M45" s="35" t="s">
        <v>193</v>
      </c>
      <c r="N45" s="35" t="s">
        <v>193</v>
      </c>
      <c r="O45" s="35"/>
      <c r="P45" s="35"/>
      <c r="Q45" s="35"/>
      <c r="R45" s="35"/>
      <c r="S45" s="35"/>
      <c r="T45" s="35"/>
      <c r="U45" s="35" t="s">
        <v>193</v>
      </c>
      <c r="V45" s="35" t="s">
        <v>193</v>
      </c>
      <c r="W45" s="35"/>
      <c r="X45" s="35"/>
      <c r="Y45" s="35"/>
      <c r="Z45" s="35"/>
      <c r="AA45" s="35"/>
      <c r="AB45" s="35"/>
      <c r="AC45" s="35" t="s">
        <v>193</v>
      </c>
      <c r="AD45" s="35" t="s">
        <v>193</v>
      </c>
      <c r="AE45" s="35"/>
      <c r="AF45" s="35"/>
      <c r="AG45" s="35"/>
      <c r="AH45" s="35"/>
      <c r="AI45" s="35"/>
      <c r="AJ45" s="35"/>
      <c r="AK45" s="35"/>
      <c r="AL45" s="35"/>
      <c r="AM45" s="35" t="s">
        <v>193</v>
      </c>
      <c r="AN45" s="35" t="s">
        <v>193</v>
      </c>
      <c r="AO45" s="35" t="s">
        <v>193</v>
      </c>
      <c r="AP45" s="35" t="s">
        <v>193</v>
      </c>
      <c r="AQ45" s="35" t="s">
        <v>193</v>
      </c>
      <c r="AR45" s="35" t="s">
        <v>193</v>
      </c>
      <c r="AS45" s="35" t="s">
        <v>193</v>
      </c>
      <c r="AT45" s="35" t="s">
        <v>193</v>
      </c>
      <c r="AU45" s="35" t="s">
        <v>193</v>
      </c>
      <c r="AV45" s="35" t="s">
        <v>193</v>
      </c>
      <c r="AW45" s="35"/>
      <c r="AX45" s="35"/>
      <c r="AY45" s="35"/>
      <c r="AZ45" s="35"/>
      <c r="BA45" s="35"/>
      <c r="BB45" s="35"/>
      <c r="BC45" s="35"/>
      <c r="BD45" s="35"/>
      <c r="BE45" s="35" t="s">
        <v>193</v>
      </c>
      <c r="BF45" s="35" t="s">
        <v>193</v>
      </c>
      <c r="BG45" s="35"/>
      <c r="BH45" s="35"/>
      <c r="BI45" s="35"/>
      <c r="BJ45" s="35"/>
      <c r="BK45" s="35"/>
      <c r="BL45" s="35"/>
      <c r="BM45" s="35"/>
      <c r="BN45" s="35"/>
      <c r="BO45" s="35"/>
      <c r="BP45" s="35"/>
      <c r="BQ45" s="35" t="s">
        <v>193</v>
      </c>
      <c r="BR45" s="35" t="s">
        <v>193</v>
      </c>
      <c r="BS45" s="35"/>
      <c r="BT45" s="35"/>
      <c r="BU45" s="35"/>
      <c r="BV45" s="35"/>
      <c r="BW45" s="35"/>
      <c r="BX45" s="35"/>
      <c r="BY45" s="35"/>
      <c r="BZ45" s="35"/>
      <c r="CA45" s="35"/>
      <c r="CB45" s="35"/>
      <c r="CC45" s="35" t="s">
        <v>193</v>
      </c>
      <c r="CD45" s="35" t="s">
        <v>193</v>
      </c>
      <c r="CE45" s="35"/>
      <c r="CF45" s="35"/>
      <c r="CG45" s="35"/>
      <c r="CH45" s="35"/>
      <c r="CI45" s="35"/>
      <c r="CJ45" s="35"/>
      <c r="CK45" s="35" t="s">
        <v>193</v>
      </c>
      <c r="CL45" s="35" t="s">
        <v>193</v>
      </c>
      <c r="CM45" s="35" t="s">
        <v>193</v>
      </c>
      <c r="CN45" s="35" t="s">
        <v>193</v>
      </c>
      <c r="CO45" s="35" t="s">
        <v>193</v>
      </c>
      <c r="CP45" s="35" t="s">
        <v>193</v>
      </c>
      <c r="CQ45" s="35" t="s">
        <v>193</v>
      </c>
      <c r="CR45" s="35" t="s">
        <v>193</v>
      </c>
      <c r="CS45" s="35" t="s">
        <v>193</v>
      </c>
      <c r="CT45" s="35" t="s">
        <v>193</v>
      </c>
      <c r="CU45" s="35" t="s">
        <v>193</v>
      </c>
      <c r="CV45" s="35" t="s">
        <v>193</v>
      </c>
      <c r="CW45" s="35" t="s">
        <v>193</v>
      </c>
      <c r="CX45" s="35" t="s">
        <v>193</v>
      </c>
      <c r="CY45" s="35" t="s">
        <v>193</v>
      </c>
      <c r="CZ45" s="35" t="s">
        <v>193</v>
      </c>
      <c r="DA45" s="35" t="s">
        <v>193</v>
      </c>
      <c r="DB45" s="35" t="s">
        <v>193</v>
      </c>
      <c r="DC45" s="35" t="s">
        <v>193</v>
      </c>
      <c r="DD45" s="35" t="s">
        <v>193</v>
      </c>
      <c r="DE45" s="35" t="s">
        <v>193</v>
      </c>
      <c r="DF45" s="35" t="s">
        <v>193</v>
      </c>
      <c r="DG45" s="35" t="s">
        <v>193</v>
      </c>
      <c r="DH45" s="35" t="s">
        <v>193</v>
      </c>
    </row>
    <row r="46" spans="1:112" ht="56.25">
      <c r="A46" s="21"/>
      <c r="B46" s="39" t="s">
        <v>208</v>
      </c>
      <c r="C46" s="40" t="s">
        <v>209</v>
      </c>
      <c r="D46" s="41" t="s">
        <v>174</v>
      </c>
      <c r="E46" s="41">
        <v>0</v>
      </c>
      <c r="F46" s="41">
        <v>0</v>
      </c>
      <c r="G46" s="41">
        <v>0</v>
      </c>
      <c r="H46" s="41">
        <v>0</v>
      </c>
      <c r="I46" s="41">
        <v>0</v>
      </c>
      <c r="J46" s="41">
        <v>0</v>
      </c>
      <c r="K46" s="41">
        <v>0</v>
      </c>
      <c r="L46" s="41">
        <v>0</v>
      </c>
      <c r="M46" s="41">
        <v>0</v>
      </c>
      <c r="N46" s="41">
        <v>0</v>
      </c>
      <c r="O46" s="41">
        <v>0</v>
      </c>
      <c r="P46" s="41">
        <v>0</v>
      </c>
      <c r="Q46" s="41">
        <v>0</v>
      </c>
      <c r="R46" s="41">
        <v>0</v>
      </c>
      <c r="S46" s="41">
        <v>0</v>
      </c>
      <c r="T46" s="41">
        <v>0</v>
      </c>
      <c r="U46" s="41">
        <v>0</v>
      </c>
      <c r="V46" s="41">
        <v>0</v>
      </c>
      <c r="W46" s="41">
        <v>0</v>
      </c>
      <c r="X46" s="41">
        <v>0</v>
      </c>
      <c r="Y46" s="41">
        <v>0</v>
      </c>
      <c r="Z46" s="41">
        <v>0</v>
      </c>
      <c r="AA46" s="41">
        <v>0</v>
      </c>
      <c r="AB46" s="41">
        <v>0</v>
      </c>
      <c r="AC46" s="41">
        <v>0</v>
      </c>
      <c r="AD46" s="41">
        <v>0</v>
      </c>
      <c r="AE46" s="41">
        <v>0</v>
      </c>
      <c r="AF46" s="41">
        <v>0</v>
      </c>
      <c r="AG46" s="41">
        <v>0</v>
      </c>
      <c r="AH46" s="41">
        <v>0</v>
      </c>
      <c r="AI46" s="41">
        <v>0</v>
      </c>
      <c r="AJ46" s="41">
        <v>0</v>
      </c>
      <c r="AK46" s="41">
        <v>0</v>
      </c>
      <c r="AL46" s="41">
        <v>0</v>
      </c>
      <c r="AM46" s="41">
        <v>0</v>
      </c>
      <c r="AN46" s="41">
        <v>0</v>
      </c>
      <c r="AO46" s="41">
        <v>0</v>
      </c>
      <c r="AP46" s="41">
        <v>0</v>
      </c>
      <c r="AQ46" s="41">
        <v>0</v>
      </c>
      <c r="AR46" s="41">
        <v>0</v>
      </c>
      <c r="AS46" s="41">
        <v>0</v>
      </c>
      <c r="AT46" s="41">
        <v>0</v>
      </c>
      <c r="AU46" s="41">
        <v>0</v>
      </c>
      <c r="AV46" s="41">
        <v>0</v>
      </c>
      <c r="AW46" s="41">
        <v>0</v>
      </c>
      <c r="AX46" s="41">
        <v>0</v>
      </c>
      <c r="AY46" s="41">
        <v>0</v>
      </c>
      <c r="AZ46" s="41">
        <v>0</v>
      </c>
      <c r="BA46" s="41">
        <v>0</v>
      </c>
      <c r="BB46" s="41">
        <v>0</v>
      </c>
      <c r="BC46" s="41">
        <v>0</v>
      </c>
      <c r="BD46" s="41">
        <v>0</v>
      </c>
      <c r="BE46" s="41">
        <v>0</v>
      </c>
      <c r="BF46" s="41">
        <v>0</v>
      </c>
      <c r="BG46" s="41">
        <v>0</v>
      </c>
      <c r="BH46" s="41">
        <v>0</v>
      </c>
      <c r="BI46" s="41">
        <v>0</v>
      </c>
      <c r="BJ46" s="41">
        <v>0</v>
      </c>
      <c r="BK46" s="41">
        <v>0</v>
      </c>
      <c r="BL46" s="41">
        <v>0</v>
      </c>
      <c r="BM46" s="41">
        <v>0</v>
      </c>
      <c r="BN46" s="41">
        <v>0</v>
      </c>
      <c r="BO46" s="41">
        <v>0</v>
      </c>
      <c r="BP46" s="41">
        <v>0</v>
      </c>
      <c r="BQ46" s="41">
        <v>0</v>
      </c>
      <c r="BR46" s="41">
        <v>0</v>
      </c>
      <c r="BS46" s="41">
        <v>0</v>
      </c>
      <c r="BT46" s="41">
        <v>0</v>
      </c>
      <c r="BU46" s="41">
        <v>0</v>
      </c>
      <c r="BV46" s="41">
        <v>0</v>
      </c>
      <c r="BW46" s="41">
        <v>0</v>
      </c>
      <c r="BX46" s="41">
        <v>0</v>
      </c>
      <c r="BY46" s="41">
        <v>0</v>
      </c>
      <c r="BZ46" s="41">
        <v>0</v>
      </c>
      <c r="CA46" s="41">
        <v>0</v>
      </c>
      <c r="CB46" s="41">
        <v>0</v>
      </c>
      <c r="CC46" s="41">
        <v>0</v>
      </c>
      <c r="CD46" s="41">
        <v>0</v>
      </c>
      <c r="CE46" s="41">
        <v>0</v>
      </c>
      <c r="CF46" s="41">
        <v>0</v>
      </c>
      <c r="CG46" s="41">
        <v>0</v>
      </c>
      <c r="CH46" s="41">
        <v>0</v>
      </c>
      <c r="CI46" s="41">
        <v>0</v>
      </c>
      <c r="CJ46" s="41">
        <v>0</v>
      </c>
      <c r="CK46" s="41" t="s">
        <v>193</v>
      </c>
      <c r="CL46" s="41" t="s">
        <v>193</v>
      </c>
      <c r="CM46" s="41">
        <v>0</v>
      </c>
      <c r="CN46" s="41">
        <v>0</v>
      </c>
      <c r="CO46" s="41">
        <v>0</v>
      </c>
      <c r="CP46" s="41">
        <v>0</v>
      </c>
      <c r="CQ46" s="41">
        <v>0</v>
      </c>
      <c r="CR46" s="41">
        <v>0</v>
      </c>
      <c r="CS46" s="41">
        <v>0</v>
      </c>
      <c r="CT46" s="41">
        <v>0</v>
      </c>
      <c r="CU46" s="41">
        <v>0</v>
      </c>
      <c r="CV46" s="41">
        <v>0</v>
      </c>
      <c r="CW46" s="41">
        <v>0</v>
      </c>
      <c r="CX46" s="41">
        <v>0</v>
      </c>
      <c r="CY46" s="41">
        <v>0</v>
      </c>
      <c r="CZ46" s="41">
        <v>0</v>
      </c>
      <c r="DA46" s="41">
        <v>0</v>
      </c>
      <c r="DB46" s="41">
        <v>0</v>
      </c>
      <c r="DC46" s="41">
        <v>0</v>
      </c>
      <c r="DD46" s="41">
        <v>0</v>
      </c>
      <c r="DE46" s="41">
        <v>0</v>
      </c>
      <c r="DF46" s="41">
        <v>0</v>
      </c>
      <c r="DG46" s="41">
        <v>0</v>
      </c>
      <c r="DH46" s="41">
        <v>0</v>
      </c>
    </row>
    <row r="47" spans="1:112" ht="37.5">
      <c r="A47" s="21"/>
      <c r="B47" s="33" t="s">
        <v>210</v>
      </c>
      <c r="C47" s="34" t="s">
        <v>211</v>
      </c>
      <c r="D47" s="35" t="s">
        <v>174</v>
      </c>
      <c r="E47" s="35">
        <v>0</v>
      </c>
      <c r="F47" s="35">
        <v>0</v>
      </c>
      <c r="G47" s="35">
        <v>0</v>
      </c>
      <c r="H47" s="35">
        <v>0</v>
      </c>
      <c r="I47" s="35">
        <v>0</v>
      </c>
      <c r="J47" s="35">
        <v>0</v>
      </c>
      <c r="K47" s="35">
        <v>0</v>
      </c>
      <c r="L47" s="35">
        <v>0</v>
      </c>
      <c r="M47" s="35">
        <v>0</v>
      </c>
      <c r="N47" s="35">
        <v>0</v>
      </c>
      <c r="O47" s="35">
        <v>0</v>
      </c>
      <c r="P47" s="35">
        <v>0</v>
      </c>
      <c r="Q47" s="35">
        <v>0</v>
      </c>
      <c r="R47" s="35">
        <v>0</v>
      </c>
      <c r="S47" s="35">
        <v>0</v>
      </c>
      <c r="T47" s="35">
        <v>0</v>
      </c>
      <c r="U47" s="35">
        <v>0</v>
      </c>
      <c r="V47" s="35">
        <v>0</v>
      </c>
      <c r="W47" s="35">
        <v>0</v>
      </c>
      <c r="X47" s="35">
        <v>0</v>
      </c>
      <c r="Y47" s="35">
        <v>0</v>
      </c>
      <c r="Z47" s="35">
        <v>0</v>
      </c>
      <c r="AA47" s="35">
        <v>0</v>
      </c>
      <c r="AB47" s="35">
        <v>0</v>
      </c>
      <c r="AC47" s="35">
        <v>0</v>
      </c>
      <c r="AD47" s="35">
        <v>0</v>
      </c>
      <c r="AE47" s="35">
        <v>0</v>
      </c>
      <c r="AF47" s="35">
        <v>0</v>
      </c>
      <c r="AG47" s="35">
        <v>0</v>
      </c>
      <c r="AH47" s="35">
        <v>0</v>
      </c>
      <c r="AI47" s="35">
        <v>0</v>
      </c>
      <c r="AJ47" s="35">
        <v>0</v>
      </c>
      <c r="AK47" s="35">
        <v>0</v>
      </c>
      <c r="AL47" s="35">
        <v>0</v>
      </c>
      <c r="AM47" s="35">
        <v>0</v>
      </c>
      <c r="AN47" s="35">
        <v>0</v>
      </c>
      <c r="AO47" s="35">
        <v>0</v>
      </c>
      <c r="AP47" s="35">
        <v>0</v>
      </c>
      <c r="AQ47" s="35">
        <v>0</v>
      </c>
      <c r="AR47" s="35">
        <v>0</v>
      </c>
      <c r="AS47" s="35">
        <v>0</v>
      </c>
      <c r="AT47" s="35">
        <v>0</v>
      </c>
      <c r="AU47" s="35">
        <v>0</v>
      </c>
      <c r="AV47" s="35">
        <v>0</v>
      </c>
      <c r="AW47" s="35">
        <v>0</v>
      </c>
      <c r="AX47" s="35">
        <v>0</v>
      </c>
      <c r="AY47" s="35">
        <v>0</v>
      </c>
      <c r="AZ47" s="35">
        <v>0</v>
      </c>
      <c r="BA47" s="35">
        <v>0</v>
      </c>
      <c r="BB47" s="35">
        <v>0</v>
      </c>
      <c r="BC47" s="35">
        <v>0</v>
      </c>
      <c r="BD47" s="35">
        <v>0</v>
      </c>
      <c r="BE47" s="35">
        <v>0</v>
      </c>
      <c r="BF47" s="35">
        <v>0</v>
      </c>
      <c r="BG47" s="35">
        <v>0</v>
      </c>
      <c r="BH47" s="35">
        <v>0</v>
      </c>
      <c r="BI47" s="35">
        <v>0</v>
      </c>
      <c r="BJ47" s="35">
        <v>0</v>
      </c>
      <c r="BK47" s="35">
        <v>0</v>
      </c>
      <c r="BL47" s="35">
        <v>0</v>
      </c>
      <c r="BM47" s="35">
        <v>0</v>
      </c>
      <c r="BN47" s="35">
        <v>0</v>
      </c>
      <c r="BO47" s="35">
        <v>0</v>
      </c>
      <c r="BP47" s="35">
        <v>0</v>
      </c>
      <c r="BQ47" s="35">
        <v>0</v>
      </c>
      <c r="BR47" s="35">
        <v>0</v>
      </c>
      <c r="BS47" s="35">
        <v>0</v>
      </c>
      <c r="BT47" s="35">
        <v>0</v>
      </c>
      <c r="BU47" s="35">
        <v>0</v>
      </c>
      <c r="BV47" s="35">
        <v>0</v>
      </c>
      <c r="BW47" s="35">
        <v>0</v>
      </c>
      <c r="BX47" s="35">
        <v>0</v>
      </c>
      <c r="BY47" s="35">
        <v>0</v>
      </c>
      <c r="BZ47" s="35">
        <v>0</v>
      </c>
      <c r="CA47" s="35">
        <v>0</v>
      </c>
      <c r="CB47" s="35">
        <v>0</v>
      </c>
      <c r="CC47" s="35">
        <v>0</v>
      </c>
      <c r="CD47" s="35">
        <v>0</v>
      </c>
      <c r="CE47" s="35">
        <v>0</v>
      </c>
      <c r="CF47" s="35">
        <v>0</v>
      </c>
      <c r="CG47" s="35">
        <v>0</v>
      </c>
      <c r="CH47" s="35">
        <v>0</v>
      </c>
      <c r="CI47" s="35">
        <v>0</v>
      </c>
      <c r="CJ47" s="35">
        <v>0</v>
      </c>
      <c r="CK47" s="35" t="s">
        <v>193</v>
      </c>
      <c r="CL47" s="35" t="s">
        <v>193</v>
      </c>
      <c r="CM47" s="35">
        <v>0</v>
      </c>
      <c r="CN47" s="35">
        <v>0</v>
      </c>
      <c r="CO47" s="35">
        <v>0</v>
      </c>
      <c r="CP47" s="35">
        <v>0</v>
      </c>
      <c r="CQ47" s="35" t="s">
        <v>193</v>
      </c>
      <c r="CR47" s="35" t="s">
        <v>193</v>
      </c>
      <c r="CS47" s="35">
        <v>0</v>
      </c>
      <c r="CT47" s="35">
        <v>0</v>
      </c>
      <c r="CU47" s="35">
        <v>0</v>
      </c>
      <c r="CV47" s="35">
        <v>0</v>
      </c>
      <c r="CW47" s="35">
        <v>0</v>
      </c>
      <c r="CX47" s="35">
        <v>0</v>
      </c>
      <c r="CY47" s="35">
        <v>0</v>
      </c>
      <c r="CZ47" s="35">
        <v>0</v>
      </c>
      <c r="DA47" s="35">
        <v>0</v>
      </c>
      <c r="DB47" s="35">
        <v>0</v>
      </c>
      <c r="DC47" s="35">
        <v>0</v>
      </c>
      <c r="DD47" s="35">
        <v>0</v>
      </c>
      <c r="DE47" s="35">
        <v>0</v>
      </c>
      <c r="DF47" s="35">
        <v>0</v>
      </c>
      <c r="DG47" s="35">
        <v>0</v>
      </c>
      <c r="DH47" s="35">
        <v>0</v>
      </c>
    </row>
    <row r="48" spans="1:112" ht="131.25">
      <c r="A48" s="21"/>
      <c r="B48" s="33" t="s">
        <v>210</v>
      </c>
      <c r="C48" s="34" t="s">
        <v>212</v>
      </c>
      <c r="D48" s="35" t="s">
        <v>174</v>
      </c>
      <c r="E48" s="35">
        <v>0</v>
      </c>
      <c r="F48" s="35">
        <v>0</v>
      </c>
      <c r="G48" s="35">
        <v>0</v>
      </c>
      <c r="H48" s="35">
        <v>0</v>
      </c>
      <c r="I48" s="35">
        <v>0</v>
      </c>
      <c r="J48" s="35">
        <v>0</v>
      </c>
      <c r="K48" s="35">
        <v>0</v>
      </c>
      <c r="L48" s="35">
        <v>0</v>
      </c>
      <c r="M48" s="35">
        <v>0</v>
      </c>
      <c r="N48" s="35">
        <v>0</v>
      </c>
      <c r="O48" s="35">
        <v>0</v>
      </c>
      <c r="P48" s="35">
        <v>0</v>
      </c>
      <c r="Q48" s="35">
        <v>0</v>
      </c>
      <c r="R48" s="35">
        <v>0</v>
      </c>
      <c r="S48" s="35">
        <v>0</v>
      </c>
      <c r="T48" s="35">
        <v>0</v>
      </c>
      <c r="U48" s="35">
        <v>0</v>
      </c>
      <c r="V48" s="35">
        <v>0</v>
      </c>
      <c r="W48" s="35">
        <v>0</v>
      </c>
      <c r="X48" s="35">
        <v>0</v>
      </c>
      <c r="Y48" s="35">
        <v>0</v>
      </c>
      <c r="Z48" s="35">
        <v>0</v>
      </c>
      <c r="AA48" s="35">
        <v>0</v>
      </c>
      <c r="AB48" s="35">
        <v>0</v>
      </c>
      <c r="AC48" s="35">
        <v>0</v>
      </c>
      <c r="AD48" s="35">
        <v>0</v>
      </c>
      <c r="AE48" s="35">
        <v>0</v>
      </c>
      <c r="AF48" s="35">
        <v>0</v>
      </c>
      <c r="AG48" s="35">
        <v>0</v>
      </c>
      <c r="AH48" s="35">
        <v>0</v>
      </c>
      <c r="AI48" s="35">
        <v>0</v>
      </c>
      <c r="AJ48" s="35">
        <v>0</v>
      </c>
      <c r="AK48" s="35">
        <v>0</v>
      </c>
      <c r="AL48" s="35">
        <v>0</v>
      </c>
      <c r="AM48" s="35">
        <v>0</v>
      </c>
      <c r="AN48" s="35">
        <v>0</v>
      </c>
      <c r="AO48" s="35">
        <v>0</v>
      </c>
      <c r="AP48" s="35">
        <v>0</v>
      </c>
      <c r="AQ48" s="35">
        <v>0</v>
      </c>
      <c r="AR48" s="35">
        <v>0</v>
      </c>
      <c r="AS48" s="35">
        <v>0</v>
      </c>
      <c r="AT48" s="35">
        <v>0</v>
      </c>
      <c r="AU48" s="35">
        <v>0</v>
      </c>
      <c r="AV48" s="35">
        <v>0</v>
      </c>
      <c r="AW48" s="35">
        <v>0</v>
      </c>
      <c r="AX48" s="35">
        <v>0</v>
      </c>
      <c r="AY48" s="35">
        <v>0</v>
      </c>
      <c r="AZ48" s="35">
        <v>0</v>
      </c>
      <c r="BA48" s="35">
        <v>0</v>
      </c>
      <c r="BB48" s="35">
        <v>0</v>
      </c>
      <c r="BC48" s="35">
        <v>0</v>
      </c>
      <c r="BD48" s="35">
        <v>0</v>
      </c>
      <c r="BE48" s="35">
        <v>0</v>
      </c>
      <c r="BF48" s="35">
        <v>0</v>
      </c>
      <c r="BG48" s="35">
        <v>0</v>
      </c>
      <c r="BH48" s="35">
        <v>0</v>
      </c>
      <c r="BI48" s="35">
        <v>0</v>
      </c>
      <c r="BJ48" s="35">
        <v>0</v>
      </c>
      <c r="BK48" s="35">
        <v>0</v>
      </c>
      <c r="BL48" s="35">
        <v>0</v>
      </c>
      <c r="BM48" s="35">
        <v>0</v>
      </c>
      <c r="BN48" s="35">
        <v>0</v>
      </c>
      <c r="BO48" s="35">
        <v>0</v>
      </c>
      <c r="BP48" s="35">
        <v>0</v>
      </c>
      <c r="BQ48" s="35">
        <v>0</v>
      </c>
      <c r="BR48" s="35">
        <v>0</v>
      </c>
      <c r="BS48" s="35">
        <v>0</v>
      </c>
      <c r="BT48" s="35">
        <v>0</v>
      </c>
      <c r="BU48" s="35">
        <v>0</v>
      </c>
      <c r="BV48" s="35">
        <v>0</v>
      </c>
      <c r="BW48" s="35">
        <v>0</v>
      </c>
      <c r="BX48" s="35">
        <v>0</v>
      </c>
      <c r="BY48" s="35">
        <v>0</v>
      </c>
      <c r="BZ48" s="35">
        <v>0</v>
      </c>
      <c r="CA48" s="35">
        <v>0</v>
      </c>
      <c r="CB48" s="35">
        <v>0</v>
      </c>
      <c r="CC48" s="35">
        <v>0</v>
      </c>
      <c r="CD48" s="35">
        <v>0</v>
      </c>
      <c r="CE48" s="35">
        <v>0</v>
      </c>
      <c r="CF48" s="35">
        <v>0</v>
      </c>
      <c r="CG48" s="35">
        <v>0</v>
      </c>
      <c r="CH48" s="35">
        <v>0</v>
      </c>
      <c r="CI48" s="35">
        <v>0</v>
      </c>
      <c r="CJ48" s="35">
        <v>0</v>
      </c>
      <c r="CK48" s="35" t="s">
        <v>193</v>
      </c>
      <c r="CL48" s="35" t="s">
        <v>193</v>
      </c>
      <c r="CM48" s="35">
        <v>0</v>
      </c>
      <c r="CN48" s="35">
        <v>0</v>
      </c>
      <c r="CO48" s="35">
        <v>0</v>
      </c>
      <c r="CP48" s="35">
        <v>0</v>
      </c>
      <c r="CQ48" s="35" t="s">
        <v>193</v>
      </c>
      <c r="CR48" s="35" t="s">
        <v>193</v>
      </c>
      <c r="CS48" s="35">
        <v>0</v>
      </c>
      <c r="CT48" s="35">
        <v>0</v>
      </c>
      <c r="CU48" s="35">
        <v>0</v>
      </c>
      <c r="CV48" s="35">
        <v>0</v>
      </c>
      <c r="CW48" s="35">
        <v>0</v>
      </c>
      <c r="CX48" s="35">
        <v>0</v>
      </c>
      <c r="CY48" s="35">
        <v>0</v>
      </c>
      <c r="CZ48" s="35">
        <v>0</v>
      </c>
      <c r="DA48" s="35">
        <v>0</v>
      </c>
      <c r="DB48" s="35">
        <v>0</v>
      </c>
      <c r="DC48" s="35">
        <v>0</v>
      </c>
      <c r="DD48" s="35">
        <v>0</v>
      </c>
      <c r="DE48" s="35">
        <v>0</v>
      </c>
      <c r="DF48" s="35">
        <v>0</v>
      </c>
      <c r="DG48" s="35">
        <v>0</v>
      </c>
      <c r="DH48" s="35">
        <v>0</v>
      </c>
    </row>
    <row r="49" spans="1:112" ht="18.75" hidden="1">
      <c r="A49" s="25" t="s">
        <v>175</v>
      </c>
      <c r="B49" s="33" t="s">
        <v>210</v>
      </c>
      <c r="C49" s="42" t="s">
        <v>200</v>
      </c>
      <c r="D49" s="35"/>
      <c r="E49" s="35" t="s">
        <v>193</v>
      </c>
      <c r="F49" s="35" t="s">
        <v>193</v>
      </c>
      <c r="G49" s="35"/>
      <c r="H49" s="35"/>
      <c r="I49" s="35"/>
      <c r="J49" s="35"/>
      <c r="K49" s="35"/>
      <c r="L49" s="35"/>
      <c r="M49" s="35" t="s">
        <v>193</v>
      </c>
      <c r="N49" s="35" t="s">
        <v>193</v>
      </c>
      <c r="O49" s="35"/>
      <c r="P49" s="35"/>
      <c r="Q49" s="35"/>
      <c r="R49" s="35"/>
      <c r="S49" s="35"/>
      <c r="T49" s="35"/>
      <c r="U49" s="35" t="s">
        <v>193</v>
      </c>
      <c r="V49" s="35" t="s">
        <v>193</v>
      </c>
      <c r="W49" s="35"/>
      <c r="X49" s="35"/>
      <c r="Y49" s="35"/>
      <c r="Z49" s="35"/>
      <c r="AA49" s="35"/>
      <c r="AB49" s="35"/>
      <c r="AC49" s="35" t="s">
        <v>193</v>
      </c>
      <c r="AD49" s="35" t="s">
        <v>193</v>
      </c>
      <c r="AE49" s="35"/>
      <c r="AF49" s="35"/>
      <c r="AG49" s="35"/>
      <c r="AH49" s="35"/>
      <c r="AI49" s="35"/>
      <c r="AJ49" s="35"/>
      <c r="AK49" s="35"/>
      <c r="AL49" s="35"/>
      <c r="AM49" s="35" t="s">
        <v>193</v>
      </c>
      <c r="AN49" s="35" t="s">
        <v>193</v>
      </c>
      <c r="AO49" s="35" t="s">
        <v>193</v>
      </c>
      <c r="AP49" s="35" t="s">
        <v>193</v>
      </c>
      <c r="AQ49" s="35" t="s">
        <v>193</v>
      </c>
      <c r="AR49" s="35" t="s">
        <v>193</v>
      </c>
      <c r="AS49" s="35" t="s">
        <v>193</v>
      </c>
      <c r="AT49" s="35" t="s">
        <v>193</v>
      </c>
      <c r="AU49" s="35" t="s">
        <v>193</v>
      </c>
      <c r="AV49" s="35" t="s">
        <v>193</v>
      </c>
      <c r="AW49" s="35"/>
      <c r="AX49" s="35"/>
      <c r="AY49" s="35"/>
      <c r="AZ49" s="35"/>
      <c r="BA49" s="35"/>
      <c r="BB49" s="35"/>
      <c r="BC49" s="35"/>
      <c r="BD49" s="35"/>
      <c r="BE49" s="35" t="s">
        <v>193</v>
      </c>
      <c r="BF49" s="35" t="s">
        <v>193</v>
      </c>
      <c r="BG49" s="35"/>
      <c r="BH49" s="35"/>
      <c r="BI49" s="35"/>
      <c r="BJ49" s="35"/>
      <c r="BK49" s="35"/>
      <c r="BL49" s="35"/>
      <c r="BM49" s="35"/>
      <c r="BN49" s="35"/>
      <c r="BO49" s="35"/>
      <c r="BP49" s="35"/>
      <c r="BQ49" s="35" t="s">
        <v>193</v>
      </c>
      <c r="BR49" s="35" t="s">
        <v>193</v>
      </c>
      <c r="BS49" s="35"/>
      <c r="BT49" s="35"/>
      <c r="BU49" s="35"/>
      <c r="BV49" s="35"/>
      <c r="BW49" s="35"/>
      <c r="BX49" s="35"/>
      <c r="BY49" s="35"/>
      <c r="BZ49" s="35"/>
      <c r="CA49" s="35"/>
      <c r="CB49" s="35"/>
      <c r="CC49" s="35" t="s">
        <v>193</v>
      </c>
      <c r="CD49" s="35" t="s">
        <v>193</v>
      </c>
      <c r="CE49" s="35"/>
      <c r="CF49" s="35"/>
      <c r="CG49" s="35"/>
      <c r="CH49" s="35"/>
      <c r="CI49" s="35"/>
      <c r="CJ49" s="35"/>
      <c r="CK49" s="35" t="s">
        <v>193</v>
      </c>
      <c r="CL49" s="35" t="s">
        <v>193</v>
      </c>
      <c r="CM49" s="35" t="s">
        <v>193</v>
      </c>
      <c r="CN49" s="35" t="s">
        <v>193</v>
      </c>
      <c r="CO49" s="35" t="s">
        <v>193</v>
      </c>
      <c r="CP49" s="35" t="s">
        <v>193</v>
      </c>
      <c r="CQ49" s="35" t="s">
        <v>193</v>
      </c>
      <c r="CR49" s="35" t="s">
        <v>193</v>
      </c>
      <c r="CS49" s="35" t="s">
        <v>193</v>
      </c>
      <c r="CT49" s="35" t="s">
        <v>193</v>
      </c>
      <c r="CU49" s="35" t="s">
        <v>193</v>
      </c>
      <c r="CV49" s="35" t="s">
        <v>193</v>
      </c>
      <c r="CW49" s="35" t="s">
        <v>193</v>
      </c>
      <c r="CX49" s="35" t="s">
        <v>193</v>
      </c>
      <c r="CY49" s="35" t="s">
        <v>193</v>
      </c>
      <c r="CZ49" s="35" t="s">
        <v>193</v>
      </c>
      <c r="DA49" s="35" t="s">
        <v>193</v>
      </c>
      <c r="DB49" s="35" t="s">
        <v>193</v>
      </c>
      <c r="DC49" s="35" t="s">
        <v>193</v>
      </c>
      <c r="DD49" s="35" t="s">
        <v>193</v>
      </c>
      <c r="DE49" s="35" t="s">
        <v>193</v>
      </c>
      <c r="DF49" s="35" t="s">
        <v>193</v>
      </c>
      <c r="DG49" s="35" t="s">
        <v>193</v>
      </c>
      <c r="DH49" s="35" t="s">
        <v>193</v>
      </c>
    </row>
    <row r="50" spans="1:112" ht="18.75" hidden="1">
      <c r="A50" s="25" t="s">
        <v>175</v>
      </c>
      <c r="B50" s="33" t="s">
        <v>210</v>
      </c>
      <c r="C50" s="42" t="s">
        <v>200</v>
      </c>
      <c r="D50" s="35"/>
      <c r="E50" s="35" t="s">
        <v>193</v>
      </c>
      <c r="F50" s="35" t="s">
        <v>193</v>
      </c>
      <c r="G50" s="35"/>
      <c r="H50" s="35"/>
      <c r="I50" s="35"/>
      <c r="J50" s="35"/>
      <c r="K50" s="35"/>
      <c r="L50" s="35"/>
      <c r="M50" s="35" t="s">
        <v>193</v>
      </c>
      <c r="N50" s="35" t="s">
        <v>193</v>
      </c>
      <c r="O50" s="35"/>
      <c r="P50" s="35"/>
      <c r="Q50" s="35"/>
      <c r="R50" s="35"/>
      <c r="S50" s="35"/>
      <c r="T50" s="35"/>
      <c r="U50" s="35" t="s">
        <v>193</v>
      </c>
      <c r="V50" s="35" t="s">
        <v>193</v>
      </c>
      <c r="W50" s="35"/>
      <c r="X50" s="35"/>
      <c r="Y50" s="35"/>
      <c r="Z50" s="35"/>
      <c r="AA50" s="35"/>
      <c r="AB50" s="35"/>
      <c r="AC50" s="35" t="s">
        <v>193</v>
      </c>
      <c r="AD50" s="35" t="s">
        <v>193</v>
      </c>
      <c r="AE50" s="35"/>
      <c r="AF50" s="35"/>
      <c r="AG50" s="35"/>
      <c r="AH50" s="35"/>
      <c r="AI50" s="35"/>
      <c r="AJ50" s="35"/>
      <c r="AK50" s="35"/>
      <c r="AL50" s="35"/>
      <c r="AM50" s="35" t="s">
        <v>193</v>
      </c>
      <c r="AN50" s="35" t="s">
        <v>193</v>
      </c>
      <c r="AO50" s="35" t="s">
        <v>193</v>
      </c>
      <c r="AP50" s="35" t="s">
        <v>193</v>
      </c>
      <c r="AQ50" s="35" t="s">
        <v>193</v>
      </c>
      <c r="AR50" s="35" t="s">
        <v>193</v>
      </c>
      <c r="AS50" s="35" t="s">
        <v>193</v>
      </c>
      <c r="AT50" s="35" t="s">
        <v>193</v>
      </c>
      <c r="AU50" s="35" t="s">
        <v>193</v>
      </c>
      <c r="AV50" s="35" t="s">
        <v>193</v>
      </c>
      <c r="AW50" s="35"/>
      <c r="AX50" s="35"/>
      <c r="AY50" s="35"/>
      <c r="AZ50" s="35"/>
      <c r="BA50" s="35"/>
      <c r="BB50" s="35"/>
      <c r="BC50" s="35"/>
      <c r="BD50" s="35"/>
      <c r="BE50" s="35" t="s">
        <v>193</v>
      </c>
      <c r="BF50" s="35" t="s">
        <v>193</v>
      </c>
      <c r="BG50" s="35"/>
      <c r="BH50" s="35"/>
      <c r="BI50" s="35"/>
      <c r="BJ50" s="35"/>
      <c r="BK50" s="35"/>
      <c r="BL50" s="35"/>
      <c r="BM50" s="35"/>
      <c r="BN50" s="35"/>
      <c r="BO50" s="35"/>
      <c r="BP50" s="35"/>
      <c r="BQ50" s="35" t="s">
        <v>193</v>
      </c>
      <c r="BR50" s="35" t="s">
        <v>193</v>
      </c>
      <c r="BS50" s="35"/>
      <c r="BT50" s="35"/>
      <c r="BU50" s="35"/>
      <c r="BV50" s="35"/>
      <c r="BW50" s="35"/>
      <c r="BX50" s="35"/>
      <c r="BY50" s="35"/>
      <c r="BZ50" s="35"/>
      <c r="CA50" s="35"/>
      <c r="CB50" s="35"/>
      <c r="CC50" s="35" t="s">
        <v>193</v>
      </c>
      <c r="CD50" s="35" t="s">
        <v>193</v>
      </c>
      <c r="CE50" s="35"/>
      <c r="CF50" s="35"/>
      <c r="CG50" s="35"/>
      <c r="CH50" s="35"/>
      <c r="CI50" s="35"/>
      <c r="CJ50" s="35"/>
      <c r="CK50" s="35" t="s">
        <v>193</v>
      </c>
      <c r="CL50" s="35" t="s">
        <v>193</v>
      </c>
      <c r="CM50" s="35" t="s">
        <v>193</v>
      </c>
      <c r="CN50" s="35" t="s">
        <v>193</v>
      </c>
      <c r="CO50" s="35" t="s">
        <v>193</v>
      </c>
      <c r="CP50" s="35" t="s">
        <v>193</v>
      </c>
      <c r="CQ50" s="35" t="s">
        <v>193</v>
      </c>
      <c r="CR50" s="35" t="s">
        <v>193</v>
      </c>
      <c r="CS50" s="35" t="s">
        <v>193</v>
      </c>
      <c r="CT50" s="35" t="s">
        <v>193</v>
      </c>
      <c r="CU50" s="35" t="s">
        <v>193</v>
      </c>
      <c r="CV50" s="35" t="s">
        <v>193</v>
      </c>
      <c r="CW50" s="35" t="s">
        <v>193</v>
      </c>
      <c r="CX50" s="35" t="s">
        <v>193</v>
      </c>
      <c r="CY50" s="35" t="s">
        <v>193</v>
      </c>
      <c r="CZ50" s="35" t="s">
        <v>193</v>
      </c>
      <c r="DA50" s="35" t="s">
        <v>193</v>
      </c>
      <c r="DB50" s="35" t="s">
        <v>193</v>
      </c>
      <c r="DC50" s="35" t="s">
        <v>193</v>
      </c>
      <c r="DD50" s="35" t="s">
        <v>193</v>
      </c>
      <c r="DE50" s="35" t="s">
        <v>193</v>
      </c>
      <c r="DF50" s="35" t="s">
        <v>193</v>
      </c>
      <c r="DG50" s="35" t="s">
        <v>193</v>
      </c>
      <c r="DH50" s="35" t="s">
        <v>193</v>
      </c>
    </row>
    <row r="51" spans="1:112" ht="18.75" hidden="1">
      <c r="A51" s="25" t="s">
        <v>175</v>
      </c>
      <c r="B51" s="33" t="s">
        <v>201</v>
      </c>
      <c r="C51" s="34" t="s">
        <v>201</v>
      </c>
      <c r="D51" s="35"/>
      <c r="E51" s="35" t="s">
        <v>193</v>
      </c>
      <c r="F51" s="35" t="s">
        <v>193</v>
      </c>
      <c r="G51" s="35"/>
      <c r="H51" s="35"/>
      <c r="I51" s="35"/>
      <c r="J51" s="35"/>
      <c r="K51" s="35"/>
      <c r="L51" s="35"/>
      <c r="M51" s="35" t="s">
        <v>193</v>
      </c>
      <c r="N51" s="35" t="s">
        <v>193</v>
      </c>
      <c r="O51" s="35"/>
      <c r="P51" s="35"/>
      <c r="Q51" s="35"/>
      <c r="R51" s="35"/>
      <c r="S51" s="35"/>
      <c r="T51" s="35"/>
      <c r="U51" s="35" t="s">
        <v>193</v>
      </c>
      <c r="V51" s="35" t="s">
        <v>193</v>
      </c>
      <c r="W51" s="35"/>
      <c r="X51" s="35"/>
      <c r="Y51" s="35"/>
      <c r="Z51" s="35"/>
      <c r="AA51" s="35"/>
      <c r="AB51" s="35"/>
      <c r="AC51" s="35" t="s">
        <v>193</v>
      </c>
      <c r="AD51" s="35" t="s">
        <v>193</v>
      </c>
      <c r="AE51" s="35"/>
      <c r="AF51" s="35"/>
      <c r="AG51" s="35"/>
      <c r="AH51" s="35"/>
      <c r="AI51" s="35"/>
      <c r="AJ51" s="35"/>
      <c r="AK51" s="35"/>
      <c r="AL51" s="35"/>
      <c r="AM51" s="35" t="s">
        <v>193</v>
      </c>
      <c r="AN51" s="35" t="s">
        <v>193</v>
      </c>
      <c r="AO51" s="35" t="s">
        <v>193</v>
      </c>
      <c r="AP51" s="35" t="s">
        <v>193</v>
      </c>
      <c r="AQ51" s="35" t="s">
        <v>193</v>
      </c>
      <c r="AR51" s="35" t="s">
        <v>193</v>
      </c>
      <c r="AS51" s="35" t="s">
        <v>193</v>
      </c>
      <c r="AT51" s="35" t="s">
        <v>193</v>
      </c>
      <c r="AU51" s="35" t="s">
        <v>193</v>
      </c>
      <c r="AV51" s="35" t="s">
        <v>193</v>
      </c>
      <c r="AW51" s="35"/>
      <c r="AX51" s="35"/>
      <c r="AY51" s="35"/>
      <c r="AZ51" s="35"/>
      <c r="BA51" s="35"/>
      <c r="BB51" s="35"/>
      <c r="BC51" s="35"/>
      <c r="BD51" s="35"/>
      <c r="BE51" s="35" t="s">
        <v>193</v>
      </c>
      <c r="BF51" s="35" t="s">
        <v>193</v>
      </c>
      <c r="BG51" s="35"/>
      <c r="BH51" s="35"/>
      <c r="BI51" s="35"/>
      <c r="BJ51" s="35"/>
      <c r="BK51" s="35"/>
      <c r="BL51" s="35"/>
      <c r="BM51" s="35"/>
      <c r="BN51" s="35"/>
      <c r="BO51" s="35"/>
      <c r="BP51" s="35"/>
      <c r="BQ51" s="35" t="s">
        <v>193</v>
      </c>
      <c r="BR51" s="35" t="s">
        <v>193</v>
      </c>
      <c r="BS51" s="35"/>
      <c r="BT51" s="35"/>
      <c r="BU51" s="35"/>
      <c r="BV51" s="35"/>
      <c r="BW51" s="35"/>
      <c r="BX51" s="35"/>
      <c r="BY51" s="35"/>
      <c r="BZ51" s="35"/>
      <c r="CA51" s="35"/>
      <c r="CB51" s="35"/>
      <c r="CC51" s="35" t="s">
        <v>193</v>
      </c>
      <c r="CD51" s="35" t="s">
        <v>193</v>
      </c>
      <c r="CE51" s="35"/>
      <c r="CF51" s="35"/>
      <c r="CG51" s="35"/>
      <c r="CH51" s="35"/>
      <c r="CI51" s="35"/>
      <c r="CJ51" s="35"/>
      <c r="CK51" s="35" t="s">
        <v>193</v>
      </c>
      <c r="CL51" s="35" t="s">
        <v>193</v>
      </c>
      <c r="CM51" s="35" t="s">
        <v>193</v>
      </c>
      <c r="CN51" s="35" t="s">
        <v>193</v>
      </c>
      <c r="CO51" s="35" t="s">
        <v>193</v>
      </c>
      <c r="CP51" s="35" t="s">
        <v>193</v>
      </c>
      <c r="CQ51" s="35" t="s">
        <v>193</v>
      </c>
      <c r="CR51" s="35" t="s">
        <v>193</v>
      </c>
      <c r="CS51" s="35" t="s">
        <v>193</v>
      </c>
      <c r="CT51" s="35" t="s">
        <v>193</v>
      </c>
      <c r="CU51" s="35" t="s">
        <v>193</v>
      </c>
      <c r="CV51" s="35" t="s">
        <v>193</v>
      </c>
      <c r="CW51" s="35" t="s">
        <v>193</v>
      </c>
      <c r="CX51" s="35" t="s">
        <v>193</v>
      </c>
      <c r="CY51" s="35" t="s">
        <v>193</v>
      </c>
      <c r="CZ51" s="35" t="s">
        <v>193</v>
      </c>
      <c r="DA51" s="35" t="s">
        <v>193</v>
      </c>
      <c r="DB51" s="35" t="s">
        <v>193</v>
      </c>
      <c r="DC51" s="35" t="s">
        <v>193</v>
      </c>
      <c r="DD51" s="35" t="s">
        <v>193</v>
      </c>
      <c r="DE51" s="35" t="s">
        <v>193</v>
      </c>
      <c r="DF51" s="35" t="s">
        <v>193</v>
      </c>
      <c r="DG51" s="35" t="s">
        <v>193</v>
      </c>
      <c r="DH51" s="35" t="s">
        <v>193</v>
      </c>
    </row>
    <row r="52" spans="1:112" ht="112.5">
      <c r="A52" s="21"/>
      <c r="B52" s="33" t="s">
        <v>210</v>
      </c>
      <c r="C52" s="34" t="s">
        <v>213</v>
      </c>
      <c r="D52" s="35" t="s">
        <v>174</v>
      </c>
      <c r="E52" s="35">
        <v>0</v>
      </c>
      <c r="F52" s="35">
        <v>0</v>
      </c>
      <c r="G52" s="35">
        <v>0</v>
      </c>
      <c r="H52" s="35">
        <v>0</v>
      </c>
      <c r="I52" s="35">
        <v>0</v>
      </c>
      <c r="J52" s="35">
        <v>0</v>
      </c>
      <c r="K52" s="35">
        <v>0</v>
      </c>
      <c r="L52" s="35">
        <v>0</v>
      </c>
      <c r="M52" s="35">
        <v>0</v>
      </c>
      <c r="N52" s="35">
        <v>0</v>
      </c>
      <c r="O52" s="35">
        <v>0</v>
      </c>
      <c r="P52" s="35">
        <v>0</v>
      </c>
      <c r="Q52" s="35">
        <v>0</v>
      </c>
      <c r="R52" s="35">
        <v>0</v>
      </c>
      <c r="S52" s="35">
        <v>0</v>
      </c>
      <c r="T52" s="35">
        <v>0</v>
      </c>
      <c r="U52" s="35">
        <v>0</v>
      </c>
      <c r="V52" s="35">
        <v>0</v>
      </c>
      <c r="W52" s="35">
        <v>0</v>
      </c>
      <c r="X52" s="35">
        <v>0</v>
      </c>
      <c r="Y52" s="35">
        <v>0</v>
      </c>
      <c r="Z52" s="35">
        <v>0</v>
      </c>
      <c r="AA52" s="35">
        <v>0</v>
      </c>
      <c r="AB52" s="35">
        <v>0</v>
      </c>
      <c r="AC52" s="35">
        <v>0</v>
      </c>
      <c r="AD52" s="35">
        <v>0</v>
      </c>
      <c r="AE52" s="35">
        <v>0</v>
      </c>
      <c r="AF52" s="35">
        <v>0</v>
      </c>
      <c r="AG52" s="35">
        <v>0</v>
      </c>
      <c r="AH52" s="35">
        <v>0</v>
      </c>
      <c r="AI52" s="35">
        <v>0</v>
      </c>
      <c r="AJ52" s="35">
        <v>0</v>
      </c>
      <c r="AK52" s="35">
        <v>0</v>
      </c>
      <c r="AL52" s="35">
        <v>0</v>
      </c>
      <c r="AM52" s="35">
        <v>0</v>
      </c>
      <c r="AN52" s="35">
        <v>0</v>
      </c>
      <c r="AO52" s="35">
        <v>0</v>
      </c>
      <c r="AP52" s="35">
        <v>0</v>
      </c>
      <c r="AQ52" s="35">
        <v>0</v>
      </c>
      <c r="AR52" s="35">
        <v>0</v>
      </c>
      <c r="AS52" s="35">
        <v>0</v>
      </c>
      <c r="AT52" s="35">
        <v>0</v>
      </c>
      <c r="AU52" s="35">
        <v>0</v>
      </c>
      <c r="AV52" s="35">
        <v>0</v>
      </c>
      <c r="AW52" s="35">
        <v>0</v>
      </c>
      <c r="AX52" s="35">
        <v>0</v>
      </c>
      <c r="AY52" s="35">
        <v>0</v>
      </c>
      <c r="AZ52" s="35">
        <v>0</v>
      </c>
      <c r="BA52" s="35">
        <v>0</v>
      </c>
      <c r="BB52" s="35">
        <v>0</v>
      </c>
      <c r="BC52" s="35">
        <v>0</v>
      </c>
      <c r="BD52" s="35">
        <v>0</v>
      </c>
      <c r="BE52" s="35">
        <v>0</v>
      </c>
      <c r="BF52" s="35">
        <v>0</v>
      </c>
      <c r="BG52" s="35">
        <v>0</v>
      </c>
      <c r="BH52" s="35">
        <v>0</v>
      </c>
      <c r="BI52" s="35">
        <v>0</v>
      </c>
      <c r="BJ52" s="35">
        <v>0</v>
      </c>
      <c r="BK52" s="35">
        <v>0</v>
      </c>
      <c r="BL52" s="35">
        <v>0</v>
      </c>
      <c r="BM52" s="35">
        <v>0</v>
      </c>
      <c r="BN52" s="35">
        <v>0</v>
      </c>
      <c r="BO52" s="35">
        <v>0</v>
      </c>
      <c r="BP52" s="35">
        <v>0</v>
      </c>
      <c r="BQ52" s="35">
        <v>0</v>
      </c>
      <c r="BR52" s="35">
        <v>0</v>
      </c>
      <c r="BS52" s="35">
        <v>0</v>
      </c>
      <c r="BT52" s="35">
        <v>0</v>
      </c>
      <c r="BU52" s="35">
        <v>0</v>
      </c>
      <c r="BV52" s="35">
        <v>0</v>
      </c>
      <c r="BW52" s="35">
        <v>0</v>
      </c>
      <c r="BX52" s="35">
        <v>0</v>
      </c>
      <c r="BY52" s="35">
        <v>0</v>
      </c>
      <c r="BZ52" s="35">
        <v>0</v>
      </c>
      <c r="CA52" s="35">
        <v>0</v>
      </c>
      <c r="CB52" s="35">
        <v>0</v>
      </c>
      <c r="CC52" s="35">
        <v>0</v>
      </c>
      <c r="CD52" s="35">
        <v>0</v>
      </c>
      <c r="CE52" s="35">
        <v>0</v>
      </c>
      <c r="CF52" s="35">
        <v>0</v>
      </c>
      <c r="CG52" s="35">
        <v>0</v>
      </c>
      <c r="CH52" s="35">
        <v>0</v>
      </c>
      <c r="CI52" s="35">
        <v>0</v>
      </c>
      <c r="CJ52" s="35">
        <v>0</v>
      </c>
      <c r="CK52" s="35" t="s">
        <v>193</v>
      </c>
      <c r="CL52" s="35" t="s">
        <v>193</v>
      </c>
      <c r="CM52" s="35">
        <v>0</v>
      </c>
      <c r="CN52" s="35">
        <v>0</v>
      </c>
      <c r="CO52" s="35">
        <v>0</v>
      </c>
      <c r="CP52" s="35">
        <v>0</v>
      </c>
      <c r="CQ52" s="35" t="s">
        <v>193</v>
      </c>
      <c r="CR52" s="35" t="s">
        <v>193</v>
      </c>
      <c r="CS52" s="35">
        <v>0</v>
      </c>
      <c r="CT52" s="35">
        <v>0</v>
      </c>
      <c r="CU52" s="35">
        <v>0</v>
      </c>
      <c r="CV52" s="35">
        <v>0</v>
      </c>
      <c r="CW52" s="35">
        <v>0</v>
      </c>
      <c r="CX52" s="35">
        <v>0</v>
      </c>
      <c r="CY52" s="35">
        <v>0</v>
      </c>
      <c r="CZ52" s="35">
        <v>0</v>
      </c>
      <c r="DA52" s="35">
        <v>0</v>
      </c>
      <c r="DB52" s="35">
        <v>0</v>
      </c>
      <c r="DC52" s="35">
        <v>0</v>
      </c>
      <c r="DD52" s="35">
        <v>0</v>
      </c>
      <c r="DE52" s="35">
        <v>0</v>
      </c>
      <c r="DF52" s="35">
        <v>0</v>
      </c>
      <c r="DG52" s="35">
        <v>0</v>
      </c>
      <c r="DH52" s="35">
        <v>0</v>
      </c>
    </row>
    <row r="53" spans="1:112" ht="18.75" hidden="1">
      <c r="A53" s="25" t="s">
        <v>175</v>
      </c>
      <c r="B53" s="33" t="s">
        <v>210</v>
      </c>
      <c r="C53" s="42" t="s">
        <v>200</v>
      </c>
      <c r="D53" s="35"/>
      <c r="E53" s="35" t="s">
        <v>193</v>
      </c>
      <c r="F53" s="35" t="s">
        <v>193</v>
      </c>
      <c r="G53" s="35"/>
      <c r="H53" s="35"/>
      <c r="I53" s="35"/>
      <c r="J53" s="35"/>
      <c r="K53" s="35"/>
      <c r="L53" s="35"/>
      <c r="M53" s="35" t="s">
        <v>193</v>
      </c>
      <c r="N53" s="35" t="s">
        <v>193</v>
      </c>
      <c r="O53" s="35"/>
      <c r="P53" s="35"/>
      <c r="Q53" s="35"/>
      <c r="R53" s="35"/>
      <c r="S53" s="35"/>
      <c r="T53" s="35"/>
      <c r="U53" s="35" t="s">
        <v>193</v>
      </c>
      <c r="V53" s="35" t="s">
        <v>193</v>
      </c>
      <c r="W53" s="35"/>
      <c r="X53" s="35"/>
      <c r="Y53" s="35"/>
      <c r="Z53" s="35"/>
      <c r="AA53" s="35"/>
      <c r="AB53" s="35"/>
      <c r="AC53" s="35" t="s">
        <v>193</v>
      </c>
      <c r="AD53" s="35" t="s">
        <v>193</v>
      </c>
      <c r="AE53" s="35"/>
      <c r="AF53" s="35"/>
      <c r="AG53" s="35"/>
      <c r="AH53" s="35"/>
      <c r="AI53" s="35"/>
      <c r="AJ53" s="35"/>
      <c r="AK53" s="35"/>
      <c r="AL53" s="35"/>
      <c r="AM53" s="35" t="s">
        <v>193</v>
      </c>
      <c r="AN53" s="35" t="s">
        <v>193</v>
      </c>
      <c r="AO53" s="35" t="s">
        <v>193</v>
      </c>
      <c r="AP53" s="35" t="s">
        <v>193</v>
      </c>
      <c r="AQ53" s="35" t="s">
        <v>193</v>
      </c>
      <c r="AR53" s="35" t="s">
        <v>193</v>
      </c>
      <c r="AS53" s="35" t="s">
        <v>193</v>
      </c>
      <c r="AT53" s="35" t="s">
        <v>193</v>
      </c>
      <c r="AU53" s="35" t="s">
        <v>193</v>
      </c>
      <c r="AV53" s="35" t="s">
        <v>193</v>
      </c>
      <c r="AW53" s="35"/>
      <c r="AX53" s="35"/>
      <c r="AY53" s="35"/>
      <c r="AZ53" s="35"/>
      <c r="BA53" s="35"/>
      <c r="BB53" s="35"/>
      <c r="BC53" s="35"/>
      <c r="BD53" s="35"/>
      <c r="BE53" s="35" t="s">
        <v>193</v>
      </c>
      <c r="BF53" s="35" t="s">
        <v>193</v>
      </c>
      <c r="BG53" s="35"/>
      <c r="BH53" s="35"/>
      <c r="BI53" s="35"/>
      <c r="BJ53" s="35"/>
      <c r="BK53" s="35"/>
      <c r="BL53" s="35"/>
      <c r="BM53" s="35"/>
      <c r="BN53" s="35"/>
      <c r="BO53" s="35"/>
      <c r="BP53" s="35"/>
      <c r="BQ53" s="35" t="s">
        <v>193</v>
      </c>
      <c r="BR53" s="35" t="s">
        <v>193</v>
      </c>
      <c r="BS53" s="35"/>
      <c r="BT53" s="35"/>
      <c r="BU53" s="35"/>
      <c r="BV53" s="35"/>
      <c r="BW53" s="35"/>
      <c r="BX53" s="35"/>
      <c r="BY53" s="35"/>
      <c r="BZ53" s="35"/>
      <c r="CA53" s="35"/>
      <c r="CB53" s="35"/>
      <c r="CC53" s="35" t="s">
        <v>193</v>
      </c>
      <c r="CD53" s="35" t="s">
        <v>193</v>
      </c>
      <c r="CE53" s="35"/>
      <c r="CF53" s="35"/>
      <c r="CG53" s="35"/>
      <c r="CH53" s="35"/>
      <c r="CI53" s="35"/>
      <c r="CJ53" s="35"/>
      <c r="CK53" s="35" t="s">
        <v>193</v>
      </c>
      <c r="CL53" s="35" t="s">
        <v>193</v>
      </c>
      <c r="CM53" s="35" t="s">
        <v>193</v>
      </c>
      <c r="CN53" s="35" t="s">
        <v>193</v>
      </c>
      <c r="CO53" s="35" t="s">
        <v>193</v>
      </c>
      <c r="CP53" s="35" t="s">
        <v>193</v>
      </c>
      <c r="CQ53" s="35" t="s">
        <v>193</v>
      </c>
      <c r="CR53" s="35" t="s">
        <v>193</v>
      </c>
      <c r="CS53" s="35" t="s">
        <v>193</v>
      </c>
      <c r="CT53" s="35" t="s">
        <v>193</v>
      </c>
      <c r="CU53" s="35" t="s">
        <v>193</v>
      </c>
      <c r="CV53" s="35" t="s">
        <v>193</v>
      </c>
      <c r="CW53" s="35" t="s">
        <v>193</v>
      </c>
      <c r="CX53" s="35" t="s">
        <v>193</v>
      </c>
      <c r="CY53" s="35" t="s">
        <v>193</v>
      </c>
      <c r="CZ53" s="35" t="s">
        <v>193</v>
      </c>
      <c r="DA53" s="35" t="s">
        <v>193</v>
      </c>
      <c r="DB53" s="35" t="s">
        <v>193</v>
      </c>
      <c r="DC53" s="35" t="s">
        <v>193</v>
      </c>
      <c r="DD53" s="35" t="s">
        <v>193</v>
      </c>
      <c r="DE53" s="35" t="s">
        <v>193</v>
      </c>
      <c r="DF53" s="35" t="s">
        <v>193</v>
      </c>
      <c r="DG53" s="35" t="s">
        <v>193</v>
      </c>
      <c r="DH53" s="35" t="s">
        <v>193</v>
      </c>
    </row>
    <row r="54" spans="1:112" ht="18.75" hidden="1">
      <c r="A54" s="25" t="s">
        <v>175</v>
      </c>
      <c r="B54" s="33" t="s">
        <v>210</v>
      </c>
      <c r="C54" s="42" t="s">
        <v>200</v>
      </c>
      <c r="D54" s="35"/>
      <c r="E54" s="35" t="s">
        <v>193</v>
      </c>
      <c r="F54" s="35" t="s">
        <v>193</v>
      </c>
      <c r="G54" s="35"/>
      <c r="H54" s="35"/>
      <c r="I54" s="35"/>
      <c r="J54" s="35"/>
      <c r="K54" s="35"/>
      <c r="L54" s="35"/>
      <c r="M54" s="35" t="s">
        <v>193</v>
      </c>
      <c r="N54" s="35" t="s">
        <v>193</v>
      </c>
      <c r="O54" s="35"/>
      <c r="P54" s="35"/>
      <c r="Q54" s="35"/>
      <c r="R54" s="35"/>
      <c r="S54" s="35"/>
      <c r="T54" s="35"/>
      <c r="U54" s="35" t="s">
        <v>193</v>
      </c>
      <c r="V54" s="35" t="s">
        <v>193</v>
      </c>
      <c r="W54" s="35"/>
      <c r="X54" s="35"/>
      <c r="Y54" s="35"/>
      <c r="Z54" s="35"/>
      <c r="AA54" s="35"/>
      <c r="AB54" s="35"/>
      <c r="AC54" s="35" t="s">
        <v>193</v>
      </c>
      <c r="AD54" s="35" t="s">
        <v>193</v>
      </c>
      <c r="AE54" s="35"/>
      <c r="AF54" s="35"/>
      <c r="AG54" s="35"/>
      <c r="AH54" s="35"/>
      <c r="AI54" s="35"/>
      <c r="AJ54" s="35"/>
      <c r="AK54" s="35"/>
      <c r="AL54" s="35"/>
      <c r="AM54" s="35" t="s">
        <v>193</v>
      </c>
      <c r="AN54" s="35" t="s">
        <v>193</v>
      </c>
      <c r="AO54" s="35" t="s">
        <v>193</v>
      </c>
      <c r="AP54" s="35" t="s">
        <v>193</v>
      </c>
      <c r="AQ54" s="35" t="s">
        <v>193</v>
      </c>
      <c r="AR54" s="35" t="s">
        <v>193</v>
      </c>
      <c r="AS54" s="35" t="s">
        <v>193</v>
      </c>
      <c r="AT54" s="35" t="s">
        <v>193</v>
      </c>
      <c r="AU54" s="35" t="s">
        <v>193</v>
      </c>
      <c r="AV54" s="35" t="s">
        <v>193</v>
      </c>
      <c r="AW54" s="35"/>
      <c r="AX54" s="35"/>
      <c r="AY54" s="35"/>
      <c r="AZ54" s="35"/>
      <c r="BA54" s="35"/>
      <c r="BB54" s="35"/>
      <c r="BC54" s="35"/>
      <c r="BD54" s="35"/>
      <c r="BE54" s="35" t="s">
        <v>193</v>
      </c>
      <c r="BF54" s="35" t="s">
        <v>193</v>
      </c>
      <c r="BG54" s="35"/>
      <c r="BH54" s="35"/>
      <c r="BI54" s="35"/>
      <c r="BJ54" s="35"/>
      <c r="BK54" s="35"/>
      <c r="BL54" s="35"/>
      <c r="BM54" s="35"/>
      <c r="BN54" s="35"/>
      <c r="BO54" s="35"/>
      <c r="BP54" s="35"/>
      <c r="BQ54" s="35" t="s">
        <v>193</v>
      </c>
      <c r="BR54" s="35" t="s">
        <v>193</v>
      </c>
      <c r="BS54" s="35"/>
      <c r="BT54" s="35"/>
      <c r="BU54" s="35"/>
      <c r="BV54" s="35"/>
      <c r="BW54" s="35"/>
      <c r="BX54" s="35"/>
      <c r="BY54" s="35"/>
      <c r="BZ54" s="35"/>
      <c r="CA54" s="35"/>
      <c r="CB54" s="35"/>
      <c r="CC54" s="35" t="s">
        <v>193</v>
      </c>
      <c r="CD54" s="35" t="s">
        <v>193</v>
      </c>
      <c r="CE54" s="35"/>
      <c r="CF54" s="35"/>
      <c r="CG54" s="35"/>
      <c r="CH54" s="35"/>
      <c r="CI54" s="35"/>
      <c r="CJ54" s="35"/>
      <c r="CK54" s="35" t="s">
        <v>193</v>
      </c>
      <c r="CL54" s="35" t="s">
        <v>193</v>
      </c>
      <c r="CM54" s="35" t="s">
        <v>193</v>
      </c>
      <c r="CN54" s="35" t="s">
        <v>193</v>
      </c>
      <c r="CO54" s="35" t="s">
        <v>193</v>
      </c>
      <c r="CP54" s="35" t="s">
        <v>193</v>
      </c>
      <c r="CQ54" s="35" t="s">
        <v>193</v>
      </c>
      <c r="CR54" s="35" t="s">
        <v>193</v>
      </c>
      <c r="CS54" s="35" t="s">
        <v>193</v>
      </c>
      <c r="CT54" s="35" t="s">
        <v>193</v>
      </c>
      <c r="CU54" s="35" t="s">
        <v>193</v>
      </c>
      <c r="CV54" s="35" t="s">
        <v>193</v>
      </c>
      <c r="CW54" s="35" t="s">
        <v>193</v>
      </c>
      <c r="CX54" s="35" t="s">
        <v>193</v>
      </c>
      <c r="CY54" s="35" t="s">
        <v>193</v>
      </c>
      <c r="CZ54" s="35" t="s">
        <v>193</v>
      </c>
      <c r="DA54" s="35" t="s">
        <v>193</v>
      </c>
      <c r="DB54" s="35" t="s">
        <v>193</v>
      </c>
      <c r="DC54" s="35" t="s">
        <v>193</v>
      </c>
      <c r="DD54" s="35" t="s">
        <v>193</v>
      </c>
      <c r="DE54" s="35" t="s">
        <v>193</v>
      </c>
      <c r="DF54" s="35" t="s">
        <v>193</v>
      </c>
      <c r="DG54" s="35" t="s">
        <v>193</v>
      </c>
      <c r="DH54" s="35" t="s">
        <v>193</v>
      </c>
    </row>
    <row r="55" spans="1:112" ht="18.75" hidden="1">
      <c r="A55" s="25" t="s">
        <v>175</v>
      </c>
      <c r="B55" s="33" t="s">
        <v>201</v>
      </c>
      <c r="C55" s="34" t="s">
        <v>201</v>
      </c>
      <c r="D55" s="35"/>
      <c r="E55" s="35" t="s">
        <v>193</v>
      </c>
      <c r="F55" s="35" t="s">
        <v>193</v>
      </c>
      <c r="G55" s="35"/>
      <c r="H55" s="35"/>
      <c r="I55" s="35"/>
      <c r="J55" s="35"/>
      <c r="K55" s="35"/>
      <c r="L55" s="35"/>
      <c r="M55" s="35" t="s">
        <v>193</v>
      </c>
      <c r="N55" s="35" t="s">
        <v>193</v>
      </c>
      <c r="O55" s="35"/>
      <c r="P55" s="35"/>
      <c r="Q55" s="35"/>
      <c r="R55" s="35"/>
      <c r="S55" s="35"/>
      <c r="T55" s="35"/>
      <c r="U55" s="35" t="s">
        <v>193</v>
      </c>
      <c r="V55" s="35" t="s">
        <v>193</v>
      </c>
      <c r="W55" s="35"/>
      <c r="X55" s="35"/>
      <c r="Y55" s="35"/>
      <c r="Z55" s="35"/>
      <c r="AA55" s="35"/>
      <c r="AB55" s="35"/>
      <c r="AC55" s="35" t="s">
        <v>193</v>
      </c>
      <c r="AD55" s="35" t="s">
        <v>193</v>
      </c>
      <c r="AE55" s="35"/>
      <c r="AF55" s="35"/>
      <c r="AG55" s="35"/>
      <c r="AH55" s="35"/>
      <c r="AI55" s="35"/>
      <c r="AJ55" s="35"/>
      <c r="AK55" s="35"/>
      <c r="AL55" s="35"/>
      <c r="AM55" s="35" t="s">
        <v>193</v>
      </c>
      <c r="AN55" s="35" t="s">
        <v>193</v>
      </c>
      <c r="AO55" s="35" t="s">
        <v>193</v>
      </c>
      <c r="AP55" s="35" t="s">
        <v>193</v>
      </c>
      <c r="AQ55" s="35" t="s">
        <v>193</v>
      </c>
      <c r="AR55" s="35" t="s">
        <v>193</v>
      </c>
      <c r="AS55" s="35" t="s">
        <v>193</v>
      </c>
      <c r="AT55" s="35" t="s">
        <v>193</v>
      </c>
      <c r="AU55" s="35" t="s">
        <v>193</v>
      </c>
      <c r="AV55" s="35" t="s">
        <v>193</v>
      </c>
      <c r="AW55" s="35"/>
      <c r="AX55" s="35"/>
      <c r="AY55" s="35"/>
      <c r="AZ55" s="35"/>
      <c r="BA55" s="35"/>
      <c r="BB55" s="35"/>
      <c r="BC55" s="35"/>
      <c r="BD55" s="35"/>
      <c r="BE55" s="35" t="s">
        <v>193</v>
      </c>
      <c r="BF55" s="35" t="s">
        <v>193</v>
      </c>
      <c r="BG55" s="35"/>
      <c r="BH55" s="35"/>
      <c r="BI55" s="35"/>
      <c r="BJ55" s="35"/>
      <c r="BK55" s="35"/>
      <c r="BL55" s="35"/>
      <c r="BM55" s="35"/>
      <c r="BN55" s="35"/>
      <c r="BO55" s="35"/>
      <c r="BP55" s="35"/>
      <c r="BQ55" s="35" t="s">
        <v>193</v>
      </c>
      <c r="BR55" s="35" t="s">
        <v>193</v>
      </c>
      <c r="BS55" s="35"/>
      <c r="BT55" s="35"/>
      <c r="BU55" s="35"/>
      <c r="BV55" s="35"/>
      <c r="BW55" s="35"/>
      <c r="BX55" s="35"/>
      <c r="BY55" s="35"/>
      <c r="BZ55" s="35"/>
      <c r="CA55" s="35"/>
      <c r="CB55" s="35"/>
      <c r="CC55" s="35" t="s">
        <v>193</v>
      </c>
      <c r="CD55" s="35" t="s">
        <v>193</v>
      </c>
      <c r="CE55" s="35"/>
      <c r="CF55" s="35"/>
      <c r="CG55" s="35"/>
      <c r="CH55" s="35"/>
      <c r="CI55" s="35"/>
      <c r="CJ55" s="35"/>
      <c r="CK55" s="35" t="s">
        <v>193</v>
      </c>
      <c r="CL55" s="35" t="s">
        <v>193</v>
      </c>
      <c r="CM55" s="35" t="s">
        <v>193</v>
      </c>
      <c r="CN55" s="35" t="s">
        <v>193</v>
      </c>
      <c r="CO55" s="35" t="s">
        <v>193</v>
      </c>
      <c r="CP55" s="35" t="s">
        <v>193</v>
      </c>
      <c r="CQ55" s="35" t="s">
        <v>193</v>
      </c>
      <c r="CR55" s="35" t="s">
        <v>193</v>
      </c>
      <c r="CS55" s="35" t="s">
        <v>193</v>
      </c>
      <c r="CT55" s="35" t="s">
        <v>193</v>
      </c>
      <c r="CU55" s="35" t="s">
        <v>193</v>
      </c>
      <c r="CV55" s="35" t="s">
        <v>193</v>
      </c>
      <c r="CW55" s="35" t="s">
        <v>193</v>
      </c>
      <c r="CX55" s="35" t="s">
        <v>193</v>
      </c>
      <c r="CY55" s="35" t="s">
        <v>193</v>
      </c>
      <c r="CZ55" s="35" t="s">
        <v>193</v>
      </c>
      <c r="DA55" s="35" t="s">
        <v>193</v>
      </c>
      <c r="DB55" s="35" t="s">
        <v>193</v>
      </c>
      <c r="DC55" s="35" t="s">
        <v>193</v>
      </c>
      <c r="DD55" s="35" t="s">
        <v>193</v>
      </c>
      <c r="DE55" s="35" t="s">
        <v>193</v>
      </c>
      <c r="DF55" s="35" t="s">
        <v>193</v>
      </c>
      <c r="DG55" s="35" t="s">
        <v>193</v>
      </c>
      <c r="DH55" s="35" t="s">
        <v>193</v>
      </c>
    </row>
    <row r="56" spans="1:112" ht="112.5">
      <c r="A56" s="21"/>
      <c r="B56" s="33" t="s">
        <v>210</v>
      </c>
      <c r="C56" s="34" t="s">
        <v>214</v>
      </c>
      <c r="D56" s="35" t="s">
        <v>174</v>
      </c>
      <c r="E56" s="35">
        <v>0</v>
      </c>
      <c r="F56" s="35">
        <v>0</v>
      </c>
      <c r="G56" s="35">
        <v>0</v>
      </c>
      <c r="H56" s="35">
        <v>0</v>
      </c>
      <c r="I56" s="35">
        <v>0</v>
      </c>
      <c r="J56" s="35">
        <v>0</v>
      </c>
      <c r="K56" s="35">
        <v>0</v>
      </c>
      <c r="L56" s="35">
        <v>0</v>
      </c>
      <c r="M56" s="35">
        <v>0</v>
      </c>
      <c r="N56" s="35">
        <v>0</v>
      </c>
      <c r="O56" s="35">
        <v>0</v>
      </c>
      <c r="P56" s="35">
        <v>0</v>
      </c>
      <c r="Q56" s="35">
        <v>0</v>
      </c>
      <c r="R56" s="35">
        <v>0</v>
      </c>
      <c r="S56" s="35">
        <v>0</v>
      </c>
      <c r="T56" s="35">
        <v>0</v>
      </c>
      <c r="U56" s="35">
        <v>0</v>
      </c>
      <c r="V56" s="35">
        <v>0</v>
      </c>
      <c r="W56" s="35">
        <v>0</v>
      </c>
      <c r="X56" s="35">
        <v>0</v>
      </c>
      <c r="Y56" s="35">
        <v>0</v>
      </c>
      <c r="Z56" s="35">
        <v>0</v>
      </c>
      <c r="AA56" s="35">
        <v>0</v>
      </c>
      <c r="AB56" s="35">
        <v>0</v>
      </c>
      <c r="AC56" s="35">
        <v>0</v>
      </c>
      <c r="AD56" s="35">
        <v>0</v>
      </c>
      <c r="AE56" s="35">
        <v>0</v>
      </c>
      <c r="AF56" s="35">
        <v>0</v>
      </c>
      <c r="AG56" s="35">
        <v>0</v>
      </c>
      <c r="AH56" s="35">
        <v>0</v>
      </c>
      <c r="AI56" s="35">
        <v>0</v>
      </c>
      <c r="AJ56" s="35">
        <v>0</v>
      </c>
      <c r="AK56" s="35">
        <v>0</v>
      </c>
      <c r="AL56" s="35">
        <v>0</v>
      </c>
      <c r="AM56" s="35">
        <v>0</v>
      </c>
      <c r="AN56" s="35">
        <v>0</v>
      </c>
      <c r="AO56" s="35">
        <v>0</v>
      </c>
      <c r="AP56" s="35">
        <v>0</v>
      </c>
      <c r="AQ56" s="35">
        <v>0</v>
      </c>
      <c r="AR56" s="35">
        <v>0</v>
      </c>
      <c r="AS56" s="35">
        <v>0</v>
      </c>
      <c r="AT56" s="35">
        <v>0</v>
      </c>
      <c r="AU56" s="35">
        <v>0</v>
      </c>
      <c r="AV56" s="35">
        <v>0</v>
      </c>
      <c r="AW56" s="35">
        <v>0</v>
      </c>
      <c r="AX56" s="35">
        <v>0</v>
      </c>
      <c r="AY56" s="35">
        <v>0</v>
      </c>
      <c r="AZ56" s="35">
        <v>0</v>
      </c>
      <c r="BA56" s="35">
        <v>0</v>
      </c>
      <c r="BB56" s="35">
        <v>0</v>
      </c>
      <c r="BC56" s="35">
        <v>0</v>
      </c>
      <c r="BD56" s="35">
        <v>0</v>
      </c>
      <c r="BE56" s="35">
        <v>0</v>
      </c>
      <c r="BF56" s="35">
        <v>0</v>
      </c>
      <c r="BG56" s="35">
        <v>0</v>
      </c>
      <c r="BH56" s="35">
        <v>0</v>
      </c>
      <c r="BI56" s="35">
        <v>0</v>
      </c>
      <c r="BJ56" s="35">
        <v>0</v>
      </c>
      <c r="BK56" s="35">
        <v>0</v>
      </c>
      <c r="BL56" s="35">
        <v>0</v>
      </c>
      <c r="BM56" s="35">
        <v>0</v>
      </c>
      <c r="BN56" s="35">
        <v>0</v>
      </c>
      <c r="BO56" s="35">
        <v>0</v>
      </c>
      <c r="BP56" s="35">
        <v>0</v>
      </c>
      <c r="BQ56" s="35">
        <v>0</v>
      </c>
      <c r="BR56" s="35">
        <v>0</v>
      </c>
      <c r="BS56" s="35">
        <v>0</v>
      </c>
      <c r="BT56" s="35">
        <v>0</v>
      </c>
      <c r="BU56" s="35">
        <v>0</v>
      </c>
      <c r="BV56" s="35">
        <v>0</v>
      </c>
      <c r="BW56" s="35">
        <v>0</v>
      </c>
      <c r="BX56" s="35">
        <v>0</v>
      </c>
      <c r="BY56" s="35">
        <v>0</v>
      </c>
      <c r="BZ56" s="35">
        <v>0</v>
      </c>
      <c r="CA56" s="35">
        <v>0</v>
      </c>
      <c r="CB56" s="35">
        <v>0</v>
      </c>
      <c r="CC56" s="35">
        <v>0</v>
      </c>
      <c r="CD56" s="35">
        <v>0</v>
      </c>
      <c r="CE56" s="35">
        <v>0</v>
      </c>
      <c r="CF56" s="35">
        <v>0</v>
      </c>
      <c r="CG56" s="35">
        <v>0</v>
      </c>
      <c r="CH56" s="35">
        <v>0</v>
      </c>
      <c r="CI56" s="35">
        <v>0</v>
      </c>
      <c r="CJ56" s="35">
        <v>0</v>
      </c>
      <c r="CK56" s="35" t="s">
        <v>193</v>
      </c>
      <c r="CL56" s="35" t="s">
        <v>193</v>
      </c>
      <c r="CM56" s="35">
        <v>0</v>
      </c>
      <c r="CN56" s="35">
        <v>0</v>
      </c>
      <c r="CO56" s="35">
        <v>0</v>
      </c>
      <c r="CP56" s="35">
        <v>0</v>
      </c>
      <c r="CQ56" s="35" t="s">
        <v>193</v>
      </c>
      <c r="CR56" s="35" t="s">
        <v>193</v>
      </c>
      <c r="CS56" s="35">
        <v>0</v>
      </c>
      <c r="CT56" s="35">
        <v>0</v>
      </c>
      <c r="CU56" s="35">
        <v>0</v>
      </c>
      <c r="CV56" s="35">
        <v>0</v>
      </c>
      <c r="CW56" s="35">
        <v>0</v>
      </c>
      <c r="CX56" s="35">
        <v>0</v>
      </c>
      <c r="CY56" s="35">
        <v>0</v>
      </c>
      <c r="CZ56" s="35">
        <v>0</v>
      </c>
      <c r="DA56" s="35">
        <v>0</v>
      </c>
      <c r="DB56" s="35">
        <v>0</v>
      </c>
      <c r="DC56" s="35">
        <v>0</v>
      </c>
      <c r="DD56" s="35">
        <v>0</v>
      </c>
      <c r="DE56" s="35">
        <v>0</v>
      </c>
      <c r="DF56" s="35">
        <v>0</v>
      </c>
      <c r="DG56" s="35">
        <v>0</v>
      </c>
      <c r="DH56" s="35">
        <v>0</v>
      </c>
    </row>
    <row r="57" spans="1:112" ht="18.75" hidden="1">
      <c r="A57" s="25" t="s">
        <v>175</v>
      </c>
      <c r="B57" s="33" t="s">
        <v>210</v>
      </c>
      <c r="C57" s="42" t="s">
        <v>200</v>
      </c>
      <c r="D57" s="35"/>
      <c r="E57" s="35" t="s">
        <v>193</v>
      </c>
      <c r="F57" s="35" t="s">
        <v>193</v>
      </c>
      <c r="G57" s="35"/>
      <c r="H57" s="35"/>
      <c r="I57" s="35"/>
      <c r="J57" s="35"/>
      <c r="K57" s="35"/>
      <c r="L57" s="35"/>
      <c r="M57" s="35" t="s">
        <v>193</v>
      </c>
      <c r="N57" s="35" t="s">
        <v>193</v>
      </c>
      <c r="O57" s="35"/>
      <c r="P57" s="35"/>
      <c r="Q57" s="35"/>
      <c r="R57" s="35"/>
      <c r="S57" s="35"/>
      <c r="T57" s="35"/>
      <c r="U57" s="35" t="s">
        <v>193</v>
      </c>
      <c r="V57" s="35" t="s">
        <v>193</v>
      </c>
      <c r="W57" s="35"/>
      <c r="X57" s="35"/>
      <c r="Y57" s="35"/>
      <c r="Z57" s="35"/>
      <c r="AA57" s="35"/>
      <c r="AB57" s="35"/>
      <c r="AC57" s="35" t="s">
        <v>193</v>
      </c>
      <c r="AD57" s="35" t="s">
        <v>193</v>
      </c>
      <c r="AE57" s="35"/>
      <c r="AF57" s="35"/>
      <c r="AG57" s="35"/>
      <c r="AH57" s="35"/>
      <c r="AI57" s="35"/>
      <c r="AJ57" s="35"/>
      <c r="AK57" s="35"/>
      <c r="AL57" s="35"/>
      <c r="AM57" s="35" t="s">
        <v>193</v>
      </c>
      <c r="AN57" s="35" t="s">
        <v>193</v>
      </c>
      <c r="AO57" s="35" t="s">
        <v>193</v>
      </c>
      <c r="AP57" s="35" t="s">
        <v>193</v>
      </c>
      <c r="AQ57" s="35" t="s">
        <v>193</v>
      </c>
      <c r="AR57" s="35" t="s">
        <v>193</v>
      </c>
      <c r="AS57" s="35" t="s">
        <v>193</v>
      </c>
      <c r="AT57" s="35" t="s">
        <v>193</v>
      </c>
      <c r="AU57" s="35" t="s">
        <v>193</v>
      </c>
      <c r="AV57" s="35" t="s">
        <v>193</v>
      </c>
      <c r="AW57" s="35"/>
      <c r="AX57" s="35"/>
      <c r="AY57" s="35"/>
      <c r="AZ57" s="35"/>
      <c r="BA57" s="35"/>
      <c r="BB57" s="35"/>
      <c r="BC57" s="35"/>
      <c r="BD57" s="35"/>
      <c r="BE57" s="35" t="s">
        <v>193</v>
      </c>
      <c r="BF57" s="35" t="s">
        <v>193</v>
      </c>
      <c r="BG57" s="35"/>
      <c r="BH57" s="35"/>
      <c r="BI57" s="35"/>
      <c r="BJ57" s="35"/>
      <c r="BK57" s="35"/>
      <c r="BL57" s="35"/>
      <c r="BM57" s="35"/>
      <c r="BN57" s="35"/>
      <c r="BO57" s="35"/>
      <c r="BP57" s="35"/>
      <c r="BQ57" s="35" t="s">
        <v>193</v>
      </c>
      <c r="BR57" s="35" t="s">
        <v>193</v>
      </c>
      <c r="BS57" s="35"/>
      <c r="BT57" s="35"/>
      <c r="BU57" s="35"/>
      <c r="BV57" s="35"/>
      <c r="BW57" s="35"/>
      <c r="BX57" s="35"/>
      <c r="BY57" s="35"/>
      <c r="BZ57" s="35"/>
      <c r="CA57" s="35"/>
      <c r="CB57" s="35"/>
      <c r="CC57" s="35" t="s">
        <v>193</v>
      </c>
      <c r="CD57" s="35" t="s">
        <v>193</v>
      </c>
      <c r="CE57" s="35"/>
      <c r="CF57" s="35"/>
      <c r="CG57" s="35"/>
      <c r="CH57" s="35"/>
      <c r="CI57" s="35"/>
      <c r="CJ57" s="35"/>
      <c r="CK57" s="35" t="s">
        <v>193</v>
      </c>
      <c r="CL57" s="35" t="s">
        <v>193</v>
      </c>
      <c r="CM57" s="35" t="s">
        <v>193</v>
      </c>
      <c r="CN57" s="35" t="s">
        <v>193</v>
      </c>
      <c r="CO57" s="35" t="s">
        <v>193</v>
      </c>
      <c r="CP57" s="35" t="s">
        <v>193</v>
      </c>
      <c r="CQ57" s="35" t="s">
        <v>193</v>
      </c>
      <c r="CR57" s="35" t="s">
        <v>193</v>
      </c>
      <c r="CS57" s="35" t="s">
        <v>193</v>
      </c>
      <c r="CT57" s="35" t="s">
        <v>193</v>
      </c>
      <c r="CU57" s="35" t="s">
        <v>193</v>
      </c>
      <c r="CV57" s="35" t="s">
        <v>193</v>
      </c>
      <c r="CW57" s="35" t="s">
        <v>193</v>
      </c>
      <c r="CX57" s="35" t="s">
        <v>193</v>
      </c>
      <c r="CY57" s="35" t="s">
        <v>193</v>
      </c>
      <c r="CZ57" s="35" t="s">
        <v>193</v>
      </c>
      <c r="DA57" s="35" t="s">
        <v>193</v>
      </c>
      <c r="DB57" s="35" t="s">
        <v>193</v>
      </c>
      <c r="DC57" s="35" t="s">
        <v>193</v>
      </c>
      <c r="DD57" s="35" t="s">
        <v>193</v>
      </c>
      <c r="DE57" s="35" t="s">
        <v>193</v>
      </c>
      <c r="DF57" s="35" t="s">
        <v>193</v>
      </c>
      <c r="DG57" s="35" t="s">
        <v>193</v>
      </c>
      <c r="DH57" s="35" t="s">
        <v>193</v>
      </c>
    </row>
    <row r="58" spans="1:112" ht="18.75" hidden="1">
      <c r="A58" s="25" t="s">
        <v>175</v>
      </c>
      <c r="B58" s="33" t="s">
        <v>210</v>
      </c>
      <c r="C58" s="42" t="s">
        <v>200</v>
      </c>
      <c r="D58" s="35"/>
      <c r="E58" s="35" t="s">
        <v>193</v>
      </c>
      <c r="F58" s="35" t="s">
        <v>193</v>
      </c>
      <c r="G58" s="35"/>
      <c r="H58" s="35"/>
      <c r="I58" s="35"/>
      <c r="J58" s="35"/>
      <c r="K58" s="35"/>
      <c r="L58" s="35"/>
      <c r="M58" s="35" t="s">
        <v>193</v>
      </c>
      <c r="N58" s="35" t="s">
        <v>193</v>
      </c>
      <c r="O58" s="35"/>
      <c r="P58" s="35"/>
      <c r="Q58" s="35"/>
      <c r="R58" s="35"/>
      <c r="S58" s="35"/>
      <c r="T58" s="35"/>
      <c r="U58" s="35" t="s">
        <v>193</v>
      </c>
      <c r="V58" s="35" t="s">
        <v>193</v>
      </c>
      <c r="W58" s="35"/>
      <c r="X58" s="35"/>
      <c r="Y58" s="35"/>
      <c r="Z58" s="35"/>
      <c r="AA58" s="35"/>
      <c r="AB58" s="35"/>
      <c r="AC58" s="35" t="s">
        <v>193</v>
      </c>
      <c r="AD58" s="35" t="s">
        <v>193</v>
      </c>
      <c r="AE58" s="35"/>
      <c r="AF58" s="35"/>
      <c r="AG58" s="35"/>
      <c r="AH58" s="35"/>
      <c r="AI58" s="35"/>
      <c r="AJ58" s="35"/>
      <c r="AK58" s="35"/>
      <c r="AL58" s="35"/>
      <c r="AM58" s="35" t="s">
        <v>193</v>
      </c>
      <c r="AN58" s="35" t="s">
        <v>193</v>
      </c>
      <c r="AO58" s="35" t="s">
        <v>193</v>
      </c>
      <c r="AP58" s="35" t="s">
        <v>193</v>
      </c>
      <c r="AQ58" s="35" t="s">
        <v>193</v>
      </c>
      <c r="AR58" s="35" t="s">
        <v>193</v>
      </c>
      <c r="AS58" s="35" t="s">
        <v>193</v>
      </c>
      <c r="AT58" s="35" t="s">
        <v>193</v>
      </c>
      <c r="AU58" s="35" t="s">
        <v>193</v>
      </c>
      <c r="AV58" s="35" t="s">
        <v>193</v>
      </c>
      <c r="AW58" s="35"/>
      <c r="AX58" s="35"/>
      <c r="AY58" s="35"/>
      <c r="AZ58" s="35"/>
      <c r="BA58" s="35"/>
      <c r="BB58" s="35"/>
      <c r="BC58" s="35"/>
      <c r="BD58" s="35"/>
      <c r="BE58" s="35" t="s">
        <v>193</v>
      </c>
      <c r="BF58" s="35" t="s">
        <v>193</v>
      </c>
      <c r="BG58" s="35"/>
      <c r="BH58" s="35"/>
      <c r="BI58" s="35"/>
      <c r="BJ58" s="35"/>
      <c r="BK58" s="35"/>
      <c r="BL58" s="35"/>
      <c r="BM58" s="35"/>
      <c r="BN58" s="35"/>
      <c r="BO58" s="35"/>
      <c r="BP58" s="35"/>
      <c r="BQ58" s="35" t="s">
        <v>193</v>
      </c>
      <c r="BR58" s="35" t="s">
        <v>193</v>
      </c>
      <c r="BS58" s="35"/>
      <c r="BT58" s="35"/>
      <c r="BU58" s="35"/>
      <c r="BV58" s="35"/>
      <c r="BW58" s="35"/>
      <c r="BX58" s="35"/>
      <c r="BY58" s="35"/>
      <c r="BZ58" s="35"/>
      <c r="CA58" s="35"/>
      <c r="CB58" s="35"/>
      <c r="CC58" s="35" t="s">
        <v>193</v>
      </c>
      <c r="CD58" s="35" t="s">
        <v>193</v>
      </c>
      <c r="CE58" s="35"/>
      <c r="CF58" s="35"/>
      <c r="CG58" s="35"/>
      <c r="CH58" s="35"/>
      <c r="CI58" s="35"/>
      <c r="CJ58" s="35"/>
      <c r="CK58" s="35" t="s">
        <v>193</v>
      </c>
      <c r="CL58" s="35" t="s">
        <v>193</v>
      </c>
      <c r="CM58" s="35" t="s">
        <v>193</v>
      </c>
      <c r="CN58" s="35" t="s">
        <v>193</v>
      </c>
      <c r="CO58" s="35" t="s">
        <v>193</v>
      </c>
      <c r="CP58" s="35" t="s">
        <v>193</v>
      </c>
      <c r="CQ58" s="35" t="s">
        <v>193</v>
      </c>
      <c r="CR58" s="35" t="s">
        <v>193</v>
      </c>
      <c r="CS58" s="35" t="s">
        <v>193</v>
      </c>
      <c r="CT58" s="35" t="s">
        <v>193</v>
      </c>
      <c r="CU58" s="35" t="s">
        <v>193</v>
      </c>
      <c r="CV58" s="35" t="s">
        <v>193</v>
      </c>
      <c r="CW58" s="35" t="s">
        <v>193</v>
      </c>
      <c r="CX58" s="35" t="s">
        <v>193</v>
      </c>
      <c r="CY58" s="35" t="s">
        <v>193</v>
      </c>
      <c r="CZ58" s="35" t="s">
        <v>193</v>
      </c>
      <c r="DA58" s="35" t="s">
        <v>193</v>
      </c>
      <c r="DB58" s="35" t="s">
        <v>193</v>
      </c>
      <c r="DC58" s="35" t="s">
        <v>193</v>
      </c>
      <c r="DD58" s="35" t="s">
        <v>193</v>
      </c>
      <c r="DE58" s="35" t="s">
        <v>193</v>
      </c>
      <c r="DF58" s="35" t="s">
        <v>193</v>
      </c>
      <c r="DG58" s="35" t="s">
        <v>193</v>
      </c>
      <c r="DH58" s="35" t="s">
        <v>193</v>
      </c>
    </row>
    <row r="59" spans="1:112" ht="18.75" hidden="1">
      <c r="A59" s="25" t="s">
        <v>175</v>
      </c>
      <c r="B59" s="33" t="s">
        <v>201</v>
      </c>
      <c r="C59" s="34" t="s">
        <v>201</v>
      </c>
      <c r="D59" s="35"/>
      <c r="E59" s="35" t="s">
        <v>193</v>
      </c>
      <c r="F59" s="35" t="s">
        <v>193</v>
      </c>
      <c r="G59" s="35"/>
      <c r="H59" s="35"/>
      <c r="I59" s="35"/>
      <c r="J59" s="35"/>
      <c r="K59" s="35"/>
      <c r="L59" s="35"/>
      <c r="M59" s="35" t="s">
        <v>193</v>
      </c>
      <c r="N59" s="35" t="s">
        <v>193</v>
      </c>
      <c r="O59" s="35"/>
      <c r="P59" s="35"/>
      <c r="Q59" s="35"/>
      <c r="R59" s="35"/>
      <c r="S59" s="35"/>
      <c r="T59" s="35"/>
      <c r="U59" s="35" t="s">
        <v>193</v>
      </c>
      <c r="V59" s="35" t="s">
        <v>193</v>
      </c>
      <c r="W59" s="35"/>
      <c r="X59" s="35"/>
      <c r="Y59" s="35"/>
      <c r="Z59" s="35"/>
      <c r="AA59" s="35"/>
      <c r="AB59" s="35"/>
      <c r="AC59" s="35" t="s">
        <v>193</v>
      </c>
      <c r="AD59" s="35" t="s">
        <v>193</v>
      </c>
      <c r="AE59" s="35"/>
      <c r="AF59" s="35"/>
      <c r="AG59" s="35"/>
      <c r="AH59" s="35"/>
      <c r="AI59" s="35"/>
      <c r="AJ59" s="35"/>
      <c r="AK59" s="35"/>
      <c r="AL59" s="35"/>
      <c r="AM59" s="35" t="s">
        <v>193</v>
      </c>
      <c r="AN59" s="35" t="s">
        <v>193</v>
      </c>
      <c r="AO59" s="35" t="s">
        <v>193</v>
      </c>
      <c r="AP59" s="35" t="s">
        <v>193</v>
      </c>
      <c r="AQ59" s="35" t="s">
        <v>193</v>
      </c>
      <c r="AR59" s="35" t="s">
        <v>193</v>
      </c>
      <c r="AS59" s="35" t="s">
        <v>193</v>
      </c>
      <c r="AT59" s="35" t="s">
        <v>193</v>
      </c>
      <c r="AU59" s="35" t="s">
        <v>193</v>
      </c>
      <c r="AV59" s="35" t="s">
        <v>193</v>
      </c>
      <c r="AW59" s="35"/>
      <c r="AX59" s="35"/>
      <c r="AY59" s="35"/>
      <c r="AZ59" s="35"/>
      <c r="BA59" s="35"/>
      <c r="BB59" s="35"/>
      <c r="BC59" s="35"/>
      <c r="BD59" s="35"/>
      <c r="BE59" s="35" t="s">
        <v>193</v>
      </c>
      <c r="BF59" s="35" t="s">
        <v>193</v>
      </c>
      <c r="BG59" s="35"/>
      <c r="BH59" s="35"/>
      <c r="BI59" s="35"/>
      <c r="BJ59" s="35"/>
      <c r="BK59" s="35"/>
      <c r="BL59" s="35"/>
      <c r="BM59" s="35"/>
      <c r="BN59" s="35"/>
      <c r="BO59" s="35"/>
      <c r="BP59" s="35"/>
      <c r="BQ59" s="35" t="s">
        <v>193</v>
      </c>
      <c r="BR59" s="35" t="s">
        <v>193</v>
      </c>
      <c r="BS59" s="35"/>
      <c r="BT59" s="35"/>
      <c r="BU59" s="35"/>
      <c r="BV59" s="35"/>
      <c r="BW59" s="35"/>
      <c r="BX59" s="35"/>
      <c r="BY59" s="35"/>
      <c r="BZ59" s="35"/>
      <c r="CA59" s="35"/>
      <c r="CB59" s="35"/>
      <c r="CC59" s="35" t="s">
        <v>193</v>
      </c>
      <c r="CD59" s="35" t="s">
        <v>193</v>
      </c>
      <c r="CE59" s="35"/>
      <c r="CF59" s="35"/>
      <c r="CG59" s="35"/>
      <c r="CH59" s="35"/>
      <c r="CI59" s="35"/>
      <c r="CJ59" s="35"/>
      <c r="CK59" s="35" t="s">
        <v>193</v>
      </c>
      <c r="CL59" s="35" t="s">
        <v>193</v>
      </c>
      <c r="CM59" s="35" t="s">
        <v>193</v>
      </c>
      <c r="CN59" s="35" t="s">
        <v>193</v>
      </c>
      <c r="CO59" s="35" t="s">
        <v>193</v>
      </c>
      <c r="CP59" s="35" t="s">
        <v>193</v>
      </c>
      <c r="CQ59" s="35" t="s">
        <v>193</v>
      </c>
      <c r="CR59" s="35" t="s">
        <v>193</v>
      </c>
      <c r="CS59" s="35" t="s">
        <v>193</v>
      </c>
      <c r="CT59" s="35" t="s">
        <v>193</v>
      </c>
      <c r="CU59" s="35" t="s">
        <v>193</v>
      </c>
      <c r="CV59" s="35" t="s">
        <v>193</v>
      </c>
      <c r="CW59" s="35" t="s">
        <v>193</v>
      </c>
      <c r="CX59" s="35" t="s">
        <v>193</v>
      </c>
      <c r="CY59" s="35" t="s">
        <v>193</v>
      </c>
      <c r="CZ59" s="35" t="s">
        <v>193</v>
      </c>
      <c r="DA59" s="35" t="s">
        <v>193</v>
      </c>
      <c r="DB59" s="35" t="s">
        <v>193</v>
      </c>
      <c r="DC59" s="35" t="s">
        <v>193</v>
      </c>
      <c r="DD59" s="35" t="s">
        <v>193</v>
      </c>
      <c r="DE59" s="35" t="s">
        <v>193</v>
      </c>
      <c r="DF59" s="35" t="s">
        <v>193</v>
      </c>
      <c r="DG59" s="35" t="s">
        <v>193</v>
      </c>
      <c r="DH59" s="35" t="s">
        <v>193</v>
      </c>
    </row>
    <row r="60" spans="1:112" ht="37.5">
      <c r="A60" s="21"/>
      <c r="B60" s="33" t="s">
        <v>215</v>
      </c>
      <c r="C60" s="34" t="s">
        <v>211</v>
      </c>
      <c r="D60" s="35" t="s">
        <v>174</v>
      </c>
      <c r="E60" s="35">
        <v>0</v>
      </c>
      <c r="F60" s="35">
        <v>0</v>
      </c>
      <c r="G60" s="35">
        <v>0</v>
      </c>
      <c r="H60" s="35">
        <v>0</v>
      </c>
      <c r="I60" s="35">
        <v>0</v>
      </c>
      <c r="J60" s="35">
        <v>0</v>
      </c>
      <c r="K60" s="35">
        <v>0</v>
      </c>
      <c r="L60" s="35">
        <v>0</v>
      </c>
      <c r="M60" s="35">
        <v>0</v>
      </c>
      <c r="N60" s="35">
        <v>0</v>
      </c>
      <c r="O60" s="35">
        <v>0</v>
      </c>
      <c r="P60" s="35">
        <v>0</v>
      </c>
      <c r="Q60" s="35">
        <v>0</v>
      </c>
      <c r="R60" s="35">
        <v>0</v>
      </c>
      <c r="S60" s="35">
        <v>0</v>
      </c>
      <c r="T60" s="35">
        <v>0</v>
      </c>
      <c r="U60" s="35">
        <v>0</v>
      </c>
      <c r="V60" s="35">
        <v>0</v>
      </c>
      <c r="W60" s="35">
        <v>0</v>
      </c>
      <c r="X60" s="35">
        <v>0</v>
      </c>
      <c r="Y60" s="35">
        <v>0</v>
      </c>
      <c r="Z60" s="35">
        <v>0</v>
      </c>
      <c r="AA60" s="35">
        <v>0</v>
      </c>
      <c r="AB60" s="35">
        <v>0</v>
      </c>
      <c r="AC60" s="35">
        <v>0</v>
      </c>
      <c r="AD60" s="35">
        <v>0</v>
      </c>
      <c r="AE60" s="35">
        <v>0</v>
      </c>
      <c r="AF60" s="35">
        <v>0</v>
      </c>
      <c r="AG60" s="35">
        <v>0</v>
      </c>
      <c r="AH60" s="35">
        <v>0</v>
      </c>
      <c r="AI60" s="35">
        <v>0</v>
      </c>
      <c r="AJ60" s="35">
        <v>0</v>
      </c>
      <c r="AK60" s="35">
        <v>0</v>
      </c>
      <c r="AL60" s="35">
        <v>0</v>
      </c>
      <c r="AM60" s="35">
        <v>0</v>
      </c>
      <c r="AN60" s="35">
        <v>0</v>
      </c>
      <c r="AO60" s="35">
        <v>0</v>
      </c>
      <c r="AP60" s="35">
        <v>0</v>
      </c>
      <c r="AQ60" s="35">
        <v>0</v>
      </c>
      <c r="AR60" s="35">
        <v>0</v>
      </c>
      <c r="AS60" s="35">
        <v>0</v>
      </c>
      <c r="AT60" s="35">
        <v>0</v>
      </c>
      <c r="AU60" s="35">
        <v>0</v>
      </c>
      <c r="AV60" s="35">
        <v>0</v>
      </c>
      <c r="AW60" s="35">
        <v>0</v>
      </c>
      <c r="AX60" s="35">
        <v>0</v>
      </c>
      <c r="AY60" s="35">
        <v>0</v>
      </c>
      <c r="AZ60" s="35">
        <v>0</v>
      </c>
      <c r="BA60" s="35">
        <v>0</v>
      </c>
      <c r="BB60" s="35">
        <v>0</v>
      </c>
      <c r="BC60" s="35">
        <v>0</v>
      </c>
      <c r="BD60" s="35">
        <v>0</v>
      </c>
      <c r="BE60" s="35">
        <v>0</v>
      </c>
      <c r="BF60" s="35">
        <v>0</v>
      </c>
      <c r="BG60" s="35">
        <v>0</v>
      </c>
      <c r="BH60" s="35">
        <v>0</v>
      </c>
      <c r="BI60" s="35">
        <v>0</v>
      </c>
      <c r="BJ60" s="35">
        <v>0</v>
      </c>
      <c r="BK60" s="35">
        <v>0</v>
      </c>
      <c r="BL60" s="35">
        <v>0</v>
      </c>
      <c r="BM60" s="35">
        <v>0</v>
      </c>
      <c r="BN60" s="35">
        <v>0</v>
      </c>
      <c r="BO60" s="35">
        <v>0</v>
      </c>
      <c r="BP60" s="35">
        <v>0</v>
      </c>
      <c r="BQ60" s="35">
        <v>0</v>
      </c>
      <c r="BR60" s="35">
        <v>0</v>
      </c>
      <c r="BS60" s="35">
        <v>0</v>
      </c>
      <c r="BT60" s="35">
        <v>0</v>
      </c>
      <c r="BU60" s="35">
        <v>0</v>
      </c>
      <c r="BV60" s="35">
        <v>0</v>
      </c>
      <c r="BW60" s="35">
        <v>0</v>
      </c>
      <c r="BX60" s="35">
        <v>0</v>
      </c>
      <c r="BY60" s="35">
        <v>0</v>
      </c>
      <c r="BZ60" s="35">
        <v>0</v>
      </c>
      <c r="CA60" s="35">
        <v>0</v>
      </c>
      <c r="CB60" s="35">
        <v>0</v>
      </c>
      <c r="CC60" s="35">
        <v>0</v>
      </c>
      <c r="CD60" s="35">
        <v>0</v>
      </c>
      <c r="CE60" s="35">
        <v>0</v>
      </c>
      <c r="CF60" s="35">
        <v>0</v>
      </c>
      <c r="CG60" s="35">
        <v>0</v>
      </c>
      <c r="CH60" s="35">
        <v>0</v>
      </c>
      <c r="CI60" s="35">
        <v>0</v>
      </c>
      <c r="CJ60" s="35">
        <v>0</v>
      </c>
      <c r="CK60" s="35" t="s">
        <v>193</v>
      </c>
      <c r="CL60" s="35" t="s">
        <v>193</v>
      </c>
      <c r="CM60" s="35">
        <v>0</v>
      </c>
      <c r="CN60" s="35">
        <v>0</v>
      </c>
      <c r="CO60" s="35">
        <v>0</v>
      </c>
      <c r="CP60" s="35">
        <v>0</v>
      </c>
      <c r="CQ60" s="35" t="s">
        <v>193</v>
      </c>
      <c r="CR60" s="35" t="s">
        <v>193</v>
      </c>
      <c r="CS60" s="35">
        <v>0</v>
      </c>
      <c r="CT60" s="35">
        <v>0</v>
      </c>
      <c r="CU60" s="35">
        <v>0</v>
      </c>
      <c r="CV60" s="35">
        <v>0</v>
      </c>
      <c r="CW60" s="35">
        <v>0</v>
      </c>
      <c r="CX60" s="35">
        <v>0</v>
      </c>
      <c r="CY60" s="35">
        <v>0</v>
      </c>
      <c r="CZ60" s="35">
        <v>0</v>
      </c>
      <c r="DA60" s="35">
        <v>0</v>
      </c>
      <c r="DB60" s="35">
        <v>0</v>
      </c>
      <c r="DC60" s="35">
        <v>0</v>
      </c>
      <c r="DD60" s="35">
        <v>0</v>
      </c>
      <c r="DE60" s="35">
        <v>0</v>
      </c>
      <c r="DF60" s="35">
        <v>0</v>
      </c>
      <c r="DG60" s="35">
        <v>0</v>
      </c>
      <c r="DH60" s="35">
        <v>0</v>
      </c>
    </row>
    <row r="61" spans="1:112" ht="131.25">
      <c r="A61" s="21"/>
      <c r="B61" s="33" t="s">
        <v>215</v>
      </c>
      <c r="C61" s="34" t="s">
        <v>212</v>
      </c>
      <c r="D61" s="35" t="s">
        <v>174</v>
      </c>
      <c r="E61" s="35">
        <v>0</v>
      </c>
      <c r="F61" s="35">
        <v>0</v>
      </c>
      <c r="G61" s="35">
        <v>0</v>
      </c>
      <c r="H61" s="35">
        <v>0</v>
      </c>
      <c r="I61" s="35">
        <v>0</v>
      </c>
      <c r="J61" s="35">
        <v>0</v>
      </c>
      <c r="K61" s="35">
        <v>0</v>
      </c>
      <c r="L61" s="35">
        <v>0</v>
      </c>
      <c r="M61" s="35">
        <v>0</v>
      </c>
      <c r="N61" s="35">
        <v>0</v>
      </c>
      <c r="O61" s="35">
        <v>0</v>
      </c>
      <c r="P61" s="35">
        <v>0</v>
      </c>
      <c r="Q61" s="35">
        <v>0</v>
      </c>
      <c r="R61" s="35">
        <v>0</v>
      </c>
      <c r="S61" s="35">
        <v>0</v>
      </c>
      <c r="T61" s="35">
        <v>0</v>
      </c>
      <c r="U61" s="35">
        <v>0</v>
      </c>
      <c r="V61" s="35">
        <v>0</v>
      </c>
      <c r="W61" s="35">
        <v>0</v>
      </c>
      <c r="X61" s="35">
        <v>0</v>
      </c>
      <c r="Y61" s="35">
        <v>0</v>
      </c>
      <c r="Z61" s="35">
        <v>0</v>
      </c>
      <c r="AA61" s="35">
        <v>0</v>
      </c>
      <c r="AB61" s="35">
        <v>0</v>
      </c>
      <c r="AC61" s="35">
        <v>0</v>
      </c>
      <c r="AD61" s="35">
        <v>0</v>
      </c>
      <c r="AE61" s="35">
        <v>0</v>
      </c>
      <c r="AF61" s="35">
        <v>0</v>
      </c>
      <c r="AG61" s="35">
        <v>0</v>
      </c>
      <c r="AH61" s="35">
        <v>0</v>
      </c>
      <c r="AI61" s="35">
        <v>0</v>
      </c>
      <c r="AJ61" s="35">
        <v>0</v>
      </c>
      <c r="AK61" s="35">
        <v>0</v>
      </c>
      <c r="AL61" s="35">
        <v>0</v>
      </c>
      <c r="AM61" s="35">
        <v>0</v>
      </c>
      <c r="AN61" s="35">
        <v>0</v>
      </c>
      <c r="AO61" s="35">
        <v>0</v>
      </c>
      <c r="AP61" s="35">
        <v>0</v>
      </c>
      <c r="AQ61" s="35">
        <v>0</v>
      </c>
      <c r="AR61" s="35">
        <v>0</v>
      </c>
      <c r="AS61" s="35">
        <v>0</v>
      </c>
      <c r="AT61" s="35">
        <v>0</v>
      </c>
      <c r="AU61" s="35">
        <v>0</v>
      </c>
      <c r="AV61" s="35">
        <v>0</v>
      </c>
      <c r="AW61" s="35">
        <v>0</v>
      </c>
      <c r="AX61" s="35">
        <v>0</v>
      </c>
      <c r="AY61" s="35">
        <v>0</v>
      </c>
      <c r="AZ61" s="35">
        <v>0</v>
      </c>
      <c r="BA61" s="35">
        <v>0</v>
      </c>
      <c r="BB61" s="35">
        <v>0</v>
      </c>
      <c r="BC61" s="35">
        <v>0</v>
      </c>
      <c r="BD61" s="35">
        <v>0</v>
      </c>
      <c r="BE61" s="35">
        <v>0</v>
      </c>
      <c r="BF61" s="35">
        <v>0</v>
      </c>
      <c r="BG61" s="35">
        <v>0</v>
      </c>
      <c r="BH61" s="35">
        <v>0</v>
      </c>
      <c r="BI61" s="35">
        <v>0</v>
      </c>
      <c r="BJ61" s="35">
        <v>0</v>
      </c>
      <c r="BK61" s="35">
        <v>0</v>
      </c>
      <c r="BL61" s="35">
        <v>0</v>
      </c>
      <c r="BM61" s="35">
        <v>0</v>
      </c>
      <c r="BN61" s="35">
        <v>0</v>
      </c>
      <c r="BO61" s="35">
        <v>0</v>
      </c>
      <c r="BP61" s="35">
        <v>0</v>
      </c>
      <c r="BQ61" s="35">
        <v>0</v>
      </c>
      <c r="BR61" s="35">
        <v>0</v>
      </c>
      <c r="BS61" s="35">
        <v>0</v>
      </c>
      <c r="BT61" s="35">
        <v>0</v>
      </c>
      <c r="BU61" s="35">
        <v>0</v>
      </c>
      <c r="BV61" s="35">
        <v>0</v>
      </c>
      <c r="BW61" s="35">
        <v>0</v>
      </c>
      <c r="BX61" s="35">
        <v>0</v>
      </c>
      <c r="BY61" s="35">
        <v>0</v>
      </c>
      <c r="BZ61" s="35">
        <v>0</v>
      </c>
      <c r="CA61" s="35">
        <v>0</v>
      </c>
      <c r="CB61" s="35">
        <v>0</v>
      </c>
      <c r="CC61" s="35">
        <v>0</v>
      </c>
      <c r="CD61" s="35">
        <v>0</v>
      </c>
      <c r="CE61" s="35">
        <v>0</v>
      </c>
      <c r="CF61" s="35">
        <v>0</v>
      </c>
      <c r="CG61" s="35">
        <v>0</v>
      </c>
      <c r="CH61" s="35">
        <v>0</v>
      </c>
      <c r="CI61" s="35">
        <v>0</v>
      </c>
      <c r="CJ61" s="35">
        <v>0</v>
      </c>
      <c r="CK61" s="35" t="s">
        <v>193</v>
      </c>
      <c r="CL61" s="35" t="s">
        <v>193</v>
      </c>
      <c r="CM61" s="35">
        <v>0</v>
      </c>
      <c r="CN61" s="35">
        <v>0</v>
      </c>
      <c r="CO61" s="35">
        <v>0</v>
      </c>
      <c r="CP61" s="35">
        <v>0</v>
      </c>
      <c r="CQ61" s="35" t="s">
        <v>193</v>
      </c>
      <c r="CR61" s="35" t="s">
        <v>193</v>
      </c>
      <c r="CS61" s="35">
        <v>0</v>
      </c>
      <c r="CT61" s="35">
        <v>0</v>
      </c>
      <c r="CU61" s="35">
        <v>0</v>
      </c>
      <c r="CV61" s="35">
        <v>0</v>
      </c>
      <c r="CW61" s="35">
        <v>0</v>
      </c>
      <c r="CX61" s="35">
        <v>0</v>
      </c>
      <c r="CY61" s="35">
        <v>0</v>
      </c>
      <c r="CZ61" s="35">
        <v>0</v>
      </c>
      <c r="DA61" s="35">
        <v>0</v>
      </c>
      <c r="DB61" s="35">
        <v>0</v>
      </c>
      <c r="DC61" s="35">
        <v>0</v>
      </c>
      <c r="DD61" s="35">
        <v>0</v>
      </c>
      <c r="DE61" s="35">
        <v>0</v>
      </c>
      <c r="DF61" s="35">
        <v>0</v>
      </c>
      <c r="DG61" s="35">
        <v>0</v>
      </c>
      <c r="DH61" s="35">
        <v>0</v>
      </c>
    </row>
    <row r="62" spans="1:112" ht="18.75" hidden="1">
      <c r="A62" s="25" t="s">
        <v>175</v>
      </c>
      <c r="B62" s="33" t="s">
        <v>215</v>
      </c>
      <c r="C62" s="42" t="s">
        <v>200</v>
      </c>
      <c r="D62" s="35"/>
      <c r="E62" s="35" t="s">
        <v>193</v>
      </c>
      <c r="F62" s="35" t="s">
        <v>193</v>
      </c>
      <c r="G62" s="35"/>
      <c r="H62" s="35"/>
      <c r="I62" s="35"/>
      <c r="J62" s="35"/>
      <c r="K62" s="35"/>
      <c r="L62" s="35"/>
      <c r="M62" s="35" t="s">
        <v>193</v>
      </c>
      <c r="N62" s="35" t="s">
        <v>193</v>
      </c>
      <c r="O62" s="35"/>
      <c r="P62" s="35"/>
      <c r="Q62" s="35"/>
      <c r="R62" s="35"/>
      <c r="S62" s="35"/>
      <c r="T62" s="35"/>
      <c r="U62" s="35" t="s">
        <v>193</v>
      </c>
      <c r="V62" s="35" t="s">
        <v>193</v>
      </c>
      <c r="W62" s="35"/>
      <c r="X62" s="35"/>
      <c r="Y62" s="35"/>
      <c r="Z62" s="35"/>
      <c r="AA62" s="35"/>
      <c r="AB62" s="35"/>
      <c r="AC62" s="35" t="s">
        <v>193</v>
      </c>
      <c r="AD62" s="35" t="s">
        <v>193</v>
      </c>
      <c r="AE62" s="35"/>
      <c r="AF62" s="35"/>
      <c r="AG62" s="35"/>
      <c r="AH62" s="35"/>
      <c r="AI62" s="35"/>
      <c r="AJ62" s="35"/>
      <c r="AK62" s="35"/>
      <c r="AL62" s="35"/>
      <c r="AM62" s="35" t="s">
        <v>193</v>
      </c>
      <c r="AN62" s="35" t="s">
        <v>193</v>
      </c>
      <c r="AO62" s="35" t="s">
        <v>193</v>
      </c>
      <c r="AP62" s="35" t="s">
        <v>193</v>
      </c>
      <c r="AQ62" s="35" t="s">
        <v>193</v>
      </c>
      <c r="AR62" s="35" t="s">
        <v>193</v>
      </c>
      <c r="AS62" s="35" t="s">
        <v>193</v>
      </c>
      <c r="AT62" s="35" t="s">
        <v>193</v>
      </c>
      <c r="AU62" s="35" t="s">
        <v>193</v>
      </c>
      <c r="AV62" s="35" t="s">
        <v>193</v>
      </c>
      <c r="AW62" s="35"/>
      <c r="AX62" s="35"/>
      <c r="AY62" s="35"/>
      <c r="AZ62" s="35"/>
      <c r="BA62" s="35"/>
      <c r="BB62" s="35"/>
      <c r="BC62" s="35"/>
      <c r="BD62" s="35"/>
      <c r="BE62" s="35" t="s">
        <v>193</v>
      </c>
      <c r="BF62" s="35" t="s">
        <v>193</v>
      </c>
      <c r="BG62" s="35"/>
      <c r="BH62" s="35"/>
      <c r="BI62" s="35"/>
      <c r="BJ62" s="35"/>
      <c r="BK62" s="35"/>
      <c r="BL62" s="35"/>
      <c r="BM62" s="35"/>
      <c r="BN62" s="35"/>
      <c r="BO62" s="35"/>
      <c r="BP62" s="35"/>
      <c r="BQ62" s="35" t="s">
        <v>193</v>
      </c>
      <c r="BR62" s="35" t="s">
        <v>193</v>
      </c>
      <c r="BS62" s="35"/>
      <c r="BT62" s="35"/>
      <c r="BU62" s="35"/>
      <c r="BV62" s="35"/>
      <c r="BW62" s="35"/>
      <c r="BX62" s="35"/>
      <c r="BY62" s="35"/>
      <c r="BZ62" s="35"/>
      <c r="CA62" s="35"/>
      <c r="CB62" s="35"/>
      <c r="CC62" s="35" t="s">
        <v>193</v>
      </c>
      <c r="CD62" s="35" t="s">
        <v>193</v>
      </c>
      <c r="CE62" s="35"/>
      <c r="CF62" s="35"/>
      <c r="CG62" s="35"/>
      <c r="CH62" s="35"/>
      <c r="CI62" s="35"/>
      <c r="CJ62" s="35"/>
      <c r="CK62" s="35" t="s">
        <v>193</v>
      </c>
      <c r="CL62" s="35" t="s">
        <v>193</v>
      </c>
      <c r="CM62" s="35" t="s">
        <v>193</v>
      </c>
      <c r="CN62" s="35" t="s">
        <v>193</v>
      </c>
      <c r="CO62" s="35" t="s">
        <v>193</v>
      </c>
      <c r="CP62" s="35" t="s">
        <v>193</v>
      </c>
      <c r="CQ62" s="35" t="s">
        <v>193</v>
      </c>
      <c r="CR62" s="35" t="s">
        <v>193</v>
      </c>
      <c r="CS62" s="35" t="s">
        <v>193</v>
      </c>
      <c r="CT62" s="35" t="s">
        <v>193</v>
      </c>
      <c r="CU62" s="35" t="s">
        <v>193</v>
      </c>
      <c r="CV62" s="35" t="s">
        <v>193</v>
      </c>
      <c r="CW62" s="35" t="s">
        <v>193</v>
      </c>
      <c r="CX62" s="35" t="s">
        <v>193</v>
      </c>
      <c r="CY62" s="35" t="s">
        <v>193</v>
      </c>
      <c r="CZ62" s="35" t="s">
        <v>193</v>
      </c>
      <c r="DA62" s="35" t="s">
        <v>193</v>
      </c>
      <c r="DB62" s="35" t="s">
        <v>193</v>
      </c>
      <c r="DC62" s="35" t="s">
        <v>193</v>
      </c>
      <c r="DD62" s="35" t="s">
        <v>193</v>
      </c>
      <c r="DE62" s="35" t="s">
        <v>193</v>
      </c>
      <c r="DF62" s="35" t="s">
        <v>193</v>
      </c>
      <c r="DG62" s="35" t="s">
        <v>193</v>
      </c>
      <c r="DH62" s="35" t="s">
        <v>193</v>
      </c>
    </row>
    <row r="63" spans="1:112" ht="18.75" hidden="1">
      <c r="A63" s="25" t="s">
        <v>175</v>
      </c>
      <c r="B63" s="33" t="s">
        <v>215</v>
      </c>
      <c r="C63" s="42" t="s">
        <v>200</v>
      </c>
      <c r="D63" s="35"/>
      <c r="E63" s="35" t="s">
        <v>193</v>
      </c>
      <c r="F63" s="35" t="s">
        <v>193</v>
      </c>
      <c r="G63" s="35"/>
      <c r="H63" s="35"/>
      <c r="I63" s="35"/>
      <c r="J63" s="35"/>
      <c r="K63" s="35"/>
      <c r="L63" s="35"/>
      <c r="M63" s="35" t="s">
        <v>193</v>
      </c>
      <c r="N63" s="35" t="s">
        <v>193</v>
      </c>
      <c r="O63" s="35"/>
      <c r="P63" s="35"/>
      <c r="Q63" s="35"/>
      <c r="R63" s="35"/>
      <c r="S63" s="35"/>
      <c r="T63" s="35"/>
      <c r="U63" s="35" t="s">
        <v>193</v>
      </c>
      <c r="V63" s="35" t="s">
        <v>193</v>
      </c>
      <c r="W63" s="35"/>
      <c r="X63" s="35"/>
      <c r="Y63" s="35"/>
      <c r="Z63" s="35"/>
      <c r="AA63" s="35"/>
      <c r="AB63" s="35"/>
      <c r="AC63" s="35" t="s">
        <v>193</v>
      </c>
      <c r="AD63" s="35" t="s">
        <v>193</v>
      </c>
      <c r="AE63" s="35"/>
      <c r="AF63" s="35"/>
      <c r="AG63" s="35"/>
      <c r="AH63" s="35"/>
      <c r="AI63" s="35"/>
      <c r="AJ63" s="35"/>
      <c r="AK63" s="35"/>
      <c r="AL63" s="35"/>
      <c r="AM63" s="35" t="s">
        <v>193</v>
      </c>
      <c r="AN63" s="35" t="s">
        <v>193</v>
      </c>
      <c r="AO63" s="35" t="s">
        <v>193</v>
      </c>
      <c r="AP63" s="35" t="s">
        <v>193</v>
      </c>
      <c r="AQ63" s="35" t="s">
        <v>193</v>
      </c>
      <c r="AR63" s="35" t="s">
        <v>193</v>
      </c>
      <c r="AS63" s="35" t="s">
        <v>193</v>
      </c>
      <c r="AT63" s="35" t="s">
        <v>193</v>
      </c>
      <c r="AU63" s="35" t="s">
        <v>193</v>
      </c>
      <c r="AV63" s="35" t="s">
        <v>193</v>
      </c>
      <c r="AW63" s="35"/>
      <c r="AX63" s="35"/>
      <c r="AY63" s="35"/>
      <c r="AZ63" s="35"/>
      <c r="BA63" s="35"/>
      <c r="BB63" s="35"/>
      <c r="BC63" s="35"/>
      <c r="BD63" s="35"/>
      <c r="BE63" s="35" t="s">
        <v>193</v>
      </c>
      <c r="BF63" s="35" t="s">
        <v>193</v>
      </c>
      <c r="BG63" s="35"/>
      <c r="BH63" s="35"/>
      <c r="BI63" s="35"/>
      <c r="BJ63" s="35"/>
      <c r="BK63" s="35"/>
      <c r="BL63" s="35"/>
      <c r="BM63" s="35"/>
      <c r="BN63" s="35"/>
      <c r="BO63" s="35"/>
      <c r="BP63" s="35"/>
      <c r="BQ63" s="35" t="s">
        <v>193</v>
      </c>
      <c r="BR63" s="35" t="s">
        <v>193</v>
      </c>
      <c r="BS63" s="35"/>
      <c r="BT63" s="35"/>
      <c r="BU63" s="35"/>
      <c r="BV63" s="35"/>
      <c r="BW63" s="35"/>
      <c r="BX63" s="35"/>
      <c r="BY63" s="35"/>
      <c r="BZ63" s="35"/>
      <c r="CA63" s="35"/>
      <c r="CB63" s="35"/>
      <c r="CC63" s="35" t="s">
        <v>193</v>
      </c>
      <c r="CD63" s="35" t="s">
        <v>193</v>
      </c>
      <c r="CE63" s="35"/>
      <c r="CF63" s="35"/>
      <c r="CG63" s="35"/>
      <c r="CH63" s="35"/>
      <c r="CI63" s="35"/>
      <c r="CJ63" s="35"/>
      <c r="CK63" s="35" t="s">
        <v>193</v>
      </c>
      <c r="CL63" s="35" t="s">
        <v>193</v>
      </c>
      <c r="CM63" s="35" t="s">
        <v>193</v>
      </c>
      <c r="CN63" s="35" t="s">
        <v>193</v>
      </c>
      <c r="CO63" s="35" t="s">
        <v>193</v>
      </c>
      <c r="CP63" s="35" t="s">
        <v>193</v>
      </c>
      <c r="CQ63" s="35" t="s">
        <v>193</v>
      </c>
      <c r="CR63" s="35" t="s">
        <v>193</v>
      </c>
      <c r="CS63" s="35" t="s">
        <v>193</v>
      </c>
      <c r="CT63" s="35" t="s">
        <v>193</v>
      </c>
      <c r="CU63" s="35" t="s">
        <v>193</v>
      </c>
      <c r="CV63" s="35" t="s">
        <v>193</v>
      </c>
      <c r="CW63" s="35" t="s">
        <v>193</v>
      </c>
      <c r="CX63" s="35" t="s">
        <v>193</v>
      </c>
      <c r="CY63" s="35" t="s">
        <v>193</v>
      </c>
      <c r="CZ63" s="35" t="s">
        <v>193</v>
      </c>
      <c r="DA63" s="35" t="s">
        <v>193</v>
      </c>
      <c r="DB63" s="35" t="s">
        <v>193</v>
      </c>
      <c r="DC63" s="35" t="s">
        <v>193</v>
      </c>
      <c r="DD63" s="35" t="s">
        <v>193</v>
      </c>
      <c r="DE63" s="35" t="s">
        <v>193</v>
      </c>
      <c r="DF63" s="35" t="s">
        <v>193</v>
      </c>
      <c r="DG63" s="35" t="s">
        <v>193</v>
      </c>
      <c r="DH63" s="35" t="s">
        <v>193</v>
      </c>
    </row>
    <row r="64" spans="1:112" ht="18.75" hidden="1">
      <c r="A64" s="25" t="s">
        <v>175</v>
      </c>
      <c r="B64" s="33" t="s">
        <v>201</v>
      </c>
      <c r="C64" s="34" t="s">
        <v>201</v>
      </c>
      <c r="D64" s="35"/>
      <c r="E64" s="35" t="s">
        <v>193</v>
      </c>
      <c r="F64" s="35" t="s">
        <v>193</v>
      </c>
      <c r="G64" s="35"/>
      <c r="H64" s="35"/>
      <c r="I64" s="35"/>
      <c r="J64" s="35"/>
      <c r="K64" s="35"/>
      <c r="L64" s="35"/>
      <c r="M64" s="35" t="s">
        <v>193</v>
      </c>
      <c r="N64" s="35" t="s">
        <v>193</v>
      </c>
      <c r="O64" s="35"/>
      <c r="P64" s="35"/>
      <c r="Q64" s="35"/>
      <c r="R64" s="35"/>
      <c r="S64" s="35"/>
      <c r="T64" s="35"/>
      <c r="U64" s="35" t="s">
        <v>193</v>
      </c>
      <c r="V64" s="35" t="s">
        <v>193</v>
      </c>
      <c r="W64" s="35"/>
      <c r="X64" s="35"/>
      <c r="Y64" s="35"/>
      <c r="Z64" s="35"/>
      <c r="AA64" s="35"/>
      <c r="AB64" s="35"/>
      <c r="AC64" s="35" t="s">
        <v>193</v>
      </c>
      <c r="AD64" s="35" t="s">
        <v>193</v>
      </c>
      <c r="AE64" s="35"/>
      <c r="AF64" s="35"/>
      <c r="AG64" s="35"/>
      <c r="AH64" s="35"/>
      <c r="AI64" s="35"/>
      <c r="AJ64" s="35"/>
      <c r="AK64" s="35"/>
      <c r="AL64" s="35"/>
      <c r="AM64" s="35" t="s">
        <v>193</v>
      </c>
      <c r="AN64" s="35" t="s">
        <v>193</v>
      </c>
      <c r="AO64" s="35" t="s">
        <v>193</v>
      </c>
      <c r="AP64" s="35" t="s">
        <v>193</v>
      </c>
      <c r="AQ64" s="35" t="s">
        <v>193</v>
      </c>
      <c r="AR64" s="35" t="s">
        <v>193</v>
      </c>
      <c r="AS64" s="35" t="s">
        <v>193</v>
      </c>
      <c r="AT64" s="35" t="s">
        <v>193</v>
      </c>
      <c r="AU64" s="35" t="s">
        <v>193</v>
      </c>
      <c r="AV64" s="35" t="s">
        <v>193</v>
      </c>
      <c r="AW64" s="35"/>
      <c r="AX64" s="35"/>
      <c r="AY64" s="35"/>
      <c r="AZ64" s="35"/>
      <c r="BA64" s="35"/>
      <c r="BB64" s="35"/>
      <c r="BC64" s="35"/>
      <c r="BD64" s="35"/>
      <c r="BE64" s="35" t="s">
        <v>193</v>
      </c>
      <c r="BF64" s="35" t="s">
        <v>193</v>
      </c>
      <c r="BG64" s="35"/>
      <c r="BH64" s="35"/>
      <c r="BI64" s="35"/>
      <c r="BJ64" s="35"/>
      <c r="BK64" s="35"/>
      <c r="BL64" s="35"/>
      <c r="BM64" s="35"/>
      <c r="BN64" s="35"/>
      <c r="BO64" s="35"/>
      <c r="BP64" s="35"/>
      <c r="BQ64" s="35" t="s">
        <v>193</v>
      </c>
      <c r="BR64" s="35" t="s">
        <v>193</v>
      </c>
      <c r="BS64" s="35"/>
      <c r="BT64" s="35"/>
      <c r="BU64" s="35"/>
      <c r="BV64" s="35"/>
      <c r="BW64" s="35"/>
      <c r="BX64" s="35"/>
      <c r="BY64" s="35"/>
      <c r="BZ64" s="35"/>
      <c r="CA64" s="35"/>
      <c r="CB64" s="35"/>
      <c r="CC64" s="35" t="s">
        <v>193</v>
      </c>
      <c r="CD64" s="35" t="s">
        <v>193</v>
      </c>
      <c r="CE64" s="35"/>
      <c r="CF64" s="35"/>
      <c r="CG64" s="35"/>
      <c r="CH64" s="35"/>
      <c r="CI64" s="35"/>
      <c r="CJ64" s="35"/>
      <c r="CK64" s="35" t="s">
        <v>193</v>
      </c>
      <c r="CL64" s="35" t="s">
        <v>193</v>
      </c>
      <c r="CM64" s="35" t="s">
        <v>193</v>
      </c>
      <c r="CN64" s="35" t="s">
        <v>193</v>
      </c>
      <c r="CO64" s="35" t="s">
        <v>193</v>
      </c>
      <c r="CP64" s="35" t="s">
        <v>193</v>
      </c>
      <c r="CQ64" s="35" t="s">
        <v>193</v>
      </c>
      <c r="CR64" s="35" t="s">
        <v>193</v>
      </c>
      <c r="CS64" s="35" t="s">
        <v>193</v>
      </c>
      <c r="CT64" s="35" t="s">
        <v>193</v>
      </c>
      <c r="CU64" s="35" t="s">
        <v>193</v>
      </c>
      <c r="CV64" s="35" t="s">
        <v>193</v>
      </c>
      <c r="CW64" s="35" t="s">
        <v>193</v>
      </c>
      <c r="CX64" s="35" t="s">
        <v>193</v>
      </c>
      <c r="CY64" s="35" t="s">
        <v>193</v>
      </c>
      <c r="CZ64" s="35" t="s">
        <v>193</v>
      </c>
      <c r="DA64" s="35" t="s">
        <v>193</v>
      </c>
      <c r="DB64" s="35" t="s">
        <v>193</v>
      </c>
      <c r="DC64" s="35" t="s">
        <v>193</v>
      </c>
      <c r="DD64" s="35" t="s">
        <v>193</v>
      </c>
      <c r="DE64" s="35" t="s">
        <v>193</v>
      </c>
      <c r="DF64" s="35" t="s">
        <v>193</v>
      </c>
      <c r="DG64" s="35" t="s">
        <v>193</v>
      </c>
      <c r="DH64" s="35" t="s">
        <v>193</v>
      </c>
    </row>
    <row r="65" spans="1:112" ht="112.5">
      <c r="A65" s="21"/>
      <c r="B65" s="33" t="s">
        <v>215</v>
      </c>
      <c r="C65" s="34" t="s">
        <v>213</v>
      </c>
      <c r="D65" s="35" t="s">
        <v>174</v>
      </c>
      <c r="E65" s="35">
        <v>0</v>
      </c>
      <c r="F65" s="35">
        <v>0</v>
      </c>
      <c r="G65" s="35">
        <v>0</v>
      </c>
      <c r="H65" s="35">
        <v>0</v>
      </c>
      <c r="I65" s="35">
        <v>0</v>
      </c>
      <c r="J65" s="35">
        <v>0</v>
      </c>
      <c r="K65" s="35">
        <v>0</v>
      </c>
      <c r="L65" s="35">
        <v>0</v>
      </c>
      <c r="M65" s="35">
        <v>0</v>
      </c>
      <c r="N65" s="35">
        <v>0</v>
      </c>
      <c r="O65" s="35">
        <v>0</v>
      </c>
      <c r="P65" s="35">
        <v>0</v>
      </c>
      <c r="Q65" s="35">
        <v>0</v>
      </c>
      <c r="R65" s="35">
        <v>0</v>
      </c>
      <c r="S65" s="35">
        <v>0</v>
      </c>
      <c r="T65" s="35">
        <v>0</v>
      </c>
      <c r="U65" s="35">
        <v>0</v>
      </c>
      <c r="V65" s="35">
        <v>0</v>
      </c>
      <c r="W65" s="35">
        <v>0</v>
      </c>
      <c r="X65" s="35">
        <v>0</v>
      </c>
      <c r="Y65" s="35">
        <v>0</v>
      </c>
      <c r="Z65" s="35">
        <v>0</v>
      </c>
      <c r="AA65" s="35">
        <v>0</v>
      </c>
      <c r="AB65" s="35">
        <v>0</v>
      </c>
      <c r="AC65" s="35">
        <v>0</v>
      </c>
      <c r="AD65" s="35">
        <v>0</v>
      </c>
      <c r="AE65" s="35">
        <v>0</v>
      </c>
      <c r="AF65" s="35">
        <v>0</v>
      </c>
      <c r="AG65" s="35">
        <v>0</v>
      </c>
      <c r="AH65" s="35">
        <v>0</v>
      </c>
      <c r="AI65" s="35">
        <v>0</v>
      </c>
      <c r="AJ65" s="35">
        <v>0</v>
      </c>
      <c r="AK65" s="35">
        <v>0</v>
      </c>
      <c r="AL65" s="35">
        <v>0</v>
      </c>
      <c r="AM65" s="35">
        <v>0</v>
      </c>
      <c r="AN65" s="35">
        <v>0</v>
      </c>
      <c r="AO65" s="35">
        <v>0</v>
      </c>
      <c r="AP65" s="35">
        <v>0</v>
      </c>
      <c r="AQ65" s="35">
        <v>0</v>
      </c>
      <c r="AR65" s="35">
        <v>0</v>
      </c>
      <c r="AS65" s="35">
        <v>0</v>
      </c>
      <c r="AT65" s="35">
        <v>0</v>
      </c>
      <c r="AU65" s="35">
        <v>0</v>
      </c>
      <c r="AV65" s="35">
        <v>0</v>
      </c>
      <c r="AW65" s="35">
        <v>0</v>
      </c>
      <c r="AX65" s="35">
        <v>0</v>
      </c>
      <c r="AY65" s="35">
        <v>0</v>
      </c>
      <c r="AZ65" s="35">
        <v>0</v>
      </c>
      <c r="BA65" s="35">
        <v>0</v>
      </c>
      <c r="BB65" s="35">
        <v>0</v>
      </c>
      <c r="BC65" s="35">
        <v>0</v>
      </c>
      <c r="BD65" s="35">
        <v>0</v>
      </c>
      <c r="BE65" s="35">
        <v>0</v>
      </c>
      <c r="BF65" s="35">
        <v>0</v>
      </c>
      <c r="BG65" s="35">
        <v>0</v>
      </c>
      <c r="BH65" s="35">
        <v>0</v>
      </c>
      <c r="BI65" s="35">
        <v>0</v>
      </c>
      <c r="BJ65" s="35">
        <v>0</v>
      </c>
      <c r="BK65" s="35">
        <v>0</v>
      </c>
      <c r="BL65" s="35">
        <v>0</v>
      </c>
      <c r="BM65" s="35">
        <v>0</v>
      </c>
      <c r="BN65" s="35">
        <v>0</v>
      </c>
      <c r="BO65" s="35">
        <v>0</v>
      </c>
      <c r="BP65" s="35">
        <v>0</v>
      </c>
      <c r="BQ65" s="35">
        <v>0</v>
      </c>
      <c r="BR65" s="35">
        <v>0</v>
      </c>
      <c r="BS65" s="35">
        <v>0</v>
      </c>
      <c r="BT65" s="35">
        <v>0</v>
      </c>
      <c r="BU65" s="35">
        <v>0</v>
      </c>
      <c r="BV65" s="35">
        <v>0</v>
      </c>
      <c r="BW65" s="35">
        <v>0</v>
      </c>
      <c r="BX65" s="35">
        <v>0</v>
      </c>
      <c r="BY65" s="35">
        <v>0</v>
      </c>
      <c r="BZ65" s="35">
        <v>0</v>
      </c>
      <c r="CA65" s="35">
        <v>0</v>
      </c>
      <c r="CB65" s="35">
        <v>0</v>
      </c>
      <c r="CC65" s="35">
        <v>0</v>
      </c>
      <c r="CD65" s="35">
        <v>0</v>
      </c>
      <c r="CE65" s="35">
        <v>0</v>
      </c>
      <c r="CF65" s="35">
        <v>0</v>
      </c>
      <c r="CG65" s="35">
        <v>0</v>
      </c>
      <c r="CH65" s="35">
        <v>0</v>
      </c>
      <c r="CI65" s="35">
        <v>0</v>
      </c>
      <c r="CJ65" s="35">
        <v>0</v>
      </c>
      <c r="CK65" s="35" t="s">
        <v>193</v>
      </c>
      <c r="CL65" s="35" t="s">
        <v>193</v>
      </c>
      <c r="CM65" s="35">
        <v>0</v>
      </c>
      <c r="CN65" s="35">
        <v>0</v>
      </c>
      <c r="CO65" s="35">
        <v>0</v>
      </c>
      <c r="CP65" s="35">
        <v>0</v>
      </c>
      <c r="CQ65" s="35" t="s">
        <v>193</v>
      </c>
      <c r="CR65" s="35" t="s">
        <v>193</v>
      </c>
      <c r="CS65" s="35">
        <v>0</v>
      </c>
      <c r="CT65" s="35">
        <v>0</v>
      </c>
      <c r="CU65" s="35">
        <v>0</v>
      </c>
      <c r="CV65" s="35">
        <v>0</v>
      </c>
      <c r="CW65" s="35">
        <v>0</v>
      </c>
      <c r="CX65" s="35">
        <v>0</v>
      </c>
      <c r="CY65" s="35">
        <v>0</v>
      </c>
      <c r="CZ65" s="35">
        <v>0</v>
      </c>
      <c r="DA65" s="35">
        <v>0</v>
      </c>
      <c r="DB65" s="35">
        <v>0</v>
      </c>
      <c r="DC65" s="35">
        <v>0</v>
      </c>
      <c r="DD65" s="35">
        <v>0</v>
      </c>
      <c r="DE65" s="35">
        <v>0</v>
      </c>
      <c r="DF65" s="35">
        <v>0</v>
      </c>
      <c r="DG65" s="35">
        <v>0</v>
      </c>
      <c r="DH65" s="35">
        <v>0</v>
      </c>
    </row>
    <row r="66" spans="1:112" ht="18.75" hidden="1">
      <c r="A66" s="25" t="s">
        <v>175</v>
      </c>
      <c r="B66" s="33" t="s">
        <v>215</v>
      </c>
      <c r="C66" s="42" t="s">
        <v>200</v>
      </c>
      <c r="D66" s="35"/>
      <c r="E66" s="35" t="s">
        <v>193</v>
      </c>
      <c r="F66" s="35" t="s">
        <v>193</v>
      </c>
      <c r="G66" s="35"/>
      <c r="H66" s="35"/>
      <c r="I66" s="35"/>
      <c r="J66" s="35"/>
      <c r="K66" s="35"/>
      <c r="L66" s="35"/>
      <c r="M66" s="35" t="s">
        <v>193</v>
      </c>
      <c r="N66" s="35" t="s">
        <v>193</v>
      </c>
      <c r="O66" s="35"/>
      <c r="P66" s="35"/>
      <c r="Q66" s="35"/>
      <c r="R66" s="35"/>
      <c r="S66" s="35"/>
      <c r="T66" s="35"/>
      <c r="U66" s="35" t="s">
        <v>193</v>
      </c>
      <c r="V66" s="35" t="s">
        <v>193</v>
      </c>
      <c r="W66" s="35"/>
      <c r="X66" s="35"/>
      <c r="Y66" s="35"/>
      <c r="Z66" s="35"/>
      <c r="AA66" s="35"/>
      <c r="AB66" s="35"/>
      <c r="AC66" s="35" t="s">
        <v>193</v>
      </c>
      <c r="AD66" s="35" t="s">
        <v>193</v>
      </c>
      <c r="AE66" s="35"/>
      <c r="AF66" s="35"/>
      <c r="AG66" s="35"/>
      <c r="AH66" s="35"/>
      <c r="AI66" s="35"/>
      <c r="AJ66" s="35"/>
      <c r="AK66" s="35"/>
      <c r="AL66" s="35"/>
      <c r="AM66" s="35" t="s">
        <v>193</v>
      </c>
      <c r="AN66" s="35" t="s">
        <v>193</v>
      </c>
      <c r="AO66" s="35" t="s">
        <v>193</v>
      </c>
      <c r="AP66" s="35" t="s">
        <v>193</v>
      </c>
      <c r="AQ66" s="35" t="s">
        <v>193</v>
      </c>
      <c r="AR66" s="35" t="s">
        <v>193</v>
      </c>
      <c r="AS66" s="35" t="s">
        <v>193</v>
      </c>
      <c r="AT66" s="35" t="s">
        <v>193</v>
      </c>
      <c r="AU66" s="35" t="s">
        <v>193</v>
      </c>
      <c r="AV66" s="35" t="s">
        <v>193</v>
      </c>
      <c r="AW66" s="35"/>
      <c r="AX66" s="35"/>
      <c r="AY66" s="35"/>
      <c r="AZ66" s="35"/>
      <c r="BA66" s="35"/>
      <c r="BB66" s="35"/>
      <c r="BC66" s="35"/>
      <c r="BD66" s="35"/>
      <c r="BE66" s="35" t="s">
        <v>193</v>
      </c>
      <c r="BF66" s="35" t="s">
        <v>193</v>
      </c>
      <c r="BG66" s="35"/>
      <c r="BH66" s="35"/>
      <c r="BI66" s="35"/>
      <c r="BJ66" s="35"/>
      <c r="BK66" s="35"/>
      <c r="BL66" s="35"/>
      <c r="BM66" s="35"/>
      <c r="BN66" s="35"/>
      <c r="BO66" s="35"/>
      <c r="BP66" s="35"/>
      <c r="BQ66" s="35" t="s">
        <v>193</v>
      </c>
      <c r="BR66" s="35" t="s">
        <v>193</v>
      </c>
      <c r="BS66" s="35"/>
      <c r="BT66" s="35"/>
      <c r="BU66" s="35"/>
      <c r="BV66" s="35"/>
      <c r="BW66" s="35"/>
      <c r="BX66" s="35"/>
      <c r="BY66" s="35"/>
      <c r="BZ66" s="35"/>
      <c r="CA66" s="35"/>
      <c r="CB66" s="35"/>
      <c r="CC66" s="35" t="s">
        <v>193</v>
      </c>
      <c r="CD66" s="35" t="s">
        <v>193</v>
      </c>
      <c r="CE66" s="35"/>
      <c r="CF66" s="35"/>
      <c r="CG66" s="35"/>
      <c r="CH66" s="35"/>
      <c r="CI66" s="35"/>
      <c r="CJ66" s="35"/>
      <c r="CK66" s="35" t="s">
        <v>193</v>
      </c>
      <c r="CL66" s="35" t="s">
        <v>193</v>
      </c>
      <c r="CM66" s="35" t="s">
        <v>193</v>
      </c>
      <c r="CN66" s="35" t="s">
        <v>193</v>
      </c>
      <c r="CO66" s="35" t="s">
        <v>193</v>
      </c>
      <c r="CP66" s="35" t="s">
        <v>193</v>
      </c>
      <c r="CQ66" s="35" t="s">
        <v>193</v>
      </c>
      <c r="CR66" s="35" t="s">
        <v>193</v>
      </c>
      <c r="CS66" s="35" t="s">
        <v>193</v>
      </c>
      <c r="CT66" s="35" t="s">
        <v>193</v>
      </c>
      <c r="CU66" s="35" t="s">
        <v>193</v>
      </c>
      <c r="CV66" s="35" t="s">
        <v>193</v>
      </c>
      <c r="CW66" s="35" t="s">
        <v>193</v>
      </c>
      <c r="CX66" s="35" t="s">
        <v>193</v>
      </c>
      <c r="CY66" s="35" t="s">
        <v>193</v>
      </c>
      <c r="CZ66" s="35" t="s">
        <v>193</v>
      </c>
      <c r="DA66" s="35" t="s">
        <v>193</v>
      </c>
      <c r="DB66" s="35" t="s">
        <v>193</v>
      </c>
      <c r="DC66" s="35" t="s">
        <v>193</v>
      </c>
      <c r="DD66" s="35" t="s">
        <v>193</v>
      </c>
      <c r="DE66" s="35" t="s">
        <v>193</v>
      </c>
      <c r="DF66" s="35" t="s">
        <v>193</v>
      </c>
      <c r="DG66" s="35" t="s">
        <v>193</v>
      </c>
      <c r="DH66" s="35" t="s">
        <v>193</v>
      </c>
    </row>
    <row r="67" spans="1:112" ht="18.75" hidden="1">
      <c r="A67" s="25" t="s">
        <v>175</v>
      </c>
      <c r="B67" s="33" t="s">
        <v>215</v>
      </c>
      <c r="C67" s="42" t="s">
        <v>200</v>
      </c>
      <c r="D67" s="35"/>
      <c r="E67" s="35" t="s">
        <v>193</v>
      </c>
      <c r="F67" s="35" t="s">
        <v>193</v>
      </c>
      <c r="G67" s="35"/>
      <c r="H67" s="35"/>
      <c r="I67" s="35"/>
      <c r="J67" s="35"/>
      <c r="K67" s="35"/>
      <c r="L67" s="35"/>
      <c r="M67" s="35" t="s">
        <v>193</v>
      </c>
      <c r="N67" s="35" t="s">
        <v>193</v>
      </c>
      <c r="O67" s="35"/>
      <c r="P67" s="35"/>
      <c r="Q67" s="35"/>
      <c r="R67" s="35"/>
      <c r="S67" s="35"/>
      <c r="T67" s="35"/>
      <c r="U67" s="35" t="s">
        <v>193</v>
      </c>
      <c r="V67" s="35" t="s">
        <v>193</v>
      </c>
      <c r="W67" s="35"/>
      <c r="X67" s="35"/>
      <c r="Y67" s="35"/>
      <c r="Z67" s="35"/>
      <c r="AA67" s="35"/>
      <c r="AB67" s="35"/>
      <c r="AC67" s="35" t="s">
        <v>193</v>
      </c>
      <c r="AD67" s="35" t="s">
        <v>193</v>
      </c>
      <c r="AE67" s="35"/>
      <c r="AF67" s="35"/>
      <c r="AG67" s="35"/>
      <c r="AH67" s="35"/>
      <c r="AI67" s="35"/>
      <c r="AJ67" s="35"/>
      <c r="AK67" s="35"/>
      <c r="AL67" s="35"/>
      <c r="AM67" s="35" t="s">
        <v>193</v>
      </c>
      <c r="AN67" s="35" t="s">
        <v>193</v>
      </c>
      <c r="AO67" s="35" t="s">
        <v>193</v>
      </c>
      <c r="AP67" s="35" t="s">
        <v>193</v>
      </c>
      <c r="AQ67" s="35" t="s">
        <v>193</v>
      </c>
      <c r="AR67" s="35" t="s">
        <v>193</v>
      </c>
      <c r="AS67" s="35" t="s">
        <v>193</v>
      </c>
      <c r="AT67" s="35" t="s">
        <v>193</v>
      </c>
      <c r="AU67" s="35" t="s">
        <v>193</v>
      </c>
      <c r="AV67" s="35" t="s">
        <v>193</v>
      </c>
      <c r="AW67" s="35"/>
      <c r="AX67" s="35"/>
      <c r="AY67" s="35"/>
      <c r="AZ67" s="35"/>
      <c r="BA67" s="35"/>
      <c r="BB67" s="35"/>
      <c r="BC67" s="35"/>
      <c r="BD67" s="35"/>
      <c r="BE67" s="35" t="s">
        <v>193</v>
      </c>
      <c r="BF67" s="35" t="s">
        <v>193</v>
      </c>
      <c r="BG67" s="35"/>
      <c r="BH67" s="35"/>
      <c r="BI67" s="35"/>
      <c r="BJ67" s="35"/>
      <c r="BK67" s="35"/>
      <c r="BL67" s="35"/>
      <c r="BM67" s="35"/>
      <c r="BN67" s="35"/>
      <c r="BO67" s="35"/>
      <c r="BP67" s="35"/>
      <c r="BQ67" s="35" t="s">
        <v>193</v>
      </c>
      <c r="BR67" s="35" t="s">
        <v>193</v>
      </c>
      <c r="BS67" s="35"/>
      <c r="BT67" s="35"/>
      <c r="BU67" s="35"/>
      <c r="BV67" s="35"/>
      <c r="BW67" s="35"/>
      <c r="BX67" s="35"/>
      <c r="BY67" s="35"/>
      <c r="BZ67" s="35"/>
      <c r="CA67" s="35"/>
      <c r="CB67" s="35"/>
      <c r="CC67" s="35" t="s">
        <v>193</v>
      </c>
      <c r="CD67" s="35" t="s">
        <v>193</v>
      </c>
      <c r="CE67" s="35"/>
      <c r="CF67" s="35"/>
      <c r="CG67" s="35"/>
      <c r="CH67" s="35"/>
      <c r="CI67" s="35"/>
      <c r="CJ67" s="35"/>
      <c r="CK67" s="35" t="s">
        <v>193</v>
      </c>
      <c r="CL67" s="35" t="s">
        <v>193</v>
      </c>
      <c r="CM67" s="35" t="s">
        <v>193</v>
      </c>
      <c r="CN67" s="35" t="s">
        <v>193</v>
      </c>
      <c r="CO67" s="35" t="s">
        <v>193</v>
      </c>
      <c r="CP67" s="35" t="s">
        <v>193</v>
      </c>
      <c r="CQ67" s="35" t="s">
        <v>193</v>
      </c>
      <c r="CR67" s="35" t="s">
        <v>193</v>
      </c>
      <c r="CS67" s="35" t="s">
        <v>193</v>
      </c>
      <c r="CT67" s="35" t="s">
        <v>193</v>
      </c>
      <c r="CU67" s="35" t="s">
        <v>193</v>
      </c>
      <c r="CV67" s="35" t="s">
        <v>193</v>
      </c>
      <c r="CW67" s="35" t="s">
        <v>193</v>
      </c>
      <c r="CX67" s="35" t="s">
        <v>193</v>
      </c>
      <c r="CY67" s="35" t="s">
        <v>193</v>
      </c>
      <c r="CZ67" s="35" t="s">
        <v>193</v>
      </c>
      <c r="DA67" s="35" t="s">
        <v>193</v>
      </c>
      <c r="DB67" s="35" t="s">
        <v>193</v>
      </c>
      <c r="DC67" s="35" t="s">
        <v>193</v>
      </c>
      <c r="DD67" s="35" t="s">
        <v>193</v>
      </c>
      <c r="DE67" s="35" t="s">
        <v>193</v>
      </c>
      <c r="DF67" s="35" t="s">
        <v>193</v>
      </c>
      <c r="DG67" s="35" t="s">
        <v>193</v>
      </c>
      <c r="DH67" s="35" t="s">
        <v>193</v>
      </c>
    </row>
    <row r="68" spans="1:112" ht="18.75" hidden="1">
      <c r="A68" s="25" t="s">
        <v>175</v>
      </c>
      <c r="B68" s="33" t="s">
        <v>201</v>
      </c>
      <c r="C68" s="34" t="s">
        <v>201</v>
      </c>
      <c r="D68" s="35"/>
      <c r="E68" s="35" t="s">
        <v>193</v>
      </c>
      <c r="F68" s="35" t="s">
        <v>193</v>
      </c>
      <c r="G68" s="35"/>
      <c r="H68" s="35"/>
      <c r="I68" s="35"/>
      <c r="J68" s="35"/>
      <c r="K68" s="35"/>
      <c r="L68" s="35"/>
      <c r="M68" s="35" t="s">
        <v>193</v>
      </c>
      <c r="N68" s="35" t="s">
        <v>193</v>
      </c>
      <c r="O68" s="35"/>
      <c r="P68" s="35"/>
      <c r="Q68" s="35"/>
      <c r="R68" s="35"/>
      <c r="S68" s="35"/>
      <c r="T68" s="35"/>
      <c r="U68" s="35" t="s">
        <v>193</v>
      </c>
      <c r="V68" s="35" t="s">
        <v>193</v>
      </c>
      <c r="W68" s="35"/>
      <c r="X68" s="35"/>
      <c r="Y68" s="35"/>
      <c r="Z68" s="35"/>
      <c r="AA68" s="35"/>
      <c r="AB68" s="35"/>
      <c r="AC68" s="35" t="s">
        <v>193</v>
      </c>
      <c r="AD68" s="35" t="s">
        <v>193</v>
      </c>
      <c r="AE68" s="35"/>
      <c r="AF68" s="35"/>
      <c r="AG68" s="35"/>
      <c r="AH68" s="35"/>
      <c r="AI68" s="35"/>
      <c r="AJ68" s="35"/>
      <c r="AK68" s="35"/>
      <c r="AL68" s="35"/>
      <c r="AM68" s="35" t="s">
        <v>193</v>
      </c>
      <c r="AN68" s="35" t="s">
        <v>193</v>
      </c>
      <c r="AO68" s="35" t="s">
        <v>193</v>
      </c>
      <c r="AP68" s="35" t="s">
        <v>193</v>
      </c>
      <c r="AQ68" s="35" t="s">
        <v>193</v>
      </c>
      <c r="AR68" s="35" t="s">
        <v>193</v>
      </c>
      <c r="AS68" s="35" t="s">
        <v>193</v>
      </c>
      <c r="AT68" s="35" t="s">
        <v>193</v>
      </c>
      <c r="AU68" s="35" t="s">
        <v>193</v>
      </c>
      <c r="AV68" s="35" t="s">
        <v>193</v>
      </c>
      <c r="AW68" s="35"/>
      <c r="AX68" s="35"/>
      <c r="AY68" s="35"/>
      <c r="AZ68" s="35"/>
      <c r="BA68" s="35"/>
      <c r="BB68" s="35"/>
      <c r="BC68" s="35"/>
      <c r="BD68" s="35"/>
      <c r="BE68" s="35" t="s">
        <v>193</v>
      </c>
      <c r="BF68" s="35" t="s">
        <v>193</v>
      </c>
      <c r="BG68" s="35"/>
      <c r="BH68" s="35"/>
      <c r="BI68" s="35"/>
      <c r="BJ68" s="35"/>
      <c r="BK68" s="35"/>
      <c r="BL68" s="35"/>
      <c r="BM68" s="35"/>
      <c r="BN68" s="35"/>
      <c r="BO68" s="35"/>
      <c r="BP68" s="35"/>
      <c r="BQ68" s="35" t="s">
        <v>193</v>
      </c>
      <c r="BR68" s="35" t="s">
        <v>193</v>
      </c>
      <c r="BS68" s="35"/>
      <c r="BT68" s="35"/>
      <c r="BU68" s="35"/>
      <c r="BV68" s="35"/>
      <c r="BW68" s="35"/>
      <c r="BX68" s="35"/>
      <c r="BY68" s="35"/>
      <c r="BZ68" s="35"/>
      <c r="CA68" s="35"/>
      <c r="CB68" s="35"/>
      <c r="CC68" s="35" t="s">
        <v>193</v>
      </c>
      <c r="CD68" s="35" t="s">
        <v>193</v>
      </c>
      <c r="CE68" s="35"/>
      <c r="CF68" s="35"/>
      <c r="CG68" s="35"/>
      <c r="CH68" s="35"/>
      <c r="CI68" s="35"/>
      <c r="CJ68" s="35"/>
      <c r="CK68" s="35" t="s">
        <v>193</v>
      </c>
      <c r="CL68" s="35" t="s">
        <v>193</v>
      </c>
      <c r="CM68" s="35" t="s">
        <v>193</v>
      </c>
      <c r="CN68" s="35" t="s">
        <v>193</v>
      </c>
      <c r="CO68" s="35" t="s">
        <v>193</v>
      </c>
      <c r="CP68" s="35" t="s">
        <v>193</v>
      </c>
      <c r="CQ68" s="35" t="s">
        <v>193</v>
      </c>
      <c r="CR68" s="35" t="s">
        <v>193</v>
      </c>
      <c r="CS68" s="35" t="s">
        <v>193</v>
      </c>
      <c r="CT68" s="35" t="s">
        <v>193</v>
      </c>
      <c r="CU68" s="35" t="s">
        <v>193</v>
      </c>
      <c r="CV68" s="35" t="s">
        <v>193</v>
      </c>
      <c r="CW68" s="35" t="s">
        <v>193</v>
      </c>
      <c r="CX68" s="35" t="s">
        <v>193</v>
      </c>
      <c r="CY68" s="35" t="s">
        <v>193</v>
      </c>
      <c r="CZ68" s="35" t="s">
        <v>193</v>
      </c>
      <c r="DA68" s="35" t="s">
        <v>193</v>
      </c>
      <c r="DB68" s="35" t="s">
        <v>193</v>
      </c>
      <c r="DC68" s="35" t="s">
        <v>193</v>
      </c>
      <c r="DD68" s="35" t="s">
        <v>193</v>
      </c>
      <c r="DE68" s="35" t="s">
        <v>193</v>
      </c>
      <c r="DF68" s="35" t="s">
        <v>193</v>
      </c>
      <c r="DG68" s="35" t="s">
        <v>193</v>
      </c>
      <c r="DH68" s="35" t="s">
        <v>193</v>
      </c>
    </row>
    <row r="69" spans="1:112" ht="112.5">
      <c r="A69" s="21"/>
      <c r="B69" s="33" t="s">
        <v>215</v>
      </c>
      <c r="C69" s="34" t="s">
        <v>216</v>
      </c>
      <c r="D69" s="35" t="s">
        <v>174</v>
      </c>
      <c r="E69" s="35">
        <v>0</v>
      </c>
      <c r="F69" s="35">
        <v>0</v>
      </c>
      <c r="G69" s="35">
        <v>0</v>
      </c>
      <c r="H69" s="35">
        <v>0</v>
      </c>
      <c r="I69" s="35">
        <v>0</v>
      </c>
      <c r="J69" s="35">
        <v>0</v>
      </c>
      <c r="K69" s="35">
        <v>0</v>
      </c>
      <c r="L69" s="35">
        <v>0</v>
      </c>
      <c r="M69" s="35">
        <v>0</v>
      </c>
      <c r="N69" s="35">
        <v>0</v>
      </c>
      <c r="O69" s="35">
        <v>0</v>
      </c>
      <c r="P69" s="35">
        <v>0</v>
      </c>
      <c r="Q69" s="35">
        <v>0</v>
      </c>
      <c r="R69" s="35">
        <v>0</v>
      </c>
      <c r="S69" s="35">
        <v>0</v>
      </c>
      <c r="T69" s="35">
        <v>0</v>
      </c>
      <c r="U69" s="35">
        <v>0</v>
      </c>
      <c r="V69" s="35">
        <v>0</v>
      </c>
      <c r="W69" s="35">
        <v>0</v>
      </c>
      <c r="X69" s="35">
        <v>0</v>
      </c>
      <c r="Y69" s="35">
        <v>0</v>
      </c>
      <c r="Z69" s="35">
        <v>0</v>
      </c>
      <c r="AA69" s="35">
        <v>0</v>
      </c>
      <c r="AB69" s="35">
        <v>0</v>
      </c>
      <c r="AC69" s="35">
        <v>0</v>
      </c>
      <c r="AD69" s="35">
        <v>0</v>
      </c>
      <c r="AE69" s="35">
        <v>0</v>
      </c>
      <c r="AF69" s="35">
        <v>0</v>
      </c>
      <c r="AG69" s="35">
        <v>0</v>
      </c>
      <c r="AH69" s="35">
        <v>0</v>
      </c>
      <c r="AI69" s="35">
        <v>0</v>
      </c>
      <c r="AJ69" s="35">
        <v>0</v>
      </c>
      <c r="AK69" s="35">
        <v>0</v>
      </c>
      <c r="AL69" s="35">
        <v>0</v>
      </c>
      <c r="AM69" s="35">
        <v>0</v>
      </c>
      <c r="AN69" s="35">
        <v>0</v>
      </c>
      <c r="AO69" s="35">
        <v>0</v>
      </c>
      <c r="AP69" s="35">
        <v>0</v>
      </c>
      <c r="AQ69" s="35">
        <v>0</v>
      </c>
      <c r="AR69" s="35">
        <v>0</v>
      </c>
      <c r="AS69" s="35">
        <v>0</v>
      </c>
      <c r="AT69" s="35">
        <v>0</v>
      </c>
      <c r="AU69" s="35">
        <v>0</v>
      </c>
      <c r="AV69" s="35">
        <v>0</v>
      </c>
      <c r="AW69" s="35">
        <v>0</v>
      </c>
      <c r="AX69" s="35">
        <v>0</v>
      </c>
      <c r="AY69" s="35">
        <v>0</v>
      </c>
      <c r="AZ69" s="35">
        <v>0</v>
      </c>
      <c r="BA69" s="35">
        <v>0</v>
      </c>
      <c r="BB69" s="35">
        <v>0</v>
      </c>
      <c r="BC69" s="35">
        <v>0</v>
      </c>
      <c r="BD69" s="35">
        <v>0</v>
      </c>
      <c r="BE69" s="35">
        <v>0</v>
      </c>
      <c r="BF69" s="35">
        <v>0</v>
      </c>
      <c r="BG69" s="35">
        <v>0</v>
      </c>
      <c r="BH69" s="35">
        <v>0</v>
      </c>
      <c r="BI69" s="35">
        <v>0</v>
      </c>
      <c r="BJ69" s="35">
        <v>0</v>
      </c>
      <c r="BK69" s="35">
        <v>0</v>
      </c>
      <c r="BL69" s="35">
        <v>0</v>
      </c>
      <c r="BM69" s="35">
        <v>0</v>
      </c>
      <c r="BN69" s="35">
        <v>0</v>
      </c>
      <c r="BO69" s="35">
        <v>0</v>
      </c>
      <c r="BP69" s="35">
        <v>0</v>
      </c>
      <c r="BQ69" s="35">
        <v>0</v>
      </c>
      <c r="BR69" s="35">
        <v>0</v>
      </c>
      <c r="BS69" s="35">
        <v>0</v>
      </c>
      <c r="BT69" s="35">
        <v>0</v>
      </c>
      <c r="BU69" s="35">
        <v>0</v>
      </c>
      <c r="BV69" s="35">
        <v>0</v>
      </c>
      <c r="BW69" s="35">
        <v>0</v>
      </c>
      <c r="BX69" s="35">
        <v>0</v>
      </c>
      <c r="BY69" s="35">
        <v>0</v>
      </c>
      <c r="BZ69" s="35">
        <v>0</v>
      </c>
      <c r="CA69" s="35">
        <v>0</v>
      </c>
      <c r="CB69" s="35">
        <v>0</v>
      </c>
      <c r="CC69" s="35">
        <v>0</v>
      </c>
      <c r="CD69" s="35">
        <v>0</v>
      </c>
      <c r="CE69" s="35">
        <v>0</v>
      </c>
      <c r="CF69" s="35">
        <v>0</v>
      </c>
      <c r="CG69" s="35">
        <v>0</v>
      </c>
      <c r="CH69" s="35">
        <v>0</v>
      </c>
      <c r="CI69" s="35">
        <v>0</v>
      </c>
      <c r="CJ69" s="35">
        <v>0</v>
      </c>
      <c r="CK69" s="35" t="s">
        <v>193</v>
      </c>
      <c r="CL69" s="35" t="s">
        <v>193</v>
      </c>
      <c r="CM69" s="35">
        <v>0</v>
      </c>
      <c r="CN69" s="35">
        <v>0</v>
      </c>
      <c r="CO69" s="35">
        <v>0</v>
      </c>
      <c r="CP69" s="35">
        <v>0</v>
      </c>
      <c r="CQ69" s="35" t="s">
        <v>193</v>
      </c>
      <c r="CR69" s="35" t="s">
        <v>193</v>
      </c>
      <c r="CS69" s="35">
        <v>0</v>
      </c>
      <c r="CT69" s="35">
        <v>0</v>
      </c>
      <c r="CU69" s="35">
        <v>0</v>
      </c>
      <c r="CV69" s="35">
        <v>0</v>
      </c>
      <c r="CW69" s="35">
        <v>0</v>
      </c>
      <c r="CX69" s="35">
        <v>0</v>
      </c>
      <c r="CY69" s="35">
        <v>0</v>
      </c>
      <c r="CZ69" s="35">
        <v>0</v>
      </c>
      <c r="DA69" s="35">
        <v>0</v>
      </c>
      <c r="DB69" s="35">
        <v>0</v>
      </c>
      <c r="DC69" s="35">
        <v>0</v>
      </c>
      <c r="DD69" s="35">
        <v>0</v>
      </c>
      <c r="DE69" s="35">
        <v>0</v>
      </c>
      <c r="DF69" s="35">
        <v>0</v>
      </c>
      <c r="DG69" s="35">
        <v>0</v>
      </c>
      <c r="DH69" s="35">
        <v>0</v>
      </c>
    </row>
    <row r="70" spans="1:112" ht="18.75" hidden="1">
      <c r="A70" s="25" t="s">
        <v>175</v>
      </c>
      <c r="B70" s="33" t="s">
        <v>215</v>
      </c>
      <c r="C70" s="42" t="s">
        <v>200</v>
      </c>
      <c r="D70" s="35"/>
      <c r="E70" s="35" t="s">
        <v>193</v>
      </c>
      <c r="F70" s="35" t="s">
        <v>193</v>
      </c>
      <c r="G70" s="35"/>
      <c r="H70" s="35"/>
      <c r="I70" s="35"/>
      <c r="J70" s="35"/>
      <c r="K70" s="35"/>
      <c r="L70" s="35"/>
      <c r="M70" s="35" t="s">
        <v>193</v>
      </c>
      <c r="N70" s="35" t="s">
        <v>193</v>
      </c>
      <c r="O70" s="35"/>
      <c r="P70" s="35"/>
      <c r="Q70" s="35"/>
      <c r="R70" s="35"/>
      <c r="S70" s="35"/>
      <c r="T70" s="35"/>
      <c r="U70" s="35" t="s">
        <v>193</v>
      </c>
      <c r="V70" s="35" t="s">
        <v>193</v>
      </c>
      <c r="W70" s="35"/>
      <c r="X70" s="35"/>
      <c r="Y70" s="35"/>
      <c r="Z70" s="35"/>
      <c r="AA70" s="35"/>
      <c r="AB70" s="35"/>
      <c r="AC70" s="35" t="s">
        <v>193</v>
      </c>
      <c r="AD70" s="35" t="s">
        <v>193</v>
      </c>
      <c r="AE70" s="35"/>
      <c r="AF70" s="35"/>
      <c r="AG70" s="35"/>
      <c r="AH70" s="35"/>
      <c r="AI70" s="35"/>
      <c r="AJ70" s="35"/>
      <c r="AK70" s="35"/>
      <c r="AL70" s="35"/>
      <c r="AM70" s="35" t="s">
        <v>193</v>
      </c>
      <c r="AN70" s="35" t="s">
        <v>193</v>
      </c>
      <c r="AO70" s="35" t="s">
        <v>193</v>
      </c>
      <c r="AP70" s="35" t="s">
        <v>193</v>
      </c>
      <c r="AQ70" s="35" t="s">
        <v>193</v>
      </c>
      <c r="AR70" s="35" t="s">
        <v>193</v>
      </c>
      <c r="AS70" s="35" t="s">
        <v>193</v>
      </c>
      <c r="AT70" s="35" t="s">
        <v>193</v>
      </c>
      <c r="AU70" s="35" t="s">
        <v>193</v>
      </c>
      <c r="AV70" s="35" t="s">
        <v>193</v>
      </c>
      <c r="AW70" s="35"/>
      <c r="AX70" s="35"/>
      <c r="AY70" s="35"/>
      <c r="AZ70" s="35"/>
      <c r="BA70" s="35"/>
      <c r="BB70" s="35"/>
      <c r="BC70" s="35"/>
      <c r="BD70" s="35"/>
      <c r="BE70" s="35" t="s">
        <v>193</v>
      </c>
      <c r="BF70" s="35" t="s">
        <v>193</v>
      </c>
      <c r="BG70" s="35"/>
      <c r="BH70" s="35"/>
      <c r="BI70" s="35"/>
      <c r="BJ70" s="35"/>
      <c r="BK70" s="35"/>
      <c r="BL70" s="35"/>
      <c r="BM70" s="35"/>
      <c r="BN70" s="35"/>
      <c r="BO70" s="35"/>
      <c r="BP70" s="35"/>
      <c r="BQ70" s="35" t="s">
        <v>193</v>
      </c>
      <c r="BR70" s="35" t="s">
        <v>193</v>
      </c>
      <c r="BS70" s="35"/>
      <c r="BT70" s="35"/>
      <c r="BU70" s="35"/>
      <c r="BV70" s="35"/>
      <c r="BW70" s="35"/>
      <c r="BX70" s="35"/>
      <c r="BY70" s="35"/>
      <c r="BZ70" s="35"/>
      <c r="CA70" s="35"/>
      <c r="CB70" s="35"/>
      <c r="CC70" s="35" t="s">
        <v>193</v>
      </c>
      <c r="CD70" s="35" t="s">
        <v>193</v>
      </c>
      <c r="CE70" s="35"/>
      <c r="CF70" s="35"/>
      <c r="CG70" s="35"/>
      <c r="CH70" s="35"/>
      <c r="CI70" s="35"/>
      <c r="CJ70" s="35"/>
      <c r="CK70" s="35" t="s">
        <v>193</v>
      </c>
      <c r="CL70" s="35" t="s">
        <v>193</v>
      </c>
      <c r="CM70" s="35" t="s">
        <v>193</v>
      </c>
      <c r="CN70" s="35" t="s">
        <v>193</v>
      </c>
      <c r="CO70" s="35" t="s">
        <v>193</v>
      </c>
      <c r="CP70" s="35" t="s">
        <v>193</v>
      </c>
      <c r="CQ70" s="35" t="s">
        <v>193</v>
      </c>
      <c r="CR70" s="35" t="s">
        <v>193</v>
      </c>
      <c r="CS70" s="35" t="s">
        <v>193</v>
      </c>
      <c r="CT70" s="35" t="s">
        <v>193</v>
      </c>
      <c r="CU70" s="35" t="s">
        <v>193</v>
      </c>
      <c r="CV70" s="35" t="s">
        <v>193</v>
      </c>
      <c r="CW70" s="35" t="s">
        <v>193</v>
      </c>
      <c r="CX70" s="35" t="s">
        <v>193</v>
      </c>
      <c r="CY70" s="35" t="s">
        <v>193</v>
      </c>
      <c r="CZ70" s="35" t="s">
        <v>193</v>
      </c>
      <c r="DA70" s="35" t="s">
        <v>193</v>
      </c>
      <c r="DB70" s="35" t="s">
        <v>193</v>
      </c>
      <c r="DC70" s="35" t="s">
        <v>193</v>
      </c>
      <c r="DD70" s="35" t="s">
        <v>193</v>
      </c>
      <c r="DE70" s="35" t="s">
        <v>193</v>
      </c>
      <c r="DF70" s="35" t="s">
        <v>193</v>
      </c>
      <c r="DG70" s="35" t="s">
        <v>193</v>
      </c>
      <c r="DH70" s="35" t="s">
        <v>193</v>
      </c>
    </row>
    <row r="71" spans="1:112" ht="18.75" hidden="1">
      <c r="A71" s="25" t="s">
        <v>175</v>
      </c>
      <c r="B71" s="33" t="s">
        <v>215</v>
      </c>
      <c r="C71" s="42" t="s">
        <v>200</v>
      </c>
      <c r="D71" s="35"/>
      <c r="E71" s="35" t="s">
        <v>193</v>
      </c>
      <c r="F71" s="35" t="s">
        <v>193</v>
      </c>
      <c r="G71" s="35"/>
      <c r="H71" s="35"/>
      <c r="I71" s="35"/>
      <c r="J71" s="35"/>
      <c r="K71" s="35"/>
      <c r="L71" s="35"/>
      <c r="M71" s="35" t="s">
        <v>193</v>
      </c>
      <c r="N71" s="35" t="s">
        <v>193</v>
      </c>
      <c r="O71" s="35"/>
      <c r="P71" s="35"/>
      <c r="Q71" s="35"/>
      <c r="R71" s="35"/>
      <c r="S71" s="35"/>
      <c r="T71" s="35"/>
      <c r="U71" s="35" t="s">
        <v>193</v>
      </c>
      <c r="V71" s="35" t="s">
        <v>193</v>
      </c>
      <c r="W71" s="35"/>
      <c r="X71" s="35"/>
      <c r="Y71" s="35"/>
      <c r="Z71" s="35"/>
      <c r="AA71" s="35"/>
      <c r="AB71" s="35"/>
      <c r="AC71" s="35" t="s">
        <v>193</v>
      </c>
      <c r="AD71" s="35" t="s">
        <v>193</v>
      </c>
      <c r="AE71" s="35"/>
      <c r="AF71" s="35"/>
      <c r="AG71" s="35"/>
      <c r="AH71" s="35"/>
      <c r="AI71" s="35"/>
      <c r="AJ71" s="35"/>
      <c r="AK71" s="35"/>
      <c r="AL71" s="35"/>
      <c r="AM71" s="35" t="s">
        <v>193</v>
      </c>
      <c r="AN71" s="35" t="s">
        <v>193</v>
      </c>
      <c r="AO71" s="35" t="s">
        <v>193</v>
      </c>
      <c r="AP71" s="35" t="s">
        <v>193</v>
      </c>
      <c r="AQ71" s="35" t="s">
        <v>193</v>
      </c>
      <c r="AR71" s="35" t="s">
        <v>193</v>
      </c>
      <c r="AS71" s="35" t="s">
        <v>193</v>
      </c>
      <c r="AT71" s="35" t="s">
        <v>193</v>
      </c>
      <c r="AU71" s="35" t="s">
        <v>193</v>
      </c>
      <c r="AV71" s="35" t="s">
        <v>193</v>
      </c>
      <c r="AW71" s="35"/>
      <c r="AX71" s="35"/>
      <c r="AY71" s="35"/>
      <c r="AZ71" s="35"/>
      <c r="BA71" s="35"/>
      <c r="BB71" s="35"/>
      <c r="BC71" s="35"/>
      <c r="BD71" s="35"/>
      <c r="BE71" s="35" t="s">
        <v>193</v>
      </c>
      <c r="BF71" s="35" t="s">
        <v>193</v>
      </c>
      <c r="BG71" s="35"/>
      <c r="BH71" s="35"/>
      <c r="BI71" s="35"/>
      <c r="BJ71" s="35"/>
      <c r="BK71" s="35"/>
      <c r="BL71" s="35"/>
      <c r="BM71" s="35"/>
      <c r="BN71" s="35"/>
      <c r="BO71" s="35"/>
      <c r="BP71" s="35"/>
      <c r="BQ71" s="35" t="s">
        <v>193</v>
      </c>
      <c r="BR71" s="35" t="s">
        <v>193</v>
      </c>
      <c r="BS71" s="35"/>
      <c r="BT71" s="35"/>
      <c r="BU71" s="35"/>
      <c r="BV71" s="35"/>
      <c r="BW71" s="35"/>
      <c r="BX71" s="35"/>
      <c r="BY71" s="35"/>
      <c r="BZ71" s="35"/>
      <c r="CA71" s="35"/>
      <c r="CB71" s="35"/>
      <c r="CC71" s="35" t="s">
        <v>193</v>
      </c>
      <c r="CD71" s="35" t="s">
        <v>193</v>
      </c>
      <c r="CE71" s="35"/>
      <c r="CF71" s="35"/>
      <c r="CG71" s="35"/>
      <c r="CH71" s="35"/>
      <c r="CI71" s="35"/>
      <c r="CJ71" s="35"/>
      <c r="CK71" s="35" t="s">
        <v>193</v>
      </c>
      <c r="CL71" s="35" t="s">
        <v>193</v>
      </c>
      <c r="CM71" s="35" t="s">
        <v>193</v>
      </c>
      <c r="CN71" s="35" t="s">
        <v>193</v>
      </c>
      <c r="CO71" s="35" t="s">
        <v>193</v>
      </c>
      <c r="CP71" s="35" t="s">
        <v>193</v>
      </c>
      <c r="CQ71" s="35" t="s">
        <v>193</v>
      </c>
      <c r="CR71" s="35" t="s">
        <v>193</v>
      </c>
      <c r="CS71" s="35" t="s">
        <v>193</v>
      </c>
      <c r="CT71" s="35" t="s">
        <v>193</v>
      </c>
      <c r="CU71" s="35" t="s">
        <v>193</v>
      </c>
      <c r="CV71" s="35" t="s">
        <v>193</v>
      </c>
      <c r="CW71" s="35" t="s">
        <v>193</v>
      </c>
      <c r="CX71" s="35" t="s">
        <v>193</v>
      </c>
      <c r="CY71" s="35" t="s">
        <v>193</v>
      </c>
      <c r="CZ71" s="35" t="s">
        <v>193</v>
      </c>
      <c r="DA71" s="35" t="s">
        <v>193</v>
      </c>
      <c r="DB71" s="35" t="s">
        <v>193</v>
      </c>
      <c r="DC71" s="35" t="s">
        <v>193</v>
      </c>
      <c r="DD71" s="35" t="s">
        <v>193</v>
      </c>
      <c r="DE71" s="35" t="s">
        <v>193</v>
      </c>
      <c r="DF71" s="35" t="s">
        <v>193</v>
      </c>
      <c r="DG71" s="35" t="s">
        <v>193</v>
      </c>
      <c r="DH71" s="35" t="s">
        <v>193</v>
      </c>
    </row>
    <row r="72" spans="1:112" ht="18.75" hidden="1">
      <c r="A72" s="25" t="s">
        <v>175</v>
      </c>
      <c r="B72" s="33" t="s">
        <v>201</v>
      </c>
      <c r="C72" s="34" t="s">
        <v>201</v>
      </c>
      <c r="D72" s="35"/>
      <c r="E72" s="35" t="s">
        <v>193</v>
      </c>
      <c r="F72" s="35" t="s">
        <v>193</v>
      </c>
      <c r="G72" s="35"/>
      <c r="H72" s="35"/>
      <c r="I72" s="35"/>
      <c r="J72" s="35"/>
      <c r="K72" s="35"/>
      <c r="L72" s="35"/>
      <c r="M72" s="35" t="s">
        <v>193</v>
      </c>
      <c r="N72" s="35" t="s">
        <v>193</v>
      </c>
      <c r="O72" s="35"/>
      <c r="P72" s="35"/>
      <c r="Q72" s="35"/>
      <c r="R72" s="35"/>
      <c r="S72" s="35"/>
      <c r="T72" s="35"/>
      <c r="U72" s="35" t="s">
        <v>193</v>
      </c>
      <c r="V72" s="35" t="s">
        <v>193</v>
      </c>
      <c r="W72" s="35"/>
      <c r="X72" s="35"/>
      <c r="Y72" s="35"/>
      <c r="Z72" s="35"/>
      <c r="AA72" s="35"/>
      <c r="AB72" s="35"/>
      <c r="AC72" s="35" t="s">
        <v>193</v>
      </c>
      <c r="AD72" s="35" t="s">
        <v>193</v>
      </c>
      <c r="AE72" s="35"/>
      <c r="AF72" s="35"/>
      <c r="AG72" s="35"/>
      <c r="AH72" s="35"/>
      <c r="AI72" s="35"/>
      <c r="AJ72" s="35"/>
      <c r="AK72" s="35"/>
      <c r="AL72" s="35"/>
      <c r="AM72" s="35" t="s">
        <v>193</v>
      </c>
      <c r="AN72" s="35" t="s">
        <v>193</v>
      </c>
      <c r="AO72" s="35" t="s">
        <v>193</v>
      </c>
      <c r="AP72" s="35" t="s">
        <v>193</v>
      </c>
      <c r="AQ72" s="35" t="s">
        <v>193</v>
      </c>
      <c r="AR72" s="35" t="s">
        <v>193</v>
      </c>
      <c r="AS72" s="35" t="s">
        <v>193</v>
      </c>
      <c r="AT72" s="35" t="s">
        <v>193</v>
      </c>
      <c r="AU72" s="35" t="s">
        <v>193</v>
      </c>
      <c r="AV72" s="35" t="s">
        <v>193</v>
      </c>
      <c r="AW72" s="35"/>
      <c r="AX72" s="35"/>
      <c r="AY72" s="35"/>
      <c r="AZ72" s="35"/>
      <c r="BA72" s="35"/>
      <c r="BB72" s="35"/>
      <c r="BC72" s="35"/>
      <c r="BD72" s="35"/>
      <c r="BE72" s="35" t="s">
        <v>193</v>
      </c>
      <c r="BF72" s="35" t="s">
        <v>193</v>
      </c>
      <c r="BG72" s="35"/>
      <c r="BH72" s="35"/>
      <c r="BI72" s="35"/>
      <c r="BJ72" s="35"/>
      <c r="BK72" s="35"/>
      <c r="BL72" s="35"/>
      <c r="BM72" s="35"/>
      <c r="BN72" s="35"/>
      <c r="BO72" s="35"/>
      <c r="BP72" s="35"/>
      <c r="BQ72" s="35" t="s">
        <v>193</v>
      </c>
      <c r="BR72" s="35" t="s">
        <v>193</v>
      </c>
      <c r="BS72" s="35"/>
      <c r="BT72" s="35"/>
      <c r="BU72" s="35"/>
      <c r="BV72" s="35"/>
      <c r="BW72" s="35"/>
      <c r="BX72" s="35"/>
      <c r="BY72" s="35"/>
      <c r="BZ72" s="35"/>
      <c r="CA72" s="35"/>
      <c r="CB72" s="35"/>
      <c r="CC72" s="35" t="s">
        <v>193</v>
      </c>
      <c r="CD72" s="35" t="s">
        <v>193</v>
      </c>
      <c r="CE72" s="35"/>
      <c r="CF72" s="35"/>
      <c r="CG72" s="35"/>
      <c r="CH72" s="35"/>
      <c r="CI72" s="35"/>
      <c r="CJ72" s="35"/>
      <c r="CK72" s="35" t="s">
        <v>193</v>
      </c>
      <c r="CL72" s="35" t="s">
        <v>193</v>
      </c>
      <c r="CM72" s="35" t="s">
        <v>193</v>
      </c>
      <c r="CN72" s="35" t="s">
        <v>193</v>
      </c>
      <c r="CO72" s="35" t="s">
        <v>193</v>
      </c>
      <c r="CP72" s="35" t="s">
        <v>193</v>
      </c>
      <c r="CQ72" s="35" t="s">
        <v>193</v>
      </c>
      <c r="CR72" s="35" t="s">
        <v>193</v>
      </c>
      <c r="CS72" s="35" t="s">
        <v>193</v>
      </c>
      <c r="CT72" s="35" t="s">
        <v>193</v>
      </c>
      <c r="CU72" s="35" t="s">
        <v>193</v>
      </c>
      <c r="CV72" s="35" t="s">
        <v>193</v>
      </c>
      <c r="CW72" s="35" t="s">
        <v>193</v>
      </c>
      <c r="CX72" s="35" t="s">
        <v>193</v>
      </c>
      <c r="CY72" s="35" t="s">
        <v>193</v>
      </c>
      <c r="CZ72" s="35" t="s">
        <v>193</v>
      </c>
      <c r="DA72" s="35" t="s">
        <v>193</v>
      </c>
      <c r="DB72" s="35" t="s">
        <v>193</v>
      </c>
      <c r="DC72" s="35" t="s">
        <v>193</v>
      </c>
      <c r="DD72" s="35" t="s">
        <v>193</v>
      </c>
      <c r="DE72" s="35" t="s">
        <v>193</v>
      </c>
      <c r="DF72" s="35" t="s">
        <v>193</v>
      </c>
      <c r="DG72" s="35" t="s">
        <v>193</v>
      </c>
      <c r="DH72" s="35" t="s">
        <v>193</v>
      </c>
    </row>
    <row r="73" spans="1:112" ht="112.5">
      <c r="A73" s="21"/>
      <c r="B73" s="39" t="s">
        <v>217</v>
      </c>
      <c r="C73" s="40" t="s">
        <v>218</v>
      </c>
      <c r="D73" s="41" t="s">
        <v>174</v>
      </c>
      <c r="E73" s="41">
        <f t="shared" ref="E73:AJ73" si="23">SUM(E74,E77)</f>
        <v>0</v>
      </c>
      <c r="F73" s="41">
        <f t="shared" si="23"/>
        <v>0</v>
      </c>
      <c r="G73" s="41">
        <f t="shared" si="23"/>
        <v>0</v>
      </c>
      <c r="H73" s="41">
        <f t="shared" si="23"/>
        <v>0</v>
      </c>
      <c r="I73" s="41">
        <f t="shared" si="23"/>
        <v>0</v>
      </c>
      <c r="J73" s="41">
        <f t="shared" si="23"/>
        <v>0</v>
      </c>
      <c r="K73" s="41">
        <f t="shared" si="23"/>
        <v>0</v>
      </c>
      <c r="L73" s="41">
        <f t="shared" si="23"/>
        <v>0</v>
      </c>
      <c r="M73" s="41">
        <f t="shared" si="23"/>
        <v>0</v>
      </c>
      <c r="N73" s="41">
        <f t="shared" si="23"/>
        <v>0</v>
      </c>
      <c r="O73" s="41">
        <f t="shared" si="23"/>
        <v>0</v>
      </c>
      <c r="P73" s="41">
        <f t="shared" si="23"/>
        <v>0</v>
      </c>
      <c r="Q73" s="41">
        <f t="shared" si="23"/>
        <v>0</v>
      </c>
      <c r="R73" s="41">
        <f t="shared" si="23"/>
        <v>0</v>
      </c>
      <c r="S73" s="41">
        <f t="shared" si="23"/>
        <v>0</v>
      </c>
      <c r="T73" s="41">
        <f t="shared" si="23"/>
        <v>0</v>
      </c>
      <c r="U73" s="41">
        <f t="shared" si="23"/>
        <v>0</v>
      </c>
      <c r="V73" s="41">
        <f t="shared" si="23"/>
        <v>0</v>
      </c>
      <c r="W73" s="41">
        <f t="shared" si="23"/>
        <v>0</v>
      </c>
      <c r="X73" s="41">
        <f t="shared" si="23"/>
        <v>0</v>
      </c>
      <c r="Y73" s="41">
        <f t="shared" si="23"/>
        <v>0</v>
      </c>
      <c r="Z73" s="41">
        <f t="shared" si="23"/>
        <v>0</v>
      </c>
      <c r="AA73" s="41">
        <f t="shared" si="23"/>
        <v>0</v>
      </c>
      <c r="AB73" s="41">
        <f t="shared" si="23"/>
        <v>0</v>
      </c>
      <c r="AC73" s="41">
        <f t="shared" si="23"/>
        <v>0</v>
      </c>
      <c r="AD73" s="41">
        <f t="shared" si="23"/>
        <v>0</v>
      </c>
      <c r="AE73" s="41">
        <f t="shared" si="23"/>
        <v>0</v>
      </c>
      <c r="AF73" s="41">
        <f t="shared" si="23"/>
        <v>0</v>
      </c>
      <c r="AG73" s="41">
        <f t="shared" si="23"/>
        <v>0</v>
      </c>
      <c r="AH73" s="41">
        <f t="shared" si="23"/>
        <v>0</v>
      </c>
      <c r="AI73" s="41">
        <f t="shared" si="23"/>
        <v>0</v>
      </c>
      <c r="AJ73" s="41">
        <f t="shared" si="23"/>
        <v>0</v>
      </c>
      <c r="AK73" s="41">
        <f t="shared" ref="AK73:BP73" si="24">SUM(AK74,AK77)</f>
        <v>6.78</v>
      </c>
      <c r="AL73" s="41">
        <f t="shared" si="24"/>
        <v>0</v>
      </c>
      <c r="AM73" s="41">
        <f t="shared" si="24"/>
        <v>1.675</v>
      </c>
      <c r="AN73" s="41">
        <f t="shared" si="24"/>
        <v>0</v>
      </c>
      <c r="AO73" s="41">
        <f t="shared" si="24"/>
        <v>0</v>
      </c>
      <c r="AP73" s="41">
        <f t="shared" si="24"/>
        <v>0</v>
      </c>
      <c r="AQ73" s="41">
        <f t="shared" si="24"/>
        <v>0</v>
      </c>
      <c r="AR73" s="41">
        <f t="shared" si="24"/>
        <v>0</v>
      </c>
      <c r="AS73" s="41">
        <f t="shared" si="24"/>
        <v>0</v>
      </c>
      <c r="AT73" s="41">
        <f t="shared" si="24"/>
        <v>0</v>
      </c>
      <c r="AU73" s="41">
        <f t="shared" si="24"/>
        <v>0</v>
      </c>
      <c r="AV73" s="41">
        <f t="shared" si="24"/>
        <v>0</v>
      </c>
      <c r="AW73" s="41">
        <f t="shared" si="24"/>
        <v>0</v>
      </c>
      <c r="AX73" s="41">
        <f t="shared" si="24"/>
        <v>0</v>
      </c>
      <c r="AY73" s="41">
        <f t="shared" si="24"/>
        <v>0</v>
      </c>
      <c r="AZ73" s="41">
        <f t="shared" si="24"/>
        <v>0</v>
      </c>
      <c r="BA73" s="41">
        <f t="shared" si="24"/>
        <v>0</v>
      </c>
      <c r="BB73" s="41">
        <f t="shared" si="24"/>
        <v>0</v>
      </c>
      <c r="BC73" s="41">
        <f t="shared" si="24"/>
        <v>0</v>
      </c>
      <c r="BD73" s="41">
        <f t="shared" si="24"/>
        <v>0</v>
      </c>
      <c r="BE73" s="41">
        <f t="shared" si="24"/>
        <v>0</v>
      </c>
      <c r="BF73" s="41">
        <f t="shared" si="24"/>
        <v>0</v>
      </c>
      <c r="BG73" s="41">
        <f t="shared" si="24"/>
        <v>0</v>
      </c>
      <c r="BH73" s="41">
        <f t="shared" si="24"/>
        <v>0</v>
      </c>
      <c r="BI73" s="41">
        <f t="shared" si="24"/>
        <v>0</v>
      </c>
      <c r="BJ73" s="41">
        <f t="shared" si="24"/>
        <v>0</v>
      </c>
      <c r="BK73" s="41">
        <f t="shared" si="24"/>
        <v>0</v>
      </c>
      <c r="BL73" s="41">
        <f t="shared" si="24"/>
        <v>0</v>
      </c>
      <c r="BM73" s="41">
        <f t="shared" si="24"/>
        <v>0</v>
      </c>
      <c r="BN73" s="41">
        <f t="shared" si="24"/>
        <v>0</v>
      </c>
      <c r="BO73" s="41">
        <f t="shared" si="24"/>
        <v>0</v>
      </c>
      <c r="BP73" s="41">
        <f t="shared" si="24"/>
        <v>0</v>
      </c>
      <c r="BQ73" s="41">
        <f t="shared" ref="BQ73:CV73" si="25">SUM(BQ74,BQ77)</f>
        <v>0</v>
      </c>
      <c r="BR73" s="41">
        <f t="shared" si="25"/>
        <v>0</v>
      </c>
      <c r="BS73" s="41">
        <f t="shared" si="25"/>
        <v>0</v>
      </c>
      <c r="BT73" s="41">
        <f t="shared" si="25"/>
        <v>0</v>
      </c>
      <c r="BU73" s="41">
        <f t="shared" si="25"/>
        <v>0</v>
      </c>
      <c r="BV73" s="41">
        <f t="shared" si="25"/>
        <v>0</v>
      </c>
      <c r="BW73" s="41">
        <f t="shared" si="25"/>
        <v>0</v>
      </c>
      <c r="BX73" s="41">
        <f t="shared" si="25"/>
        <v>0</v>
      </c>
      <c r="BY73" s="41">
        <f t="shared" si="25"/>
        <v>5</v>
      </c>
      <c r="BZ73" s="41">
        <f t="shared" si="25"/>
        <v>0</v>
      </c>
      <c r="CA73" s="41">
        <f t="shared" si="25"/>
        <v>0</v>
      </c>
      <c r="CB73" s="41">
        <f t="shared" si="25"/>
        <v>0</v>
      </c>
      <c r="CC73" s="41">
        <f t="shared" si="25"/>
        <v>0</v>
      </c>
      <c r="CD73" s="41">
        <f t="shared" si="25"/>
        <v>0</v>
      </c>
      <c r="CE73" s="41">
        <f t="shared" si="25"/>
        <v>0</v>
      </c>
      <c r="CF73" s="41">
        <f t="shared" si="25"/>
        <v>0</v>
      </c>
      <c r="CG73" s="41">
        <f t="shared" si="25"/>
        <v>0</v>
      </c>
      <c r="CH73" s="41">
        <f t="shared" si="25"/>
        <v>0</v>
      </c>
      <c r="CI73" s="41">
        <f t="shared" si="25"/>
        <v>0</v>
      </c>
      <c r="CJ73" s="41">
        <f t="shared" si="25"/>
        <v>0</v>
      </c>
      <c r="CK73" s="41">
        <f t="shared" si="25"/>
        <v>0</v>
      </c>
      <c r="CL73" s="41">
        <f t="shared" si="25"/>
        <v>0</v>
      </c>
      <c r="CM73" s="41">
        <f t="shared" si="25"/>
        <v>0</v>
      </c>
      <c r="CN73" s="41">
        <f t="shared" si="25"/>
        <v>0</v>
      </c>
      <c r="CO73" s="41">
        <f t="shared" si="25"/>
        <v>0</v>
      </c>
      <c r="CP73" s="41">
        <f t="shared" si="25"/>
        <v>0</v>
      </c>
      <c r="CQ73" s="41">
        <f t="shared" si="25"/>
        <v>0</v>
      </c>
      <c r="CR73" s="41">
        <f t="shared" si="25"/>
        <v>0</v>
      </c>
      <c r="CS73" s="41">
        <f t="shared" si="25"/>
        <v>0</v>
      </c>
      <c r="CT73" s="41">
        <f t="shared" si="25"/>
        <v>0</v>
      </c>
      <c r="CU73" s="41">
        <f t="shared" si="25"/>
        <v>0</v>
      </c>
      <c r="CV73" s="41">
        <f t="shared" si="25"/>
        <v>0</v>
      </c>
      <c r="CW73" s="41">
        <f t="shared" ref="CW73:DH73" si="26">SUM(CW74,CW77)</f>
        <v>0</v>
      </c>
      <c r="CX73" s="41">
        <f t="shared" si="26"/>
        <v>0</v>
      </c>
      <c r="CY73" s="41">
        <f t="shared" si="26"/>
        <v>0</v>
      </c>
      <c r="CZ73" s="41">
        <f t="shared" si="26"/>
        <v>0</v>
      </c>
      <c r="DA73" s="41">
        <f t="shared" si="26"/>
        <v>0</v>
      </c>
      <c r="DB73" s="41">
        <f t="shared" si="26"/>
        <v>0</v>
      </c>
      <c r="DC73" s="41">
        <f t="shared" si="26"/>
        <v>0</v>
      </c>
      <c r="DD73" s="41">
        <f t="shared" si="26"/>
        <v>0</v>
      </c>
      <c r="DE73" s="41">
        <f t="shared" si="26"/>
        <v>0</v>
      </c>
      <c r="DF73" s="41">
        <f t="shared" si="26"/>
        <v>0</v>
      </c>
      <c r="DG73" s="41">
        <f t="shared" si="26"/>
        <v>0</v>
      </c>
      <c r="DH73" s="41">
        <f t="shared" si="26"/>
        <v>0</v>
      </c>
    </row>
    <row r="74" spans="1:112" ht="93.75">
      <c r="A74" s="21"/>
      <c r="B74" s="33" t="s">
        <v>219</v>
      </c>
      <c r="C74" s="34" t="s">
        <v>220</v>
      </c>
      <c r="D74" s="35" t="s">
        <v>174</v>
      </c>
      <c r="E74" s="35">
        <f t="shared" ref="E74:AJ74" si="27">SUM(E75:E76)</f>
        <v>0</v>
      </c>
      <c r="F74" s="35">
        <f t="shared" si="27"/>
        <v>0</v>
      </c>
      <c r="G74" s="35">
        <f t="shared" si="27"/>
        <v>0</v>
      </c>
      <c r="H74" s="35">
        <f t="shared" si="27"/>
        <v>0</v>
      </c>
      <c r="I74" s="35">
        <f t="shared" si="27"/>
        <v>0</v>
      </c>
      <c r="J74" s="35">
        <f t="shared" si="27"/>
        <v>0</v>
      </c>
      <c r="K74" s="35">
        <f t="shared" si="27"/>
        <v>0</v>
      </c>
      <c r="L74" s="35">
        <f t="shared" si="27"/>
        <v>0</v>
      </c>
      <c r="M74" s="35">
        <f t="shared" si="27"/>
        <v>0</v>
      </c>
      <c r="N74" s="35">
        <f t="shared" si="27"/>
        <v>0</v>
      </c>
      <c r="O74" s="35">
        <f t="shared" si="27"/>
        <v>0</v>
      </c>
      <c r="P74" s="35">
        <f t="shared" si="27"/>
        <v>0</v>
      </c>
      <c r="Q74" s="35">
        <f t="shared" si="27"/>
        <v>0</v>
      </c>
      <c r="R74" s="35">
        <f t="shared" si="27"/>
        <v>0</v>
      </c>
      <c r="S74" s="35">
        <f t="shared" si="27"/>
        <v>0</v>
      </c>
      <c r="T74" s="35">
        <f t="shared" si="27"/>
        <v>0</v>
      </c>
      <c r="U74" s="35">
        <f t="shared" si="27"/>
        <v>0</v>
      </c>
      <c r="V74" s="35">
        <f t="shared" si="27"/>
        <v>0</v>
      </c>
      <c r="W74" s="35">
        <f t="shared" si="27"/>
        <v>0</v>
      </c>
      <c r="X74" s="35">
        <f t="shared" si="27"/>
        <v>0</v>
      </c>
      <c r="Y74" s="35">
        <f t="shared" si="27"/>
        <v>0</v>
      </c>
      <c r="Z74" s="35">
        <f t="shared" si="27"/>
        <v>0</v>
      </c>
      <c r="AA74" s="35">
        <f t="shared" si="27"/>
        <v>0</v>
      </c>
      <c r="AB74" s="35">
        <f t="shared" si="27"/>
        <v>0</v>
      </c>
      <c r="AC74" s="35">
        <f t="shared" si="27"/>
        <v>0</v>
      </c>
      <c r="AD74" s="35">
        <f t="shared" si="27"/>
        <v>0</v>
      </c>
      <c r="AE74" s="35">
        <f t="shared" si="27"/>
        <v>0</v>
      </c>
      <c r="AF74" s="35">
        <f t="shared" si="27"/>
        <v>0</v>
      </c>
      <c r="AG74" s="35">
        <f t="shared" si="27"/>
        <v>0</v>
      </c>
      <c r="AH74" s="35">
        <f t="shared" si="27"/>
        <v>0</v>
      </c>
      <c r="AI74" s="35">
        <f t="shared" si="27"/>
        <v>0</v>
      </c>
      <c r="AJ74" s="35">
        <f t="shared" si="27"/>
        <v>0</v>
      </c>
      <c r="AK74" s="35">
        <f t="shared" ref="AK74:BP74" si="28">SUM(AK75:AK76)</f>
        <v>6.78</v>
      </c>
      <c r="AL74" s="35">
        <f t="shared" si="28"/>
        <v>0</v>
      </c>
      <c r="AM74" s="35">
        <f t="shared" si="28"/>
        <v>1.675</v>
      </c>
      <c r="AN74" s="35">
        <f t="shared" si="28"/>
        <v>0</v>
      </c>
      <c r="AO74" s="35">
        <f t="shared" si="28"/>
        <v>0</v>
      </c>
      <c r="AP74" s="35">
        <f t="shared" si="28"/>
        <v>0</v>
      </c>
      <c r="AQ74" s="35">
        <f t="shared" si="28"/>
        <v>0</v>
      </c>
      <c r="AR74" s="35">
        <f t="shared" si="28"/>
        <v>0</v>
      </c>
      <c r="AS74" s="35">
        <f t="shared" si="28"/>
        <v>0</v>
      </c>
      <c r="AT74" s="35">
        <f t="shared" si="28"/>
        <v>0</v>
      </c>
      <c r="AU74" s="35">
        <f t="shared" si="28"/>
        <v>0</v>
      </c>
      <c r="AV74" s="35">
        <f t="shared" si="28"/>
        <v>0</v>
      </c>
      <c r="AW74" s="35">
        <f t="shared" si="28"/>
        <v>0</v>
      </c>
      <c r="AX74" s="35">
        <f t="shared" si="28"/>
        <v>0</v>
      </c>
      <c r="AY74" s="35">
        <f t="shared" si="28"/>
        <v>0</v>
      </c>
      <c r="AZ74" s="35">
        <f t="shared" si="28"/>
        <v>0</v>
      </c>
      <c r="BA74" s="35">
        <f t="shared" si="28"/>
        <v>0</v>
      </c>
      <c r="BB74" s="35">
        <f t="shared" si="28"/>
        <v>0</v>
      </c>
      <c r="BC74" s="35">
        <f t="shared" si="28"/>
        <v>0</v>
      </c>
      <c r="BD74" s="35">
        <f t="shared" si="28"/>
        <v>0</v>
      </c>
      <c r="BE74" s="35">
        <f t="shared" si="28"/>
        <v>0</v>
      </c>
      <c r="BF74" s="35">
        <f t="shared" si="28"/>
        <v>0</v>
      </c>
      <c r="BG74" s="35">
        <f t="shared" si="28"/>
        <v>0</v>
      </c>
      <c r="BH74" s="35">
        <f t="shared" si="28"/>
        <v>0</v>
      </c>
      <c r="BI74" s="35">
        <f t="shared" si="28"/>
        <v>0</v>
      </c>
      <c r="BJ74" s="35">
        <f t="shared" si="28"/>
        <v>0</v>
      </c>
      <c r="BK74" s="35">
        <f t="shared" si="28"/>
        <v>0</v>
      </c>
      <c r="BL74" s="35">
        <f t="shared" si="28"/>
        <v>0</v>
      </c>
      <c r="BM74" s="35">
        <f t="shared" si="28"/>
        <v>0</v>
      </c>
      <c r="BN74" s="35">
        <f t="shared" si="28"/>
        <v>0</v>
      </c>
      <c r="BO74" s="35">
        <f t="shared" si="28"/>
        <v>0</v>
      </c>
      <c r="BP74" s="35">
        <f t="shared" si="28"/>
        <v>0</v>
      </c>
      <c r="BQ74" s="35">
        <f t="shared" ref="BQ74:CV74" si="29">SUM(BQ75:BQ76)</f>
        <v>0</v>
      </c>
      <c r="BR74" s="35">
        <f t="shared" si="29"/>
        <v>0</v>
      </c>
      <c r="BS74" s="35">
        <f t="shared" si="29"/>
        <v>0</v>
      </c>
      <c r="BT74" s="35">
        <f t="shared" si="29"/>
        <v>0</v>
      </c>
      <c r="BU74" s="35">
        <f t="shared" si="29"/>
        <v>0</v>
      </c>
      <c r="BV74" s="35">
        <f t="shared" si="29"/>
        <v>0</v>
      </c>
      <c r="BW74" s="35">
        <f t="shared" si="29"/>
        <v>0</v>
      </c>
      <c r="BX74" s="35">
        <f t="shared" si="29"/>
        <v>0</v>
      </c>
      <c r="BY74" s="35">
        <f t="shared" si="29"/>
        <v>5</v>
      </c>
      <c r="BZ74" s="35">
        <f t="shared" si="29"/>
        <v>0</v>
      </c>
      <c r="CA74" s="35">
        <f t="shared" si="29"/>
        <v>0</v>
      </c>
      <c r="CB74" s="35">
        <f t="shared" si="29"/>
        <v>0</v>
      </c>
      <c r="CC74" s="35">
        <f t="shared" si="29"/>
        <v>0</v>
      </c>
      <c r="CD74" s="35">
        <f t="shared" si="29"/>
        <v>0</v>
      </c>
      <c r="CE74" s="35">
        <f t="shared" si="29"/>
        <v>0</v>
      </c>
      <c r="CF74" s="35">
        <f t="shared" si="29"/>
        <v>0</v>
      </c>
      <c r="CG74" s="35">
        <f t="shared" si="29"/>
        <v>0</v>
      </c>
      <c r="CH74" s="35">
        <f t="shared" si="29"/>
        <v>0</v>
      </c>
      <c r="CI74" s="35">
        <f t="shared" si="29"/>
        <v>0</v>
      </c>
      <c r="CJ74" s="35">
        <f t="shared" si="29"/>
        <v>0</v>
      </c>
      <c r="CK74" s="35">
        <f t="shared" si="29"/>
        <v>0</v>
      </c>
      <c r="CL74" s="35">
        <f t="shared" si="29"/>
        <v>0</v>
      </c>
      <c r="CM74" s="35">
        <f t="shared" si="29"/>
        <v>0</v>
      </c>
      <c r="CN74" s="35">
        <f t="shared" si="29"/>
        <v>0</v>
      </c>
      <c r="CO74" s="35">
        <f t="shared" si="29"/>
        <v>0</v>
      </c>
      <c r="CP74" s="35">
        <f t="shared" si="29"/>
        <v>0</v>
      </c>
      <c r="CQ74" s="35">
        <f t="shared" si="29"/>
        <v>0</v>
      </c>
      <c r="CR74" s="35">
        <f t="shared" si="29"/>
        <v>0</v>
      </c>
      <c r="CS74" s="35">
        <f t="shared" si="29"/>
        <v>0</v>
      </c>
      <c r="CT74" s="35">
        <f t="shared" si="29"/>
        <v>0</v>
      </c>
      <c r="CU74" s="35">
        <f t="shared" si="29"/>
        <v>0</v>
      </c>
      <c r="CV74" s="35">
        <f t="shared" si="29"/>
        <v>0</v>
      </c>
      <c r="CW74" s="35">
        <f t="shared" ref="CW74:DH74" si="30">SUM(CW75:CW76)</f>
        <v>0</v>
      </c>
      <c r="CX74" s="35">
        <f t="shared" si="30"/>
        <v>0</v>
      </c>
      <c r="CY74" s="35">
        <f t="shared" si="30"/>
        <v>0</v>
      </c>
      <c r="CZ74" s="35">
        <f t="shared" si="30"/>
        <v>0</v>
      </c>
      <c r="DA74" s="35">
        <f t="shared" si="30"/>
        <v>0</v>
      </c>
      <c r="DB74" s="35">
        <f t="shared" si="30"/>
        <v>0</v>
      </c>
      <c r="DC74" s="35">
        <f t="shared" si="30"/>
        <v>0</v>
      </c>
      <c r="DD74" s="35">
        <f t="shared" si="30"/>
        <v>0</v>
      </c>
      <c r="DE74" s="35">
        <f t="shared" si="30"/>
        <v>0</v>
      </c>
      <c r="DF74" s="35">
        <f t="shared" si="30"/>
        <v>0</v>
      </c>
      <c r="DG74" s="35">
        <f t="shared" si="30"/>
        <v>0</v>
      </c>
      <c r="DH74" s="35">
        <f t="shared" si="30"/>
        <v>0</v>
      </c>
    </row>
    <row r="75" spans="1:112" ht="56.25">
      <c r="A75" s="25" t="s">
        <v>175</v>
      </c>
      <c r="B75" s="33" t="s">
        <v>219</v>
      </c>
      <c r="C75" s="34" t="s">
        <v>221</v>
      </c>
      <c r="D75" s="43" t="s">
        <v>222</v>
      </c>
      <c r="E75" s="35">
        <v>0</v>
      </c>
      <c r="F75" s="35">
        <v>0</v>
      </c>
      <c r="G75" s="35">
        <v>0</v>
      </c>
      <c r="H75" s="35">
        <v>0</v>
      </c>
      <c r="I75" s="35">
        <v>0</v>
      </c>
      <c r="J75" s="35">
        <v>0</v>
      </c>
      <c r="K75" s="35">
        <v>0</v>
      </c>
      <c r="L75" s="35">
        <v>0</v>
      </c>
      <c r="M75" s="35">
        <v>0</v>
      </c>
      <c r="N75" s="35">
        <v>0</v>
      </c>
      <c r="O75" s="35">
        <v>0</v>
      </c>
      <c r="P75" s="35">
        <v>0</v>
      </c>
      <c r="Q75" s="35">
        <v>0</v>
      </c>
      <c r="R75" s="35">
        <v>0</v>
      </c>
      <c r="S75" s="35">
        <v>0</v>
      </c>
      <c r="T75" s="35">
        <v>0</v>
      </c>
      <c r="U75" s="35">
        <v>0</v>
      </c>
      <c r="V75" s="35">
        <v>0</v>
      </c>
      <c r="W75" s="35">
        <v>0</v>
      </c>
      <c r="X75" s="35">
        <v>0</v>
      </c>
      <c r="Y75" s="35">
        <v>0</v>
      </c>
      <c r="Z75" s="35">
        <v>0</v>
      </c>
      <c r="AA75" s="35">
        <v>0</v>
      </c>
      <c r="AB75" s="35">
        <v>0</v>
      </c>
      <c r="AC75" s="35">
        <v>0</v>
      </c>
      <c r="AD75" s="35">
        <v>0</v>
      </c>
      <c r="AE75" s="35">
        <v>0</v>
      </c>
      <c r="AF75" s="35">
        <v>0</v>
      </c>
      <c r="AG75" s="35">
        <v>0</v>
      </c>
      <c r="AH75" s="35">
        <v>0</v>
      </c>
      <c r="AI75" s="35">
        <v>0</v>
      </c>
      <c r="AJ75" s="35">
        <v>0</v>
      </c>
      <c r="AK75" s="52">
        <f>'4'!AM47</f>
        <v>6.78</v>
      </c>
      <c r="AL75" s="35">
        <v>0</v>
      </c>
      <c r="AM75" s="35">
        <f>'12'!T35</f>
        <v>1.675</v>
      </c>
      <c r="AN75" s="35">
        <v>0</v>
      </c>
      <c r="AO75" s="35">
        <v>0</v>
      </c>
      <c r="AP75" s="35">
        <v>0</v>
      </c>
      <c r="AQ75" s="35">
        <v>0</v>
      </c>
      <c r="AR75" s="35">
        <v>0</v>
      </c>
      <c r="AS75" s="35">
        <v>0</v>
      </c>
      <c r="AT75" s="35">
        <v>0</v>
      </c>
      <c r="AU75" s="35">
        <v>0</v>
      </c>
      <c r="AV75" s="35">
        <v>0</v>
      </c>
      <c r="AW75" s="35">
        <v>0</v>
      </c>
      <c r="AX75" s="35">
        <v>0</v>
      </c>
      <c r="AY75" s="35">
        <v>0</v>
      </c>
      <c r="AZ75" s="35">
        <v>0</v>
      </c>
      <c r="BA75" s="35">
        <v>0</v>
      </c>
      <c r="BB75" s="35">
        <v>0</v>
      </c>
      <c r="BC75" s="35">
        <v>0</v>
      </c>
      <c r="BD75" s="35">
        <v>0</v>
      </c>
      <c r="BE75" s="35">
        <v>0</v>
      </c>
      <c r="BF75" s="35">
        <v>0</v>
      </c>
      <c r="BG75" s="35">
        <v>0</v>
      </c>
      <c r="BH75" s="35">
        <v>0</v>
      </c>
      <c r="BI75" s="35">
        <v>0</v>
      </c>
      <c r="BJ75" s="35">
        <v>0</v>
      </c>
      <c r="BK75" s="35">
        <v>0</v>
      </c>
      <c r="BL75" s="35">
        <v>0</v>
      </c>
      <c r="BM75" s="35">
        <v>0</v>
      </c>
      <c r="BN75" s="35">
        <v>0</v>
      </c>
      <c r="BO75" s="35">
        <v>0</v>
      </c>
      <c r="BP75" s="35">
        <v>0</v>
      </c>
      <c r="BQ75" s="35">
        <v>0</v>
      </c>
      <c r="BR75" s="35">
        <v>0</v>
      </c>
      <c r="BS75" s="35">
        <v>0</v>
      </c>
      <c r="BT75" s="35">
        <v>0</v>
      </c>
      <c r="BU75" s="35">
        <v>0</v>
      </c>
      <c r="BV75" s="35">
        <v>0</v>
      </c>
      <c r="BW75" s="35">
        <v>0</v>
      </c>
      <c r="BX75" s="35">
        <v>0</v>
      </c>
      <c r="BY75" s="35">
        <v>0</v>
      </c>
      <c r="BZ75" s="35">
        <v>0</v>
      </c>
      <c r="CA75" s="35">
        <v>0</v>
      </c>
      <c r="CB75" s="35">
        <v>0</v>
      </c>
      <c r="CC75" s="35">
        <v>0</v>
      </c>
      <c r="CD75" s="35">
        <v>0</v>
      </c>
      <c r="CE75" s="35">
        <v>0</v>
      </c>
      <c r="CF75" s="35">
        <v>0</v>
      </c>
      <c r="CG75" s="35">
        <v>0</v>
      </c>
      <c r="CH75" s="35">
        <v>0</v>
      </c>
      <c r="CI75" s="35">
        <v>0</v>
      </c>
      <c r="CJ75" s="35">
        <v>0</v>
      </c>
      <c r="CK75" s="35">
        <v>0</v>
      </c>
      <c r="CL75" s="35">
        <v>0</v>
      </c>
      <c r="CM75" s="35">
        <v>0</v>
      </c>
      <c r="CN75" s="35">
        <v>0</v>
      </c>
      <c r="CO75" s="35">
        <v>0</v>
      </c>
      <c r="CP75" s="35">
        <v>0</v>
      </c>
      <c r="CQ75" s="35" t="s">
        <v>193</v>
      </c>
      <c r="CR75" s="35" t="s">
        <v>193</v>
      </c>
      <c r="CS75" s="35">
        <v>0</v>
      </c>
      <c r="CT75" s="35">
        <v>0</v>
      </c>
      <c r="CU75" s="35">
        <v>0</v>
      </c>
      <c r="CV75" s="35">
        <v>0</v>
      </c>
      <c r="CW75" s="35">
        <v>0</v>
      </c>
      <c r="CX75" s="35">
        <v>0</v>
      </c>
      <c r="CY75" s="35">
        <v>0</v>
      </c>
      <c r="CZ75" s="35">
        <v>0</v>
      </c>
      <c r="DA75" s="35">
        <v>0</v>
      </c>
      <c r="DB75" s="35">
        <v>0</v>
      </c>
      <c r="DC75" s="35">
        <v>0</v>
      </c>
      <c r="DD75" s="35">
        <v>0</v>
      </c>
      <c r="DE75" s="35">
        <v>0</v>
      </c>
      <c r="DF75" s="35">
        <v>0</v>
      </c>
      <c r="DG75" s="35">
        <v>0</v>
      </c>
      <c r="DH75" s="35">
        <v>0</v>
      </c>
    </row>
    <row r="76" spans="1:112" ht="37.5">
      <c r="A76" s="25" t="s">
        <v>175</v>
      </c>
      <c r="B76" s="33" t="s">
        <v>219</v>
      </c>
      <c r="C76" s="34" t="s">
        <v>223</v>
      </c>
      <c r="D76" s="43" t="s">
        <v>224</v>
      </c>
      <c r="E76" s="35">
        <v>0</v>
      </c>
      <c r="F76" s="35">
        <v>0</v>
      </c>
      <c r="G76" s="35">
        <v>0</v>
      </c>
      <c r="H76" s="35">
        <v>0</v>
      </c>
      <c r="I76" s="35">
        <v>0</v>
      </c>
      <c r="J76" s="35">
        <v>0</v>
      </c>
      <c r="K76" s="35">
        <v>0</v>
      </c>
      <c r="L76" s="35">
        <v>0</v>
      </c>
      <c r="M76" s="35">
        <v>0</v>
      </c>
      <c r="N76" s="35">
        <v>0</v>
      </c>
      <c r="O76" s="35">
        <v>0</v>
      </c>
      <c r="P76" s="35">
        <v>0</v>
      </c>
      <c r="Q76" s="35">
        <v>0</v>
      </c>
      <c r="R76" s="35">
        <v>0</v>
      </c>
      <c r="S76" s="35">
        <v>0</v>
      </c>
      <c r="T76" s="35">
        <v>0</v>
      </c>
      <c r="U76" s="35">
        <v>0</v>
      </c>
      <c r="V76" s="35">
        <v>0</v>
      </c>
      <c r="W76" s="35">
        <v>0</v>
      </c>
      <c r="X76" s="35">
        <v>0</v>
      </c>
      <c r="Y76" s="35">
        <v>0</v>
      </c>
      <c r="Z76" s="35">
        <v>0</v>
      </c>
      <c r="AA76" s="35">
        <v>0</v>
      </c>
      <c r="AB76" s="35">
        <v>0</v>
      </c>
      <c r="AC76" s="35">
        <v>0</v>
      </c>
      <c r="AD76" s="35">
        <v>0</v>
      </c>
      <c r="AE76" s="35">
        <v>0</v>
      </c>
      <c r="AF76" s="35">
        <v>0</v>
      </c>
      <c r="AG76" s="35">
        <v>0</v>
      </c>
      <c r="AH76" s="35">
        <v>0</v>
      </c>
      <c r="AI76" s="35">
        <v>0</v>
      </c>
      <c r="AJ76" s="35">
        <v>0</v>
      </c>
      <c r="AK76" s="35">
        <v>0</v>
      </c>
      <c r="AL76" s="35">
        <v>0</v>
      </c>
      <c r="AM76" s="35">
        <v>0</v>
      </c>
      <c r="AN76" s="35">
        <v>0</v>
      </c>
      <c r="AO76" s="35">
        <v>0</v>
      </c>
      <c r="AP76" s="35">
        <v>0</v>
      </c>
      <c r="AQ76" s="35">
        <v>0</v>
      </c>
      <c r="AR76" s="35">
        <v>0</v>
      </c>
      <c r="AS76" s="35">
        <v>0</v>
      </c>
      <c r="AT76" s="35">
        <v>0</v>
      </c>
      <c r="AU76" s="35">
        <v>0</v>
      </c>
      <c r="AV76" s="35">
        <v>0</v>
      </c>
      <c r="AW76" s="35">
        <v>0</v>
      </c>
      <c r="AX76" s="35">
        <v>0</v>
      </c>
      <c r="AY76" s="35">
        <v>0</v>
      </c>
      <c r="AZ76" s="35">
        <v>0</v>
      </c>
      <c r="BA76" s="35">
        <v>0</v>
      </c>
      <c r="BB76" s="35">
        <v>0</v>
      </c>
      <c r="BC76" s="35">
        <v>0</v>
      </c>
      <c r="BD76" s="35">
        <v>0</v>
      </c>
      <c r="BE76" s="35">
        <v>0</v>
      </c>
      <c r="BF76" s="35">
        <v>0</v>
      </c>
      <c r="BG76" s="35">
        <v>0</v>
      </c>
      <c r="BH76" s="35">
        <v>0</v>
      </c>
      <c r="BI76" s="35">
        <v>0</v>
      </c>
      <c r="BJ76" s="35">
        <v>0</v>
      </c>
      <c r="BK76" s="35">
        <v>0</v>
      </c>
      <c r="BL76" s="35">
        <v>0</v>
      </c>
      <c r="BM76" s="35">
        <v>0</v>
      </c>
      <c r="BN76" s="35">
        <v>0</v>
      </c>
      <c r="BO76" s="35">
        <v>0</v>
      </c>
      <c r="BP76" s="35">
        <v>0</v>
      </c>
      <c r="BQ76" s="35">
        <v>0</v>
      </c>
      <c r="BR76" s="35">
        <v>0</v>
      </c>
      <c r="BS76" s="35">
        <v>0</v>
      </c>
      <c r="BT76" s="35">
        <v>0</v>
      </c>
      <c r="BU76" s="35">
        <v>0</v>
      </c>
      <c r="BV76" s="35">
        <v>0</v>
      </c>
      <c r="BW76" s="35">
        <v>0</v>
      </c>
      <c r="BX76" s="35">
        <v>0</v>
      </c>
      <c r="BY76" s="52">
        <f>'4'!AQ48</f>
        <v>5</v>
      </c>
      <c r="BZ76" s="35">
        <v>0</v>
      </c>
      <c r="CA76" s="35">
        <v>0</v>
      </c>
      <c r="CB76" s="35">
        <v>0</v>
      </c>
      <c r="CC76" s="35">
        <v>0</v>
      </c>
      <c r="CD76" s="35">
        <v>0</v>
      </c>
      <c r="CE76" s="35">
        <v>0</v>
      </c>
      <c r="CF76" s="35">
        <v>0</v>
      </c>
      <c r="CG76" s="35">
        <v>0</v>
      </c>
      <c r="CH76" s="35">
        <v>0</v>
      </c>
      <c r="CI76" s="35">
        <v>0</v>
      </c>
      <c r="CJ76" s="35">
        <v>0</v>
      </c>
      <c r="CK76" s="35">
        <v>0</v>
      </c>
      <c r="CL76" s="35">
        <v>0</v>
      </c>
      <c r="CM76" s="35">
        <v>0</v>
      </c>
      <c r="CN76" s="35">
        <v>0</v>
      </c>
      <c r="CO76" s="35">
        <v>0</v>
      </c>
      <c r="CP76" s="35">
        <v>0</v>
      </c>
      <c r="CQ76" s="35" t="s">
        <v>193</v>
      </c>
      <c r="CR76" s="35" t="s">
        <v>193</v>
      </c>
      <c r="CS76" s="35">
        <v>0</v>
      </c>
      <c r="CT76" s="35">
        <v>0</v>
      </c>
      <c r="CU76" s="35">
        <v>0</v>
      </c>
      <c r="CV76" s="35">
        <v>0</v>
      </c>
      <c r="CW76" s="35">
        <v>0</v>
      </c>
      <c r="CX76" s="35">
        <v>0</v>
      </c>
      <c r="CY76" s="35">
        <v>0</v>
      </c>
      <c r="CZ76" s="35">
        <v>0</v>
      </c>
      <c r="DA76" s="35">
        <v>0</v>
      </c>
      <c r="DB76" s="35">
        <v>0</v>
      </c>
      <c r="DC76" s="35">
        <v>0</v>
      </c>
      <c r="DD76" s="35">
        <v>0</v>
      </c>
      <c r="DE76" s="35">
        <v>0</v>
      </c>
      <c r="DF76" s="35">
        <v>0</v>
      </c>
      <c r="DG76" s="35">
        <v>0</v>
      </c>
      <c r="DH76" s="35">
        <v>0</v>
      </c>
    </row>
    <row r="77" spans="1:112" ht="93.75">
      <c r="A77" s="21"/>
      <c r="B77" s="33" t="s">
        <v>225</v>
      </c>
      <c r="C77" s="34" t="s">
        <v>226</v>
      </c>
      <c r="D77" s="35" t="s">
        <v>174</v>
      </c>
      <c r="E77" s="35">
        <f t="shared" ref="E77:AJ77" si="31">SUM(E78:E81)</f>
        <v>0</v>
      </c>
      <c r="F77" s="35">
        <f t="shared" si="31"/>
        <v>0</v>
      </c>
      <c r="G77" s="35">
        <f t="shared" si="31"/>
        <v>0</v>
      </c>
      <c r="H77" s="35">
        <f t="shared" si="31"/>
        <v>0</v>
      </c>
      <c r="I77" s="35">
        <f t="shared" si="31"/>
        <v>0</v>
      </c>
      <c r="J77" s="35">
        <f t="shared" si="31"/>
        <v>0</v>
      </c>
      <c r="K77" s="35">
        <f t="shared" si="31"/>
        <v>0</v>
      </c>
      <c r="L77" s="35">
        <f t="shared" si="31"/>
        <v>0</v>
      </c>
      <c r="M77" s="35">
        <f t="shared" si="31"/>
        <v>0</v>
      </c>
      <c r="N77" s="35">
        <f t="shared" si="31"/>
        <v>0</v>
      </c>
      <c r="O77" s="35">
        <f t="shared" si="31"/>
        <v>0</v>
      </c>
      <c r="P77" s="35">
        <f t="shared" si="31"/>
        <v>0</v>
      </c>
      <c r="Q77" s="35">
        <f t="shared" si="31"/>
        <v>0</v>
      </c>
      <c r="R77" s="35">
        <f t="shared" si="31"/>
        <v>0</v>
      </c>
      <c r="S77" s="35">
        <f t="shared" si="31"/>
        <v>0</v>
      </c>
      <c r="T77" s="35">
        <f t="shared" si="31"/>
        <v>0</v>
      </c>
      <c r="U77" s="35">
        <f t="shared" si="31"/>
        <v>0</v>
      </c>
      <c r="V77" s="35">
        <f t="shared" si="31"/>
        <v>0</v>
      </c>
      <c r="W77" s="35">
        <f t="shared" si="31"/>
        <v>0</v>
      </c>
      <c r="X77" s="35">
        <f t="shared" si="31"/>
        <v>0</v>
      </c>
      <c r="Y77" s="35">
        <f t="shared" si="31"/>
        <v>0</v>
      </c>
      <c r="Z77" s="35">
        <f t="shared" si="31"/>
        <v>0</v>
      </c>
      <c r="AA77" s="35">
        <f t="shared" si="31"/>
        <v>0</v>
      </c>
      <c r="AB77" s="35">
        <f t="shared" si="31"/>
        <v>0</v>
      </c>
      <c r="AC77" s="35">
        <f t="shared" si="31"/>
        <v>0</v>
      </c>
      <c r="AD77" s="35">
        <f t="shared" si="31"/>
        <v>0</v>
      </c>
      <c r="AE77" s="35">
        <f t="shared" si="31"/>
        <v>0</v>
      </c>
      <c r="AF77" s="35">
        <f t="shared" si="31"/>
        <v>0</v>
      </c>
      <c r="AG77" s="35">
        <f t="shared" si="31"/>
        <v>0</v>
      </c>
      <c r="AH77" s="35">
        <f t="shared" si="31"/>
        <v>0</v>
      </c>
      <c r="AI77" s="35">
        <f t="shared" si="31"/>
        <v>0</v>
      </c>
      <c r="AJ77" s="35">
        <f t="shared" si="31"/>
        <v>0</v>
      </c>
      <c r="AK77" s="35">
        <f t="shared" ref="AK77:BP77" si="32">SUM(AK78:AK81)</f>
        <v>0</v>
      </c>
      <c r="AL77" s="35">
        <f t="shared" si="32"/>
        <v>0</v>
      </c>
      <c r="AM77" s="35">
        <f t="shared" si="32"/>
        <v>0</v>
      </c>
      <c r="AN77" s="35">
        <f t="shared" si="32"/>
        <v>0</v>
      </c>
      <c r="AO77" s="35">
        <f t="shared" si="32"/>
        <v>0</v>
      </c>
      <c r="AP77" s="35">
        <f t="shared" si="32"/>
        <v>0</v>
      </c>
      <c r="AQ77" s="35">
        <f t="shared" si="32"/>
        <v>0</v>
      </c>
      <c r="AR77" s="35">
        <f t="shared" si="32"/>
        <v>0</v>
      </c>
      <c r="AS77" s="35">
        <f t="shared" si="32"/>
        <v>0</v>
      </c>
      <c r="AT77" s="35">
        <f t="shared" si="32"/>
        <v>0</v>
      </c>
      <c r="AU77" s="35">
        <f t="shared" si="32"/>
        <v>0</v>
      </c>
      <c r="AV77" s="35">
        <f t="shared" si="32"/>
        <v>0</v>
      </c>
      <c r="AW77" s="35">
        <f t="shared" si="32"/>
        <v>0</v>
      </c>
      <c r="AX77" s="35">
        <f t="shared" si="32"/>
        <v>0</v>
      </c>
      <c r="AY77" s="35">
        <f t="shared" si="32"/>
        <v>0</v>
      </c>
      <c r="AZ77" s="35">
        <f t="shared" si="32"/>
        <v>0</v>
      </c>
      <c r="BA77" s="35">
        <f t="shared" si="32"/>
        <v>0</v>
      </c>
      <c r="BB77" s="35">
        <f t="shared" si="32"/>
        <v>0</v>
      </c>
      <c r="BC77" s="35">
        <f t="shared" si="32"/>
        <v>0</v>
      </c>
      <c r="BD77" s="35">
        <f t="shared" si="32"/>
        <v>0</v>
      </c>
      <c r="BE77" s="35">
        <f t="shared" si="32"/>
        <v>0</v>
      </c>
      <c r="BF77" s="35">
        <f t="shared" si="32"/>
        <v>0</v>
      </c>
      <c r="BG77" s="35">
        <f t="shared" si="32"/>
        <v>0</v>
      </c>
      <c r="BH77" s="35">
        <f t="shared" si="32"/>
        <v>0</v>
      </c>
      <c r="BI77" s="35">
        <f t="shared" si="32"/>
        <v>0</v>
      </c>
      <c r="BJ77" s="35">
        <f t="shared" si="32"/>
        <v>0</v>
      </c>
      <c r="BK77" s="35">
        <f t="shared" si="32"/>
        <v>0</v>
      </c>
      <c r="BL77" s="35">
        <f t="shared" si="32"/>
        <v>0</v>
      </c>
      <c r="BM77" s="35">
        <f t="shared" si="32"/>
        <v>0</v>
      </c>
      <c r="BN77" s="35">
        <f t="shared" si="32"/>
        <v>0</v>
      </c>
      <c r="BO77" s="35">
        <f t="shared" si="32"/>
        <v>0</v>
      </c>
      <c r="BP77" s="35">
        <f t="shared" si="32"/>
        <v>0</v>
      </c>
      <c r="BQ77" s="35">
        <f t="shared" ref="BQ77:CV77" si="33">SUM(BQ78:BQ81)</f>
        <v>0</v>
      </c>
      <c r="BR77" s="35">
        <f t="shared" si="33"/>
        <v>0</v>
      </c>
      <c r="BS77" s="35">
        <f t="shared" si="33"/>
        <v>0</v>
      </c>
      <c r="BT77" s="35">
        <f t="shared" si="33"/>
        <v>0</v>
      </c>
      <c r="BU77" s="35">
        <f t="shared" si="33"/>
        <v>0</v>
      </c>
      <c r="BV77" s="35">
        <f t="shared" si="33"/>
        <v>0</v>
      </c>
      <c r="BW77" s="35">
        <f t="shared" si="33"/>
        <v>0</v>
      </c>
      <c r="BX77" s="35">
        <f t="shared" si="33"/>
        <v>0</v>
      </c>
      <c r="BY77" s="35">
        <f t="shared" si="33"/>
        <v>0</v>
      </c>
      <c r="BZ77" s="35">
        <f t="shared" si="33"/>
        <v>0</v>
      </c>
      <c r="CA77" s="35">
        <f t="shared" si="33"/>
        <v>0</v>
      </c>
      <c r="CB77" s="35">
        <f t="shared" si="33"/>
        <v>0</v>
      </c>
      <c r="CC77" s="35">
        <f t="shared" si="33"/>
        <v>0</v>
      </c>
      <c r="CD77" s="35">
        <f t="shared" si="33"/>
        <v>0</v>
      </c>
      <c r="CE77" s="35">
        <f t="shared" si="33"/>
        <v>0</v>
      </c>
      <c r="CF77" s="35">
        <f t="shared" si="33"/>
        <v>0</v>
      </c>
      <c r="CG77" s="35">
        <f t="shared" si="33"/>
        <v>0</v>
      </c>
      <c r="CH77" s="35">
        <f t="shared" si="33"/>
        <v>0</v>
      </c>
      <c r="CI77" s="35">
        <f t="shared" si="33"/>
        <v>0</v>
      </c>
      <c r="CJ77" s="35">
        <f t="shared" si="33"/>
        <v>0</v>
      </c>
      <c r="CK77" s="35">
        <f t="shared" si="33"/>
        <v>0</v>
      </c>
      <c r="CL77" s="35">
        <f t="shared" si="33"/>
        <v>0</v>
      </c>
      <c r="CM77" s="35">
        <f t="shared" si="33"/>
        <v>0</v>
      </c>
      <c r="CN77" s="35">
        <f t="shared" si="33"/>
        <v>0</v>
      </c>
      <c r="CO77" s="35">
        <f t="shared" si="33"/>
        <v>0</v>
      </c>
      <c r="CP77" s="35">
        <f t="shared" si="33"/>
        <v>0</v>
      </c>
      <c r="CQ77" s="35">
        <f t="shared" si="33"/>
        <v>0</v>
      </c>
      <c r="CR77" s="35">
        <f t="shared" si="33"/>
        <v>0</v>
      </c>
      <c r="CS77" s="35">
        <f t="shared" si="33"/>
        <v>0</v>
      </c>
      <c r="CT77" s="35">
        <f t="shared" si="33"/>
        <v>0</v>
      </c>
      <c r="CU77" s="35">
        <f t="shared" si="33"/>
        <v>0</v>
      </c>
      <c r="CV77" s="35">
        <f t="shared" si="33"/>
        <v>0</v>
      </c>
      <c r="CW77" s="35">
        <f t="shared" ref="CW77:DH77" si="34">SUM(CW78:CW81)</f>
        <v>0</v>
      </c>
      <c r="CX77" s="35">
        <f t="shared" si="34"/>
        <v>0</v>
      </c>
      <c r="CY77" s="35">
        <f t="shared" si="34"/>
        <v>0</v>
      </c>
      <c r="CZ77" s="35">
        <f t="shared" si="34"/>
        <v>0</v>
      </c>
      <c r="DA77" s="35">
        <f t="shared" si="34"/>
        <v>0</v>
      </c>
      <c r="DB77" s="35">
        <f t="shared" si="34"/>
        <v>0</v>
      </c>
      <c r="DC77" s="35">
        <f t="shared" si="34"/>
        <v>0</v>
      </c>
      <c r="DD77" s="35">
        <f t="shared" si="34"/>
        <v>0</v>
      </c>
      <c r="DE77" s="35">
        <f t="shared" si="34"/>
        <v>0</v>
      </c>
      <c r="DF77" s="35">
        <f t="shared" si="34"/>
        <v>0</v>
      </c>
      <c r="DG77" s="35">
        <f t="shared" si="34"/>
        <v>0</v>
      </c>
      <c r="DH77" s="35">
        <f t="shared" si="34"/>
        <v>0</v>
      </c>
    </row>
    <row r="78" spans="1:112" ht="52.15" customHeight="1">
      <c r="A78" s="25" t="s">
        <v>175</v>
      </c>
      <c r="B78" s="33" t="s">
        <v>225</v>
      </c>
      <c r="C78" s="44" t="s">
        <v>227</v>
      </c>
      <c r="D78" s="43" t="s">
        <v>228</v>
      </c>
      <c r="E78" s="35">
        <v>0</v>
      </c>
      <c r="F78" s="35">
        <v>0</v>
      </c>
      <c r="G78" s="35">
        <v>0</v>
      </c>
      <c r="H78" s="35">
        <v>0</v>
      </c>
      <c r="I78" s="35">
        <v>0</v>
      </c>
      <c r="J78" s="35">
        <v>0</v>
      </c>
      <c r="K78" s="35">
        <v>0</v>
      </c>
      <c r="L78" s="35">
        <v>0</v>
      </c>
      <c r="M78" s="35">
        <v>0</v>
      </c>
      <c r="N78" s="35">
        <v>0</v>
      </c>
      <c r="O78" s="35">
        <v>0</v>
      </c>
      <c r="P78" s="35">
        <v>0</v>
      </c>
      <c r="Q78" s="35">
        <v>0</v>
      </c>
      <c r="R78" s="35">
        <v>0</v>
      </c>
      <c r="S78" s="35">
        <v>0</v>
      </c>
      <c r="T78" s="35">
        <v>0</v>
      </c>
      <c r="U78" s="35">
        <v>0</v>
      </c>
      <c r="V78" s="35">
        <v>0</v>
      </c>
      <c r="W78" s="35">
        <v>0</v>
      </c>
      <c r="X78" s="35">
        <v>0</v>
      </c>
      <c r="Y78" s="35">
        <v>0</v>
      </c>
      <c r="Z78" s="35">
        <v>0</v>
      </c>
      <c r="AA78" s="35">
        <v>0</v>
      </c>
      <c r="AB78" s="35">
        <v>0</v>
      </c>
      <c r="AC78" s="35">
        <v>0</v>
      </c>
      <c r="AD78" s="35">
        <v>0</v>
      </c>
      <c r="AE78" s="35">
        <v>0</v>
      </c>
      <c r="AF78" s="35">
        <v>0</v>
      </c>
      <c r="AG78" s="35">
        <v>0</v>
      </c>
      <c r="AH78" s="35">
        <v>0</v>
      </c>
      <c r="AI78" s="35">
        <v>0</v>
      </c>
      <c r="AJ78" s="35">
        <v>0</v>
      </c>
      <c r="AK78" s="35">
        <v>0</v>
      </c>
      <c r="AL78" s="35">
        <v>0</v>
      </c>
      <c r="AM78" s="35">
        <v>0</v>
      </c>
      <c r="AN78" s="35">
        <v>0</v>
      </c>
      <c r="AO78" s="35">
        <v>0</v>
      </c>
      <c r="AP78" s="35">
        <v>0</v>
      </c>
      <c r="AQ78" s="35">
        <v>0</v>
      </c>
      <c r="AR78" s="35">
        <v>0</v>
      </c>
      <c r="AS78" s="35">
        <v>0</v>
      </c>
      <c r="AT78" s="35">
        <v>0</v>
      </c>
      <c r="AU78" s="35">
        <v>0</v>
      </c>
      <c r="AV78" s="35">
        <v>0</v>
      </c>
      <c r="AW78" s="35">
        <v>0</v>
      </c>
      <c r="AX78" s="35">
        <v>0</v>
      </c>
      <c r="AY78" s="35">
        <v>0</v>
      </c>
      <c r="AZ78" s="35">
        <v>0</v>
      </c>
      <c r="BA78" s="35">
        <v>0</v>
      </c>
      <c r="BB78" s="35">
        <v>0</v>
      </c>
      <c r="BC78" s="35">
        <v>0</v>
      </c>
      <c r="BD78" s="35">
        <v>0</v>
      </c>
      <c r="BE78" s="35">
        <v>0</v>
      </c>
      <c r="BF78" s="35">
        <v>0</v>
      </c>
      <c r="BG78" s="35">
        <v>0</v>
      </c>
      <c r="BH78" s="35">
        <v>0</v>
      </c>
      <c r="BI78" s="35">
        <v>0</v>
      </c>
      <c r="BJ78" s="35">
        <v>0</v>
      </c>
      <c r="BK78" s="35">
        <v>0</v>
      </c>
      <c r="BL78" s="35">
        <v>0</v>
      </c>
      <c r="BM78" s="35">
        <v>0</v>
      </c>
      <c r="BN78" s="35">
        <v>0</v>
      </c>
      <c r="BO78" s="35">
        <v>0</v>
      </c>
      <c r="BP78" s="35">
        <v>0</v>
      </c>
      <c r="BQ78" s="35">
        <v>0</v>
      </c>
      <c r="BR78" s="35">
        <v>0</v>
      </c>
      <c r="BS78" s="35">
        <v>0</v>
      </c>
      <c r="BT78" s="35">
        <v>0</v>
      </c>
      <c r="BU78" s="35">
        <v>0</v>
      </c>
      <c r="BV78" s="35">
        <v>0</v>
      </c>
      <c r="BW78" s="35">
        <v>0</v>
      </c>
      <c r="BX78" s="35">
        <v>0</v>
      </c>
      <c r="BY78" s="35">
        <v>0</v>
      </c>
      <c r="BZ78" s="35">
        <v>0</v>
      </c>
      <c r="CA78" s="35">
        <v>0</v>
      </c>
      <c r="CB78" s="35">
        <v>0</v>
      </c>
      <c r="CC78" s="35">
        <v>0</v>
      </c>
      <c r="CD78" s="35">
        <v>0</v>
      </c>
      <c r="CE78" s="35">
        <v>0</v>
      </c>
      <c r="CF78" s="35">
        <v>0</v>
      </c>
      <c r="CG78" s="35">
        <v>0</v>
      </c>
      <c r="CH78" s="35">
        <v>0</v>
      </c>
      <c r="CI78" s="35">
        <v>0</v>
      </c>
      <c r="CJ78" s="35">
        <v>0</v>
      </c>
      <c r="CK78" s="35">
        <v>0</v>
      </c>
      <c r="CL78" s="35">
        <v>0</v>
      </c>
      <c r="CM78" s="35">
        <v>0</v>
      </c>
      <c r="CN78" s="35">
        <v>0</v>
      </c>
      <c r="CO78" s="35">
        <v>0</v>
      </c>
      <c r="CP78" s="35">
        <v>0</v>
      </c>
      <c r="CQ78" s="35" t="s">
        <v>193</v>
      </c>
      <c r="CR78" s="35" t="s">
        <v>193</v>
      </c>
      <c r="CS78" s="35">
        <v>0</v>
      </c>
      <c r="CT78" s="35">
        <v>0</v>
      </c>
      <c r="CU78" s="35">
        <v>0</v>
      </c>
      <c r="CV78" s="35">
        <v>0</v>
      </c>
      <c r="CW78" s="35">
        <v>0</v>
      </c>
      <c r="CX78" s="35">
        <v>0</v>
      </c>
      <c r="CY78" s="35">
        <v>0</v>
      </c>
      <c r="CZ78" s="35">
        <v>0</v>
      </c>
      <c r="DA78" s="35">
        <v>0</v>
      </c>
      <c r="DB78" s="35">
        <v>0</v>
      </c>
      <c r="DC78" s="35">
        <v>0</v>
      </c>
      <c r="DD78" s="35">
        <v>0</v>
      </c>
      <c r="DE78" s="35">
        <v>0</v>
      </c>
      <c r="DF78" s="35">
        <v>0</v>
      </c>
      <c r="DG78" s="35">
        <v>0</v>
      </c>
      <c r="DH78" s="35">
        <v>0</v>
      </c>
    </row>
    <row r="79" spans="1:112" ht="51" customHeight="1">
      <c r="A79" s="25" t="s">
        <v>175</v>
      </c>
      <c r="B79" s="33" t="s">
        <v>225</v>
      </c>
      <c r="C79" s="44" t="s">
        <v>229</v>
      </c>
      <c r="D79" s="43" t="s">
        <v>230</v>
      </c>
      <c r="E79" s="35">
        <v>0</v>
      </c>
      <c r="F79" s="35">
        <v>0</v>
      </c>
      <c r="G79" s="35">
        <v>0</v>
      </c>
      <c r="H79" s="35">
        <v>0</v>
      </c>
      <c r="I79" s="35">
        <v>0</v>
      </c>
      <c r="J79" s="35">
        <v>0</v>
      </c>
      <c r="K79" s="35">
        <v>0</v>
      </c>
      <c r="L79" s="35">
        <v>0</v>
      </c>
      <c r="M79" s="35">
        <v>0</v>
      </c>
      <c r="N79" s="35">
        <v>0</v>
      </c>
      <c r="O79" s="35">
        <v>0</v>
      </c>
      <c r="P79" s="35">
        <v>0</v>
      </c>
      <c r="Q79" s="35">
        <v>0</v>
      </c>
      <c r="R79" s="35">
        <v>0</v>
      </c>
      <c r="S79" s="35">
        <v>0</v>
      </c>
      <c r="T79" s="35">
        <v>0</v>
      </c>
      <c r="U79" s="35">
        <v>0</v>
      </c>
      <c r="V79" s="35">
        <v>0</v>
      </c>
      <c r="W79" s="35">
        <v>0</v>
      </c>
      <c r="X79" s="35">
        <v>0</v>
      </c>
      <c r="Y79" s="35">
        <v>0</v>
      </c>
      <c r="Z79" s="35">
        <v>0</v>
      </c>
      <c r="AA79" s="35">
        <v>0</v>
      </c>
      <c r="AB79" s="35">
        <v>0</v>
      </c>
      <c r="AC79" s="35">
        <v>0</v>
      </c>
      <c r="AD79" s="35">
        <v>0</v>
      </c>
      <c r="AE79" s="35">
        <v>0</v>
      </c>
      <c r="AF79" s="35">
        <v>0</v>
      </c>
      <c r="AG79" s="35">
        <v>0</v>
      </c>
      <c r="AH79" s="35">
        <v>0</v>
      </c>
      <c r="AI79" s="35">
        <v>0</v>
      </c>
      <c r="AJ79" s="35">
        <v>0</v>
      </c>
      <c r="AK79" s="35">
        <v>0</v>
      </c>
      <c r="AL79" s="35">
        <v>0</v>
      </c>
      <c r="AM79" s="35">
        <v>0</v>
      </c>
      <c r="AN79" s="35">
        <v>0</v>
      </c>
      <c r="AO79" s="35">
        <v>0</v>
      </c>
      <c r="AP79" s="35">
        <v>0</v>
      </c>
      <c r="AQ79" s="35">
        <v>0</v>
      </c>
      <c r="AR79" s="35">
        <v>0</v>
      </c>
      <c r="AS79" s="35">
        <v>0</v>
      </c>
      <c r="AT79" s="35">
        <v>0</v>
      </c>
      <c r="AU79" s="35">
        <v>0</v>
      </c>
      <c r="AV79" s="35">
        <v>0</v>
      </c>
      <c r="AW79" s="35">
        <v>0</v>
      </c>
      <c r="AX79" s="35">
        <v>0</v>
      </c>
      <c r="AY79" s="35">
        <v>0</v>
      </c>
      <c r="AZ79" s="35">
        <v>0</v>
      </c>
      <c r="BA79" s="35">
        <v>0</v>
      </c>
      <c r="BB79" s="35">
        <v>0</v>
      </c>
      <c r="BC79" s="35">
        <v>0</v>
      </c>
      <c r="BD79" s="35">
        <v>0</v>
      </c>
      <c r="BE79" s="35">
        <v>0</v>
      </c>
      <c r="BF79" s="35">
        <v>0</v>
      </c>
      <c r="BG79" s="35">
        <v>0</v>
      </c>
      <c r="BH79" s="35">
        <v>0</v>
      </c>
      <c r="BI79" s="35">
        <v>0</v>
      </c>
      <c r="BJ79" s="35">
        <v>0</v>
      </c>
      <c r="BK79" s="35">
        <v>0</v>
      </c>
      <c r="BL79" s="35">
        <v>0</v>
      </c>
      <c r="BM79" s="35">
        <v>0</v>
      </c>
      <c r="BN79" s="35">
        <v>0</v>
      </c>
      <c r="BO79" s="35">
        <v>0</v>
      </c>
      <c r="BP79" s="35">
        <v>0</v>
      </c>
      <c r="BQ79" s="35">
        <v>0</v>
      </c>
      <c r="BR79" s="35">
        <v>0</v>
      </c>
      <c r="BS79" s="35">
        <v>0</v>
      </c>
      <c r="BT79" s="35">
        <v>0</v>
      </c>
      <c r="BU79" s="35">
        <v>0</v>
      </c>
      <c r="BV79" s="35">
        <v>0</v>
      </c>
      <c r="BW79" s="35">
        <v>0</v>
      </c>
      <c r="BX79" s="35">
        <v>0</v>
      </c>
      <c r="BY79" s="35">
        <v>0</v>
      </c>
      <c r="BZ79" s="35">
        <v>0</v>
      </c>
      <c r="CA79" s="35">
        <v>0</v>
      </c>
      <c r="CB79" s="35">
        <v>0</v>
      </c>
      <c r="CC79" s="35">
        <v>0</v>
      </c>
      <c r="CD79" s="35">
        <v>0</v>
      </c>
      <c r="CE79" s="35">
        <v>0</v>
      </c>
      <c r="CF79" s="35">
        <v>0</v>
      </c>
      <c r="CG79" s="35">
        <v>0</v>
      </c>
      <c r="CH79" s="35">
        <v>0</v>
      </c>
      <c r="CI79" s="35">
        <v>0</v>
      </c>
      <c r="CJ79" s="35">
        <v>0</v>
      </c>
      <c r="CK79" s="35">
        <v>0</v>
      </c>
      <c r="CL79" s="35">
        <v>0</v>
      </c>
      <c r="CM79" s="35">
        <v>0</v>
      </c>
      <c r="CN79" s="35">
        <v>0</v>
      </c>
      <c r="CO79" s="35">
        <v>0</v>
      </c>
      <c r="CP79" s="35">
        <v>0</v>
      </c>
      <c r="CQ79" s="35" t="s">
        <v>193</v>
      </c>
      <c r="CR79" s="35" t="s">
        <v>193</v>
      </c>
      <c r="CS79" s="35">
        <v>0</v>
      </c>
      <c r="CT79" s="35">
        <v>0</v>
      </c>
      <c r="CU79" s="35">
        <v>0</v>
      </c>
      <c r="CV79" s="35">
        <v>0</v>
      </c>
      <c r="CW79" s="35">
        <v>0</v>
      </c>
      <c r="CX79" s="35">
        <v>0</v>
      </c>
      <c r="CY79" s="35">
        <v>0</v>
      </c>
      <c r="CZ79" s="35">
        <v>0</v>
      </c>
      <c r="DA79" s="35">
        <v>0</v>
      </c>
      <c r="DB79" s="35">
        <v>0</v>
      </c>
      <c r="DC79" s="35">
        <v>0</v>
      </c>
      <c r="DD79" s="35">
        <v>0</v>
      </c>
      <c r="DE79" s="35">
        <v>0</v>
      </c>
      <c r="DF79" s="35">
        <v>0</v>
      </c>
      <c r="DG79" s="35">
        <v>0</v>
      </c>
      <c r="DH79" s="35">
        <v>0</v>
      </c>
    </row>
    <row r="80" spans="1:112" ht="26.45" hidden="1" customHeight="1">
      <c r="A80" s="25" t="s">
        <v>175</v>
      </c>
      <c r="B80" s="33" t="s">
        <v>225</v>
      </c>
      <c r="C80" s="45">
        <v>0</v>
      </c>
      <c r="D80" s="43">
        <v>0</v>
      </c>
      <c r="E80" s="35">
        <v>0</v>
      </c>
      <c r="F80" s="35">
        <v>0</v>
      </c>
      <c r="G80" s="35">
        <v>0</v>
      </c>
      <c r="H80" s="35">
        <v>0</v>
      </c>
      <c r="I80" s="35">
        <v>0</v>
      </c>
      <c r="J80" s="35">
        <v>0</v>
      </c>
      <c r="K80" s="35">
        <v>0</v>
      </c>
      <c r="L80" s="35">
        <v>0</v>
      </c>
      <c r="M80" s="35">
        <v>0</v>
      </c>
      <c r="N80" s="35">
        <v>0</v>
      </c>
      <c r="O80" s="35">
        <v>0</v>
      </c>
      <c r="P80" s="35">
        <v>0</v>
      </c>
      <c r="Q80" s="35">
        <v>0</v>
      </c>
      <c r="R80" s="35">
        <v>0</v>
      </c>
      <c r="S80" s="35">
        <v>0</v>
      </c>
      <c r="T80" s="35">
        <v>0</v>
      </c>
      <c r="U80" s="35">
        <v>0</v>
      </c>
      <c r="V80" s="35">
        <v>0</v>
      </c>
      <c r="W80" s="35">
        <v>0</v>
      </c>
      <c r="X80" s="35">
        <v>0</v>
      </c>
      <c r="Y80" s="35">
        <v>0</v>
      </c>
      <c r="Z80" s="35">
        <v>0</v>
      </c>
      <c r="AA80" s="35">
        <v>0</v>
      </c>
      <c r="AB80" s="35">
        <v>0</v>
      </c>
      <c r="AC80" s="35">
        <v>0</v>
      </c>
      <c r="AD80" s="35">
        <v>0</v>
      </c>
      <c r="AE80" s="35">
        <v>0</v>
      </c>
      <c r="AF80" s="35">
        <v>0</v>
      </c>
      <c r="AG80" s="35">
        <v>0</v>
      </c>
      <c r="AH80" s="35">
        <v>0</v>
      </c>
      <c r="AI80" s="35">
        <v>0</v>
      </c>
      <c r="AJ80" s="35">
        <v>0</v>
      </c>
      <c r="AK80" s="35">
        <v>0</v>
      </c>
      <c r="AL80" s="35">
        <v>0</v>
      </c>
      <c r="AM80" s="35">
        <v>0</v>
      </c>
      <c r="AN80" s="35">
        <v>0</v>
      </c>
      <c r="AO80" s="35">
        <v>0</v>
      </c>
      <c r="AP80" s="35">
        <v>0</v>
      </c>
      <c r="AQ80" s="35">
        <v>0</v>
      </c>
      <c r="AR80" s="35">
        <v>0</v>
      </c>
      <c r="AS80" s="35">
        <v>0</v>
      </c>
      <c r="AT80" s="35">
        <v>0</v>
      </c>
      <c r="AU80" s="35">
        <v>0</v>
      </c>
      <c r="AV80" s="35">
        <v>0</v>
      </c>
      <c r="AW80" s="35">
        <v>0</v>
      </c>
      <c r="AX80" s="35">
        <v>0</v>
      </c>
      <c r="AY80" s="35">
        <v>0</v>
      </c>
      <c r="AZ80" s="35">
        <v>0</v>
      </c>
      <c r="BA80" s="35">
        <v>0</v>
      </c>
      <c r="BB80" s="35">
        <v>0</v>
      </c>
      <c r="BC80" s="35">
        <v>0</v>
      </c>
      <c r="BD80" s="35">
        <v>0</v>
      </c>
      <c r="BE80" s="35">
        <v>0</v>
      </c>
      <c r="BF80" s="35">
        <v>0</v>
      </c>
      <c r="BG80" s="35">
        <v>0</v>
      </c>
      <c r="BH80" s="35">
        <v>0</v>
      </c>
      <c r="BI80" s="35">
        <v>0</v>
      </c>
      <c r="BJ80" s="35">
        <v>0</v>
      </c>
      <c r="BK80" s="35">
        <v>0</v>
      </c>
      <c r="BL80" s="35">
        <v>0</v>
      </c>
      <c r="BM80" s="35">
        <v>0</v>
      </c>
      <c r="BN80" s="35">
        <v>0</v>
      </c>
      <c r="BO80" s="35">
        <v>0</v>
      </c>
      <c r="BP80" s="35">
        <v>0</v>
      </c>
      <c r="BQ80" s="35">
        <v>0</v>
      </c>
      <c r="BR80" s="35">
        <v>0</v>
      </c>
      <c r="BS80" s="35">
        <v>0</v>
      </c>
      <c r="BT80" s="35">
        <v>0</v>
      </c>
      <c r="BU80" s="35">
        <v>0</v>
      </c>
      <c r="BV80" s="35">
        <v>0</v>
      </c>
      <c r="BW80" s="35">
        <v>0</v>
      </c>
      <c r="BX80" s="35">
        <v>0</v>
      </c>
      <c r="BY80" s="35">
        <v>0</v>
      </c>
      <c r="BZ80" s="35">
        <v>0</v>
      </c>
      <c r="CA80" s="35">
        <v>0</v>
      </c>
      <c r="CB80" s="35">
        <v>0</v>
      </c>
      <c r="CC80" s="35">
        <v>0</v>
      </c>
      <c r="CD80" s="35">
        <v>0</v>
      </c>
      <c r="CE80" s="35">
        <v>0</v>
      </c>
      <c r="CF80" s="35">
        <v>0</v>
      </c>
      <c r="CG80" s="35">
        <v>0</v>
      </c>
      <c r="CH80" s="35">
        <v>0</v>
      </c>
      <c r="CI80" s="35">
        <v>0</v>
      </c>
      <c r="CJ80" s="35">
        <v>0</v>
      </c>
      <c r="CK80" s="35">
        <v>0</v>
      </c>
      <c r="CL80" s="35">
        <v>0</v>
      </c>
      <c r="CM80" s="35">
        <v>0</v>
      </c>
      <c r="CN80" s="35">
        <v>0</v>
      </c>
      <c r="CO80" s="35">
        <v>0</v>
      </c>
      <c r="CP80" s="35">
        <v>0</v>
      </c>
      <c r="CQ80" s="35" t="s">
        <v>193</v>
      </c>
      <c r="CR80" s="35" t="s">
        <v>193</v>
      </c>
      <c r="CS80" s="35">
        <v>0</v>
      </c>
      <c r="CT80" s="35">
        <v>0</v>
      </c>
      <c r="CU80" s="35">
        <v>0</v>
      </c>
      <c r="CV80" s="35">
        <v>0</v>
      </c>
      <c r="CW80" s="35">
        <v>0</v>
      </c>
      <c r="CX80" s="35">
        <v>0</v>
      </c>
      <c r="CY80" s="35">
        <v>0</v>
      </c>
      <c r="CZ80" s="35">
        <v>0</v>
      </c>
      <c r="DA80" s="35">
        <v>0</v>
      </c>
      <c r="DB80" s="35">
        <v>0</v>
      </c>
      <c r="DC80" s="35">
        <v>0</v>
      </c>
      <c r="DD80" s="35">
        <v>0</v>
      </c>
      <c r="DE80" s="35">
        <v>0</v>
      </c>
      <c r="DF80" s="35">
        <v>0</v>
      </c>
      <c r="DG80" s="35">
        <v>0</v>
      </c>
      <c r="DH80" s="35">
        <v>0</v>
      </c>
    </row>
    <row r="81" spans="1:112" ht="18.75" hidden="1">
      <c r="A81" s="25" t="s">
        <v>175</v>
      </c>
      <c r="B81" s="33" t="s">
        <v>225</v>
      </c>
      <c r="C81" s="45">
        <v>0</v>
      </c>
      <c r="D81" s="43">
        <v>0</v>
      </c>
      <c r="E81" s="35">
        <v>0</v>
      </c>
      <c r="F81" s="35">
        <v>0</v>
      </c>
      <c r="G81" s="35">
        <v>0</v>
      </c>
      <c r="H81" s="35">
        <v>0</v>
      </c>
      <c r="I81" s="35">
        <v>0</v>
      </c>
      <c r="J81" s="35">
        <v>0</v>
      </c>
      <c r="K81" s="35">
        <v>0</v>
      </c>
      <c r="L81" s="35">
        <v>0</v>
      </c>
      <c r="M81" s="35">
        <v>0</v>
      </c>
      <c r="N81" s="35">
        <v>0</v>
      </c>
      <c r="O81" s="35">
        <v>0</v>
      </c>
      <c r="P81" s="35">
        <v>0</v>
      </c>
      <c r="Q81" s="35">
        <v>0</v>
      </c>
      <c r="R81" s="35">
        <v>0</v>
      </c>
      <c r="S81" s="35">
        <v>0</v>
      </c>
      <c r="T81" s="35">
        <v>0</v>
      </c>
      <c r="U81" s="35">
        <v>0</v>
      </c>
      <c r="V81" s="35">
        <v>0</v>
      </c>
      <c r="W81" s="35">
        <v>0</v>
      </c>
      <c r="X81" s="35">
        <v>0</v>
      </c>
      <c r="Y81" s="35">
        <v>0</v>
      </c>
      <c r="Z81" s="35">
        <v>0</v>
      </c>
      <c r="AA81" s="35">
        <v>0</v>
      </c>
      <c r="AB81" s="35">
        <v>0</v>
      </c>
      <c r="AC81" s="35">
        <v>0</v>
      </c>
      <c r="AD81" s="35">
        <v>0</v>
      </c>
      <c r="AE81" s="35">
        <v>0</v>
      </c>
      <c r="AF81" s="35">
        <v>0</v>
      </c>
      <c r="AG81" s="35">
        <v>0</v>
      </c>
      <c r="AH81" s="35">
        <v>0</v>
      </c>
      <c r="AI81" s="35">
        <v>0</v>
      </c>
      <c r="AJ81" s="35">
        <v>0</v>
      </c>
      <c r="AK81" s="35">
        <v>0</v>
      </c>
      <c r="AL81" s="35">
        <v>0</v>
      </c>
      <c r="AM81" s="35">
        <v>0</v>
      </c>
      <c r="AN81" s="35">
        <v>0</v>
      </c>
      <c r="AO81" s="35">
        <v>0</v>
      </c>
      <c r="AP81" s="35">
        <v>0</v>
      </c>
      <c r="AQ81" s="35">
        <v>0</v>
      </c>
      <c r="AR81" s="35">
        <v>0</v>
      </c>
      <c r="AS81" s="35">
        <v>0</v>
      </c>
      <c r="AT81" s="35">
        <v>0</v>
      </c>
      <c r="AU81" s="35">
        <v>0</v>
      </c>
      <c r="AV81" s="35">
        <v>0</v>
      </c>
      <c r="AW81" s="35">
        <v>0</v>
      </c>
      <c r="AX81" s="35">
        <v>0</v>
      </c>
      <c r="AY81" s="35">
        <v>0</v>
      </c>
      <c r="AZ81" s="35">
        <v>0</v>
      </c>
      <c r="BA81" s="35">
        <v>0</v>
      </c>
      <c r="BB81" s="35">
        <v>0</v>
      </c>
      <c r="BC81" s="35">
        <v>0</v>
      </c>
      <c r="BD81" s="35">
        <v>0</v>
      </c>
      <c r="BE81" s="35">
        <v>0</v>
      </c>
      <c r="BF81" s="35">
        <v>0</v>
      </c>
      <c r="BG81" s="35">
        <v>0</v>
      </c>
      <c r="BH81" s="35">
        <v>0</v>
      </c>
      <c r="BI81" s="35">
        <v>0</v>
      </c>
      <c r="BJ81" s="35">
        <v>0</v>
      </c>
      <c r="BK81" s="35">
        <v>0</v>
      </c>
      <c r="BL81" s="35">
        <v>0</v>
      </c>
      <c r="BM81" s="35">
        <v>0</v>
      </c>
      <c r="BN81" s="35">
        <v>0</v>
      </c>
      <c r="BO81" s="35">
        <v>0</v>
      </c>
      <c r="BP81" s="35">
        <v>0</v>
      </c>
      <c r="BQ81" s="35">
        <v>0</v>
      </c>
      <c r="BR81" s="35">
        <v>0</v>
      </c>
      <c r="BS81" s="35">
        <v>0</v>
      </c>
      <c r="BT81" s="35">
        <v>0</v>
      </c>
      <c r="BU81" s="35">
        <v>0</v>
      </c>
      <c r="BV81" s="35">
        <v>0</v>
      </c>
      <c r="BW81" s="35">
        <v>0</v>
      </c>
      <c r="BX81" s="35">
        <v>0</v>
      </c>
      <c r="BY81" s="35">
        <v>0</v>
      </c>
      <c r="BZ81" s="35">
        <v>0</v>
      </c>
      <c r="CA81" s="35">
        <v>0</v>
      </c>
      <c r="CB81" s="35">
        <v>0</v>
      </c>
      <c r="CC81" s="35">
        <v>0</v>
      </c>
      <c r="CD81" s="35">
        <v>0</v>
      </c>
      <c r="CE81" s="35">
        <v>0</v>
      </c>
      <c r="CF81" s="35">
        <v>0</v>
      </c>
      <c r="CG81" s="35">
        <v>0</v>
      </c>
      <c r="CH81" s="35">
        <v>0</v>
      </c>
      <c r="CI81" s="35">
        <v>0</v>
      </c>
      <c r="CJ81" s="35">
        <v>0</v>
      </c>
      <c r="CK81" s="35">
        <v>0</v>
      </c>
      <c r="CL81" s="35">
        <v>0</v>
      </c>
      <c r="CM81" s="35">
        <v>0</v>
      </c>
      <c r="CN81" s="35">
        <v>0</v>
      </c>
      <c r="CO81" s="35">
        <v>0</v>
      </c>
      <c r="CP81" s="35">
        <v>0</v>
      </c>
      <c r="CQ81" s="35" t="s">
        <v>193</v>
      </c>
      <c r="CR81" s="35" t="s">
        <v>193</v>
      </c>
      <c r="CS81" s="35">
        <v>0</v>
      </c>
      <c r="CT81" s="35">
        <v>0</v>
      </c>
      <c r="CU81" s="35">
        <v>0</v>
      </c>
      <c r="CV81" s="35">
        <v>0</v>
      </c>
      <c r="CW81" s="35">
        <v>0</v>
      </c>
      <c r="CX81" s="35">
        <v>0</v>
      </c>
      <c r="CY81" s="35">
        <v>0</v>
      </c>
      <c r="CZ81" s="35">
        <v>0</v>
      </c>
      <c r="DA81" s="35">
        <v>0</v>
      </c>
      <c r="DB81" s="35">
        <v>0</v>
      </c>
      <c r="DC81" s="35">
        <v>0</v>
      </c>
      <c r="DD81" s="35">
        <v>0</v>
      </c>
      <c r="DE81" s="35">
        <v>0</v>
      </c>
      <c r="DF81" s="35">
        <v>0</v>
      </c>
      <c r="DG81" s="35">
        <v>0</v>
      </c>
      <c r="DH81" s="35">
        <v>0</v>
      </c>
    </row>
    <row r="82" spans="1:112" ht="37.5">
      <c r="A82" s="21"/>
      <c r="B82" s="25" t="s">
        <v>231</v>
      </c>
      <c r="C82" s="26" t="s">
        <v>232</v>
      </c>
      <c r="D82" s="27" t="s">
        <v>174</v>
      </c>
      <c r="E82" s="27">
        <f t="shared" ref="E82:AJ82" si="35">SUM(E83,E93,E102,E135)</f>
        <v>0</v>
      </c>
      <c r="F82" s="27">
        <f t="shared" si="35"/>
        <v>0</v>
      </c>
      <c r="G82" s="27">
        <f t="shared" si="35"/>
        <v>0</v>
      </c>
      <c r="H82" s="27">
        <f t="shared" si="35"/>
        <v>0</v>
      </c>
      <c r="I82" s="27">
        <f t="shared" si="35"/>
        <v>0</v>
      </c>
      <c r="J82" s="27">
        <f t="shared" si="35"/>
        <v>0</v>
      </c>
      <c r="K82" s="27">
        <f t="shared" si="35"/>
        <v>0</v>
      </c>
      <c r="L82" s="27">
        <f t="shared" si="35"/>
        <v>0</v>
      </c>
      <c r="M82" s="27">
        <f t="shared" si="35"/>
        <v>0</v>
      </c>
      <c r="N82" s="27">
        <f t="shared" si="35"/>
        <v>0</v>
      </c>
      <c r="O82" s="27">
        <f t="shared" si="35"/>
        <v>0</v>
      </c>
      <c r="P82" s="27">
        <f t="shared" si="35"/>
        <v>0</v>
      </c>
      <c r="Q82" s="27">
        <f t="shared" si="35"/>
        <v>0</v>
      </c>
      <c r="R82" s="27">
        <f t="shared" si="35"/>
        <v>0</v>
      </c>
      <c r="S82" s="27">
        <f t="shared" si="35"/>
        <v>0</v>
      </c>
      <c r="T82" s="27">
        <f t="shared" si="35"/>
        <v>0</v>
      </c>
      <c r="U82" s="27">
        <f t="shared" si="35"/>
        <v>0</v>
      </c>
      <c r="V82" s="27">
        <f t="shared" si="35"/>
        <v>0</v>
      </c>
      <c r="W82" s="27">
        <f t="shared" si="35"/>
        <v>0</v>
      </c>
      <c r="X82" s="27">
        <f t="shared" si="35"/>
        <v>0</v>
      </c>
      <c r="Y82" s="27">
        <f t="shared" si="35"/>
        <v>0</v>
      </c>
      <c r="Z82" s="27">
        <f t="shared" si="35"/>
        <v>0</v>
      </c>
      <c r="AA82" s="27">
        <f t="shared" si="35"/>
        <v>0</v>
      </c>
      <c r="AB82" s="27">
        <f t="shared" si="35"/>
        <v>0</v>
      </c>
      <c r="AC82" s="27">
        <f t="shared" si="35"/>
        <v>0</v>
      </c>
      <c r="AD82" s="27">
        <f t="shared" si="35"/>
        <v>0</v>
      </c>
      <c r="AE82" s="27">
        <f t="shared" si="35"/>
        <v>0</v>
      </c>
      <c r="AF82" s="27">
        <f t="shared" si="35"/>
        <v>0</v>
      </c>
      <c r="AG82" s="27">
        <f t="shared" si="35"/>
        <v>0</v>
      </c>
      <c r="AH82" s="27">
        <f t="shared" si="35"/>
        <v>0</v>
      </c>
      <c r="AI82" s="27">
        <f t="shared" si="35"/>
        <v>0</v>
      </c>
      <c r="AJ82" s="27">
        <f t="shared" si="35"/>
        <v>0</v>
      </c>
      <c r="AK82" s="27">
        <f t="shared" ref="AK82:BP82" si="36">SUM(AK83,AK93,AK102,AK135)</f>
        <v>0</v>
      </c>
      <c r="AL82" s="27">
        <f t="shared" si="36"/>
        <v>0</v>
      </c>
      <c r="AM82" s="27">
        <f t="shared" si="36"/>
        <v>0</v>
      </c>
      <c r="AN82" s="27">
        <f t="shared" si="36"/>
        <v>0</v>
      </c>
      <c r="AO82" s="27">
        <f t="shared" si="36"/>
        <v>0</v>
      </c>
      <c r="AP82" s="27">
        <f t="shared" si="36"/>
        <v>0</v>
      </c>
      <c r="AQ82" s="27">
        <f t="shared" si="36"/>
        <v>0</v>
      </c>
      <c r="AR82" s="27">
        <f t="shared" si="36"/>
        <v>0</v>
      </c>
      <c r="AS82" s="27">
        <f t="shared" si="36"/>
        <v>0</v>
      </c>
      <c r="AT82" s="27">
        <f t="shared" si="36"/>
        <v>0</v>
      </c>
      <c r="AU82" s="27">
        <f t="shared" si="36"/>
        <v>0</v>
      </c>
      <c r="AV82" s="27">
        <f t="shared" si="36"/>
        <v>0</v>
      </c>
      <c r="AW82" s="27">
        <f t="shared" si="36"/>
        <v>0</v>
      </c>
      <c r="AX82" s="27">
        <f t="shared" si="36"/>
        <v>0</v>
      </c>
      <c r="AY82" s="27">
        <f t="shared" si="36"/>
        <v>0</v>
      </c>
      <c r="AZ82" s="27">
        <f t="shared" si="36"/>
        <v>0</v>
      </c>
      <c r="BA82" s="27">
        <f t="shared" si="36"/>
        <v>0</v>
      </c>
      <c r="BB82" s="27">
        <f t="shared" si="36"/>
        <v>0</v>
      </c>
      <c r="BC82" s="27">
        <f t="shared" si="36"/>
        <v>0</v>
      </c>
      <c r="BD82" s="27">
        <f t="shared" si="36"/>
        <v>0</v>
      </c>
      <c r="BE82" s="27">
        <f t="shared" si="36"/>
        <v>0</v>
      </c>
      <c r="BF82" s="27">
        <f t="shared" si="36"/>
        <v>0</v>
      </c>
      <c r="BG82" s="27">
        <f t="shared" si="36"/>
        <v>0</v>
      </c>
      <c r="BH82" s="27">
        <f t="shared" si="36"/>
        <v>0</v>
      </c>
      <c r="BI82" s="27">
        <f t="shared" si="36"/>
        <v>0</v>
      </c>
      <c r="BJ82" s="27">
        <f t="shared" si="36"/>
        <v>0</v>
      </c>
      <c r="BK82" s="27">
        <f t="shared" si="36"/>
        <v>0</v>
      </c>
      <c r="BL82" s="27">
        <f t="shared" si="36"/>
        <v>0</v>
      </c>
      <c r="BM82" s="27">
        <f t="shared" si="36"/>
        <v>0</v>
      </c>
      <c r="BN82" s="27">
        <f t="shared" si="36"/>
        <v>0</v>
      </c>
      <c r="BO82" s="27">
        <f t="shared" si="36"/>
        <v>0</v>
      </c>
      <c r="BP82" s="27">
        <f t="shared" si="36"/>
        <v>0</v>
      </c>
      <c r="BQ82" s="27">
        <f t="shared" ref="BQ82:CV82" si="37">SUM(BQ83,BQ93,BQ102,BQ135)</f>
        <v>0</v>
      </c>
      <c r="BR82" s="27">
        <f t="shared" si="37"/>
        <v>0</v>
      </c>
      <c r="BS82" s="27">
        <f t="shared" si="37"/>
        <v>0</v>
      </c>
      <c r="BT82" s="27">
        <f t="shared" si="37"/>
        <v>0</v>
      </c>
      <c r="BU82" s="27">
        <f t="shared" si="37"/>
        <v>0</v>
      </c>
      <c r="BV82" s="27">
        <f t="shared" si="37"/>
        <v>0</v>
      </c>
      <c r="BW82" s="27">
        <f t="shared" si="37"/>
        <v>0</v>
      </c>
      <c r="BX82" s="27">
        <f t="shared" si="37"/>
        <v>0</v>
      </c>
      <c r="BY82" s="27">
        <f t="shared" si="37"/>
        <v>0</v>
      </c>
      <c r="BZ82" s="27">
        <f t="shared" si="37"/>
        <v>0</v>
      </c>
      <c r="CA82" s="27">
        <f t="shared" si="37"/>
        <v>0</v>
      </c>
      <c r="CB82" s="27">
        <f t="shared" si="37"/>
        <v>0</v>
      </c>
      <c r="CC82" s="27">
        <f t="shared" si="37"/>
        <v>0</v>
      </c>
      <c r="CD82" s="27">
        <f t="shared" si="37"/>
        <v>0</v>
      </c>
      <c r="CE82" s="27">
        <f t="shared" si="37"/>
        <v>0</v>
      </c>
      <c r="CF82" s="27">
        <f t="shared" si="37"/>
        <v>0</v>
      </c>
      <c r="CG82" s="27">
        <f t="shared" si="37"/>
        <v>0</v>
      </c>
      <c r="CH82" s="27">
        <f t="shared" si="37"/>
        <v>0</v>
      </c>
      <c r="CI82" s="27">
        <f t="shared" si="37"/>
        <v>0</v>
      </c>
      <c r="CJ82" s="27">
        <f t="shared" si="37"/>
        <v>0</v>
      </c>
      <c r="CK82" s="27">
        <f t="shared" si="37"/>
        <v>0</v>
      </c>
      <c r="CL82" s="27">
        <f t="shared" si="37"/>
        <v>0</v>
      </c>
      <c r="CM82" s="27">
        <f t="shared" si="37"/>
        <v>0</v>
      </c>
      <c r="CN82" s="27">
        <f t="shared" si="37"/>
        <v>0</v>
      </c>
      <c r="CO82" s="27">
        <f t="shared" si="37"/>
        <v>0</v>
      </c>
      <c r="CP82" s="27">
        <f t="shared" si="37"/>
        <v>0</v>
      </c>
      <c r="CQ82" s="27">
        <f t="shared" si="37"/>
        <v>0</v>
      </c>
      <c r="CR82" s="27">
        <f t="shared" si="37"/>
        <v>0</v>
      </c>
      <c r="CS82" s="27">
        <f t="shared" si="37"/>
        <v>0</v>
      </c>
      <c r="CT82" s="27">
        <f t="shared" si="37"/>
        <v>0</v>
      </c>
      <c r="CU82" s="27">
        <f t="shared" si="37"/>
        <v>0</v>
      </c>
      <c r="CV82" s="27">
        <f t="shared" si="37"/>
        <v>0</v>
      </c>
      <c r="CW82" s="58">
        <f t="shared" ref="CW82:DH82" si="38">SUM(CW83,CW93,CW102,CW135)</f>
        <v>297.60383193821599</v>
      </c>
      <c r="CX82" s="27">
        <f t="shared" si="38"/>
        <v>0</v>
      </c>
      <c r="CY82" s="27">
        <f t="shared" si="38"/>
        <v>0</v>
      </c>
      <c r="CZ82" s="27">
        <f t="shared" si="38"/>
        <v>0</v>
      </c>
      <c r="DA82" s="27">
        <f t="shared" si="38"/>
        <v>0</v>
      </c>
      <c r="DB82" s="27">
        <f t="shared" si="38"/>
        <v>0</v>
      </c>
      <c r="DC82" s="27">
        <f t="shared" si="38"/>
        <v>0</v>
      </c>
      <c r="DD82" s="27">
        <f t="shared" si="38"/>
        <v>0</v>
      </c>
      <c r="DE82" s="27">
        <f t="shared" si="38"/>
        <v>0</v>
      </c>
      <c r="DF82" s="27">
        <f t="shared" si="38"/>
        <v>0</v>
      </c>
      <c r="DG82" s="27">
        <f t="shared" si="38"/>
        <v>0</v>
      </c>
      <c r="DH82" s="27">
        <f t="shared" si="38"/>
        <v>0</v>
      </c>
    </row>
    <row r="83" spans="1:112" ht="75">
      <c r="A83" s="21"/>
      <c r="B83" s="39" t="s">
        <v>233</v>
      </c>
      <c r="C83" s="40" t="s">
        <v>234</v>
      </c>
      <c r="D83" s="41" t="s">
        <v>174</v>
      </c>
      <c r="E83" s="41">
        <v>0</v>
      </c>
      <c r="F83" s="41">
        <v>0</v>
      </c>
      <c r="G83" s="41">
        <v>0</v>
      </c>
      <c r="H83" s="41">
        <v>0</v>
      </c>
      <c r="I83" s="41">
        <v>0</v>
      </c>
      <c r="J83" s="41">
        <v>0</v>
      </c>
      <c r="K83" s="41">
        <v>0</v>
      </c>
      <c r="L83" s="41">
        <v>0</v>
      </c>
      <c r="M83" s="41">
        <v>0</v>
      </c>
      <c r="N83" s="41">
        <v>0</v>
      </c>
      <c r="O83" s="41">
        <v>0</v>
      </c>
      <c r="P83" s="41">
        <v>0</v>
      </c>
      <c r="Q83" s="41">
        <v>0</v>
      </c>
      <c r="R83" s="41">
        <v>0</v>
      </c>
      <c r="S83" s="41">
        <v>0</v>
      </c>
      <c r="T83" s="41">
        <v>0</v>
      </c>
      <c r="U83" s="41">
        <v>0</v>
      </c>
      <c r="V83" s="41">
        <v>0</v>
      </c>
      <c r="W83" s="41">
        <v>0</v>
      </c>
      <c r="X83" s="41">
        <v>0</v>
      </c>
      <c r="Y83" s="41">
        <v>0</v>
      </c>
      <c r="Z83" s="41">
        <v>0</v>
      </c>
      <c r="AA83" s="41">
        <v>0</v>
      </c>
      <c r="AB83" s="41">
        <v>0</v>
      </c>
      <c r="AC83" s="41">
        <v>0</v>
      </c>
      <c r="AD83" s="41">
        <v>0</v>
      </c>
      <c r="AE83" s="41">
        <v>0</v>
      </c>
      <c r="AF83" s="41">
        <v>0</v>
      </c>
      <c r="AG83" s="41">
        <v>0</v>
      </c>
      <c r="AH83" s="41">
        <v>0</v>
      </c>
      <c r="AI83" s="41">
        <v>0</v>
      </c>
      <c r="AJ83" s="41">
        <v>0</v>
      </c>
      <c r="AK83" s="41">
        <v>0</v>
      </c>
      <c r="AL83" s="41">
        <v>0</v>
      </c>
      <c r="AM83" s="41">
        <v>0</v>
      </c>
      <c r="AN83" s="41">
        <v>0</v>
      </c>
      <c r="AO83" s="41">
        <v>0</v>
      </c>
      <c r="AP83" s="41">
        <v>0</v>
      </c>
      <c r="AQ83" s="41">
        <v>0</v>
      </c>
      <c r="AR83" s="41">
        <v>0</v>
      </c>
      <c r="AS83" s="41">
        <v>0</v>
      </c>
      <c r="AT83" s="41">
        <v>0</v>
      </c>
      <c r="AU83" s="41">
        <v>0</v>
      </c>
      <c r="AV83" s="41">
        <v>0</v>
      </c>
      <c r="AW83" s="41">
        <v>0</v>
      </c>
      <c r="AX83" s="41">
        <v>0</v>
      </c>
      <c r="AY83" s="41">
        <v>0</v>
      </c>
      <c r="AZ83" s="41">
        <v>0</v>
      </c>
      <c r="BA83" s="41">
        <v>0</v>
      </c>
      <c r="BB83" s="41">
        <v>0</v>
      </c>
      <c r="BC83" s="41">
        <v>0</v>
      </c>
      <c r="BD83" s="41">
        <v>0</v>
      </c>
      <c r="BE83" s="41">
        <v>0</v>
      </c>
      <c r="BF83" s="41">
        <v>0</v>
      </c>
      <c r="BG83" s="41">
        <v>0</v>
      </c>
      <c r="BH83" s="41">
        <v>0</v>
      </c>
      <c r="BI83" s="41">
        <v>0</v>
      </c>
      <c r="BJ83" s="41">
        <v>0</v>
      </c>
      <c r="BK83" s="41">
        <v>0</v>
      </c>
      <c r="BL83" s="41">
        <v>0</v>
      </c>
      <c r="BM83" s="41">
        <v>0</v>
      </c>
      <c r="BN83" s="41">
        <v>0</v>
      </c>
      <c r="BO83" s="41">
        <v>0</v>
      </c>
      <c r="BP83" s="41">
        <v>0</v>
      </c>
      <c r="BQ83" s="41">
        <v>0</v>
      </c>
      <c r="BR83" s="41">
        <v>0</v>
      </c>
      <c r="BS83" s="41">
        <v>0</v>
      </c>
      <c r="BT83" s="41">
        <v>0</v>
      </c>
      <c r="BU83" s="41">
        <v>0</v>
      </c>
      <c r="BV83" s="41">
        <v>0</v>
      </c>
      <c r="BW83" s="41">
        <v>0</v>
      </c>
      <c r="BX83" s="41">
        <v>0</v>
      </c>
      <c r="BY83" s="41">
        <v>0</v>
      </c>
      <c r="BZ83" s="41">
        <v>0</v>
      </c>
      <c r="CA83" s="41">
        <v>0</v>
      </c>
      <c r="CB83" s="41">
        <v>0</v>
      </c>
      <c r="CC83" s="41">
        <v>0</v>
      </c>
      <c r="CD83" s="41">
        <v>0</v>
      </c>
      <c r="CE83" s="41">
        <v>0</v>
      </c>
      <c r="CF83" s="41">
        <v>0</v>
      </c>
      <c r="CG83" s="41">
        <v>0</v>
      </c>
      <c r="CH83" s="41">
        <v>0</v>
      </c>
      <c r="CI83" s="41">
        <v>0</v>
      </c>
      <c r="CJ83" s="41">
        <v>0</v>
      </c>
      <c r="CK83" s="41" t="s">
        <v>193</v>
      </c>
      <c r="CL83" s="41" t="s">
        <v>193</v>
      </c>
      <c r="CM83" s="41">
        <v>0</v>
      </c>
      <c r="CN83" s="41">
        <v>0</v>
      </c>
      <c r="CO83" s="41">
        <v>0</v>
      </c>
      <c r="CP83" s="41">
        <v>0</v>
      </c>
      <c r="CQ83" s="41" t="s">
        <v>193</v>
      </c>
      <c r="CR83" s="41" t="s">
        <v>193</v>
      </c>
      <c r="CS83" s="41" t="s">
        <v>193</v>
      </c>
      <c r="CT83" s="41" t="s">
        <v>193</v>
      </c>
      <c r="CU83" s="41" t="s">
        <v>193</v>
      </c>
      <c r="CV83" s="41" t="s">
        <v>193</v>
      </c>
      <c r="CW83" s="96">
        <f>CW84</f>
        <v>126.39529999999999</v>
      </c>
      <c r="CX83" s="41">
        <f t="shared" ref="CX83:DH83" si="39">CX84</f>
        <v>0</v>
      </c>
      <c r="CY83" s="41">
        <f t="shared" si="39"/>
        <v>0</v>
      </c>
      <c r="CZ83" s="41">
        <f t="shared" si="39"/>
        <v>0</v>
      </c>
      <c r="DA83" s="41">
        <f t="shared" si="39"/>
        <v>0</v>
      </c>
      <c r="DB83" s="41">
        <f t="shared" si="39"/>
        <v>0</v>
      </c>
      <c r="DC83" s="41">
        <f t="shared" si="39"/>
        <v>0</v>
      </c>
      <c r="DD83" s="41">
        <f t="shared" si="39"/>
        <v>0</v>
      </c>
      <c r="DE83" s="41">
        <f t="shared" si="39"/>
        <v>0</v>
      </c>
      <c r="DF83" s="41">
        <f t="shared" si="39"/>
        <v>0</v>
      </c>
      <c r="DG83" s="41">
        <f t="shared" si="39"/>
        <v>0</v>
      </c>
      <c r="DH83" s="41">
        <f t="shared" si="39"/>
        <v>0</v>
      </c>
    </row>
    <row r="84" spans="1:112" ht="37.5">
      <c r="A84" s="21"/>
      <c r="B84" s="33" t="s">
        <v>235</v>
      </c>
      <c r="C84" s="34" t="s">
        <v>236</v>
      </c>
      <c r="D84" s="35" t="s">
        <v>174</v>
      </c>
      <c r="E84" s="35">
        <v>0</v>
      </c>
      <c r="F84" s="35">
        <v>0</v>
      </c>
      <c r="G84" s="35">
        <v>0</v>
      </c>
      <c r="H84" s="35">
        <v>0</v>
      </c>
      <c r="I84" s="35">
        <v>0</v>
      </c>
      <c r="J84" s="35">
        <v>0</v>
      </c>
      <c r="K84" s="35">
        <v>0</v>
      </c>
      <c r="L84" s="35">
        <v>0</v>
      </c>
      <c r="M84" s="35">
        <v>0</v>
      </c>
      <c r="N84" s="35">
        <v>0</v>
      </c>
      <c r="O84" s="35">
        <v>0</v>
      </c>
      <c r="P84" s="35">
        <v>0</v>
      </c>
      <c r="Q84" s="35">
        <v>0</v>
      </c>
      <c r="R84" s="35">
        <v>0</v>
      </c>
      <c r="S84" s="35">
        <v>0</v>
      </c>
      <c r="T84" s="35">
        <v>0</v>
      </c>
      <c r="U84" s="35">
        <v>0</v>
      </c>
      <c r="V84" s="35">
        <v>0</v>
      </c>
      <c r="W84" s="35">
        <v>0</v>
      </c>
      <c r="X84" s="35">
        <v>0</v>
      </c>
      <c r="Y84" s="35">
        <v>0</v>
      </c>
      <c r="Z84" s="35">
        <v>0</v>
      </c>
      <c r="AA84" s="35">
        <v>0</v>
      </c>
      <c r="AB84" s="35">
        <v>0</v>
      </c>
      <c r="AC84" s="35">
        <v>0</v>
      </c>
      <c r="AD84" s="35">
        <v>0</v>
      </c>
      <c r="AE84" s="35">
        <v>0</v>
      </c>
      <c r="AF84" s="35">
        <v>0</v>
      </c>
      <c r="AG84" s="35">
        <v>0</v>
      </c>
      <c r="AH84" s="35">
        <v>0</v>
      </c>
      <c r="AI84" s="35">
        <v>0</v>
      </c>
      <c r="AJ84" s="35">
        <v>0</v>
      </c>
      <c r="AK84" s="35">
        <v>0</v>
      </c>
      <c r="AL84" s="35">
        <v>0</v>
      </c>
      <c r="AM84" s="35">
        <v>0</v>
      </c>
      <c r="AN84" s="35">
        <v>0</v>
      </c>
      <c r="AO84" s="35">
        <v>0</v>
      </c>
      <c r="AP84" s="35">
        <v>0</v>
      </c>
      <c r="AQ84" s="35">
        <v>0</v>
      </c>
      <c r="AR84" s="35">
        <v>0</v>
      </c>
      <c r="AS84" s="35">
        <v>0</v>
      </c>
      <c r="AT84" s="35">
        <v>0</v>
      </c>
      <c r="AU84" s="35">
        <v>0</v>
      </c>
      <c r="AV84" s="35">
        <v>0</v>
      </c>
      <c r="AW84" s="35">
        <v>0</v>
      </c>
      <c r="AX84" s="35">
        <v>0</v>
      </c>
      <c r="AY84" s="35">
        <v>0</v>
      </c>
      <c r="AZ84" s="35">
        <v>0</v>
      </c>
      <c r="BA84" s="35">
        <v>0</v>
      </c>
      <c r="BB84" s="35">
        <v>0</v>
      </c>
      <c r="BC84" s="35">
        <v>0</v>
      </c>
      <c r="BD84" s="35">
        <v>0</v>
      </c>
      <c r="BE84" s="35">
        <v>0</v>
      </c>
      <c r="BF84" s="35">
        <v>0</v>
      </c>
      <c r="BG84" s="35">
        <v>0</v>
      </c>
      <c r="BH84" s="35">
        <v>0</v>
      </c>
      <c r="BI84" s="35">
        <v>0</v>
      </c>
      <c r="BJ84" s="35">
        <v>0</v>
      </c>
      <c r="BK84" s="35">
        <v>0</v>
      </c>
      <c r="BL84" s="35">
        <v>0</v>
      </c>
      <c r="BM84" s="35">
        <v>0</v>
      </c>
      <c r="BN84" s="35">
        <v>0</v>
      </c>
      <c r="BO84" s="35">
        <v>0</v>
      </c>
      <c r="BP84" s="35">
        <v>0</v>
      </c>
      <c r="BQ84" s="35">
        <v>0</v>
      </c>
      <c r="BR84" s="35">
        <v>0</v>
      </c>
      <c r="BS84" s="35">
        <v>0</v>
      </c>
      <c r="BT84" s="35">
        <v>0</v>
      </c>
      <c r="BU84" s="35">
        <v>0</v>
      </c>
      <c r="BV84" s="35">
        <v>0</v>
      </c>
      <c r="BW84" s="35">
        <v>0</v>
      </c>
      <c r="BX84" s="35">
        <v>0</v>
      </c>
      <c r="BY84" s="35">
        <v>0</v>
      </c>
      <c r="BZ84" s="35">
        <v>0</v>
      </c>
      <c r="CA84" s="35">
        <v>0</v>
      </c>
      <c r="CB84" s="35">
        <v>0</v>
      </c>
      <c r="CC84" s="35">
        <v>0</v>
      </c>
      <c r="CD84" s="35">
        <v>0</v>
      </c>
      <c r="CE84" s="35">
        <v>0</v>
      </c>
      <c r="CF84" s="35">
        <v>0</v>
      </c>
      <c r="CG84" s="35">
        <v>0</v>
      </c>
      <c r="CH84" s="35">
        <v>0</v>
      </c>
      <c r="CI84" s="35">
        <v>0</v>
      </c>
      <c r="CJ84" s="35">
        <v>0</v>
      </c>
      <c r="CK84" s="35" t="s">
        <v>193</v>
      </c>
      <c r="CL84" s="35" t="s">
        <v>193</v>
      </c>
      <c r="CM84" s="35">
        <v>0</v>
      </c>
      <c r="CN84" s="35">
        <v>0</v>
      </c>
      <c r="CO84" s="35">
        <v>0</v>
      </c>
      <c r="CP84" s="35">
        <v>0</v>
      </c>
      <c r="CQ84" s="35" t="s">
        <v>193</v>
      </c>
      <c r="CR84" s="35" t="s">
        <v>193</v>
      </c>
      <c r="CS84" s="35" t="s">
        <v>193</v>
      </c>
      <c r="CT84" s="35" t="s">
        <v>193</v>
      </c>
      <c r="CU84" s="35" t="s">
        <v>193</v>
      </c>
      <c r="CV84" s="35" t="s">
        <v>193</v>
      </c>
      <c r="CW84" s="52">
        <f>SUM(CW85:CW87)</f>
        <v>126.39529999999999</v>
      </c>
      <c r="CX84" s="35">
        <f t="shared" ref="CX84:DH84" si="40">SUM(CX85:CX87)</f>
        <v>0</v>
      </c>
      <c r="CY84" s="35">
        <f t="shared" si="40"/>
        <v>0</v>
      </c>
      <c r="CZ84" s="35">
        <f t="shared" si="40"/>
        <v>0</v>
      </c>
      <c r="DA84" s="35">
        <f t="shared" si="40"/>
        <v>0</v>
      </c>
      <c r="DB84" s="35">
        <f t="shared" si="40"/>
        <v>0</v>
      </c>
      <c r="DC84" s="35">
        <f t="shared" si="40"/>
        <v>0</v>
      </c>
      <c r="DD84" s="35">
        <f t="shared" si="40"/>
        <v>0</v>
      </c>
      <c r="DE84" s="35">
        <f t="shared" si="40"/>
        <v>0</v>
      </c>
      <c r="DF84" s="35">
        <f t="shared" si="40"/>
        <v>0</v>
      </c>
      <c r="DG84" s="35">
        <f t="shared" si="40"/>
        <v>0</v>
      </c>
      <c r="DH84" s="35">
        <f t="shared" si="40"/>
        <v>0</v>
      </c>
    </row>
    <row r="85" spans="1:112" ht="56.25">
      <c r="A85" s="28" t="s">
        <v>177</v>
      </c>
      <c r="B85" s="33" t="s">
        <v>235</v>
      </c>
      <c r="C85" s="34" t="s">
        <v>237</v>
      </c>
      <c r="D85" s="35" t="s">
        <v>238</v>
      </c>
      <c r="E85" s="35">
        <v>0</v>
      </c>
      <c r="F85" s="35">
        <v>0</v>
      </c>
      <c r="G85" s="334">
        <v>0</v>
      </c>
      <c r="H85" s="334">
        <v>0</v>
      </c>
      <c r="I85" s="334">
        <v>0</v>
      </c>
      <c r="J85" s="334">
        <v>0</v>
      </c>
      <c r="K85" s="334">
        <v>0</v>
      </c>
      <c r="L85" s="334">
        <v>0</v>
      </c>
      <c r="M85" s="35">
        <v>0</v>
      </c>
      <c r="N85" s="35">
        <v>0</v>
      </c>
      <c r="O85" s="334">
        <v>0</v>
      </c>
      <c r="P85" s="334">
        <v>0</v>
      </c>
      <c r="Q85" s="334">
        <v>0</v>
      </c>
      <c r="R85" s="334">
        <v>0</v>
      </c>
      <c r="S85" s="334">
        <v>0</v>
      </c>
      <c r="T85" s="334">
        <v>0</v>
      </c>
      <c r="U85" s="35">
        <v>0</v>
      </c>
      <c r="V85" s="35">
        <v>0</v>
      </c>
      <c r="W85" s="334">
        <v>0</v>
      </c>
      <c r="X85" s="334">
        <v>0</v>
      </c>
      <c r="Y85" s="334">
        <v>0</v>
      </c>
      <c r="Z85" s="334">
        <v>0</v>
      </c>
      <c r="AA85" s="334">
        <v>0</v>
      </c>
      <c r="AB85" s="334">
        <v>0</v>
      </c>
      <c r="AC85" s="35">
        <v>0</v>
      </c>
      <c r="AD85" s="35">
        <v>0</v>
      </c>
      <c r="AE85" s="334">
        <v>0</v>
      </c>
      <c r="AF85" s="334">
        <v>0</v>
      </c>
      <c r="AG85" s="334">
        <v>0</v>
      </c>
      <c r="AH85" s="334">
        <v>0</v>
      </c>
      <c r="AI85" s="334">
        <v>0</v>
      </c>
      <c r="AJ85" s="334">
        <v>0</v>
      </c>
      <c r="AK85" s="334">
        <v>0</v>
      </c>
      <c r="AL85" s="334">
        <v>0</v>
      </c>
      <c r="AM85" s="35" t="s">
        <v>193</v>
      </c>
      <c r="AN85" s="35" t="s">
        <v>193</v>
      </c>
      <c r="AO85" s="35" t="s">
        <v>193</v>
      </c>
      <c r="AP85" s="35" t="s">
        <v>193</v>
      </c>
      <c r="AQ85" s="35" t="s">
        <v>193</v>
      </c>
      <c r="AR85" s="35" t="s">
        <v>193</v>
      </c>
      <c r="AS85" s="35" t="s">
        <v>193</v>
      </c>
      <c r="AT85" s="35" t="s">
        <v>193</v>
      </c>
      <c r="AU85" s="35">
        <v>0</v>
      </c>
      <c r="AV85" s="35">
        <v>0</v>
      </c>
      <c r="AW85" s="35">
        <v>0</v>
      </c>
      <c r="AX85" s="35">
        <v>0</v>
      </c>
      <c r="AY85" s="35">
        <v>0</v>
      </c>
      <c r="AZ85" s="35">
        <v>0</v>
      </c>
      <c r="BA85" s="35">
        <v>0</v>
      </c>
      <c r="BB85" s="35">
        <v>0</v>
      </c>
      <c r="BC85" s="35">
        <v>0</v>
      </c>
      <c r="BD85" s="35">
        <v>0</v>
      </c>
      <c r="BE85" s="35">
        <v>0</v>
      </c>
      <c r="BF85" s="35">
        <v>0</v>
      </c>
      <c r="BG85" s="35">
        <v>0</v>
      </c>
      <c r="BH85" s="35">
        <v>0</v>
      </c>
      <c r="BI85" s="35">
        <v>0</v>
      </c>
      <c r="BJ85" s="35">
        <v>0</v>
      </c>
      <c r="BK85" s="35">
        <v>0</v>
      </c>
      <c r="BL85" s="35">
        <v>0</v>
      </c>
      <c r="BM85" s="35">
        <v>0</v>
      </c>
      <c r="BN85" s="35">
        <v>0</v>
      </c>
      <c r="BO85" s="35">
        <v>0</v>
      </c>
      <c r="BP85" s="35">
        <v>0</v>
      </c>
      <c r="BQ85" s="35">
        <v>0</v>
      </c>
      <c r="BR85" s="35">
        <v>0</v>
      </c>
      <c r="BS85" s="35">
        <v>0</v>
      </c>
      <c r="BT85" s="35">
        <v>0</v>
      </c>
      <c r="BU85" s="35">
        <v>0</v>
      </c>
      <c r="BV85" s="35">
        <v>0</v>
      </c>
      <c r="BW85" s="35"/>
      <c r="BX85" s="35">
        <v>0</v>
      </c>
      <c r="BY85" s="35">
        <v>0</v>
      </c>
      <c r="BZ85" s="35">
        <v>0</v>
      </c>
      <c r="CA85" s="35">
        <v>0</v>
      </c>
      <c r="CB85" s="35">
        <v>0</v>
      </c>
      <c r="CC85" s="35">
        <v>0</v>
      </c>
      <c r="CD85" s="35">
        <v>0</v>
      </c>
      <c r="CE85" s="35">
        <v>0</v>
      </c>
      <c r="CF85" s="35">
        <v>0</v>
      </c>
      <c r="CG85" s="35">
        <v>0</v>
      </c>
      <c r="CH85" s="35">
        <v>0</v>
      </c>
      <c r="CI85" s="35">
        <v>0</v>
      </c>
      <c r="CJ85" s="35">
        <v>0</v>
      </c>
      <c r="CK85" s="35">
        <v>0</v>
      </c>
      <c r="CL85" s="35">
        <v>0</v>
      </c>
      <c r="CM85" s="35">
        <v>0</v>
      </c>
      <c r="CN85" s="35">
        <v>0</v>
      </c>
      <c r="CO85" s="35">
        <v>0</v>
      </c>
      <c r="CP85" s="35">
        <v>0</v>
      </c>
      <c r="CQ85" s="35" t="s">
        <v>193</v>
      </c>
      <c r="CR85" s="35" t="s">
        <v>193</v>
      </c>
      <c r="CS85" s="35" t="s">
        <v>193</v>
      </c>
      <c r="CT85" s="35" t="s">
        <v>193</v>
      </c>
      <c r="CU85" s="35" t="s">
        <v>193</v>
      </c>
      <c r="CV85" s="35" t="s">
        <v>193</v>
      </c>
      <c r="CW85" s="52">
        <f>'1'!AT55</f>
        <v>10.384499999999996</v>
      </c>
      <c r="CX85" s="35">
        <v>0</v>
      </c>
      <c r="CY85" s="35">
        <v>0</v>
      </c>
      <c r="CZ85" s="35">
        <v>0</v>
      </c>
      <c r="DA85" s="35">
        <v>0</v>
      </c>
      <c r="DB85" s="35">
        <v>0</v>
      </c>
      <c r="DC85" s="35">
        <v>0</v>
      </c>
      <c r="DD85" s="35">
        <v>0</v>
      </c>
      <c r="DE85" s="35">
        <v>0</v>
      </c>
      <c r="DF85" s="35">
        <v>0</v>
      </c>
      <c r="DG85" s="35">
        <v>0</v>
      </c>
      <c r="DH85" s="35">
        <v>0</v>
      </c>
    </row>
    <row r="86" spans="1:112" ht="99" customHeight="1">
      <c r="A86" s="28" t="s">
        <v>177</v>
      </c>
      <c r="B86" s="33" t="s">
        <v>235</v>
      </c>
      <c r="C86" s="34" t="s">
        <v>239</v>
      </c>
      <c r="D86" s="46" t="s">
        <v>240</v>
      </c>
      <c r="E86" s="35">
        <v>0</v>
      </c>
      <c r="F86" s="35">
        <v>0</v>
      </c>
      <c r="G86" s="334">
        <v>0</v>
      </c>
      <c r="H86" s="334">
        <v>0</v>
      </c>
      <c r="I86" s="334">
        <v>0</v>
      </c>
      <c r="J86" s="334">
        <v>0</v>
      </c>
      <c r="K86" s="334">
        <v>0</v>
      </c>
      <c r="L86" s="334">
        <v>0</v>
      </c>
      <c r="M86" s="35">
        <v>0</v>
      </c>
      <c r="N86" s="35">
        <v>0</v>
      </c>
      <c r="O86" s="334">
        <v>0</v>
      </c>
      <c r="P86" s="334">
        <v>0</v>
      </c>
      <c r="Q86" s="334">
        <v>0</v>
      </c>
      <c r="R86" s="334">
        <v>0</v>
      </c>
      <c r="S86" s="334">
        <v>0</v>
      </c>
      <c r="T86" s="334">
        <v>0</v>
      </c>
      <c r="U86" s="35">
        <v>0</v>
      </c>
      <c r="V86" s="35">
        <v>0</v>
      </c>
      <c r="W86" s="334">
        <v>0</v>
      </c>
      <c r="X86" s="334">
        <v>0</v>
      </c>
      <c r="Y86" s="334">
        <v>0</v>
      </c>
      <c r="Z86" s="334">
        <v>0</v>
      </c>
      <c r="AA86" s="334">
        <v>0</v>
      </c>
      <c r="AB86" s="334">
        <v>0</v>
      </c>
      <c r="AC86" s="35">
        <v>0</v>
      </c>
      <c r="AD86" s="35">
        <v>0</v>
      </c>
      <c r="AE86" s="334">
        <v>0</v>
      </c>
      <c r="AF86" s="334">
        <v>0</v>
      </c>
      <c r="AG86" s="334">
        <v>0</v>
      </c>
      <c r="AH86" s="334">
        <v>0</v>
      </c>
      <c r="AI86" s="334">
        <v>0</v>
      </c>
      <c r="AJ86" s="334">
        <v>0</v>
      </c>
      <c r="AK86" s="334">
        <v>0</v>
      </c>
      <c r="AL86" s="334">
        <v>0</v>
      </c>
      <c r="AM86" s="35" t="s">
        <v>193</v>
      </c>
      <c r="AN86" s="35" t="s">
        <v>193</v>
      </c>
      <c r="AO86" s="35" t="s">
        <v>193</v>
      </c>
      <c r="AP86" s="35" t="s">
        <v>193</v>
      </c>
      <c r="AQ86" s="35" t="s">
        <v>193</v>
      </c>
      <c r="AR86" s="35" t="s">
        <v>193</v>
      </c>
      <c r="AS86" s="35" t="s">
        <v>193</v>
      </c>
      <c r="AT86" s="35" t="s">
        <v>193</v>
      </c>
      <c r="AU86" s="35">
        <v>0</v>
      </c>
      <c r="AV86" s="35">
        <v>0</v>
      </c>
      <c r="AW86" s="35">
        <v>0</v>
      </c>
      <c r="AX86" s="35">
        <v>0</v>
      </c>
      <c r="AY86" s="35">
        <v>0</v>
      </c>
      <c r="AZ86" s="35">
        <v>0</v>
      </c>
      <c r="BA86" s="35">
        <v>0</v>
      </c>
      <c r="BB86" s="35">
        <v>0</v>
      </c>
      <c r="BC86" s="35">
        <v>0</v>
      </c>
      <c r="BD86" s="35">
        <v>0</v>
      </c>
      <c r="BE86" s="35">
        <v>0</v>
      </c>
      <c r="BF86" s="35">
        <v>0</v>
      </c>
      <c r="BG86" s="35">
        <v>0</v>
      </c>
      <c r="BH86" s="35">
        <v>0</v>
      </c>
      <c r="BI86" s="35">
        <v>0</v>
      </c>
      <c r="BJ86" s="35">
        <v>0</v>
      </c>
      <c r="BK86" s="35">
        <v>0</v>
      </c>
      <c r="BL86" s="35">
        <v>0</v>
      </c>
      <c r="BM86" s="35">
        <v>0</v>
      </c>
      <c r="BN86" s="35">
        <v>0</v>
      </c>
      <c r="BO86" s="35">
        <v>0</v>
      </c>
      <c r="BP86" s="35">
        <v>0</v>
      </c>
      <c r="BQ86" s="35">
        <v>0</v>
      </c>
      <c r="BR86" s="35">
        <v>0</v>
      </c>
      <c r="BS86" s="35">
        <v>0</v>
      </c>
      <c r="BT86" s="35">
        <v>0</v>
      </c>
      <c r="BU86" s="35">
        <v>0</v>
      </c>
      <c r="BV86" s="35">
        <v>0</v>
      </c>
      <c r="BW86" s="35"/>
      <c r="BX86" s="35">
        <v>0</v>
      </c>
      <c r="BY86" s="35">
        <v>0</v>
      </c>
      <c r="BZ86" s="35">
        <v>0</v>
      </c>
      <c r="CA86" s="35">
        <v>0</v>
      </c>
      <c r="CB86" s="35">
        <v>0</v>
      </c>
      <c r="CC86" s="35">
        <v>0</v>
      </c>
      <c r="CD86" s="35">
        <v>0</v>
      </c>
      <c r="CE86" s="35">
        <v>0</v>
      </c>
      <c r="CF86" s="35">
        <v>0</v>
      </c>
      <c r="CG86" s="35">
        <v>0</v>
      </c>
      <c r="CH86" s="35">
        <v>0</v>
      </c>
      <c r="CI86" s="35">
        <v>0</v>
      </c>
      <c r="CJ86" s="35">
        <v>0</v>
      </c>
      <c r="CK86" s="35">
        <v>0</v>
      </c>
      <c r="CL86" s="35">
        <v>0</v>
      </c>
      <c r="CM86" s="35">
        <v>0</v>
      </c>
      <c r="CN86" s="35">
        <v>0</v>
      </c>
      <c r="CO86" s="35">
        <v>0</v>
      </c>
      <c r="CP86" s="35">
        <v>0</v>
      </c>
      <c r="CQ86" s="35" t="s">
        <v>193</v>
      </c>
      <c r="CR86" s="35" t="s">
        <v>193</v>
      </c>
      <c r="CS86" s="35" t="s">
        <v>193</v>
      </c>
      <c r="CT86" s="35" t="s">
        <v>193</v>
      </c>
      <c r="CU86" s="35" t="s">
        <v>193</v>
      </c>
      <c r="CV86" s="35" t="s">
        <v>193</v>
      </c>
      <c r="CW86" s="52">
        <f>'1'!AT56</f>
        <v>24.922799999999999</v>
      </c>
      <c r="CX86" s="35">
        <v>0</v>
      </c>
      <c r="CY86" s="35">
        <v>0</v>
      </c>
      <c r="CZ86" s="35">
        <v>0</v>
      </c>
      <c r="DA86" s="35">
        <v>0</v>
      </c>
      <c r="DB86" s="35">
        <v>0</v>
      </c>
      <c r="DC86" s="35">
        <v>0</v>
      </c>
      <c r="DD86" s="35">
        <v>0</v>
      </c>
      <c r="DE86" s="35">
        <v>0</v>
      </c>
      <c r="DF86" s="35">
        <v>0</v>
      </c>
      <c r="DG86" s="35">
        <v>0</v>
      </c>
      <c r="DH86" s="35">
        <v>0</v>
      </c>
    </row>
    <row r="87" spans="1:112" ht="37.5">
      <c r="A87" s="28" t="s">
        <v>177</v>
      </c>
      <c r="B87" s="336" t="s">
        <v>235</v>
      </c>
      <c r="C87" s="341" t="s">
        <v>1296</v>
      </c>
      <c r="D87" s="334" t="s">
        <v>1297</v>
      </c>
      <c r="E87" s="334">
        <v>0</v>
      </c>
      <c r="F87" s="334">
        <v>0</v>
      </c>
      <c r="G87" s="334">
        <v>0</v>
      </c>
      <c r="H87" s="334">
        <v>0</v>
      </c>
      <c r="I87" s="334">
        <v>0</v>
      </c>
      <c r="J87" s="334">
        <v>0</v>
      </c>
      <c r="K87" s="334">
        <v>0</v>
      </c>
      <c r="L87" s="334">
        <v>0</v>
      </c>
      <c r="M87" s="334">
        <v>0</v>
      </c>
      <c r="N87" s="334">
        <v>0</v>
      </c>
      <c r="O87" s="334">
        <v>0</v>
      </c>
      <c r="P87" s="334">
        <v>0</v>
      </c>
      <c r="Q87" s="334">
        <v>0</v>
      </c>
      <c r="R87" s="334">
        <v>0</v>
      </c>
      <c r="S87" s="334">
        <v>0</v>
      </c>
      <c r="T87" s="334">
        <v>0</v>
      </c>
      <c r="U87" s="334">
        <v>0</v>
      </c>
      <c r="V87" s="334">
        <v>0</v>
      </c>
      <c r="W87" s="334">
        <v>0</v>
      </c>
      <c r="X87" s="334">
        <v>0</v>
      </c>
      <c r="Y87" s="334">
        <v>0</v>
      </c>
      <c r="Z87" s="334">
        <v>0</v>
      </c>
      <c r="AA87" s="334">
        <v>0</v>
      </c>
      <c r="AB87" s="334">
        <v>0</v>
      </c>
      <c r="AC87" s="334">
        <v>0</v>
      </c>
      <c r="AD87" s="334">
        <v>0</v>
      </c>
      <c r="AE87" s="334">
        <v>0</v>
      </c>
      <c r="AF87" s="334">
        <v>0</v>
      </c>
      <c r="AG87" s="334">
        <v>0</v>
      </c>
      <c r="AH87" s="334">
        <v>0</v>
      </c>
      <c r="AI87" s="334">
        <v>0</v>
      </c>
      <c r="AJ87" s="334">
        <v>0</v>
      </c>
      <c r="AK87" s="334">
        <v>0</v>
      </c>
      <c r="AL87" s="334">
        <v>0</v>
      </c>
      <c r="AM87" s="334" t="s">
        <v>193</v>
      </c>
      <c r="AN87" s="334" t="s">
        <v>193</v>
      </c>
      <c r="AO87" s="334" t="s">
        <v>193</v>
      </c>
      <c r="AP87" s="334" t="s">
        <v>193</v>
      </c>
      <c r="AQ87" s="334" t="s">
        <v>193</v>
      </c>
      <c r="AR87" s="334" t="s">
        <v>193</v>
      </c>
      <c r="AS87" s="334" t="s">
        <v>193</v>
      </c>
      <c r="AT87" s="334" t="s">
        <v>193</v>
      </c>
      <c r="AU87" s="334">
        <v>0</v>
      </c>
      <c r="AV87" s="334">
        <v>0</v>
      </c>
      <c r="AW87" s="334">
        <v>0</v>
      </c>
      <c r="AX87" s="334">
        <v>0</v>
      </c>
      <c r="AY87" s="334">
        <v>0</v>
      </c>
      <c r="AZ87" s="334">
        <v>0</v>
      </c>
      <c r="BA87" s="334">
        <v>0</v>
      </c>
      <c r="BB87" s="334">
        <v>0</v>
      </c>
      <c r="BC87" s="334">
        <v>0</v>
      </c>
      <c r="BD87" s="334">
        <v>0</v>
      </c>
      <c r="BE87" s="334">
        <v>0</v>
      </c>
      <c r="BF87" s="334">
        <v>0</v>
      </c>
      <c r="BG87" s="334">
        <v>0</v>
      </c>
      <c r="BH87" s="334">
        <v>0</v>
      </c>
      <c r="BI87" s="334">
        <v>0</v>
      </c>
      <c r="BJ87" s="334">
        <v>0</v>
      </c>
      <c r="BK87" s="334">
        <v>0</v>
      </c>
      <c r="BL87" s="334">
        <v>0</v>
      </c>
      <c r="BM87" s="334">
        <v>0</v>
      </c>
      <c r="BN87" s="334">
        <v>0</v>
      </c>
      <c r="BO87" s="334">
        <v>0</v>
      </c>
      <c r="BP87" s="334">
        <v>0</v>
      </c>
      <c r="BQ87" s="334">
        <v>0</v>
      </c>
      <c r="BR87" s="334">
        <v>0</v>
      </c>
      <c r="BS87" s="334">
        <v>0</v>
      </c>
      <c r="BT87" s="334">
        <v>0</v>
      </c>
      <c r="BU87" s="334">
        <v>0</v>
      </c>
      <c r="BV87" s="334">
        <v>0</v>
      </c>
      <c r="BW87" s="334"/>
      <c r="BX87" s="334">
        <v>0</v>
      </c>
      <c r="BY87" s="334">
        <v>0</v>
      </c>
      <c r="BZ87" s="334">
        <v>0</v>
      </c>
      <c r="CA87" s="334">
        <v>0</v>
      </c>
      <c r="CB87" s="334">
        <v>0</v>
      </c>
      <c r="CC87" s="334">
        <v>0</v>
      </c>
      <c r="CD87" s="334">
        <v>0</v>
      </c>
      <c r="CE87" s="334">
        <v>0</v>
      </c>
      <c r="CF87" s="334">
        <v>0</v>
      </c>
      <c r="CG87" s="334">
        <v>0</v>
      </c>
      <c r="CH87" s="334">
        <v>0</v>
      </c>
      <c r="CI87" s="334">
        <v>0</v>
      </c>
      <c r="CJ87" s="334">
        <v>0</v>
      </c>
      <c r="CK87" s="334">
        <v>0</v>
      </c>
      <c r="CL87" s="334">
        <v>0</v>
      </c>
      <c r="CM87" s="334">
        <v>0</v>
      </c>
      <c r="CN87" s="334">
        <v>0</v>
      </c>
      <c r="CO87" s="334">
        <v>0</v>
      </c>
      <c r="CP87" s="334">
        <v>0</v>
      </c>
      <c r="CQ87" s="334" t="s">
        <v>193</v>
      </c>
      <c r="CR87" s="334" t="s">
        <v>193</v>
      </c>
      <c r="CS87" s="334" t="s">
        <v>193</v>
      </c>
      <c r="CT87" s="334" t="s">
        <v>193</v>
      </c>
      <c r="CU87" s="334" t="s">
        <v>193</v>
      </c>
      <c r="CV87" s="334" t="s">
        <v>193</v>
      </c>
      <c r="CW87" s="52">
        <f>'1'!AT58</f>
        <v>91.087999999999994</v>
      </c>
      <c r="CX87" s="334">
        <v>0</v>
      </c>
      <c r="CY87" s="334">
        <v>0</v>
      </c>
      <c r="CZ87" s="334">
        <v>0</v>
      </c>
      <c r="DA87" s="334">
        <v>0</v>
      </c>
      <c r="DB87" s="334">
        <v>0</v>
      </c>
      <c r="DC87" s="334">
        <v>0</v>
      </c>
      <c r="DD87" s="334">
        <v>0</v>
      </c>
      <c r="DE87" s="334">
        <v>0</v>
      </c>
      <c r="DF87" s="334">
        <v>0</v>
      </c>
      <c r="DG87" s="334">
        <v>0</v>
      </c>
      <c r="DH87" s="334">
        <v>0</v>
      </c>
    </row>
    <row r="88" spans="1:112" ht="18.75" hidden="1">
      <c r="A88" s="28" t="s">
        <v>177</v>
      </c>
      <c r="B88" s="33" t="s">
        <v>201</v>
      </c>
      <c r="C88" s="34" t="s">
        <v>201</v>
      </c>
      <c r="D88" s="35"/>
      <c r="E88" s="35" t="s">
        <v>193</v>
      </c>
      <c r="F88" s="35" t="s">
        <v>193</v>
      </c>
      <c r="G88" s="35"/>
      <c r="H88" s="35"/>
      <c r="I88" s="35"/>
      <c r="J88" s="35"/>
      <c r="K88" s="35"/>
      <c r="L88" s="35"/>
      <c r="M88" s="35" t="s">
        <v>193</v>
      </c>
      <c r="N88" s="35" t="s">
        <v>193</v>
      </c>
      <c r="O88" s="35"/>
      <c r="P88" s="35"/>
      <c r="Q88" s="35"/>
      <c r="R88" s="35"/>
      <c r="S88" s="35"/>
      <c r="T88" s="35"/>
      <c r="U88" s="35" t="s">
        <v>193</v>
      </c>
      <c r="V88" s="35" t="s">
        <v>193</v>
      </c>
      <c r="W88" s="35"/>
      <c r="X88" s="35"/>
      <c r="Y88" s="35"/>
      <c r="Z88" s="35"/>
      <c r="AA88" s="35"/>
      <c r="AB88" s="35"/>
      <c r="AC88" s="35" t="s">
        <v>193</v>
      </c>
      <c r="AD88" s="35" t="s">
        <v>193</v>
      </c>
      <c r="AE88" s="35"/>
      <c r="AF88" s="35"/>
      <c r="AG88" s="35"/>
      <c r="AH88" s="35"/>
      <c r="AI88" s="35"/>
      <c r="AJ88" s="35"/>
      <c r="AK88" s="35"/>
      <c r="AL88" s="35"/>
      <c r="AM88" s="35" t="s">
        <v>193</v>
      </c>
      <c r="AN88" s="35" t="s">
        <v>193</v>
      </c>
      <c r="AO88" s="35" t="s">
        <v>193</v>
      </c>
      <c r="AP88" s="35" t="s">
        <v>193</v>
      </c>
      <c r="AQ88" s="35" t="s">
        <v>193</v>
      </c>
      <c r="AR88" s="35" t="s">
        <v>193</v>
      </c>
      <c r="AS88" s="35" t="s">
        <v>193</v>
      </c>
      <c r="AT88" s="35" t="s">
        <v>193</v>
      </c>
      <c r="AU88" s="35" t="s">
        <v>193</v>
      </c>
      <c r="AV88" s="35" t="s">
        <v>193</v>
      </c>
      <c r="AW88" s="35"/>
      <c r="AX88" s="35"/>
      <c r="AY88" s="35"/>
      <c r="AZ88" s="35"/>
      <c r="BA88" s="35"/>
      <c r="BB88" s="35"/>
      <c r="BC88" s="35"/>
      <c r="BD88" s="35"/>
      <c r="BE88" s="35" t="s">
        <v>193</v>
      </c>
      <c r="BF88" s="35" t="s">
        <v>193</v>
      </c>
      <c r="BG88" s="35"/>
      <c r="BH88" s="35"/>
      <c r="BI88" s="35"/>
      <c r="BJ88" s="35"/>
      <c r="BK88" s="35"/>
      <c r="BL88" s="35"/>
      <c r="BM88" s="35"/>
      <c r="BN88" s="35"/>
      <c r="BO88" s="35"/>
      <c r="BP88" s="35"/>
      <c r="BQ88" s="35" t="s">
        <v>193</v>
      </c>
      <c r="BR88" s="35" t="s">
        <v>193</v>
      </c>
      <c r="BS88" s="35"/>
      <c r="BT88" s="35"/>
      <c r="BU88" s="35"/>
      <c r="BV88" s="35"/>
      <c r="BW88" s="35"/>
      <c r="BX88" s="35"/>
      <c r="BY88" s="35"/>
      <c r="BZ88" s="35"/>
      <c r="CA88" s="35"/>
      <c r="CB88" s="35"/>
      <c r="CC88" s="35" t="s">
        <v>193</v>
      </c>
      <c r="CD88" s="35" t="s">
        <v>193</v>
      </c>
      <c r="CE88" s="35"/>
      <c r="CF88" s="35"/>
      <c r="CG88" s="35"/>
      <c r="CH88" s="35"/>
      <c r="CI88" s="35"/>
      <c r="CJ88" s="35"/>
      <c r="CK88" s="35" t="s">
        <v>193</v>
      </c>
      <c r="CL88" s="35" t="s">
        <v>193</v>
      </c>
      <c r="CM88" s="35" t="s">
        <v>193</v>
      </c>
      <c r="CN88" s="35" t="s">
        <v>193</v>
      </c>
      <c r="CO88" s="35" t="s">
        <v>193</v>
      </c>
      <c r="CP88" s="35" t="s">
        <v>193</v>
      </c>
      <c r="CQ88" s="35" t="s">
        <v>193</v>
      </c>
      <c r="CR88" s="35" t="s">
        <v>193</v>
      </c>
      <c r="CS88" s="35" t="s">
        <v>193</v>
      </c>
      <c r="CT88" s="35" t="s">
        <v>193</v>
      </c>
      <c r="CU88" s="35" t="s">
        <v>193</v>
      </c>
      <c r="CV88" s="35" t="s">
        <v>193</v>
      </c>
      <c r="CW88" s="35" t="s">
        <v>193</v>
      </c>
      <c r="CX88" s="35" t="s">
        <v>193</v>
      </c>
      <c r="CY88" s="35" t="s">
        <v>193</v>
      </c>
      <c r="CZ88" s="35" t="s">
        <v>193</v>
      </c>
      <c r="DA88" s="35" t="s">
        <v>193</v>
      </c>
      <c r="DB88" s="35" t="s">
        <v>193</v>
      </c>
      <c r="DC88" s="35" t="s">
        <v>193</v>
      </c>
      <c r="DD88" s="35" t="s">
        <v>193</v>
      </c>
      <c r="DE88" s="35" t="s">
        <v>193</v>
      </c>
      <c r="DF88" s="35" t="s">
        <v>193</v>
      </c>
      <c r="DG88" s="35" t="s">
        <v>193</v>
      </c>
      <c r="DH88" s="35" t="s">
        <v>193</v>
      </c>
    </row>
    <row r="89" spans="1:112" ht="75">
      <c r="A89" s="21"/>
      <c r="B89" s="33" t="s">
        <v>241</v>
      </c>
      <c r="C89" s="34" t="s">
        <v>242</v>
      </c>
      <c r="D89" s="35" t="s">
        <v>174</v>
      </c>
      <c r="E89" s="35">
        <v>0</v>
      </c>
      <c r="F89" s="35">
        <v>0</v>
      </c>
      <c r="G89" s="35">
        <v>0</v>
      </c>
      <c r="H89" s="35">
        <v>0</v>
      </c>
      <c r="I89" s="35">
        <v>0</v>
      </c>
      <c r="J89" s="35">
        <v>0</v>
      </c>
      <c r="K89" s="35">
        <v>0</v>
      </c>
      <c r="L89" s="35">
        <v>0</v>
      </c>
      <c r="M89" s="35">
        <v>0</v>
      </c>
      <c r="N89" s="35">
        <v>0</v>
      </c>
      <c r="O89" s="35">
        <v>0</v>
      </c>
      <c r="P89" s="35">
        <v>0</v>
      </c>
      <c r="Q89" s="35">
        <v>0</v>
      </c>
      <c r="R89" s="35">
        <v>0</v>
      </c>
      <c r="S89" s="35">
        <v>0</v>
      </c>
      <c r="T89" s="35">
        <v>0</v>
      </c>
      <c r="U89" s="35">
        <v>0</v>
      </c>
      <c r="V89" s="35">
        <v>0</v>
      </c>
      <c r="W89" s="35">
        <v>0</v>
      </c>
      <c r="X89" s="35">
        <v>0</v>
      </c>
      <c r="Y89" s="35">
        <v>0</v>
      </c>
      <c r="Z89" s="35">
        <v>0</v>
      </c>
      <c r="AA89" s="35">
        <v>0</v>
      </c>
      <c r="AB89" s="35">
        <v>0</v>
      </c>
      <c r="AC89" s="35">
        <v>0</v>
      </c>
      <c r="AD89" s="35">
        <v>0</v>
      </c>
      <c r="AE89" s="35">
        <v>0</v>
      </c>
      <c r="AF89" s="35">
        <v>0</v>
      </c>
      <c r="AG89" s="35">
        <v>0</v>
      </c>
      <c r="AH89" s="35">
        <v>0</v>
      </c>
      <c r="AI89" s="35">
        <v>0</v>
      </c>
      <c r="AJ89" s="35">
        <v>0</v>
      </c>
      <c r="AK89" s="35">
        <v>0</v>
      </c>
      <c r="AL89" s="35">
        <v>0</v>
      </c>
      <c r="AM89" s="35">
        <v>0</v>
      </c>
      <c r="AN89" s="35">
        <v>0</v>
      </c>
      <c r="AO89" s="35">
        <v>0</v>
      </c>
      <c r="AP89" s="35">
        <v>0</v>
      </c>
      <c r="AQ89" s="35">
        <v>0</v>
      </c>
      <c r="AR89" s="35">
        <v>0</v>
      </c>
      <c r="AS89" s="35">
        <v>0</v>
      </c>
      <c r="AT89" s="35">
        <v>0</v>
      </c>
      <c r="AU89" s="35">
        <v>0</v>
      </c>
      <c r="AV89" s="35">
        <v>0</v>
      </c>
      <c r="AW89" s="35">
        <v>0</v>
      </c>
      <c r="AX89" s="35">
        <v>0</v>
      </c>
      <c r="AY89" s="35">
        <v>0</v>
      </c>
      <c r="AZ89" s="35">
        <v>0</v>
      </c>
      <c r="BA89" s="35">
        <v>0</v>
      </c>
      <c r="BB89" s="35">
        <v>0</v>
      </c>
      <c r="BC89" s="35">
        <v>0</v>
      </c>
      <c r="BD89" s="35">
        <v>0</v>
      </c>
      <c r="BE89" s="35">
        <v>0</v>
      </c>
      <c r="BF89" s="35">
        <v>0</v>
      </c>
      <c r="BG89" s="35">
        <v>0</v>
      </c>
      <c r="BH89" s="35">
        <v>0</v>
      </c>
      <c r="BI89" s="35">
        <v>0</v>
      </c>
      <c r="BJ89" s="35">
        <v>0</v>
      </c>
      <c r="BK89" s="35">
        <v>0</v>
      </c>
      <c r="BL89" s="35">
        <v>0</v>
      </c>
      <c r="BM89" s="35">
        <v>0</v>
      </c>
      <c r="BN89" s="35">
        <v>0</v>
      </c>
      <c r="BO89" s="35">
        <v>0</v>
      </c>
      <c r="BP89" s="35">
        <v>0</v>
      </c>
      <c r="BQ89" s="35">
        <v>0</v>
      </c>
      <c r="BR89" s="35">
        <v>0</v>
      </c>
      <c r="BS89" s="35">
        <v>0</v>
      </c>
      <c r="BT89" s="35">
        <v>0</v>
      </c>
      <c r="BU89" s="35">
        <v>0</v>
      </c>
      <c r="BV89" s="35">
        <v>0</v>
      </c>
      <c r="BW89" s="35">
        <v>0</v>
      </c>
      <c r="BX89" s="35">
        <v>0</v>
      </c>
      <c r="BY89" s="35">
        <v>0</v>
      </c>
      <c r="BZ89" s="35">
        <v>0</v>
      </c>
      <c r="CA89" s="35">
        <v>0</v>
      </c>
      <c r="CB89" s="35">
        <v>0</v>
      </c>
      <c r="CC89" s="35">
        <v>0</v>
      </c>
      <c r="CD89" s="35">
        <v>0</v>
      </c>
      <c r="CE89" s="35">
        <v>0</v>
      </c>
      <c r="CF89" s="35">
        <v>0</v>
      </c>
      <c r="CG89" s="35">
        <v>0</v>
      </c>
      <c r="CH89" s="35">
        <v>0</v>
      </c>
      <c r="CI89" s="35">
        <v>0</v>
      </c>
      <c r="CJ89" s="35">
        <v>0</v>
      </c>
      <c r="CK89" s="35" t="s">
        <v>193</v>
      </c>
      <c r="CL89" s="35" t="s">
        <v>193</v>
      </c>
      <c r="CM89" s="35">
        <v>0</v>
      </c>
      <c r="CN89" s="35">
        <v>0</v>
      </c>
      <c r="CO89" s="35">
        <v>0</v>
      </c>
      <c r="CP89" s="35">
        <v>0</v>
      </c>
      <c r="CQ89" s="35" t="s">
        <v>193</v>
      </c>
      <c r="CR89" s="35" t="s">
        <v>193</v>
      </c>
      <c r="CS89" s="35" t="s">
        <v>193</v>
      </c>
      <c r="CT89" s="35" t="s">
        <v>193</v>
      </c>
      <c r="CU89" s="35" t="s">
        <v>193</v>
      </c>
      <c r="CV89" s="35" t="s">
        <v>193</v>
      </c>
      <c r="CW89" s="35">
        <v>0</v>
      </c>
      <c r="CX89" s="35">
        <v>0</v>
      </c>
      <c r="CY89" s="35">
        <v>0</v>
      </c>
      <c r="CZ89" s="35">
        <v>0</v>
      </c>
      <c r="DA89" s="35">
        <v>0</v>
      </c>
      <c r="DB89" s="35">
        <v>0</v>
      </c>
      <c r="DC89" s="35">
        <v>0</v>
      </c>
      <c r="DD89" s="35">
        <v>0</v>
      </c>
      <c r="DE89" s="35">
        <v>0</v>
      </c>
      <c r="DF89" s="35">
        <v>0</v>
      </c>
      <c r="DG89" s="35">
        <v>0</v>
      </c>
      <c r="DH89" s="35">
        <v>0</v>
      </c>
    </row>
    <row r="90" spans="1:112" ht="18.75" hidden="1">
      <c r="A90" s="28" t="s">
        <v>177</v>
      </c>
      <c r="B90" s="33" t="s">
        <v>241</v>
      </c>
      <c r="C90" s="42" t="s">
        <v>200</v>
      </c>
      <c r="D90" s="35"/>
      <c r="E90" s="35" t="s">
        <v>193</v>
      </c>
      <c r="F90" s="35" t="s">
        <v>193</v>
      </c>
      <c r="G90" s="35"/>
      <c r="H90" s="35"/>
      <c r="I90" s="35"/>
      <c r="J90" s="35"/>
      <c r="K90" s="35"/>
      <c r="L90" s="35"/>
      <c r="M90" s="35" t="s">
        <v>193</v>
      </c>
      <c r="N90" s="35" t="s">
        <v>193</v>
      </c>
      <c r="O90" s="35"/>
      <c r="P90" s="35"/>
      <c r="Q90" s="35"/>
      <c r="R90" s="35"/>
      <c r="S90" s="35"/>
      <c r="T90" s="35"/>
      <c r="U90" s="35" t="s">
        <v>193</v>
      </c>
      <c r="V90" s="35" t="s">
        <v>193</v>
      </c>
      <c r="W90" s="35"/>
      <c r="X90" s="35"/>
      <c r="Y90" s="35"/>
      <c r="Z90" s="35"/>
      <c r="AA90" s="35"/>
      <c r="AB90" s="35"/>
      <c r="AC90" s="35" t="s">
        <v>193</v>
      </c>
      <c r="AD90" s="35" t="s">
        <v>193</v>
      </c>
      <c r="AE90" s="35"/>
      <c r="AF90" s="35"/>
      <c r="AG90" s="35"/>
      <c r="AH90" s="35"/>
      <c r="AI90" s="35"/>
      <c r="AJ90" s="35"/>
      <c r="AK90" s="35"/>
      <c r="AL90" s="35"/>
      <c r="AM90" s="35" t="s">
        <v>193</v>
      </c>
      <c r="AN90" s="35" t="s">
        <v>193</v>
      </c>
      <c r="AO90" s="35" t="s">
        <v>193</v>
      </c>
      <c r="AP90" s="35" t="s">
        <v>193</v>
      </c>
      <c r="AQ90" s="35" t="s">
        <v>193</v>
      </c>
      <c r="AR90" s="35" t="s">
        <v>193</v>
      </c>
      <c r="AS90" s="35" t="s">
        <v>193</v>
      </c>
      <c r="AT90" s="35" t="s">
        <v>193</v>
      </c>
      <c r="AU90" s="35" t="s">
        <v>193</v>
      </c>
      <c r="AV90" s="35" t="s">
        <v>193</v>
      </c>
      <c r="AW90" s="35"/>
      <c r="AX90" s="35"/>
      <c r="AY90" s="35"/>
      <c r="AZ90" s="35"/>
      <c r="BA90" s="35"/>
      <c r="BB90" s="35"/>
      <c r="BC90" s="35"/>
      <c r="BD90" s="35"/>
      <c r="BE90" s="35" t="s">
        <v>193</v>
      </c>
      <c r="BF90" s="35" t="s">
        <v>193</v>
      </c>
      <c r="BG90" s="35"/>
      <c r="BH90" s="35"/>
      <c r="BI90" s="35"/>
      <c r="BJ90" s="35"/>
      <c r="BK90" s="35"/>
      <c r="BL90" s="35"/>
      <c r="BM90" s="35"/>
      <c r="BN90" s="35"/>
      <c r="BO90" s="35"/>
      <c r="BP90" s="35"/>
      <c r="BQ90" s="35" t="s">
        <v>193</v>
      </c>
      <c r="BR90" s="35" t="s">
        <v>193</v>
      </c>
      <c r="BS90" s="35"/>
      <c r="BT90" s="35"/>
      <c r="BU90" s="35"/>
      <c r="BV90" s="35"/>
      <c r="BW90" s="35"/>
      <c r="BX90" s="35"/>
      <c r="BY90" s="35"/>
      <c r="BZ90" s="35"/>
      <c r="CA90" s="35"/>
      <c r="CB90" s="35"/>
      <c r="CC90" s="35" t="s">
        <v>193</v>
      </c>
      <c r="CD90" s="35" t="s">
        <v>193</v>
      </c>
      <c r="CE90" s="35"/>
      <c r="CF90" s="35"/>
      <c r="CG90" s="35"/>
      <c r="CH90" s="35"/>
      <c r="CI90" s="35"/>
      <c r="CJ90" s="35"/>
      <c r="CK90" s="35" t="s">
        <v>193</v>
      </c>
      <c r="CL90" s="35" t="s">
        <v>193</v>
      </c>
      <c r="CM90" s="35" t="s">
        <v>193</v>
      </c>
      <c r="CN90" s="35" t="s">
        <v>193</v>
      </c>
      <c r="CO90" s="35" t="s">
        <v>193</v>
      </c>
      <c r="CP90" s="35" t="s">
        <v>193</v>
      </c>
      <c r="CQ90" s="35" t="s">
        <v>193</v>
      </c>
      <c r="CR90" s="35" t="s">
        <v>193</v>
      </c>
      <c r="CS90" s="35" t="s">
        <v>193</v>
      </c>
      <c r="CT90" s="35" t="s">
        <v>193</v>
      </c>
      <c r="CU90" s="35" t="s">
        <v>193</v>
      </c>
      <c r="CV90" s="35" t="s">
        <v>193</v>
      </c>
      <c r="CW90" s="35" t="s">
        <v>193</v>
      </c>
      <c r="CX90" s="35" t="s">
        <v>193</v>
      </c>
      <c r="CY90" s="35" t="s">
        <v>193</v>
      </c>
      <c r="CZ90" s="35" t="s">
        <v>193</v>
      </c>
      <c r="DA90" s="35" t="s">
        <v>193</v>
      </c>
      <c r="DB90" s="35" t="s">
        <v>193</v>
      </c>
      <c r="DC90" s="35" t="s">
        <v>193</v>
      </c>
      <c r="DD90" s="35" t="s">
        <v>193</v>
      </c>
      <c r="DE90" s="35" t="s">
        <v>193</v>
      </c>
      <c r="DF90" s="35" t="s">
        <v>193</v>
      </c>
      <c r="DG90" s="35" t="s">
        <v>193</v>
      </c>
      <c r="DH90" s="35" t="s">
        <v>193</v>
      </c>
    </row>
    <row r="91" spans="1:112" ht="18.75" hidden="1">
      <c r="A91" s="28" t="s">
        <v>177</v>
      </c>
      <c r="B91" s="33" t="s">
        <v>241</v>
      </c>
      <c r="C91" s="42" t="s">
        <v>200</v>
      </c>
      <c r="D91" s="35"/>
      <c r="E91" s="35" t="s">
        <v>193</v>
      </c>
      <c r="F91" s="35" t="s">
        <v>193</v>
      </c>
      <c r="G91" s="35"/>
      <c r="H91" s="35"/>
      <c r="I91" s="35"/>
      <c r="J91" s="35"/>
      <c r="K91" s="35"/>
      <c r="L91" s="35"/>
      <c r="M91" s="35" t="s">
        <v>193</v>
      </c>
      <c r="N91" s="35" t="s">
        <v>193</v>
      </c>
      <c r="O91" s="35"/>
      <c r="P91" s="35"/>
      <c r="Q91" s="35"/>
      <c r="R91" s="35"/>
      <c r="S91" s="35"/>
      <c r="T91" s="35"/>
      <c r="U91" s="35" t="s">
        <v>193</v>
      </c>
      <c r="V91" s="35" t="s">
        <v>193</v>
      </c>
      <c r="W91" s="35"/>
      <c r="X91" s="35"/>
      <c r="Y91" s="35"/>
      <c r="Z91" s="35"/>
      <c r="AA91" s="35"/>
      <c r="AB91" s="35"/>
      <c r="AC91" s="35" t="s">
        <v>193</v>
      </c>
      <c r="AD91" s="35" t="s">
        <v>193</v>
      </c>
      <c r="AE91" s="35"/>
      <c r="AF91" s="35"/>
      <c r="AG91" s="35"/>
      <c r="AH91" s="35"/>
      <c r="AI91" s="35"/>
      <c r="AJ91" s="35"/>
      <c r="AK91" s="35"/>
      <c r="AL91" s="35"/>
      <c r="AM91" s="35" t="s">
        <v>193</v>
      </c>
      <c r="AN91" s="35" t="s">
        <v>193</v>
      </c>
      <c r="AO91" s="35" t="s">
        <v>193</v>
      </c>
      <c r="AP91" s="35" t="s">
        <v>193</v>
      </c>
      <c r="AQ91" s="35" t="s">
        <v>193</v>
      </c>
      <c r="AR91" s="35" t="s">
        <v>193</v>
      </c>
      <c r="AS91" s="35" t="s">
        <v>193</v>
      </c>
      <c r="AT91" s="35" t="s">
        <v>193</v>
      </c>
      <c r="AU91" s="35" t="s">
        <v>193</v>
      </c>
      <c r="AV91" s="35" t="s">
        <v>193</v>
      </c>
      <c r="AW91" s="35"/>
      <c r="AX91" s="35"/>
      <c r="AY91" s="35"/>
      <c r="AZ91" s="35"/>
      <c r="BA91" s="35"/>
      <c r="BB91" s="35"/>
      <c r="BC91" s="35"/>
      <c r="BD91" s="35"/>
      <c r="BE91" s="35" t="s">
        <v>193</v>
      </c>
      <c r="BF91" s="35" t="s">
        <v>193</v>
      </c>
      <c r="BG91" s="35"/>
      <c r="BH91" s="35"/>
      <c r="BI91" s="35"/>
      <c r="BJ91" s="35"/>
      <c r="BK91" s="35"/>
      <c r="BL91" s="35"/>
      <c r="BM91" s="35"/>
      <c r="BN91" s="35"/>
      <c r="BO91" s="35"/>
      <c r="BP91" s="35"/>
      <c r="BQ91" s="35" t="s">
        <v>193</v>
      </c>
      <c r="BR91" s="35" t="s">
        <v>193</v>
      </c>
      <c r="BS91" s="35"/>
      <c r="BT91" s="35"/>
      <c r="BU91" s="35"/>
      <c r="BV91" s="35"/>
      <c r="BW91" s="35"/>
      <c r="BX91" s="35"/>
      <c r="BY91" s="35"/>
      <c r="BZ91" s="35"/>
      <c r="CA91" s="35"/>
      <c r="CB91" s="35"/>
      <c r="CC91" s="35" t="s">
        <v>193</v>
      </c>
      <c r="CD91" s="35" t="s">
        <v>193</v>
      </c>
      <c r="CE91" s="35"/>
      <c r="CF91" s="35"/>
      <c r="CG91" s="35"/>
      <c r="CH91" s="35"/>
      <c r="CI91" s="35"/>
      <c r="CJ91" s="35"/>
      <c r="CK91" s="35" t="s">
        <v>193</v>
      </c>
      <c r="CL91" s="35" t="s">
        <v>193</v>
      </c>
      <c r="CM91" s="35" t="s">
        <v>193</v>
      </c>
      <c r="CN91" s="35" t="s">
        <v>193</v>
      </c>
      <c r="CO91" s="35" t="s">
        <v>193</v>
      </c>
      <c r="CP91" s="35" t="s">
        <v>193</v>
      </c>
      <c r="CQ91" s="35" t="s">
        <v>193</v>
      </c>
      <c r="CR91" s="35" t="s">
        <v>193</v>
      </c>
      <c r="CS91" s="35" t="s">
        <v>193</v>
      </c>
      <c r="CT91" s="35" t="s">
        <v>193</v>
      </c>
      <c r="CU91" s="35" t="s">
        <v>193</v>
      </c>
      <c r="CV91" s="35" t="s">
        <v>193</v>
      </c>
      <c r="CW91" s="35" t="s">
        <v>193</v>
      </c>
      <c r="CX91" s="35" t="s">
        <v>193</v>
      </c>
      <c r="CY91" s="35" t="s">
        <v>193</v>
      </c>
      <c r="CZ91" s="35" t="s">
        <v>193</v>
      </c>
      <c r="DA91" s="35" t="s">
        <v>193</v>
      </c>
      <c r="DB91" s="35" t="s">
        <v>193</v>
      </c>
      <c r="DC91" s="35" t="s">
        <v>193</v>
      </c>
      <c r="DD91" s="35" t="s">
        <v>193</v>
      </c>
      <c r="DE91" s="35" t="s">
        <v>193</v>
      </c>
      <c r="DF91" s="35" t="s">
        <v>193</v>
      </c>
      <c r="DG91" s="35" t="s">
        <v>193</v>
      </c>
      <c r="DH91" s="35" t="s">
        <v>193</v>
      </c>
    </row>
    <row r="92" spans="1:112" ht="18.75" hidden="1">
      <c r="A92" s="28" t="s">
        <v>177</v>
      </c>
      <c r="B92" s="33" t="s">
        <v>201</v>
      </c>
      <c r="C92" s="34" t="s">
        <v>201</v>
      </c>
      <c r="D92" s="35"/>
      <c r="E92" s="35" t="s">
        <v>193</v>
      </c>
      <c r="F92" s="35" t="s">
        <v>193</v>
      </c>
      <c r="G92" s="35"/>
      <c r="H92" s="35"/>
      <c r="I92" s="35"/>
      <c r="J92" s="35"/>
      <c r="K92" s="35"/>
      <c r="L92" s="35"/>
      <c r="M92" s="35" t="s">
        <v>193</v>
      </c>
      <c r="N92" s="35" t="s">
        <v>193</v>
      </c>
      <c r="O92" s="35"/>
      <c r="P92" s="35"/>
      <c r="Q92" s="35"/>
      <c r="R92" s="35"/>
      <c r="S92" s="35"/>
      <c r="T92" s="35"/>
      <c r="U92" s="35" t="s">
        <v>193</v>
      </c>
      <c r="V92" s="35" t="s">
        <v>193</v>
      </c>
      <c r="W92" s="35"/>
      <c r="X92" s="35"/>
      <c r="Y92" s="35"/>
      <c r="Z92" s="35"/>
      <c r="AA92" s="35"/>
      <c r="AB92" s="35"/>
      <c r="AC92" s="35" t="s">
        <v>193</v>
      </c>
      <c r="AD92" s="35" t="s">
        <v>193</v>
      </c>
      <c r="AE92" s="35"/>
      <c r="AF92" s="35"/>
      <c r="AG92" s="35"/>
      <c r="AH92" s="35"/>
      <c r="AI92" s="35"/>
      <c r="AJ92" s="35"/>
      <c r="AK92" s="35"/>
      <c r="AL92" s="35"/>
      <c r="AM92" s="35" t="s">
        <v>193</v>
      </c>
      <c r="AN92" s="35" t="s">
        <v>193</v>
      </c>
      <c r="AO92" s="35" t="s">
        <v>193</v>
      </c>
      <c r="AP92" s="35" t="s">
        <v>193</v>
      </c>
      <c r="AQ92" s="35" t="s">
        <v>193</v>
      </c>
      <c r="AR92" s="35" t="s">
        <v>193</v>
      </c>
      <c r="AS92" s="35" t="s">
        <v>193</v>
      </c>
      <c r="AT92" s="35" t="s">
        <v>193</v>
      </c>
      <c r="AU92" s="35" t="s">
        <v>193</v>
      </c>
      <c r="AV92" s="35" t="s">
        <v>193</v>
      </c>
      <c r="AW92" s="35"/>
      <c r="AX92" s="35"/>
      <c r="AY92" s="35"/>
      <c r="AZ92" s="35"/>
      <c r="BA92" s="35"/>
      <c r="BB92" s="35"/>
      <c r="BC92" s="35"/>
      <c r="BD92" s="35"/>
      <c r="BE92" s="35" t="s">
        <v>193</v>
      </c>
      <c r="BF92" s="35" t="s">
        <v>193</v>
      </c>
      <c r="BG92" s="35"/>
      <c r="BH92" s="35"/>
      <c r="BI92" s="35"/>
      <c r="BJ92" s="35"/>
      <c r="BK92" s="35"/>
      <c r="BL92" s="35"/>
      <c r="BM92" s="35"/>
      <c r="BN92" s="35"/>
      <c r="BO92" s="35"/>
      <c r="BP92" s="35"/>
      <c r="BQ92" s="35" t="s">
        <v>193</v>
      </c>
      <c r="BR92" s="35" t="s">
        <v>193</v>
      </c>
      <c r="BS92" s="35"/>
      <c r="BT92" s="35"/>
      <c r="BU92" s="35"/>
      <c r="BV92" s="35"/>
      <c r="BW92" s="35"/>
      <c r="BX92" s="35"/>
      <c r="BY92" s="35"/>
      <c r="BZ92" s="35"/>
      <c r="CA92" s="35"/>
      <c r="CB92" s="35"/>
      <c r="CC92" s="35" t="s">
        <v>193</v>
      </c>
      <c r="CD92" s="35" t="s">
        <v>193</v>
      </c>
      <c r="CE92" s="35"/>
      <c r="CF92" s="35"/>
      <c r="CG92" s="35"/>
      <c r="CH92" s="35"/>
      <c r="CI92" s="35"/>
      <c r="CJ92" s="35"/>
      <c r="CK92" s="35" t="s">
        <v>193</v>
      </c>
      <c r="CL92" s="35" t="s">
        <v>193</v>
      </c>
      <c r="CM92" s="35" t="s">
        <v>193</v>
      </c>
      <c r="CN92" s="35" t="s">
        <v>193</v>
      </c>
      <c r="CO92" s="35" t="s">
        <v>193</v>
      </c>
      <c r="CP92" s="35" t="s">
        <v>193</v>
      </c>
      <c r="CQ92" s="35" t="s">
        <v>193</v>
      </c>
      <c r="CR92" s="35" t="s">
        <v>193</v>
      </c>
      <c r="CS92" s="35" t="s">
        <v>193</v>
      </c>
      <c r="CT92" s="35" t="s">
        <v>193</v>
      </c>
      <c r="CU92" s="35" t="s">
        <v>193</v>
      </c>
      <c r="CV92" s="35" t="s">
        <v>193</v>
      </c>
      <c r="CW92" s="35" t="s">
        <v>193</v>
      </c>
      <c r="CX92" s="35" t="s">
        <v>193</v>
      </c>
      <c r="CY92" s="35" t="s">
        <v>193</v>
      </c>
      <c r="CZ92" s="35" t="s">
        <v>193</v>
      </c>
      <c r="DA92" s="35" t="s">
        <v>193</v>
      </c>
      <c r="DB92" s="35" t="s">
        <v>193</v>
      </c>
      <c r="DC92" s="35" t="s">
        <v>193</v>
      </c>
      <c r="DD92" s="35" t="s">
        <v>193</v>
      </c>
      <c r="DE92" s="35" t="s">
        <v>193</v>
      </c>
      <c r="DF92" s="35" t="s">
        <v>193</v>
      </c>
      <c r="DG92" s="35" t="s">
        <v>193</v>
      </c>
      <c r="DH92" s="35" t="s">
        <v>193</v>
      </c>
    </row>
    <row r="93" spans="1:112" ht="56.25">
      <c r="A93" s="21"/>
      <c r="B93" s="39" t="s">
        <v>243</v>
      </c>
      <c r="C93" s="40" t="s">
        <v>244</v>
      </c>
      <c r="D93" s="41" t="s">
        <v>174</v>
      </c>
      <c r="E93" s="41">
        <v>0</v>
      </c>
      <c r="F93" s="41">
        <v>0</v>
      </c>
      <c r="G93" s="41">
        <v>0</v>
      </c>
      <c r="H93" s="41">
        <v>0</v>
      </c>
      <c r="I93" s="41">
        <v>0</v>
      </c>
      <c r="J93" s="41">
        <v>0</v>
      </c>
      <c r="K93" s="41">
        <v>0</v>
      </c>
      <c r="L93" s="41">
        <v>0</v>
      </c>
      <c r="M93" s="41">
        <v>0</v>
      </c>
      <c r="N93" s="41">
        <v>0</v>
      </c>
      <c r="O93" s="41">
        <v>0</v>
      </c>
      <c r="P93" s="41">
        <v>0</v>
      </c>
      <c r="Q93" s="41">
        <v>0</v>
      </c>
      <c r="R93" s="41">
        <v>0</v>
      </c>
      <c r="S93" s="41">
        <v>0</v>
      </c>
      <c r="T93" s="41">
        <v>0</v>
      </c>
      <c r="U93" s="41">
        <v>0</v>
      </c>
      <c r="V93" s="41">
        <v>0</v>
      </c>
      <c r="W93" s="41">
        <v>0</v>
      </c>
      <c r="X93" s="41">
        <v>0</v>
      </c>
      <c r="Y93" s="41">
        <v>0</v>
      </c>
      <c r="Z93" s="41">
        <v>0</v>
      </c>
      <c r="AA93" s="41">
        <v>0</v>
      </c>
      <c r="AB93" s="41">
        <v>0</v>
      </c>
      <c r="AC93" s="41">
        <v>0</v>
      </c>
      <c r="AD93" s="41">
        <v>0</v>
      </c>
      <c r="AE93" s="41">
        <v>0</v>
      </c>
      <c r="AF93" s="41">
        <v>0</v>
      </c>
      <c r="AG93" s="41">
        <v>0</v>
      </c>
      <c r="AH93" s="41">
        <v>0</v>
      </c>
      <c r="AI93" s="41">
        <v>0</v>
      </c>
      <c r="AJ93" s="41">
        <v>0</v>
      </c>
      <c r="AK93" s="41">
        <v>0</v>
      </c>
      <c r="AL93" s="41">
        <v>0</v>
      </c>
      <c r="AM93" s="41">
        <v>0</v>
      </c>
      <c r="AN93" s="41">
        <v>0</v>
      </c>
      <c r="AO93" s="41">
        <v>0</v>
      </c>
      <c r="AP93" s="41">
        <v>0</v>
      </c>
      <c r="AQ93" s="41">
        <v>0</v>
      </c>
      <c r="AR93" s="41">
        <v>0</v>
      </c>
      <c r="AS93" s="41">
        <v>0</v>
      </c>
      <c r="AT93" s="41">
        <v>0</v>
      </c>
      <c r="AU93" s="41">
        <v>0</v>
      </c>
      <c r="AV93" s="41">
        <v>0</v>
      </c>
      <c r="AW93" s="41">
        <v>0</v>
      </c>
      <c r="AX93" s="41">
        <v>0</v>
      </c>
      <c r="AY93" s="41">
        <v>0</v>
      </c>
      <c r="AZ93" s="41">
        <v>0</v>
      </c>
      <c r="BA93" s="41">
        <v>0</v>
      </c>
      <c r="BB93" s="41">
        <v>0</v>
      </c>
      <c r="BC93" s="41">
        <v>0</v>
      </c>
      <c r="BD93" s="41">
        <v>0</v>
      </c>
      <c r="BE93" s="41">
        <v>0</v>
      </c>
      <c r="BF93" s="41">
        <v>0</v>
      </c>
      <c r="BG93" s="41">
        <v>0</v>
      </c>
      <c r="BH93" s="41">
        <v>0</v>
      </c>
      <c r="BI93" s="41">
        <v>0</v>
      </c>
      <c r="BJ93" s="41">
        <v>0</v>
      </c>
      <c r="BK93" s="41">
        <v>0</v>
      </c>
      <c r="BL93" s="41">
        <v>0</v>
      </c>
      <c r="BM93" s="41">
        <v>0</v>
      </c>
      <c r="BN93" s="41">
        <v>0</v>
      </c>
      <c r="BO93" s="41">
        <v>0</v>
      </c>
      <c r="BP93" s="41">
        <v>0</v>
      </c>
      <c r="BQ93" s="41">
        <v>0</v>
      </c>
      <c r="BR93" s="41">
        <v>0</v>
      </c>
      <c r="BS93" s="41">
        <v>0</v>
      </c>
      <c r="BT93" s="41">
        <v>0</v>
      </c>
      <c r="BU93" s="41">
        <v>0</v>
      </c>
      <c r="BV93" s="41">
        <v>0</v>
      </c>
      <c r="BW93" s="41">
        <v>0</v>
      </c>
      <c r="BX93" s="41">
        <v>0</v>
      </c>
      <c r="BY93" s="41">
        <v>0</v>
      </c>
      <c r="BZ93" s="41">
        <v>0</v>
      </c>
      <c r="CA93" s="41">
        <v>0</v>
      </c>
      <c r="CB93" s="41">
        <v>0</v>
      </c>
      <c r="CC93" s="41">
        <v>0</v>
      </c>
      <c r="CD93" s="41">
        <v>0</v>
      </c>
      <c r="CE93" s="41">
        <v>0</v>
      </c>
      <c r="CF93" s="41">
        <v>0</v>
      </c>
      <c r="CG93" s="41">
        <v>0</v>
      </c>
      <c r="CH93" s="41">
        <v>0</v>
      </c>
      <c r="CI93" s="41">
        <v>0</v>
      </c>
      <c r="CJ93" s="41">
        <v>0</v>
      </c>
      <c r="CK93" s="41" t="s">
        <v>193</v>
      </c>
      <c r="CL93" s="41" t="s">
        <v>193</v>
      </c>
      <c r="CM93" s="41">
        <v>0</v>
      </c>
      <c r="CN93" s="41">
        <v>0</v>
      </c>
      <c r="CO93" s="41">
        <v>0</v>
      </c>
      <c r="CP93" s="41">
        <v>0</v>
      </c>
      <c r="CQ93" s="41" t="s">
        <v>193</v>
      </c>
      <c r="CR93" s="41" t="s">
        <v>193</v>
      </c>
      <c r="CS93" s="41" t="s">
        <v>193</v>
      </c>
      <c r="CT93" s="41" t="s">
        <v>193</v>
      </c>
      <c r="CU93" s="41" t="s">
        <v>193</v>
      </c>
      <c r="CV93" s="41" t="s">
        <v>193</v>
      </c>
      <c r="CW93" s="41">
        <v>0</v>
      </c>
      <c r="CX93" s="41">
        <v>0</v>
      </c>
      <c r="CY93" s="41">
        <v>0</v>
      </c>
      <c r="CZ93" s="41">
        <v>0</v>
      </c>
      <c r="DA93" s="41">
        <v>0</v>
      </c>
      <c r="DB93" s="41">
        <v>0</v>
      </c>
      <c r="DC93" s="41">
        <v>0</v>
      </c>
      <c r="DD93" s="41">
        <v>0</v>
      </c>
      <c r="DE93" s="41">
        <v>0</v>
      </c>
      <c r="DF93" s="41">
        <v>0</v>
      </c>
      <c r="DG93" s="41">
        <v>0</v>
      </c>
      <c r="DH93" s="41">
        <v>0</v>
      </c>
    </row>
    <row r="94" spans="1:112" ht="37.5">
      <c r="A94" s="21"/>
      <c r="B94" s="33" t="s">
        <v>245</v>
      </c>
      <c r="C94" s="34" t="s">
        <v>246</v>
      </c>
      <c r="D94" s="35" t="s">
        <v>174</v>
      </c>
      <c r="E94" s="35">
        <v>0</v>
      </c>
      <c r="F94" s="35">
        <v>0</v>
      </c>
      <c r="G94" s="35">
        <v>0</v>
      </c>
      <c r="H94" s="35">
        <v>0</v>
      </c>
      <c r="I94" s="35">
        <v>0</v>
      </c>
      <c r="J94" s="35">
        <v>0</v>
      </c>
      <c r="K94" s="35">
        <v>0</v>
      </c>
      <c r="L94" s="35">
        <v>0</v>
      </c>
      <c r="M94" s="35">
        <v>0</v>
      </c>
      <c r="N94" s="35">
        <v>0</v>
      </c>
      <c r="O94" s="35">
        <v>0</v>
      </c>
      <c r="P94" s="35">
        <v>0</v>
      </c>
      <c r="Q94" s="35">
        <v>0</v>
      </c>
      <c r="R94" s="35">
        <v>0</v>
      </c>
      <c r="S94" s="35">
        <v>0</v>
      </c>
      <c r="T94" s="35">
        <v>0</v>
      </c>
      <c r="U94" s="35">
        <v>0</v>
      </c>
      <c r="V94" s="35">
        <v>0</v>
      </c>
      <c r="W94" s="35">
        <v>0</v>
      </c>
      <c r="X94" s="35">
        <v>0</v>
      </c>
      <c r="Y94" s="35">
        <v>0</v>
      </c>
      <c r="Z94" s="35">
        <v>0</v>
      </c>
      <c r="AA94" s="35">
        <v>0</v>
      </c>
      <c r="AB94" s="35">
        <v>0</v>
      </c>
      <c r="AC94" s="35">
        <v>0</v>
      </c>
      <c r="AD94" s="35">
        <v>0</v>
      </c>
      <c r="AE94" s="35">
        <v>0</v>
      </c>
      <c r="AF94" s="35">
        <v>0</v>
      </c>
      <c r="AG94" s="35">
        <v>0</v>
      </c>
      <c r="AH94" s="35">
        <v>0</v>
      </c>
      <c r="AI94" s="35">
        <v>0</v>
      </c>
      <c r="AJ94" s="35">
        <v>0</v>
      </c>
      <c r="AK94" s="35">
        <v>0</v>
      </c>
      <c r="AL94" s="35">
        <v>0</v>
      </c>
      <c r="AM94" s="35">
        <v>0</v>
      </c>
      <c r="AN94" s="35">
        <v>0</v>
      </c>
      <c r="AO94" s="35">
        <v>0</v>
      </c>
      <c r="AP94" s="35">
        <v>0</v>
      </c>
      <c r="AQ94" s="35">
        <v>0</v>
      </c>
      <c r="AR94" s="35">
        <v>0</v>
      </c>
      <c r="AS94" s="35">
        <v>0</v>
      </c>
      <c r="AT94" s="35">
        <v>0</v>
      </c>
      <c r="AU94" s="35">
        <v>0</v>
      </c>
      <c r="AV94" s="35">
        <v>0</v>
      </c>
      <c r="AW94" s="35">
        <v>0</v>
      </c>
      <c r="AX94" s="35">
        <v>0</v>
      </c>
      <c r="AY94" s="35">
        <v>0</v>
      </c>
      <c r="AZ94" s="35">
        <v>0</v>
      </c>
      <c r="BA94" s="35">
        <v>0</v>
      </c>
      <c r="BB94" s="35">
        <v>0</v>
      </c>
      <c r="BC94" s="35">
        <v>0</v>
      </c>
      <c r="BD94" s="35">
        <v>0</v>
      </c>
      <c r="BE94" s="35">
        <v>0</v>
      </c>
      <c r="BF94" s="35">
        <v>0</v>
      </c>
      <c r="BG94" s="35">
        <v>0</v>
      </c>
      <c r="BH94" s="35">
        <v>0</v>
      </c>
      <c r="BI94" s="35">
        <v>0</v>
      </c>
      <c r="BJ94" s="35">
        <v>0</v>
      </c>
      <c r="BK94" s="35">
        <v>0</v>
      </c>
      <c r="BL94" s="35">
        <v>0</v>
      </c>
      <c r="BM94" s="35">
        <v>0</v>
      </c>
      <c r="BN94" s="35">
        <v>0</v>
      </c>
      <c r="BO94" s="35">
        <v>0</v>
      </c>
      <c r="BP94" s="35">
        <v>0</v>
      </c>
      <c r="BQ94" s="35">
        <v>0</v>
      </c>
      <c r="BR94" s="35">
        <v>0</v>
      </c>
      <c r="BS94" s="35">
        <v>0</v>
      </c>
      <c r="BT94" s="35">
        <v>0</v>
      </c>
      <c r="BU94" s="35">
        <v>0</v>
      </c>
      <c r="BV94" s="35">
        <v>0</v>
      </c>
      <c r="BW94" s="35">
        <v>0</v>
      </c>
      <c r="BX94" s="35">
        <v>0</v>
      </c>
      <c r="BY94" s="35">
        <v>0</v>
      </c>
      <c r="BZ94" s="35">
        <v>0</v>
      </c>
      <c r="CA94" s="35">
        <v>0</v>
      </c>
      <c r="CB94" s="35">
        <v>0</v>
      </c>
      <c r="CC94" s="35">
        <v>0</v>
      </c>
      <c r="CD94" s="35">
        <v>0</v>
      </c>
      <c r="CE94" s="35">
        <v>0</v>
      </c>
      <c r="CF94" s="35">
        <v>0</v>
      </c>
      <c r="CG94" s="35">
        <v>0</v>
      </c>
      <c r="CH94" s="35">
        <v>0</v>
      </c>
      <c r="CI94" s="35">
        <v>0</v>
      </c>
      <c r="CJ94" s="35">
        <v>0</v>
      </c>
      <c r="CK94" s="35" t="s">
        <v>193</v>
      </c>
      <c r="CL94" s="35" t="s">
        <v>193</v>
      </c>
      <c r="CM94" s="35">
        <v>0</v>
      </c>
      <c r="CN94" s="35">
        <v>0</v>
      </c>
      <c r="CO94" s="35">
        <v>0</v>
      </c>
      <c r="CP94" s="35">
        <v>0</v>
      </c>
      <c r="CQ94" s="35" t="s">
        <v>193</v>
      </c>
      <c r="CR94" s="35" t="s">
        <v>193</v>
      </c>
      <c r="CS94" s="35" t="s">
        <v>193</v>
      </c>
      <c r="CT94" s="35" t="s">
        <v>193</v>
      </c>
      <c r="CU94" s="35" t="s">
        <v>193</v>
      </c>
      <c r="CV94" s="35" t="s">
        <v>193</v>
      </c>
      <c r="CW94" s="35">
        <v>0</v>
      </c>
      <c r="CX94" s="35">
        <v>0</v>
      </c>
      <c r="CY94" s="35">
        <v>0</v>
      </c>
      <c r="CZ94" s="35">
        <v>0</v>
      </c>
      <c r="DA94" s="35">
        <v>0</v>
      </c>
      <c r="DB94" s="35">
        <v>0</v>
      </c>
      <c r="DC94" s="35">
        <v>0</v>
      </c>
      <c r="DD94" s="35">
        <v>0</v>
      </c>
      <c r="DE94" s="35">
        <v>0</v>
      </c>
      <c r="DF94" s="35">
        <v>0</v>
      </c>
      <c r="DG94" s="35">
        <v>0</v>
      </c>
      <c r="DH94" s="35">
        <v>0</v>
      </c>
    </row>
    <row r="95" spans="1:112" ht="18.75" hidden="1">
      <c r="A95" s="28" t="s">
        <v>177</v>
      </c>
      <c r="B95" s="33" t="s">
        <v>245</v>
      </c>
      <c r="C95" s="42" t="s">
        <v>200</v>
      </c>
      <c r="D95" s="35"/>
      <c r="E95" s="35" t="s">
        <v>193</v>
      </c>
      <c r="F95" s="35" t="s">
        <v>193</v>
      </c>
      <c r="G95" s="35"/>
      <c r="H95" s="35"/>
      <c r="I95" s="35"/>
      <c r="J95" s="35"/>
      <c r="K95" s="35"/>
      <c r="L95" s="35"/>
      <c r="M95" s="35" t="s">
        <v>193</v>
      </c>
      <c r="N95" s="35" t="s">
        <v>193</v>
      </c>
      <c r="O95" s="35"/>
      <c r="P95" s="35"/>
      <c r="Q95" s="35"/>
      <c r="R95" s="35"/>
      <c r="S95" s="35"/>
      <c r="T95" s="35"/>
      <c r="U95" s="35" t="s">
        <v>193</v>
      </c>
      <c r="V95" s="35" t="s">
        <v>193</v>
      </c>
      <c r="W95" s="35"/>
      <c r="X95" s="35"/>
      <c r="Y95" s="35"/>
      <c r="Z95" s="35"/>
      <c r="AA95" s="35"/>
      <c r="AB95" s="35"/>
      <c r="AC95" s="35" t="s">
        <v>193</v>
      </c>
      <c r="AD95" s="35" t="s">
        <v>193</v>
      </c>
      <c r="AE95" s="35"/>
      <c r="AF95" s="35"/>
      <c r="AG95" s="35"/>
      <c r="AH95" s="35"/>
      <c r="AI95" s="35"/>
      <c r="AJ95" s="35"/>
      <c r="AK95" s="35"/>
      <c r="AL95" s="35"/>
      <c r="AM95" s="35" t="s">
        <v>193</v>
      </c>
      <c r="AN95" s="35" t="s">
        <v>193</v>
      </c>
      <c r="AO95" s="35" t="s">
        <v>193</v>
      </c>
      <c r="AP95" s="35" t="s">
        <v>193</v>
      </c>
      <c r="AQ95" s="35" t="s">
        <v>193</v>
      </c>
      <c r="AR95" s="35" t="s">
        <v>193</v>
      </c>
      <c r="AS95" s="35" t="s">
        <v>193</v>
      </c>
      <c r="AT95" s="35" t="s">
        <v>193</v>
      </c>
      <c r="AU95" s="35" t="s">
        <v>193</v>
      </c>
      <c r="AV95" s="35" t="s">
        <v>193</v>
      </c>
      <c r="AW95" s="35"/>
      <c r="AX95" s="35"/>
      <c r="AY95" s="35"/>
      <c r="AZ95" s="35"/>
      <c r="BA95" s="35"/>
      <c r="BB95" s="35"/>
      <c r="BC95" s="35"/>
      <c r="BD95" s="35"/>
      <c r="BE95" s="35" t="s">
        <v>193</v>
      </c>
      <c r="BF95" s="35" t="s">
        <v>193</v>
      </c>
      <c r="BG95" s="35"/>
      <c r="BH95" s="35"/>
      <c r="BI95" s="35"/>
      <c r="BJ95" s="35"/>
      <c r="BK95" s="35"/>
      <c r="BL95" s="35"/>
      <c r="BM95" s="35"/>
      <c r="BN95" s="35"/>
      <c r="BO95" s="35"/>
      <c r="BP95" s="35"/>
      <c r="BQ95" s="35" t="s">
        <v>193</v>
      </c>
      <c r="BR95" s="35" t="s">
        <v>193</v>
      </c>
      <c r="BS95" s="35"/>
      <c r="BT95" s="35"/>
      <c r="BU95" s="35"/>
      <c r="BV95" s="35"/>
      <c r="BW95" s="35"/>
      <c r="BX95" s="35"/>
      <c r="BY95" s="35"/>
      <c r="BZ95" s="35"/>
      <c r="CA95" s="35"/>
      <c r="CB95" s="35"/>
      <c r="CC95" s="35" t="s">
        <v>193</v>
      </c>
      <c r="CD95" s="35" t="s">
        <v>193</v>
      </c>
      <c r="CE95" s="35"/>
      <c r="CF95" s="35"/>
      <c r="CG95" s="35"/>
      <c r="CH95" s="35"/>
      <c r="CI95" s="35"/>
      <c r="CJ95" s="35"/>
      <c r="CK95" s="35" t="s">
        <v>193</v>
      </c>
      <c r="CL95" s="35" t="s">
        <v>193</v>
      </c>
      <c r="CM95" s="35" t="s">
        <v>193</v>
      </c>
      <c r="CN95" s="35" t="s">
        <v>193</v>
      </c>
      <c r="CO95" s="35" t="s">
        <v>193</v>
      </c>
      <c r="CP95" s="35" t="s">
        <v>193</v>
      </c>
      <c r="CQ95" s="35" t="s">
        <v>193</v>
      </c>
      <c r="CR95" s="35" t="s">
        <v>193</v>
      </c>
      <c r="CS95" s="35" t="s">
        <v>193</v>
      </c>
      <c r="CT95" s="35" t="s">
        <v>193</v>
      </c>
      <c r="CU95" s="35" t="s">
        <v>193</v>
      </c>
      <c r="CV95" s="35" t="s">
        <v>193</v>
      </c>
      <c r="CW95" s="35" t="s">
        <v>193</v>
      </c>
      <c r="CX95" s="35" t="s">
        <v>193</v>
      </c>
      <c r="CY95" s="35" t="s">
        <v>193</v>
      </c>
      <c r="CZ95" s="35" t="s">
        <v>193</v>
      </c>
      <c r="DA95" s="35" t="s">
        <v>193</v>
      </c>
      <c r="DB95" s="35" t="s">
        <v>193</v>
      </c>
      <c r="DC95" s="35" t="s">
        <v>193</v>
      </c>
      <c r="DD95" s="35" t="s">
        <v>193</v>
      </c>
      <c r="DE95" s="35" t="s">
        <v>193</v>
      </c>
      <c r="DF95" s="35" t="s">
        <v>193</v>
      </c>
      <c r="DG95" s="35" t="s">
        <v>193</v>
      </c>
      <c r="DH95" s="35" t="s">
        <v>193</v>
      </c>
    </row>
    <row r="96" spans="1:112" ht="18.75" hidden="1">
      <c r="A96" s="28" t="s">
        <v>177</v>
      </c>
      <c r="B96" s="33" t="s">
        <v>245</v>
      </c>
      <c r="C96" s="42" t="s">
        <v>200</v>
      </c>
      <c r="D96" s="35"/>
      <c r="E96" s="35" t="s">
        <v>193</v>
      </c>
      <c r="F96" s="35" t="s">
        <v>193</v>
      </c>
      <c r="G96" s="35"/>
      <c r="H96" s="35"/>
      <c r="I96" s="35"/>
      <c r="J96" s="35"/>
      <c r="K96" s="35"/>
      <c r="L96" s="35"/>
      <c r="M96" s="35" t="s">
        <v>193</v>
      </c>
      <c r="N96" s="35" t="s">
        <v>193</v>
      </c>
      <c r="O96" s="35"/>
      <c r="P96" s="35"/>
      <c r="Q96" s="35"/>
      <c r="R96" s="35"/>
      <c r="S96" s="35"/>
      <c r="T96" s="35"/>
      <c r="U96" s="35" t="s">
        <v>193</v>
      </c>
      <c r="V96" s="35" t="s">
        <v>193</v>
      </c>
      <c r="W96" s="35"/>
      <c r="X96" s="35"/>
      <c r="Y96" s="35"/>
      <c r="Z96" s="35"/>
      <c r="AA96" s="35"/>
      <c r="AB96" s="35"/>
      <c r="AC96" s="35" t="s">
        <v>193</v>
      </c>
      <c r="AD96" s="35" t="s">
        <v>193</v>
      </c>
      <c r="AE96" s="35"/>
      <c r="AF96" s="35"/>
      <c r="AG96" s="35"/>
      <c r="AH96" s="35"/>
      <c r="AI96" s="35"/>
      <c r="AJ96" s="35"/>
      <c r="AK96" s="35"/>
      <c r="AL96" s="35"/>
      <c r="AM96" s="35" t="s">
        <v>193</v>
      </c>
      <c r="AN96" s="35" t="s">
        <v>193</v>
      </c>
      <c r="AO96" s="35" t="s">
        <v>193</v>
      </c>
      <c r="AP96" s="35" t="s">
        <v>193</v>
      </c>
      <c r="AQ96" s="35" t="s">
        <v>193</v>
      </c>
      <c r="AR96" s="35" t="s">
        <v>193</v>
      </c>
      <c r="AS96" s="35" t="s">
        <v>193</v>
      </c>
      <c r="AT96" s="35" t="s">
        <v>193</v>
      </c>
      <c r="AU96" s="35" t="s">
        <v>193</v>
      </c>
      <c r="AV96" s="35" t="s">
        <v>193</v>
      </c>
      <c r="AW96" s="35"/>
      <c r="AX96" s="35"/>
      <c r="AY96" s="35"/>
      <c r="AZ96" s="35"/>
      <c r="BA96" s="35"/>
      <c r="BB96" s="35"/>
      <c r="BC96" s="35"/>
      <c r="BD96" s="35"/>
      <c r="BE96" s="35" t="s">
        <v>193</v>
      </c>
      <c r="BF96" s="35" t="s">
        <v>193</v>
      </c>
      <c r="BG96" s="35"/>
      <c r="BH96" s="35"/>
      <c r="BI96" s="35"/>
      <c r="BJ96" s="35"/>
      <c r="BK96" s="35"/>
      <c r="BL96" s="35"/>
      <c r="BM96" s="35"/>
      <c r="BN96" s="35"/>
      <c r="BO96" s="35"/>
      <c r="BP96" s="35"/>
      <c r="BQ96" s="35" t="s">
        <v>193</v>
      </c>
      <c r="BR96" s="35" t="s">
        <v>193</v>
      </c>
      <c r="BS96" s="35"/>
      <c r="BT96" s="35"/>
      <c r="BU96" s="35"/>
      <c r="BV96" s="35"/>
      <c r="BW96" s="35"/>
      <c r="BX96" s="35"/>
      <c r="BY96" s="35"/>
      <c r="BZ96" s="35"/>
      <c r="CA96" s="35"/>
      <c r="CB96" s="35"/>
      <c r="CC96" s="35" t="s">
        <v>193</v>
      </c>
      <c r="CD96" s="35" t="s">
        <v>193</v>
      </c>
      <c r="CE96" s="35"/>
      <c r="CF96" s="35"/>
      <c r="CG96" s="35"/>
      <c r="CH96" s="35"/>
      <c r="CI96" s="35"/>
      <c r="CJ96" s="35"/>
      <c r="CK96" s="35" t="s">
        <v>193</v>
      </c>
      <c r="CL96" s="35" t="s">
        <v>193</v>
      </c>
      <c r="CM96" s="35" t="s">
        <v>193</v>
      </c>
      <c r="CN96" s="35" t="s">
        <v>193</v>
      </c>
      <c r="CO96" s="35" t="s">
        <v>193</v>
      </c>
      <c r="CP96" s="35" t="s">
        <v>193</v>
      </c>
      <c r="CQ96" s="35" t="s">
        <v>193</v>
      </c>
      <c r="CR96" s="35" t="s">
        <v>193</v>
      </c>
      <c r="CS96" s="35" t="s">
        <v>193</v>
      </c>
      <c r="CT96" s="35" t="s">
        <v>193</v>
      </c>
      <c r="CU96" s="35" t="s">
        <v>193</v>
      </c>
      <c r="CV96" s="35" t="s">
        <v>193</v>
      </c>
      <c r="CW96" s="35" t="s">
        <v>193</v>
      </c>
      <c r="CX96" s="35" t="s">
        <v>193</v>
      </c>
      <c r="CY96" s="35" t="s">
        <v>193</v>
      </c>
      <c r="CZ96" s="35" t="s">
        <v>193</v>
      </c>
      <c r="DA96" s="35" t="s">
        <v>193</v>
      </c>
      <c r="DB96" s="35" t="s">
        <v>193</v>
      </c>
      <c r="DC96" s="35" t="s">
        <v>193</v>
      </c>
      <c r="DD96" s="35" t="s">
        <v>193</v>
      </c>
      <c r="DE96" s="35" t="s">
        <v>193</v>
      </c>
      <c r="DF96" s="35" t="s">
        <v>193</v>
      </c>
      <c r="DG96" s="35" t="s">
        <v>193</v>
      </c>
      <c r="DH96" s="35" t="s">
        <v>193</v>
      </c>
    </row>
    <row r="97" spans="1:112" ht="18.75" hidden="1">
      <c r="A97" s="28" t="s">
        <v>177</v>
      </c>
      <c r="B97" s="33" t="s">
        <v>201</v>
      </c>
      <c r="C97" s="34" t="s">
        <v>201</v>
      </c>
      <c r="D97" s="35"/>
      <c r="E97" s="35" t="s">
        <v>193</v>
      </c>
      <c r="F97" s="35" t="s">
        <v>193</v>
      </c>
      <c r="G97" s="35"/>
      <c r="H97" s="35"/>
      <c r="I97" s="35"/>
      <c r="J97" s="35"/>
      <c r="K97" s="35"/>
      <c r="L97" s="35"/>
      <c r="M97" s="35" t="s">
        <v>193</v>
      </c>
      <c r="N97" s="35" t="s">
        <v>193</v>
      </c>
      <c r="O97" s="35"/>
      <c r="P97" s="35"/>
      <c r="Q97" s="35"/>
      <c r="R97" s="35"/>
      <c r="S97" s="35"/>
      <c r="T97" s="35"/>
      <c r="U97" s="35" t="s">
        <v>193</v>
      </c>
      <c r="V97" s="35" t="s">
        <v>193</v>
      </c>
      <c r="W97" s="35"/>
      <c r="X97" s="35"/>
      <c r="Y97" s="35"/>
      <c r="Z97" s="35"/>
      <c r="AA97" s="35"/>
      <c r="AB97" s="35"/>
      <c r="AC97" s="35" t="s">
        <v>193</v>
      </c>
      <c r="AD97" s="35" t="s">
        <v>193</v>
      </c>
      <c r="AE97" s="35"/>
      <c r="AF97" s="35"/>
      <c r="AG97" s="35"/>
      <c r="AH97" s="35"/>
      <c r="AI97" s="35"/>
      <c r="AJ97" s="35"/>
      <c r="AK97" s="35"/>
      <c r="AL97" s="35"/>
      <c r="AM97" s="35" t="s">
        <v>193</v>
      </c>
      <c r="AN97" s="35" t="s">
        <v>193</v>
      </c>
      <c r="AO97" s="35" t="s">
        <v>193</v>
      </c>
      <c r="AP97" s="35" t="s">
        <v>193</v>
      </c>
      <c r="AQ97" s="35" t="s">
        <v>193</v>
      </c>
      <c r="AR97" s="35" t="s">
        <v>193</v>
      </c>
      <c r="AS97" s="35" t="s">
        <v>193</v>
      </c>
      <c r="AT97" s="35" t="s">
        <v>193</v>
      </c>
      <c r="AU97" s="35" t="s">
        <v>193</v>
      </c>
      <c r="AV97" s="35" t="s">
        <v>193</v>
      </c>
      <c r="AW97" s="35"/>
      <c r="AX97" s="35"/>
      <c r="AY97" s="35"/>
      <c r="AZ97" s="35"/>
      <c r="BA97" s="35"/>
      <c r="BB97" s="35"/>
      <c r="BC97" s="35"/>
      <c r="BD97" s="35"/>
      <c r="BE97" s="35" t="s">
        <v>193</v>
      </c>
      <c r="BF97" s="35" t="s">
        <v>193</v>
      </c>
      <c r="BG97" s="35"/>
      <c r="BH97" s="35"/>
      <c r="BI97" s="35"/>
      <c r="BJ97" s="35"/>
      <c r="BK97" s="35"/>
      <c r="BL97" s="35"/>
      <c r="BM97" s="35"/>
      <c r="BN97" s="35"/>
      <c r="BO97" s="35"/>
      <c r="BP97" s="35"/>
      <c r="BQ97" s="35" t="s">
        <v>193</v>
      </c>
      <c r="BR97" s="35" t="s">
        <v>193</v>
      </c>
      <c r="BS97" s="35"/>
      <c r="BT97" s="35"/>
      <c r="BU97" s="35"/>
      <c r="BV97" s="35"/>
      <c r="BW97" s="35"/>
      <c r="BX97" s="35"/>
      <c r="BY97" s="35"/>
      <c r="BZ97" s="35"/>
      <c r="CA97" s="35"/>
      <c r="CB97" s="35"/>
      <c r="CC97" s="35" t="s">
        <v>193</v>
      </c>
      <c r="CD97" s="35" t="s">
        <v>193</v>
      </c>
      <c r="CE97" s="35"/>
      <c r="CF97" s="35"/>
      <c r="CG97" s="35"/>
      <c r="CH97" s="35"/>
      <c r="CI97" s="35"/>
      <c r="CJ97" s="35"/>
      <c r="CK97" s="35" t="s">
        <v>193</v>
      </c>
      <c r="CL97" s="35" t="s">
        <v>193</v>
      </c>
      <c r="CM97" s="35" t="s">
        <v>193</v>
      </c>
      <c r="CN97" s="35" t="s">
        <v>193</v>
      </c>
      <c r="CO97" s="35" t="s">
        <v>193</v>
      </c>
      <c r="CP97" s="35" t="s">
        <v>193</v>
      </c>
      <c r="CQ97" s="35" t="s">
        <v>193</v>
      </c>
      <c r="CR97" s="35" t="s">
        <v>193</v>
      </c>
      <c r="CS97" s="35" t="s">
        <v>193</v>
      </c>
      <c r="CT97" s="35" t="s">
        <v>193</v>
      </c>
      <c r="CU97" s="35" t="s">
        <v>193</v>
      </c>
      <c r="CV97" s="35" t="s">
        <v>193</v>
      </c>
      <c r="CW97" s="35" t="s">
        <v>193</v>
      </c>
      <c r="CX97" s="35" t="s">
        <v>193</v>
      </c>
      <c r="CY97" s="35" t="s">
        <v>193</v>
      </c>
      <c r="CZ97" s="35" t="s">
        <v>193</v>
      </c>
      <c r="DA97" s="35" t="s">
        <v>193</v>
      </c>
      <c r="DB97" s="35" t="s">
        <v>193</v>
      </c>
      <c r="DC97" s="35" t="s">
        <v>193</v>
      </c>
      <c r="DD97" s="35" t="s">
        <v>193</v>
      </c>
      <c r="DE97" s="35" t="s">
        <v>193</v>
      </c>
      <c r="DF97" s="35" t="s">
        <v>193</v>
      </c>
      <c r="DG97" s="35" t="s">
        <v>193</v>
      </c>
      <c r="DH97" s="35" t="s">
        <v>193</v>
      </c>
    </row>
    <row r="98" spans="1:112" ht="37.5">
      <c r="A98" s="21"/>
      <c r="B98" s="33" t="s">
        <v>247</v>
      </c>
      <c r="C98" s="34" t="s">
        <v>248</v>
      </c>
      <c r="D98" s="35" t="s">
        <v>174</v>
      </c>
      <c r="E98" s="35">
        <v>0</v>
      </c>
      <c r="F98" s="35">
        <v>0</v>
      </c>
      <c r="G98" s="35">
        <v>0</v>
      </c>
      <c r="H98" s="35">
        <v>0</v>
      </c>
      <c r="I98" s="35">
        <v>0</v>
      </c>
      <c r="J98" s="35">
        <v>0</v>
      </c>
      <c r="K98" s="35">
        <v>0</v>
      </c>
      <c r="L98" s="35">
        <v>0</v>
      </c>
      <c r="M98" s="35">
        <v>0</v>
      </c>
      <c r="N98" s="35">
        <v>0</v>
      </c>
      <c r="O98" s="35">
        <v>0</v>
      </c>
      <c r="P98" s="35">
        <v>0</v>
      </c>
      <c r="Q98" s="35">
        <v>0</v>
      </c>
      <c r="R98" s="35">
        <v>0</v>
      </c>
      <c r="S98" s="35">
        <v>0</v>
      </c>
      <c r="T98" s="35">
        <v>0</v>
      </c>
      <c r="U98" s="35">
        <v>0</v>
      </c>
      <c r="V98" s="35">
        <v>0</v>
      </c>
      <c r="W98" s="35">
        <v>0</v>
      </c>
      <c r="X98" s="35">
        <v>0</v>
      </c>
      <c r="Y98" s="35">
        <v>0</v>
      </c>
      <c r="Z98" s="35">
        <v>0</v>
      </c>
      <c r="AA98" s="35">
        <v>0</v>
      </c>
      <c r="AB98" s="35">
        <v>0</v>
      </c>
      <c r="AC98" s="35">
        <v>0</v>
      </c>
      <c r="AD98" s="35">
        <v>0</v>
      </c>
      <c r="AE98" s="35">
        <v>0</v>
      </c>
      <c r="AF98" s="35">
        <v>0</v>
      </c>
      <c r="AG98" s="35">
        <v>0</v>
      </c>
      <c r="AH98" s="35">
        <v>0</v>
      </c>
      <c r="AI98" s="35">
        <v>0</v>
      </c>
      <c r="AJ98" s="35">
        <v>0</v>
      </c>
      <c r="AK98" s="35">
        <v>0</v>
      </c>
      <c r="AL98" s="35">
        <v>0</v>
      </c>
      <c r="AM98" s="35">
        <v>0</v>
      </c>
      <c r="AN98" s="35">
        <v>0</v>
      </c>
      <c r="AO98" s="35">
        <v>0</v>
      </c>
      <c r="AP98" s="35">
        <v>0</v>
      </c>
      <c r="AQ98" s="35">
        <v>0</v>
      </c>
      <c r="AR98" s="35">
        <v>0</v>
      </c>
      <c r="AS98" s="35">
        <v>0</v>
      </c>
      <c r="AT98" s="35">
        <v>0</v>
      </c>
      <c r="AU98" s="35">
        <v>0</v>
      </c>
      <c r="AV98" s="35">
        <v>0</v>
      </c>
      <c r="AW98" s="35">
        <v>0</v>
      </c>
      <c r="AX98" s="35">
        <v>0</v>
      </c>
      <c r="AY98" s="35">
        <v>0</v>
      </c>
      <c r="AZ98" s="35">
        <v>0</v>
      </c>
      <c r="BA98" s="35">
        <v>0</v>
      </c>
      <c r="BB98" s="35">
        <v>0</v>
      </c>
      <c r="BC98" s="35">
        <v>0</v>
      </c>
      <c r="BD98" s="35">
        <v>0</v>
      </c>
      <c r="BE98" s="35">
        <v>0</v>
      </c>
      <c r="BF98" s="35">
        <v>0</v>
      </c>
      <c r="BG98" s="35">
        <v>0</v>
      </c>
      <c r="BH98" s="35">
        <v>0</v>
      </c>
      <c r="BI98" s="35">
        <v>0</v>
      </c>
      <c r="BJ98" s="35">
        <v>0</v>
      </c>
      <c r="BK98" s="35">
        <v>0</v>
      </c>
      <c r="BL98" s="35">
        <v>0</v>
      </c>
      <c r="BM98" s="35">
        <v>0</v>
      </c>
      <c r="BN98" s="35">
        <v>0</v>
      </c>
      <c r="BO98" s="35">
        <v>0</v>
      </c>
      <c r="BP98" s="35">
        <v>0</v>
      </c>
      <c r="BQ98" s="35">
        <v>0</v>
      </c>
      <c r="BR98" s="35">
        <v>0</v>
      </c>
      <c r="BS98" s="35">
        <v>0</v>
      </c>
      <c r="BT98" s="35">
        <v>0</v>
      </c>
      <c r="BU98" s="35">
        <v>0</v>
      </c>
      <c r="BV98" s="35">
        <v>0</v>
      </c>
      <c r="BW98" s="35">
        <v>0</v>
      </c>
      <c r="BX98" s="35">
        <v>0</v>
      </c>
      <c r="BY98" s="35">
        <v>0</v>
      </c>
      <c r="BZ98" s="35">
        <v>0</v>
      </c>
      <c r="CA98" s="35">
        <v>0</v>
      </c>
      <c r="CB98" s="35">
        <v>0</v>
      </c>
      <c r="CC98" s="35">
        <v>0</v>
      </c>
      <c r="CD98" s="35">
        <v>0</v>
      </c>
      <c r="CE98" s="35">
        <v>0</v>
      </c>
      <c r="CF98" s="35">
        <v>0</v>
      </c>
      <c r="CG98" s="35">
        <v>0</v>
      </c>
      <c r="CH98" s="35">
        <v>0</v>
      </c>
      <c r="CI98" s="35">
        <v>0</v>
      </c>
      <c r="CJ98" s="35">
        <v>0</v>
      </c>
      <c r="CK98" s="35" t="s">
        <v>193</v>
      </c>
      <c r="CL98" s="35" t="s">
        <v>193</v>
      </c>
      <c r="CM98" s="35">
        <v>0</v>
      </c>
      <c r="CN98" s="35">
        <v>0</v>
      </c>
      <c r="CO98" s="35">
        <v>0</v>
      </c>
      <c r="CP98" s="35">
        <v>0</v>
      </c>
      <c r="CQ98" s="35" t="s">
        <v>193</v>
      </c>
      <c r="CR98" s="35" t="s">
        <v>193</v>
      </c>
      <c r="CS98" s="35" t="s">
        <v>193</v>
      </c>
      <c r="CT98" s="35" t="s">
        <v>193</v>
      </c>
      <c r="CU98" s="35" t="s">
        <v>193</v>
      </c>
      <c r="CV98" s="35" t="s">
        <v>193</v>
      </c>
      <c r="CW98" s="35">
        <v>0</v>
      </c>
      <c r="CX98" s="35">
        <v>0</v>
      </c>
      <c r="CY98" s="35">
        <v>0</v>
      </c>
      <c r="CZ98" s="35">
        <v>0</v>
      </c>
      <c r="DA98" s="35">
        <v>0</v>
      </c>
      <c r="DB98" s="35">
        <v>0</v>
      </c>
      <c r="DC98" s="35">
        <v>0</v>
      </c>
      <c r="DD98" s="35">
        <v>0</v>
      </c>
      <c r="DE98" s="35">
        <v>0</v>
      </c>
      <c r="DF98" s="35">
        <v>0</v>
      </c>
      <c r="DG98" s="35">
        <v>0</v>
      </c>
      <c r="DH98" s="35">
        <v>0</v>
      </c>
    </row>
    <row r="99" spans="1:112" ht="18.75" hidden="1">
      <c r="A99" s="28" t="s">
        <v>177</v>
      </c>
      <c r="B99" s="33" t="s">
        <v>247</v>
      </c>
      <c r="C99" s="42" t="s">
        <v>200</v>
      </c>
      <c r="D99" s="35"/>
      <c r="E99" s="35" t="s">
        <v>193</v>
      </c>
      <c r="F99" s="35" t="s">
        <v>193</v>
      </c>
      <c r="G99" s="35"/>
      <c r="H99" s="35"/>
      <c r="I99" s="35"/>
      <c r="J99" s="35"/>
      <c r="K99" s="35"/>
      <c r="L99" s="35"/>
      <c r="M99" s="35" t="s">
        <v>193</v>
      </c>
      <c r="N99" s="35" t="s">
        <v>193</v>
      </c>
      <c r="O99" s="35"/>
      <c r="P99" s="35"/>
      <c r="Q99" s="35"/>
      <c r="R99" s="35"/>
      <c r="S99" s="35"/>
      <c r="T99" s="35"/>
      <c r="U99" s="35" t="s">
        <v>193</v>
      </c>
      <c r="V99" s="35" t="s">
        <v>193</v>
      </c>
      <c r="W99" s="35"/>
      <c r="X99" s="35"/>
      <c r="Y99" s="35"/>
      <c r="Z99" s="35"/>
      <c r="AA99" s="35"/>
      <c r="AB99" s="35"/>
      <c r="AC99" s="35" t="s">
        <v>193</v>
      </c>
      <c r="AD99" s="35" t="s">
        <v>193</v>
      </c>
      <c r="AE99" s="35"/>
      <c r="AF99" s="35"/>
      <c r="AG99" s="35"/>
      <c r="AH99" s="35"/>
      <c r="AI99" s="35"/>
      <c r="AJ99" s="35"/>
      <c r="AK99" s="35"/>
      <c r="AL99" s="35"/>
      <c r="AM99" s="35" t="s">
        <v>193</v>
      </c>
      <c r="AN99" s="35" t="s">
        <v>193</v>
      </c>
      <c r="AO99" s="35" t="s">
        <v>193</v>
      </c>
      <c r="AP99" s="35" t="s">
        <v>193</v>
      </c>
      <c r="AQ99" s="35" t="s">
        <v>193</v>
      </c>
      <c r="AR99" s="35" t="s">
        <v>193</v>
      </c>
      <c r="AS99" s="35" t="s">
        <v>193</v>
      </c>
      <c r="AT99" s="35" t="s">
        <v>193</v>
      </c>
      <c r="AU99" s="35" t="s">
        <v>193</v>
      </c>
      <c r="AV99" s="35" t="s">
        <v>193</v>
      </c>
      <c r="AW99" s="35"/>
      <c r="AX99" s="35"/>
      <c r="AY99" s="35"/>
      <c r="AZ99" s="35"/>
      <c r="BA99" s="35"/>
      <c r="BB99" s="35"/>
      <c r="BC99" s="35"/>
      <c r="BD99" s="35"/>
      <c r="BE99" s="35" t="s">
        <v>193</v>
      </c>
      <c r="BF99" s="35" t="s">
        <v>193</v>
      </c>
      <c r="BG99" s="35"/>
      <c r="BH99" s="35"/>
      <c r="BI99" s="35"/>
      <c r="BJ99" s="35"/>
      <c r="BK99" s="35"/>
      <c r="BL99" s="35"/>
      <c r="BM99" s="35"/>
      <c r="BN99" s="35"/>
      <c r="BO99" s="35"/>
      <c r="BP99" s="35"/>
      <c r="BQ99" s="35" t="s">
        <v>193</v>
      </c>
      <c r="BR99" s="35" t="s">
        <v>193</v>
      </c>
      <c r="BS99" s="35"/>
      <c r="BT99" s="35"/>
      <c r="BU99" s="35"/>
      <c r="BV99" s="35"/>
      <c r="BW99" s="35"/>
      <c r="BX99" s="35"/>
      <c r="BY99" s="35"/>
      <c r="BZ99" s="35"/>
      <c r="CA99" s="35"/>
      <c r="CB99" s="35"/>
      <c r="CC99" s="35" t="s">
        <v>193</v>
      </c>
      <c r="CD99" s="35" t="s">
        <v>193</v>
      </c>
      <c r="CE99" s="35"/>
      <c r="CF99" s="35"/>
      <c r="CG99" s="35"/>
      <c r="CH99" s="35"/>
      <c r="CI99" s="35"/>
      <c r="CJ99" s="35"/>
      <c r="CK99" s="35" t="s">
        <v>193</v>
      </c>
      <c r="CL99" s="35" t="s">
        <v>193</v>
      </c>
      <c r="CM99" s="35" t="s">
        <v>193</v>
      </c>
      <c r="CN99" s="35" t="s">
        <v>193</v>
      </c>
      <c r="CO99" s="35" t="s">
        <v>193</v>
      </c>
      <c r="CP99" s="35" t="s">
        <v>193</v>
      </c>
      <c r="CQ99" s="35" t="s">
        <v>193</v>
      </c>
      <c r="CR99" s="35" t="s">
        <v>193</v>
      </c>
      <c r="CS99" s="35" t="s">
        <v>193</v>
      </c>
      <c r="CT99" s="35" t="s">
        <v>193</v>
      </c>
      <c r="CU99" s="35" t="s">
        <v>193</v>
      </c>
      <c r="CV99" s="35" t="s">
        <v>193</v>
      </c>
      <c r="CW99" s="35" t="s">
        <v>193</v>
      </c>
      <c r="CX99" s="35" t="s">
        <v>193</v>
      </c>
      <c r="CY99" s="35" t="s">
        <v>193</v>
      </c>
      <c r="CZ99" s="35" t="s">
        <v>193</v>
      </c>
      <c r="DA99" s="35" t="s">
        <v>193</v>
      </c>
      <c r="DB99" s="35" t="s">
        <v>193</v>
      </c>
      <c r="DC99" s="35" t="s">
        <v>193</v>
      </c>
      <c r="DD99" s="35" t="s">
        <v>193</v>
      </c>
      <c r="DE99" s="35" t="s">
        <v>193</v>
      </c>
      <c r="DF99" s="35" t="s">
        <v>193</v>
      </c>
      <c r="DG99" s="35" t="s">
        <v>193</v>
      </c>
      <c r="DH99" s="35" t="s">
        <v>193</v>
      </c>
    </row>
    <row r="100" spans="1:112" ht="18.75" hidden="1">
      <c r="A100" s="28" t="s">
        <v>177</v>
      </c>
      <c r="B100" s="33" t="s">
        <v>247</v>
      </c>
      <c r="C100" s="42" t="s">
        <v>200</v>
      </c>
      <c r="D100" s="35"/>
      <c r="E100" s="35" t="s">
        <v>193</v>
      </c>
      <c r="F100" s="35" t="s">
        <v>193</v>
      </c>
      <c r="G100" s="35"/>
      <c r="H100" s="35"/>
      <c r="I100" s="35"/>
      <c r="J100" s="35"/>
      <c r="K100" s="35"/>
      <c r="L100" s="35"/>
      <c r="M100" s="35" t="s">
        <v>193</v>
      </c>
      <c r="N100" s="35" t="s">
        <v>193</v>
      </c>
      <c r="O100" s="35"/>
      <c r="P100" s="35"/>
      <c r="Q100" s="35"/>
      <c r="R100" s="35"/>
      <c r="S100" s="35"/>
      <c r="T100" s="35"/>
      <c r="U100" s="35" t="s">
        <v>193</v>
      </c>
      <c r="V100" s="35" t="s">
        <v>193</v>
      </c>
      <c r="W100" s="35"/>
      <c r="X100" s="35"/>
      <c r="Y100" s="35"/>
      <c r="Z100" s="35"/>
      <c r="AA100" s="35"/>
      <c r="AB100" s="35"/>
      <c r="AC100" s="35" t="s">
        <v>193</v>
      </c>
      <c r="AD100" s="35" t="s">
        <v>193</v>
      </c>
      <c r="AE100" s="35"/>
      <c r="AF100" s="35"/>
      <c r="AG100" s="35"/>
      <c r="AH100" s="35"/>
      <c r="AI100" s="35"/>
      <c r="AJ100" s="35"/>
      <c r="AK100" s="35"/>
      <c r="AL100" s="35"/>
      <c r="AM100" s="35" t="s">
        <v>193</v>
      </c>
      <c r="AN100" s="35" t="s">
        <v>193</v>
      </c>
      <c r="AO100" s="35" t="s">
        <v>193</v>
      </c>
      <c r="AP100" s="35" t="s">
        <v>193</v>
      </c>
      <c r="AQ100" s="35" t="s">
        <v>193</v>
      </c>
      <c r="AR100" s="35" t="s">
        <v>193</v>
      </c>
      <c r="AS100" s="35" t="s">
        <v>193</v>
      </c>
      <c r="AT100" s="35" t="s">
        <v>193</v>
      </c>
      <c r="AU100" s="35" t="s">
        <v>193</v>
      </c>
      <c r="AV100" s="35" t="s">
        <v>193</v>
      </c>
      <c r="AW100" s="35"/>
      <c r="AX100" s="35"/>
      <c r="AY100" s="35"/>
      <c r="AZ100" s="35"/>
      <c r="BA100" s="35"/>
      <c r="BB100" s="35"/>
      <c r="BC100" s="35"/>
      <c r="BD100" s="35"/>
      <c r="BE100" s="35" t="s">
        <v>193</v>
      </c>
      <c r="BF100" s="35" t="s">
        <v>193</v>
      </c>
      <c r="BG100" s="35"/>
      <c r="BH100" s="35"/>
      <c r="BI100" s="35"/>
      <c r="BJ100" s="35"/>
      <c r="BK100" s="35"/>
      <c r="BL100" s="35"/>
      <c r="BM100" s="35"/>
      <c r="BN100" s="35"/>
      <c r="BO100" s="35"/>
      <c r="BP100" s="35"/>
      <c r="BQ100" s="35" t="s">
        <v>193</v>
      </c>
      <c r="BR100" s="35" t="s">
        <v>193</v>
      </c>
      <c r="BS100" s="35"/>
      <c r="BT100" s="35"/>
      <c r="BU100" s="35"/>
      <c r="BV100" s="35"/>
      <c r="BW100" s="35"/>
      <c r="BX100" s="35"/>
      <c r="BY100" s="35"/>
      <c r="BZ100" s="35"/>
      <c r="CA100" s="35"/>
      <c r="CB100" s="35"/>
      <c r="CC100" s="35" t="s">
        <v>193</v>
      </c>
      <c r="CD100" s="35" t="s">
        <v>193</v>
      </c>
      <c r="CE100" s="35"/>
      <c r="CF100" s="35"/>
      <c r="CG100" s="35"/>
      <c r="CH100" s="35"/>
      <c r="CI100" s="35"/>
      <c r="CJ100" s="35"/>
      <c r="CK100" s="35" t="s">
        <v>193</v>
      </c>
      <c r="CL100" s="35" t="s">
        <v>193</v>
      </c>
      <c r="CM100" s="35" t="s">
        <v>193</v>
      </c>
      <c r="CN100" s="35" t="s">
        <v>193</v>
      </c>
      <c r="CO100" s="35" t="s">
        <v>193</v>
      </c>
      <c r="CP100" s="35" t="s">
        <v>193</v>
      </c>
      <c r="CQ100" s="35" t="s">
        <v>193</v>
      </c>
      <c r="CR100" s="35" t="s">
        <v>193</v>
      </c>
      <c r="CS100" s="35" t="s">
        <v>193</v>
      </c>
      <c r="CT100" s="35" t="s">
        <v>193</v>
      </c>
      <c r="CU100" s="35" t="s">
        <v>193</v>
      </c>
      <c r="CV100" s="35" t="s">
        <v>193</v>
      </c>
      <c r="CW100" s="35" t="s">
        <v>193</v>
      </c>
      <c r="CX100" s="35" t="s">
        <v>193</v>
      </c>
      <c r="CY100" s="35" t="s">
        <v>193</v>
      </c>
      <c r="CZ100" s="35" t="s">
        <v>193</v>
      </c>
      <c r="DA100" s="35" t="s">
        <v>193</v>
      </c>
      <c r="DB100" s="35" t="s">
        <v>193</v>
      </c>
      <c r="DC100" s="35" t="s">
        <v>193</v>
      </c>
      <c r="DD100" s="35" t="s">
        <v>193</v>
      </c>
      <c r="DE100" s="35" t="s">
        <v>193</v>
      </c>
      <c r="DF100" s="35" t="s">
        <v>193</v>
      </c>
      <c r="DG100" s="35" t="s">
        <v>193</v>
      </c>
      <c r="DH100" s="35" t="s">
        <v>193</v>
      </c>
    </row>
    <row r="101" spans="1:112" ht="18.75" hidden="1">
      <c r="A101" s="28" t="s">
        <v>177</v>
      </c>
      <c r="B101" s="33" t="s">
        <v>201</v>
      </c>
      <c r="C101" s="34" t="s">
        <v>201</v>
      </c>
      <c r="D101" s="35"/>
      <c r="E101" s="35" t="s">
        <v>193</v>
      </c>
      <c r="F101" s="35" t="s">
        <v>193</v>
      </c>
      <c r="G101" s="35"/>
      <c r="H101" s="35"/>
      <c r="I101" s="35"/>
      <c r="J101" s="35"/>
      <c r="K101" s="35"/>
      <c r="L101" s="35"/>
      <c r="M101" s="35" t="s">
        <v>193</v>
      </c>
      <c r="N101" s="35" t="s">
        <v>193</v>
      </c>
      <c r="O101" s="35"/>
      <c r="P101" s="35"/>
      <c r="Q101" s="35"/>
      <c r="R101" s="35"/>
      <c r="S101" s="35"/>
      <c r="T101" s="35"/>
      <c r="U101" s="35" t="s">
        <v>193</v>
      </c>
      <c r="V101" s="35" t="s">
        <v>193</v>
      </c>
      <c r="W101" s="35"/>
      <c r="X101" s="35"/>
      <c r="Y101" s="35"/>
      <c r="Z101" s="35"/>
      <c r="AA101" s="35"/>
      <c r="AB101" s="35"/>
      <c r="AC101" s="35" t="s">
        <v>193</v>
      </c>
      <c r="AD101" s="35" t="s">
        <v>193</v>
      </c>
      <c r="AE101" s="35"/>
      <c r="AF101" s="35"/>
      <c r="AG101" s="35"/>
      <c r="AH101" s="35"/>
      <c r="AI101" s="35"/>
      <c r="AJ101" s="35"/>
      <c r="AK101" s="35"/>
      <c r="AL101" s="35"/>
      <c r="AM101" s="35" t="s">
        <v>193</v>
      </c>
      <c r="AN101" s="35" t="s">
        <v>193</v>
      </c>
      <c r="AO101" s="35" t="s">
        <v>193</v>
      </c>
      <c r="AP101" s="35" t="s">
        <v>193</v>
      </c>
      <c r="AQ101" s="35" t="s">
        <v>193</v>
      </c>
      <c r="AR101" s="35" t="s">
        <v>193</v>
      </c>
      <c r="AS101" s="35" t="s">
        <v>193</v>
      </c>
      <c r="AT101" s="35" t="s">
        <v>193</v>
      </c>
      <c r="AU101" s="35" t="s">
        <v>193</v>
      </c>
      <c r="AV101" s="35" t="s">
        <v>193</v>
      </c>
      <c r="AW101" s="35"/>
      <c r="AX101" s="35"/>
      <c r="AY101" s="35"/>
      <c r="AZ101" s="35"/>
      <c r="BA101" s="35"/>
      <c r="BB101" s="35"/>
      <c r="BC101" s="35"/>
      <c r="BD101" s="35"/>
      <c r="BE101" s="35" t="s">
        <v>193</v>
      </c>
      <c r="BF101" s="35" t="s">
        <v>193</v>
      </c>
      <c r="BG101" s="35"/>
      <c r="BH101" s="35"/>
      <c r="BI101" s="35"/>
      <c r="BJ101" s="35"/>
      <c r="BK101" s="35"/>
      <c r="BL101" s="35"/>
      <c r="BM101" s="35"/>
      <c r="BN101" s="35"/>
      <c r="BO101" s="35"/>
      <c r="BP101" s="35"/>
      <c r="BQ101" s="35" t="s">
        <v>193</v>
      </c>
      <c r="BR101" s="35" t="s">
        <v>193</v>
      </c>
      <c r="BS101" s="35"/>
      <c r="BT101" s="35"/>
      <c r="BU101" s="35"/>
      <c r="BV101" s="35"/>
      <c r="BW101" s="35"/>
      <c r="BX101" s="35"/>
      <c r="BY101" s="35"/>
      <c r="BZ101" s="35"/>
      <c r="CA101" s="35"/>
      <c r="CB101" s="35"/>
      <c r="CC101" s="35" t="s">
        <v>193</v>
      </c>
      <c r="CD101" s="35" t="s">
        <v>193</v>
      </c>
      <c r="CE101" s="35"/>
      <c r="CF101" s="35"/>
      <c r="CG101" s="35"/>
      <c r="CH101" s="35"/>
      <c r="CI101" s="35"/>
      <c r="CJ101" s="35"/>
      <c r="CK101" s="35" t="s">
        <v>193</v>
      </c>
      <c r="CL101" s="35" t="s">
        <v>193</v>
      </c>
      <c r="CM101" s="35" t="s">
        <v>193</v>
      </c>
      <c r="CN101" s="35" t="s">
        <v>193</v>
      </c>
      <c r="CO101" s="35" t="s">
        <v>193</v>
      </c>
      <c r="CP101" s="35" t="s">
        <v>193</v>
      </c>
      <c r="CQ101" s="35" t="s">
        <v>193</v>
      </c>
      <c r="CR101" s="35" t="s">
        <v>193</v>
      </c>
      <c r="CS101" s="35" t="s">
        <v>193</v>
      </c>
      <c r="CT101" s="35" t="s">
        <v>193</v>
      </c>
      <c r="CU101" s="35" t="s">
        <v>193</v>
      </c>
      <c r="CV101" s="35" t="s">
        <v>193</v>
      </c>
      <c r="CW101" s="35" t="s">
        <v>193</v>
      </c>
      <c r="CX101" s="35" t="s">
        <v>193</v>
      </c>
      <c r="CY101" s="35" t="s">
        <v>193</v>
      </c>
      <c r="CZ101" s="35" t="s">
        <v>193</v>
      </c>
      <c r="DA101" s="35" t="s">
        <v>193</v>
      </c>
      <c r="DB101" s="35" t="s">
        <v>193</v>
      </c>
      <c r="DC101" s="35" t="s">
        <v>193</v>
      </c>
      <c r="DD101" s="35" t="s">
        <v>193</v>
      </c>
      <c r="DE101" s="35" t="s">
        <v>193</v>
      </c>
      <c r="DF101" s="35" t="s">
        <v>193</v>
      </c>
      <c r="DG101" s="35" t="s">
        <v>193</v>
      </c>
      <c r="DH101" s="35" t="s">
        <v>193</v>
      </c>
    </row>
    <row r="102" spans="1:112" ht="56.25">
      <c r="A102" s="21"/>
      <c r="B102" s="39" t="s">
        <v>249</v>
      </c>
      <c r="C102" s="40" t="s">
        <v>250</v>
      </c>
      <c r="D102" s="41" t="s">
        <v>174</v>
      </c>
      <c r="E102" s="41">
        <v>0</v>
      </c>
      <c r="F102" s="41">
        <v>0</v>
      </c>
      <c r="G102" s="41">
        <v>0</v>
      </c>
      <c r="H102" s="41">
        <v>0</v>
      </c>
      <c r="I102" s="41">
        <v>0</v>
      </c>
      <c r="J102" s="41">
        <v>0</v>
      </c>
      <c r="K102" s="41">
        <v>0</v>
      </c>
      <c r="L102" s="41">
        <v>0</v>
      </c>
      <c r="M102" s="41">
        <v>0</v>
      </c>
      <c r="N102" s="41">
        <v>0</v>
      </c>
      <c r="O102" s="41">
        <v>0</v>
      </c>
      <c r="P102" s="41">
        <v>0</v>
      </c>
      <c r="Q102" s="41">
        <v>0</v>
      </c>
      <c r="R102" s="41">
        <v>0</v>
      </c>
      <c r="S102" s="41">
        <v>0</v>
      </c>
      <c r="T102" s="41">
        <v>0</v>
      </c>
      <c r="U102" s="41">
        <v>0</v>
      </c>
      <c r="V102" s="41">
        <v>0</v>
      </c>
      <c r="W102" s="41">
        <v>0</v>
      </c>
      <c r="X102" s="41">
        <v>0</v>
      </c>
      <c r="Y102" s="41">
        <v>0</v>
      </c>
      <c r="Z102" s="41">
        <v>0</v>
      </c>
      <c r="AA102" s="41">
        <v>0</v>
      </c>
      <c r="AB102" s="41">
        <v>0</v>
      </c>
      <c r="AC102" s="41">
        <v>0</v>
      </c>
      <c r="AD102" s="41">
        <v>0</v>
      </c>
      <c r="AE102" s="41">
        <v>0</v>
      </c>
      <c r="AF102" s="41">
        <v>0</v>
      </c>
      <c r="AG102" s="41">
        <v>0</v>
      </c>
      <c r="AH102" s="41">
        <v>0</v>
      </c>
      <c r="AI102" s="41">
        <v>0</v>
      </c>
      <c r="AJ102" s="41">
        <v>0</v>
      </c>
      <c r="AK102" s="41">
        <v>0</v>
      </c>
      <c r="AL102" s="41">
        <v>0</v>
      </c>
      <c r="AM102" s="41">
        <v>0</v>
      </c>
      <c r="AN102" s="41">
        <v>0</v>
      </c>
      <c r="AO102" s="41">
        <v>0</v>
      </c>
      <c r="AP102" s="41">
        <v>0</v>
      </c>
      <c r="AQ102" s="41">
        <v>0</v>
      </c>
      <c r="AR102" s="41">
        <v>0</v>
      </c>
      <c r="AS102" s="41">
        <v>0</v>
      </c>
      <c r="AT102" s="41">
        <v>0</v>
      </c>
      <c r="AU102" s="41">
        <v>0</v>
      </c>
      <c r="AV102" s="41">
        <v>0</v>
      </c>
      <c r="AW102" s="41">
        <v>0</v>
      </c>
      <c r="AX102" s="41">
        <v>0</v>
      </c>
      <c r="AY102" s="41">
        <v>0</v>
      </c>
      <c r="AZ102" s="41">
        <v>0</v>
      </c>
      <c r="BA102" s="41">
        <v>0</v>
      </c>
      <c r="BB102" s="41">
        <v>0</v>
      </c>
      <c r="BC102" s="41">
        <v>0</v>
      </c>
      <c r="BD102" s="41">
        <v>0</v>
      </c>
      <c r="BE102" s="41">
        <v>0</v>
      </c>
      <c r="BF102" s="41">
        <v>0</v>
      </c>
      <c r="BG102" s="41">
        <v>0</v>
      </c>
      <c r="BH102" s="41">
        <v>0</v>
      </c>
      <c r="BI102" s="41">
        <v>0</v>
      </c>
      <c r="BJ102" s="41">
        <v>0</v>
      </c>
      <c r="BK102" s="41">
        <v>0</v>
      </c>
      <c r="BL102" s="41">
        <v>0</v>
      </c>
      <c r="BM102" s="41">
        <v>0</v>
      </c>
      <c r="BN102" s="41">
        <v>0</v>
      </c>
      <c r="BO102" s="41">
        <v>0</v>
      </c>
      <c r="BP102" s="41">
        <v>0</v>
      </c>
      <c r="BQ102" s="41">
        <v>0</v>
      </c>
      <c r="BR102" s="41">
        <v>0</v>
      </c>
      <c r="BS102" s="41">
        <v>0</v>
      </c>
      <c r="BT102" s="41">
        <v>0</v>
      </c>
      <c r="BU102" s="41">
        <v>0</v>
      </c>
      <c r="BV102" s="41">
        <v>0</v>
      </c>
      <c r="BW102" s="41">
        <v>0</v>
      </c>
      <c r="BX102" s="41">
        <v>0</v>
      </c>
      <c r="BY102" s="41">
        <v>0</v>
      </c>
      <c r="BZ102" s="41">
        <v>0</v>
      </c>
      <c r="CA102" s="41">
        <v>0</v>
      </c>
      <c r="CB102" s="41">
        <v>0</v>
      </c>
      <c r="CC102" s="41">
        <v>0</v>
      </c>
      <c r="CD102" s="41">
        <v>0</v>
      </c>
      <c r="CE102" s="41">
        <v>0</v>
      </c>
      <c r="CF102" s="41">
        <v>0</v>
      </c>
      <c r="CG102" s="41">
        <v>0</v>
      </c>
      <c r="CH102" s="41">
        <v>0</v>
      </c>
      <c r="CI102" s="41">
        <v>0</v>
      </c>
      <c r="CJ102" s="41">
        <v>0</v>
      </c>
      <c r="CK102" s="41" t="s">
        <v>193</v>
      </c>
      <c r="CL102" s="41" t="s">
        <v>193</v>
      </c>
      <c r="CM102" s="41">
        <v>0</v>
      </c>
      <c r="CN102" s="41">
        <v>0</v>
      </c>
      <c r="CO102" s="41">
        <v>0</v>
      </c>
      <c r="CP102" s="41">
        <v>0</v>
      </c>
      <c r="CQ102" s="41" t="s">
        <v>193</v>
      </c>
      <c r="CR102" s="41" t="s">
        <v>193</v>
      </c>
      <c r="CS102" s="41" t="s">
        <v>193</v>
      </c>
      <c r="CT102" s="41" t="s">
        <v>193</v>
      </c>
      <c r="CU102" s="41" t="s">
        <v>193</v>
      </c>
      <c r="CV102" s="41" t="s">
        <v>193</v>
      </c>
      <c r="CW102" s="41">
        <v>0</v>
      </c>
      <c r="CX102" s="41">
        <v>0</v>
      </c>
      <c r="CY102" s="41">
        <v>0</v>
      </c>
      <c r="CZ102" s="41">
        <v>0</v>
      </c>
      <c r="DA102" s="41">
        <v>0</v>
      </c>
      <c r="DB102" s="41">
        <v>0</v>
      </c>
      <c r="DC102" s="41">
        <v>0</v>
      </c>
      <c r="DD102" s="41">
        <v>0</v>
      </c>
      <c r="DE102" s="41">
        <v>0</v>
      </c>
      <c r="DF102" s="41">
        <v>0</v>
      </c>
      <c r="DG102" s="41">
        <v>0</v>
      </c>
      <c r="DH102" s="41">
        <v>0</v>
      </c>
    </row>
    <row r="103" spans="1:112" ht="56.25">
      <c r="A103" s="21"/>
      <c r="B103" s="33" t="s">
        <v>251</v>
      </c>
      <c r="C103" s="34" t="s">
        <v>252</v>
      </c>
      <c r="D103" s="35" t="s">
        <v>174</v>
      </c>
      <c r="E103" s="35">
        <v>0</v>
      </c>
      <c r="F103" s="35">
        <v>0</v>
      </c>
      <c r="G103" s="35">
        <v>0</v>
      </c>
      <c r="H103" s="35">
        <v>0</v>
      </c>
      <c r="I103" s="35">
        <v>0</v>
      </c>
      <c r="J103" s="35">
        <v>0</v>
      </c>
      <c r="K103" s="35">
        <v>0</v>
      </c>
      <c r="L103" s="35">
        <v>0</v>
      </c>
      <c r="M103" s="35">
        <v>0</v>
      </c>
      <c r="N103" s="35">
        <v>0</v>
      </c>
      <c r="O103" s="35">
        <v>0</v>
      </c>
      <c r="P103" s="35">
        <v>0</v>
      </c>
      <c r="Q103" s="35">
        <v>0</v>
      </c>
      <c r="R103" s="35">
        <v>0</v>
      </c>
      <c r="S103" s="35">
        <v>0</v>
      </c>
      <c r="T103" s="35">
        <v>0</v>
      </c>
      <c r="U103" s="35">
        <v>0</v>
      </c>
      <c r="V103" s="35">
        <v>0</v>
      </c>
      <c r="W103" s="35">
        <v>0</v>
      </c>
      <c r="X103" s="35">
        <v>0</v>
      </c>
      <c r="Y103" s="35">
        <v>0</v>
      </c>
      <c r="Z103" s="35">
        <v>0</v>
      </c>
      <c r="AA103" s="35">
        <v>0</v>
      </c>
      <c r="AB103" s="35">
        <v>0</v>
      </c>
      <c r="AC103" s="35">
        <v>0</v>
      </c>
      <c r="AD103" s="35">
        <v>0</v>
      </c>
      <c r="AE103" s="35">
        <v>0</v>
      </c>
      <c r="AF103" s="35">
        <v>0</v>
      </c>
      <c r="AG103" s="35">
        <v>0</v>
      </c>
      <c r="AH103" s="35">
        <v>0</v>
      </c>
      <c r="AI103" s="35">
        <v>0</v>
      </c>
      <c r="AJ103" s="35">
        <v>0</v>
      </c>
      <c r="AK103" s="35">
        <v>0</v>
      </c>
      <c r="AL103" s="35">
        <v>0</v>
      </c>
      <c r="AM103" s="35">
        <v>0</v>
      </c>
      <c r="AN103" s="35">
        <v>0</v>
      </c>
      <c r="AO103" s="35">
        <v>0</v>
      </c>
      <c r="AP103" s="35">
        <v>0</v>
      </c>
      <c r="AQ103" s="35">
        <v>0</v>
      </c>
      <c r="AR103" s="35">
        <v>0</v>
      </c>
      <c r="AS103" s="35">
        <v>0</v>
      </c>
      <c r="AT103" s="35">
        <v>0</v>
      </c>
      <c r="AU103" s="35">
        <v>0</v>
      </c>
      <c r="AV103" s="35">
        <v>0</v>
      </c>
      <c r="AW103" s="35">
        <v>0</v>
      </c>
      <c r="AX103" s="35">
        <v>0</v>
      </c>
      <c r="AY103" s="35">
        <v>0</v>
      </c>
      <c r="AZ103" s="35">
        <v>0</v>
      </c>
      <c r="BA103" s="35">
        <v>0</v>
      </c>
      <c r="BB103" s="35">
        <v>0</v>
      </c>
      <c r="BC103" s="35">
        <v>0</v>
      </c>
      <c r="BD103" s="35">
        <v>0</v>
      </c>
      <c r="BE103" s="35">
        <v>0</v>
      </c>
      <c r="BF103" s="35">
        <v>0</v>
      </c>
      <c r="BG103" s="35">
        <v>0</v>
      </c>
      <c r="BH103" s="35">
        <v>0</v>
      </c>
      <c r="BI103" s="35">
        <v>0</v>
      </c>
      <c r="BJ103" s="35">
        <v>0</v>
      </c>
      <c r="BK103" s="35">
        <v>0</v>
      </c>
      <c r="BL103" s="35">
        <v>0</v>
      </c>
      <c r="BM103" s="35">
        <v>0</v>
      </c>
      <c r="BN103" s="35">
        <v>0</v>
      </c>
      <c r="BO103" s="35">
        <v>0</v>
      </c>
      <c r="BP103" s="35">
        <v>0</v>
      </c>
      <c r="BQ103" s="35">
        <v>0</v>
      </c>
      <c r="BR103" s="35">
        <v>0</v>
      </c>
      <c r="BS103" s="35">
        <v>0</v>
      </c>
      <c r="BT103" s="35">
        <v>0</v>
      </c>
      <c r="BU103" s="35">
        <v>0</v>
      </c>
      <c r="BV103" s="35">
        <v>0</v>
      </c>
      <c r="BW103" s="35">
        <v>0</v>
      </c>
      <c r="BX103" s="35">
        <v>0</v>
      </c>
      <c r="BY103" s="35">
        <v>0</v>
      </c>
      <c r="BZ103" s="35">
        <v>0</v>
      </c>
      <c r="CA103" s="35">
        <v>0</v>
      </c>
      <c r="CB103" s="35">
        <v>0</v>
      </c>
      <c r="CC103" s="35">
        <v>0</v>
      </c>
      <c r="CD103" s="35">
        <v>0</v>
      </c>
      <c r="CE103" s="35">
        <v>0</v>
      </c>
      <c r="CF103" s="35">
        <v>0</v>
      </c>
      <c r="CG103" s="35">
        <v>0</v>
      </c>
      <c r="CH103" s="35">
        <v>0</v>
      </c>
      <c r="CI103" s="35">
        <v>0</v>
      </c>
      <c r="CJ103" s="35">
        <v>0</v>
      </c>
      <c r="CK103" s="35" t="s">
        <v>193</v>
      </c>
      <c r="CL103" s="35" t="s">
        <v>193</v>
      </c>
      <c r="CM103" s="35">
        <v>0</v>
      </c>
      <c r="CN103" s="35">
        <v>0</v>
      </c>
      <c r="CO103" s="35">
        <v>0</v>
      </c>
      <c r="CP103" s="35">
        <v>0</v>
      </c>
      <c r="CQ103" s="35" t="s">
        <v>193</v>
      </c>
      <c r="CR103" s="35" t="s">
        <v>193</v>
      </c>
      <c r="CS103" s="35" t="s">
        <v>193</v>
      </c>
      <c r="CT103" s="35" t="s">
        <v>193</v>
      </c>
      <c r="CU103" s="35" t="s">
        <v>193</v>
      </c>
      <c r="CV103" s="35" t="s">
        <v>193</v>
      </c>
      <c r="CW103" s="35">
        <v>0</v>
      </c>
      <c r="CX103" s="35">
        <v>0</v>
      </c>
      <c r="CY103" s="35">
        <v>0</v>
      </c>
      <c r="CZ103" s="35">
        <v>0</v>
      </c>
      <c r="DA103" s="35">
        <v>0</v>
      </c>
      <c r="DB103" s="35">
        <v>0</v>
      </c>
      <c r="DC103" s="35">
        <v>0</v>
      </c>
      <c r="DD103" s="35">
        <v>0</v>
      </c>
      <c r="DE103" s="35">
        <v>0</v>
      </c>
      <c r="DF103" s="35">
        <v>0</v>
      </c>
      <c r="DG103" s="35">
        <v>0</v>
      </c>
      <c r="DH103" s="35">
        <v>0</v>
      </c>
    </row>
    <row r="104" spans="1:112" ht="18.75" hidden="1">
      <c r="A104" s="28" t="s">
        <v>177</v>
      </c>
      <c r="B104" s="33" t="s">
        <v>251</v>
      </c>
      <c r="C104" s="42" t="s">
        <v>200</v>
      </c>
      <c r="D104" s="35"/>
      <c r="E104" s="35" t="s">
        <v>193</v>
      </c>
      <c r="F104" s="35" t="s">
        <v>193</v>
      </c>
      <c r="G104" s="35"/>
      <c r="H104" s="35"/>
      <c r="I104" s="35"/>
      <c r="J104" s="35"/>
      <c r="K104" s="35"/>
      <c r="L104" s="35"/>
      <c r="M104" s="35" t="s">
        <v>193</v>
      </c>
      <c r="N104" s="35" t="s">
        <v>193</v>
      </c>
      <c r="O104" s="35"/>
      <c r="P104" s="35"/>
      <c r="Q104" s="35"/>
      <c r="R104" s="35"/>
      <c r="S104" s="35"/>
      <c r="T104" s="35"/>
      <c r="U104" s="35" t="s">
        <v>193</v>
      </c>
      <c r="V104" s="35" t="s">
        <v>193</v>
      </c>
      <c r="W104" s="35"/>
      <c r="X104" s="35"/>
      <c r="Y104" s="35"/>
      <c r="Z104" s="35"/>
      <c r="AA104" s="35"/>
      <c r="AB104" s="35"/>
      <c r="AC104" s="35" t="s">
        <v>193</v>
      </c>
      <c r="AD104" s="35" t="s">
        <v>193</v>
      </c>
      <c r="AE104" s="35"/>
      <c r="AF104" s="35"/>
      <c r="AG104" s="35"/>
      <c r="AH104" s="35"/>
      <c r="AI104" s="35"/>
      <c r="AJ104" s="35"/>
      <c r="AK104" s="35"/>
      <c r="AL104" s="35"/>
      <c r="AM104" s="35" t="s">
        <v>193</v>
      </c>
      <c r="AN104" s="35" t="s">
        <v>193</v>
      </c>
      <c r="AO104" s="35" t="s">
        <v>193</v>
      </c>
      <c r="AP104" s="35" t="s">
        <v>193</v>
      </c>
      <c r="AQ104" s="35" t="s">
        <v>193</v>
      </c>
      <c r="AR104" s="35" t="s">
        <v>193</v>
      </c>
      <c r="AS104" s="35" t="s">
        <v>193</v>
      </c>
      <c r="AT104" s="35" t="s">
        <v>193</v>
      </c>
      <c r="AU104" s="35" t="s">
        <v>193</v>
      </c>
      <c r="AV104" s="35" t="s">
        <v>193</v>
      </c>
      <c r="AW104" s="35"/>
      <c r="AX104" s="35"/>
      <c r="AY104" s="35"/>
      <c r="AZ104" s="35"/>
      <c r="BA104" s="35"/>
      <c r="BB104" s="35"/>
      <c r="BC104" s="35"/>
      <c r="BD104" s="35"/>
      <c r="BE104" s="35" t="s">
        <v>193</v>
      </c>
      <c r="BF104" s="35" t="s">
        <v>193</v>
      </c>
      <c r="BG104" s="35"/>
      <c r="BH104" s="35"/>
      <c r="BI104" s="35"/>
      <c r="BJ104" s="35"/>
      <c r="BK104" s="35"/>
      <c r="BL104" s="35"/>
      <c r="BM104" s="35"/>
      <c r="BN104" s="35"/>
      <c r="BO104" s="35"/>
      <c r="BP104" s="35"/>
      <c r="BQ104" s="35" t="s">
        <v>193</v>
      </c>
      <c r="BR104" s="35" t="s">
        <v>193</v>
      </c>
      <c r="BS104" s="35"/>
      <c r="BT104" s="35"/>
      <c r="BU104" s="35"/>
      <c r="BV104" s="35"/>
      <c r="BW104" s="35"/>
      <c r="BX104" s="35"/>
      <c r="BY104" s="35"/>
      <c r="BZ104" s="35"/>
      <c r="CA104" s="35"/>
      <c r="CB104" s="35"/>
      <c r="CC104" s="35" t="s">
        <v>193</v>
      </c>
      <c r="CD104" s="35" t="s">
        <v>193</v>
      </c>
      <c r="CE104" s="35"/>
      <c r="CF104" s="35"/>
      <c r="CG104" s="35"/>
      <c r="CH104" s="35"/>
      <c r="CI104" s="35"/>
      <c r="CJ104" s="35"/>
      <c r="CK104" s="35" t="s">
        <v>193</v>
      </c>
      <c r="CL104" s="35" t="s">
        <v>193</v>
      </c>
      <c r="CM104" s="35" t="s">
        <v>193</v>
      </c>
      <c r="CN104" s="35" t="s">
        <v>193</v>
      </c>
      <c r="CO104" s="35" t="s">
        <v>193</v>
      </c>
      <c r="CP104" s="35" t="s">
        <v>193</v>
      </c>
      <c r="CQ104" s="35" t="s">
        <v>193</v>
      </c>
      <c r="CR104" s="35" t="s">
        <v>193</v>
      </c>
      <c r="CS104" s="35" t="s">
        <v>193</v>
      </c>
      <c r="CT104" s="35" t="s">
        <v>193</v>
      </c>
      <c r="CU104" s="35" t="s">
        <v>193</v>
      </c>
      <c r="CV104" s="35" t="s">
        <v>193</v>
      </c>
      <c r="CW104" s="35" t="s">
        <v>193</v>
      </c>
      <c r="CX104" s="35" t="s">
        <v>193</v>
      </c>
      <c r="CY104" s="35" t="s">
        <v>193</v>
      </c>
      <c r="CZ104" s="35" t="s">
        <v>193</v>
      </c>
      <c r="DA104" s="35" t="s">
        <v>193</v>
      </c>
      <c r="DB104" s="35" t="s">
        <v>193</v>
      </c>
      <c r="DC104" s="35" t="s">
        <v>193</v>
      </c>
      <c r="DD104" s="35" t="s">
        <v>193</v>
      </c>
      <c r="DE104" s="35" t="s">
        <v>193</v>
      </c>
      <c r="DF104" s="35" t="s">
        <v>193</v>
      </c>
      <c r="DG104" s="35" t="s">
        <v>193</v>
      </c>
      <c r="DH104" s="35" t="s">
        <v>193</v>
      </c>
    </row>
    <row r="105" spans="1:112" ht="18.75" hidden="1">
      <c r="A105" s="28" t="s">
        <v>177</v>
      </c>
      <c r="B105" s="33" t="s">
        <v>251</v>
      </c>
      <c r="C105" s="42" t="s">
        <v>200</v>
      </c>
      <c r="D105" s="35"/>
      <c r="E105" s="35" t="s">
        <v>193</v>
      </c>
      <c r="F105" s="35" t="s">
        <v>193</v>
      </c>
      <c r="G105" s="35"/>
      <c r="H105" s="35"/>
      <c r="I105" s="35"/>
      <c r="J105" s="35"/>
      <c r="K105" s="35"/>
      <c r="L105" s="35"/>
      <c r="M105" s="35" t="s">
        <v>193</v>
      </c>
      <c r="N105" s="35" t="s">
        <v>193</v>
      </c>
      <c r="O105" s="35"/>
      <c r="P105" s="35"/>
      <c r="Q105" s="35"/>
      <c r="R105" s="35"/>
      <c r="S105" s="35"/>
      <c r="T105" s="35"/>
      <c r="U105" s="35" t="s">
        <v>193</v>
      </c>
      <c r="V105" s="35" t="s">
        <v>193</v>
      </c>
      <c r="W105" s="35"/>
      <c r="X105" s="35"/>
      <c r="Y105" s="35"/>
      <c r="Z105" s="35"/>
      <c r="AA105" s="35"/>
      <c r="AB105" s="35"/>
      <c r="AC105" s="35" t="s">
        <v>193</v>
      </c>
      <c r="AD105" s="35" t="s">
        <v>193</v>
      </c>
      <c r="AE105" s="35"/>
      <c r="AF105" s="35"/>
      <c r="AG105" s="35"/>
      <c r="AH105" s="35"/>
      <c r="AI105" s="35"/>
      <c r="AJ105" s="35"/>
      <c r="AK105" s="35"/>
      <c r="AL105" s="35"/>
      <c r="AM105" s="35" t="s">
        <v>193</v>
      </c>
      <c r="AN105" s="35" t="s">
        <v>193</v>
      </c>
      <c r="AO105" s="35" t="s">
        <v>193</v>
      </c>
      <c r="AP105" s="35" t="s">
        <v>193</v>
      </c>
      <c r="AQ105" s="35" t="s">
        <v>193</v>
      </c>
      <c r="AR105" s="35" t="s">
        <v>193</v>
      </c>
      <c r="AS105" s="35" t="s">
        <v>193</v>
      </c>
      <c r="AT105" s="35" t="s">
        <v>193</v>
      </c>
      <c r="AU105" s="35" t="s">
        <v>193</v>
      </c>
      <c r="AV105" s="35" t="s">
        <v>193</v>
      </c>
      <c r="AW105" s="35"/>
      <c r="AX105" s="35"/>
      <c r="AY105" s="35"/>
      <c r="AZ105" s="35"/>
      <c r="BA105" s="35"/>
      <c r="BB105" s="35"/>
      <c r="BC105" s="35"/>
      <c r="BD105" s="35"/>
      <c r="BE105" s="35" t="s">
        <v>193</v>
      </c>
      <c r="BF105" s="35" t="s">
        <v>193</v>
      </c>
      <c r="BG105" s="35"/>
      <c r="BH105" s="35"/>
      <c r="BI105" s="35"/>
      <c r="BJ105" s="35"/>
      <c r="BK105" s="35"/>
      <c r="BL105" s="35"/>
      <c r="BM105" s="35"/>
      <c r="BN105" s="35"/>
      <c r="BO105" s="35"/>
      <c r="BP105" s="35"/>
      <c r="BQ105" s="35" t="s">
        <v>193</v>
      </c>
      <c r="BR105" s="35" t="s">
        <v>193</v>
      </c>
      <c r="BS105" s="35"/>
      <c r="BT105" s="35"/>
      <c r="BU105" s="35"/>
      <c r="BV105" s="35"/>
      <c r="BW105" s="35"/>
      <c r="BX105" s="35"/>
      <c r="BY105" s="35"/>
      <c r="BZ105" s="35"/>
      <c r="CA105" s="35"/>
      <c r="CB105" s="35"/>
      <c r="CC105" s="35" t="s">
        <v>193</v>
      </c>
      <c r="CD105" s="35" t="s">
        <v>193</v>
      </c>
      <c r="CE105" s="35"/>
      <c r="CF105" s="35"/>
      <c r="CG105" s="35"/>
      <c r="CH105" s="35"/>
      <c r="CI105" s="35"/>
      <c r="CJ105" s="35"/>
      <c r="CK105" s="35" t="s">
        <v>193</v>
      </c>
      <c r="CL105" s="35" t="s">
        <v>193</v>
      </c>
      <c r="CM105" s="35" t="s">
        <v>193</v>
      </c>
      <c r="CN105" s="35" t="s">
        <v>193</v>
      </c>
      <c r="CO105" s="35" t="s">
        <v>193</v>
      </c>
      <c r="CP105" s="35" t="s">
        <v>193</v>
      </c>
      <c r="CQ105" s="35" t="s">
        <v>193</v>
      </c>
      <c r="CR105" s="35" t="s">
        <v>193</v>
      </c>
      <c r="CS105" s="35" t="s">
        <v>193</v>
      </c>
      <c r="CT105" s="35" t="s">
        <v>193</v>
      </c>
      <c r="CU105" s="35" t="s">
        <v>193</v>
      </c>
      <c r="CV105" s="35" t="s">
        <v>193</v>
      </c>
      <c r="CW105" s="35" t="s">
        <v>193</v>
      </c>
      <c r="CX105" s="35" t="s">
        <v>193</v>
      </c>
      <c r="CY105" s="35" t="s">
        <v>193</v>
      </c>
      <c r="CZ105" s="35" t="s">
        <v>193</v>
      </c>
      <c r="DA105" s="35" t="s">
        <v>193</v>
      </c>
      <c r="DB105" s="35" t="s">
        <v>193</v>
      </c>
      <c r="DC105" s="35" t="s">
        <v>193</v>
      </c>
      <c r="DD105" s="35" t="s">
        <v>193</v>
      </c>
      <c r="DE105" s="35" t="s">
        <v>193</v>
      </c>
      <c r="DF105" s="35" t="s">
        <v>193</v>
      </c>
      <c r="DG105" s="35" t="s">
        <v>193</v>
      </c>
      <c r="DH105" s="35" t="s">
        <v>193</v>
      </c>
    </row>
    <row r="106" spans="1:112" ht="18.75" hidden="1">
      <c r="A106" s="28" t="s">
        <v>177</v>
      </c>
      <c r="B106" s="33" t="s">
        <v>201</v>
      </c>
      <c r="C106" s="34" t="s">
        <v>201</v>
      </c>
      <c r="D106" s="35"/>
      <c r="E106" s="35" t="s">
        <v>193</v>
      </c>
      <c r="F106" s="35" t="s">
        <v>193</v>
      </c>
      <c r="G106" s="35"/>
      <c r="H106" s="35"/>
      <c r="I106" s="35"/>
      <c r="J106" s="35"/>
      <c r="K106" s="35"/>
      <c r="L106" s="35"/>
      <c r="M106" s="35" t="s">
        <v>193</v>
      </c>
      <c r="N106" s="35" t="s">
        <v>193</v>
      </c>
      <c r="O106" s="35"/>
      <c r="P106" s="35"/>
      <c r="Q106" s="35"/>
      <c r="R106" s="35"/>
      <c r="S106" s="35"/>
      <c r="T106" s="35"/>
      <c r="U106" s="35" t="s">
        <v>193</v>
      </c>
      <c r="V106" s="35" t="s">
        <v>193</v>
      </c>
      <c r="W106" s="35"/>
      <c r="X106" s="35"/>
      <c r="Y106" s="35"/>
      <c r="Z106" s="35"/>
      <c r="AA106" s="35"/>
      <c r="AB106" s="35"/>
      <c r="AC106" s="35" t="s">
        <v>193</v>
      </c>
      <c r="AD106" s="35" t="s">
        <v>193</v>
      </c>
      <c r="AE106" s="35"/>
      <c r="AF106" s="35"/>
      <c r="AG106" s="35"/>
      <c r="AH106" s="35"/>
      <c r="AI106" s="35"/>
      <c r="AJ106" s="35"/>
      <c r="AK106" s="35"/>
      <c r="AL106" s="35"/>
      <c r="AM106" s="35" t="s">
        <v>193</v>
      </c>
      <c r="AN106" s="35" t="s">
        <v>193</v>
      </c>
      <c r="AO106" s="35" t="s">
        <v>193</v>
      </c>
      <c r="AP106" s="35" t="s">
        <v>193</v>
      </c>
      <c r="AQ106" s="35" t="s">
        <v>193</v>
      </c>
      <c r="AR106" s="35" t="s">
        <v>193</v>
      </c>
      <c r="AS106" s="35" t="s">
        <v>193</v>
      </c>
      <c r="AT106" s="35" t="s">
        <v>193</v>
      </c>
      <c r="AU106" s="35" t="s">
        <v>193</v>
      </c>
      <c r="AV106" s="35" t="s">
        <v>193</v>
      </c>
      <c r="AW106" s="35"/>
      <c r="AX106" s="35"/>
      <c r="AY106" s="35"/>
      <c r="AZ106" s="35"/>
      <c r="BA106" s="35"/>
      <c r="BB106" s="35"/>
      <c r="BC106" s="35"/>
      <c r="BD106" s="35"/>
      <c r="BE106" s="35" t="s">
        <v>193</v>
      </c>
      <c r="BF106" s="35" t="s">
        <v>193</v>
      </c>
      <c r="BG106" s="35"/>
      <c r="BH106" s="35"/>
      <c r="BI106" s="35"/>
      <c r="BJ106" s="35"/>
      <c r="BK106" s="35"/>
      <c r="BL106" s="35"/>
      <c r="BM106" s="35"/>
      <c r="BN106" s="35"/>
      <c r="BO106" s="35"/>
      <c r="BP106" s="35"/>
      <c r="BQ106" s="35" t="s">
        <v>193</v>
      </c>
      <c r="BR106" s="35" t="s">
        <v>193</v>
      </c>
      <c r="BS106" s="35"/>
      <c r="BT106" s="35"/>
      <c r="BU106" s="35"/>
      <c r="BV106" s="35"/>
      <c r="BW106" s="35"/>
      <c r="BX106" s="35"/>
      <c r="BY106" s="35"/>
      <c r="BZ106" s="35"/>
      <c r="CA106" s="35"/>
      <c r="CB106" s="35"/>
      <c r="CC106" s="35" t="s">
        <v>193</v>
      </c>
      <c r="CD106" s="35" t="s">
        <v>193</v>
      </c>
      <c r="CE106" s="35"/>
      <c r="CF106" s="35"/>
      <c r="CG106" s="35"/>
      <c r="CH106" s="35"/>
      <c r="CI106" s="35"/>
      <c r="CJ106" s="35"/>
      <c r="CK106" s="35" t="s">
        <v>193</v>
      </c>
      <c r="CL106" s="35" t="s">
        <v>193</v>
      </c>
      <c r="CM106" s="35" t="s">
        <v>193</v>
      </c>
      <c r="CN106" s="35" t="s">
        <v>193</v>
      </c>
      <c r="CO106" s="35" t="s">
        <v>193</v>
      </c>
      <c r="CP106" s="35" t="s">
        <v>193</v>
      </c>
      <c r="CQ106" s="35" t="s">
        <v>193</v>
      </c>
      <c r="CR106" s="35" t="s">
        <v>193</v>
      </c>
      <c r="CS106" s="35" t="s">
        <v>193</v>
      </c>
      <c r="CT106" s="35" t="s">
        <v>193</v>
      </c>
      <c r="CU106" s="35" t="s">
        <v>193</v>
      </c>
      <c r="CV106" s="35" t="s">
        <v>193</v>
      </c>
      <c r="CW106" s="35" t="s">
        <v>193</v>
      </c>
      <c r="CX106" s="35" t="s">
        <v>193</v>
      </c>
      <c r="CY106" s="35" t="s">
        <v>193</v>
      </c>
      <c r="CZ106" s="35" t="s">
        <v>193</v>
      </c>
      <c r="DA106" s="35" t="s">
        <v>193</v>
      </c>
      <c r="DB106" s="35" t="s">
        <v>193</v>
      </c>
      <c r="DC106" s="35" t="s">
        <v>193</v>
      </c>
      <c r="DD106" s="35" t="s">
        <v>193</v>
      </c>
      <c r="DE106" s="35" t="s">
        <v>193</v>
      </c>
      <c r="DF106" s="35" t="s">
        <v>193</v>
      </c>
      <c r="DG106" s="35" t="s">
        <v>193</v>
      </c>
      <c r="DH106" s="35" t="s">
        <v>193</v>
      </c>
    </row>
    <row r="107" spans="1:112" ht="37.5">
      <c r="A107" s="21"/>
      <c r="B107" s="33" t="s">
        <v>253</v>
      </c>
      <c r="C107" s="34" t="s">
        <v>254</v>
      </c>
      <c r="D107" s="35" t="s">
        <v>174</v>
      </c>
      <c r="E107" s="35">
        <v>0</v>
      </c>
      <c r="F107" s="35">
        <v>0</v>
      </c>
      <c r="G107" s="35">
        <v>0</v>
      </c>
      <c r="H107" s="35">
        <v>0</v>
      </c>
      <c r="I107" s="35">
        <v>0</v>
      </c>
      <c r="J107" s="35">
        <v>0</v>
      </c>
      <c r="K107" s="35">
        <v>0</v>
      </c>
      <c r="L107" s="35">
        <v>0</v>
      </c>
      <c r="M107" s="35">
        <v>0</v>
      </c>
      <c r="N107" s="35">
        <v>0</v>
      </c>
      <c r="O107" s="35">
        <v>0</v>
      </c>
      <c r="P107" s="35">
        <v>0</v>
      </c>
      <c r="Q107" s="35">
        <v>0</v>
      </c>
      <c r="R107" s="35">
        <v>0</v>
      </c>
      <c r="S107" s="35">
        <v>0</v>
      </c>
      <c r="T107" s="35">
        <v>0</v>
      </c>
      <c r="U107" s="35">
        <v>0</v>
      </c>
      <c r="V107" s="35">
        <v>0</v>
      </c>
      <c r="W107" s="35">
        <v>0</v>
      </c>
      <c r="X107" s="35">
        <v>0</v>
      </c>
      <c r="Y107" s="35">
        <v>0</v>
      </c>
      <c r="Z107" s="35">
        <v>0</v>
      </c>
      <c r="AA107" s="35">
        <v>0</v>
      </c>
      <c r="AB107" s="35">
        <v>0</v>
      </c>
      <c r="AC107" s="35">
        <v>0</v>
      </c>
      <c r="AD107" s="35">
        <v>0</v>
      </c>
      <c r="AE107" s="35">
        <v>0</v>
      </c>
      <c r="AF107" s="35">
        <v>0</v>
      </c>
      <c r="AG107" s="35">
        <v>0</v>
      </c>
      <c r="AH107" s="35">
        <v>0</v>
      </c>
      <c r="AI107" s="35">
        <v>0</v>
      </c>
      <c r="AJ107" s="35">
        <v>0</v>
      </c>
      <c r="AK107" s="35">
        <v>0</v>
      </c>
      <c r="AL107" s="35">
        <v>0</v>
      </c>
      <c r="AM107" s="35">
        <v>0</v>
      </c>
      <c r="AN107" s="35">
        <v>0</v>
      </c>
      <c r="AO107" s="35">
        <v>0</v>
      </c>
      <c r="AP107" s="35">
        <v>0</v>
      </c>
      <c r="AQ107" s="35">
        <v>0</v>
      </c>
      <c r="AR107" s="35">
        <v>0</v>
      </c>
      <c r="AS107" s="35">
        <v>0</v>
      </c>
      <c r="AT107" s="35">
        <v>0</v>
      </c>
      <c r="AU107" s="35">
        <v>0</v>
      </c>
      <c r="AV107" s="35">
        <v>0</v>
      </c>
      <c r="AW107" s="35">
        <v>0</v>
      </c>
      <c r="AX107" s="35">
        <v>0</v>
      </c>
      <c r="AY107" s="35">
        <v>0</v>
      </c>
      <c r="AZ107" s="35">
        <v>0</v>
      </c>
      <c r="BA107" s="35">
        <v>0</v>
      </c>
      <c r="BB107" s="35">
        <v>0</v>
      </c>
      <c r="BC107" s="35">
        <v>0</v>
      </c>
      <c r="BD107" s="35">
        <v>0</v>
      </c>
      <c r="BE107" s="35">
        <v>0</v>
      </c>
      <c r="BF107" s="35">
        <v>0</v>
      </c>
      <c r="BG107" s="35">
        <v>0</v>
      </c>
      <c r="BH107" s="35">
        <v>0</v>
      </c>
      <c r="BI107" s="35">
        <v>0</v>
      </c>
      <c r="BJ107" s="35">
        <v>0</v>
      </c>
      <c r="BK107" s="35">
        <v>0</v>
      </c>
      <c r="BL107" s="35">
        <v>0</v>
      </c>
      <c r="BM107" s="35">
        <v>0</v>
      </c>
      <c r="BN107" s="35">
        <v>0</v>
      </c>
      <c r="BO107" s="35">
        <v>0</v>
      </c>
      <c r="BP107" s="35">
        <v>0</v>
      </c>
      <c r="BQ107" s="35">
        <v>0</v>
      </c>
      <c r="BR107" s="35">
        <v>0</v>
      </c>
      <c r="BS107" s="35">
        <v>0</v>
      </c>
      <c r="BT107" s="35">
        <v>0</v>
      </c>
      <c r="BU107" s="35">
        <v>0</v>
      </c>
      <c r="BV107" s="35">
        <v>0</v>
      </c>
      <c r="BW107" s="35">
        <v>0</v>
      </c>
      <c r="BX107" s="35">
        <v>0</v>
      </c>
      <c r="BY107" s="35">
        <v>0</v>
      </c>
      <c r="BZ107" s="35">
        <v>0</v>
      </c>
      <c r="CA107" s="35">
        <v>0</v>
      </c>
      <c r="CB107" s="35">
        <v>0</v>
      </c>
      <c r="CC107" s="35">
        <v>0</v>
      </c>
      <c r="CD107" s="35">
        <v>0</v>
      </c>
      <c r="CE107" s="35">
        <v>0</v>
      </c>
      <c r="CF107" s="35">
        <v>0</v>
      </c>
      <c r="CG107" s="35">
        <v>0</v>
      </c>
      <c r="CH107" s="35">
        <v>0</v>
      </c>
      <c r="CI107" s="35">
        <v>0</v>
      </c>
      <c r="CJ107" s="35">
        <v>0</v>
      </c>
      <c r="CK107" s="35" t="s">
        <v>193</v>
      </c>
      <c r="CL107" s="35" t="s">
        <v>193</v>
      </c>
      <c r="CM107" s="35">
        <v>0</v>
      </c>
      <c r="CN107" s="35">
        <v>0</v>
      </c>
      <c r="CO107" s="35">
        <v>0</v>
      </c>
      <c r="CP107" s="35">
        <v>0</v>
      </c>
      <c r="CQ107" s="35" t="s">
        <v>193</v>
      </c>
      <c r="CR107" s="35" t="s">
        <v>193</v>
      </c>
      <c r="CS107" s="35" t="s">
        <v>193</v>
      </c>
      <c r="CT107" s="35" t="s">
        <v>193</v>
      </c>
      <c r="CU107" s="35" t="s">
        <v>193</v>
      </c>
      <c r="CV107" s="35" t="s">
        <v>193</v>
      </c>
      <c r="CW107" s="35">
        <v>0</v>
      </c>
      <c r="CX107" s="35">
        <v>0</v>
      </c>
      <c r="CY107" s="35">
        <v>0</v>
      </c>
      <c r="CZ107" s="35">
        <v>0</v>
      </c>
      <c r="DA107" s="35">
        <v>0</v>
      </c>
      <c r="DB107" s="35">
        <v>0</v>
      </c>
      <c r="DC107" s="35">
        <v>0</v>
      </c>
      <c r="DD107" s="35">
        <v>0</v>
      </c>
      <c r="DE107" s="35">
        <v>0</v>
      </c>
      <c r="DF107" s="35">
        <v>0</v>
      </c>
      <c r="DG107" s="35">
        <v>0</v>
      </c>
      <c r="DH107" s="35">
        <v>0</v>
      </c>
    </row>
    <row r="108" spans="1:112" ht="18.75" hidden="1">
      <c r="A108" s="28" t="s">
        <v>177</v>
      </c>
      <c r="B108" s="33" t="s">
        <v>253</v>
      </c>
      <c r="C108" s="42" t="s">
        <v>200</v>
      </c>
      <c r="D108" s="35"/>
      <c r="E108" s="35" t="s">
        <v>193</v>
      </c>
      <c r="F108" s="35" t="s">
        <v>193</v>
      </c>
      <c r="G108" s="35"/>
      <c r="H108" s="35"/>
      <c r="I108" s="35"/>
      <c r="J108" s="35"/>
      <c r="K108" s="35"/>
      <c r="L108" s="35"/>
      <c r="M108" s="35" t="s">
        <v>193</v>
      </c>
      <c r="N108" s="35" t="s">
        <v>193</v>
      </c>
      <c r="O108" s="35"/>
      <c r="P108" s="35"/>
      <c r="Q108" s="35"/>
      <c r="R108" s="35"/>
      <c r="S108" s="35"/>
      <c r="T108" s="35"/>
      <c r="U108" s="35" t="s">
        <v>193</v>
      </c>
      <c r="V108" s="35" t="s">
        <v>193</v>
      </c>
      <c r="W108" s="35"/>
      <c r="X108" s="35"/>
      <c r="Y108" s="35"/>
      <c r="Z108" s="35"/>
      <c r="AA108" s="35"/>
      <c r="AB108" s="35"/>
      <c r="AC108" s="35" t="s">
        <v>193</v>
      </c>
      <c r="AD108" s="35" t="s">
        <v>193</v>
      </c>
      <c r="AE108" s="35"/>
      <c r="AF108" s="35"/>
      <c r="AG108" s="35"/>
      <c r="AH108" s="35"/>
      <c r="AI108" s="35"/>
      <c r="AJ108" s="35"/>
      <c r="AK108" s="35"/>
      <c r="AL108" s="35"/>
      <c r="AM108" s="35" t="s">
        <v>193</v>
      </c>
      <c r="AN108" s="35" t="s">
        <v>193</v>
      </c>
      <c r="AO108" s="35" t="s">
        <v>193</v>
      </c>
      <c r="AP108" s="35" t="s">
        <v>193</v>
      </c>
      <c r="AQ108" s="35" t="s">
        <v>193</v>
      </c>
      <c r="AR108" s="35" t="s">
        <v>193</v>
      </c>
      <c r="AS108" s="35" t="s">
        <v>193</v>
      </c>
      <c r="AT108" s="35" t="s">
        <v>193</v>
      </c>
      <c r="AU108" s="35" t="s">
        <v>193</v>
      </c>
      <c r="AV108" s="35" t="s">
        <v>193</v>
      </c>
      <c r="AW108" s="35"/>
      <c r="AX108" s="35"/>
      <c r="AY108" s="35"/>
      <c r="AZ108" s="35"/>
      <c r="BA108" s="35"/>
      <c r="BB108" s="35"/>
      <c r="BC108" s="35"/>
      <c r="BD108" s="35"/>
      <c r="BE108" s="35" t="s">
        <v>193</v>
      </c>
      <c r="BF108" s="35" t="s">
        <v>193</v>
      </c>
      <c r="BG108" s="35"/>
      <c r="BH108" s="35"/>
      <c r="BI108" s="35"/>
      <c r="BJ108" s="35"/>
      <c r="BK108" s="35"/>
      <c r="BL108" s="35"/>
      <c r="BM108" s="35"/>
      <c r="BN108" s="35"/>
      <c r="BO108" s="35"/>
      <c r="BP108" s="35"/>
      <c r="BQ108" s="35" t="s">
        <v>193</v>
      </c>
      <c r="BR108" s="35" t="s">
        <v>193</v>
      </c>
      <c r="BS108" s="35"/>
      <c r="BT108" s="35"/>
      <c r="BU108" s="35"/>
      <c r="BV108" s="35"/>
      <c r="BW108" s="35"/>
      <c r="BX108" s="35"/>
      <c r="BY108" s="35"/>
      <c r="BZ108" s="35"/>
      <c r="CA108" s="35"/>
      <c r="CB108" s="35"/>
      <c r="CC108" s="35" t="s">
        <v>193</v>
      </c>
      <c r="CD108" s="35" t="s">
        <v>193</v>
      </c>
      <c r="CE108" s="35"/>
      <c r="CF108" s="35"/>
      <c r="CG108" s="35"/>
      <c r="CH108" s="35"/>
      <c r="CI108" s="35"/>
      <c r="CJ108" s="35"/>
      <c r="CK108" s="35" t="s">
        <v>193</v>
      </c>
      <c r="CL108" s="35" t="s">
        <v>193</v>
      </c>
      <c r="CM108" s="35" t="s">
        <v>193</v>
      </c>
      <c r="CN108" s="35" t="s">
        <v>193</v>
      </c>
      <c r="CO108" s="35" t="s">
        <v>193</v>
      </c>
      <c r="CP108" s="35" t="s">
        <v>193</v>
      </c>
      <c r="CQ108" s="35" t="s">
        <v>193</v>
      </c>
      <c r="CR108" s="35" t="s">
        <v>193</v>
      </c>
      <c r="CS108" s="35" t="s">
        <v>193</v>
      </c>
      <c r="CT108" s="35" t="s">
        <v>193</v>
      </c>
      <c r="CU108" s="35" t="s">
        <v>193</v>
      </c>
      <c r="CV108" s="35" t="s">
        <v>193</v>
      </c>
      <c r="CW108" s="35" t="s">
        <v>193</v>
      </c>
      <c r="CX108" s="35" t="s">
        <v>193</v>
      </c>
      <c r="CY108" s="35" t="s">
        <v>193</v>
      </c>
      <c r="CZ108" s="35" t="s">
        <v>193</v>
      </c>
      <c r="DA108" s="35" t="s">
        <v>193</v>
      </c>
      <c r="DB108" s="35" t="s">
        <v>193</v>
      </c>
      <c r="DC108" s="35" t="s">
        <v>193</v>
      </c>
      <c r="DD108" s="35" t="s">
        <v>193</v>
      </c>
      <c r="DE108" s="35" t="s">
        <v>193</v>
      </c>
      <c r="DF108" s="35" t="s">
        <v>193</v>
      </c>
      <c r="DG108" s="35" t="s">
        <v>193</v>
      </c>
      <c r="DH108" s="35" t="s">
        <v>193</v>
      </c>
    </row>
    <row r="109" spans="1:112" ht="18.75" hidden="1">
      <c r="A109" s="28" t="s">
        <v>177</v>
      </c>
      <c r="B109" s="33" t="s">
        <v>253</v>
      </c>
      <c r="C109" s="42" t="s">
        <v>200</v>
      </c>
      <c r="D109" s="35"/>
      <c r="E109" s="35" t="s">
        <v>193</v>
      </c>
      <c r="F109" s="35" t="s">
        <v>193</v>
      </c>
      <c r="G109" s="35"/>
      <c r="H109" s="35"/>
      <c r="I109" s="35"/>
      <c r="J109" s="35"/>
      <c r="K109" s="35"/>
      <c r="L109" s="35"/>
      <c r="M109" s="35" t="s">
        <v>193</v>
      </c>
      <c r="N109" s="35" t="s">
        <v>193</v>
      </c>
      <c r="O109" s="35"/>
      <c r="P109" s="35"/>
      <c r="Q109" s="35"/>
      <c r="R109" s="35"/>
      <c r="S109" s="35"/>
      <c r="T109" s="35"/>
      <c r="U109" s="35" t="s">
        <v>193</v>
      </c>
      <c r="V109" s="35" t="s">
        <v>193</v>
      </c>
      <c r="W109" s="35"/>
      <c r="X109" s="35"/>
      <c r="Y109" s="35"/>
      <c r="Z109" s="35"/>
      <c r="AA109" s="35"/>
      <c r="AB109" s="35"/>
      <c r="AC109" s="35" t="s">
        <v>193</v>
      </c>
      <c r="AD109" s="35" t="s">
        <v>193</v>
      </c>
      <c r="AE109" s="35"/>
      <c r="AF109" s="35"/>
      <c r="AG109" s="35"/>
      <c r="AH109" s="35"/>
      <c r="AI109" s="35"/>
      <c r="AJ109" s="35"/>
      <c r="AK109" s="35"/>
      <c r="AL109" s="35"/>
      <c r="AM109" s="35" t="s">
        <v>193</v>
      </c>
      <c r="AN109" s="35" t="s">
        <v>193</v>
      </c>
      <c r="AO109" s="35" t="s">
        <v>193</v>
      </c>
      <c r="AP109" s="35" t="s">
        <v>193</v>
      </c>
      <c r="AQ109" s="35" t="s">
        <v>193</v>
      </c>
      <c r="AR109" s="35" t="s">
        <v>193</v>
      </c>
      <c r="AS109" s="35" t="s">
        <v>193</v>
      </c>
      <c r="AT109" s="35" t="s">
        <v>193</v>
      </c>
      <c r="AU109" s="35" t="s">
        <v>193</v>
      </c>
      <c r="AV109" s="35" t="s">
        <v>193</v>
      </c>
      <c r="AW109" s="35"/>
      <c r="AX109" s="35"/>
      <c r="AY109" s="35"/>
      <c r="AZ109" s="35"/>
      <c r="BA109" s="35"/>
      <c r="BB109" s="35"/>
      <c r="BC109" s="35"/>
      <c r="BD109" s="35"/>
      <c r="BE109" s="35" t="s">
        <v>193</v>
      </c>
      <c r="BF109" s="35" t="s">
        <v>193</v>
      </c>
      <c r="BG109" s="35"/>
      <c r="BH109" s="35"/>
      <c r="BI109" s="35"/>
      <c r="BJ109" s="35"/>
      <c r="BK109" s="35"/>
      <c r="BL109" s="35"/>
      <c r="BM109" s="35"/>
      <c r="BN109" s="35"/>
      <c r="BO109" s="35"/>
      <c r="BP109" s="35"/>
      <c r="BQ109" s="35" t="s">
        <v>193</v>
      </c>
      <c r="BR109" s="35" t="s">
        <v>193</v>
      </c>
      <c r="BS109" s="35"/>
      <c r="BT109" s="35"/>
      <c r="BU109" s="35"/>
      <c r="BV109" s="35"/>
      <c r="BW109" s="35"/>
      <c r="BX109" s="35"/>
      <c r="BY109" s="35"/>
      <c r="BZ109" s="35"/>
      <c r="CA109" s="35"/>
      <c r="CB109" s="35"/>
      <c r="CC109" s="35" t="s">
        <v>193</v>
      </c>
      <c r="CD109" s="35" t="s">
        <v>193</v>
      </c>
      <c r="CE109" s="35"/>
      <c r="CF109" s="35"/>
      <c r="CG109" s="35"/>
      <c r="CH109" s="35"/>
      <c r="CI109" s="35"/>
      <c r="CJ109" s="35"/>
      <c r="CK109" s="35" t="s">
        <v>193</v>
      </c>
      <c r="CL109" s="35" t="s">
        <v>193</v>
      </c>
      <c r="CM109" s="35" t="s">
        <v>193</v>
      </c>
      <c r="CN109" s="35" t="s">
        <v>193</v>
      </c>
      <c r="CO109" s="35" t="s">
        <v>193</v>
      </c>
      <c r="CP109" s="35" t="s">
        <v>193</v>
      </c>
      <c r="CQ109" s="35" t="s">
        <v>193</v>
      </c>
      <c r="CR109" s="35" t="s">
        <v>193</v>
      </c>
      <c r="CS109" s="35" t="s">
        <v>193</v>
      </c>
      <c r="CT109" s="35" t="s">
        <v>193</v>
      </c>
      <c r="CU109" s="35" t="s">
        <v>193</v>
      </c>
      <c r="CV109" s="35" t="s">
        <v>193</v>
      </c>
      <c r="CW109" s="35" t="s">
        <v>193</v>
      </c>
      <c r="CX109" s="35" t="s">
        <v>193</v>
      </c>
      <c r="CY109" s="35" t="s">
        <v>193</v>
      </c>
      <c r="CZ109" s="35" t="s">
        <v>193</v>
      </c>
      <c r="DA109" s="35" t="s">
        <v>193</v>
      </c>
      <c r="DB109" s="35" t="s">
        <v>193</v>
      </c>
      <c r="DC109" s="35" t="s">
        <v>193</v>
      </c>
      <c r="DD109" s="35" t="s">
        <v>193</v>
      </c>
      <c r="DE109" s="35" t="s">
        <v>193</v>
      </c>
      <c r="DF109" s="35" t="s">
        <v>193</v>
      </c>
      <c r="DG109" s="35" t="s">
        <v>193</v>
      </c>
      <c r="DH109" s="35" t="s">
        <v>193</v>
      </c>
    </row>
    <row r="110" spans="1:112" ht="18.75" hidden="1">
      <c r="A110" s="28" t="s">
        <v>177</v>
      </c>
      <c r="B110" s="33" t="s">
        <v>201</v>
      </c>
      <c r="C110" s="34" t="s">
        <v>201</v>
      </c>
      <c r="D110" s="35"/>
      <c r="E110" s="35" t="s">
        <v>193</v>
      </c>
      <c r="F110" s="35" t="s">
        <v>193</v>
      </c>
      <c r="G110" s="35"/>
      <c r="H110" s="35"/>
      <c r="I110" s="35"/>
      <c r="J110" s="35"/>
      <c r="K110" s="35"/>
      <c r="L110" s="35"/>
      <c r="M110" s="35" t="s">
        <v>193</v>
      </c>
      <c r="N110" s="35" t="s">
        <v>193</v>
      </c>
      <c r="O110" s="35"/>
      <c r="P110" s="35"/>
      <c r="Q110" s="35"/>
      <c r="R110" s="35"/>
      <c r="S110" s="35"/>
      <c r="T110" s="35"/>
      <c r="U110" s="35" t="s">
        <v>193</v>
      </c>
      <c r="V110" s="35" t="s">
        <v>193</v>
      </c>
      <c r="W110" s="35"/>
      <c r="X110" s="35"/>
      <c r="Y110" s="35"/>
      <c r="Z110" s="35"/>
      <c r="AA110" s="35"/>
      <c r="AB110" s="35"/>
      <c r="AC110" s="35" t="s">
        <v>193</v>
      </c>
      <c r="AD110" s="35" t="s">
        <v>193</v>
      </c>
      <c r="AE110" s="35"/>
      <c r="AF110" s="35"/>
      <c r="AG110" s="35"/>
      <c r="AH110" s="35"/>
      <c r="AI110" s="35"/>
      <c r="AJ110" s="35"/>
      <c r="AK110" s="35"/>
      <c r="AL110" s="35"/>
      <c r="AM110" s="35" t="s">
        <v>193</v>
      </c>
      <c r="AN110" s="35" t="s">
        <v>193</v>
      </c>
      <c r="AO110" s="35" t="s">
        <v>193</v>
      </c>
      <c r="AP110" s="35" t="s">
        <v>193</v>
      </c>
      <c r="AQ110" s="35" t="s">
        <v>193</v>
      </c>
      <c r="AR110" s="35" t="s">
        <v>193</v>
      </c>
      <c r="AS110" s="35" t="s">
        <v>193</v>
      </c>
      <c r="AT110" s="35" t="s">
        <v>193</v>
      </c>
      <c r="AU110" s="35" t="s">
        <v>193</v>
      </c>
      <c r="AV110" s="35" t="s">
        <v>193</v>
      </c>
      <c r="AW110" s="35"/>
      <c r="AX110" s="35"/>
      <c r="AY110" s="35"/>
      <c r="AZ110" s="35"/>
      <c r="BA110" s="35"/>
      <c r="BB110" s="35"/>
      <c r="BC110" s="35"/>
      <c r="BD110" s="35"/>
      <c r="BE110" s="35" t="s">
        <v>193</v>
      </c>
      <c r="BF110" s="35" t="s">
        <v>193</v>
      </c>
      <c r="BG110" s="35"/>
      <c r="BH110" s="35"/>
      <c r="BI110" s="35"/>
      <c r="BJ110" s="35"/>
      <c r="BK110" s="35"/>
      <c r="BL110" s="35"/>
      <c r="BM110" s="35"/>
      <c r="BN110" s="35"/>
      <c r="BO110" s="35"/>
      <c r="BP110" s="35"/>
      <c r="BQ110" s="35" t="s">
        <v>193</v>
      </c>
      <c r="BR110" s="35" t="s">
        <v>193</v>
      </c>
      <c r="BS110" s="35"/>
      <c r="BT110" s="35"/>
      <c r="BU110" s="35"/>
      <c r="BV110" s="35"/>
      <c r="BW110" s="35"/>
      <c r="BX110" s="35"/>
      <c r="BY110" s="35"/>
      <c r="BZ110" s="35"/>
      <c r="CA110" s="35"/>
      <c r="CB110" s="35"/>
      <c r="CC110" s="35" t="s">
        <v>193</v>
      </c>
      <c r="CD110" s="35" t="s">
        <v>193</v>
      </c>
      <c r="CE110" s="35"/>
      <c r="CF110" s="35"/>
      <c r="CG110" s="35"/>
      <c r="CH110" s="35"/>
      <c r="CI110" s="35"/>
      <c r="CJ110" s="35"/>
      <c r="CK110" s="35" t="s">
        <v>193</v>
      </c>
      <c r="CL110" s="35" t="s">
        <v>193</v>
      </c>
      <c r="CM110" s="35" t="s">
        <v>193</v>
      </c>
      <c r="CN110" s="35" t="s">
        <v>193</v>
      </c>
      <c r="CO110" s="35" t="s">
        <v>193</v>
      </c>
      <c r="CP110" s="35" t="s">
        <v>193</v>
      </c>
      <c r="CQ110" s="35" t="s">
        <v>193</v>
      </c>
      <c r="CR110" s="35" t="s">
        <v>193</v>
      </c>
      <c r="CS110" s="35" t="s">
        <v>193</v>
      </c>
      <c r="CT110" s="35" t="s">
        <v>193</v>
      </c>
      <c r="CU110" s="35" t="s">
        <v>193</v>
      </c>
      <c r="CV110" s="35" t="s">
        <v>193</v>
      </c>
      <c r="CW110" s="35" t="s">
        <v>193</v>
      </c>
      <c r="CX110" s="35" t="s">
        <v>193</v>
      </c>
      <c r="CY110" s="35" t="s">
        <v>193</v>
      </c>
      <c r="CZ110" s="35" t="s">
        <v>193</v>
      </c>
      <c r="DA110" s="35" t="s">
        <v>193</v>
      </c>
      <c r="DB110" s="35" t="s">
        <v>193</v>
      </c>
      <c r="DC110" s="35" t="s">
        <v>193</v>
      </c>
      <c r="DD110" s="35" t="s">
        <v>193</v>
      </c>
      <c r="DE110" s="35" t="s">
        <v>193</v>
      </c>
      <c r="DF110" s="35" t="s">
        <v>193</v>
      </c>
      <c r="DG110" s="35" t="s">
        <v>193</v>
      </c>
      <c r="DH110" s="35" t="s">
        <v>193</v>
      </c>
    </row>
    <row r="111" spans="1:112" ht="37.5">
      <c r="A111" s="21"/>
      <c r="B111" s="33" t="s">
        <v>255</v>
      </c>
      <c r="C111" s="34" t="s">
        <v>256</v>
      </c>
      <c r="D111" s="35" t="s">
        <v>174</v>
      </c>
      <c r="E111" s="35">
        <v>0</v>
      </c>
      <c r="F111" s="35">
        <v>0</v>
      </c>
      <c r="G111" s="35">
        <v>0</v>
      </c>
      <c r="H111" s="35">
        <v>0</v>
      </c>
      <c r="I111" s="35">
        <v>0</v>
      </c>
      <c r="J111" s="35">
        <v>0</v>
      </c>
      <c r="K111" s="35">
        <v>0</v>
      </c>
      <c r="L111" s="35">
        <v>0</v>
      </c>
      <c r="M111" s="35">
        <v>0</v>
      </c>
      <c r="N111" s="35">
        <v>0</v>
      </c>
      <c r="O111" s="35">
        <v>0</v>
      </c>
      <c r="P111" s="35">
        <v>0</v>
      </c>
      <c r="Q111" s="35">
        <v>0</v>
      </c>
      <c r="R111" s="35">
        <v>0</v>
      </c>
      <c r="S111" s="35">
        <v>0</v>
      </c>
      <c r="T111" s="35">
        <v>0</v>
      </c>
      <c r="U111" s="35">
        <v>0</v>
      </c>
      <c r="V111" s="35">
        <v>0</v>
      </c>
      <c r="W111" s="35">
        <v>0</v>
      </c>
      <c r="X111" s="35">
        <v>0</v>
      </c>
      <c r="Y111" s="35">
        <v>0</v>
      </c>
      <c r="Z111" s="35">
        <v>0</v>
      </c>
      <c r="AA111" s="35">
        <v>0</v>
      </c>
      <c r="AB111" s="35">
        <v>0</v>
      </c>
      <c r="AC111" s="35">
        <v>0</v>
      </c>
      <c r="AD111" s="35">
        <v>0</v>
      </c>
      <c r="AE111" s="35">
        <v>0</v>
      </c>
      <c r="AF111" s="35">
        <v>0</v>
      </c>
      <c r="AG111" s="35">
        <v>0</v>
      </c>
      <c r="AH111" s="35">
        <v>0</v>
      </c>
      <c r="AI111" s="35">
        <v>0</v>
      </c>
      <c r="AJ111" s="35">
        <v>0</v>
      </c>
      <c r="AK111" s="35">
        <v>0</v>
      </c>
      <c r="AL111" s="35">
        <v>0</v>
      </c>
      <c r="AM111" s="35">
        <v>0</v>
      </c>
      <c r="AN111" s="35">
        <v>0</v>
      </c>
      <c r="AO111" s="35">
        <v>0</v>
      </c>
      <c r="AP111" s="35">
        <v>0</v>
      </c>
      <c r="AQ111" s="35">
        <v>0</v>
      </c>
      <c r="AR111" s="35">
        <v>0</v>
      </c>
      <c r="AS111" s="35">
        <v>0</v>
      </c>
      <c r="AT111" s="35">
        <v>0</v>
      </c>
      <c r="AU111" s="35">
        <v>0</v>
      </c>
      <c r="AV111" s="35">
        <v>0</v>
      </c>
      <c r="AW111" s="35">
        <v>0</v>
      </c>
      <c r="AX111" s="35">
        <v>0</v>
      </c>
      <c r="AY111" s="35">
        <v>0</v>
      </c>
      <c r="AZ111" s="35">
        <v>0</v>
      </c>
      <c r="BA111" s="35">
        <v>0</v>
      </c>
      <c r="BB111" s="35">
        <v>0</v>
      </c>
      <c r="BC111" s="35">
        <v>0</v>
      </c>
      <c r="BD111" s="35">
        <v>0</v>
      </c>
      <c r="BE111" s="35">
        <v>0</v>
      </c>
      <c r="BF111" s="35">
        <v>0</v>
      </c>
      <c r="BG111" s="35">
        <v>0</v>
      </c>
      <c r="BH111" s="35">
        <v>0</v>
      </c>
      <c r="BI111" s="35">
        <v>0</v>
      </c>
      <c r="BJ111" s="35">
        <v>0</v>
      </c>
      <c r="BK111" s="35">
        <v>0</v>
      </c>
      <c r="BL111" s="35">
        <v>0</v>
      </c>
      <c r="BM111" s="35">
        <v>0</v>
      </c>
      <c r="BN111" s="35">
        <v>0</v>
      </c>
      <c r="BO111" s="35">
        <v>0</v>
      </c>
      <c r="BP111" s="35">
        <v>0</v>
      </c>
      <c r="BQ111" s="35">
        <v>0</v>
      </c>
      <c r="BR111" s="35">
        <v>0</v>
      </c>
      <c r="BS111" s="35">
        <v>0</v>
      </c>
      <c r="BT111" s="35">
        <v>0</v>
      </c>
      <c r="BU111" s="35">
        <v>0</v>
      </c>
      <c r="BV111" s="35">
        <v>0</v>
      </c>
      <c r="BW111" s="35">
        <v>0</v>
      </c>
      <c r="BX111" s="35">
        <v>0</v>
      </c>
      <c r="BY111" s="35">
        <v>0</v>
      </c>
      <c r="BZ111" s="35">
        <v>0</v>
      </c>
      <c r="CA111" s="35">
        <v>0</v>
      </c>
      <c r="CB111" s="35">
        <v>0</v>
      </c>
      <c r="CC111" s="35">
        <v>0</v>
      </c>
      <c r="CD111" s="35">
        <v>0</v>
      </c>
      <c r="CE111" s="35">
        <v>0</v>
      </c>
      <c r="CF111" s="35">
        <v>0</v>
      </c>
      <c r="CG111" s="35">
        <v>0</v>
      </c>
      <c r="CH111" s="35">
        <v>0</v>
      </c>
      <c r="CI111" s="35">
        <v>0</v>
      </c>
      <c r="CJ111" s="35">
        <v>0</v>
      </c>
      <c r="CK111" s="35" t="s">
        <v>193</v>
      </c>
      <c r="CL111" s="35" t="s">
        <v>193</v>
      </c>
      <c r="CM111" s="35">
        <v>0</v>
      </c>
      <c r="CN111" s="35">
        <v>0</v>
      </c>
      <c r="CO111" s="35">
        <v>0</v>
      </c>
      <c r="CP111" s="35">
        <v>0</v>
      </c>
      <c r="CQ111" s="35" t="s">
        <v>193</v>
      </c>
      <c r="CR111" s="35" t="s">
        <v>193</v>
      </c>
      <c r="CS111" s="35" t="s">
        <v>193</v>
      </c>
      <c r="CT111" s="35" t="s">
        <v>193</v>
      </c>
      <c r="CU111" s="35" t="s">
        <v>193</v>
      </c>
      <c r="CV111" s="35" t="s">
        <v>193</v>
      </c>
      <c r="CW111" s="35">
        <v>0</v>
      </c>
      <c r="CX111" s="35">
        <v>0</v>
      </c>
      <c r="CY111" s="35">
        <v>0</v>
      </c>
      <c r="CZ111" s="35">
        <v>0</v>
      </c>
      <c r="DA111" s="35">
        <v>0</v>
      </c>
      <c r="DB111" s="35">
        <v>0</v>
      </c>
      <c r="DC111" s="35">
        <v>0</v>
      </c>
      <c r="DD111" s="35">
        <v>0</v>
      </c>
      <c r="DE111" s="35">
        <v>0</v>
      </c>
      <c r="DF111" s="35">
        <v>0</v>
      </c>
      <c r="DG111" s="35">
        <v>0</v>
      </c>
      <c r="DH111" s="35">
        <v>0</v>
      </c>
    </row>
    <row r="112" spans="1:112" ht="18.75" hidden="1">
      <c r="A112" s="28" t="s">
        <v>177</v>
      </c>
      <c r="B112" s="33" t="s">
        <v>255</v>
      </c>
      <c r="C112" s="42" t="s">
        <v>200</v>
      </c>
      <c r="D112" s="35"/>
      <c r="E112" s="35" t="s">
        <v>193</v>
      </c>
      <c r="F112" s="35" t="s">
        <v>193</v>
      </c>
      <c r="G112" s="35"/>
      <c r="H112" s="35"/>
      <c r="I112" s="35"/>
      <c r="J112" s="35"/>
      <c r="K112" s="35"/>
      <c r="L112" s="35"/>
      <c r="M112" s="35" t="s">
        <v>193</v>
      </c>
      <c r="N112" s="35" t="s">
        <v>193</v>
      </c>
      <c r="O112" s="35"/>
      <c r="P112" s="35"/>
      <c r="Q112" s="35"/>
      <c r="R112" s="35"/>
      <c r="S112" s="35"/>
      <c r="T112" s="35"/>
      <c r="U112" s="35" t="s">
        <v>193</v>
      </c>
      <c r="V112" s="35" t="s">
        <v>193</v>
      </c>
      <c r="W112" s="35"/>
      <c r="X112" s="35"/>
      <c r="Y112" s="35"/>
      <c r="Z112" s="35"/>
      <c r="AA112" s="35"/>
      <c r="AB112" s="35"/>
      <c r="AC112" s="35" t="s">
        <v>193</v>
      </c>
      <c r="AD112" s="35" t="s">
        <v>193</v>
      </c>
      <c r="AE112" s="35"/>
      <c r="AF112" s="35"/>
      <c r="AG112" s="35"/>
      <c r="AH112" s="35"/>
      <c r="AI112" s="35"/>
      <c r="AJ112" s="35"/>
      <c r="AK112" s="35"/>
      <c r="AL112" s="35"/>
      <c r="AM112" s="35" t="s">
        <v>193</v>
      </c>
      <c r="AN112" s="35" t="s">
        <v>193</v>
      </c>
      <c r="AO112" s="35" t="s">
        <v>193</v>
      </c>
      <c r="AP112" s="35" t="s">
        <v>193</v>
      </c>
      <c r="AQ112" s="35" t="s">
        <v>193</v>
      </c>
      <c r="AR112" s="35" t="s">
        <v>193</v>
      </c>
      <c r="AS112" s="35" t="s">
        <v>193</v>
      </c>
      <c r="AT112" s="35" t="s">
        <v>193</v>
      </c>
      <c r="AU112" s="35" t="s">
        <v>193</v>
      </c>
      <c r="AV112" s="35" t="s">
        <v>193</v>
      </c>
      <c r="AW112" s="35"/>
      <c r="AX112" s="35"/>
      <c r="AY112" s="35"/>
      <c r="AZ112" s="35"/>
      <c r="BA112" s="35"/>
      <c r="BB112" s="35"/>
      <c r="BC112" s="35"/>
      <c r="BD112" s="35"/>
      <c r="BE112" s="35" t="s">
        <v>193</v>
      </c>
      <c r="BF112" s="35" t="s">
        <v>193</v>
      </c>
      <c r="BG112" s="35"/>
      <c r="BH112" s="35"/>
      <c r="BI112" s="35"/>
      <c r="BJ112" s="35"/>
      <c r="BK112" s="35"/>
      <c r="BL112" s="35"/>
      <c r="BM112" s="35"/>
      <c r="BN112" s="35"/>
      <c r="BO112" s="35"/>
      <c r="BP112" s="35"/>
      <c r="BQ112" s="35" t="s">
        <v>193</v>
      </c>
      <c r="BR112" s="35" t="s">
        <v>193</v>
      </c>
      <c r="BS112" s="35"/>
      <c r="BT112" s="35"/>
      <c r="BU112" s="35"/>
      <c r="BV112" s="35"/>
      <c r="BW112" s="35"/>
      <c r="BX112" s="35"/>
      <c r="BY112" s="35"/>
      <c r="BZ112" s="35"/>
      <c r="CA112" s="35"/>
      <c r="CB112" s="35"/>
      <c r="CC112" s="35" t="s">
        <v>193</v>
      </c>
      <c r="CD112" s="35" t="s">
        <v>193</v>
      </c>
      <c r="CE112" s="35"/>
      <c r="CF112" s="35"/>
      <c r="CG112" s="35"/>
      <c r="CH112" s="35"/>
      <c r="CI112" s="35"/>
      <c r="CJ112" s="35"/>
      <c r="CK112" s="35" t="s">
        <v>193</v>
      </c>
      <c r="CL112" s="35" t="s">
        <v>193</v>
      </c>
      <c r="CM112" s="35" t="s">
        <v>193</v>
      </c>
      <c r="CN112" s="35" t="s">
        <v>193</v>
      </c>
      <c r="CO112" s="35" t="s">
        <v>193</v>
      </c>
      <c r="CP112" s="35" t="s">
        <v>193</v>
      </c>
      <c r="CQ112" s="35" t="s">
        <v>193</v>
      </c>
      <c r="CR112" s="35" t="s">
        <v>193</v>
      </c>
      <c r="CS112" s="35" t="s">
        <v>193</v>
      </c>
      <c r="CT112" s="35" t="s">
        <v>193</v>
      </c>
      <c r="CU112" s="35" t="s">
        <v>193</v>
      </c>
      <c r="CV112" s="35" t="s">
        <v>193</v>
      </c>
      <c r="CW112" s="35" t="s">
        <v>193</v>
      </c>
      <c r="CX112" s="35" t="s">
        <v>193</v>
      </c>
      <c r="CY112" s="35" t="s">
        <v>193</v>
      </c>
      <c r="CZ112" s="35" t="s">
        <v>193</v>
      </c>
      <c r="DA112" s="35" t="s">
        <v>193</v>
      </c>
      <c r="DB112" s="35" t="s">
        <v>193</v>
      </c>
      <c r="DC112" s="35" t="s">
        <v>193</v>
      </c>
      <c r="DD112" s="35" t="s">
        <v>193</v>
      </c>
      <c r="DE112" s="35" t="s">
        <v>193</v>
      </c>
      <c r="DF112" s="35" t="s">
        <v>193</v>
      </c>
      <c r="DG112" s="35" t="s">
        <v>193</v>
      </c>
      <c r="DH112" s="35" t="s">
        <v>193</v>
      </c>
    </row>
    <row r="113" spans="1:112" ht="18.75" hidden="1">
      <c r="A113" s="28" t="s">
        <v>177</v>
      </c>
      <c r="B113" s="33" t="s">
        <v>255</v>
      </c>
      <c r="C113" s="42" t="s">
        <v>200</v>
      </c>
      <c r="D113" s="35"/>
      <c r="E113" s="35" t="s">
        <v>193</v>
      </c>
      <c r="F113" s="35" t="s">
        <v>193</v>
      </c>
      <c r="G113" s="35"/>
      <c r="H113" s="35"/>
      <c r="I113" s="35"/>
      <c r="J113" s="35"/>
      <c r="K113" s="35"/>
      <c r="L113" s="35"/>
      <c r="M113" s="35" t="s">
        <v>193</v>
      </c>
      <c r="N113" s="35" t="s">
        <v>193</v>
      </c>
      <c r="O113" s="35"/>
      <c r="P113" s="35"/>
      <c r="Q113" s="35"/>
      <c r="R113" s="35"/>
      <c r="S113" s="35"/>
      <c r="T113" s="35"/>
      <c r="U113" s="35" t="s">
        <v>193</v>
      </c>
      <c r="V113" s="35" t="s">
        <v>193</v>
      </c>
      <c r="W113" s="35"/>
      <c r="X113" s="35"/>
      <c r="Y113" s="35"/>
      <c r="Z113" s="35"/>
      <c r="AA113" s="35"/>
      <c r="AB113" s="35"/>
      <c r="AC113" s="35" t="s">
        <v>193</v>
      </c>
      <c r="AD113" s="35" t="s">
        <v>193</v>
      </c>
      <c r="AE113" s="35"/>
      <c r="AF113" s="35"/>
      <c r="AG113" s="35"/>
      <c r="AH113" s="35"/>
      <c r="AI113" s="35"/>
      <c r="AJ113" s="35"/>
      <c r="AK113" s="35"/>
      <c r="AL113" s="35"/>
      <c r="AM113" s="35" t="s">
        <v>193</v>
      </c>
      <c r="AN113" s="35" t="s">
        <v>193</v>
      </c>
      <c r="AO113" s="35" t="s">
        <v>193</v>
      </c>
      <c r="AP113" s="35" t="s">
        <v>193</v>
      </c>
      <c r="AQ113" s="35" t="s">
        <v>193</v>
      </c>
      <c r="AR113" s="35" t="s">
        <v>193</v>
      </c>
      <c r="AS113" s="35" t="s">
        <v>193</v>
      </c>
      <c r="AT113" s="35" t="s">
        <v>193</v>
      </c>
      <c r="AU113" s="35" t="s">
        <v>193</v>
      </c>
      <c r="AV113" s="35" t="s">
        <v>193</v>
      </c>
      <c r="AW113" s="35"/>
      <c r="AX113" s="35"/>
      <c r="AY113" s="35"/>
      <c r="AZ113" s="35"/>
      <c r="BA113" s="35"/>
      <c r="BB113" s="35"/>
      <c r="BC113" s="35"/>
      <c r="BD113" s="35"/>
      <c r="BE113" s="35" t="s">
        <v>193</v>
      </c>
      <c r="BF113" s="35" t="s">
        <v>193</v>
      </c>
      <c r="BG113" s="35"/>
      <c r="BH113" s="35"/>
      <c r="BI113" s="35"/>
      <c r="BJ113" s="35"/>
      <c r="BK113" s="35"/>
      <c r="BL113" s="35"/>
      <c r="BM113" s="35"/>
      <c r="BN113" s="35"/>
      <c r="BO113" s="35"/>
      <c r="BP113" s="35"/>
      <c r="BQ113" s="35" t="s">
        <v>193</v>
      </c>
      <c r="BR113" s="35" t="s">
        <v>193</v>
      </c>
      <c r="BS113" s="35"/>
      <c r="BT113" s="35"/>
      <c r="BU113" s="35"/>
      <c r="BV113" s="35"/>
      <c r="BW113" s="35"/>
      <c r="BX113" s="35"/>
      <c r="BY113" s="35"/>
      <c r="BZ113" s="35"/>
      <c r="CA113" s="35"/>
      <c r="CB113" s="35"/>
      <c r="CC113" s="35" t="s">
        <v>193</v>
      </c>
      <c r="CD113" s="35" t="s">
        <v>193</v>
      </c>
      <c r="CE113" s="35"/>
      <c r="CF113" s="35"/>
      <c r="CG113" s="35"/>
      <c r="CH113" s="35"/>
      <c r="CI113" s="35"/>
      <c r="CJ113" s="35"/>
      <c r="CK113" s="35" t="s">
        <v>193</v>
      </c>
      <c r="CL113" s="35" t="s">
        <v>193</v>
      </c>
      <c r="CM113" s="35" t="s">
        <v>193</v>
      </c>
      <c r="CN113" s="35" t="s">
        <v>193</v>
      </c>
      <c r="CO113" s="35" t="s">
        <v>193</v>
      </c>
      <c r="CP113" s="35" t="s">
        <v>193</v>
      </c>
      <c r="CQ113" s="35" t="s">
        <v>193</v>
      </c>
      <c r="CR113" s="35" t="s">
        <v>193</v>
      </c>
      <c r="CS113" s="35" t="s">
        <v>193</v>
      </c>
      <c r="CT113" s="35" t="s">
        <v>193</v>
      </c>
      <c r="CU113" s="35" t="s">
        <v>193</v>
      </c>
      <c r="CV113" s="35" t="s">
        <v>193</v>
      </c>
      <c r="CW113" s="35" t="s">
        <v>193</v>
      </c>
      <c r="CX113" s="35" t="s">
        <v>193</v>
      </c>
      <c r="CY113" s="35" t="s">
        <v>193</v>
      </c>
      <c r="CZ113" s="35" t="s">
        <v>193</v>
      </c>
      <c r="DA113" s="35" t="s">
        <v>193</v>
      </c>
      <c r="DB113" s="35" t="s">
        <v>193</v>
      </c>
      <c r="DC113" s="35" t="s">
        <v>193</v>
      </c>
      <c r="DD113" s="35" t="s">
        <v>193</v>
      </c>
      <c r="DE113" s="35" t="s">
        <v>193</v>
      </c>
      <c r="DF113" s="35" t="s">
        <v>193</v>
      </c>
      <c r="DG113" s="35" t="s">
        <v>193</v>
      </c>
      <c r="DH113" s="35" t="s">
        <v>193</v>
      </c>
    </row>
    <row r="114" spans="1:112" ht="18.75" hidden="1">
      <c r="A114" s="28" t="s">
        <v>177</v>
      </c>
      <c r="B114" s="33" t="s">
        <v>201</v>
      </c>
      <c r="C114" s="34" t="s">
        <v>201</v>
      </c>
      <c r="D114" s="35"/>
      <c r="E114" s="35" t="s">
        <v>193</v>
      </c>
      <c r="F114" s="35" t="s">
        <v>193</v>
      </c>
      <c r="G114" s="35"/>
      <c r="H114" s="35"/>
      <c r="I114" s="35"/>
      <c r="J114" s="35"/>
      <c r="K114" s="35"/>
      <c r="L114" s="35"/>
      <c r="M114" s="35" t="s">
        <v>193</v>
      </c>
      <c r="N114" s="35" t="s">
        <v>193</v>
      </c>
      <c r="O114" s="35"/>
      <c r="P114" s="35"/>
      <c r="Q114" s="35"/>
      <c r="R114" s="35"/>
      <c r="S114" s="35"/>
      <c r="T114" s="35"/>
      <c r="U114" s="35" t="s">
        <v>193</v>
      </c>
      <c r="V114" s="35" t="s">
        <v>193</v>
      </c>
      <c r="W114" s="35"/>
      <c r="X114" s="35"/>
      <c r="Y114" s="35"/>
      <c r="Z114" s="35"/>
      <c r="AA114" s="35"/>
      <c r="AB114" s="35"/>
      <c r="AC114" s="35" t="s">
        <v>193</v>
      </c>
      <c r="AD114" s="35" t="s">
        <v>193</v>
      </c>
      <c r="AE114" s="35"/>
      <c r="AF114" s="35"/>
      <c r="AG114" s="35"/>
      <c r="AH114" s="35"/>
      <c r="AI114" s="35"/>
      <c r="AJ114" s="35"/>
      <c r="AK114" s="35"/>
      <c r="AL114" s="35"/>
      <c r="AM114" s="35" t="s">
        <v>193</v>
      </c>
      <c r="AN114" s="35" t="s">
        <v>193</v>
      </c>
      <c r="AO114" s="35" t="s">
        <v>193</v>
      </c>
      <c r="AP114" s="35" t="s">
        <v>193</v>
      </c>
      <c r="AQ114" s="35" t="s">
        <v>193</v>
      </c>
      <c r="AR114" s="35" t="s">
        <v>193</v>
      </c>
      <c r="AS114" s="35" t="s">
        <v>193</v>
      </c>
      <c r="AT114" s="35" t="s">
        <v>193</v>
      </c>
      <c r="AU114" s="35" t="s">
        <v>193</v>
      </c>
      <c r="AV114" s="35" t="s">
        <v>193</v>
      </c>
      <c r="AW114" s="35"/>
      <c r="AX114" s="35"/>
      <c r="AY114" s="35"/>
      <c r="AZ114" s="35"/>
      <c r="BA114" s="35"/>
      <c r="BB114" s="35"/>
      <c r="BC114" s="35"/>
      <c r="BD114" s="35"/>
      <c r="BE114" s="35" t="s">
        <v>193</v>
      </c>
      <c r="BF114" s="35" t="s">
        <v>193</v>
      </c>
      <c r="BG114" s="35"/>
      <c r="BH114" s="35"/>
      <c r="BI114" s="35"/>
      <c r="BJ114" s="35"/>
      <c r="BK114" s="35"/>
      <c r="BL114" s="35"/>
      <c r="BM114" s="35"/>
      <c r="BN114" s="35"/>
      <c r="BO114" s="35"/>
      <c r="BP114" s="35"/>
      <c r="BQ114" s="35" t="s">
        <v>193</v>
      </c>
      <c r="BR114" s="35" t="s">
        <v>193</v>
      </c>
      <c r="BS114" s="35"/>
      <c r="BT114" s="35"/>
      <c r="BU114" s="35"/>
      <c r="BV114" s="35"/>
      <c r="BW114" s="35"/>
      <c r="BX114" s="35"/>
      <c r="BY114" s="35"/>
      <c r="BZ114" s="35"/>
      <c r="CA114" s="35"/>
      <c r="CB114" s="35"/>
      <c r="CC114" s="35" t="s">
        <v>193</v>
      </c>
      <c r="CD114" s="35" t="s">
        <v>193</v>
      </c>
      <c r="CE114" s="35"/>
      <c r="CF114" s="35"/>
      <c r="CG114" s="35"/>
      <c r="CH114" s="35"/>
      <c r="CI114" s="35"/>
      <c r="CJ114" s="35"/>
      <c r="CK114" s="35" t="s">
        <v>193</v>
      </c>
      <c r="CL114" s="35" t="s">
        <v>193</v>
      </c>
      <c r="CM114" s="35" t="s">
        <v>193</v>
      </c>
      <c r="CN114" s="35" t="s">
        <v>193</v>
      </c>
      <c r="CO114" s="35" t="s">
        <v>193</v>
      </c>
      <c r="CP114" s="35" t="s">
        <v>193</v>
      </c>
      <c r="CQ114" s="35" t="s">
        <v>193</v>
      </c>
      <c r="CR114" s="35" t="s">
        <v>193</v>
      </c>
      <c r="CS114" s="35" t="s">
        <v>193</v>
      </c>
      <c r="CT114" s="35" t="s">
        <v>193</v>
      </c>
      <c r="CU114" s="35" t="s">
        <v>193</v>
      </c>
      <c r="CV114" s="35" t="s">
        <v>193</v>
      </c>
      <c r="CW114" s="35" t="s">
        <v>193</v>
      </c>
      <c r="CX114" s="35" t="s">
        <v>193</v>
      </c>
      <c r="CY114" s="35" t="s">
        <v>193</v>
      </c>
      <c r="CZ114" s="35" t="s">
        <v>193</v>
      </c>
      <c r="DA114" s="35" t="s">
        <v>193</v>
      </c>
      <c r="DB114" s="35" t="s">
        <v>193</v>
      </c>
      <c r="DC114" s="35" t="s">
        <v>193</v>
      </c>
      <c r="DD114" s="35" t="s">
        <v>193</v>
      </c>
      <c r="DE114" s="35" t="s">
        <v>193</v>
      </c>
      <c r="DF114" s="35" t="s">
        <v>193</v>
      </c>
      <c r="DG114" s="35" t="s">
        <v>193</v>
      </c>
      <c r="DH114" s="35" t="s">
        <v>193</v>
      </c>
    </row>
    <row r="115" spans="1:112" ht="56.25">
      <c r="A115" s="21"/>
      <c r="B115" s="33" t="s">
        <v>257</v>
      </c>
      <c r="C115" s="34" t="s">
        <v>258</v>
      </c>
      <c r="D115" s="35" t="s">
        <v>174</v>
      </c>
      <c r="E115" s="35">
        <v>0</v>
      </c>
      <c r="F115" s="35">
        <v>0</v>
      </c>
      <c r="G115" s="35">
        <v>0</v>
      </c>
      <c r="H115" s="35">
        <v>0</v>
      </c>
      <c r="I115" s="35">
        <v>0</v>
      </c>
      <c r="J115" s="35">
        <v>0</v>
      </c>
      <c r="K115" s="35">
        <v>0</v>
      </c>
      <c r="L115" s="35">
        <v>0</v>
      </c>
      <c r="M115" s="35">
        <v>0</v>
      </c>
      <c r="N115" s="35">
        <v>0</v>
      </c>
      <c r="O115" s="35">
        <v>0</v>
      </c>
      <c r="P115" s="35">
        <v>0</v>
      </c>
      <c r="Q115" s="35">
        <v>0</v>
      </c>
      <c r="R115" s="35">
        <v>0</v>
      </c>
      <c r="S115" s="35">
        <v>0</v>
      </c>
      <c r="T115" s="35">
        <v>0</v>
      </c>
      <c r="U115" s="35">
        <v>0</v>
      </c>
      <c r="V115" s="35">
        <v>0</v>
      </c>
      <c r="W115" s="35">
        <v>0</v>
      </c>
      <c r="X115" s="35">
        <v>0</v>
      </c>
      <c r="Y115" s="35">
        <v>0</v>
      </c>
      <c r="Z115" s="35">
        <v>0</v>
      </c>
      <c r="AA115" s="35">
        <v>0</v>
      </c>
      <c r="AB115" s="35">
        <v>0</v>
      </c>
      <c r="AC115" s="35">
        <v>0</v>
      </c>
      <c r="AD115" s="35">
        <v>0</v>
      </c>
      <c r="AE115" s="35">
        <v>0</v>
      </c>
      <c r="AF115" s="35">
        <v>0</v>
      </c>
      <c r="AG115" s="35">
        <v>0</v>
      </c>
      <c r="AH115" s="35">
        <v>0</v>
      </c>
      <c r="AI115" s="35">
        <v>0</v>
      </c>
      <c r="AJ115" s="35">
        <v>0</v>
      </c>
      <c r="AK115" s="35">
        <v>0</v>
      </c>
      <c r="AL115" s="35">
        <v>0</v>
      </c>
      <c r="AM115" s="35">
        <v>0</v>
      </c>
      <c r="AN115" s="35">
        <v>0</v>
      </c>
      <c r="AO115" s="35">
        <v>0</v>
      </c>
      <c r="AP115" s="35">
        <v>0</v>
      </c>
      <c r="AQ115" s="35">
        <v>0</v>
      </c>
      <c r="AR115" s="35">
        <v>0</v>
      </c>
      <c r="AS115" s="35">
        <v>0</v>
      </c>
      <c r="AT115" s="35">
        <v>0</v>
      </c>
      <c r="AU115" s="35">
        <v>0</v>
      </c>
      <c r="AV115" s="35">
        <v>0</v>
      </c>
      <c r="AW115" s="35">
        <v>0</v>
      </c>
      <c r="AX115" s="35">
        <v>0</v>
      </c>
      <c r="AY115" s="35">
        <v>0</v>
      </c>
      <c r="AZ115" s="35">
        <v>0</v>
      </c>
      <c r="BA115" s="35">
        <v>0</v>
      </c>
      <c r="BB115" s="35">
        <v>0</v>
      </c>
      <c r="BC115" s="35">
        <v>0</v>
      </c>
      <c r="BD115" s="35">
        <v>0</v>
      </c>
      <c r="BE115" s="35">
        <v>0</v>
      </c>
      <c r="BF115" s="35">
        <v>0</v>
      </c>
      <c r="BG115" s="35">
        <v>0</v>
      </c>
      <c r="BH115" s="35">
        <v>0</v>
      </c>
      <c r="BI115" s="35">
        <v>0</v>
      </c>
      <c r="BJ115" s="35">
        <v>0</v>
      </c>
      <c r="BK115" s="35">
        <v>0</v>
      </c>
      <c r="BL115" s="35">
        <v>0</v>
      </c>
      <c r="BM115" s="35">
        <v>0</v>
      </c>
      <c r="BN115" s="35">
        <v>0</v>
      </c>
      <c r="BO115" s="35">
        <v>0</v>
      </c>
      <c r="BP115" s="35">
        <v>0</v>
      </c>
      <c r="BQ115" s="35">
        <v>0</v>
      </c>
      <c r="BR115" s="35">
        <v>0</v>
      </c>
      <c r="BS115" s="35">
        <v>0</v>
      </c>
      <c r="BT115" s="35">
        <v>0</v>
      </c>
      <c r="BU115" s="35">
        <v>0</v>
      </c>
      <c r="BV115" s="35">
        <v>0</v>
      </c>
      <c r="BW115" s="35">
        <v>0</v>
      </c>
      <c r="BX115" s="35">
        <v>0</v>
      </c>
      <c r="BY115" s="35">
        <v>0</v>
      </c>
      <c r="BZ115" s="35">
        <v>0</v>
      </c>
      <c r="CA115" s="35">
        <v>0</v>
      </c>
      <c r="CB115" s="35">
        <v>0</v>
      </c>
      <c r="CC115" s="35">
        <v>0</v>
      </c>
      <c r="CD115" s="35">
        <v>0</v>
      </c>
      <c r="CE115" s="35">
        <v>0</v>
      </c>
      <c r="CF115" s="35">
        <v>0</v>
      </c>
      <c r="CG115" s="35">
        <v>0</v>
      </c>
      <c r="CH115" s="35">
        <v>0</v>
      </c>
      <c r="CI115" s="35">
        <v>0</v>
      </c>
      <c r="CJ115" s="35">
        <v>0</v>
      </c>
      <c r="CK115" s="35" t="s">
        <v>193</v>
      </c>
      <c r="CL115" s="35" t="s">
        <v>193</v>
      </c>
      <c r="CM115" s="35">
        <v>0</v>
      </c>
      <c r="CN115" s="35">
        <v>0</v>
      </c>
      <c r="CO115" s="35">
        <v>0</v>
      </c>
      <c r="CP115" s="35">
        <v>0</v>
      </c>
      <c r="CQ115" s="35" t="s">
        <v>193</v>
      </c>
      <c r="CR115" s="35" t="s">
        <v>193</v>
      </c>
      <c r="CS115" s="35" t="s">
        <v>193</v>
      </c>
      <c r="CT115" s="35" t="s">
        <v>193</v>
      </c>
      <c r="CU115" s="35" t="s">
        <v>193</v>
      </c>
      <c r="CV115" s="35" t="s">
        <v>193</v>
      </c>
      <c r="CW115" s="35">
        <v>0</v>
      </c>
      <c r="CX115" s="35">
        <v>0</v>
      </c>
      <c r="CY115" s="35">
        <v>0</v>
      </c>
      <c r="CZ115" s="35">
        <v>0</v>
      </c>
      <c r="DA115" s="35">
        <v>0</v>
      </c>
      <c r="DB115" s="35">
        <v>0</v>
      </c>
      <c r="DC115" s="35">
        <v>0</v>
      </c>
      <c r="DD115" s="35">
        <v>0</v>
      </c>
      <c r="DE115" s="35">
        <v>0</v>
      </c>
      <c r="DF115" s="35">
        <v>0</v>
      </c>
      <c r="DG115" s="35">
        <v>0</v>
      </c>
      <c r="DH115" s="35">
        <v>0</v>
      </c>
    </row>
    <row r="116" spans="1:112" ht="18.75" hidden="1">
      <c r="A116" s="28" t="s">
        <v>177</v>
      </c>
      <c r="B116" s="33" t="s">
        <v>257</v>
      </c>
      <c r="C116" s="42" t="s">
        <v>200</v>
      </c>
      <c r="D116" s="35"/>
      <c r="E116" s="35" t="s">
        <v>193</v>
      </c>
      <c r="F116" s="35" t="s">
        <v>193</v>
      </c>
      <c r="G116" s="35"/>
      <c r="H116" s="35"/>
      <c r="I116" s="35"/>
      <c r="J116" s="35"/>
      <c r="K116" s="35"/>
      <c r="L116" s="35"/>
      <c r="M116" s="35" t="s">
        <v>193</v>
      </c>
      <c r="N116" s="35" t="s">
        <v>193</v>
      </c>
      <c r="O116" s="35"/>
      <c r="P116" s="35"/>
      <c r="Q116" s="35"/>
      <c r="R116" s="35"/>
      <c r="S116" s="35"/>
      <c r="T116" s="35"/>
      <c r="U116" s="35" t="s">
        <v>193</v>
      </c>
      <c r="V116" s="35" t="s">
        <v>193</v>
      </c>
      <c r="W116" s="35"/>
      <c r="X116" s="35"/>
      <c r="Y116" s="35"/>
      <c r="Z116" s="35"/>
      <c r="AA116" s="35"/>
      <c r="AB116" s="35"/>
      <c r="AC116" s="35" t="s">
        <v>193</v>
      </c>
      <c r="AD116" s="35" t="s">
        <v>193</v>
      </c>
      <c r="AE116" s="35"/>
      <c r="AF116" s="35"/>
      <c r="AG116" s="35"/>
      <c r="AH116" s="35"/>
      <c r="AI116" s="35"/>
      <c r="AJ116" s="35"/>
      <c r="AK116" s="35"/>
      <c r="AL116" s="35"/>
      <c r="AM116" s="35" t="s">
        <v>193</v>
      </c>
      <c r="AN116" s="35" t="s">
        <v>193</v>
      </c>
      <c r="AO116" s="35" t="s">
        <v>193</v>
      </c>
      <c r="AP116" s="35" t="s">
        <v>193</v>
      </c>
      <c r="AQ116" s="35" t="s">
        <v>193</v>
      </c>
      <c r="AR116" s="35" t="s">
        <v>193</v>
      </c>
      <c r="AS116" s="35" t="s">
        <v>193</v>
      </c>
      <c r="AT116" s="35" t="s">
        <v>193</v>
      </c>
      <c r="AU116" s="35" t="s">
        <v>193</v>
      </c>
      <c r="AV116" s="35" t="s">
        <v>193</v>
      </c>
      <c r="AW116" s="35"/>
      <c r="AX116" s="35"/>
      <c r="AY116" s="35"/>
      <c r="AZ116" s="35"/>
      <c r="BA116" s="35"/>
      <c r="BB116" s="35"/>
      <c r="BC116" s="35"/>
      <c r="BD116" s="35"/>
      <c r="BE116" s="35" t="s">
        <v>193</v>
      </c>
      <c r="BF116" s="35" t="s">
        <v>193</v>
      </c>
      <c r="BG116" s="35"/>
      <c r="BH116" s="35"/>
      <c r="BI116" s="35"/>
      <c r="BJ116" s="35"/>
      <c r="BK116" s="35"/>
      <c r="BL116" s="35"/>
      <c r="BM116" s="35"/>
      <c r="BN116" s="35"/>
      <c r="BO116" s="35"/>
      <c r="BP116" s="35"/>
      <c r="BQ116" s="35" t="s">
        <v>193</v>
      </c>
      <c r="BR116" s="35" t="s">
        <v>193</v>
      </c>
      <c r="BS116" s="35"/>
      <c r="BT116" s="35"/>
      <c r="BU116" s="35"/>
      <c r="BV116" s="35"/>
      <c r="BW116" s="35"/>
      <c r="BX116" s="35"/>
      <c r="BY116" s="35"/>
      <c r="BZ116" s="35"/>
      <c r="CA116" s="35"/>
      <c r="CB116" s="35"/>
      <c r="CC116" s="35" t="s">
        <v>193</v>
      </c>
      <c r="CD116" s="35" t="s">
        <v>193</v>
      </c>
      <c r="CE116" s="35"/>
      <c r="CF116" s="35"/>
      <c r="CG116" s="35"/>
      <c r="CH116" s="35"/>
      <c r="CI116" s="35"/>
      <c r="CJ116" s="35"/>
      <c r="CK116" s="35" t="s">
        <v>193</v>
      </c>
      <c r="CL116" s="35" t="s">
        <v>193</v>
      </c>
      <c r="CM116" s="35" t="s">
        <v>193</v>
      </c>
      <c r="CN116" s="35" t="s">
        <v>193</v>
      </c>
      <c r="CO116" s="35" t="s">
        <v>193</v>
      </c>
      <c r="CP116" s="35" t="s">
        <v>193</v>
      </c>
      <c r="CQ116" s="35" t="s">
        <v>193</v>
      </c>
      <c r="CR116" s="35" t="s">
        <v>193</v>
      </c>
      <c r="CS116" s="35" t="s">
        <v>193</v>
      </c>
      <c r="CT116" s="35" t="s">
        <v>193</v>
      </c>
      <c r="CU116" s="35" t="s">
        <v>193</v>
      </c>
      <c r="CV116" s="35" t="s">
        <v>193</v>
      </c>
      <c r="CW116" s="35" t="s">
        <v>193</v>
      </c>
      <c r="CX116" s="35" t="s">
        <v>193</v>
      </c>
      <c r="CY116" s="35" t="s">
        <v>193</v>
      </c>
      <c r="CZ116" s="35" t="s">
        <v>193</v>
      </c>
      <c r="DA116" s="35" t="s">
        <v>193</v>
      </c>
      <c r="DB116" s="35" t="s">
        <v>193</v>
      </c>
      <c r="DC116" s="35" t="s">
        <v>193</v>
      </c>
      <c r="DD116" s="35" t="s">
        <v>193</v>
      </c>
      <c r="DE116" s="35" t="s">
        <v>193</v>
      </c>
      <c r="DF116" s="35" t="s">
        <v>193</v>
      </c>
      <c r="DG116" s="35" t="s">
        <v>193</v>
      </c>
      <c r="DH116" s="35" t="s">
        <v>193</v>
      </c>
    </row>
    <row r="117" spans="1:112" ht="18.75" hidden="1">
      <c r="A117" s="28" t="s">
        <v>177</v>
      </c>
      <c r="B117" s="33" t="s">
        <v>257</v>
      </c>
      <c r="C117" s="42" t="s">
        <v>200</v>
      </c>
      <c r="D117" s="35"/>
      <c r="E117" s="35" t="s">
        <v>193</v>
      </c>
      <c r="F117" s="35" t="s">
        <v>193</v>
      </c>
      <c r="G117" s="35"/>
      <c r="H117" s="35"/>
      <c r="I117" s="35"/>
      <c r="J117" s="35"/>
      <c r="K117" s="35"/>
      <c r="L117" s="35"/>
      <c r="M117" s="35" t="s">
        <v>193</v>
      </c>
      <c r="N117" s="35" t="s">
        <v>193</v>
      </c>
      <c r="O117" s="35"/>
      <c r="P117" s="35"/>
      <c r="Q117" s="35"/>
      <c r="R117" s="35"/>
      <c r="S117" s="35"/>
      <c r="T117" s="35"/>
      <c r="U117" s="35" t="s">
        <v>193</v>
      </c>
      <c r="V117" s="35" t="s">
        <v>193</v>
      </c>
      <c r="W117" s="35"/>
      <c r="X117" s="35"/>
      <c r="Y117" s="35"/>
      <c r="Z117" s="35"/>
      <c r="AA117" s="35"/>
      <c r="AB117" s="35"/>
      <c r="AC117" s="35" t="s">
        <v>193</v>
      </c>
      <c r="AD117" s="35" t="s">
        <v>193</v>
      </c>
      <c r="AE117" s="35"/>
      <c r="AF117" s="35"/>
      <c r="AG117" s="35"/>
      <c r="AH117" s="35"/>
      <c r="AI117" s="35"/>
      <c r="AJ117" s="35"/>
      <c r="AK117" s="35"/>
      <c r="AL117" s="35"/>
      <c r="AM117" s="35" t="s">
        <v>193</v>
      </c>
      <c r="AN117" s="35" t="s">
        <v>193</v>
      </c>
      <c r="AO117" s="35" t="s">
        <v>193</v>
      </c>
      <c r="AP117" s="35" t="s">
        <v>193</v>
      </c>
      <c r="AQ117" s="35" t="s">
        <v>193</v>
      </c>
      <c r="AR117" s="35" t="s">
        <v>193</v>
      </c>
      <c r="AS117" s="35" t="s">
        <v>193</v>
      </c>
      <c r="AT117" s="35" t="s">
        <v>193</v>
      </c>
      <c r="AU117" s="35" t="s">
        <v>193</v>
      </c>
      <c r="AV117" s="35" t="s">
        <v>193</v>
      </c>
      <c r="AW117" s="35"/>
      <c r="AX117" s="35"/>
      <c r="AY117" s="35"/>
      <c r="AZ117" s="35"/>
      <c r="BA117" s="35"/>
      <c r="BB117" s="35"/>
      <c r="BC117" s="35"/>
      <c r="BD117" s="35"/>
      <c r="BE117" s="35" t="s">
        <v>193</v>
      </c>
      <c r="BF117" s="35" t="s">
        <v>193</v>
      </c>
      <c r="BG117" s="35"/>
      <c r="BH117" s="35"/>
      <c r="BI117" s="35"/>
      <c r="BJ117" s="35"/>
      <c r="BK117" s="35"/>
      <c r="BL117" s="35"/>
      <c r="BM117" s="35"/>
      <c r="BN117" s="35"/>
      <c r="BO117" s="35"/>
      <c r="BP117" s="35"/>
      <c r="BQ117" s="35" t="s">
        <v>193</v>
      </c>
      <c r="BR117" s="35" t="s">
        <v>193</v>
      </c>
      <c r="BS117" s="35"/>
      <c r="BT117" s="35"/>
      <c r="BU117" s="35"/>
      <c r="BV117" s="35"/>
      <c r="BW117" s="35"/>
      <c r="BX117" s="35"/>
      <c r="BY117" s="35"/>
      <c r="BZ117" s="35"/>
      <c r="CA117" s="35"/>
      <c r="CB117" s="35"/>
      <c r="CC117" s="35" t="s">
        <v>193</v>
      </c>
      <c r="CD117" s="35" t="s">
        <v>193</v>
      </c>
      <c r="CE117" s="35"/>
      <c r="CF117" s="35"/>
      <c r="CG117" s="35"/>
      <c r="CH117" s="35"/>
      <c r="CI117" s="35"/>
      <c r="CJ117" s="35"/>
      <c r="CK117" s="35" t="s">
        <v>193</v>
      </c>
      <c r="CL117" s="35" t="s">
        <v>193</v>
      </c>
      <c r="CM117" s="35" t="s">
        <v>193</v>
      </c>
      <c r="CN117" s="35" t="s">
        <v>193</v>
      </c>
      <c r="CO117" s="35" t="s">
        <v>193</v>
      </c>
      <c r="CP117" s="35" t="s">
        <v>193</v>
      </c>
      <c r="CQ117" s="35" t="s">
        <v>193</v>
      </c>
      <c r="CR117" s="35" t="s">
        <v>193</v>
      </c>
      <c r="CS117" s="35" t="s">
        <v>193</v>
      </c>
      <c r="CT117" s="35" t="s">
        <v>193</v>
      </c>
      <c r="CU117" s="35" t="s">
        <v>193</v>
      </c>
      <c r="CV117" s="35" t="s">
        <v>193</v>
      </c>
      <c r="CW117" s="35" t="s">
        <v>193</v>
      </c>
      <c r="CX117" s="35" t="s">
        <v>193</v>
      </c>
      <c r="CY117" s="35" t="s">
        <v>193</v>
      </c>
      <c r="CZ117" s="35" t="s">
        <v>193</v>
      </c>
      <c r="DA117" s="35" t="s">
        <v>193</v>
      </c>
      <c r="DB117" s="35" t="s">
        <v>193</v>
      </c>
      <c r="DC117" s="35" t="s">
        <v>193</v>
      </c>
      <c r="DD117" s="35" t="s">
        <v>193</v>
      </c>
      <c r="DE117" s="35" t="s">
        <v>193</v>
      </c>
      <c r="DF117" s="35" t="s">
        <v>193</v>
      </c>
      <c r="DG117" s="35" t="s">
        <v>193</v>
      </c>
      <c r="DH117" s="35" t="s">
        <v>193</v>
      </c>
    </row>
    <row r="118" spans="1:112" ht="18.75" hidden="1">
      <c r="A118" s="28" t="s">
        <v>177</v>
      </c>
      <c r="B118" s="33" t="s">
        <v>201</v>
      </c>
      <c r="C118" s="34" t="s">
        <v>201</v>
      </c>
      <c r="D118" s="35"/>
      <c r="E118" s="35" t="s">
        <v>193</v>
      </c>
      <c r="F118" s="35" t="s">
        <v>193</v>
      </c>
      <c r="G118" s="35"/>
      <c r="H118" s="35"/>
      <c r="I118" s="35"/>
      <c r="J118" s="35"/>
      <c r="K118" s="35"/>
      <c r="L118" s="35"/>
      <c r="M118" s="35" t="s">
        <v>193</v>
      </c>
      <c r="N118" s="35" t="s">
        <v>193</v>
      </c>
      <c r="O118" s="35"/>
      <c r="P118" s="35"/>
      <c r="Q118" s="35"/>
      <c r="R118" s="35"/>
      <c r="S118" s="35"/>
      <c r="T118" s="35"/>
      <c r="U118" s="35" t="s">
        <v>193</v>
      </c>
      <c r="V118" s="35" t="s">
        <v>193</v>
      </c>
      <c r="W118" s="35"/>
      <c r="X118" s="35"/>
      <c r="Y118" s="35"/>
      <c r="Z118" s="35"/>
      <c r="AA118" s="35"/>
      <c r="AB118" s="35"/>
      <c r="AC118" s="35" t="s">
        <v>193</v>
      </c>
      <c r="AD118" s="35" t="s">
        <v>193</v>
      </c>
      <c r="AE118" s="35"/>
      <c r="AF118" s="35"/>
      <c r="AG118" s="35"/>
      <c r="AH118" s="35"/>
      <c r="AI118" s="35"/>
      <c r="AJ118" s="35"/>
      <c r="AK118" s="35"/>
      <c r="AL118" s="35"/>
      <c r="AM118" s="35" t="s">
        <v>193</v>
      </c>
      <c r="AN118" s="35" t="s">
        <v>193</v>
      </c>
      <c r="AO118" s="35" t="s">
        <v>193</v>
      </c>
      <c r="AP118" s="35" t="s">
        <v>193</v>
      </c>
      <c r="AQ118" s="35" t="s">
        <v>193</v>
      </c>
      <c r="AR118" s="35" t="s">
        <v>193</v>
      </c>
      <c r="AS118" s="35" t="s">
        <v>193</v>
      </c>
      <c r="AT118" s="35" t="s">
        <v>193</v>
      </c>
      <c r="AU118" s="35" t="s">
        <v>193</v>
      </c>
      <c r="AV118" s="35" t="s">
        <v>193</v>
      </c>
      <c r="AW118" s="35"/>
      <c r="AX118" s="35"/>
      <c r="AY118" s="35"/>
      <c r="AZ118" s="35"/>
      <c r="BA118" s="35"/>
      <c r="BB118" s="35"/>
      <c r="BC118" s="35"/>
      <c r="BD118" s="35"/>
      <c r="BE118" s="35" t="s">
        <v>193</v>
      </c>
      <c r="BF118" s="35" t="s">
        <v>193</v>
      </c>
      <c r="BG118" s="35"/>
      <c r="BH118" s="35"/>
      <c r="BI118" s="35"/>
      <c r="BJ118" s="35"/>
      <c r="BK118" s="35"/>
      <c r="BL118" s="35"/>
      <c r="BM118" s="35"/>
      <c r="BN118" s="35"/>
      <c r="BO118" s="35"/>
      <c r="BP118" s="35"/>
      <c r="BQ118" s="35" t="s">
        <v>193</v>
      </c>
      <c r="BR118" s="35" t="s">
        <v>193</v>
      </c>
      <c r="BS118" s="35"/>
      <c r="BT118" s="35"/>
      <c r="BU118" s="35"/>
      <c r="BV118" s="35"/>
      <c r="BW118" s="35"/>
      <c r="BX118" s="35"/>
      <c r="BY118" s="35"/>
      <c r="BZ118" s="35"/>
      <c r="CA118" s="35"/>
      <c r="CB118" s="35"/>
      <c r="CC118" s="35" t="s">
        <v>193</v>
      </c>
      <c r="CD118" s="35" t="s">
        <v>193</v>
      </c>
      <c r="CE118" s="35"/>
      <c r="CF118" s="35"/>
      <c r="CG118" s="35"/>
      <c r="CH118" s="35"/>
      <c r="CI118" s="35"/>
      <c r="CJ118" s="35"/>
      <c r="CK118" s="35" t="s">
        <v>193</v>
      </c>
      <c r="CL118" s="35" t="s">
        <v>193</v>
      </c>
      <c r="CM118" s="35" t="s">
        <v>193</v>
      </c>
      <c r="CN118" s="35" t="s">
        <v>193</v>
      </c>
      <c r="CO118" s="35" t="s">
        <v>193</v>
      </c>
      <c r="CP118" s="35" t="s">
        <v>193</v>
      </c>
      <c r="CQ118" s="35" t="s">
        <v>193</v>
      </c>
      <c r="CR118" s="35" t="s">
        <v>193</v>
      </c>
      <c r="CS118" s="35" t="s">
        <v>193</v>
      </c>
      <c r="CT118" s="35" t="s">
        <v>193</v>
      </c>
      <c r="CU118" s="35" t="s">
        <v>193</v>
      </c>
      <c r="CV118" s="35" t="s">
        <v>193</v>
      </c>
      <c r="CW118" s="35" t="s">
        <v>193</v>
      </c>
      <c r="CX118" s="35" t="s">
        <v>193</v>
      </c>
      <c r="CY118" s="35" t="s">
        <v>193</v>
      </c>
      <c r="CZ118" s="35" t="s">
        <v>193</v>
      </c>
      <c r="DA118" s="35" t="s">
        <v>193</v>
      </c>
      <c r="DB118" s="35" t="s">
        <v>193</v>
      </c>
      <c r="DC118" s="35" t="s">
        <v>193</v>
      </c>
      <c r="DD118" s="35" t="s">
        <v>193</v>
      </c>
      <c r="DE118" s="35" t="s">
        <v>193</v>
      </c>
      <c r="DF118" s="35" t="s">
        <v>193</v>
      </c>
      <c r="DG118" s="35" t="s">
        <v>193</v>
      </c>
      <c r="DH118" s="35" t="s">
        <v>193</v>
      </c>
    </row>
    <row r="119" spans="1:112" ht="56.25">
      <c r="A119" s="21"/>
      <c r="B119" s="33" t="s">
        <v>259</v>
      </c>
      <c r="C119" s="34" t="s">
        <v>260</v>
      </c>
      <c r="D119" s="35" t="s">
        <v>174</v>
      </c>
      <c r="E119" s="35">
        <v>0</v>
      </c>
      <c r="F119" s="35">
        <v>0</v>
      </c>
      <c r="G119" s="35">
        <v>0</v>
      </c>
      <c r="H119" s="35">
        <v>0</v>
      </c>
      <c r="I119" s="35">
        <v>0</v>
      </c>
      <c r="J119" s="35">
        <v>0</v>
      </c>
      <c r="K119" s="35">
        <v>0</v>
      </c>
      <c r="L119" s="35">
        <v>0</v>
      </c>
      <c r="M119" s="35">
        <v>0</v>
      </c>
      <c r="N119" s="35">
        <v>0</v>
      </c>
      <c r="O119" s="35">
        <v>0</v>
      </c>
      <c r="P119" s="35">
        <v>0</v>
      </c>
      <c r="Q119" s="35">
        <v>0</v>
      </c>
      <c r="R119" s="35">
        <v>0</v>
      </c>
      <c r="S119" s="35">
        <v>0</v>
      </c>
      <c r="T119" s="35">
        <v>0</v>
      </c>
      <c r="U119" s="35">
        <v>0</v>
      </c>
      <c r="V119" s="35">
        <v>0</v>
      </c>
      <c r="W119" s="35">
        <v>0</v>
      </c>
      <c r="X119" s="35">
        <v>0</v>
      </c>
      <c r="Y119" s="35">
        <v>0</v>
      </c>
      <c r="Z119" s="35">
        <v>0</v>
      </c>
      <c r="AA119" s="35">
        <v>0</v>
      </c>
      <c r="AB119" s="35">
        <v>0</v>
      </c>
      <c r="AC119" s="35">
        <v>0</v>
      </c>
      <c r="AD119" s="35">
        <v>0</v>
      </c>
      <c r="AE119" s="35">
        <v>0</v>
      </c>
      <c r="AF119" s="35">
        <v>0</v>
      </c>
      <c r="AG119" s="35">
        <v>0</v>
      </c>
      <c r="AH119" s="35">
        <v>0</v>
      </c>
      <c r="AI119" s="35">
        <v>0</v>
      </c>
      <c r="AJ119" s="35">
        <v>0</v>
      </c>
      <c r="AK119" s="35">
        <v>0</v>
      </c>
      <c r="AL119" s="35">
        <v>0</v>
      </c>
      <c r="AM119" s="35">
        <v>0</v>
      </c>
      <c r="AN119" s="35">
        <v>0</v>
      </c>
      <c r="AO119" s="35">
        <v>0</v>
      </c>
      <c r="AP119" s="35">
        <v>0</v>
      </c>
      <c r="AQ119" s="35">
        <v>0</v>
      </c>
      <c r="AR119" s="35">
        <v>0</v>
      </c>
      <c r="AS119" s="35">
        <v>0</v>
      </c>
      <c r="AT119" s="35">
        <v>0</v>
      </c>
      <c r="AU119" s="35">
        <v>0</v>
      </c>
      <c r="AV119" s="35">
        <v>0</v>
      </c>
      <c r="AW119" s="35">
        <v>0</v>
      </c>
      <c r="AX119" s="35">
        <v>0</v>
      </c>
      <c r="AY119" s="35">
        <v>0</v>
      </c>
      <c r="AZ119" s="35">
        <v>0</v>
      </c>
      <c r="BA119" s="35">
        <v>0</v>
      </c>
      <c r="BB119" s="35">
        <v>0</v>
      </c>
      <c r="BC119" s="35">
        <v>0</v>
      </c>
      <c r="BD119" s="35">
        <v>0</v>
      </c>
      <c r="BE119" s="35">
        <v>0</v>
      </c>
      <c r="BF119" s="35">
        <v>0</v>
      </c>
      <c r="BG119" s="35">
        <v>0</v>
      </c>
      <c r="BH119" s="35">
        <v>0</v>
      </c>
      <c r="BI119" s="35">
        <v>0</v>
      </c>
      <c r="BJ119" s="35">
        <v>0</v>
      </c>
      <c r="BK119" s="35">
        <v>0</v>
      </c>
      <c r="BL119" s="35">
        <v>0</v>
      </c>
      <c r="BM119" s="35">
        <v>0</v>
      </c>
      <c r="BN119" s="35">
        <v>0</v>
      </c>
      <c r="BO119" s="35">
        <v>0</v>
      </c>
      <c r="BP119" s="35">
        <v>0</v>
      </c>
      <c r="BQ119" s="35">
        <v>0</v>
      </c>
      <c r="BR119" s="35">
        <v>0</v>
      </c>
      <c r="BS119" s="35">
        <v>0</v>
      </c>
      <c r="BT119" s="35">
        <v>0</v>
      </c>
      <c r="BU119" s="35">
        <v>0</v>
      </c>
      <c r="BV119" s="35">
        <v>0</v>
      </c>
      <c r="BW119" s="35">
        <v>0</v>
      </c>
      <c r="BX119" s="35">
        <v>0</v>
      </c>
      <c r="BY119" s="35">
        <v>0</v>
      </c>
      <c r="BZ119" s="35">
        <v>0</v>
      </c>
      <c r="CA119" s="35">
        <v>0</v>
      </c>
      <c r="CB119" s="35">
        <v>0</v>
      </c>
      <c r="CC119" s="35">
        <v>0</v>
      </c>
      <c r="CD119" s="35">
        <v>0</v>
      </c>
      <c r="CE119" s="35">
        <v>0</v>
      </c>
      <c r="CF119" s="35">
        <v>0</v>
      </c>
      <c r="CG119" s="35">
        <v>0</v>
      </c>
      <c r="CH119" s="35">
        <v>0</v>
      </c>
      <c r="CI119" s="35">
        <v>0</v>
      </c>
      <c r="CJ119" s="35">
        <v>0</v>
      </c>
      <c r="CK119" s="35" t="s">
        <v>193</v>
      </c>
      <c r="CL119" s="35" t="s">
        <v>193</v>
      </c>
      <c r="CM119" s="35">
        <v>0</v>
      </c>
      <c r="CN119" s="35">
        <v>0</v>
      </c>
      <c r="CO119" s="35">
        <v>0</v>
      </c>
      <c r="CP119" s="35">
        <v>0</v>
      </c>
      <c r="CQ119" s="35" t="s">
        <v>193</v>
      </c>
      <c r="CR119" s="35" t="s">
        <v>193</v>
      </c>
      <c r="CS119" s="35" t="s">
        <v>193</v>
      </c>
      <c r="CT119" s="35" t="s">
        <v>193</v>
      </c>
      <c r="CU119" s="35" t="s">
        <v>193</v>
      </c>
      <c r="CV119" s="35" t="s">
        <v>193</v>
      </c>
      <c r="CW119" s="35">
        <v>0</v>
      </c>
      <c r="CX119" s="35">
        <v>0</v>
      </c>
      <c r="CY119" s="35">
        <v>0</v>
      </c>
      <c r="CZ119" s="35">
        <v>0</v>
      </c>
      <c r="DA119" s="35">
        <v>0</v>
      </c>
      <c r="DB119" s="35">
        <v>0</v>
      </c>
      <c r="DC119" s="35">
        <v>0</v>
      </c>
      <c r="DD119" s="35">
        <v>0</v>
      </c>
      <c r="DE119" s="35">
        <v>0</v>
      </c>
      <c r="DF119" s="35">
        <v>0</v>
      </c>
      <c r="DG119" s="35">
        <v>0</v>
      </c>
      <c r="DH119" s="35">
        <v>0</v>
      </c>
    </row>
    <row r="120" spans="1:112" ht="18.75" hidden="1">
      <c r="A120" s="28" t="s">
        <v>177</v>
      </c>
      <c r="B120" s="33" t="s">
        <v>259</v>
      </c>
      <c r="C120" s="42" t="s">
        <v>200</v>
      </c>
      <c r="D120" s="35"/>
      <c r="E120" s="35" t="s">
        <v>193</v>
      </c>
      <c r="F120" s="35" t="s">
        <v>193</v>
      </c>
      <c r="G120" s="35"/>
      <c r="H120" s="35"/>
      <c r="I120" s="35"/>
      <c r="J120" s="35"/>
      <c r="K120" s="35"/>
      <c r="L120" s="35"/>
      <c r="M120" s="35" t="s">
        <v>193</v>
      </c>
      <c r="N120" s="35" t="s">
        <v>193</v>
      </c>
      <c r="O120" s="35"/>
      <c r="P120" s="35"/>
      <c r="Q120" s="35"/>
      <c r="R120" s="35"/>
      <c r="S120" s="35"/>
      <c r="T120" s="35"/>
      <c r="U120" s="35" t="s">
        <v>193</v>
      </c>
      <c r="V120" s="35" t="s">
        <v>193</v>
      </c>
      <c r="W120" s="35"/>
      <c r="X120" s="35"/>
      <c r="Y120" s="35"/>
      <c r="Z120" s="35"/>
      <c r="AA120" s="35"/>
      <c r="AB120" s="35"/>
      <c r="AC120" s="35" t="s">
        <v>193</v>
      </c>
      <c r="AD120" s="35" t="s">
        <v>193</v>
      </c>
      <c r="AE120" s="35"/>
      <c r="AF120" s="35"/>
      <c r="AG120" s="35"/>
      <c r="AH120" s="35"/>
      <c r="AI120" s="35"/>
      <c r="AJ120" s="35"/>
      <c r="AK120" s="35"/>
      <c r="AL120" s="35"/>
      <c r="AM120" s="35" t="s">
        <v>193</v>
      </c>
      <c r="AN120" s="35" t="s">
        <v>193</v>
      </c>
      <c r="AO120" s="35" t="s">
        <v>193</v>
      </c>
      <c r="AP120" s="35" t="s">
        <v>193</v>
      </c>
      <c r="AQ120" s="35" t="s">
        <v>193</v>
      </c>
      <c r="AR120" s="35" t="s">
        <v>193</v>
      </c>
      <c r="AS120" s="35" t="s">
        <v>193</v>
      </c>
      <c r="AT120" s="35" t="s">
        <v>193</v>
      </c>
      <c r="AU120" s="35" t="s">
        <v>193</v>
      </c>
      <c r="AV120" s="35" t="s">
        <v>193</v>
      </c>
      <c r="AW120" s="35"/>
      <c r="AX120" s="35"/>
      <c r="AY120" s="35"/>
      <c r="AZ120" s="35"/>
      <c r="BA120" s="35"/>
      <c r="BB120" s="35"/>
      <c r="BC120" s="35"/>
      <c r="BD120" s="35"/>
      <c r="BE120" s="35" t="s">
        <v>193</v>
      </c>
      <c r="BF120" s="35" t="s">
        <v>193</v>
      </c>
      <c r="BG120" s="35"/>
      <c r="BH120" s="35"/>
      <c r="BI120" s="35"/>
      <c r="BJ120" s="35"/>
      <c r="BK120" s="35"/>
      <c r="BL120" s="35"/>
      <c r="BM120" s="35"/>
      <c r="BN120" s="35"/>
      <c r="BO120" s="35"/>
      <c r="BP120" s="35"/>
      <c r="BQ120" s="35" t="s">
        <v>193</v>
      </c>
      <c r="BR120" s="35" t="s">
        <v>193</v>
      </c>
      <c r="BS120" s="35"/>
      <c r="BT120" s="35"/>
      <c r="BU120" s="35"/>
      <c r="BV120" s="35"/>
      <c r="BW120" s="35"/>
      <c r="BX120" s="35"/>
      <c r="BY120" s="35"/>
      <c r="BZ120" s="35"/>
      <c r="CA120" s="35"/>
      <c r="CB120" s="35"/>
      <c r="CC120" s="35" t="s">
        <v>193</v>
      </c>
      <c r="CD120" s="35" t="s">
        <v>193</v>
      </c>
      <c r="CE120" s="35"/>
      <c r="CF120" s="35"/>
      <c r="CG120" s="35"/>
      <c r="CH120" s="35"/>
      <c r="CI120" s="35"/>
      <c r="CJ120" s="35"/>
      <c r="CK120" s="35" t="s">
        <v>193</v>
      </c>
      <c r="CL120" s="35" t="s">
        <v>193</v>
      </c>
      <c r="CM120" s="35" t="s">
        <v>193</v>
      </c>
      <c r="CN120" s="35" t="s">
        <v>193</v>
      </c>
      <c r="CO120" s="35" t="s">
        <v>193</v>
      </c>
      <c r="CP120" s="35" t="s">
        <v>193</v>
      </c>
      <c r="CQ120" s="35" t="s">
        <v>193</v>
      </c>
      <c r="CR120" s="35" t="s">
        <v>193</v>
      </c>
      <c r="CS120" s="35" t="s">
        <v>193</v>
      </c>
      <c r="CT120" s="35" t="s">
        <v>193</v>
      </c>
      <c r="CU120" s="35" t="s">
        <v>193</v>
      </c>
      <c r="CV120" s="35" t="s">
        <v>193</v>
      </c>
      <c r="CW120" s="35" t="s">
        <v>193</v>
      </c>
      <c r="CX120" s="35" t="s">
        <v>193</v>
      </c>
      <c r="CY120" s="35" t="s">
        <v>193</v>
      </c>
      <c r="CZ120" s="35" t="s">
        <v>193</v>
      </c>
      <c r="DA120" s="35" t="s">
        <v>193</v>
      </c>
      <c r="DB120" s="35" t="s">
        <v>193</v>
      </c>
      <c r="DC120" s="35" t="s">
        <v>193</v>
      </c>
      <c r="DD120" s="35" t="s">
        <v>193</v>
      </c>
      <c r="DE120" s="35" t="s">
        <v>193</v>
      </c>
      <c r="DF120" s="35" t="s">
        <v>193</v>
      </c>
      <c r="DG120" s="35" t="s">
        <v>193</v>
      </c>
      <c r="DH120" s="35" t="s">
        <v>193</v>
      </c>
    </row>
    <row r="121" spans="1:112" ht="18.75" hidden="1">
      <c r="A121" s="28" t="s">
        <v>177</v>
      </c>
      <c r="B121" s="33" t="s">
        <v>259</v>
      </c>
      <c r="C121" s="42" t="s">
        <v>200</v>
      </c>
      <c r="D121" s="35"/>
      <c r="E121" s="35" t="s">
        <v>193</v>
      </c>
      <c r="F121" s="35" t="s">
        <v>193</v>
      </c>
      <c r="G121" s="35"/>
      <c r="H121" s="35"/>
      <c r="I121" s="35"/>
      <c r="J121" s="35"/>
      <c r="K121" s="35"/>
      <c r="L121" s="35"/>
      <c r="M121" s="35" t="s">
        <v>193</v>
      </c>
      <c r="N121" s="35" t="s">
        <v>193</v>
      </c>
      <c r="O121" s="35"/>
      <c r="P121" s="35"/>
      <c r="Q121" s="35"/>
      <c r="R121" s="35"/>
      <c r="S121" s="35"/>
      <c r="T121" s="35"/>
      <c r="U121" s="35" t="s">
        <v>193</v>
      </c>
      <c r="V121" s="35" t="s">
        <v>193</v>
      </c>
      <c r="W121" s="35"/>
      <c r="X121" s="35"/>
      <c r="Y121" s="35"/>
      <c r="Z121" s="35"/>
      <c r="AA121" s="35"/>
      <c r="AB121" s="35"/>
      <c r="AC121" s="35" t="s">
        <v>193</v>
      </c>
      <c r="AD121" s="35" t="s">
        <v>193</v>
      </c>
      <c r="AE121" s="35"/>
      <c r="AF121" s="35"/>
      <c r="AG121" s="35"/>
      <c r="AH121" s="35"/>
      <c r="AI121" s="35"/>
      <c r="AJ121" s="35"/>
      <c r="AK121" s="35"/>
      <c r="AL121" s="35"/>
      <c r="AM121" s="35" t="s">
        <v>193</v>
      </c>
      <c r="AN121" s="35" t="s">
        <v>193</v>
      </c>
      <c r="AO121" s="35" t="s">
        <v>193</v>
      </c>
      <c r="AP121" s="35" t="s">
        <v>193</v>
      </c>
      <c r="AQ121" s="35" t="s">
        <v>193</v>
      </c>
      <c r="AR121" s="35" t="s">
        <v>193</v>
      </c>
      <c r="AS121" s="35" t="s">
        <v>193</v>
      </c>
      <c r="AT121" s="35" t="s">
        <v>193</v>
      </c>
      <c r="AU121" s="35" t="s">
        <v>193</v>
      </c>
      <c r="AV121" s="35" t="s">
        <v>193</v>
      </c>
      <c r="AW121" s="35"/>
      <c r="AX121" s="35"/>
      <c r="AY121" s="35"/>
      <c r="AZ121" s="35"/>
      <c r="BA121" s="35"/>
      <c r="BB121" s="35"/>
      <c r="BC121" s="35"/>
      <c r="BD121" s="35"/>
      <c r="BE121" s="35" t="s">
        <v>193</v>
      </c>
      <c r="BF121" s="35" t="s">
        <v>193</v>
      </c>
      <c r="BG121" s="35"/>
      <c r="BH121" s="35"/>
      <c r="BI121" s="35"/>
      <c r="BJ121" s="35"/>
      <c r="BK121" s="35"/>
      <c r="BL121" s="35"/>
      <c r="BM121" s="35"/>
      <c r="BN121" s="35"/>
      <c r="BO121" s="35"/>
      <c r="BP121" s="35"/>
      <c r="BQ121" s="35" t="s">
        <v>193</v>
      </c>
      <c r="BR121" s="35" t="s">
        <v>193</v>
      </c>
      <c r="BS121" s="35"/>
      <c r="BT121" s="35"/>
      <c r="BU121" s="35"/>
      <c r="BV121" s="35"/>
      <c r="BW121" s="35"/>
      <c r="BX121" s="35"/>
      <c r="BY121" s="35"/>
      <c r="BZ121" s="35"/>
      <c r="CA121" s="35"/>
      <c r="CB121" s="35"/>
      <c r="CC121" s="35" t="s">
        <v>193</v>
      </c>
      <c r="CD121" s="35" t="s">
        <v>193</v>
      </c>
      <c r="CE121" s="35"/>
      <c r="CF121" s="35"/>
      <c r="CG121" s="35"/>
      <c r="CH121" s="35"/>
      <c r="CI121" s="35"/>
      <c r="CJ121" s="35"/>
      <c r="CK121" s="35" t="s">
        <v>193</v>
      </c>
      <c r="CL121" s="35" t="s">
        <v>193</v>
      </c>
      <c r="CM121" s="35" t="s">
        <v>193</v>
      </c>
      <c r="CN121" s="35" t="s">
        <v>193</v>
      </c>
      <c r="CO121" s="35" t="s">
        <v>193</v>
      </c>
      <c r="CP121" s="35" t="s">
        <v>193</v>
      </c>
      <c r="CQ121" s="35" t="s">
        <v>193</v>
      </c>
      <c r="CR121" s="35" t="s">
        <v>193</v>
      </c>
      <c r="CS121" s="35" t="s">
        <v>193</v>
      </c>
      <c r="CT121" s="35" t="s">
        <v>193</v>
      </c>
      <c r="CU121" s="35" t="s">
        <v>193</v>
      </c>
      <c r="CV121" s="35" t="s">
        <v>193</v>
      </c>
      <c r="CW121" s="35" t="s">
        <v>193</v>
      </c>
      <c r="CX121" s="35" t="s">
        <v>193</v>
      </c>
      <c r="CY121" s="35" t="s">
        <v>193</v>
      </c>
      <c r="CZ121" s="35" t="s">
        <v>193</v>
      </c>
      <c r="DA121" s="35" t="s">
        <v>193</v>
      </c>
      <c r="DB121" s="35" t="s">
        <v>193</v>
      </c>
      <c r="DC121" s="35" t="s">
        <v>193</v>
      </c>
      <c r="DD121" s="35" t="s">
        <v>193</v>
      </c>
      <c r="DE121" s="35" t="s">
        <v>193</v>
      </c>
      <c r="DF121" s="35" t="s">
        <v>193</v>
      </c>
      <c r="DG121" s="35" t="s">
        <v>193</v>
      </c>
      <c r="DH121" s="35" t="s">
        <v>193</v>
      </c>
    </row>
    <row r="122" spans="1:112" ht="18.75" hidden="1">
      <c r="A122" s="28" t="s">
        <v>177</v>
      </c>
      <c r="B122" s="33" t="s">
        <v>201</v>
      </c>
      <c r="C122" s="34" t="s">
        <v>201</v>
      </c>
      <c r="D122" s="35"/>
      <c r="E122" s="35" t="s">
        <v>193</v>
      </c>
      <c r="F122" s="35" t="s">
        <v>193</v>
      </c>
      <c r="G122" s="35"/>
      <c r="H122" s="35"/>
      <c r="I122" s="35"/>
      <c r="J122" s="35"/>
      <c r="K122" s="35"/>
      <c r="L122" s="35"/>
      <c r="M122" s="35" t="s">
        <v>193</v>
      </c>
      <c r="N122" s="35" t="s">
        <v>193</v>
      </c>
      <c r="O122" s="35"/>
      <c r="P122" s="35"/>
      <c r="Q122" s="35"/>
      <c r="R122" s="35"/>
      <c r="S122" s="35"/>
      <c r="T122" s="35"/>
      <c r="U122" s="35" t="s">
        <v>193</v>
      </c>
      <c r="V122" s="35" t="s">
        <v>193</v>
      </c>
      <c r="W122" s="35"/>
      <c r="X122" s="35"/>
      <c r="Y122" s="35"/>
      <c r="Z122" s="35"/>
      <c r="AA122" s="35"/>
      <c r="AB122" s="35"/>
      <c r="AC122" s="35" t="s">
        <v>193</v>
      </c>
      <c r="AD122" s="35" t="s">
        <v>193</v>
      </c>
      <c r="AE122" s="35"/>
      <c r="AF122" s="35"/>
      <c r="AG122" s="35"/>
      <c r="AH122" s="35"/>
      <c r="AI122" s="35"/>
      <c r="AJ122" s="35"/>
      <c r="AK122" s="35"/>
      <c r="AL122" s="35"/>
      <c r="AM122" s="35" t="s">
        <v>193</v>
      </c>
      <c r="AN122" s="35" t="s">
        <v>193</v>
      </c>
      <c r="AO122" s="35" t="s">
        <v>193</v>
      </c>
      <c r="AP122" s="35" t="s">
        <v>193</v>
      </c>
      <c r="AQ122" s="35" t="s">
        <v>193</v>
      </c>
      <c r="AR122" s="35" t="s">
        <v>193</v>
      </c>
      <c r="AS122" s="35" t="s">
        <v>193</v>
      </c>
      <c r="AT122" s="35" t="s">
        <v>193</v>
      </c>
      <c r="AU122" s="35" t="s">
        <v>193</v>
      </c>
      <c r="AV122" s="35" t="s">
        <v>193</v>
      </c>
      <c r="AW122" s="35"/>
      <c r="AX122" s="35"/>
      <c r="AY122" s="35"/>
      <c r="AZ122" s="35"/>
      <c r="BA122" s="35"/>
      <c r="BB122" s="35"/>
      <c r="BC122" s="35"/>
      <c r="BD122" s="35"/>
      <c r="BE122" s="35" t="s">
        <v>193</v>
      </c>
      <c r="BF122" s="35" t="s">
        <v>193</v>
      </c>
      <c r="BG122" s="35"/>
      <c r="BH122" s="35"/>
      <c r="BI122" s="35"/>
      <c r="BJ122" s="35"/>
      <c r="BK122" s="35"/>
      <c r="BL122" s="35"/>
      <c r="BM122" s="35"/>
      <c r="BN122" s="35"/>
      <c r="BO122" s="35"/>
      <c r="BP122" s="35"/>
      <c r="BQ122" s="35" t="s">
        <v>193</v>
      </c>
      <c r="BR122" s="35" t="s">
        <v>193</v>
      </c>
      <c r="BS122" s="35"/>
      <c r="BT122" s="35"/>
      <c r="BU122" s="35"/>
      <c r="BV122" s="35"/>
      <c r="BW122" s="35"/>
      <c r="BX122" s="35"/>
      <c r="BY122" s="35"/>
      <c r="BZ122" s="35"/>
      <c r="CA122" s="35"/>
      <c r="CB122" s="35"/>
      <c r="CC122" s="35" t="s">
        <v>193</v>
      </c>
      <c r="CD122" s="35" t="s">
        <v>193</v>
      </c>
      <c r="CE122" s="35"/>
      <c r="CF122" s="35"/>
      <c r="CG122" s="35"/>
      <c r="CH122" s="35"/>
      <c r="CI122" s="35"/>
      <c r="CJ122" s="35"/>
      <c r="CK122" s="35" t="s">
        <v>193</v>
      </c>
      <c r="CL122" s="35" t="s">
        <v>193</v>
      </c>
      <c r="CM122" s="35" t="s">
        <v>193</v>
      </c>
      <c r="CN122" s="35" t="s">
        <v>193</v>
      </c>
      <c r="CO122" s="35" t="s">
        <v>193</v>
      </c>
      <c r="CP122" s="35" t="s">
        <v>193</v>
      </c>
      <c r="CQ122" s="35" t="s">
        <v>193</v>
      </c>
      <c r="CR122" s="35" t="s">
        <v>193</v>
      </c>
      <c r="CS122" s="35" t="s">
        <v>193</v>
      </c>
      <c r="CT122" s="35" t="s">
        <v>193</v>
      </c>
      <c r="CU122" s="35" t="s">
        <v>193</v>
      </c>
      <c r="CV122" s="35" t="s">
        <v>193</v>
      </c>
      <c r="CW122" s="35" t="s">
        <v>193</v>
      </c>
      <c r="CX122" s="35" t="s">
        <v>193</v>
      </c>
      <c r="CY122" s="35" t="s">
        <v>193</v>
      </c>
      <c r="CZ122" s="35" t="s">
        <v>193</v>
      </c>
      <c r="DA122" s="35" t="s">
        <v>193</v>
      </c>
      <c r="DB122" s="35" t="s">
        <v>193</v>
      </c>
      <c r="DC122" s="35" t="s">
        <v>193</v>
      </c>
      <c r="DD122" s="35" t="s">
        <v>193</v>
      </c>
      <c r="DE122" s="35" t="s">
        <v>193</v>
      </c>
      <c r="DF122" s="35" t="s">
        <v>193</v>
      </c>
      <c r="DG122" s="35" t="s">
        <v>193</v>
      </c>
      <c r="DH122" s="35" t="s">
        <v>193</v>
      </c>
    </row>
    <row r="123" spans="1:112" ht="56.25">
      <c r="A123" s="21"/>
      <c r="B123" s="33" t="s">
        <v>261</v>
      </c>
      <c r="C123" s="34" t="s">
        <v>262</v>
      </c>
      <c r="D123" s="35" t="s">
        <v>174</v>
      </c>
      <c r="E123" s="35">
        <v>0</v>
      </c>
      <c r="F123" s="35">
        <v>0</v>
      </c>
      <c r="G123" s="35">
        <v>0</v>
      </c>
      <c r="H123" s="35">
        <v>0</v>
      </c>
      <c r="I123" s="35">
        <v>0</v>
      </c>
      <c r="J123" s="35">
        <v>0</v>
      </c>
      <c r="K123" s="35">
        <v>0</v>
      </c>
      <c r="L123" s="35">
        <v>0</v>
      </c>
      <c r="M123" s="35">
        <v>0</v>
      </c>
      <c r="N123" s="35">
        <v>0</v>
      </c>
      <c r="O123" s="35">
        <v>0</v>
      </c>
      <c r="P123" s="35">
        <v>0</v>
      </c>
      <c r="Q123" s="35">
        <v>0</v>
      </c>
      <c r="R123" s="35">
        <v>0</v>
      </c>
      <c r="S123" s="35">
        <v>0</v>
      </c>
      <c r="T123" s="35">
        <v>0</v>
      </c>
      <c r="U123" s="35">
        <v>0</v>
      </c>
      <c r="V123" s="35">
        <v>0</v>
      </c>
      <c r="W123" s="35">
        <v>0</v>
      </c>
      <c r="X123" s="35">
        <v>0</v>
      </c>
      <c r="Y123" s="35">
        <v>0</v>
      </c>
      <c r="Z123" s="35">
        <v>0</v>
      </c>
      <c r="AA123" s="35">
        <v>0</v>
      </c>
      <c r="AB123" s="35">
        <v>0</v>
      </c>
      <c r="AC123" s="35">
        <v>0</v>
      </c>
      <c r="AD123" s="35">
        <v>0</v>
      </c>
      <c r="AE123" s="35">
        <v>0</v>
      </c>
      <c r="AF123" s="35">
        <v>0</v>
      </c>
      <c r="AG123" s="35">
        <v>0</v>
      </c>
      <c r="AH123" s="35">
        <v>0</v>
      </c>
      <c r="AI123" s="35">
        <v>0</v>
      </c>
      <c r="AJ123" s="35">
        <v>0</v>
      </c>
      <c r="AK123" s="35">
        <v>0</v>
      </c>
      <c r="AL123" s="35">
        <v>0</v>
      </c>
      <c r="AM123" s="35">
        <v>0</v>
      </c>
      <c r="AN123" s="35">
        <v>0</v>
      </c>
      <c r="AO123" s="35">
        <v>0</v>
      </c>
      <c r="AP123" s="35">
        <v>0</v>
      </c>
      <c r="AQ123" s="35">
        <v>0</v>
      </c>
      <c r="AR123" s="35">
        <v>0</v>
      </c>
      <c r="AS123" s="35">
        <v>0</v>
      </c>
      <c r="AT123" s="35">
        <v>0</v>
      </c>
      <c r="AU123" s="35">
        <v>0</v>
      </c>
      <c r="AV123" s="35">
        <v>0</v>
      </c>
      <c r="AW123" s="35">
        <v>0</v>
      </c>
      <c r="AX123" s="35">
        <v>0</v>
      </c>
      <c r="AY123" s="35">
        <v>0</v>
      </c>
      <c r="AZ123" s="35">
        <v>0</v>
      </c>
      <c r="BA123" s="35">
        <v>0</v>
      </c>
      <c r="BB123" s="35">
        <v>0</v>
      </c>
      <c r="BC123" s="35">
        <v>0</v>
      </c>
      <c r="BD123" s="35">
        <v>0</v>
      </c>
      <c r="BE123" s="35">
        <v>0</v>
      </c>
      <c r="BF123" s="35">
        <v>0</v>
      </c>
      <c r="BG123" s="35">
        <v>0</v>
      </c>
      <c r="BH123" s="35">
        <v>0</v>
      </c>
      <c r="BI123" s="35">
        <v>0</v>
      </c>
      <c r="BJ123" s="35">
        <v>0</v>
      </c>
      <c r="BK123" s="35">
        <v>0</v>
      </c>
      <c r="BL123" s="35">
        <v>0</v>
      </c>
      <c r="BM123" s="35">
        <v>0</v>
      </c>
      <c r="BN123" s="35">
        <v>0</v>
      </c>
      <c r="BO123" s="35">
        <v>0</v>
      </c>
      <c r="BP123" s="35">
        <v>0</v>
      </c>
      <c r="BQ123" s="35">
        <v>0</v>
      </c>
      <c r="BR123" s="35">
        <v>0</v>
      </c>
      <c r="BS123" s="35">
        <v>0</v>
      </c>
      <c r="BT123" s="35">
        <v>0</v>
      </c>
      <c r="BU123" s="35">
        <v>0</v>
      </c>
      <c r="BV123" s="35">
        <v>0</v>
      </c>
      <c r="BW123" s="35">
        <v>0</v>
      </c>
      <c r="BX123" s="35">
        <v>0</v>
      </c>
      <c r="BY123" s="35">
        <v>0</v>
      </c>
      <c r="BZ123" s="35">
        <v>0</v>
      </c>
      <c r="CA123" s="35">
        <v>0</v>
      </c>
      <c r="CB123" s="35">
        <v>0</v>
      </c>
      <c r="CC123" s="35">
        <v>0</v>
      </c>
      <c r="CD123" s="35">
        <v>0</v>
      </c>
      <c r="CE123" s="35">
        <v>0</v>
      </c>
      <c r="CF123" s="35">
        <v>0</v>
      </c>
      <c r="CG123" s="35">
        <v>0</v>
      </c>
      <c r="CH123" s="35">
        <v>0</v>
      </c>
      <c r="CI123" s="35">
        <v>0</v>
      </c>
      <c r="CJ123" s="35">
        <v>0</v>
      </c>
      <c r="CK123" s="35" t="s">
        <v>193</v>
      </c>
      <c r="CL123" s="35" t="s">
        <v>193</v>
      </c>
      <c r="CM123" s="35">
        <v>0</v>
      </c>
      <c r="CN123" s="35">
        <v>0</v>
      </c>
      <c r="CO123" s="35">
        <v>0</v>
      </c>
      <c r="CP123" s="35">
        <v>0</v>
      </c>
      <c r="CQ123" s="35" t="s">
        <v>193</v>
      </c>
      <c r="CR123" s="35" t="s">
        <v>193</v>
      </c>
      <c r="CS123" s="35" t="s">
        <v>193</v>
      </c>
      <c r="CT123" s="35" t="s">
        <v>193</v>
      </c>
      <c r="CU123" s="35" t="s">
        <v>193</v>
      </c>
      <c r="CV123" s="35" t="s">
        <v>193</v>
      </c>
      <c r="CW123" s="35">
        <v>0</v>
      </c>
      <c r="CX123" s="35">
        <v>0</v>
      </c>
      <c r="CY123" s="35">
        <v>0</v>
      </c>
      <c r="CZ123" s="35">
        <v>0</v>
      </c>
      <c r="DA123" s="35">
        <v>0</v>
      </c>
      <c r="DB123" s="35">
        <v>0</v>
      </c>
      <c r="DC123" s="35">
        <v>0</v>
      </c>
      <c r="DD123" s="35">
        <v>0</v>
      </c>
      <c r="DE123" s="35">
        <v>0</v>
      </c>
      <c r="DF123" s="35">
        <v>0</v>
      </c>
      <c r="DG123" s="35">
        <v>0</v>
      </c>
      <c r="DH123" s="35">
        <v>0</v>
      </c>
    </row>
    <row r="124" spans="1:112" ht="18.75" hidden="1">
      <c r="A124" s="28" t="s">
        <v>177</v>
      </c>
      <c r="B124" s="33" t="s">
        <v>261</v>
      </c>
      <c r="C124" s="42" t="s">
        <v>200</v>
      </c>
      <c r="D124" s="35"/>
      <c r="E124" s="35" t="s">
        <v>193</v>
      </c>
      <c r="F124" s="35" t="s">
        <v>193</v>
      </c>
      <c r="G124" s="35"/>
      <c r="H124" s="35"/>
      <c r="I124" s="35"/>
      <c r="J124" s="35"/>
      <c r="K124" s="35"/>
      <c r="L124" s="35"/>
      <c r="M124" s="35" t="s">
        <v>193</v>
      </c>
      <c r="N124" s="35" t="s">
        <v>193</v>
      </c>
      <c r="O124" s="35"/>
      <c r="P124" s="35"/>
      <c r="Q124" s="35"/>
      <c r="R124" s="35"/>
      <c r="S124" s="35"/>
      <c r="T124" s="35"/>
      <c r="U124" s="35" t="s">
        <v>193</v>
      </c>
      <c r="V124" s="35" t="s">
        <v>193</v>
      </c>
      <c r="W124" s="35"/>
      <c r="X124" s="35"/>
      <c r="Y124" s="35"/>
      <c r="Z124" s="35"/>
      <c r="AA124" s="35"/>
      <c r="AB124" s="35"/>
      <c r="AC124" s="35" t="s">
        <v>193</v>
      </c>
      <c r="AD124" s="35" t="s">
        <v>193</v>
      </c>
      <c r="AE124" s="35"/>
      <c r="AF124" s="35"/>
      <c r="AG124" s="35"/>
      <c r="AH124" s="35"/>
      <c r="AI124" s="35"/>
      <c r="AJ124" s="35"/>
      <c r="AK124" s="35"/>
      <c r="AL124" s="35"/>
      <c r="AM124" s="35" t="s">
        <v>193</v>
      </c>
      <c r="AN124" s="35" t="s">
        <v>193</v>
      </c>
      <c r="AO124" s="35" t="s">
        <v>193</v>
      </c>
      <c r="AP124" s="35" t="s">
        <v>193</v>
      </c>
      <c r="AQ124" s="35" t="s">
        <v>193</v>
      </c>
      <c r="AR124" s="35" t="s">
        <v>193</v>
      </c>
      <c r="AS124" s="35" t="s">
        <v>193</v>
      </c>
      <c r="AT124" s="35" t="s">
        <v>193</v>
      </c>
      <c r="AU124" s="35" t="s">
        <v>193</v>
      </c>
      <c r="AV124" s="35" t="s">
        <v>193</v>
      </c>
      <c r="AW124" s="35"/>
      <c r="AX124" s="35"/>
      <c r="AY124" s="35"/>
      <c r="AZ124" s="35"/>
      <c r="BA124" s="35"/>
      <c r="BB124" s="35"/>
      <c r="BC124" s="35"/>
      <c r="BD124" s="35"/>
      <c r="BE124" s="35" t="s">
        <v>193</v>
      </c>
      <c r="BF124" s="35" t="s">
        <v>193</v>
      </c>
      <c r="BG124" s="35"/>
      <c r="BH124" s="35"/>
      <c r="BI124" s="35"/>
      <c r="BJ124" s="35"/>
      <c r="BK124" s="35"/>
      <c r="BL124" s="35"/>
      <c r="BM124" s="35"/>
      <c r="BN124" s="35"/>
      <c r="BO124" s="35"/>
      <c r="BP124" s="35"/>
      <c r="BQ124" s="35" t="s">
        <v>193</v>
      </c>
      <c r="BR124" s="35" t="s">
        <v>193</v>
      </c>
      <c r="BS124" s="35"/>
      <c r="BT124" s="35"/>
      <c r="BU124" s="35"/>
      <c r="BV124" s="35"/>
      <c r="BW124" s="35"/>
      <c r="BX124" s="35"/>
      <c r="BY124" s="35"/>
      <c r="BZ124" s="35"/>
      <c r="CA124" s="35"/>
      <c r="CB124" s="35"/>
      <c r="CC124" s="35" t="s">
        <v>193</v>
      </c>
      <c r="CD124" s="35" t="s">
        <v>193</v>
      </c>
      <c r="CE124" s="35"/>
      <c r="CF124" s="35"/>
      <c r="CG124" s="35"/>
      <c r="CH124" s="35"/>
      <c r="CI124" s="35"/>
      <c r="CJ124" s="35"/>
      <c r="CK124" s="35" t="s">
        <v>193</v>
      </c>
      <c r="CL124" s="35" t="s">
        <v>193</v>
      </c>
      <c r="CM124" s="35" t="s">
        <v>193</v>
      </c>
      <c r="CN124" s="35" t="s">
        <v>193</v>
      </c>
      <c r="CO124" s="35" t="s">
        <v>193</v>
      </c>
      <c r="CP124" s="35" t="s">
        <v>193</v>
      </c>
      <c r="CQ124" s="35" t="s">
        <v>193</v>
      </c>
      <c r="CR124" s="35" t="s">
        <v>193</v>
      </c>
      <c r="CS124" s="35" t="s">
        <v>193</v>
      </c>
      <c r="CT124" s="35" t="s">
        <v>193</v>
      </c>
      <c r="CU124" s="35" t="s">
        <v>193</v>
      </c>
      <c r="CV124" s="35" t="s">
        <v>193</v>
      </c>
      <c r="CW124" s="35" t="s">
        <v>193</v>
      </c>
      <c r="CX124" s="35" t="s">
        <v>193</v>
      </c>
      <c r="CY124" s="35" t="s">
        <v>193</v>
      </c>
      <c r="CZ124" s="35" t="s">
        <v>193</v>
      </c>
      <c r="DA124" s="35" t="s">
        <v>193</v>
      </c>
      <c r="DB124" s="35" t="s">
        <v>193</v>
      </c>
      <c r="DC124" s="35" t="s">
        <v>193</v>
      </c>
      <c r="DD124" s="35" t="s">
        <v>193</v>
      </c>
      <c r="DE124" s="35" t="s">
        <v>193</v>
      </c>
      <c r="DF124" s="35" t="s">
        <v>193</v>
      </c>
      <c r="DG124" s="35" t="s">
        <v>193</v>
      </c>
      <c r="DH124" s="35" t="s">
        <v>193</v>
      </c>
    </row>
    <row r="125" spans="1:112" ht="18.75" hidden="1">
      <c r="A125" s="28" t="s">
        <v>177</v>
      </c>
      <c r="B125" s="33" t="s">
        <v>261</v>
      </c>
      <c r="C125" s="42" t="s">
        <v>200</v>
      </c>
      <c r="D125" s="35"/>
      <c r="E125" s="35" t="s">
        <v>193</v>
      </c>
      <c r="F125" s="35" t="s">
        <v>193</v>
      </c>
      <c r="G125" s="35"/>
      <c r="H125" s="35"/>
      <c r="I125" s="35"/>
      <c r="J125" s="35"/>
      <c r="K125" s="35"/>
      <c r="L125" s="35"/>
      <c r="M125" s="35" t="s">
        <v>193</v>
      </c>
      <c r="N125" s="35" t="s">
        <v>193</v>
      </c>
      <c r="O125" s="35"/>
      <c r="P125" s="35"/>
      <c r="Q125" s="35"/>
      <c r="R125" s="35"/>
      <c r="S125" s="35"/>
      <c r="T125" s="35"/>
      <c r="U125" s="35" t="s">
        <v>193</v>
      </c>
      <c r="V125" s="35" t="s">
        <v>193</v>
      </c>
      <c r="W125" s="35"/>
      <c r="X125" s="35"/>
      <c r="Y125" s="35"/>
      <c r="Z125" s="35"/>
      <c r="AA125" s="35"/>
      <c r="AB125" s="35"/>
      <c r="AC125" s="35" t="s">
        <v>193</v>
      </c>
      <c r="AD125" s="35" t="s">
        <v>193</v>
      </c>
      <c r="AE125" s="35"/>
      <c r="AF125" s="35"/>
      <c r="AG125" s="35"/>
      <c r="AH125" s="35"/>
      <c r="AI125" s="35"/>
      <c r="AJ125" s="35"/>
      <c r="AK125" s="35"/>
      <c r="AL125" s="35"/>
      <c r="AM125" s="35" t="s">
        <v>193</v>
      </c>
      <c r="AN125" s="35" t="s">
        <v>193</v>
      </c>
      <c r="AO125" s="35" t="s">
        <v>193</v>
      </c>
      <c r="AP125" s="35" t="s">
        <v>193</v>
      </c>
      <c r="AQ125" s="35" t="s">
        <v>193</v>
      </c>
      <c r="AR125" s="35" t="s">
        <v>193</v>
      </c>
      <c r="AS125" s="35" t="s">
        <v>193</v>
      </c>
      <c r="AT125" s="35" t="s">
        <v>193</v>
      </c>
      <c r="AU125" s="35" t="s">
        <v>193</v>
      </c>
      <c r="AV125" s="35" t="s">
        <v>193</v>
      </c>
      <c r="AW125" s="35"/>
      <c r="AX125" s="35"/>
      <c r="AY125" s="35"/>
      <c r="AZ125" s="35"/>
      <c r="BA125" s="35"/>
      <c r="BB125" s="35"/>
      <c r="BC125" s="35"/>
      <c r="BD125" s="35"/>
      <c r="BE125" s="35" t="s">
        <v>193</v>
      </c>
      <c r="BF125" s="35" t="s">
        <v>193</v>
      </c>
      <c r="BG125" s="35"/>
      <c r="BH125" s="35"/>
      <c r="BI125" s="35"/>
      <c r="BJ125" s="35"/>
      <c r="BK125" s="35"/>
      <c r="BL125" s="35"/>
      <c r="BM125" s="35"/>
      <c r="BN125" s="35"/>
      <c r="BO125" s="35"/>
      <c r="BP125" s="35"/>
      <c r="BQ125" s="35" t="s">
        <v>193</v>
      </c>
      <c r="BR125" s="35" t="s">
        <v>193</v>
      </c>
      <c r="BS125" s="35"/>
      <c r="BT125" s="35"/>
      <c r="BU125" s="35"/>
      <c r="BV125" s="35"/>
      <c r="BW125" s="35"/>
      <c r="BX125" s="35"/>
      <c r="BY125" s="35"/>
      <c r="BZ125" s="35"/>
      <c r="CA125" s="35"/>
      <c r="CB125" s="35"/>
      <c r="CC125" s="35" t="s">
        <v>193</v>
      </c>
      <c r="CD125" s="35" t="s">
        <v>193</v>
      </c>
      <c r="CE125" s="35"/>
      <c r="CF125" s="35"/>
      <c r="CG125" s="35"/>
      <c r="CH125" s="35"/>
      <c r="CI125" s="35"/>
      <c r="CJ125" s="35"/>
      <c r="CK125" s="35" t="s">
        <v>193</v>
      </c>
      <c r="CL125" s="35" t="s">
        <v>193</v>
      </c>
      <c r="CM125" s="35" t="s">
        <v>193</v>
      </c>
      <c r="CN125" s="35" t="s">
        <v>193</v>
      </c>
      <c r="CO125" s="35" t="s">
        <v>193</v>
      </c>
      <c r="CP125" s="35" t="s">
        <v>193</v>
      </c>
      <c r="CQ125" s="35" t="s">
        <v>193</v>
      </c>
      <c r="CR125" s="35" t="s">
        <v>193</v>
      </c>
      <c r="CS125" s="35" t="s">
        <v>193</v>
      </c>
      <c r="CT125" s="35" t="s">
        <v>193</v>
      </c>
      <c r="CU125" s="35" t="s">
        <v>193</v>
      </c>
      <c r="CV125" s="35" t="s">
        <v>193</v>
      </c>
      <c r="CW125" s="35" t="s">
        <v>193</v>
      </c>
      <c r="CX125" s="35" t="s">
        <v>193</v>
      </c>
      <c r="CY125" s="35" t="s">
        <v>193</v>
      </c>
      <c r="CZ125" s="35" t="s">
        <v>193</v>
      </c>
      <c r="DA125" s="35" t="s">
        <v>193</v>
      </c>
      <c r="DB125" s="35" t="s">
        <v>193</v>
      </c>
      <c r="DC125" s="35" t="s">
        <v>193</v>
      </c>
      <c r="DD125" s="35" t="s">
        <v>193</v>
      </c>
      <c r="DE125" s="35" t="s">
        <v>193</v>
      </c>
      <c r="DF125" s="35" t="s">
        <v>193</v>
      </c>
      <c r="DG125" s="35" t="s">
        <v>193</v>
      </c>
      <c r="DH125" s="35" t="s">
        <v>193</v>
      </c>
    </row>
    <row r="126" spans="1:112" ht="18.75" hidden="1">
      <c r="A126" s="28" t="s">
        <v>177</v>
      </c>
      <c r="B126" s="33" t="s">
        <v>201</v>
      </c>
      <c r="C126" s="34" t="s">
        <v>201</v>
      </c>
      <c r="D126" s="35"/>
      <c r="E126" s="35" t="s">
        <v>193</v>
      </c>
      <c r="F126" s="35" t="s">
        <v>193</v>
      </c>
      <c r="G126" s="35"/>
      <c r="H126" s="35"/>
      <c r="I126" s="35"/>
      <c r="J126" s="35"/>
      <c r="K126" s="35"/>
      <c r="L126" s="35"/>
      <c r="M126" s="35" t="s">
        <v>193</v>
      </c>
      <c r="N126" s="35" t="s">
        <v>193</v>
      </c>
      <c r="O126" s="35"/>
      <c r="P126" s="35"/>
      <c r="Q126" s="35"/>
      <c r="R126" s="35"/>
      <c r="S126" s="35"/>
      <c r="T126" s="35"/>
      <c r="U126" s="35" t="s">
        <v>193</v>
      </c>
      <c r="V126" s="35" t="s">
        <v>193</v>
      </c>
      <c r="W126" s="35"/>
      <c r="X126" s="35"/>
      <c r="Y126" s="35"/>
      <c r="Z126" s="35"/>
      <c r="AA126" s="35"/>
      <c r="AB126" s="35"/>
      <c r="AC126" s="35" t="s">
        <v>193</v>
      </c>
      <c r="AD126" s="35" t="s">
        <v>193</v>
      </c>
      <c r="AE126" s="35"/>
      <c r="AF126" s="35"/>
      <c r="AG126" s="35"/>
      <c r="AH126" s="35"/>
      <c r="AI126" s="35"/>
      <c r="AJ126" s="35"/>
      <c r="AK126" s="35"/>
      <c r="AL126" s="35"/>
      <c r="AM126" s="35" t="s">
        <v>193</v>
      </c>
      <c r="AN126" s="35" t="s">
        <v>193</v>
      </c>
      <c r="AO126" s="35" t="s">
        <v>193</v>
      </c>
      <c r="AP126" s="35" t="s">
        <v>193</v>
      </c>
      <c r="AQ126" s="35" t="s">
        <v>193</v>
      </c>
      <c r="AR126" s="35" t="s">
        <v>193</v>
      </c>
      <c r="AS126" s="35" t="s">
        <v>193</v>
      </c>
      <c r="AT126" s="35" t="s">
        <v>193</v>
      </c>
      <c r="AU126" s="35" t="s">
        <v>193</v>
      </c>
      <c r="AV126" s="35" t="s">
        <v>193</v>
      </c>
      <c r="AW126" s="35"/>
      <c r="AX126" s="35"/>
      <c r="AY126" s="35"/>
      <c r="AZ126" s="35"/>
      <c r="BA126" s="35"/>
      <c r="BB126" s="35"/>
      <c r="BC126" s="35"/>
      <c r="BD126" s="35"/>
      <c r="BE126" s="35" t="s">
        <v>193</v>
      </c>
      <c r="BF126" s="35" t="s">
        <v>193</v>
      </c>
      <c r="BG126" s="35"/>
      <c r="BH126" s="35"/>
      <c r="BI126" s="35"/>
      <c r="BJ126" s="35"/>
      <c r="BK126" s="35"/>
      <c r="BL126" s="35"/>
      <c r="BM126" s="35"/>
      <c r="BN126" s="35"/>
      <c r="BO126" s="35"/>
      <c r="BP126" s="35"/>
      <c r="BQ126" s="35" t="s">
        <v>193</v>
      </c>
      <c r="BR126" s="35" t="s">
        <v>193</v>
      </c>
      <c r="BS126" s="35"/>
      <c r="BT126" s="35"/>
      <c r="BU126" s="35"/>
      <c r="BV126" s="35"/>
      <c r="BW126" s="35"/>
      <c r="BX126" s="35"/>
      <c r="BY126" s="35"/>
      <c r="BZ126" s="35"/>
      <c r="CA126" s="35"/>
      <c r="CB126" s="35"/>
      <c r="CC126" s="35" t="s">
        <v>193</v>
      </c>
      <c r="CD126" s="35" t="s">
        <v>193</v>
      </c>
      <c r="CE126" s="35"/>
      <c r="CF126" s="35"/>
      <c r="CG126" s="35"/>
      <c r="CH126" s="35"/>
      <c r="CI126" s="35"/>
      <c r="CJ126" s="35"/>
      <c r="CK126" s="35" t="s">
        <v>193</v>
      </c>
      <c r="CL126" s="35" t="s">
        <v>193</v>
      </c>
      <c r="CM126" s="35" t="s">
        <v>193</v>
      </c>
      <c r="CN126" s="35" t="s">
        <v>193</v>
      </c>
      <c r="CO126" s="35" t="s">
        <v>193</v>
      </c>
      <c r="CP126" s="35" t="s">
        <v>193</v>
      </c>
      <c r="CQ126" s="35" t="s">
        <v>193</v>
      </c>
      <c r="CR126" s="35" t="s">
        <v>193</v>
      </c>
      <c r="CS126" s="35" t="s">
        <v>193</v>
      </c>
      <c r="CT126" s="35" t="s">
        <v>193</v>
      </c>
      <c r="CU126" s="35" t="s">
        <v>193</v>
      </c>
      <c r="CV126" s="35" t="s">
        <v>193</v>
      </c>
      <c r="CW126" s="35" t="s">
        <v>193</v>
      </c>
      <c r="CX126" s="35" t="s">
        <v>193</v>
      </c>
      <c r="CY126" s="35" t="s">
        <v>193</v>
      </c>
      <c r="CZ126" s="35" t="s">
        <v>193</v>
      </c>
      <c r="DA126" s="35" t="s">
        <v>193</v>
      </c>
      <c r="DB126" s="35" t="s">
        <v>193</v>
      </c>
      <c r="DC126" s="35" t="s">
        <v>193</v>
      </c>
      <c r="DD126" s="35" t="s">
        <v>193</v>
      </c>
      <c r="DE126" s="35" t="s">
        <v>193</v>
      </c>
      <c r="DF126" s="35" t="s">
        <v>193</v>
      </c>
      <c r="DG126" s="35" t="s">
        <v>193</v>
      </c>
      <c r="DH126" s="35" t="s">
        <v>193</v>
      </c>
    </row>
    <row r="127" spans="1:112" ht="56.25">
      <c r="A127" s="21"/>
      <c r="B127" s="33" t="s">
        <v>263</v>
      </c>
      <c r="C127" s="34" t="s">
        <v>264</v>
      </c>
      <c r="D127" s="35" t="s">
        <v>174</v>
      </c>
      <c r="E127" s="35">
        <v>0</v>
      </c>
      <c r="F127" s="35">
        <v>0</v>
      </c>
      <c r="G127" s="35">
        <v>0</v>
      </c>
      <c r="H127" s="35">
        <v>0</v>
      </c>
      <c r="I127" s="35">
        <v>0</v>
      </c>
      <c r="J127" s="35">
        <v>0</v>
      </c>
      <c r="K127" s="35">
        <v>0</v>
      </c>
      <c r="L127" s="35">
        <v>0</v>
      </c>
      <c r="M127" s="35">
        <v>0</v>
      </c>
      <c r="N127" s="35">
        <v>0</v>
      </c>
      <c r="O127" s="35">
        <v>0</v>
      </c>
      <c r="P127" s="35">
        <v>0</v>
      </c>
      <c r="Q127" s="35">
        <v>0</v>
      </c>
      <c r="R127" s="35">
        <v>0</v>
      </c>
      <c r="S127" s="35">
        <v>0</v>
      </c>
      <c r="T127" s="35">
        <v>0</v>
      </c>
      <c r="U127" s="35">
        <v>0</v>
      </c>
      <c r="V127" s="35">
        <v>0</v>
      </c>
      <c r="W127" s="35">
        <v>0</v>
      </c>
      <c r="X127" s="35">
        <v>0</v>
      </c>
      <c r="Y127" s="35">
        <v>0</v>
      </c>
      <c r="Z127" s="35">
        <v>0</v>
      </c>
      <c r="AA127" s="35">
        <v>0</v>
      </c>
      <c r="AB127" s="35">
        <v>0</v>
      </c>
      <c r="AC127" s="35">
        <v>0</v>
      </c>
      <c r="AD127" s="35">
        <v>0</v>
      </c>
      <c r="AE127" s="35">
        <v>0</v>
      </c>
      <c r="AF127" s="35">
        <v>0</v>
      </c>
      <c r="AG127" s="35">
        <v>0</v>
      </c>
      <c r="AH127" s="35">
        <v>0</v>
      </c>
      <c r="AI127" s="35">
        <v>0</v>
      </c>
      <c r="AJ127" s="35">
        <v>0</v>
      </c>
      <c r="AK127" s="35">
        <v>0</v>
      </c>
      <c r="AL127" s="35">
        <v>0</v>
      </c>
      <c r="AM127" s="35">
        <v>0</v>
      </c>
      <c r="AN127" s="35">
        <v>0</v>
      </c>
      <c r="AO127" s="35">
        <v>0</v>
      </c>
      <c r="AP127" s="35">
        <v>0</v>
      </c>
      <c r="AQ127" s="35">
        <v>0</v>
      </c>
      <c r="AR127" s="35">
        <v>0</v>
      </c>
      <c r="AS127" s="35">
        <v>0</v>
      </c>
      <c r="AT127" s="35">
        <v>0</v>
      </c>
      <c r="AU127" s="35">
        <v>0</v>
      </c>
      <c r="AV127" s="35">
        <v>0</v>
      </c>
      <c r="AW127" s="35">
        <v>0</v>
      </c>
      <c r="AX127" s="35">
        <v>0</v>
      </c>
      <c r="AY127" s="35">
        <v>0</v>
      </c>
      <c r="AZ127" s="35">
        <v>0</v>
      </c>
      <c r="BA127" s="35">
        <v>0</v>
      </c>
      <c r="BB127" s="35">
        <v>0</v>
      </c>
      <c r="BC127" s="35">
        <v>0</v>
      </c>
      <c r="BD127" s="35">
        <v>0</v>
      </c>
      <c r="BE127" s="35">
        <v>0</v>
      </c>
      <c r="BF127" s="35">
        <v>0</v>
      </c>
      <c r="BG127" s="35">
        <v>0</v>
      </c>
      <c r="BH127" s="35">
        <v>0</v>
      </c>
      <c r="BI127" s="35">
        <v>0</v>
      </c>
      <c r="BJ127" s="35">
        <v>0</v>
      </c>
      <c r="BK127" s="35">
        <v>0</v>
      </c>
      <c r="BL127" s="35">
        <v>0</v>
      </c>
      <c r="BM127" s="35">
        <v>0</v>
      </c>
      <c r="BN127" s="35">
        <v>0</v>
      </c>
      <c r="BO127" s="35">
        <v>0</v>
      </c>
      <c r="BP127" s="35">
        <v>0</v>
      </c>
      <c r="BQ127" s="35">
        <v>0</v>
      </c>
      <c r="BR127" s="35">
        <v>0</v>
      </c>
      <c r="BS127" s="35">
        <v>0</v>
      </c>
      <c r="BT127" s="35">
        <v>0</v>
      </c>
      <c r="BU127" s="35">
        <v>0</v>
      </c>
      <c r="BV127" s="35">
        <v>0</v>
      </c>
      <c r="BW127" s="35">
        <v>0</v>
      </c>
      <c r="BX127" s="35">
        <v>0</v>
      </c>
      <c r="BY127" s="35">
        <v>0</v>
      </c>
      <c r="BZ127" s="35">
        <v>0</v>
      </c>
      <c r="CA127" s="35">
        <v>0</v>
      </c>
      <c r="CB127" s="35">
        <v>0</v>
      </c>
      <c r="CC127" s="35">
        <v>0</v>
      </c>
      <c r="CD127" s="35">
        <v>0</v>
      </c>
      <c r="CE127" s="35">
        <v>0</v>
      </c>
      <c r="CF127" s="35">
        <v>0</v>
      </c>
      <c r="CG127" s="35">
        <v>0</v>
      </c>
      <c r="CH127" s="35">
        <v>0</v>
      </c>
      <c r="CI127" s="35">
        <v>0</v>
      </c>
      <c r="CJ127" s="35">
        <v>0</v>
      </c>
      <c r="CK127" s="35" t="s">
        <v>193</v>
      </c>
      <c r="CL127" s="35" t="s">
        <v>193</v>
      </c>
      <c r="CM127" s="35">
        <v>0</v>
      </c>
      <c r="CN127" s="35">
        <v>0</v>
      </c>
      <c r="CO127" s="35">
        <v>0</v>
      </c>
      <c r="CP127" s="35">
        <v>0</v>
      </c>
      <c r="CQ127" s="35" t="s">
        <v>193</v>
      </c>
      <c r="CR127" s="35" t="s">
        <v>193</v>
      </c>
      <c r="CS127" s="35" t="s">
        <v>193</v>
      </c>
      <c r="CT127" s="35" t="s">
        <v>193</v>
      </c>
      <c r="CU127" s="35" t="s">
        <v>193</v>
      </c>
      <c r="CV127" s="35" t="s">
        <v>193</v>
      </c>
      <c r="CW127" s="35">
        <v>0</v>
      </c>
      <c r="CX127" s="35">
        <v>0</v>
      </c>
      <c r="CY127" s="35">
        <v>0</v>
      </c>
      <c r="CZ127" s="35">
        <v>0</v>
      </c>
      <c r="DA127" s="35">
        <v>0</v>
      </c>
      <c r="DB127" s="35">
        <v>0</v>
      </c>
      <c r="DC127" s="35">
        <v>0</v>
      </c>
      <c r="DD127" s="35">
        <v>0</v>
      </c>
      <c r="DE127" s="35">
        <v>0</v>
      </c>
      <c r="DF127" s="35">
        <v>0</v>
      </c>
      <c r="DG127" s="35">
        <v>0</v>
      </c>
      <c r="DH127" s="35">
        <v>0</v>
      </c>
    </row>
    <row r="128" spans="1:112" ht="18.75" hidden="1">
      <c r="A128" s="28" t="s">
        <v>177</v>
      </c>
      <c r="B128" s="33" t="s">
        <v>263</v>
      </c>
      <c r="C128" s="42" t="s">
        <v>200</v>
      </c>
      <c r="D128" s="35"/>
      <c r="E128" s="35" t="s">
        <v>193</v>
      </c>
      <c r="F128" s="35" t="s">
        <v>193</v>
      </c>
      <c r="G128" s="35"/>
      <c r="H128" s="35"/>
      <c r="I128" s="35"/>
      <c r="J128" s="35"/>
      <c r="K128" s="35"/>
      <c r="L128" s="35"/>
      <c r="M128" s="35" t="s">
        <v>193</v>
      </c>
      <c r="N128" s="35" t="s">
        <v>193</v>
      </c>
      <c r="O128" s="35"/>
      <c r="P128" s="35"/>
      <c r="Q128" s="35"/>
      <c r="R128" s="35"/>
      <c r="S128" s="35"/>
      <c r="T128" s="35"/>
      <c r="U128" s="35" t="s">
        <v>193</v>
      </c>
      <c r="V128" s="35" t="s">
        <v>193</v>
      </c>
      <c r="W128" s="35"/>
      <c r="X128" s="35"/>
      <c r="Y128" s="35"/>
      <c r="Z128" s="35"/>
      <c r="AA128" s="35"/>
      <c r="AB128" s="35"/>
      <c r="AC128" s="35" t="s">
        <v>193</v>
      </c>
      <c r="AD128" s="35" t="s">
        <v>193</v>
      </c>
      <c r="AE128" s="35"/>
      <c r="AF128" s="35"/>
      <c r="AG128" s="35"/>
      <c r="AH128" s="35"/>
      <c r="AI128" s="35"/>
      <c r="AJ128" s="35"/>
      <c r="AK128" s="35"/>
      <c r="AL128" s="35"/>
      <c r="AM128" s="35" t="s">
        <v>193</v>
      </c>
      <c r="AN128" s="35" t="s">
        <v>193</v>
      </c>
      <c r="AO128" s="35" t="s">
        <v>193</v>
      </c>
      <c r="AP128" s="35" t="s">
        <v>193</v>
      </c>
      <c r="AQ128" s="35" t="s">
        <v>193</v>
      </c>
      <c r="AR128" s="35" t="s">
        <v>193</v>
      </c>
      <c r="AS128" s="35" t="s">
        <v>193</v>
      </c>
      <c r="AT128" s="35" t="s">
        <v>193</v>
      </c>
      <c r="AU128" s="35" t="s">
        <v>193</v>
      </c>
      <c r="AV128" s="35" t="s">
        <v>193</v>
      </c>
      <c r="AW128" s="35"/>
      <c r="AX128" s="35"/>
      <c r="AY128" s="35"/>
      <c r="AZ128" s="35"/>
      <c r="BA128" s="35"/>
      <c r="BB128" s="35"/>
      <c r="BC128" s="35"/>
      <c r="BD128" s="35"/>
      <c r="BE128" s="35" t="s">
        <v>193</v>
      </c>
      <c r="BF128" s="35" t="s">
        <v>193</v>
      </c>
      <c r="BG128" s="35"/>
      <c r="BH128" s="35"/>
      <c r="BI128" s="35"/>
      <c r="BJ128" s="35"/>
      <c r="BK128" s="35"/>
      <c r="BL128" s="35"/>
      <c r="BM128" s="35"/>
      <c r="BN128" s="35"/>
      <c r="BO128" s="35"/>
      <c r="BP128" s="35"/>
      <c r="BQ128" s="35" t="s">
        <v>193</v>
      </c>
      <c r="BR128" s="35" t="s">
        <v>193</v>
      </c>
      <c r="BS128" s="35"/>
      <c r="BT128" s="35"/>
      <c r="BU128" s="35"/>
      <c r="BV128" s="35"/>
      <c r="BW128" s="35"/>
      <c r="BX128" s="35"/>
      <c r="BY128" s="35"/>
      <c r="BZ128" s="35"/>
      <c r="CA128" s="35"/>
      <c r="CB128" s="35"/>
      <c r="CC128" s="35" t="s">
        <v>193</v>
      </c>
      <c r="CD128" s="35" t="s">
        <v>193</v>
      </c>
      <c r="CE128" s="35"/>
      <c r="CF128" s="35"/>
      <c r="CG128" s="35"/>
      <c r="CH128" s="35"/>
      <c r="CI128" s="35"/>
      <c r="CJ128" s="35"/>
      <c r="CK128" s="35" t="s">
        <v>193</v>
      </c>
      <c r="CL128" s="35" t="s">
        <v>193</v>
      </c>
      <c r="CM128" s="35" t="s">
        <v>193</v>
      </c>
      <c r="CN128" s="35" t="s">
        <v>193</v>
      </c>
      <c r="CO128" s="35" t="s">
        <v>193</v>
      </c>
      <c r="CP128" s="35" t="s">
        <v>193</v>
      </c>
      <c r="CQ128" s="35" t="s">
        <v>193</v>
      </c>
      <c r="CR128" s="35" t="s">
        <v>193</v>
      </c>
      <c r="CS128" s="35" t="s">
        <v>193</v>
      </c>
      <c r="CT128" s="35" t="s">
        <v>193</v>
      </c>
      <c r="CU128" s="35" t="s">
        <v>193</v>
      </c>
      <c r="CV128" s="35" t="s">
        <v>193</v>
      </c>
      <c r="CW128" s="35" t="s">
        <v>193</v>
      </c>
      <c r="CX128" s="35" t="s">
        <v>193</v>
      </c>
      <c r="CY128" s="35" t="s">
        <v>193</v>
      </c>
      <c r="CZ128" s="35" t="s">
        <v>193</v>
      </c>
      <c r="DA128" s="35" t="s">
        <v>193</v>
      </c>
      <c r="DB128" s="35" t="s">
        <v>193</v>
      </c>
      <c r="DC128" s="35" t="s">
        <v>193</v>
      </c>
      <c r="DD128" s="35" t="s">
        <v>193</v>
      </c>
      <c r="DE128" s="35" t="s">
        <v>193</v>
      </c>
      <c r="DF128" s="35" t="s">
        <v>193</v>
      </c>
      <c r="DG128" s="35" t="s">
        <v>193</v>
      </c>
      <c r="DH128" s="35" t="s">
        <v>193</v>
      </c>
    </row>
    <row r="129" spans="1:112" ht="18.75" hidden="1">
      <c r="A129" s="28" t="s">
        <v>177</v>
      </c>
      <c r="B129" s="33" t="s">
        <v>263</v>
      </c>
      <c r="C129" s="42" t="s">
        <v>200</v>
      </c>
      <c r="D129" s="35"/>
      <c r="E129" s="35" t="s">
        <v>193</v>
      </c>
      <c r="F129" s="35" t="s">
        <v>193</v>
      </c>
      <c r="G129" s="35"/>
      <c r="H129" s="35"/>
      <c r="I129" s="35"/>
      <c r="J129" s="35"/>
      <c r="K129" s="35"/>
      <c r="L129" s="35"/>
      <c r="M129" s="35" t="s">
        <v>193</v>
      </c>
      <c r="N129" s="35" t="s">
        <v>193</v>
      </c>
      <c r="O129" s="35"/>
      <c r="P129" s="35"/>
      <c r="Q129" s="35"/>
      <c r="R129" s="35"/>
      <c r="S129" s="35"/>
      <c r="T129" s="35"/>
      <c r="U129" s="35" t="s">
        <v>193</v>
      </c>
      <c r="V129" s="35" t="s">
        <v>193</v>
      </c>
      <c r="W129" s="35"/>
      <c r="X129" s="35"/>
      <c r="Y129" s="35"/>
      <c r="Z129" s="35"/>
      <c r="AA129" s="35"/>
      <c r="AB129" s="35"/>
      <c r="AC129" s="35" t="s">
        <v>193</v>
      </c>
      <c r="AD129" s="35" t="s">
        <v>193</v>
      </c>
      <c r="AE129" s="35"/>
      <c r="AF129" s="35"/>
      <c r="AG129" s="35"/>
      <c r="AH129" s="35"/>
      <c r="AI129" s="35"/>
      <c r="AJ129" s="35"/>
      <c r="AK129" s="35"/>
      <c r="AL129" s="35"/>
      <c r="AM129" s="35" t="s">
        <v>193</v>
      </c>
      <c r="AN129" s="35" t="s">
        <v>193</v>
      </c>
      <c r="AO129" s="35" t="s">
        <v>193</v>
      </c>
      <c r="AP129" s="35" t="s">
        <v>193</v>
      </c>
      <c r="AQ129" s="35" t="s">
        <v>193</v>
      </c>
      <c r="AR129" s="35" t="s">
        <v>193</v>
      </c>
      <c r="AS129" s="35" t="s">
        <v>193</v>
      </c>
      <c r="AT129" s="35" t="s">
        <v>193</v>
      </c>
      <c r="AU129" s="35" t="s">
        <v>193</v>
      </c>
      <c r="AV129" s="35" t="s">
        <v>193</v>
      </c>
      <c r="AW129" s="35"/>
      <c r="AX129" s="35"/>
      <c r="AY129" s="35"/>
      <c r="AZ129" s="35"/>
      <c r="BA129" s="35"/>
      <c r="BB129" s="35"/>
      <c r="BC129" s="35"/>
      <c r="BD129" s="35"/>
      <c r="BE129" s="35" t="s">
        <v>193</v>
      </c>
      <c r="BF129" s="35" t="s">
        <v>193</v>
      </c>
      <c r="BG129" s="35"/>
      <c r="BH129" s="35"/>
      <c r="BI129" s="35"/>
      <c r="BJ129" s="35"/>
      <c r="BK129" s="35"/>
      <c r="BL129" s="35"/>
      <c r="BM129" s="35"/>
      <c r="BN129" s="35"/>
      <c r="BO129" s="35"/>
      <c r="BP129" s="35"/>
      <c r="BQ129" s="35" t="s">
        <v>193</v>
      </c>
      <c r="BR129" s="35" t="s">
        <v>193</v>
      </c>
      <c r="BS129" s="35"/>
      <c r="BT129" s="35"/>
      <c r="BU129" s="35"/>
      <c r="BV129" s="35"/>
      <c r="BW129" s="35"/>
      <c r="BX129" s="35"/>
      <c r="BY129" s="35"/>
      <c r="BZ129" s="35"/>
      <c r="CA129" s="35"/>
      <c r="CB129" s="35"/>
      <c r="CC129" s="35" t="s">
        <v>193</v>
      </c>
      <c r="CD129" s="35" t="s">
        <v>193</v>
      </c>
      <c r="CE129" s="35"/>
      <c r="CF129" s="35"/>
      <c r="CG129" s="35"/>
      <c r="CH129" s="35"/>
      <c r="CI129" s="35"/>
      <c r="CJ129" s="35"/>
      <c r="CK129" s="35" t="s">
        <v>193</v>
      </c>
      <c r="CL129" s="35" t="s">
        <v>193</v>
      </c>
      <c r="CM129" s="35" t="s">
        <v>193</v>
      </c>
      <c r="CN129" s="35" t="s">
        <v>193</v>
      </c>
      <c r="CO129" s="35" t="s">
        <v>193</v>
      </c>
      <c r="CP129" s="35" t="s">
        <v>193</v>
      </c>
      <c r="CQ129" s="35" t="s">
        <v>193</v>
      </c>
      <c r="CR129" s="35" t="s">
        <v>193</v>
      </c>
      <c r="CS129" s="35" t="s">
        <v>193</v>
      </c>
      <c r="CT129" s="35" t="s">
        <v>193</v>
      </c>
      <c r="CU129" s="35" t="s">
        <v>193</v>
      </c>
      <c r="CV129" s="35" t="s">
        <v>193</v>
      </c>
      <c r="CW129" s="35" t="s">
        <v>193</v>
      </c>
      <c r="CX129" s="35" t="s">
        <v>193</v>
      </c>
      <c r="CY129" s="35" t="s">
        <v>193</v>
      </c>
      <c r="CZ129" s="35" t="s">
        <v>193</v>
      </c>
      <c r="DA129" s="35" t="s">
        <v>193</v>
      </c>
      <c r="DB129" s="35" t="s">
        <v>193</v>
      </c>
      <c r="DC129" s="35" t="s">
        <v>193</v>
      </c>
      <c r="DD129" s="35" t="s">
        <v>193</v>
      </c>
      <c r="DE129" s="35" t="s">
        <v>193</v>
      </c>
      <c r="DF129" s="35" t="s">
        <v>193</v>
      </c>
      <c r="DG129" s="35" t="s">
        <v>193</v>
      </c>
      <c r="DH129" s="35" t="s">
        <v>193</v>
      </c>
    </row>
    <row r="130" spans="1:112" ht="18.75" hidden="1">
      <c r="A130" s="28" t="s">
        <v>177</v>
      </c>
      <c r="B130" s="33" t="s">
        <v>201</v>
      </c>
      <c r="C130" s="34" t="s">
        <v>201</v>
      </c>
      <c r="D130" s="35"/>
      <c r="E130" s="35" t="s">
        <v>193</v>
      </c>
      <c r="F130" s="35" t="s">
        <v>193</v>
      </c>
      <c r="G130" s="35"/>
      <c r="H130" s="35"/>
      <c r="I130" s="35"/>
      <c r="J130" s="35"/>
      <c r="K130" s="35"/>
      <c r="L130" s="35"/>
      <c r="M130" s="35" t="s">
        <v>193</v>
      </c>
      <c r="N130" s="35" t="s">
        <v>193</v>
      </c>
      <c r="O130" s="35"/>
      <c r="P130" s="35"/>
      <c r="Q130" s="35"/>
      <c r="R130" s="35"/>
      <c r="S130" s="35"/>
      <c r="T130" s="35"/>
      <c r="U130" s="35" t="s">
        <v>193</v>
      </c>
      <c r="V130" s="35" t="s">
        <v>193</v>
      </c>
      <c r="W130" s="35"/>
      <c r="X130" s="35"/>
      <c r="Y130" s="35"/>
      <c r="Z130" s="35"/>
      <c r="AA130" s="35"/>
      <c r="AB130" s="35"/>
      <c r="AC130" s="35" t="s">
        <v>193</v>
      </c>
      <c r="AD130" s="35" t="s">
        <v>193</v>
      </c>
      <c r="AE130" s="35"/>
      <c r="AF130" s="35"/>
      <c r="AG130" s="35"/>
      <c r="AH130" s="35"/>
      <c r="AI130" s="35"/>
      <c r="AJ130" s="35"/>
      <c r="AK130" s="35"/>
      <c r="AL130" s="35"/>
      <c r="AM130" s="35" t="s">
        <v>193</v>
      </c>
      <c r="AN130" s="35" t="s">
        <v>193</v>
      </c>
      <c r="AO130" s="35" t="s">
        <v>193</v>
      </c>
      <c r="AP130" s="35" t="s">
        <v>193</v>
      </c>
      <c r="AQ130" s="35" t="s">
        <v>193</v>
      </c>
      <c r="AR130" s="35" t="s">
        <v>193</v>
      </c>
      <c r="AS130" s="35" t="s">
        <v>193</v>
      </c>
      <c r="AT130" s="35" t="s">
        <v>193</v>
      </c>
      <c r="AU130" s="35" t="s">
        <v>193</v>
      </c>
      <c r="AV130" s="35" t="s">
        <v>193</v>
      </c>
      <c r="AW130" s="35"/>
      <c r="AX130" s="35"/>
      <c r="AY130" s="35"/>
      <c r="AZ130" s="35"/>
      <c r="BA130" s="35"/>
      <c r="BB130" s="35"/>
      <c r="BC130" s="35"/>
      <c r="BD130" s="35"/>
      <c r="BE130" s="35" t="s">
        <v>193</v>
      </c>
      <c r="BF130" s="35" t="s">
        <v>193</v>
      </c>
      <c r="BG130" s="35"/>
      <c r="BH130" s="35"/>
      <c r="BI130" s="35"/>
      <c r="BJ130" s="35"/>
      <c r="BK130" s="35"/>
      <c r="BL130" s="35"/>
      <c r="BM130" s="35"/>
      <c r="BN130" s="35"/>
      <c r="BO130" s="35"/>
      <c r="BP130" s="35"/>
      <c r="BQ130" s="35" t="s">
        <v>193</v>
      </c>
      <c r="BR130" s="35" t="s">
        <v>193</v>
      </c>
      <c r="BS130" s="35"/>
      <c r="BT130" s="35"/>
      <c r="BU130" s="35"/>
      <c r="BV130" s="35"/>
      <c r="BW130" s="35"/>
      <c r="BX130" s="35"/>
      <c r="BY130" s="35"/>
      <c r="BZ130" s="35"/>
      <c r="CA130" s="35"/>
      <c r="CB130" s="35"/>
      <c r="CC130" s="35" t="s">
        <v>193</v>
      </c>
      <c r="CD130" s="35" t="s">
        <v>193</v>
      </c>
      <c r="CE130" s="35"/>
      <c r="CF130" s="35"/>
      <c r="CG130" s="35"/>
      <c r="CH130" s="35"/>
      <c r="CI130" s="35"/>
      <c r="CJ130" s="35"/>
      <c r="CK130" s="35" t="s">
        <v>193</v>
      </c>
      <c r="CL130" s="35" t="s">
        <v>193</v>
      </c>
      <c r="CM130" s="35" t="s">
        <v>193</v>
      </c>
      <c r="CN130" s="35" t="s">
        <v>193</v>
      </c>
      <c r="CO130" s="35" t="s">
        <v>193</v>
      </c>
      <c r="CP130" s="35" t="s">
        <v>193</v>
      </c>
      <c r="CQ130" s="35" t="s">
        <v>193</v>
      </c>
      <c r="CR130" s="35" t="s">
        <v>193</v>
      </c>
      <c r="CS130" s="35" t="s">
        <v>193</v>
      </c>
      <c r="CT130" s="35" t="s">
        <v>193</v>
      </c>
      <c r="CU130" s="35" t="s">
        <v>193</v>
      </c>
      <c r="CV130" s="35" t="s">
        <v>193</v>
      </c>
      <c r="CW130" s="35" t="s">
        <v>193</v>
      </c>
      <c r="CX130" s="35" t="s">
        <v>193</v>
      </c>
      <c r="CY130" s="35" t="s">
        <v>193</v>
      </c>
      <c r="CZ130" s="35" t="s">
        <v>193</v>
      </c>
      <c r="DA130" s="35" t="s">
        <v>193</v>
      </c>
      <c r="DB130" s="35" t="s">
        <v>193</v>
      </c>
      <c r="DC130" s="35" t="s">
        <v>193</v>
      </c>
      <c r="DD130" s="35" t="s">
        <v>193</v>
      </c>
      <c r="DE130" s="35" t="s">
        <v>193</v>
      </c>
      <c r="DF130" s="35" t="s">
        <v>193</v>
      </c>
      <c r="DG130" s="35" t="s">
        <v>193</v>
      </c>
      <c r="DH130" s="35" t="s">
        <v>193</v>
      </c>
    </row>
    <row r="131" spans="1:112" ht="75">
      <c r="A131" s="21"/>
      <c r="B131" s="33" t="s">
        <v>265</v>
      </c>
      <c r="C131" s="34" t="s">
        <v>266</v>
      </c>
      <c r="D131" s="35" t="s">
        <v>174</v>
      </c>
      <c r="E131" s="35">
        <v>0</v>
      </c>
      <c r="F131" s="35">
        <v>0</v>
      </c>
      <c r="G131" s="35">
        <v>0</v>
      </c>
      <c r="H131" s="35">
        <v>0</v>
      </c>
      <c r="I131" s="35">
        <v>0</v>
      </c>
      <c r="J131" s="35">
        <v>0</v>
      </c>
      <c r="K131" s="35">
        <v>0</v>
      </c>
      <c r="L131" s="35">
        <v>0</v>
      </c>
      <c r="M131" s="35">
        <v>0</v>
      </c>
      <c r="N131" s="35">
        <v>0</v>
      </c>
      <c r="O131" s="35">
        <v>0</v>
      </c>
      <c r="P131" s="35">
        <v>0</v>
      </c>
      <c r="Q131" s="35">
        <v>0</v>
      </c>
      <c r="R131" s="35">
        <v>0</v>
      </c>
      <c r="S131" s="35">
        <v>0</v>
      </c>
      <c r="T131" s="35">
        <v>0</v>
      </c>
      <c r="U131" s="35">
        <v>0</v>
      </c>
      <c r="V131" s="35">
        <v>0</v>
      </c>
      <c r="W131" s="35">
        <v>0</v>
      </c>
      <c r="X131" s="35">
        <v>0</v>
      </c>
      <c r="Y131" s="35">
        <v>0</v>
      </c>
      <c r="Z131" s="35">
        <v>0</v>
      </c>
      <c r="AA131" s="35">
        <v>0</v>
      </c>
      <c r="AB131" s="35">
        <v>0</v>
      </c>
      <c r="AC131" s="35">
        <v>0</v>
      </c>
      <c r="AD131" s="35">
        <v>0</v>
      </c>
      <c r="AE131" s="35">
        <v>0</v>
      </c>
      <c r="AF131" s="35">
        <v>0</v>
      </c>
      <c r="AG131" s="35">
        <v>0</v>
      </c>
      <c r="AH131" s="35">
        <v>0</v>
      </c>
      <c r="AI131" s="35">
        <v>0</v>
      </c>
      <c r="AJ131" s="35">
        <v>0</v>
      </c>
      <c r="AK131" s="35">
        <v>0</v>
      </c>
      <c r="AL131" s="35">
        <v>0</v>
      </c>
      <c r="AM131" s="35">
        <v>0</v>
      </c>
      <c r="AN131" s="35">
        <v>0</v>
      </c>
      <c r="AO131" s="35">
        <v>0</v>
      </c>
      <c r="AP131" s="35">
        <v>0</v>
      </c>
      <c r="AQ131" s="35">
        <v>0</v>
      </c>
      <c r="AR131" s="35">
        <v>0</v>
      </c>
      <c r="AS131" s="35">
        <v>0</v>
      </c>
      <c r="AT131" s="35">
        <v>0</v>
      </c>
      <c r="AU131" s="35">
        <v>0</v>
      </c>
      <c r="AV131" s="35">
        <v>0</v>
      </c>
      <c r="AW131" s="35">
        <v>0</v>
      </c>
      <c r="AX131" s="35">
        <v>0</v>
      </c>
      <c r="AY131" s="35">
        <v>0</v>
      </c>
      <c r="AZ131" s="35">
        <v>0</v>
      </c>
      <c r="BA131" s="35">
        <v>0</v>
      </c>
      <c r="BB131" s="35">
        <v>0</v>
      </c>
      <c r="BC131" s="35">
        <v>0</v>
      </c>
      <c r="BD131" s="35">
        <v>0</v>
      </c>
      <c r="BE131" s="35">
        <v>0</v>
      </c>
      <c r="BF131" s="35">
        <v>0</v>
      </c>
      <c r="BG131" s="35">
        <v>0</v>
      </c>
      <c r="BH131" s="35">
        <v>0</v>
      </c>
      <c r="BI131" s="35">
        <v>0</v>
      </c>
      <c r="BJ131" s="35">
        <v>0</v>
      </c>
      <c r="BK131" s="35">
        <v>0</v>
      </c>
      <c r="BL131" s="35">
        <v>0</v>
      </c>
      <c r="BM131" s="35">
        <v>0</v>
      </c>
      <c r="BN131" s="35">
        <v>0</v>
      </c>
      <c r="BO131" s="35">
        <v>0</v>
      </c>
      <c r="BP131" s="35">
        <v>0</v>
      </c>
      <c r="BQ131" s="35">
        <v>0</v>
      </c>
      <c r="BR131" s="35">
        <v>0</v>
      </c>
      <c r="BS131" s="35">
        <v>0</v>
      </c>
      <c r="BT131" s="35">
        <v>0</v>
      </c>
      <c r="BU131" s="35">
        <v>0</v>
      </c>
      <c r="BV131" s="35">
        <v>0</v>
      </c>
      <c r="BW131" s="35">
        <v>0</v>
      </c>
      <c r="BX131" s="35">
        <v>0</v>
      </c>
      <c r="BY131" s="35">
        <v>0</v>
      </c>
      <c r="BZ131" s="35">
        <v>0</v>
      </c>
      <c r="CA131" s="35">
        <v>0</v>
      </c>
      <c r="CB131" s="35">
        <v>0</v>
      </c>
      <c r="CC131" s="35">
        <v>0</v>
      </c>
      <c r="CD131" s="35">
        <v>0</v>
      </c>
      <c r="CE131" s="35">
        <v>0</v>
      </c>
      <c r="CF131" s="35">
        <v>0</v>
      </c>
      <c r="CG131" s="35">
        <v>0</v>
      </c>
      <c r="CH131" s="35">
        <v>0</v>
      </c>
      <c r="CI131" s="35">
        <v>0</v>
      </c>
      <c r="CJ131" s="35">
        <v>0</v>
      </c>
      <c r="CK131" s="35" t="s">
        <v>193</v>
      </c>
      <c r="CL131" s="35" t="s">
        <v>193</v>
      </c>
      <c r="CM131" s="35">
        <v>0</v>
      </c>
      <c r="CN131" s="35">
        <v>0</v>
      </c>
      <c r="CO131" s="35">
        <v>0</v>
      </c>
      <c r="CP131" s="35">
        <v>0</v>
      </c>
      <c r="CQ131" s="35" t="s">
        <v>193</v>
      </c>
      <c r="CR131" s="35" t="s">
        <v>193</v>
      </c>
      <c r="CS131" s="35" t="s">
        <v>193</v>
      </c>
      <c r="CT131" s="35" t="s">
        <v>193</v>
      </c>
      <c r="CU131" s="35" t="s">
        <v>193</v>
      </c>
      <c r="CV131" s="35" t="s">
        <v>193</v>
      </c>
      <c r="CW131" s="35">
        <v>0</v>
      </c>
      <c r="CX131" s="35">
        <v>0</v>
      </c>
      <c r="CY131" s="35">
        <v>0</v>
      </c>
      <c r="CZ131" s="35">
        <v>0</v>
      </c>
      <c r="DA131" s="35">
        <v>0</v>
      </c>
      <c r="DB131" s="35">
        <v>0</v>
      </c>
      <c r="DC131" s="35">
        <v>0</v>
      </c>
      <c r="DD131" s="35">
        <v>0</v>
      </c>
      <c r="DE131" s="35">
        <v>0</v>
      </c>
      <c r="DF131" s="35">
        <v>0</v>
      </c>
      <c r="DG131" s="35">
        <v>0</v>
      </c>
      <c r="DH131" s="35">
        <v>0</v>
      </c>
    </row>
    <row r="132" spans="1:112" ht="18.75" hidden="1">
      <c r="A132" s="28" t="s">
        <v>177</v>
      </c>
      <c r="B132" s="33" t="s">
        <v>265</v>
      </c>
      <c r="C132" s="42" t="s">
        <v>200</v>
      </c>
      <c r="D132" s="35"/>
      <c r="E132" s="35" t="s">
        <v>193</v>
      </c>
      <c r="F132" s="35" t="s">
        <v>193</v>
      </c>
      <c r="G132" s="35"/>
      <c r="H132" s="35"/>
      <c r="I132" s="35"/>
      <c r="J132" s="35"/>
      <c r="K132" s="35"/>
      <c r="L132" s="35"/>
      <c r="M132" s="35" t="s">
        <v>193</v>
      </c>
      <c r="N132" s="35" t="s">
        <v>193</v>
      </c>
      <c r="O132" s="35"/>
      <c r="P132" s="35"/>
      <c r="Q132" s="35"/>
      <c r="R132" s="35"/>
      <c r="S132" s="35"/>
      <c r="T132" s="35"/>
      <c r="U132" s="35" t="s">
        <v>193</v>
      </c>
      <c r="V132" s="35" t="s">
        <v>193</v>
      </c>
      <c r="W132" s="35"/>
      <c r="X132" s="35"/>
      <c r="Y132" s="35"/>
      <c r="Z132" s="35"/>
      <c r="AA132" s="35"/>
      <c r="AB132" s="35"/>
      <c r="AC132" s="35" t="s">
        <v>193</v>
      </c>
      <c r="AD132" s="35" t="s">
        <v>193</v>
      </c>
      <c r="AE132" s="35"/>
      <c r="AF132" s="35"/>
      <c r="AG132" s="35"/>
      <c r="AH132" s="35"/>
      <c r="AI132" s="35"/>
      <c r="AJ132" s="35"/>
      <c r="AK132" s="35"/>
      <c r="AL132" s="35"/>
      <c r="AM132" s="35" t="s">
        <v>193</v>
      </c>
      <c r="AN132" s="35" t="s">
        <v>193</v>
      </c>
      <c r="AO132" s="35" t="s">
        <v>193</v>
      </c>
      <c r="AP132" s="35" t="s">
        <v>193</v>
      </c>
      <c r="AQ132" s="35" t="s">
        <v>193</v>
      </c>
      <c r="AR132" s="35" t="s">
        <v>193</v>
      </c>
      <c r="AS132" s="35" t="s">
        <v>193</v>
      </c>
      <c r="AT132" s="35" t="s">
        <v>193</v>
      </c>
      <c r="AU132" s="35" t="s">
        <v>193</v>
      </c>
      <c r="AV132" s="35" t="s">
        <v>193</v>
      </c>
      <c r="AW132" s="35"/>
      <c r="AX132" s="35"/>
      <c r="AY132" s="35"/>
      <c r="AZ132" s="35"/>
      <c r="BA132" s="35"/>
      <c r="BB132" s="35"/>
      <c r="BC132" s="35"/>
      <c r="BD132" s="35"/>
      <c r="BE132" s="35" t="s">
        <v>193</v>
      </c>
      <c r="BF132" s="35" t="s">
        <v>193</v>
      </c>
      <c r="BG132" s="35"/>
      <c r="BH132" s="35"/>
      <c r="BI132" s="35"/>
      <c r="BJ132" s="35"/>
      <c r="BK132" s="35"/>
      <c r="BL132" s="35"/>
      <c r="BM132" s="35"/>
      <c r="BN132" s="35"/>
      <c r="BO132" s="35"/>
      <c r="BP132" s="35"/>
      <c r="BQ132" s="35" t="s">
        <v>193</v>
      </c>
      <c r="BR132" s="35" t="s">
        <v>193</v>
      </c>
      <c r="BS132" s="35"/>
      <c r="BT132" s="35"/>
      <c r="BU132" s="35"/>
      <c r="BV132" s="35"/>
      <c r="BW132" s="35"/>
      <c r="BX132" s="35"/>
      <c r="BY132" s="35"/>
      <c r="BZ132" s="35"/>
      <c r="CA132" s="35"/>
      <c r="CB132" s="35"/>
      <c r="CC132" s="35" t="s">
        <v>193</v>
      </c>
      <c r="CD132" s="35" t="s">
        <v>193</v>
      </c>
      <c r="CE132" s="35"/>
      <c r="CF132" s="35"/>
      <c r="CG132" s="35"/>
      <c r="CH132" s="35"/>
      <c r="CI132" s="35"/>
      <c r="CJ132" s="35"/>
      <c r="CK132" s="35" t="s">
        <v>193</v>
      </c>
      <c r="CL132" s="35" t="s">
        <v>193</v>
      </c>
      <c r="CM132" s="35" t="s">
        <v>193</v>
      </c>
      <c r="CN132" s="35" t="s">
        <v>193</v>
      </c>
      <c r="CO132" s="35" t="s">
        <v>193</v>
      </c>
      <c r="CP132" s="35" t="s">
        <v>193</v>
      </c>
      <c r="CQ132" s="35" t="s">
        <v>193</v>
      </c>
      <c r="CR132" s="35" t="s">
        <v>193</v>
      </c>
      <c r="CS132" s="35" t="s">
        <v>193</v>
      </c>
      <c r="CT132" s="35" t="s">
        <v>193</v>
      </c>
      <c r="CU132" s="35" t="s">
        <v>193</v>
      </c>
      <c r="CV132" s="35" t="s">
        <v>193</v>
      </c>
      <c r="CW132" s="35" t="s">
        <v>193</v>
      </c>
      <c r="CX132" s="35" t="s">
        <v>193</v>
      </c>
      <c r="CY132" s="35" t="s">
        <v>193</v>
      </c>
      <c r="CZ132" s="35" t="s">
        <v>193</v>
      </c>
      <c r="DA132" s="35" t="s">
        <v>193</v>
      </c>
      <c r="DB132" s="35" t="s">
        <v>193</v>
      </c>
      <c r="DC132" s="35" t="s">
        <v>193</v>
      </c>
      <c r="DD132" s="35" t="s">
        <v>193</v>
      </c>
      <c r="DE132" s="35" t="s">
        <v>193</v>
      </c>
      <c r="DF132" s="35" t="s">
        <v>193</v>
      </c>
      <c r="DG132" s="35" t="s">
        <v>193</v>
      </c>
      <c r="DH132" s="35" t="s">
        <v>193</v>
      </c>
    </row>
    <row r="133" spans="1:112" ht="18.75" hidden="1">
      <c r="A133" s="28" t="s">
        <v>177</v>
      </c>
      <c r="B133" s="33" t="s">
        <v>265</v>
      </c>
      <c r="C133" s="42" t="s">
        <v>200</v>
      </c>
      <c r="D133" s="35"/>
      <c r="E133" s="35" t="s">
        <v>193</v>
      </c>
      <c r="F133" s="35" t="s">
        <v>193</v>
      </c>
      <c r="G133" s="35"/>
      <c r="H133" s="35"/>
      <c r="I133" s="35"/>
      <c r="J133" s="35"/>
      <c r="K133" s="35"/>
      <c r="L133" s="35"/>
      <c r="M133" s="35" t="s">
        <v>193</v>
      </c>
      <c r="N133" s="35" t="s">
        <v>193</v>
      </c>
      <c r="O133" s="35"/>
      <c r="P133" s="35"/>
      <c r="Q133" s="35"/>
      <c r="R133" s="35"/>
      <c r="S133" s="35"/>
      <c r="T133" s="35"/>
      <c r="U133" s="35" t="s">
        <v>193</v>
      </c>
      <c r="V133" s="35" t="s">
        <v>193</v>
      </c>
      <c r="W133" s="35"/>
      <c r="X133" s="35"/>
      <c r="Y133" s="35"/>
      <c r="Z133" s="35"/>
      <c r="AA133" s="35"/>
      <c r="AB133" s="35"/>
      <c r="AC133" s="35" t="s">
        <v>193</v>
      </c>
      <c r="AD133" s="35" t="s">
        <v>193</v>
      </c>
      <c r="AE133" s="35"/>
      <c r="AF133" s="35"/>
      <c r="AG133" s="35"/>
      <c r="AH133" s="35"/>
      <c r="AI133" s="35"/>
      <c r="AJ133" s="35"/>
      <c r="AK133" s="35"/>
      <c r="AL133" s="35"/>
      <c r="AM133" s="35" t="s">
        <v>193</v>
      </c>
      <c r="AN133" s="35" t="s">
        <v>193</v>
      </c>
      <c r="AO133" s="35" t="s">
        <v>193</v>
      </c>
      <c r="AP133" s="35" t="s">
        <v>193</v>
      </c>
      <c r="AQ133" s="35" t="s">
        <v>193</v>
      </c>
      <c r="AR133" s="35" t="s">
        <v>193</v>
      </c>
      <c r="AS133" s="35" t="s">
        <v>193</v>
      </c>
      <c r="AT133" s="35" t="s">
        <v>193</v>
      </c>
      <c r="AU133" s="35" t="s">
        <v>193</v>
      </c>
      <c r="AV133" s="35" t="s">
        <v>193</v>
      </c>
      <c r="AW133" s="35"/>
      <c r="AX133" s="35"/>
      <c r="AY133" s="35"/>
      <c r="AZ133" s="35"/>
      <c r="BA133" s="35"/>
      <c r="BB133" s="35"/>
      <c r="BC133" s="35"/>
      <c r="BD133" s="35"/>
      <c r="BE133" s="35" t="s">
        <v>193</v>
      </c>
      <c r="BF133" s="35" t="s">
        <v>193</v>
      </c>
      <c r="BG133" s="35"/>
      <c r="BH133" s="35"/>
      <c r="BI133" s="35"/>
      <c r="BJ133" s="35"/>
      <c r="BK133" s="35"/>
      <c r="BL133" s="35"/>
      <c r="BM133" s="35"/>
      <c r="BN133" s="35"/>
      <c r="BO133" s="35"/>
      <c r="BP133" s="35"/>
      <c r="BQ133" s="35" t="s">
        <v>193</v>
      </c>
      <c r="BR133" s="35" t="s">
        <v>193</v>
      </c>
      <c r="BS133" s="35"/>
      <c r="BT133" s="35"/>
      <c r="BU133" s="35"/>
      <c r="BV133" s="35"/>
      <c r="BW133" s="35"/>
      <c r="BX133" s="35"/>
      <c r="BY133" s="35"/>
      <c r="BZ133" s="35"/>
      <c r="CA133" s="35"/>
      <c r="CB133" s="35"/>
      <c r="CC133" s="35" t="s">
        <v>193</v>
      </c>
      <c r="CD133" s="35" t="s">
        <v>193</v>
      </c>
      <c r="CE133" s="35"/>
      <c r="CF133" s="35"/>
      <c r="CG133" s="35"/>
      <c r="CH133" s="35"/>
      <c r="CI133" s="35"/>
      <c r="CJ133" s="35"/>
      <c r="CK133" s="35" t="s">
        <v>193</v>
      </c>
      <c r="CL133" s="35" t="s">
        <v>193</v>
      </c>
      <c r="CM133" s="35" t="s">
        <v>193</v>
      </c>
      <c r="CN133" s="35" t="s">
        <v>193</v>
      </c>
      <c r="CO133" s="35" t="s">
        <v>193</v>
      </c>
      <c r="CP133" s="35" t="s">
        <v>193</v>
      </c>
      <c r="CQ133" s="35" t="s">
        <v>193</v>
      </c>
      <c r="CR133" s="35" t="s">
        <v>193</v>
      </c>
      <c r="CS133" s="35" t="s">
        <v>193</v>
      </c>
      <c r="CT133" s="35" t="s">
        <v>193</v>
      </c>
      <c r="CU133" s="35" t="s">
        <v>193</v>
      </c>
      <c r="CV133" s="35" t="s">
        <v>193</v>
      </c>
      <c r="CW133" s="35" t="s">
        <v>193</v>
      </c>
      <c r="CX133" s="35" t="s">
        <v>193</v>
      </c>
      <c r="CY133" s="35" t="s">
        <v>193</v>
      </c>
      <c r="CZ133" s="35" t="s">
        <v>193</v>
      </c>
      <c r="DA133" s="35" t="s">
        <v>193</v>
      </c>
      <c r="DB133" s="35" t="s">
        <v>193</v>
      </c>
      <c r="DC133" s="35" t="s">
        <v>193</v>
      </c>
      <c r="DD133" s="35" t="s">
        <v>193</v>
      </c>
      <c r="DE133" s="35" t="s">
        <v>193</v>
      </c>
      <c r="DF133" s="35" t="s">
        <v>193</v>
      </c>
      <c r="DG133" s="35" t="s">
        <v>193</v>
      </c>
      <c r="DH133" s="35" t="s">
        <v>193</v>
      </c>
    </row>
    <row r="134" spans="1:112" ht="18.75" hidden="1">
      <c r="A134" s="28" t="s">
        <v>177</v>
      </c>
      <c r="B134" s="33" t="s">
        <v>201</v>
      </c>
      <c r="C134" s="34" t="s">
        <v>201</v>
      </c>
      <c r="D134" s="35"/>
      <c r="E134" s="35" t="s">
        <v>193</v>
      </c>
      <c r="F134" s="35" t="s">
        <v>193</v>
      </c>
      <c r="G134" s="35"/>
      <c r="H134" s="35"/>
      <c r="I134" s="35"/>
      <c r="J134" s="35"/>
      <c r="K134" s="35"/>
      <c r="L134" s="35"/>
      <c r="M134" s="35" t="s">
        <v>193</v>
      </c>
      <c r="N134" s="35" t="s">
        <v>193</v>
      </c>
      <c r="O134" s="35"/>
      <c r="P134" s="35"/>
      <c r="Q134" s="35"/>
      <c r="R134" s="35"/>
      <c r="S134" s="35"/>
      <c r="T134" s="35"/>
      <c r="U134" s="35" t="s">
        <v>193</v>
      </c>
      <c r="V134" s="35" t="s">
        <v>193</v>
      </c>
      <c r="W134" s="35"/>
      <c r="X134" s="35"/>
      <c r="Y134" s="35"/>
      <c r="Z134" s="35"/>
      <c r="AA134" s="35"/>
      <c r="AB134" s="35"/>
      <c r="AC134" s="35" t="s">
        <v>193</v>
      </c>
      <c r="AD134" s="35" t="s">
        <v>193</v>
      </c>
      <c r="AE134" s="35"/>
      <c r="AF134" s="35"/>
      <c r="AG134" s="35"/>
      <c r="AH134" s="35"/>
      <c r="AI134" s="35"/>
      <c r="AJ134" s="35"/>
      <c r="AK134" s="35"/>
      <c r="AL134" s="35"/>
      <c r="AM134" s="35" t="s">
        <v>193</v>
      </c>
      <c r="AN134" s="35" t="s">
        <v>193</v>
      </c>
      <c r="AO134" s="35" t="s">
        <v>193</v>
      </c>
      <c r="AP134" s="35" t="s">
        <v>193</v>
      </c>
      <c r="AQ134" s="35" t="s">
        <v>193</v>
      </c>
      <c r="AR134" s="35" t="s">
        <v>193</v>
      </c>
      <c r="AS134" s="35" t="s">
        <v>193</v>
      </c>
      <c r="AT134" s="35" t="s">
        <v>193</v>
      </c>
      <c r="AU134" s="35" t="s">
        <v>193</v>
      </c>
      <c r="AV134" s="35" t="s">
        <v>193</v>
      </c>
      <c r="AW134" s="35"/>
      <c r="AX134" s="35"/>
      <c r="AY134" s="35"/>
      <c r="AZ134" s="35"/>
      <c r="BA134" s="35"/>
      <c r="BB134" s="35"/>
      <c r="BC134" s="35"/>
      <c r="BD134" s="35"/>
      <c r="BE134" s="35" t="s">
        <v>193</v>
      </c>
      <c r="BF134" s="35" t="s">
        <v>193</v>
      </c>
      <c r="BG134" s="35"/>
      <c r="BH134" s="35"/>
      <c r="BI134" s="35"/>
      <c r="BJ134" s="35"/>
      <c r="BK134" s="35"/>
      <c r="BL134" s="35"/>
      <c r="BM134" s="35"/>
      <c r="BN134" s="35"/>
      <c r="BO134" s="35"/>
      <c r="BP134" s="35"/>
      <c r="BQ134" s="35" t="s">
        <v>193</v>
      </c>
      <c r="BR134" s="35" t="s">
        <v>193</v>
      </c>
      <c r="BS134" s="35"/>
      <c r="BT134" s="35"/>
      <c r="BU134" s="35"/>
      <c r="BV134" s="35"/>
      <c r="BW134" s="35"/>
      <c r="BX134" s="35"/>
      <c r="BY134" s="35"/>
      <c r="BZ134" s="35"/>
      <c r="CA134" s="35"/>
      <c r="CB134" s="35"/>
      <c r="CC134" s="35" t="s">
        <v>193</v>
      </c>
      <c r="CD134" s="35" t="s">
        <v>193</v>
      </c>
      <c r="CE134" s="35"/>
      <c r="CF134" s="35"/>
      <c r="CG134" s="35"/>
      <c r="CH134" s="35"/>
      <c r="CI134" s="35"/>
      <c r="CJ134" s="35"/>
      <c r="CK134" s="35" t="s">
        <v>193</v>
      </c>
      <c r="CL134" s="35" t="s">
        <v>193</v>
      </c>
      <c r="CM134" s="35" t="s">
        <v>193</v>
      </c>
      <c r="CN134" s="35" t="s">
        <v>193</v>
      </c>
      <c r="CO134" s="35" t="s">
        <v>193</v>
      </c>
      <c r="CP134" s="35" t="s">
        <v>193</v>
      </c>
      <c r="CQ134" s="35" t="s">
        <v>193</v>
      </c>
      <c r="CR134" s="35" t="s">
        <v>193</v>
      </c>
      <c r="CS134" s="35" t="s">
        <v>193</v>
      </c>
      <c r="CT134" s="35" t="s">
        <v>193</v>
      </c>
      <c r="CU134" s="35" t="s">
        <v>193</v>
      </c>
      <c r="CV134" s="35" t="s">
        <v>193</v>
      </c>
      <c r="CW134" s="35" t="s">
        <v>193</v>
      </c>
      <c r="CX134" s="35" t="s">
        <v>193</v>
      </c>
      <c r="CY134" s="35" t="s">
        <v>193</v>
      </c>
      <c r="CZ134" s="35" t="s">
        <v>193</v>
      </c>
      <c r="DA134" s="35" t="s">
        <v>193</v>
      </c>
      <c r="DB134" s="35" t="s">
        <v>193</v>
      </c>
      <c r="DC134" s="35" t="s">
        <v>193</v>
      </c>
      <c r="DD134" s="35" t="s">
        <v>193</v>
      </c>
      <c r="DE134" s="35" t="s">
        <v>193</v>
      </c>
      <c r="DF134" s="35" t="s">
        <v>193</v>
      </c>
      <c r="DG134" s="35" t="s">
        <v>193</v>
      </c>
      <c r="DH134" s="35" t="s">
        <v>193</v>
      </c>
    </row>
    <row r="135" spans="1:112" ht="56.25">
      <c r="A135" s="21"/>
      <c r="B135" s="39" t="s">
        <v>267</v>
      </c>
      <c r="C135" s="40" t="s">
        <v>268</v>
      </c>
      <c r="D135" s="41" t="s">
        <v>174</v>
      </c>
      <c r="E135" s="41">
        <f t="shared" ref="E135:AJ135" si="41">SUM(E136,E144)</f>
        <v>0</v>
      </c>
      <c r="F135" s="41">
        <f t="shared" si="41"/>
        <v>0</v>
      </c>
      <c r="G135" s="41">
        <f t="shared" si="41"/>
        <v>0</v>
      </c>
      <c r="H135" s="41">
        <f t="shared" si="41"/>
        <v>0</v>
      </c>
      <c r="I135" s="41">
        <f t="shared" si="41"/>
        <v>0</v>
      </c>
      <c r="J135" s="41">
        <f t="shared" si="41"/>
        <v>0</v>
      </c>
      <c r="K135" s="41">
        <f t="shared" si="41"/>
        <v>0</v>
      </c>
      <c r="L135" s="41">
        <f t="shared" si="41"/>
        <v>0</v>
      </c>
      <c r="M135" s="41">
        <f t="shared" si="41"/>
        <v>0</v>
      </c>
      <c r="N135" s="41">
        <f t="shared" si="41"/>
        <v>0</v>
      </c>
      <c r="O135" s="41">
        <f t="shared" si="41"/>
        <v>0</v>
      </c>
      <c r="P135" s="41">
        <f t="shared" si="41"/>
        <v>0</v>
      </c>
      <c r="Q135" s="41">
        <f t="shared" si="41"/>
        <v>0</v>
      </c>
      <c r="R135" s="41">
        <f t="shared" si="41"/>
        <v>0</v>
      </c>
      <c r="S135" s="41">
        <f t="shared" si="41"/>
        <v>0</v>
      </c>
      <c r="T135" s="41">
        <f t="shared" si="41"/>
        <v>0</v>
      </c>
      <c r="U135" s="41">
        <f t="shared" si="41"/>
        <v>0</v>
      </c>
      <c r="V135" s="41">
        <f t="shared" si="41"/>
        <v>0</v>
      </c>
      <c r="W135" s="41">
        <f t="shared" si="41"/>
        <v>0</v>
      </c>
      <c r="X135" s="41">
        <f t="shared" si="41"/>
        <v>0</v>
      </c>
      <c r="Y135" s="41">
        <f t="shared" si="41"/>
        <v>0</v>
      </c>
      <c r="Z135" s="41">
        <f t="shared" si="41"/>
        <v>0</v>
      </c>
      <c r="AA135" s="41">
        <f t="shared" si="41"/>
        <v>0</v>
      </c>
      <c r="AB135" s="41">
        <f t="shared" si="41"/>
        <v>0</v>
      </c>
      <c r="AC135" s="41">
        <f t="shared" si="41"/>
        <v>0</v>
      </c>
      <c r="AD135" s="41">
        <f t="shared" si="41"/>
        <v>0</v>
      </c>
      <c r="AE135" s="41">
        <f t="shared" si="41"/>
        <v>0</v>
      </c>
      <c r="AF135" s="41">
        <f t="shared" si="41"/>
        <v>0</v>
      </c>
      <c r="AG135" s="41">
        <f t="shared" si="41"/>
        <v>0</v>
      </c>
      <c r="AH135" s="41">
        <f t="shared" si="41"/>
        <v>0</v>
      </c>
      <c r="AI135" s="41">
        <f t="shared" si="41"/>
        <v>0</v>
      </c>
      <c r="AJ135" s="41">
        <f t="shared" si="41"/>
        <v>0</v>
      </c>
      <c r="AK135" s="41">
        <f t="shared" ref="AK135:BP135" si="42">SUM(AK136,AK144)</f>
        <v>0</v>
      </c>
      <c r="AL135" s="41">
        <f t="shared" si="42"/>
        <v>0</v>
      </c>
      <c r="AM135" s="41">
        <f t="shared" si="42"/>
        <v>0</v>
      </c>
      <c r="AN135" s="41">
        <f t="shared" si="42"/>
        <v>0</v>
      </c>
      <c r="AO135" s="41">
        <f t="shared" si="42"/>
        <v>0</v>
      </c>
      <c r="AP135" s="41">
        <f t="shared" si="42"/>
        <v>0</v>
      </c>
      <c r="AQ135" s="41">
        <f t="shared" si="42"/>
        <v>0</v>
      </c>
      <c r="AR135" s="41">
        <f t="shared" si="42"/>
        <v>0</v>
      </c>
      <c r="AS135" s="41">
        <f t="shared" si="42"/>
        <v>0</v>
      </c>
      <c r="AT135" s="41">
        <f t="shared" si="42"/>
        <v>0</v>
      </c>
      <c r="AU135" s="41">
        <f t="shared" si="42"/>
        <v>0</v>
      </c>
      <c r="AV135" s="41">
        <f t="shared" si="42"/>
        <v>0</v>
      </c>
      <c r="AW135" s="41">
        <f t="shared" si="42"/>
        <v>0</v>
      </c>
      <c r="AX135" s="41">
        <f t="shared" si="42"/>
        <v>0</v>
      </c>
      <c r="AY135" s="41">
        <f t="shared" si="42"/>
        <v>0</v>
      </c>
      <c r="AZ135" s="41">
        <f t="shared" si="42"/>
        <v>0</v>
      </c>
      <c r="BA135" s="41">
        <f t="shared" si="42"/>
        <v>0</v>
      </c>
      <c r="BB135" s="41">
        <f t="shared" si="42"/>
        <v>0</v>
      </c>
      <c r="BC135" s="41">
        <f t="shared" si="42"/>
        <v>0</v>
      </c>
      <c r="BD135" s="41">
        <f t="shared" si="42"/>
        <v>0</v>
      </c>
      <c r="BE135" s="41">
        <f t="shared" si="42"/>
        <v>0</v>
      </c>
      <c r="BF135" s="41">
        <f t="shared" si="42"/>
        <v>0</v>
      </c>
      <c r="BG135" s="41">
        <f t="shared" si="42"/>
        <v>0</v>
      </c>
      <c r="BH135" s="41">
        <f t="shared" si="42"/>
        <v>0</v>
      </c>
      <c r="BI135" s="41">
        <f t="shared" si="42"/>
        <v>0</v>
      </c>
      <c r="BJ135" s="41">
        <f t="shared" si="42"/>
        <v>0</v>
      </c>
      <c r="BK135" s="41">
        <f t="shared" si="42"/>
        <v>0</v>
      </c>
      <c r="BL135" s="41">
        <f t="shared" si="42"/>
        <v>0</v>
      </c>
      <c r="BM135" s="41">
        <f t="shared" si="42"/>
        <v>0</v>
      </c>
      <c r="BN135" s="41">
        <f t="shared" si="42"/>
        <v>0</v>
      </c>
      <c r="BO135" s="41">
        <f t="shared" si="42"/>
        <v>0</v>
      </c>
      <c r="BP135" s="41">
        <f t="shared" si="42"/>
        <v>0</v>
      </c>
      <c r="BQ135" s="41">
        <f t="shared" ref="BQ135:CV135" si="43">SUM(BQ136,BQ144)</f>
        <v>0</v>
      </c>
      <c r="BR135" s="41">
        <f t="shared" si="43"/>
        <v>0</v>
      </c>
      <c r="BS135" s="41">
        <f t="shared" si="43"/>
        <v>0</v>
      </c>
      <c r="BT135" s="41">
        <f t="shared" si="43"/>
        <v>0</v>
      </c>
      <c r="BU135" s="41">
        <f t="shared" si="43"/>
        <v>0</v>
      </c>
      <c r="BV135" s="41">
        <f t="shared" si="43"/>
        <v>0</v>
      </c>
      <c r="BW135" s="41">
        <f t="shared" si="43"/>
        <v>0</v>
      </c>
      <c r="BX135" s="41">
        <f t="shared" si="43"/>
        <v>0</v>
      </c>
      <c r="BY135" s="41">
        <f t="shared" si="43"/>
        <v>0</v>
      </c>
      <c r="BZ135" s="41">
        <f t="shared" si="43"/>
        <v>0</v>
      </c>
      <c r="CA135" s="41">
        <f t="shared" si="43"/>
        <v>0</v>
      </c>
      <c r="CB135" s="41">
        <f t="shared" si="43"/>
        <v>0</v>
      </c>
      <c r="CC135" s="41">
        <f t="shared" si="43"/>
        <v>0</v>
      </c>
      <c r="CD135" s="41">
        <f t="shared" si="43"/>
        <v>0</v>
      </c>
      <c r="CE135" s="41">
        <f t="shared" si="43"/>
        <v>0</v>
      </c>
      <c r="CF135" s="41">
        <f t="shared" si="43"/>
        <v>0</v>
      </c>
      <c r="CG135" s="41">
        <f t="shared" si="43"/>
        <v>0</v>
      </c>
      <c r="CH135" s="41">
        <f t="shared" si="43"/>
        <v>0</v>
      </c>
      <c r="CI135" s="41">
        <f t="shared" si="43"/>
        <v>0</v>
      </c>
      <c r="CJ135" s="41">
        <f t="shared" si="43"/>
        <v>0</v>
      </c>
      <c r="CK135" s="41">
        <f t="shared" si="43"/>
        <v>0</v>
      </c>
      <c r="CL135" s="41">
        <f t="shared" si="43"/>
        <v>0</v>
      </c>
      <c r="CM135" s="41">
        <f t="shared" si="43"/>
        <v>0</v>
      </c>
      <c r="CN135" s="41">
        <f t="shared" si="43"/>
        <v>0</v>
      </c>
      <c r="CO135" s="41">
        <f t="shared" si="43"/>
        <v>0</v>
      </c>
      <c r="CP135" s="41">
        <f t="shared" si="43"/>
        <v>0</v>
      </c>
      <c r="CQ135" s="41">
        <f t="shared" si="43"/>
        <v>0</v>
      </c>
      <c r="CR135" s="41">
        <f t="shared" si="43"/>
        <v>0</v>
      </c>
      <c r="CS135" s="41">
        <f t="shared" si="43"/>
        <v>0</v>
      </c>
      <c r="CT135" s="41">
        <f t="shared" si="43"/>
        <v>0</v>
      </c>
      <c r="CU135" s="41">
        <f t="shared" si="43"/>
        <v>0</v>
      </c>
      <c r="CV135" s="41">
        <f t="shared" si="43"/>
        <v>0</v>
      </c>
      <c r="CW135" s="96">
        <f t="shared" ref="CW135:DH135" si="44">SUM(CW136,CW144)</f>
        <v>171.208531938216</v>
      </c>
      <c r="CX135" s="41">
        <f t="shared" si="44"/>
        <v>0</v>
      </c>
      <c r="CY135" s="41">
        <f t="shared" si="44"/>
        <v>0</v>
      </c>
      <c r="CZ135" s="41">
        <f t="shared" si="44"/>
        <v>0</v>
      </c>
      <c r="DA135" s="41">
        <f t="shared" si="44"/>
        <v>0</v>
      </c>
      <c r="DB135" s="41">
        <f t="shared" si="44"/>
        <v>0</v>
      </c>
      <c r="DC135" s="41">
        <f t="shared" si="44"/>
        <v>0</v>
      </c>
      <c r="DD135" s="41">
        <f t="shared" si="44"/>
        <v>0</v>
      </c>
      <c r="DE135" s="41">
        <f t="shared" si="44"/>
        <v>0</v>
      </c>
      <c r="DF135" s="41">
        <f t="shared" si="44"/>
        <v>0</v>
      </c>
      <c r="DG135" s="41">
        <f t="shared" si="44"/>
        <v>0</v>
      </c>
      <c r="DH135" s="41">
        <f t="shared" si="44"/>
        <v>0</v>
      </c>
    </row>
    <row r="136" spans="1:112" ht="37.5">
      <c r="A136" s="21"/>
      <c r="B136" s="33" t="s">
        <v>269</v>
      </c>
      <c r="C136" s="34" t="s">
        <v>270</v>
      </c>
      <c r="D136" s="35" t="s">
        <v>174</v>
      </c>
      <c r="E136" s="59">
        <f t="shared" ref="E136:AJ136" si="45">SUM(E137:E143)</f>
        <v>0</v>
      </c>
      <c r="F136" s="59">
        <f t="shared" si="45"/>
        <v>0</v>
      </c>
      <c r="G136" s="59">
        <f t="shared" si="45"/>
        <v>0</v>
      </c>
      <c r="H136" s="59">
        <f t="shared" si="45"/>
        <v>0</v>
      </c>
      <c r="I136" s="59">
        <f t="shared" si="45"/>
        <v>0</v>
      </c>
      <c r="J136" s="59">
        <f t="shared" si="45"/>
        <v>0</v>
      </c>
      <c r="K136" s="59">
        <f t="shared" si="45"/>
        <v>0</v>
      </c>
      <c r="L136" s="59">
        <f t="shared" si="45"/>
        <v>0</v>
      </c>
      <c r="M136" s="59">
        <f t="shared" si="45"/>
        <v>0</v>
      </c>
      <c r="N136" s="59">
        <f t="shared" si="45"/>
        <v>0</v>
      </c>
      <c r="O136" s="59">
        <f t="shared" si="45"/>
        <v>0</v>
      </c>
      <c r="P136" s="59">
        <f t="shared" si="45"/>
        <v>0</v>
      </c>
      <c r="Q136" s="59">
        <f t="shared" si="45"/>
        <v>0</v>
      </c>
      <c r="R136" s="59">
        <f t="shared" si="45"/>
        <v>0</v>
      </c>
      <c r="S136" s="59">
        <f t="shared" si="45"/>
        <v>0</v>
      </c>
      <c r="T136" s="59">
        <f t="shared" si="45"/>
        <v>0</v>
      </c>
      <c r="U136" s="59">
        <f t="shared" si="45"/>
        <v>0</v>
      </c>
      <c r="V136" s="59">
        <f t="shared" si="45"/>
        <v>0</v>
      </c>
      <c r="W136" s="59">
        <f t="shared" si="45"/>
        <v>0</v>
      </c>
      <c r="X136" s="59">
        <f t="shared" si="45"/>
        <v>0</v>
      </c>
      <c r="Y136" s="59">
        <f t="shared" si="45"/>
        <v>0</v>
      </c>
      <c r="Z136" s="59">
        <f t="shared" si="45"/>
        <v>0</v>
      </c>
      <c r="AA136" s="59">
        <f t="shared" si="45"/>
        <v>0</v>
      </c>
      <c r="AB136" s="59">
        <f t="shared" si="45"/>
        <v>0</v>
      </c>
      <c r="AC136" s="59">
        <f t="shared" si="45"/>
        <v>0</v>
      </c>
      <c r="AD136" s="59">
        <f t="shared" si="45"/>
        <v>0</v>
      </c>
      <c r="AE136" s="59">
        <f t="shared" si="45"/>
        <v>0</v>
      </c>
      <c r="AF136" s="59">
        <f t="shared" si="45"/>
        <v>0</v>
      </c>
      <c r="AG136" s="59">
        <f t="shared" si="45"/>
        <v>0</v>
      </c>
      <c r="AH136" s="59">
        <f t="shared" si="45"/>
        <v>0</v>
      </c>
      <c r="AI136" s="59">
        <f t="shared" si="45"/>
        <v>0</v>
      </c>
      <c r="AJ136" s="59">
        <f t="shared" si="45"/>
        <v>0</v>
      </c>
      <c r="AK136" s="59">
        <f t="shared" ref="AK136:BP136" si="46">SUM(AK137:AK143)</f>
        <v>0</v>
      </c>
      <c r="AL136" s="59">
        <f t="shared" si="46"/>
        <v>0</v>
      </c>
      <c r="AM136" s="59">
        <f t="shared" si="46"/>
        <v>0</v>
      </c>
      <c r="AN136" s="59">
        <f t="shared" si="46"/>
        <v>0</v>
      </c>
      <c r="AO136" s="59">
        <f t="shared" si="46"/>
        <v>0</v>
      </c>
      <c r="AP136" s="59">
        <f t="shared" si="46"/>
        <v>0</v>
      </c>
      <c r="AQ136" s="59">
        <f t="shared" si="46"/>
        <v>0</v>
      </c>
      <c r="AR136" s="59">
        <f t="shared" si="46"/>
        <v>0</v>
      </c>
      <c r="AS136" s="59">
        <f t="shared" si="46"/>
        <v>0</v>
      </c>
      <c r="AT136" s="59">
        <f t="shared" si="46"/>
        <v>0</v>
      </c>
      <c r="AU136" s="59">
        <f t="shared" si="46"/>
        <v>0</v>
      </c>
      <c r="AV136" s="59">
        <f t="shared" si="46"/>
        <v>0</v>
      </c>
      <c r="AW136" s="59">
        <f t="shared" si="46"/>
        <v>0</v>
      </c>
      <c r="AX136" s="59">
        <f t="shared" si="46"/>
        <v>0</v>
      </c>
      <c r="AY136" s="59">
        <f t="shared" si="46"/>
        <v>0</v>
      </c>
      <c r="AZ136" s="59">
        <f t="shared" si="46"/>
        <v>0</v>
      </c>
      <c r="BA136" s="59">
        <f t="shared" si="46"/>
        <v>0</v>
      </c>
      <c r="BB136" s="59">
        <f t="shared" si="46"/>
        <v>0</v>
      </c>
      <c r="BC136" s="59">
        <f t="shared" si="46"/>
        <v>0</v>
      </c>
      <c r="BD136" s="59">
        <f t="shared" si="46"/>
        <v>0</v>
      </c>
      <c r="BE136" s="59">
        <f t="shared" si="46"/>
        <v>0</v>
      </c>
      <c r="BF136" s="59">
        <f t="shared" si="46"/>
        <v>0</v>
      </c>
      <c r="BG136" s="59">
        <f t="shared" si="46"/>
        <v>0</v>
      </c>
      <c r="BH136" s="59">
        <f t="shared" si="46"/>
        <v>0</v>
      </c>
      <c r="BI136" s="59">
        <f t="shared" si="46"/>
        <v>0</v>
      </c>
      <c r="BJ136" s="59">
        <f t="shared" si="46"/>
        <v>0</v>
      </c>
      <c r="BK136" s="59">
        <f t="shared" si="46"/>
        <v>0</v>
      </c>
      <c r="BL136" s="59">
        <f t="shared" si="46"/>
        <v>0</v>
      </c>
      <c r="BM136" s="59">
        <f t="shared" si="46"/>
        <v>0</v>
      </c>
      <c r="BN136" s="59">
        <f t="shared" si="46"/>
        <v>0</v>
      </c>
      <c r="BO136" s="59">
        <f t="shared" si="46"/>
        <v>0</v>
      </c>
      <c r="BP136" s="59">
        <f t="shared" si="46"/>
        <v>0</v>
      </c>
      <c r="BQ136" s="59">
        <f t="shared" ref="BQ136:CV136" si="47">SUM(BQ137:BQ143)</f>
        <v>0</v>
      </c>
      <c r="BR136" s="59">
        <f t="shared" si="47"/>
        <v>0</v>
      </c>
      <c r="BS136" s="59">
        <f t="shared" si="47"/>
        <v>0</v>
      </c>
      <c r="BT136" s="59">
        <f t="shared" si="47"/>
        <v>0</v>
      </c>
      <c r="BU136" s="59">
        <f t="shared" si="47"/>
        <v>0</v>
      </c>
      <c r="BV136" s="59">
        <f t="shared" si="47"/>
        <v>0</v>
      </c>
      <c r="BW136" s="59">
        <f t="shared" si="47"/>
        <v>0</v>
      </c>
      <c r="BX136" s="59">
        <f t="shared" si="47"/>
        <v>0</v>
      </c>
      <c r="BY136" s="59">
        <f t="shared" si="47"/>
        <v>0</v>
      </c>
      <c r="BZ136" s="59">
        <f t="shared" si="47"/>
        <v>0</v>
      </c>
      <c r="CA136" s="59">
        <f t="shared" si="47"/>
        <v>0</v>
      </c>
      <c r="CB136" s="59">
        <f t="shared" si="47"/>
        <v>0</v>
      </c>
      <c r="CC136" s="59">
        <f t="shared" si="47"/>
        <v>0</v>
      </c>
      <c r="CD136" s="59">
        <f t="shared" si="47"/>
        <v>0</v>
      </c>
      <c r="CE136" s="59">
        <f t="shared" si="47"/>
        <v>0</v>
      </c>
      <c r="CF136" s="59">
        <f t="shared" si="47"/>
        <v>0</v>
      </c>
      <c r="CG136" s="59">
        <f t="shared" si="47"/>
        <v>0</v>
      </c>
      <c r="CH136" s="59">
        <f t="shared" si="47"/>
        <v>0</v>
      </c>
      <c r="CI136" s="59">
        <f t="shared" si="47"/>
        <v>0</v>
      </c>
      <c r="CJ136" s="59">
        <f t="shared" si="47"/>
        <v>0</v>
      </c>
      <c r="CK136" s="59">
        <f t="shared" si="47"/>
        <v>0</v>
      </c>
      <c r="CL136" s="59">
        <f t="shared" si="47"/>
        <v>0</v>
      </c>
      <c r="CM136" s="59">
        <f t="shared" si="47"/>
        <v>0</v>
      </c>
      <c r="CN136" s="59">
        <f t="shared" si="47"/>
        <v>0</v>
      </c>
      <c r="CO136" s="59">
        <f t="shared" si="47"/>
        <v>0</v>
      </c>
      <c r="CP136" s="59">
        <f t="shared" si="47"/>
        <v>0</v>
      </c>
      <c r="CQ136" s="59">
        <f t="shared" si="47"/>
        <v>0</v>
      </c>
      <c r="CR136" s="59">
        <f t="shared" si="47"/>
        <v>0</v>
      </c>
      <c r="CS136" s="59">
        <f t="shared" si="47"/>
        <v>0</v>
      </c>
      <c r="CT136" s="59">
        <f t="shared" si="47"/>
        <v>0</v>
      </c>
      <c r="CU136" s="59">
        <f t="shared" si="47"/>
        <v>0</v>
      </c>
      <c r="CV136" s="59">
        <f t="shared" si="47"/>
        <v>0</v>
      </c>
      <c r="CW136" s="59">
        <f t="shared" ref="CW136:DH136" si="48">SUM(CW137:CW143)</f>
        <v>171.208531938216</v>
      </c>
      <c r="CX136" s="59">
        <f t="shared" si="48"/>
        <v>0</v>
      </c>
      <c r="CY136" s="59">
        <f t="shared" si="48"/>
        <v>0</v>
      </c>
      <c r="CZ136" s="59">
        <f t="shared" si="48"/>
        <v>0</v>
      </c>
      <c r="DA136" s="59">
        <f t="shared" si="48"/>
        <v>0</v>
      </c>
      <c r="DB136" s="59">
        <f t="shared" si="48"/>
        <v>0</v>
      </c>
      <c r="DC136" s="59">
        <f t="shared" si="48"/>
        <v>0</v>
      </c>
      <c r="DD136" s="59">
        <f t="shared" si="48"/>
        <v>0</v>
      </c>
      <c r="DE136" s="59">
        <f t="shared" si="48"/>
        <v>0</v>
      </c>
      <c r="DF136" s="59">
        <f t="shared" si="48"/>
        <v>0</v>
      </c>
      <c r="DG136" s="59">
        <f t="shared" si="48"/>
        <v>0</v>
      </c>
      <c r="DH136" s="59">
        <f t="shared" si="48"/>
        <v>0</v>
      </c>
    </row>
    <row r="137" spans="1:112" ht="75">
      <c r="A137" s="28" t="s">
        <v>177</v>
      </c>
      <c r="B137" s="33" t="s">
        <v>269</v>
      </c>
      <c r="C137" s="34" t="s">
        <v>271</v>
      </c>
      <c r="D137" s="47" t="s">
        <v>272</v>
      </c>
      <c r="E137" s="35">
        <v>0</v>
      </c>
      <c r="F137" s="35">
        <v>0</v>
      </c>
      <c r="G137" s="35">
        <v>0</v>
      </c>
      <c r="H137" s="35">
        <v>0</v>
      </c>
      <c r="I137" s="35">
        <v>0</v>
      </c>
      <c r="J137" s="35">
        <v>0</v>
      </c>
      <c r="K137" s="35">
        <v>0</v>
      </c>
      <c r="L137" s="35">
        <v>0</v>
      </c>
      <c r="M137" s="35">
        <v>0</v>
      </c>
      <c r="N137" s="35">
        <v>0</v>
      </c>
      <c r="O137" s="35">
        <v>0</v>
      </c>
      <c r="P137" s="35">
        <v>0</v>
      </c>
      <c r="Q137" s="35">
        <v>0</v>
      </c>
      <c r="R137" s="35">
        <v>0</v>
      </c>
      <c r="S137" s="35">
        <v>0</v>
      </c>
      <c r="T137" s="35">
        <v>0</v>
      </c>
      <c r="U137" s="35">
        <v>0</v>
      </c>
      <c r="V137" s="35">
        <v>0</v>
      </c>
      <c r="W137" s="35">
        <v>0</v>
      </c>
      <c r="X137" s="35">
        <v>0</v>
      </c>
      <c r="Y137" s="35">
        <v>0</v>
      </c>
      <c r="Z137" s="35">
        <v>0</v>
      </c>
      <c r="AA137" s="35">
        <v>0</v>
      </c>
      <c r="AB137" s="35">
        <v>0</v>
      </c>
      <c r="AC137" s="35">
        <v>0</v>
      </c>
      <c r="AD137" s="35">
        <v>0</v>
      </c>
      <c r="AE137" s="35">
        <v>0</v>
      </c>
      <c r="AF137" s="35">
        <v>0</v>
      </c>
      <c r="AG137" s="35">
        <v>0</v>
      </c>
      <c r="AH137" s="35">
        <v>0</v>
      </c>
      <c r="AI137" s="35">
        <v>0</v>
      </c>
      <c r="AJ137" s="35">
        <v>0</v>
      </c>
      <c r="AK137" s="35">
        <v>0</v>
      </c>
      <c r="AL137" s="35">
        <v>0</v>
      </c>
      <c r="AM137" s="35" t="s">
        <v>193</v>
      </c>
      <c r="AN137" s="35" t="s">
        <v>193</v>
      </c>
      <c r="AO137" s="35" t="s">
        <v>193</v>
      </c>
      <c r="AP137" s="35" t="s">
        <v>193</v>
      </c>
      <c r="AQ137" s="35" t="s">
        <v>193</v>
      </c>
      <c r="AR137" s="35" t="s">
        <v>193</v>
      </c>
      <c r="AS137" s="35" t="s">
        <v>193</v>
      </c>
      <c r="AT137" s="35" t="s">
        <v>193</v>
      </c>
      <c r="AU137" s="35">
        <v>0</v>
      </c>
      <c r="AV137" s="35">
        <v>0</v>
      </c>
      <c r="AW137" s="35">
        <v>0</v>
      </c>
      <c r="AX137" s="35">
        <v>0</v>
      </c>
      <c r="AY137" s="35">
        <v>0</v>
      </c>
      <c r="AZ137" s="35">
        <v>0</v>
      </c>
      <c r="BA137" s="35">
        <v>0</v>
      </c>
      <c r="BB137" s="35">
        <v>0</v>
      </c>
      <c r="BC137" s="35">
        <v>0</v>
      </c>
      <c r="BD137" s="35">
        <v>0</v>
      </c>
      <c r="BE137" s="35">
        <v>0</v>
      </c>
      <c r="BF137" s="35">
        <v>0</v>
      </c>
      <c r="BG137" s="35">
        <v>0</v>
      </c>
      <c r="BH137" s="35">
        <v>0</v>
      </c>
      <c r="BI137" s="35">
        <v>0</v>
      </c>
      <c r="BJ137" s="35">
        <v>0</v>
      </c>
      <c r="BK137" s="35">
        <v>0</v>
      </c>
      <c r="BL137" s="35">
        <v>0</v>
      </c>
      <c r="BM137" s="35">
        <v>0</v>
      </c>
      <c r="BN137" s="35">
        <v>0</v>
      </c>
      <c r="BO137" s="35">
        <v>0</v>
      </c>
      <c r="BP137" s="35">
        <v>0</v>
      </c>
      <c r="BQ137" s="35">
        <v>0</v>
      </c>
      <c r="BR137" s="35">
        <v>0</v>
      </c>
      <c r="BS137" s="35">
        <v>0</v>
      </c>
      <c r="BT137" s="35">
        <v>0</v>
      </c>
      <c r="BU137" s="35">
        <v>0</v>
      </c>
      <c r="BV137" s="35">
        <v>0</v>
      </c>
      <c r="BW137" s="35">
        <v>0</v>
      </c>
      <c r="BX137" s="35">
        <v>0</v>
      </c>
      <c r="BY137" s="35">
        <v>0</v>
      </c>
      <c r="BZ137" s="35">
        <v>0</v>
      </c>
      <c r="CA137" s="35">
        <v>0</v>
      </c>
      <c r="CB137" s="35">
        <v>0</v>
      </c>
      <c r="CC137" s="35">
        <v>0</v>
      </c>
      <c r="CD137" s="35">
        <v>0</v>
      </c>
      <c r="CE137" s="35">
        <v>0</v>
      </c>
      <c r="CF137" s="35">
        <v>0</v>
      </c>
      <c r="CG137" s="35">
        <v>0</v>
      </c>
      <c r="CH137" s="35">
        <v>0</v>
      </c>
      <c r="CI137" s="35">
        <v>0</v>
      </c>
      <c r="CJ137" s="35">
        <v>0</v>
      </c>
      <c r="CK137" s="35">
        <v>0</v>
      </c>
      <c r="CL137" s="35">
        <v>0</v>
      </c>
      <c r="CM137" s="35">
        <v>0</v>
      </c>
      <c r="CN137" s="35">
        <v>0</v>
      </c>
      <c r="CO137" s="35">
        <v>0</v>
      </c>
      <c r="CP137" s="35">
        <v>0</v>
      </c>
      <c r="CQ137" s="35" t="s">
        <v>193</v>
      </c>
      <c r="CR137" s="35" t="s">
        <v>193</v>
      </c>
      <c r="CS137" s="35" t="s">
        <v>193</v>
      </c>
      <c r="CT137" s="35" t="s">
        <v>193</v>
      </c>
      <c r="CU137" s="35" t="s">
        <v>193</v>
      </c>
      <c r="CV137" s="35" t="s">
        <v>193</v>
      </c>
      <c r="CW137" s="52">
        <f>'1'!AT74</f>
        <v>7.5</v>
      </c>
      <c r="CX137" s="35">
        <v>0</v>
      </c>
      <c r="CY137" s="35">
        <v>0</v>
      </c>
      <c r="CZ137" s="35">
        <v>0</v>
      </c>
      <c r="DA137" s="35">
        <v>0</v>
      </c>
      <c r="DB137" s="35">
        <v>0</v>
      </c>
      <c r="DC137" s="35">
        <v>0</v>
      </c>
      <c r="DD137" s="35">
        <v>0</v>
      </c>
      <c r="DE137" s="35">
        <v>0</v>
      </c>
      <c r="DF137" s="35">
        <v>0</v>
      </c>
      <c r="DG137" s="35">
        <v>0</v>
      </c>
      <c r="DH137" s="35">
        <v>0</v>
      </c>
    </row>
    <row r="138" spans="1:112" ht="75">
      <c r="A138" s="28" t="s">
        <v>177</v>
      </c>
      <c r="B138" s="33" t="s">
        <v>269</v>
      </c>
      <c r="C138" s="34" t="s">
        <v>273</v>
      </c>
      <c r="D138" s="47" t="s">
        <v>274</v>
      </c>
      <c r="E138" s="35">
        <v>0</v>
      </c>
      <c r="F138" s="35">
        <v>0</v>
      </c>
      <c r="G138" s="35">
        <v>0</v>
      </c>
      <c r="H138" s="35">
        <v>0</v>
      </c>
      <c r="I138" s="35">
        <v>0</v>
      </c>
      <c r="J138" s="35">
        <v>0</v>
      </c>
      <c r="K138" s="35">
        <v>0</v>
      </c>
      <c r="L138" s="35">
        <v>0</v>
      </c>
      <c r="M138" s="35">
        <v>0</v>
      </c>
      <c r="N138" s="35">
        <v>0</v>
      </c>
      <c r="O138" s="35">
        <v>0</v>
      </c>
      <c r="P138" s="35">
        <v>0</v>
      </c>
      <c r="Q138" s="35">
        <v>0</v>
      </c>
      <c r="R138" s="35">
        <v>0</v>
      </c>
      <c r="S138" s="35">
        <v>0</v>
      </c>
      <c r="T138" s="35">
        <v>0</v>
      </c>
      <c r="U138" s="35">
        <v>0</v>
      </c>
      <c r="V138" s="35">
        <v>0</v>
      </c>
      <c r="W138" s="35">
        <v>0</v>
      </c>
      <c r="X138" s="35">
        <v>0</v>
      </c>
      <c r="Y138" s="35">
        <v>0</v>
      </c>
      <c r="Z138" s="35">
        <v>0</v>
      </c>
      <c r="AA138" s="35">
        <v>0</v>
      </c>
      <c r="AB138" s="35">
        <v>0</v>
      </c>
      <c r="AC138" s="35">
        <v>0</v>
      </c>
      <c r="AD138" s="35">
        <v>0</v>
      </c>
      <c r="AE138" s="35">
        <v>0</v>
      </c>
      <c r="AF138" s="35">
        <v>0</v>
      </c>
      <c r="AG138" s="35">
        <v>0</v>
      </c>
      <c r="AH138" s="35">
        <v>0</v>
      </c>
      <c r="AI138" s="35">
        <v>0</v>
      </c>
      <c r="AJ138" s="35">
        <v>0</v>
      </c>
      <c r="AK138" s="35">
        <v>0</v>
      </c>
      <c r="AL138" s="35">
        <v>0</v>
      </c>
      <c r="AM138" s="35" t="s">
        <v>193</v>
      </c>
      <c r="AN138" s="35" t="s">
        <v>193</v>
      </c>
      <c r="AO138" s="35" t="s">
        <v>193</v>
      </c>
      <c r="AP138" s="35" t="s">
        <v>193</v>
      </c>
      <c r="AQ138" s="35" t="s">
        <v>193</v>
      </c>
      <c r="AR138" s="35" t="s">
        <v>193</v>
      </c>
      <c r="AS138" s="35" t="s">
        <v>193</v>
      </c>
      <c r="AT138" s="35" t="s">
        <v>193</v>
      </c>
      <c r="AU138" s="35">
        <v>0</v>
      </c>
      <c r="AV138" s="35">
        <v>0</v>
      </c>
      <c r="AW138" s="35">
        <v>0</v>
      </c>
      <c r="AX138" s="35">
        <v>0</v>
      </c>
      <c r="AY138" s="35">
        <v>0</v>
      </c>
      <c r="AZ138" s="35">
        <v>0</v>
      </c>
      <c r="BA138" s="35">
        <v>0</v>
      </c>
      <c r="BB138" s="35">
        <v>0</v>
      </c>
      <c r="BC138" s="35">
        <v>0</v>
      </c>
      <c r="BD138" s="35">
        <v>0</v>
      </c>
      <c r="BE138" s="35">
        <v>0</v>
      </c>
      <c r="BF138" s="35">
        <v>0</v>
      </c>
      <c r="BG138" s="35">
        <v>0</v>
      </c>
      <c r="BH138" s="35">
        <v>0</v>
      </c>
      <c r="BI138" s="35">
        <v>0</v>
      </c>
      <c r="BJ138" s="35">
        <v>0</v>
      </c>
      <c r="BK138" s="35">
        <v>0</v>
      </c>
      <c r="BL138" s="35">
        <v>0</v>
      </c>
      <c r="BM138" s="35">
        <v>0</v>
      </c>
      <c r="BN138" s="35">
        <v>0</v>
      </c>
      <c r="BO138" s="35">
        <v>0</v>
      </c>
      <c r="BP138" s="35">
        <v>0</v>
      </c>
      <c r="BQ138" s="35">
        <v>0</v>
      </c>
      <c r="BR138" s="35">
        <v>0</v>
      </c>
      <c r="BS138" s="35">
        <v>0</v>
      </c>
      <c r="BT138" s="35">
        <v>0</v>
      </c>
      <c r="BU138" s="35">
        <v>0</v>
      </c>
      <c r="BV138" s="35">
        <v>0</v>
      </c>
      <c r="BW138" s="35">
        <v>0</v>
      </c>
      <c r="BX138" s="35">
        <v>0</v>
      </c>
      <c r="BY138" s="35">
        <v>0</v>
      </c>
      <c r="BZ138" s="35">
        <v>0</v>
      </c>
      <c r="CA138" s="35">
        <v>0</v>
      </c>
      <c r="CB138" s="35">
        <v>0</v>
      </c>
      <c r="CC138" s="35">
        <v>0</v>
      </c>
      <c r="CD138" s="35">
        <v>0</v>
      </c>
      <c r="CE138" s="35">
        <v>0</v>
      </c>
      <c r="CF138" s="35">
        <v>0</v>
      </c>
      <c r="CG138" s="35">
        <v>0</v>
      </c>
      <c r="CH138" s="35">
        <v>0</v>
      </c>
      <c r="CI138" s="35">
        <v>0</v>
      </c>
      <c r="CJ138" s="35">
        <v>0</v>
      </c>
      <c r="CK138" s="35">
        <v>0</v>
      </c>
      <c r="CL138" s="35">
        <v>0</v>
      </c>
      <c r="CM138" s="35">
        <v>0</v>
      </c>
      <c r="CN138" s="35">
        <v>0</v>
      </c>
      <c r="CO138" s="35">
        <v>0</v>
      </c>
      <c r="CP138" s="35">
        <v>0</v>
      </c>
      <c r="CQ138" s="35" t="s">
        <v>193</v>
      </c>
      <c r="CR138" s="35" t="s">
        <v>193</v>
      </c>
      <c r="CS138" s="35" t="s">
        <v>193</v>
      </c>
      <c r="CT138" s="35" t="s">
        <v>193</v>
      </c>
      <c r="CU138" s="35" t="s">
        <v>193</v>
      </c>
      <c r="CV138" s="35" t="s">
        <v>193</v>
      </c>
      <c r="CW138" s="52">
        <f>'1'!AT75</f>
        <v>70.415890266556801</v>
      </c>
      <c r="CX138" s="35">
        <v>0</v>
      </c>
      <c r="CY138" s="35">
        <v>0</v>
      </c>
      <c r="CZ138" s="35">
        <v>0</v>
      </c>
      <c r="DA138" s="35">
        <v>0</v>
      </c>
      <c r="DB138" s="35">
        <v>0</v>
      </c>
      <c r="DC138" s="35">
        <v>0</v>
      </c>
      <c r="DD138" s="35">
        <v>0</v>
      </c>
      <c r="DE138" s="35">
        <v>0</v>
      </c>
      <c r="DF138" s="35">
        <v>0</v>
      </c>
      <c r="DG138" s="35">
        <v>0</v>
      </c>
      <c r="DH138" s="35">
        <v>0</v>
      </c>
    </row>
    <row r="139" spans="1:112" ht="75">
      <c r="A139" s="28" t="s">
        <v>177</v>
      </c>
      <c r="B139" s="33" t="s">
        <v>269</v>
      </c>
      <c r="C139" s="34" t="s">
        <v>275</v>
      </c>
      <c r="D139" s="47" t="s">
        <v>276</v>
      </c>
      <c r="E139" s="35">
        <v>0</v>
      </c>
      <c r="F139" s="35">
        <v>0</v>
      </c>
      <c r="G139" s="35">
        <v>0</v>
      </c>
      <c r="H139" s="35">
        <v>0</v>
      </c>
      <c r="I139" s="35">
        <v>0</v>
      </c>
      <c r="J139" s="35">
        <v>0</v>
      </c>
      <c r="K139" s="35">
        <v>0</v>
      </c>
      <c r="L139" s="35">
        <v>0</v>
      </c>
      <c r="M139" s="35">
        <v>0</v>
      </c>
      <c r="N139" s="35">
        <v>0</v>
      </c>
      <c r="O139" s="35">
        <v>0</v>
      </c>
      <c r="P139" s="35">
        <v>0</v>
      </c>
      <c r="Q139" s="35">
        <v>0</v>
      </c>
      <c r="R139" s="35">
        <v>0</v>
      </c>
      <c r="S139" s="35">
        <v>0</v>
      </c>
      <c r="T139" s="35">
        <v>0</v>
      </c>
      <c r="U139" s="35">
        <v>0</v>
      </c>
      <c r="V139" s="35">
        <v>0</v>
      </c>
      <c r="W139" s="35">
        <v>0</v>
      </c>
      <c r="X139" s="35">
        <v>0</v>
      </c>
      <c r="Y139" s="35">
        <v>0</v>
      </c>
      <c r="Z139" s="35">
        <v>0</v>
      </c>
      <c r="AA139" s="35">
        <v>0</v>
      </c>
      <c r="AB139" s="35">
        <v>0</v>
      </c>
      <c r="AC139" s="35">
        <v>0</v>
      </c>
      <c r="AD139" s="35">
        <v>0</v>
      </c>
      <c r="AE139" s="35">
        <v>0</v>
      </c>
      <c r="AF139" s="35">
        <v>0</v>
      </c>
      <c r="AG139" s="35">
        <v>0</v>
      </c>
      <c r="AH139" s="35">
        <v>0</v>
      </c>
      <c r="AI139" s="35">
        <v>0</v>
      </c>
      <c r="AJ139" s="35">
        <v>0</v>
      </c>
      <c r="AK139" s="35">
        <v>0</v>
      </c>
      <c r="AL139" s="35">
        <v>0</v>
      </c>
      <c r="AM139" s="35" t="s">
        <v>193</v>
      </c>
      <c r="AN139" s="35" t="s">
        <v>193</v>
      </c>
      <c r="AO139" s="35" t="s">
        <v>193</v>
      </c>
      <c r="AP139" s="35" t="s">
        <v>193</v>
      </c>
      <c r="AQ139" s="35" t="s">
        <v>193</v>
      </c>
      <c r="AR139" s="35" t="s">
        <v>193</v>
      </c>
      <c r="AS139" s="35" t="s">
        <v>193</v>
      </c>
      <c r="AT139" s="35" t="s">
        <v>193</v>
      </c>
      <c r="AU139" s="35">
        <v>0</v>
      </c>
      <c r="AV139" s="35">
        <v>0</v>
      </c>
      <c r="AW139" s="35">
        <v>0</v>
      </c>
      <c r="AX139" s="35">
        <v>0</v>
      </c>
      <c r="AY139" s="35">
        <v>0</v>
      </c>
      <c r="AZ139" s="35">
        <v>0</v>
      </c>
      <c r="BA139" s="35">
        <v>0</v>
      </c>
      <c r="BB139" s="35">
        <v>0</v>
      </c>
      <c r="BC139" s="35">
        <v>0</v>
      </c>
      <c r="BD139" s="35">
        <v>0</v>
      </c>
      <c r="BE139" s="35">
        <v>0</v>
      </c>
      <c r="BF139" s="35">
        <v>0</v>
      </c>
      <c r="BG139" s="35">
        <v>0</v>
      </c>
      <c r="BH139" s="35">
        <v>0</v>
      </c>
      <c r="BI139" s="35">
        <v>0</v>
      </c>
      <c r="BJ139" s="35">
        <v>0</v>
      </c>
      <c r="BK139" s="35">
        <v>0</v>
      </c>
      <c r="BL139" s="35">
        <v>0</v>
      </c>
      <c r="BM139" s="35">
        <v>0</v>
      </c>
      <c r="BN139" s="35">
        <v>0</v>
      </c>
      <c r="BO139" s="35">
        <v>0</v>
      </c>
      <c r="BP139" s="35">
        <v>0</v>
      </c>
      <c r="BQ139" s="35">
        <v>0</v>
      </c>
      <c r="BR139" s="35">
        <v>0</v>
      </c>
      <c r="BS139" s="35">
        <v>0</v>
      </c>
      <c r="BT139" s="35">
        <v>0</v>
      </c>
      <c r="BU139" s="35">
        <v>0</v>
      </c>
      <c r="BV139" s="35">
        <v>0</v>
      </c>
      <c r="BW139" s="35">
        <v>0</v>
      </c>
      <c r="BX139" s="35">
        <v>0</v>
      </c>
      <c r="BY139" s="35">
        <v>0</v>
      </c>
      <c r="BZ139" s="35">
        <v>0</v>
      </c>
      <c r="CA139" s="35">
        <v>0</v>
      </c>
      <c r="CB139" s="35">
        <v>0</v>
      </c>
      <c r="CC139" s="35">
        <v>0</v>
      </c>
      <c r="CD139" s="35">
        <v>0</v>
      </c>
      <c r="CE139" s="35">
        <v>0</v>
      </c>
      <c r="CF139" s="35">
        <v>0</v>
      </c>
      <c r="CG139" s="35">
        <v>0</v>
      </c>
      <c r="CH139" s="35">
        <v>0</v>
      </c>
      <c r="CI139" s="35">
        <v>0</v>
      </c>
      <c r="CJ139" s="35">
        <v>0</v>
      </c>
      <c r="CK139" s="35">
        <v>0</v>
      </c>
      <c r="CL139" s="35">
        <v>0</v>
      </c>
      <c r="CM139" s="35">
        <v>0</v>
      </c>
      <c r="CN139" s="35">
        <v>0</v>
      </c>
      <c r="CO139" s="35">
        <v>0</v>
      </c>
      <c r="CP139" s="35">
        <v>0</v>
      </c>
      <c r="CQ139" s="35" t="s">
        <v>193</v>
      </c>
      <c r="CR139" s="35" t="s">
        <v>193</v>
      </c>
      <c r="CS139" s="35" t="s">
        <v>193</v>
      </c>
      <c r="CT139" s="35" t="s">
        <v>193</v>
      </c>
      <c r="CU139" s="35" t="s">
        <v>193</v>
      </c>
      <c r="CV139" s="35" t="s">
        <v>193</v>
      </c>
      <c r="CW139" s="52">
        <f>'1'!AT76</f>
        <v>16.127810102476801</v>
      </c>
      <c r="CX139" s="35">
        <v>0</v>
      </c>
      <c r="CY139" s="35">
        <v>0</v>
      </c>
      <c r="CZ139" s="35">
        <v>0</v>
      </c>
      <c r="DA139" s="35">
        <v>0</v>
      </c>
      <c r="DB139" s="35">
        <v>0</v>
      </c>
      <c r="DC139" s="35">
        <v>0</v>
      </c>
      <c r="DD139" s="35">
        <v>0</v>
      </c>
      <c r="DE139" s="35">
        <v>0</v>
      </c>
      <c r="DF139" s="35">
        <v>0</v>
      </c>
      <c r="DG139" s="35">
        <v>0</v>
      </c>
      <c r="DH139" s="35">
        <v>0</v>
      </c>
    </row>
    <row r="140" spans="1:112" ht="75">
      <c r="A140" s="28" t="s">
        <v>177</v>
      </c>
      <c r="B140" s="33" t="s">
        <v>269</v>
      </c>
      <c r="C140" s="34" t="s">
        <v>277</v>
      </c>
      <c r="D140" s="47" t="s">
        <v>278</v>
      </c>
      <c r="E140" s="35">
        <v>0</v>
      </c>
      <c r="F140" s="35">
        <v>0</v>
      </c>
      <c r="G140" s="35">
        <v>0</v>
      </c>
      <c r="H140" s="35">
        <v>0</v>
      </c>
      <c r="I140" s="35">
        <v>0</v>
      </c>
      <c r="J140" s="35">
        <v>0</v>
      </c>
      <c r="K140" s="35">
        <v>0</v>
      </c>
      <c r="L140" s="35">
        <v>0</v>
      </c>
      <c r="M140" s="35">
        <v>0</v>
      </c>
      <c r="N140" s="35">
        <v>0</v>
      </c>
      <c r="O140" s="35">
        <v>0</v>
      </c>
      <c r="P140" s="35">
        <v>0</v>
      </c>
      <c r="Q140" s="35">
        <v>0</v>
      </c>
      <c r="R140" s="35">
        <v>0</v>
      </c>
      <c r="S140" s="35">
        <v>0</v>
      </c>
      <c r="T140" s="35">
        <v>0</v>
      </c>
      <c r="U140" s="35">
        <v>0</v>
      </c>
      <c r="V140" s="35">
        <v>0</v>
      </c>
      <c r="W140" s="35">
        <v>0</v>
      </c>
      <c r="X140" s="35">
        <v>0</v>
      </c>
      <c r="Y140" s="35">
        <v>0</v>
      </c>
      <c r="Z140" s="35">
        <v>0</v>
      </c>
      <c r="AA140" s="35">
        <v>0</v>
      </c>
      <c r="AB140" s="35">
        <v>0</v>
      </c>
      <c r="AC140" s="35">
        <v>0</v>
      </c>
      <c r="AD140" s="35">
        <v>0</v>
      </c>
      <c r="AE140" s="35">
        <v>0</v>
      </c>
      <c r="AF140" s="35">
        <v>0</v>
      </c>
      <c r="AG140" s="35">
        <v>0</v>
      </c>
      <c r="AH140" s="35">
        <v>0</v>
      </c>
      <c r="AI140" s="35">
        <v>0</v>
      </c>
      <c r="AJ140" s="35">
        <v>0</v>
      </c>
      <c r="AK140" s="35">
        <v>0</v>
      </c>
      <c r="AL140" s="35">
        <v>0</v>
      </c>
      <c r="AM140" s="35" t="s">
        <v>193</v>
      </c>
      <c r="AN140" s="35" t="s">
        <v>193</v>
      </c>
      <c r="AO140" s="35" t="s">
        <v>193</v>
      </c>
      <c r="AP140" s="35" t="s">
        <v>193</v>
      </c>
      <c r="AQ140" s="35" t="s">
        <v>193</v>
      </c>
      <c r="AR140" s="35" t="s">
        <v>193</v>
      </c>
      <c r="AS140" s="35" t="s">
        <v>193</v>
      </c>
      <c r="AT140" s="35" t="s">
        <v>193</v>
      </c>
      <c r="AU140" s="35">
        <v>0</v>
      </c>
      <c r="AV140" s="35">
        <v>0</v>
      </c>
      <c r="AW140" s="35">
        <v>0</v>
      </c>
      <c r="AX140" s="35">
        <v>0</v>
      </c>
      <c r="AY140" s="35">
        <v>0</v>
      </c>
      <c r="AZ140" s="35">
        <v>0</v>
      </c>
      <c r="BA140" s="35">
        <v>0</v>
      </c>
      <c r="BB140" s="35">
        <v>0</v>
      </c>
      <c r="BC140" s="35">
        <v>0</v>
      </c>
      <c r="BD140" s="35">
        <v>0</v>
      </c>
      <c r="BE140" s="35">
        <v>0</v>
      </c>
      <c r="BF140" s="35">
        <v>0</v>
      </c>
      <c r="BG140" s="35">
        <v>0</v>
      </c>
      <c r="BH140" s="35">
        <v>0</v>
      </c>
      <c r="BI140" s="35">
        <v>0</v>
      </c>
      <c r="BJ140" s="35">
        <v>0</v>
      </c>
      <c r="BK140" s="35">
        <v>0</v>
      </c>
      <c r="BL140" s="35">
        <v>0</v>
      </c>
      <c r="BM140" s="35">
        <v>0</v>
      </c>
      <c r="BN140" s="35">
        <v>0</v>
      </c>
      <c r="BO140" s="35">
        <v>0</v>
      </c>
      <c r="BP140" s="35">
        <v>0</v>
      </c>
      <c r="BQ140" s="35">
        <v>0</v>
      </c>
      <c r="BR140" s="35">
        <v>0</v>
      </c>
      <c r="BS140" s="35">
        <v>0</v>
      </c>
      <c r="BT140" s="35">
        <v>0</v>
      </c>
      <c r="BU140" s="35">
        <v>0</v>
      </c>
      <c r="BV140" s="35">
        <v>0</v>
      </c>
      <c r="BW140" s="35">
        <v>0</v>
      </c>
      <c r="BX140" s="35">
        <v>0</v>
      </c>
      <c r="BY140" s="35">
        <v>0</v>
      </c>
      <c r="BZ140" s="35">
        <v>0</v>
      </c>
      <c r="CA140" s="35">
        <v>0</v>
      </c>
      <c r="CB140" s="35">
        <v>0</v>
      </c>
      <c r="CC140" s="35">
        <v>0</v>
      </c>
      <c r="CD140" s="35">
        <v>0</v>
      </c>
      <c r="CE140" s="35">
        <v>0</v>
      </c>
      <c r="CF140" s="35">
        <v>0</v>
      </c>
      <c r="CG140" s="35">
        <v>0</v>
      </c>
      <c r="CH140" s="35">
        <v>0</v>
      </c>
      <c r="CI140" s="35">
        <v>0</v>
      </c>
      <c r="CJ140" s="35">
        <v>0</v>
      </c>
      <c r="CK140" s="35">
        <v>0</v>
      </c>
      <c r="CL140" s="35">
        <v>0</v>
      </c>
      <c r="CM140" s="35">
        <v>0</v>
      </c>
      <c r="CN140" s="35">
        <v>0</v>
      </c>
      <c r="CO140" s="35">
        <v>0</v>
      </c>
      <c r="CP140" s="35">
        <v>0</v>
      </c>
      <c r="CQ140" s="35" t="s">
        <v>193</v>
      </c>
      <c r="CR140" s="35" t="s">
        <v>193</v>
      </c>
      <c r="CS140" s="35" t="s">
        <v>193</v>
      </c>
      <c r="CT140" s="35" t="s">
        <v>193</v>
      </c>
      <c r="CU140" s="35" t="s">
        <v>193</v>
      </c>
      <c r="CV140" s="35" t="s">
        <v>193</v>
      </c>
      <c r="CW140" s="52">
        <f>'1'!AT77</f>
        <v>67.370299569182393</v>
      </c>
      <c r="CX140" s="35">
        <v>0</v>
      </c>
      <c r="CY140" s="35">
        <v>0</v>
      </c>
      <c r="CZ140" s="35">
        <v>0</v>
      </c>
      <c r="DA140" s="35">
        <v>0</v>
      </c>
      <c r="DB140" s="35">
        <v>0</v>
      </c>
      <c r="DC140" s="35">
        <v>0</v>
      </c>
      <c r="DD140" s="35">
        <v>0</v>
      </c>
      <c r="DE140" s="35">
        <v>0</v>
      </c>
      <c r="DF140" s="35">
        <v>0</v>
      </c>
      <c r="DG140" s="35">
        <v>0</v>
      </c>
      <c r="DH140" s="35">
        <v>0</v>
      </c>
    </row>
    <row r="141" spans="1:112" ht="75">
      <c r="A141" s="28" t="s">
        <v>177</v>
      </c>
      <c r="B141" s="33" t="s">
        <v>269</v>
      </c>
      <c r="C141" s="34" t="s">
        <v>279</v>
      </c>
      <c r="D141" s="47" t="s">
        <v>280</v>
      </c>
      <c r="E141" s="35">
        <v>0</v>
      </c>
      <c r="F141" s="35">
        <v>0</v>
      </c>
      <c r="G141" s="35">
        <v>0</v>
      </c>
      <c r="H141" s="35">
        <v>0</v>
      </c>
      <c r="I141" s="35">
        <v>0</v>
      </c>
      <c r="J141" s="35">
        <v>0</v>
      </c>
      <c r="K141" s="35">
        <v>0</v>
      </c>
      <c r="L141" s="35">
        <v>0</v>
      </c>
      <c r="M141" s="35">
        <v>0</v>
      </c>
      <c r="N141" s="35">
        <v>0</v>
      </c>
      <c r="O141" s="35">
        <v>0</v>
      </c>
      <c r="P141" s="35">
        <v>0</v>
      </c>
      <c r="Q141" s="35">
        <v>0</v>
      </c>
      <c r="R141" s="35">
        <v>0</v>
      </c>
      <c r="S141" s="35">
        <v>0</v>
      </c>
      <c r="T141" s="35">
        <v>0</v>
      </c>
      <c r="U141" s="35">
        <v>0</v>
      </c>
      <c r="V141" s="35">
        <v>0</v>
      </c>
      <c r="W141" s="35">
        <v>0</v>
      </c>
      <c r="X141" s="35">
        <v>0</v>
      </c>
      <c r="Y141" s="35">
        <v>0</v>
      </c>
      <c r="Z141" s="35">
        <v>0</v>
      </c>
      <c r="AA141" s="35">
        <v>0</v>
      </c>
      <c r="AB141" s="35">
        <v>0</v>
      </c>
      <c r="AC141" s="35">
        <v>0</v>
      </c>
      <c r="AD141" s="35">
        <v>0</v>
      </c>
      <c r="AE141" s="35">
        <v>0</v>
      </c>
      <c r="AF141" s="35">
        <v>0</v>
      </c>
      <c r="AG141" s="35">
        <v>0</v>
      </c>
      <c r="AH141" s="35">
        <v>0</v>
      </c>
      <c r="AI141" s="35">
        <v>0</v>
      </c>
      <c r="AJ141" s="35">
        <v>0</v>
      </c>
      <c r="AK141" s="35">
        <v>0</v>
      </c>
      <c r="AL141" s="35">
        <v>0</v>
      </c>
      <c r="AM141" s="35" t="s">
        <v>193</v>
      </c>
      <c r="AN141" s="35" t="s">
        <v>193</v>
      </c>
      <c r="AO141" s="35" t="s">
        <v>193</v>
      </c>
      <c r="AP141" s="35" t="s">
        <v>193</v>
      </c>
      <c r="AQ141" s="35" t="s">
        <v>193</v>
      </c>
      <c r="AR141" s="35" t="s">
        <v>193</v>
      </c>
      <c r="AS141" s="35" t="s">
        <v>193</v>
      </c>
      <c r="AT141" s="35" t="s">
        <v>193</v>
      </c>
      <c r="AU141" s="35">
        <v>0</v>
      </c>
      <c r="AV141" s="35">
        <v>0</v>
      </c>
      <c r="AW141" s="35">
        <v>0</v>
      </c>
      <c r="AX141" s="35">
        <v>0</v>
      </c>
      <c r="AY141" s="35">
        <v>0</v>
      </c>
      <c r="AZ141" s="35">
        <v>0</v>
      </c>
      <c r="BA141" s="35">
        <v>0</v>
      </c>
      <c r="BB141" s="35">
        <v>0</v>
      </c>
      <c r="BC141" s="35">
        <v>0</v>
      </c>
      <c r="BD141" s="35">
        <v>0</v>
      </c>
      <c r="BE141" s="35">
        <v>0</v>
      </c>
      <c r="BF141" s="35">
        <v>0</v>
      </c>
      <c r="BG141" s="35">
        <v>0</v>
      </c>
      <c r="BH141" s="35">
        <v>0</v>
      </c>
      <c r="BI141" s="35">
        <v>0</v>
      </c>
      <c r="BJ141" s="35">
        <v>0</v>
      </c>
      <c r="BK141" s="35">
        <v>0</v>
      </c>
      <c r="BL141" s="35">
        <v>0</v>
      </c>
      <c r="BM141" s="35">
        <v>0</v>
      </c>
      <c r="BN141" s="35">
        <v>0</v>
      </c>
      <c r="BO141" s="35">
        <v>0</v>
      </c>
      <c r="BP141" s="35">
        <v>0</v>
      </c>
      <c r="BQ141" s="35">
        <v>0</v>
      </c>
      <c r="BR141" s="35">
        <v>0</v>
      </c>
      <c r="BS141" s="35">
        <v>0</v>
      </c>
      <c r="BT141" s="35">
        <v>0</v>
      </c>
      <c r="BU141" s="35">
        <v>0</v>
      </c>
      <c r="BV141" s="35">
        <v>0</v>
      </c>
      <c r="BW141" s="35">
        <v>0</v>
      </c>
      <c r="BX141" s="35">
        <v>0</v>
      </c>
      <c r="BY141" s="35">
        <v>0</v>
      </c>
      <c r="BZ141" s="35">
        <v>0</v>
      </c>
      <c r="CA141" s="35">
        <v>0</v>
      </c>
      <c r="CB141" s="35">
        <v>0</v>
      </c>
      <c r="CC141" s="35">
        <v>0</v>
      </c>
      <c r="CD141" s="35">
        <v>0</v>
      </c>
      <c r="CE141" s="35">
        <v>0</v>
      </c>
      <c r="CF141" s="35">
        <v>0</v>
      </c>
      <c r="CG141" s="35">
        <v>0</v>
      </c>
      <c r="CH141" s="35">
        <v>0</v>
      </c>
      <c r="CI141" s="35">
        <v>0</v>
      </c>
      <c r="CJ141" s="35">
        <v>0</v>
      </c>
      <c r="CK141" s="35">
        <v>0</v>
      </c>
      <c r="CL141" s="35">
        <v>0</v>
      </c>
      <c r="CM141" s="35">
        <v>0</v>
      </c>
      <c r="CN141" s="35">
        <v>0</v>
      </c>
      <c r="CO141" s="35">
        <v>0</v>
      </c>
      <c r="CP141" s="35">
        <v>0</v>
      </c>
      <c r="CQ141" s="35" t="s">
        <v>193</v>
      </c>
      <c r="CR141" s="35" t="s">
        <v>193</v>
      </c>
      <c r="CS141" s="35" t="s">
        <v>193</v>
      </c>
      <c r="CT141" s="35" t="s">
        <v>193</v>
      </c>
      <c r="CU141" s="35" t="s">
        <v>193</v>
      </c>
      <c r="CV141" s="35" t="s">
        <v>193</v>
      </c>
      <c r="CW141" s="52">
        <f>'1'!AT78</f>
        <v>1.5</v>
      </c>
      <c r="CX141" s="35">
        <v>0</v>
      </c>
      <c r="CY141" s="35">
        <v>0</v>
      </c>
      <c r="CZ141" s="35">
        <v>0</v>
      </c>
      <c r="DA141" s="35">
        <v>0</v>
      </c>
      <c r="DB141" s="35">
        <v>0</v>
      </c>
      <c r="DC141" s="35">
        <v>0</v>
      </c>
      <c r="DD141" s="35">
        <v>0</v>
      </c>
      <c r="DE141" s="35">
        <v>0</v>
      </c>
      <c r="DF141" s="35">
        <v>0</v>
      </c>
      <c r="DG141" s="35">
        <v>0</v>
      </c>
      <c r="DH141" s="35">
        <v>0</v>
      </c>
    </row>
    <row r="142" spans="1:112" ht="75">
      <c r="A142" s="28" t="s">
        <v>177</v>
      </c>
      <c r="B142" s="33" t="s">
        <v>269</v>
      </c>
      <c r="C142" s="34" t="s">
        <v>281</v>
      </c>
      <c r="D142" s="47" t="s">
        <v>282</v>
      </c>
      <c r="E142" s="35">
        <v>0</v>
      </c>
      <c r="F142" s="35">
        <v>0</v>
      </c>
      <c r="G142" s="35">
        <v>0</v>
      </c>
      <c r="H142" s="35">
        <v>0</v>
      </c>
      <c r="I142" s="35">
        <v>0</v>
      </c>
      <c r="J142" s="35">
        <v>0</v>
      </c>
      <c r="K142" s="35">
        <v>0</v>
      </c>
      <c r="L142" s="35">
        <v>0</v>
      </c>
      <c r="M142" s="35">
        <v>0</v>
      </c>
      <c r="N142" s="35">
        <v>0</v>
      </c>
      <c r="O142" s="35">
        <v>0</v>
      </c>
      <c r="P142" s="35">
        <v>0</v>
      </c>
      <c r="Q142" s="35">
        <v>0</v>
      </c>
      <c r="R142" s="35">
        <v>0</v>
      </c>
      <c r="S142" s="35">
        <v>0</v>
      </c>
      <c r="T142" s="35">
        <v>0</v>
      </c>
      <c r="U142" s="35">
        <v>0</v>
      </c>
      <c r="V142" s="35">
        <v>0</v>
      </c>
      <c r="W142" s="35">
        <v>0</v>
      </c>
      <c r="X142" s="35">
        <v>0</v>
      </c>
      <c r="Y142" s="35">
        <v>0</v>
      </c>
      <c r="Z142" s="35">
        <v>0</v>
      </c>
      <c r="AA142" s="35">
        <v>0</v>
      </c>
      <c r="AB142" s="35">
        <v>0</v>
      </c>
      <c r="AC142" s="35">
        <v>0</v>
      </c>
      <c r="AD142" s="35">
        <v>0</v>
      </c>
      <c r="AE142" s="35">
        <v>0</v>
      </c>
      <c r="AF142" s="35">
        <v>0</v>
      </c>
      <c r="AG142" s="35">
        <v>0</v>
      </c>
      <c r="AH142" s="35">
        <v>0</v>
      </c>
      <c r="AI142" s="35">
        <v>0</v>
      </c>
      <c r="AJ142" s="35">
        <v>0</v>
      </c>
      <c r="AK142" s="35">
        <v>0</v>
      </c>
      <c r="AL142" s="35">
        <v>0</v>
      </c>
      <c r="AM142" s="35" t="s">
        <v>193</v>
      </c>
      <c r="AN142" s="35" t="s">
        <v>193</v>
      </c>
      <c r="AO142" s="35" t="s">
        <v>193</v>
      </c>
      <c r="AP142" s="35" t="s">
        <v>193</v>
      </c>
      <c r="AQ142" s="35" t="s">
        <v>193</v>
      </c>
      <c r="AR142" s="35" t="s">
        <v>193</v>
      </c>
      <c r="AS142" s="35" t="s">
        <v>193</v>
      </c>
      <c r="AT142" s="35" t="s">
        <v>193</v>
      </c>
      <c r="AU142" s="35">
        <v>0</v>
      </c>
      <c r="AV142" s="35">
        <v>0</v>
      </c>
      <c r="AW142" s="35">
        <v>0</v>
      </c>
      <c r="AX142" s="35">
        <v>0</v>
      </c>
      <c r="AY142" s="35">
        <v>0</v>
      </c>
      <c r="AZ142" s="35">
        <v>0</v>
      </c>
      <c r="BA142" s="35">
        <v>0</v>
      </c>
      <c r="BB142" s="35">
        <v>0</v>
      </c>
      <c r="BC142" s="35">
        <v>0</v>
      </c>
      <c r="BD142" s="35">
        <v>0</v>
      </c>
      <c r="BE142" s="35">
        <v>0</v>
      </c>
      <c r="BF142" s="35">
        <v>0</v>
      </c>
      <c r="BG142" s="35">
        <v>0</v>
      </c>
      <c r="BH142" s="35">
        <v>0</v>
      </c>
      <c r="BI142" s="35">
        <v>0</v>
      </c>
      <c r="BJ142" s="35">
        <v>0</v>
      </c>
      <c r="BK142" s="35">
        <v>0</v>
      </c>
      <c r="BL142" s="35">
        <v>0</v>
      </c>
      <c r="BM142" s="35">
        <v>0</v>
      </c>
      <c r="BN142" s="35">
        <v>0</v>
      </c>
      <c r="BO142" s="35">
        <v>0</v>
      </c>
      <c r="BP142" s="35">
        <v>0</v>
      </c>
      <c r="BQ142" s="35">
        <v>0</v>
      </c>
      <c r="BR142" s="35">
        <v>0</v>
      </c>
      <c r="BS142" s="35">
        <v>0</v>
      </c>
      <c r="BT142" s="35">
        <v>0</v>
      </c>
      <c r="BU142" s="35">
        <v>0</v>
      </c>
      <c r="BV142" s="35">
        <v>0</v>
      </c>
      <c r="BW142" s="35">
        <v>0</v>
      </c>
      <c r="BX142" s="35">
        <v>0</v>
      </c>
      <c r="BY142" s="35">
        <v>0</v>
      </c>
      <c r="BZ142" s="35">
        <v>0</v>
      </c>
      <c r="CA142" s="35">
        <v>0</v>
      </c>
      <c r="CB142" s="35">
        <v>0</v>
      </c>
      <c r="CC142" s="35">
        <v>0</v>
      </c>
      <c r="CD142" s="35">
        <v>0</v>
      </c>
      <c r="CE142" s="35">
        <v>0</v>
      </c>
      <c r="CF142" s="35">
        <v>0</v>
      </c>
      <c r="CG142" s="35">
        <v>0</v>
      </c>
      <c r="CH142" s="35">
        <v>0</v>
      </c>
      <c r="CI142" s="35">
        <v>0</v>
      </c>
      <c r="CJ142" s="35">
        <v>0</v>
      </c>
      <c r="CK142" s="35">
        <v>0</v>
      </c>
      <c r="CL142" s="35">
        <v>0</v>
      </c>
      <c r="CM142" s="35">
        <v>0</v>
      </c>
      <c r="CN142" s="35">
        <v>0</v>
      </c>
      <c r="CO142" s="35">
        <v>0</v>
      </c>
      <c r="CP142" s="35">
        <v>0</v>
      </c>
      <c r="CQ142" s="35" t="s">
        <v>193</v>
      </c>
      <c r="CR142" s="35" t="s">
        <v>193</v>
      </c>
      <c r="CS142" s="35" t="s">
        <v>193</v>
      </c>
      <c r="CT142" s="35" t="s">
        <v>193</v>
      </c>
      <c r="CU142" s="35" t="s">
        <v>193</v>
      </c>
      <c r="CV142" s="35" t="s">
        <v>193</v>
      </c>
      <c r="CW142" s="52">
        <f>'1'!AT79</f>
        <v>7.5</v>
      </c>
      <c r="CX142" s="35">
        <v>0</v>
      </c>
      <c r="CY142" s="35">
        <v>0</v>
      </c>
      <c r="CZ142" s="35">
        <v>0</v>
      </c>
      <c r="DA142" s="35">
        <v>0</v>
      </c>
      <c r="DB142" s="35">
        <v>0</v>
      </c>
      <c r="DC142" s="35">
        <v>0</v>
      </c>
      <c r="DD142" s="35">
        <v>0</v>
      </c>
      <c r="DE142" s="35">
        <v>0</v>
      </c>
      <c r="DF142" s="35">
        <v>0</v>
      </c>
      <c r="DG142" s="35">
        <v>0</v>
      </c>
      <c r="DH142" s="35">
        <v>0</v>
      </c>
    </row>
    <row r="143" spans="1:112" ht="56.25">
      <c r="A143" s="28" t="s">
        <v>177</v>
      </c>
      <c r="B143" s="33" t="s">
        <v>269</v>
      </c>
      <c r="C143" s="34" t="s">
        <v>283</v>
      </c>
      <c r="D143" s="48" t="s">
        <v>284</v>
      </c>
      <c r="E143" s="35">
        <v>0</v>
      </c>
      <c r="F143" s="35">
        <v>0</v>
      </c>
      <c r="G143" s="35">
        <v>0</v>
      </c>
      <c r="H143" s="35">
        <v>0</v>
      </c>
      <c r="I143" s="35">
        <v>0</v>
      </c>
      <c r="J143" s="35">
        <v>0</v>
      </c>
      <c r="K143" s="35">
        <v>0</v>
      </c>
      <c r="L143" s="35">
        <v>0</v>
      </c>
      <c r="M143" s="35">
        <v>0</v>
      </c>
      <c r="N143" s="35">
        <v>0</v>
      </c>
      <c r="O143" s="35">
        <v>0</v>
      </c>
      <c r="P143" s="35">
        <v>0</v>
      </c>
      <c r="Q143" s="35">
        <v>0</v>
      </c>
      <c r="R143" s="35">
        <v>0</v>
      </c>
      <c r="S143" s="35">
        <v>0</v>
      </c>
      <c r="T143" s="35">
        <v>0</v>
      </c>
      <c r="U143" s="35">
        <v>0</v>
      </c>
      <c r="V143" s="35">
        <v>0</v>
      </c>
      <c r="W143" s="35">
        <v>0</v>
      </c>
      <c r="X143" s="35">
        <v>0</v>
      </c>
      <c r="Y143" s="35">
        <v>0</v>
      </c>
      <c r="Z143" s="35">
        <v>0</v>
      </c>
      <c r="AA143" s="35">
        <v>0</v>
      </c>
      <c r="AB143" s="35">
        <v>0</v>
      </c>
      <c r="AC143" s="35">
        <v>0</v>
      </c>
      <c r="AD143" s="35">
        <v>0</v>
      </c>
      <c r="AE143" s="35">
        <v>0</v>
      </c>
      <c r="AF143" s="35">
        <v>0</v>
      </c>
      <c r="AG143" s="35">
        <v>0</v>
      </c>
      <c r="AH143" s="35">
        <v>0</v>
      </c>
      <c r="AI143" s="35">
        <v>0</v>
      </c>
      <c r="AJ143" s="35">
        <v>0</v>
      </c>
      <c r="AK143" s="35">
        <v>0</v>
      </c>
      <c r="AL143" s="35">
        <v>0</v>
      </c>
      <c r="AM143" s="35" t="s">
        <v>193</v>
      </c>
      <c r="AN143" s="35" t="s">
        <v>193</v>
      </c>
      <c r="AO143" s="35" t="s">
        <v>193</v>
      </c>
      <c r="AP143" s="35" t="s">
        <v>193</v>
      </c>
      <c r="AQ143" s="35" t="s">
        <v>193</v>
      </c>
      <c r="AR143" s="35" t="s">
        <v>193</v>
      </c>
      <c r="AS143" s="35" t="s">
        <v>193</v>
      </c>
      <c r="AT143" s="35" t="s">
        <v>193</v>
      </c>
      <c r="AU143" s="35">
        <v>0</v>
      </c>
      <c r="AV143" s="35">
        <v>0</v>
      </c>
      <c r="AW143" s="35">
        <v>0</v>
      </c>
      <c r="AX143" s="35">
        <v>0</v>
      </c>
      <c r="AY143" s="35">
        <v>0</v>
      </c>
      <c r="AZ143" s="35">
        <v>0</v>
      </c>
      <c r="BA143" s="35">
        <v>0</v>
      </c>
      <c r="BB143" s="35">
        <v>0</v>
      </c>
      <c r="BC143" s="35">
        <v>0</v>
      </c>
      <c r="BD143" s="35">
        <v>0</v>
      </c>
      <c r="BE143" s="35">
        <v>0</v>
      </c>
      <c r="BF143" s="35">
        <v>0</v>
      </c>
      <c r="BG143" s="35">
        <v>0</v>
      </c>
      <c r="BH143" s="35">
        <v>0</v>
      </c>
      <c r="BI143" s="35">
        <v>0</v>
      </c>
      <c r="BJ143" s="35">
        <v>0</v>
      </c>
      <c r="BK143" s="35">
        <v>0</v>
      </c>
      <c r="BL143" s="35">
        <v>0</v>
      </c>
      <c r="BM143" s="35">
        <v>0</v>
      </c>
      <c r="BN143" s="35">
        <v>0</v>
      </c>
      <c r="BO143" s="35">
        <v>0</v>
      </c>
      <c r="BP143" s="35">
        <v>0</v>
      </c>
      <c r="BQ143" s="35">
        <v>0</v>
      </c>
      <c r="BR143" s="35">
        <v>0</v>
      </c>
      <c r="BS143" s="35">
        <v>0</v>
      </c>
      <c r="BT143" s="35">
        <v>0</v>
      </c>
      <c r="BU143" s="35">
        <v>0</v>
      </c>
      <c r="BV143" s="35">
        <v>0</v>
      </c>
      <c r="BW143" s="35">
        <v>0</v>
      </c>
      <c r="BX143" s="35">
        <v>0</v>
      </c>
      <c r="BY143" s="35">
        <v>0</v>
      </c>
      <c r="BZ143" s="35">
        <v>0</v>
      </c>
      <c r="CA143" s="35">
        <v>0</v>
      </c>
      <c r="CB143" s="35">
        <v>0</v>
      </c>
      <c r="CC143" s="35">
        <v>0</v>
      </c>
      <c r="CD143" s="35">
        <v>0</v>
      </c>
      <c r="CE143" s="35">
        <v>0</v>
      </c>
      <c r="CF143" s="35">
        <v>0</v>
      </c>
      <c r="CG143" s="35">
        <v>0</v>
      </c>
      <c r="CH143" s="35">
        <v>0</v>
      </c>
      <c r="CI143" s="35">
        <v>0</v>
      </c>
      <c r="CJ143" s="35">
        <v>0</v>
      </c>
      <c r="CK143" s="35">
        <v>0</v>
      </c>
      <c r="CL143" s="35">
        <v>0</v>
      </c>
      <c r="CM143" s="35">
        <v>0</v>
      </c>
      <c r="CN143" s="35">
        <v>0</v>
      </c>
      <c r="CO143" s="35">
        <v>0</v>
      </c>
      <c r="CP143" s="35">
        <v>0</v>
      </c>
      <c r="CQ143" s="35" t="s">
        <v>193</v>
      </c>
      <c r="CR143" s="35" t="s">
        <v>193</v>
      </c>
      <c r="CS143" s="35" t="s">
        <v>193</v>
      </c>
      <c r="CT143" s="35" t="s">
        <v>193</v>
      </c>
      <c r="CU143" s="35" t="s">
        <v>193</v>
      </c>
      <c r="CV143" s="35" t="s">
        <v>193</v>
      </c>
      <c r="CW143" s="52">
        <f>'1'!AT80</f>
        <v>0.79453200000000002</v>
      </c>
      <c r="CX143" s="35">
        <v>0</v>
      </c>
      <c r="CY143" s="35">
        <v>0</v>
      </c>
      <c r="CZ143" s="35">
        <v>0</v>
      </c>
      <c r="DA143" s="35">
        <v>0</v>
      </c>
      <c r="DB143" s="35">
        <v>0</v>
      </c>
      <c r="DC143" s="35">
        <v>0</v>
      </c>
      <c r="DD143" s="35">
        <v>0</v>
      </c>
      <c r="DE143" s="35">
        <v>0</v>
      </c>
      <c r="DF143" s="35">
        <v>0</v>
      </c>
      <c r="DG143" s="35">
        <v>0</v>
      </c>
      <c r="DH143" s="35">
        <v>0</v>
      </c>
    </row>
    <row r="144" spans="1:112" ht="56.25">
      <c r="A144" s="21"/>
      <c r="B144" s="33" t="s">
        <v>285</v>
      </c>
      <c r="C144" s="34" t="s">
        <v>286</v>
      </c>
      <c r="D144" s="35" t="s">
        <v>174</v>
      </c>
      <c r="E144" s="35">
        <v>0</v>
      </c>
      <c r="F144" s="35">
        <v>0</v>
      </c>
      <c r="G144" s="35">
        <v>0</v>
      </c>
      <c r="H144" s="35">
        <v>0</v>
      </c>
      <c r="I144" s="35">
        <v>0</v>
      </c>
      <c r="J144" s="35">
        <v>0</v>
      </c>
      <c r="K144" s="35">
        <v>0</v>
      </c>
      <c r="L144" s="35">
        <v>0</v>
      </c>
      <c r="M144" s="35">
        <v>0</v>
      </c>
      <c r="N144" s="35">
        <v>0</v>
      </c>
      <c r="O144" s="35">
        <v>0</v>
      </c>
      <c r="P144" s="35">
        <v>0</v>
      </c>
      <c r="Q144" s="35">
        <v>0</v>
      </c>
      <c r="R144" s="35">
        <v>0</v>
      </c>
      <c r="S144" s="35">
        <v>0</v>
      </c>
      <c r="T144" s="35">
        <v>0</v>
      </c>
      <c r="U144" s="35">
        <v>0</v>
      </c>
      <c r="V144" s="35">
        <v>0</v>
      </c>
      <c r="W144" s="35">
        <v>0</v>
      </c>
      <c r="X144" s="35">
        <v>0</v>
      </c>
      <c r="Y144" s="35">
        <v>0</v>
      </c>
      <c r="Z144" s="35">
        <v>0</v>
      </c>
      <c r="AA144" s="35">
        <v>0</v>
      </c>
      <c r="AB144" s="35">
        <v>0</v>
      </c>
      <c r="AC144" s="35">
        <v>0</v>
      </c>
      <c r="AD144" s="35">
        <v>0</v>
      </c>
      <c r="AE144" s="35">
        <v>0</v>
      </c>
      <c r="AF144" s="35">
        <v>0</v>
      </c>
      <c r="AG144" s="35">
        <v>0</v>
      </c>
      <c r="AH144" s="35">
        <v>0</v>
      </c>
      <c r="AI144" s="35">
        <v>0</v>
      </c>
      <c r="AJ144" s="35">
        <v>0</v>
      </c>
      <c r="AK144" s="35">
        <v>0</v>
      </c>
      <c r="AL144" s="35">
        <v>0</v>
      </c>
      <c r="AM144" s="35">
        <v>0</v>
      </c>
      <c r="AN144" s="35">
        <v>0</v>
      </c>
      <c r="AO144" s="35">
        <v>0</v>
      </c>
      <c r="AP144" s="35">
        <v>0</v>
      </c>
      <c r="AQ144" s="35">
        <v>0</v>
      </c>
      <c r="AR144" s="35">
        <v>0</v>
      </c>
      <c r="AS144" s="35">
        <v>0</v>
      </c>
      <c r="AT144" s="35">
        <v>0</v>
      </c>
      <c r="AU144" s="35">
        <v>0</v>
      </c>
      <c r="AV144" s="35">
        <v>0</v>
      </c>
      <c r="AW144" s="35">
        <v>0</v>
      </c>
      <c r="AX144" s="35">
        <v>0</v>
      </c>
      <c r="AY144" s="35">
        <v>0</v>
      </c>
      <c r="AZ144" s="35">
        <v>0</v>
      </c>
      <c r="BA144" s="35">
        <v>0</v>
      </c>
      <c r="BB144" s="35">
        <v>0</v>
      </c>
      <c r="BC144" s="35">
        <v>0</v>
      </c>
      <c r="BD144" s="35">
        <v>0</v>
      </c>
      <c r="BE144" s="35">
        <v>0</v>
      </c>
      <c r="BF144" s="35">
        <v>0</v>
      </c>
      <c r="BG144" s="35">
        <v>0</v>
      </c>
      <c r="BH144" s="35">
        <v>0</v>
      </c>
      <c r="BI144" s="35">
        <v>0</v>
      </c>
      <c r="BJ144" s="35">
        <v>0</v>
      </c>
      <c r="BK144" s="35">
        <v>0</v>
      </c>
      <c r="BL144" s="35">
        <v>0</v>
      </c>
      <c r="BM144" s="35">
        <v>0</v>
      </c>
      <c r="BN144" s="35">
        <v>0</v>
      </c>
      <c r="BO144" s="35">
        <v>0</v>
      </c>
      <c r="BP144" s="35">
        <v>0</v>
      </c>
      <c r="BQ144" s="35">
        <v>0</v>
      </c>
      <c r="BR144" s="35">
        <v>0</v>
      </c>
      <c r="BS144" s="35">
        <v>0</v>
      </c>
      <c r="BT144" s="35">
        <v>0</v>
      </c>
      <c r="BU144" s="35">
        <v>0</v>
      </c>
      <c r="BV144" s="35">
        <v>0</v>
      </c>
      <c r="BW144" s="35">
        <v>0</v>
      </c>
      <c r="BX144" s="35">
        <v>0</v>
      </c>
      <c r="BY144" s="35">
        <v>0</v>
      </c>
      <c r="BZ144" s="35">
        <v>0</v>
      </c>
      <c r="CA144" s="35">
        <v>0</v>
      </c>
      <c r="CB144" s="35">
        <v>0</v>
      </c>
      <c r="CC144" s="35">
        <v>0</v>
      </c>
      <c r="CD144" s="35">
        <v>0</v>
      </c>
      <c r="CE144" s="35">
        <v>0</v>
      </c>
      <c r="CF144" s="35">
        <v>0</v>
      </c>
      <c r="CG144" s="35">
        <v>0</v>
      </c>
      <c r="CH144" s="35">
        <v>0</v>
      </c>
      <c r="CI144" s="35">
        <v>0</v>
      </c>
      <c r="CJ144" s="35">
        <v>0</v>
      </c>
      <c r="CK144" s="35" t="s">
        <v>193</v>
      </c>
      <c r="CL144" s="35" t="s">
        <v>193</v>
      </c>
      <c r="CM144" s="35">
        <v>0</v>
      </c>
      <c r="CN144" s="35">
        <v>0</v>
      </c>
      <c r="CO144" s="35">
        <v>0</v>
      </c>
      <c r="CP144" s="35">
        <v>0</v>
      </c>
      <c r="CQ144" s="35" t="s">
        <v>193</v>
      </c>
      <c r="CR144" s="35" t="s">
        <v>193</v>
      </c>
      <c r="CS144" s="35" t="s">
        <v>193</v>
      </c>
      <c r="CT144" s="35" t="s">
        <v>193</v>
      </c>
      <c r="CU144" s="35" t="s">
        <v>193</v>
      </c>
      <c r="CV144" s="35" t="s">
        <v>193</v>
      </c>
      <c r="CW144" s="35">
        <v>0</v>
      </c>
      <c r="CX144" s="35">
        <v>0</v>
      </c>
      <c r="CY144" s="35">
        <v>0</v>
      </c>
      <c r="CZ144" s="35">
        <v>0</v>
      </c>
      <c r="DA144" s="35">
        <v>0</v>
      </c>
      <c r="DB144" s="35">
        <v>0</v>
      </c>
      <c r="DC144" s="35">
        <v>0</v>
      </c>
      <c r="DD144" s="35">
        <v>0</v>
      </c>
      <c r="DE144" s="35">
        <v>0</v>
      </c>
      <c r="DF144" s="35">
        <v>0</v>
      </c>
      <c r="DG144" s="35">
        <v>0</v>
      </c>
      <c r="DH144" s="35">
        <v>0</v>
      </c>
    </row>
    <row r="145" spans="1:112" ht="18.75" hidden="1">
      <c r="A145" s="28" t="s">
        <v>177</v>
      </c>
      <c r="B145" s="33" t="s">
        <v>285</v>
      </c>
      <c r="C145" s="42" t="s">
        <v>200</v>
      </c>
      <c r="D145" s="35"/>
      <c r="E145" s="35"/>
      <c r="F145" s="35"/>
      <c r="G145" s="35"/>
      <c r="H145" s="35"/>
      <c r="I145" s="35"/>
      <c r="J145" s="35"/>
      <c r="K145" s="35"/>
      <c r="L145" s="35"/>
      <c r="M145" s="35"/>
      <c r="N145" s="35"/>
      <c r="O145" s="35"/>
      <c r="P145" s="35"/>
      <c r="Q145" s="35"/>
      <c r="R145" s="35"/>
      <c r="S145" s="35"/>
      <c r="T145" s="35"/>
      <c r="U145" s="35"/>
      <c r="V145" s="35"/>
      <c r="W145" s="35"/>
      <c r="X145" s="35"/>
      <c r="Y145" s="35"/>
      <c r="Z145" s="35"/>
      <c r="AA145" s="35"/>
      <c r="AB145" s="35"/>
      <c r="AC145" s="35"/>
      <c r="AD145" s="35"/>
      <c r="AE145" s="35"/>
      <c r="AF145" s="35"/>
      <c r="AG145" s="35"/>
      <c r="AH145" s="35"/>
      <c r="AI145" s="35"/>
      <c r="AJ145" s="35"/>
      <c r="AK145" s="35"/>
      <c r="AL145" s="35"/>
      <c r="AM145" s="35"/>
      <c r="AN145" s="35"/>
      <c r="AO145" s="35"/>
      <c r="AP145" s="35"/>
      <c r="AQ145" s="35"/>
      <c r="AR145" s="35"/>
      <c r="AS145" s="35"/>
      <c r="AT145" s="35"/>
      <c r="AU145" s="35"/>
      <c r="AV145" s="35"/>
      <c r="AW145" s="35"/>
      <c r="AX145" s="35"/>
      <c r="AY145" s="35"/>
      <c r="AZ145" s="35"/>
      <c r="BA145" s="35"/>
      <c r="BB145" s="35"/>
      <c r="BC145" s="35"/>
      <c r="BD145" s="35"/>
      <c r="BE145" s="35"/>
      <c r="BF145" s="35"/>
      <c r="BG145" s="35"/>
      <c r="BH145" s="35"/>
      <c r="BI145" s="35"/>
      <c r="BJ145" s="35"/>
      <c r="BK145" s="35"/>
      <c r="BL145" s="35"/>
      <c r="BM145" s="35"/>
      <c r="BN145" s="35"/>
      <c r="BO145" s="35"/>
      <c r="BP145" s="35"/>
      <c r="BQ145" s="35"/>
      <c r="BR145" s="35"/>
      <c r="BS145" s="35"/>
      <c r="BT145" s="35"/>
      <c r="BU145" s="35"/>
      <c r="BV145" s="35"/>
      <c r="BW145" s="35"/>
      <c r="BX145" s="35"/>
      <c r="BY145" s="35"/>
      <c r="BZ145" s="35"/>
      <c r="CA145" s="35"/>
      <c r="CB145" s="35"/>
      <c r="CC145" s="35"/>
      <c r="CD145" s="35"/>
      <c r="CE145" s="35"/>
      <c r="CF145" s="35"/>
      <c r="CG145" s="35"/>
      <c r="CH145" s="35"/>
      <c r="CI145" s="35"/>
      <c r="CJ145" s="35"/>
      <c r="CK145" s="35"/>
      <c r="CL145" s="35"/>
      <c r="CM145" s="35"/>
      <c r="CN145" s="35"/>
      <c r="CO145" s="35"/>
      <c r="CP145" s="35"/>
      <c r="CQ145" s="35"/>
      <c r="CR145" s="35"/>
      <c r="CS145" s="35"/>
      <c r="CT145" s="35"/>
      <c r="CU145" s="35"/>
      <c r="CV145" s="35"/>
      <c r="CW145" s="35"/>
      <c r="CX145" s="35"/>
      <c r="CY145" s="35"/>
      <c r="CZ145" s="35"/>
      <c r="DA145" s="35"/>
      <c r="DB145" s="35"/>
      <c r="DC145" s="35"/>
      <c r="DD145" s="35"/>
      <c r="DE145" s="35"/>
      <c r="DF145" s="35"/>
      <c r="DG145" s="35"/>
      <c r="DH145" s="35"/>
    </row>
    <row r="146" spans="1:112" ht="18.75" hidden="1">
      <c r="A146" s="28" t="s">
        <v>177</v>
      </c>
      <c r="B146" s="33" t="s">
        <v>285</v>
      </c>
      <c r="C146" s="42" t="s">
        <v>200</v>
      </c>
      <c r="D146" s="35"/>
      <c r="E146" s="35"/>
      <c r="F146" s="35"/>
      <c r="G146" s="35"/>
      <c r="H146" s="35"/>
      <c r="I146" s="35"/>
      <c r="J146" s="35"/>
      <c r="K146" s="35"/>
      <c r="L146" s="35"/>
      <c r="M146" s="35"/>
      <c r="N146" s="35"/>
      <c r="O146" s="35"/>
      <c r="P146" s="35"/>
      <c r="Q146" s="35"/>
      <c r="R146" s="35"/>
      <c r="S146" s="35"/>
      <c r="T146" s="35"/>
      <c r="U146" s="35"/>
      <c r="V146" s="35"/>
      <c r="W146" s="35"/>
      <c r="X146" s="35"/>
      <c r="Y146" s="35"/>
      <c r="Z146" s="35"/>
      <c r="AA146" s="35"/>
      <c r="AB146" s="35"/>
      <c r="AC146" s="35"/>
      <c r="AD146" s="35"/>
      <c r="AE146" s="35"/>
      <c r="AF146" s="35"/>
      <c r="AG146" s="35"/>
      <c r="AH146" s="35"/>
      <c r="AI146" s="35"/>
      <c r="AJ146" s="35"/>
      <c r="AK146" s="35"/>
      <c r="AL146" s="35"/>
      <c r="AM146" s="35"/>
      <c r="AN146" s="35"/>
      <c r="AO146" s="35"/>
      <c r="AP146" s="35"/>
      <c r="AQ146" s="35"/>
      <c r="AR146" s="35"/>
      <c r="AS146" s="35"/>
      <c r="AT146" s="35"/>
      <c r="AU146" s="35"/>
      <c r="AV146" s="35"/>
      <c r="AW146" s="35"/>
      <c r="AX146" s="35"/>
      <c r="AY146" s="35"/>
      <c r="AZ146" s="35"/>
      <c r="BA146" s="35"/>
      <c r="BB146" s="35"/>
      <c r="BC146" s="35"/>
      <c r="BD146" s="35"/>
      <c r="BE146" s="35"/>
      <c r="BF146" s="35"/>
      <c r="BG146" s="35"/>
      <c r="BH146" s="35"/>
      <c r="BI146" s="35"/>
      <c r="BJ146" s="35"/>
      <c r="BK146" s="35"/>
      <c r="BL146" s="35"/>
      <c r="BM146" s="35"/>
      <c r="BN146" s="35"/>
      <c r="BO146" s="35"/>
      <c r="BP146" s="35"/>
      <c r="BQ146" s="35"/>
      <c r="BR146" s="35"/>
      <c r="BS146" s="35"/>
      <c r="BT146" s="35"/>
      <c r="BU146" s="35"/>
      <c r="BV146" s="35"/>
      <c r="BW146" s="35"/>
      <c r="BX146" s="35"/>
      <c r="BY146" s="35"/>
      <c r="BZ146" s="35"/>
      <c r="CA146" s="35"/>
      <c r="CB146" s="35"/>
      <c r="CC146" s="35"/>
      <c r="CD146" s="35"/>
      <c r="CE146" s="35"/>
      <c r="CF146" s="35"/>
      <c r="CG146" s="35"/>
      <c r="CH146" s="35"/>
      <c r="CI146" s="35"/>
      <c r="CJ146" s="35"/>
      <c r="CK146" s="35"/>
      <c r="CL146" s="35"/>
      <c r="CM146" s="35"/>
      <c r="CN146" s="35"/>
      <c r="CO146" s="35"/>
      <c r="CP146" s="35"/>
      <c r="CQ146" s="35"/>
      <c r="CR146" s="35"/>
      <c r="CS146" s="35"/>
      <c r="CT146" s="35"/>
      <c r="CU146" s="35"/>
      <c r="CV146" s="35"/>
      <c r="CW146" s="35"/>
      <c r="CX146" s="35"/>
      <c r="CY146" s="35"/>
      <c r="CZ146" s="35"/>
      <c r="DA146" s="35"/>
      <c r="DB146" s="35"/>
      <c r="DC146" s="35"/>
      <c r="DD146" s="35"/>
      <c r="DE146" s="35"/>
      <c r="DF146" s="35"/>
      <c r="DG146" s="35"/>
      <c r="DH146" s="35"/>
    </row>
    <row r="147" spans="1:112" ht="18.75" hidden="1">
      <c r="A147" s="28" t="s">
        <v>177</v>
      </c>
      <c r="B147" s="33" t="s">
        <v>201</v>
      </c>
      <c r="C147" s="34" t="s">
        <v>201</v>
      </c>
      <c r="D147" s="35"/>
      <c r="E147" s="35"/>
      <c r="F147" s="35"/>
      <c r="G147" s="35"/>
      <c r="H147" s="35"/>
      <c r="I147" s="35"/>
      <c r="J147" s="35"/>
      <c r="K147" s="35"/>
      <c r="L147" s="35"/>
      <c r="M147" s="35"/>
      <c r="N147" s="35"/>
      <c r="O147" s="35"/>
      <c r="P147" s="35"/>
      <c r="Q147" s="35"/>
      <c r="R147" s="35"/>
      <c r="S147" s="35"/>
      <c r="T147" s="35"/>
      <c r="U147" s="35"/>
      <c r="V147" s="35"/>
      <c r="W147" s="35"/>
      <c r="X147" s="35"/>
      <c r="Y147" s="35"/>
      <c r="Z147" s="35"/>
      <c r="AA147" s="35"/>
      <c r="AB147" s="35"/>
      <c r="AC147" s="35"/>
      <c r="AD147" s="35"/>
      <c r="AE147" s="35"/>
      <c r="AF147" s="35"/>
      <c r="AG147" s="35"/>
      <c r="AH147" s="35"/>
      <c r="AI147" s="35"/>
      <c r="AJ147" s="35"/>
      <c r="AK147" s="35"/>
      <c r="AL147" s="35"/>
      <c r="AM147" s="35"/>
      <c r="AN147" s="35"/>
      <c r="AO147" s="35"/>
      <c r="AP147" s="35"/>
      <c r="AQ147" s="35"/>
      <c r="AR147" s="35"/>
      <c r="AS147" s="35"/>
      <c r="AT147" s="35"/>
      <c r="AU147" s="35"/>
      <c r="AV147" s="35"/>
      <c r="AW147" s="35"/>
      <c r="AX147" s="35"/>
      <c r="AY147" s="35"/>
      <c r="AZ147" s="35"/>
      <c r="BA147" s="35"/>
      <c r="BB147" s="35"/>
      <c r="BC147" s="35"/>
      <c r="BD147" s="35"/>
      <c r="BE147" s="35"/>
      <c r="BF147" s="35"/>
      <c r="BG147" s="35"/>
      <c r="BH147" s="35"/>
      <c r="BI147" s="35"/>
      <c r="BJ147" s="35"/>
      <c r="BK147" s="35"/>
      <c r="BL147" s="35"/>
      <c r="BM147" s="35"/>
      <c r="BN147" s="35"/>
      <c r="BO147" s="35"/>
      <c r="BP147" s="35"/>
      <c r="BQ147" s="35"/>
      <c r="BR147" s="35"/>
      <c r="BS147" s="35"/>
      <c r="BT147" s="35"/>
      <c r="BU147" s="35"/>
      <c r="BV147" s="35"/>
      <c r="BW147" s="35"/>
      <c r="BX147" s="35"/>
      <c r="BY147" s="35"/>
      <c r="BZ147" s="35"/>
      <c r="CA147" s="35"/>
      <c r="CB147" s="35"/>
      <c r="CC147" s="35"/>
      <c r="CD147" s="35"/>
      <c r="CE147" s="35"/>
      <c r="CF147" s="35"/>
      <c r="CG147" s="35"/>
      <c r="CH147" s="35"/>
      <c r="CI147" s="35"/>
      <c r="CJ147" s="35"/>
      <c r="CK147" s="35"/>
      <c r="CL147" s="35"/>
      <c r="CM147" s="35"/>
      <c r="CN147" s="35"/>
      <c r="CO147" s="35"/>
      <c r="CP147" s="35"/>
      <c r="CQ147" s="35"/>
      <c r="CR147" s="35"/>
      <c r="CS147" s="35"/>
      <c r="CT147" s="35"/>
      <c r="CU147" s="35"/>
      <c r="CV147" s="35"/>
      <c r="CW147" s="35"/>
      <c r="CX147" s="35"/>
      <c r="CY147" s="35"/>
      <c r="CZ147" s="35"/>
      <c r="DA147" s="35"/>
      <c r="DB147" s="35"/>
      <c r="DC147" s="35"/>
      <c r="DD147" s="35"/>
      <c r="DE147" s="35"/>
      <c r="DF147" s="35"/>
      <c r="DG147" s="35"/>
      <c r="DH147" s="35"/>
    </row>
    <row r="148" spans="1:112" ht="75">
      <c r="A148" s="21"/>
      <c r="B148" s="25" t="s">
        <v>287</v>
      </c>
      <c r="C148" s="26" t="s">
        <v>288</v>
      </c>
      <c r="D148" s="27" t="s">
        <v>174</v>
      </c>
      <c r="E148" s="27">
        <f t="shared" ref="E148:AJ148" si="49">SUM(E149:E153)</f>
        <v>0</v>
      </c>
      <c r="F148" s="27">
        <f t="shared" si="49"/>
        <v>0</v>
      </c>
      <c r="G148" s="27">
        <f t="shared" si="49"/>
        <v>0</v>
      </c>
      <c r="H148" s="27">
        <f t="shared" si="49"/>
        <v>0</v>
      </c>
      <c r="I148" s="27">
        <f t="shared" si="49"/>
        <v>0</v>
      </c>
      <c r="J148" s="27">
        <f t="shared" si="49"/>
        <v>0</v>
      </c>
      <c r="K148" s="27">
        <f t="shared" si="49"/>
        <v>0</v>
      </c>
      <c r="L148" s="27">
        <f t="shared" si="49"/>
        <v>0</v>
      </c>
      <c r="M148" s="27">
        <f t="shared" si="49"/>
        <v>0</v>
      </c>
      <c r="N148" s="27">
        <f t="shared" si="49"/>
        <v>0</v>
      </c>
      <c r="O148" s="27">
        <f t="shared" si="49"/>
        <v>0</v>
      </c>
      <c r="P148" s="27">
        <f t="shared" si="49"/>
        <v>0</v>
      </c>
      <c r="Q148" s="27">
        <f t="shared" si="49"/>
        <v>0</v>
      </c>
      <c r="R148" s="27">
        <f t="shared" si="49"/>
        <v>0</v>
      </c>
      <c r="S148" s="27">
        <f t="shared" si="49"/>
        <v>0</v>
      </c>
      <c r="T148" s="27">
        <f t="shared" si="49"/>
        <v>0</v>
      </c>
      <c r="U148" s="27">
        <f t="shared" si="49"/>
        <v>0</v>
      </c>
      <c r="V148" s="27">
        <f t="shared" si="49"/>
        <v>0</v>
      </c>
      <c r="W148" s="27">
        <f t="shared" si="49"/>
        <v>0</v>
      </c>
      <c r="X148" s="27">
        <f t="shared" si="49"/>
        <v>0</v>
      </c>
      <c r="Y148" s="27">
        <f t="shared" si="49"/>
        <v>0</v>
      </c>
      <c r="Z148" s="27">
        <f t="shared" si="49"/>
        <v>0</v>
      </c>
      <c r="AA148" s="27">
        <f t="shared" si="49"/>
        <v>0</v>
      </c>
      <c r="AB148" s="27">
        <f t="shared" si="49"/>
        <v>0</v>
      </c>
      <c r="AC148" s="27">
        <f t="shared" si="49"/>
        <v>0</v>
      </c>
      <c r="AD148" s="27">
        <f t="shared" si="49"/>
        <v>0</v>
      </c>
      <c r="AE148" s="27">
        <f t="shared" si="49"/>
        <v>0</v>
      </c>
      <c r="AF148" s="27">
        <f t="shared" si="49"/>
        <v>0</v>
      </c>
      <c r="AG148" s="27">
        <f t="shared" si="49"/>
        <v>0</v>
      </c>
      <c r="AH148" s="27">
        <f t="shared" si="49"/>
        <v>0</v>
      </c>
      <c r="AI148" s="27">
        <f t="shared" si="49"/>
        <v>0</v>
      </c>
      <c r="AJ148" s="27">
        <f t="shared" si="49"/>
        <v>0</v>
      </c>
      <c r="AK148" s="27">
        <f t="shared" ref="AK148:BP148" si="50">SUM(AK149:AK153)</f>
        <v>0</v>
      </c>
      <c r="AL148" s="27">
        <f t="shared" si="50"/>
        <v>0</v>
      </c>
      <c r="AM148" s="27">
        <f t="shared" si="50"/>
        <v>0</v>
      </c>
      <c r="AN148" s="27">
        <f t="shared" si="50"/>
        <v>0</v>
      </c>
      <c r="AO148" s="27">
        <f t="shared" si="50"/>
        <v>0</v>
      </c>
      <c r="AP148" s="27">
        <f t="shared" si="50"/>
        <v>0</v>
      </c>
      <c r="AQ148" s="27">
        <f t="shared" si="50"/>
        <v>0</v>
      </c>
      <c r="AR148" s="27">
        <f t="shared" si="50"/>
        <v>0</v>
      </c>
      <c r="AS148" s="27">
        <f t="shared" si="50"/>
        <v>0</v>
      </c>
      <c r="AT148" s="27">
        <f t="shared" si="50"/>
        <v>0</v>
      </c>
      <c r="AU148" s="27">
        <f t="shared" si="50"/>
        <v>0</v>
      </c>
      <c r="AV148" s="27">
        <f t="shared" si="50"/>
        <v>0</v>
      </c>
      <c r="AW148" s="27">
        <f t="shared" si="50"/>
        <v>0</v>
      </c>
      <c r="AX148" s="27">
        <f t="shared" si="50"/>
        <v>0</v>
      </c>
      <c r="AY148" s="27">
        <f t="shared" si="50"/>
        <v>0</v>
      </c>
      <c r="AZ148" s="27">
        <f t="shared" si="50"/>
        <v>0</v>
      </c>
      <c r="BA148" s="27">
        <f t="shared" si="50"/>
        <v>0</v>
      </c>
      <c r="BB148" s="27">
        <f t="shared" si="50"/>
        <v>0</v>
      </c>
      <c r="BC148" s="27">
        <f t="shared" si="50"/>
        <v>0</v>
      </c>
      <c r="BD148" s="27">
        <f t="shared" si="50"/>
        <v>0</v>
      </c>
      <c r="BE148" s="27">
        <f t="shared" si="50"/>
        <v>0</v>
      </c>
      <c r="BF148" s="27">
        <f t="shared" si="50"/>
        <v>0</v>
      </c>
      <c r="BG148" s="27">
        <f t="shared" si="50"/>
        <v>0</v>
      </c>
      <c r="BH148" s="27">
        <f t="shared" si="50"/>
        <v>0</v>
      </c>
      <c r="BI148" s="27">
        <f t="shared" si="50"/>
        <v>0</v>
      </c>
      <c r="BJ148" s="27">
        <f t="shared" si="50"/>
        <v>0</v>
      </c>
      <c r="BK148" s="27">
        <f t="shared" si="50"/>
        <v>0</v>
      </c>
      <c r="BL148" s="27">
        <f t="shared" si="50"/>
        <v>0</v>
      </c>
      <c r="BM148" s="27">
        <f t="shared" si="50"/>
        <v>0</v>
      </c>
      <c r="BN148" s="27">
        <f t="shared" si="50"/>
        <v>0</v>
      </c>
      <c r="BO148" s="27">
        <f t="shared" si="50"/>
        <v>0</v>
      </c>
      <c r="BP148" s="27">
        <f t="shared" si="50"/>
        <v>0</v>
      </c>
      <c r="BQ148" s="27">
        <f t="shared" ref="BQ148:CV148" si="51">SUM(BQ149:BQ153)</f>
        <v>0</v>
      </c>
      <c r="BR148" s="27">
        <f t="shared" si="51"/>
        <v>0</v>
      </c>
      <c r="BS148" s="27">
        <f t="shared" si="51"/>
        <v>0</v>
      </c>
      <c r="BT148" s="27">
        <f t="shared" si="51"/>
        <v>0</v>
      </c>
      <c r="BU148" s="27">
        <f t="shared" si="51"/>
        <v>0</v>
      </c>
      <c r="BV148" s="27">
        <f t="shared" si="51"/>
        <v>0</v>
      </c>
      <c r="BW148" s="27">
        <f t="shared" si="51"/>
        <v>0</v>
      </c>
      <c r="BX148" s="27">
        <f t="shared" si="51"/>
        <v>0</v>
      </c>
      <c r="BY148" s="27">
        <f t="shared" si="51"/>
        <v>0</v>
      </c>
      <c r="BZ148" s="27">
        <f t="shared" si="51"/>
        <v>0</v>
      </c>
      <c r="CA148" s="27">
        <f t="shared" si="51"/>
        <v>0</v>
      </c>
      <c r="CB148" s="27">
        <f t="shared" si="51"/>
        <v>0</v>
      </c>
      <c r="CC148" s="27">
        <f t="shared" si="51"/>
        <v>0</v>
      </c>
      <c r="CD148" s="27">
        <f t="shared" si="51"/>
        <v>0</v>
      </c>
      <c r="CE148" s="27">
        <f t="shared" si="51"/>
        <v>0</v>
      </c>
      <c r="CF148" s="27">
        <f t="shared" si="51"/>
        <v>0</v>
      </c>
      <c r="CG148" s="27">
        <f t="shared" si="51"/>
        <v>0</v>
      </c>
      <c r="CH148" s="27">
        <f t="shared" si="51"/>
        <v>0</v>
      </c>
      <c r="CI148" s="27">
        <f t="shared" si="51"/>
        <v>0</v>
      </c>
      <c r="CJ148" s="27">
        <f t="shared" si="51"/>
        <v>0</v>
      </c>
      <c r="CK148" s="27">
        <f t="shared" si="51"/>
        <v>0</v>
      </c>
      <c r="CL148" s="27">
        <f t="shared" si="51"/>
        <v>0</v>
      </c>
      <c r="CM148" s="27">
        <f t="shared" si="51"/>
        <v>0</v>
      </c>
      <c r="CN148" s="27">
        <f t="shared" si="51"/>
        <v>0</v>
      </c>
      <c r="CO148" s="27">
        <f t="shared" si="51"/>
        <v>0</v>
      </c>
      <c r="CP148" s="27">
        <f t="shared" si="51"/>
        <v>0</v>
      </c>
      <c r="CQ148" s="27">
        <f t="shared" si="51"/>
        <v>0</v>
      </c>
      <c r="CR148" s="27">
        <f t="shared" si="51"/>
        <v>0</v>
      </c>
      <c r="CS148" s="27">
        <f t="shared" si="51"/>
        <v>0</v>
      </c>
      <c r="CT148" s="27">
        <f t="shared" si="51"/>
        <v>0</v>
      </c>
      <c r="CU148" s="27">
        <f t="shared" si="51"/>
        <v>0</v>
      </c>
      <c r="CV148" s="27">
        <f t="shared" si="51"/>
        <v>0</v>
      </c>
      <c r="CW148" s="27">
        <f t="shared" ref="CW148:DH148" si="52">SUM(CW149:CW153)</f>
        <v>570.15</v>
      </c>
      <c r="CX148" s="27">
        <f t="shared" si="52"/>
        <v>0</v>
      </c>
      <c r="CY148" s="27">
        <f t="shared" si="52"/>
        <v>0</v>
      </c>
      <c r="CZ148" s="27">
        <f t="shared" si="52"/>
        <v>0</v>
      </c>
      <c r="DA148" s="27">
        <f t="shared" si="52"/>
        <v>0</v>
      </c>
      <c r="DB148" s="27">
        <f t="shared" si="52"/>
        <v>0</v>
      </c>
      <c r="DC148" s="27">
        <f t="shared" si="52"/>
        <v>0</v>
      </c>
      <c r="DD148" s="27">
        <f t="shared" si="52"/>
        <v>0</v>
      </c>
      <c r="DE148" s="27">
        <f t="shared" si="52"/>
        <v>0</v>
      </c>
      <c r="DF148" s="27">
        <f t="shared" si="52"/>
        <v>0</v>
      </c>
      <c r="DG148" s="27">
        <f t="shared" si="52"/>
        <v>0</v>
      </c>
      <c r="DH148" s="27">
        <f t="shared" si="52"/>
        <v>0</v>
      </c>
    </row>
    <row r="149" spans="1:112" ht="75">
      <c r="A149" s="21"/>
      <c r="B149" s="39" t="s">
        <v>289</v>
      </c>
      <c r="C149" s="40" t="s">
        <v>290</v>
      </c>
      <c r="D149" s="41" t="s">
        <v>174</v>
      </c>
      <c r="E149" s="41">
        <v>0</v>
      </c>
      <c r="F149" s="41">
        <v>0</v>
      </c>
      <c r="G149" s="41">
        <v>0</v>
      </c>
      <c r="H149" s="41">
        <v>0</v>
      </c>
      <c r="I149" s="41">
        <v>0</v>
      </c>
      <c r="J149" s="41">
        <v>0</v>
      </c>
      <c r="K149" s="41">
        <v>0</v>
      </c>
      <c r="L149" s="41">
        <v>0</v>
      </c>
      <c r="M149" s="41">
        <v>0</v>
      </c>
      <c r="N149" s="41">
        <v>0</v>
      </c>
      <c r="O149" s="41">
        <v>0</v>
      </c>
      <c r="P149" s="41">
        <v>0</v>
      </c>
      <c r="Q149" s="41">
        <v>0</v>
      </c>
      <c r="R149" s="41">
        <v>0</v>
      </c>
      <c r="S149" s="41">
        <v>0</v>
      </c>
      <c r="T149" s="41">
        <v>0</v>
      </c>
      <c r="U149" s="41">
        <v>0</v>
      </c>
      <c r="V149" s="41">
        <v>0</v>
      </c>
      <c r="W149" s="41">
        <v>0</v>
      </c>
      <c r="X149" s="41">
        <v>0</v>
      </c>
      <c r="Y149" s="41">
        <v>0</v>
      </c>
      <c r="Z149" s="41">
        <v>0</v>
      </c>
      <c r="AA149" s="41">
        <v>0</v>
      </c>
      <c r="AB149" s="41">
        <v>0</v>
      </c>
      <c r="AC149" s="41">
        <v>0</v>
      </c>
      <c r="AD149" s="41">
        <v>0</v>
      </c>
      <c r="AE149" s="41">
        <v>0</v>
      </c>
      <c r="AF149" s="41">
        <v>0</v>
      </c>
      <c r="AG149" s="41">
        <v>0</v>
      </c>
      <c r="AH149" s="41">
        <v>0</v>
      </c>
      <c r="AI149" s="41">
        <v>0</v>
      </c>
      <c r="AJ149" s="41">
        <v>0</v>
      </c>
      <c r="AK149" s="41">
        <v>0</v>
      </c>
      <c r="AL149" s="41">
        <v>0</v>
      </c>
      <c r="AM149" s="41">
        <v>0</v>
      </c>
      <c r="AN149" s="41">
        <v>0</v>
      </c>
      <c r="AO149" s="41">
        <v>0</v>
      </c>
      <c r="AP149" s="41">
        <v>0</v>
      </c>
      <c r="AQ149" s="41">
        <v>0</v>
      </c>
      <c r="AR149" s="41">
        <v>0</v>
      </c>
      <c r="AS149" s="41">
        <v>0</v>
      </c>
      <c r="AT149" s="41">
        <v>0</v>
      </c>
      <c r="AU149" s="41">
        <v>0</v>
      </c>
      <c r="AV149" s="41">
        <v>0</v>
      </c>
      <c r="AW149" s="41">
        <v>0</v>
      </c>
      <c r="AX149" s="41">
        <v>0</v>
      </c>
      <c r="AY149" s="41">
        <v>0</v>
      </c>
      <c r="AZ149" s="41">
        <v>0</v>
      </c>
      <c r="BA149" s="41">
        <v>0</v>
      </c>
      <c r="BB149" s="41">
        <v>0</v>
      </c>
      <c r="BC149" s="41">
        <v>0</v>
      </c>
      <c r="BD149" s="41">
        <v>0</v>
      </c>
      <c r="BE149" s="41">
        <v>0</v>
      </c>
      <c r="BF149" s="41">
        <v>0</v>
      </c>
      <c r="BG149" s="41">
        <v>0</v>
      </c>
      <c r="BH149" s="41">
        <v>0</v>
      </c>
      <c r="BI149" s="41">
        <v>0</v>
      </c>
      <c r="BJ149" s="41">
        <v>0</v>
      </c>
      <c r="BK149" s="41">
        <v>0</v>
      </c>
      <c r="BL149" s="41">
        <v>0</v>
      </c>
      <c r="BM149" s="41">
        <v>0</v>
      </c>
      <c r="BN149" s="41">
        <v>0</v>
      </c>
      <c r="BO149" s="41">
        <v>0</v>
      </c>
      <c r="BP149" s="41">
        <v>0</v>
      </c>
      <c r="BQ149" s="41">
        <v>0</v>
      </c>
      <c r="BR149" s="41">
        <v>0</v>
      </c>
      <c r="BS149" s="41">
        <v>0</v>
      </c>
      <c r="BT149" s="41">
        <v>0</v>
      </c>
      <c r="BU149" s="41">
        <v>0</v>
      </c>
      <c r="BV149" s="41">
        <v>0</v>
      </c>
      <c r="BW149" s="41">
        <v>0</v>
      </c>
      <c r="BX149" s="41">
        <v>0</v>
      </c>
      <c r="BY149" s="41">
        <v>0</v>
      </c>
      <c r="BZ149" s="41">
        <v>0</v>
      </c>
      <c r="CA149" s="41">
        <v>0</v>
      </c>
      <c r="CB149" s="41">
        <v>0</v>
      </c>
      <c r="CC149" s="41">
        <v>0</v>
      </c>
      <c r="CD149" s="41">
        <v>0</v>
      </c>
      <c r="CE149" s="41">
        <v>0</v>
      </c>
      <c r="CF149" s="41">
        <v>0</v>
      </c>
      <c r="CG149" s="41">
        <v>0</v>
      </c>
      <c r="CH149" s="41">
        <v>0</v>
      </c>
      <c r="CI149" s="41">
        <v>0</v>
      </c>
      <c r="CJ149" s="41">
        <v>0</v>
      </c>
      <c r="CK149" s="41" t="s">
        <v>193</v>
      </c>
      <c r="CL149" s="41" t="s">
        <v>193</v>
      </c>
      <c r="CM149" s="41">
        <v>0</v>
      </c>
      <c r="CN149" s="41">
        <v>0</v>
      </c>
      <c r="CO149" s="41">
        <v>0</v>
      </c>
      <c r="CP149" s="41">
        <v>0</v>
      </c>
      <c r="CQ149" s="41">
        <v>0</v>
      </c>
      <c r="CR149" s="41">
        <v>0</v>
      </c>
      <c r="CS149" s="41" t="s">
        <v>193</v>
      </c>
      <c r="CT149" s="41" t="s">
        <v>193</v>
      </c>
      <c r="CU149" s="41" t="s">
        <v>193</v>
      </c>
      <c r="CV149" s="41" t="s">
        <v>193</v>
      </c>
      <c r="CW149" s="41">
        <v>0</v>
      </c>
      <c r="CX149" s="41">
        <v>0</v>
      </c>
      <c r="CY149" s="41">
        <v>0</v>
      </c>
      <c r="CZ149" s="41">
        <v>0</v>
      </c>
      <c r="DA149" s="41">
        <v>0</v>
      </c>
      <c r="DB149" s="41">
        <v>0</v>
      </c>
      <c r="DC149" s="41">
        <v>0</v>
      </c>
      <c r="DD149" s="41">
        <v>0</v>
      </c>
      <c r="DE149" s="41">
        <v>0</v>
      </c>
      <c r="DF149" s="41">
        <v>0</v>
      </c>
      <c r="DG149" s="41">
        <v>0</v>
      </c>
      <c r="DH149" s="41">
        <v>0</v>
      </c>
    </row>
    <row r="150" spans="1:112" ht="18.75" hidden="1">
      <c r="A150" s="25" t="s">
        <v>179</v>
      </c>
      <c r="B150" s="33" t="s">
        <v>289</v>
      </c>
      <c r="C150" s="42" t="s">
        <v>200</v>
      </c>
      <c r="D150" s="35"/>
      <c r="E150" s="35"/>
      <c r="F150" s="35"/>
      <c r="G150" s="35"/>
      <c r="H150" s="35"/>
      <c r="I150" s="35"/>
      <c r="J150" s="35"/>
      <c r="K150" s="35"/>
      <c r="L150" s="35"/>
      <c r="M150" s="35"/>
      <c r="N150" s="35"/>
      <c r="O150" s="35"/>
      <c r="P150" s="35"/>
      <c r="Q150" s="35"/>
      <c r="R150" s="35"/>
      <c r="S150" s="35"/>
      <c r="T150" s="35"/>
      <c r="U150" s="35"/>
      <c r="V150" s="35"/>
      <c r="W150" s="35"/>
      <c r="X150" s="35"/>
      <c r="Y150" s="35"/>
      <c r="Z150" s="35"/>
      <c r="AA150" s="35"/>
      <c r="AB150" s="35"/>
      <c r="AC150" s="35"/>
      <c r="AD150" s="35"/>
      <c r="AE150" s="35"/>
      <c r="AF150" s="35"/>
      <c r="AG150" s="35"/>
      <c r="AH150" s="35"/>
      <c r="AI150" s="35"/>
      <c r="AJ150" s="35"/>
      <c r="AK150" s="35"/>
      <c r="AL150" s="35"/>
      <c r="AM150" s="35"/>
      <c r="AN150" s="35"/>
      <c r="AO150" s="35"/>
      <c r="AP150" s="35"/>
      <c r="AQ150" s="35"/>
      <c r="AR150" s="35"/>
      <c r="AS150" s="35"/>
      <c r="AT150" s="35"/>
      <c r="AU150" s="35"/>
      <c r="AV150" s="35"/>
      <c r="AW150" s="35"/>
      <c r="AX150" s="35"/>
      <c r="AY150" s="35"/>
      <c r="AZ150" s="35"/>
      <c r="BA150" s="35"/>
      <c r="BB150" s="35"/>
      <c r="BC150" s="35"/>
      <c r="BD150" s="35"/>
      <c r="BE150" s="35"/>
      <c r="BF150" s="35"/>
      <c r="BG150" s="35"/>
      <c r="BH150" s="35"/>
      <c r="BI150" s="35"/>
      <c r="BJ150" s="35"/>
      <c r="BK150" s="35"/>
      <c r="BL150" s="35"/>
      <c r="BM150" s="35"/>
      <c r="BN150" s="35"/>
      <c r="BO150" s="35"/>
      <c r="BP150" s="35"/>
      <c r="BQ150" s="35"/>
      <c r="BR150" s="35"/>
      <c r="BS150" s="35"/>
      <c r="BT150" s="35"/>
      <c r="BU150" s="35"/>
      <c r="BV150" s="35"/>
      <c r="BW150" s="35"/>
      <c r="BX150" s="35"/>
      <c r="BY150" s="35"/>
      <c r="BZ150" s="35"/>
      <c r="CA150" s="35"/>
      <c r="CB150" s="35"/>
      <c r="CC150" s="35"/>
      <c r="CD150" s="35"/>
      <c r="CE150" s="35"/>
      <c r="CF150" s="35"/>
      <c r="CG150" s="35"/>
      <c r="CH150" s="35"/>
      <c r="CI150" s="35"/>
      <c r="CJ150" s="35"/>
      <c r="CK150" s="35"/>
      <c r="CL150" s="35"/>
      <c r="CM150" s="35"/>
      <c r="CN150" s="35"/>
      <c r="CO150" s="35"/>
      <c r="CP150" s="35"/>
      <c r="CQ150" s="35"/>
      <c r="CR150" s="35"/>
      <c r="CS150" s="35"/>
      <c r="CT150" s="35"/>
      <c r="CU150" s="35"/>
      <c r="CV150" s="35"/>
      <c r="CW150" s="35"/>
      <c r="CX150" s="35"/>
      <c r="CY150" s="35"/>
      <c r="CZ150" s="35"/>
      <c r="DA150" s="35"/>
      <c r="DB150" s="35"/>
      <c r="DC150" s="35"/>
      <c r="DD150" s="35"/>
      <c r="DE150" s="35"/>
      <c r="DF150" s="35"/>
      <c r="DG150" s="35"/>
      <c r="DH150" s="35"/>
    </row>
    <row r="151" spans="1:112" ht="18.75" hidden="1">
      <c r="A151" s="25" t="s">
        <v>179</v>
      </c>
      <c r="B151" s="33" t="s">
        <v>289</v>
      </c>
      <c r="C151" s="42" t="s">
        <v>200</v>
      </c>
      <c r="D151" s="35"/>
      <c r="E151" s="35"/>
      <c r="F151" s="35"/>
      <c r="G151" s="35"/>
      <c r="H151" s="35"/>
      <c r="I151" s="35"/>
      <c r="J151" s="35"/>
      <c r="K151" s="35"/>
      <c r="L151" s="35"/>
      <c r="M151" s="35"/>
      <c r="N151" s="35"/>
      <c r="O151" s="35"/>
      <c r="P151" s="35"/>
      <c r="Q151" s="35"/>
      <c r="R151" s="35"/>
      <c r="S151" s="35"/>
      <c r="T151" s="35"/>
      <c r="U151" s="35"/>
      <c r="V151" s="35"/>
      <c r="W151" s="35"/>
      <c r="X151" s="35"/>
      <c r="Y151" s="35"/>
      <c r="Z151" s="35"/>
      <c r="AA151" s="35"/>
      <c r="AB151" s="35"/>
      <c r="AC151" s="35"/>
      <c r="AD151" s="35"/>
      <c r="AE151" s="35"/>
      <c r="AF151" s="35"/>
      <c r="AG151" s="35"/>
      <c r="AH151" s="35"/>
      <c r="AI151" s="35"/>
      <c r="AJ151" s="35"/>
      <c r="AK151" s="35"/>
      <c r="AL151" s="35"/>
      <c r="AM151" s="35"/>
      <c r="AN151" s="35"/>
      <c r="AO151" s="35"/>
      <c r="AP151" s="35"/>
      <c r="AQ151" s="35"/>
      <c r="AR151" s="35"/>
      <c r="AS151" s="35"/>
      <c r="AT151" s="35"/>
      <c r="AU151" s="35"/>
      <c r="AV151" s="35"/>
      <c r="AW151" s="35"/>
      <c r="AX151" s="35"/>
      <c r="AY151" s="35"/>
      <c r="AZ151" s="35"/>
      <c r="BA151" s="35"/>
      <c r="BB151" s="35"/>
      <c r="BC151" s="35"/>
      <c r="BD151" s="35"/>
      <c r="BE151" s="35"/>
      <c r="BF151" s="35"/>
      <c r="BG151" s="35"/>
      <c r="BH151" s="35"/>
      <c r="BI151" s="35"/>
      <c r="BJ151" s="35"/>
      <c r="BK151" s="35"/>
      <c r="BL151" s="35"/>
      <c r="BM151" s="35"/>
      <c r="BN151" s="35"/>
      <c r="BO151" s="35"/>
      <c r="BP151" s="35"/>
      <c r="BQ151" s="35"/>
      <c r="BR151" s="35"/>
      <c r="BS151" s="35"/>
      <c r="BT151" s="35"/>
      <c r="BU151" s="35"/>
      <c r="BV151" s="35"/>
      <c r="BW151" s="35"/>
      <c r="BX151" s="35"/>
      <c r="BY151" s="35"/>
      <c r="BZ151" s="35"/>
      <c r="CA151" s="35"/>
      <c r="CB151" s="35"/>
      <c r="CC151" s="35"/>
      <c r="CD151" s="35"/>
      <c r="CE151" s="35"/>
      <c r="CF151" s="35"/>
      <c r="CG151" s="35"/>
      <c r="CH151" s="35"/>
      <c r="CI151" s="35"/>
      <c r="CJ151" s="35"/>
      <c r="CK151" s="35"/>
      <c r="CL151" s="35"/>
      <c r="CM151" s="35"/>
      <c r="CN151" s="35"/>
      <c r="CO151" s="35"/>
      <c r="CP151" s="35"/>
      <c r="CQ151" s="35"/>
      <c r="CR151" s="35"/>
      <c r="CS151" s="35"/>
      <c r="CT151" s="35"/>
      <c r="CU151" s="35"/>
      <c r="CV151" s="35"/>
      <c r="CW151" s="35"/>
      <c r="CX151" s="35"/>
      <c r="CY151" s="35"/>
      <c r="CZ151" s="35"/>
      <c r="DA151" s="35"/>
      <c r="DB151" s="35"/>
      <c r="DC151" s="35"/>
      <c r="DD151" s="35"/>
      <c r="DE151" s="35"/>
      <c r="DF151" s="35"/>
      <c r="DG151" s="35"/>
      <c r="DH151" s="35"/>
    </row>
    <row r="152" spans="1:112" ht="18.75" hidden="1">
      <c r="A152" s="25" t="s">
        <v>179</v>
      </c>
      <c r="B152" s="33" t="s">
        <v>201</v>
      </c>
      <c r="C152" s="49" t="s">
        <v>201</v>
      </c>
      <c r="D152" s="35"/>
      <c r="E152" s="35"/>
      <c r="F152" s="35"/>
      <c r="G152" s="35"/>
      <c r="H152" s="35"/>
      <c r="I152" s="35"/>
      <c r="J152" s="35"/>
      <c r="K152" s="35"/>
      <c r="L152" s="35"/>
      <c r="M152" s="35"/>
      <c r="N152" s="35"/>
      <c r="O152" s="35"/>
      <c r="P152" s="35"/>
      <c r="Q152" s="35"/>
      <c r="R152" s="35"/>
      <c r="S152" s="35"/>
      <c r="T152" s="35"/>
      <c r="U152" s="35"/>
      <c r="V152" s="35"/>
      <c r="W152" s="35"/>
      <c r="X152" s="35"/>
      <c r="Y152" s="35"/>
      <c r="Z152" s="35"/>
      <c r="AA152" s="35"/>
      <c r="AB152" s="35"/>
      <c r="AC152" s="35"/>
      <c r="AD152" s="35"/>
      <c r="AE152" s="35"/>
      <c r="AF152" s="35"/>
      <c r="AG152" s="35"/>
      <c r="AH152" s="35"/>
      <c r="AI152" s="35"/>
      <c r="AJ152" s="35"/>
      <c r="AK152" s="35"/>
      <c r="AL152" s="35"/>
      <c r="AM152" s="35"/>
      <c r="AN152" s="35"/>
      <c r="AO152" s="35"/>
      <c r="AP152" s="35"/>
      <c r="AQ152" s="35"/>
      <c r="AR152" s="35"/>
      <c r="AS152" s="35"/>
      <c r="AT152" s="35"/>
      <c r="AU152" s="35"/>
      <c r="AV152" s="35"/>
      <c r="AW152" s="35"/>
      <c r="AX152" s="35"/>
      <c r="AY152" s="35"/>
      <c r="AZ152" s="35"/>
      <c r="BA152" s="35"/>
      <c r="BB152" s="35"/>
      <c r="BC152" s="35"/>
      <c r="BD152" s="35"/>
      <c r="BE152" s="35"/>
      <c r="BF152" s="35"/>
      <c r="BG152" s="35"/>
      <c r="BH152" s="35"/>
      <c r="BI152" s="35"/>
      <c r="BJ152" s="35"/>
      <c r="BK152" s="35"/>
      <c r="BL152" s="35"/>
      <c r="BM152" s="35"/>
      <c r="BN152" s="35"/>
      <c r="BO152" s="35"/>
      <c r="BP152" s="35"/>
      <c r="BQ152" s="35"/>
      <c r="BR152" s="35"/>
      <c r="BS152" s="35"/>
      <c r="BT152" s="35"/>
      <c r="BU152" s="35"/>
      <c r="BV152" s="35"/>
      <c r="BW152" s="35"/>
      <c r="BX152" s="35"/>
      <c r="BY152" s="35"/>
      <c r="BZ152" s="35"/>
      <c r="CA152" s="35"/>
      <c r="CB152" s="35"/>
      <c r="CC152" s="35"/>
      <c r="CD152" s="35"/>
      <c r="CE152" s="35"/>
      <c r="CF152" s="35"/>
      <c r="CG152" s="35"/>
      <c r="CH152" s="35"/>
      <c r="CI152" s="35"/>
      <c r="CJ152" s="35"/>
      <c r="CK152" s="35"/>
      <c r="CL152" s="35"/>
      <c r="CM152" s="35"/>
      <c r="CN152" s="35"/>
      <c r="CO152" s="35"/>
      <c r="CP152" s="35"/>
      <c r="CQ152" s="35"/>
      <c r="CR152" s="35"/>
      <c r="CS152" s="35"/>
      <c r="CT152" s="35"/>
      <c r="CU152" s="35"/>
      <c r="CV152" s="35"/>
      <c r="CW152" s="35"/>
      <c r="CX152" s="35"/>
      <c r="CY152" s="35"/>
      <c r="CZ152" s="35"/>
      <c r="DA152" s="35"/>
      <c r="DB152" s="35"/>
      <c r="DC152" s="35"/>
      <c r="DD152" s="35"/>
      <c r="DE152" s="35"/>
      <c r="DF152" s="35"/>
      <c r="DG152" s="35"/>
      <c r="DH152" s="35"/>
    </row>
    <row r="153" spans="1:112" ht="75">
      <c r="A153" s="21"/>
      <c r="B153" s="39" t="s">
        <v>291</v>
      </c>
      <c r="C153" s="40" t="s">
        <v>292</v>
      </c>
      <c r="D153" s="41" t="s">
        <v>174</v>
      </c>
      <c r="E153" s="41">
        <f t="shared" ref="E153:AJ153" si="53">SUM(E154:E195)</f>
        <v>0</v>
      </c>
      <c r="F153" s="41">
        <f t="shared" si="53"/>
        <v>0</v>
      </c>
      <c r="G153" s="41">
        <f t="shared" si="53"/>
        <v>0</v>
      </c>
      <c r="H153" s="41">
        <f t="shared" si="53"/>
        <v>0</v>
      </c>
      <c r="I153" s="41">
        <f t="shared" si="53"/>
        <v>0</v>
      </c>
      <c r="J153" s="41">
        <f t="shared" si="53"/>
        <v>0</v>
      </c>
      <c r="K153" s="41">
        <f t="shared" si="53"/>
        <v>0</v>
      </c>
      <c r="L153" s="41">
        <f t="shared" si="53"/>
        <v>0</v>
      </c>
      <c r="M153" s="41">
        <f t="shared" si="53"/>
        <v>0</v>
      </c>
      <c r="N153" s="41">
        <f t="shared" si="53"/>
        <v>0</v>
      </c>
      <c r="O153" s="41">
        <f t="shared" si="53"/>
        <v>0</v>
      </c>
      <c r="P153" s="41">
        <f t="shared" si="53"/>
        <v>0</v>
      </c>
      <c r="Q153" s="41">
        <f t="shared" si="53"/>
        <v>0</v>
      </c>
      <c r="R153" s="41">
        <f t="shared" si="53"/>
        <v>0</v>
      </c>
      <c r="S153" s="41">
        <f t="shared" si="53"/>
        <v>0</v>
      </c>
      <c r="T153" s="41">
        <f t="shared" si="53"/>
        <v>0</v>
      </c>
      <c r="U153" s="41">
        <f t="shared" si="53"/>
        <v>0</v>
      </c>
      <c r="V153" s="41">
        <f t="shared" si="53"/>
        <v>0</v>
      </c>
      <c r="W153" s="41">
        <f t="shared" si="53"/>
        <v>0</v>
      </c>
      <c r="X153" s="41">
        <f t="shared" si="53"/>
        <v>0</v>
      </c>
      <c r="Y153" s="41">
        <f t="shared" si="53"/>
        <v>0</v>
      </c>
      <c r="Z153" s="41">
        <f t="shared" si="53"/>
        <v>0</v>
      </c>
      <c r="AA153" s="41">
        <f t="shared" si="53"/>
        <v>0</v>
      </c>
      <c r="AB153" s="41">
        <f t="shared" si="53"/>
        <v>0</v>
      </c>
      <c r="AC153" s="41">
        <f t="shared" si="53"/>
        <v>0</v>
      </c>
      <c r="AD153" s="41">
        <f t="shared" si="53"/>
        <v>0</v>
      </c>
      <c r="AE153" s="41">
        <f t="shared" si="53"/>
        <v>0</v>
      </c>
      <c r="AF153" s="41">
        <f t="shared" si="53"/>
        <v>0</v>
      </c>
      <c r="AG153" s="41">
        <f t="shared" si="53"/>
        <v>0</v>
      </c>
      <c r="AH153" s="41">
        <f t="shared" si="53"/>
        <v>0</v>
      </c>
      <c r="AI153" s="41">
        <f t="shared" si="53"/>
        <v>0</v>
      </c>
      <c r="AJ153" s="41">
        <f t="shared" si="53"/>
        <v>0</v>
      </c>
      <c r="AK153" s="41">
        <f t="shared" ref="AK153:BP153" si="54">SUM(AK154:AK195)</f>
        <v>0</v>
      </c>
      <c r="AL153" s="41">
        <f t="shared" si="54"/>
        <v>0</v>
      </c>
      <c r="AM153" s="41">
        <f t="shared" si="54"/>
        <v>0</v>
      </c>
      <c r="AN153" s="41">
        <f t="shared" si="54"/>
        <v>0</v>
      </c>
      <c r="AO153" s="41">
        <f t="shared" si="54"/>
        <v>0</v>
      </c>
      <c r="AP153" s="41">
        <f t="shared" si="54"/>
        <v>0</v>
      </c>
      <c r="AQ153" s="41">
        <f t="shared" si="54"/>
        <v>0</v>
      </c>
      <c r="AR153" s="41">
        <f t="shared" si="54"/>
        <v>0</v>
      </c>
      <c r="AS153" s="41">
        <f t="shared" si="54"/>
        <v>0</v>
      </c>
      <c r="AT153" s="41">
        <f t="shared" si="54"/>
        <v>0</v>
      </c>
      <c r="AU153" s="41">
        <f t="shared" si="54"/>
        <v>0</v>
      </c>
      <c r="AV153" s="41">
        <f t="shared" si="54"/>
        <v>0</v>
      </c>
      <c r="AW153" s="41">
        <f t="shared" si="54"/>
        <v>0</v>
      </c>
      <c r="AX153" s="41">
        <f t="shared" si="54"/>
        <v>0</v>
      </c>
      <c r="AY153" s="41">
        <f t="shared" si="54"/>
        <v>0</v>
      </c>
      <c r="AZ153" s="41">
        <f t="shared" si="54"/>
        <v>0</v>
      </c>
      <c r="BA153" s="41">
        <f t="shared" si="54"/>
        <v>0</v>
      </c>
      <c r="BB153" s="41">
        <f t="shared" si="54"/>
        <v>0</v>
      </c>
      <c r="BC153" s="41">
        <f t="shared" si="54"/>
        <v>0</v>
      </c>
      <c r="BD153" s="41">
        <f t="shared" si="54"/>
        <v>0</v>
      </c>
      <c r="BE153" s="41">
        <f t="shared" si="54"/>
        <v>0</v>
      </c>
      <c r="BF153" s="41">
        <f t="shared" si="54"/>
        <v>0</v>
      </c>
      <c r="BG153" s="41">
        <f t="shared" si="54"/>
        <v>0</v>
      </c>
      <c r="BH153" s="41">
        <f t="shared" si="54"/>
        <v>0</v>
      </c>
      <c r="BI153" s="41">
        <f t="shared" si="54"/>
        <v>0</v>
      </c>
      <c r="BJ153" s="41">
        <f t="shared" si="54"/>
        <v>0</v>
      </c>
      <c r="BK153" s="41">
        <f t="shared" si="54"/>
        <v>0</v>
      </c>
      <c r="BL153" s="41">
        <f t="shared" si="54"/>
        <v>0</v>
      </c>
      <c r="BM153" s="41">
        <f t="shared" si="54"/>
        <v>0</v>
      </c>
      <c r="BN153" s="41">
        <f t="shared" si="54"/>
        <v>0</v>
      </c>
      <c r="BO153" s="41">
        <f t="shared" si="54"/>
        <v>0</v>
      </c>
      <c r="BP153" s="41">
        <f t="shared" si="54"/>
        <v>0</v>
      </c>
      <c r="BQ153" s="41">
        <f t="shared" ref="BQ153:CV153" si="55">SUM(BQ154:BQ195)</f>
        <v>0</v>
      </c>
      <c r="BR153" s="41">
        <f t="shared" si="55"/>
        <v>0</v>
      </c>
      <c r="BS153" s="41">
        <f t="shared" si="55"/>
        <v>0</v>
      </c>
      <c r="BT153" s="41">
        <f t="shared" si="55"/>
        <v>0</v>
      </c>
      <c r="BU153" s="41">
        <f t="shared" si="55"/>
        <v>0</v>
      </c>
      <c r="BV153" s="41">
        <f t="shared" si="55"/>
        <v>0</v>
      </c>
      <c r="BW153" s="41">
        <f t="shared" si="55"/>
        <v>0</v>
      </c>
      <c r="BX153" s="41">
        <f t="shared" si="55"/>
        <v>0</v>
      </c>
      <c r="BY153" s="41">
        <f t="shared" si="55"/>
        <v>0</v>
      </c>
      <c r="BZ153" s="41">
        <f t="shared" si="55"/>
        <v>0</v>
      </c>
      <c r="CA153" s="41">
        <f t="shared" si="55"/>
        <v>0</v>
      </c>
      <c r="CB153" s="41">
        <f t="shared" si="55"/>
        <v>0</v>
      </c>
      <c r="CC153" s="41">
        <f t="shared" si="55"/>
        <v>0</v>
      </c>
      <c r="CD153" s="41">
        <f t="shared" si="55"/>
        <v>0</v>
      </c>
      <c r="CE153" s="41">
        <f t="shared" si="55"/>
        <v>0</v>
      </c>
      <c r="CF153" s="41">
        <f t="shared" si="55"/>
        <v>0</v>
      </c>
      <c r="CG153" s="41">
        <f t="shared" si="55"/>
        <v>0</v>
      </c>
      <c r="CH153" s="41">
        <f t="shared" si="55"/>
        <v>0</v>
      </c>
      <c r="CI153" s="41">
        <f t="shared" si="55"/>
        <v>0</v>
      </c>
      <c r="CJ153" s="41">
        <f t="shared" si="55"/>
        <v>0</v>
      </c>
      <c r="CK153" s="41">
        <f t="shared" si="55"/>
        <v>0</v>
      </c>
      <c r="CL153" s="41">
        <f t="shared" si="55"/>
        <v>0</v>
      </c>
      <c r="CM153" s="41">
        <f t="shared" si="55"/>
        <v>0</v>
      </c>
      <c r="CN153" s="41">
        <f t="shared" si="55"/>
        <v>0</v>
      </c>
      <c r="CO153" s="41">
        <f t="shared" si="55"/>
        <v>0</v>
      </c>
      <c r="CP153" s="41">
        <f t="shared" si="55"/>
        <v>0</v>
      </c>
      <c r="CQ153" s="41">
        <f t="shared" si="55"/>
        <v>0</v>
      </c>
      <c r="CR153" s="41">
        <f t="shared" si="55"/>
        <v>0</v>
      </c>
      <c r="CS153" s="41">
        <f t="shared" si="55"/>
        <v>0</v>
      </c>
      <c r="CT153" s="41">
        <f t="shared" si="55"/>
        <v>0</v>
      </c>
      <c r="CU153" s="41">
        <f t="shared" si="55"/>
        <v>0</v>
      </c>
      <c r="CV153" s="41">
        <f t="shared" si="55"/>
        <v>0</v>
      </c>
      <c r="CW153" s="41">
        <f t="shared" ref="CW153:DH153" si="56">SUM(CW154:CW195)</f>
        <v>570.15</v>
      </c>
      <c r="CX153" s="41">
        <f t="shared" si="56"/>
        <v>0</v>
      </c>
      <c r="CY153" s="41">
        <f t="shared" si="56"/>
        <v>0</v>
      </c>
      <c r="CZ153" s="41">
        <f t="shared" si="56"/>
        <v>0</v>
      </c>
      <c r="DA153" s="41">
        <f t="shared" si="56"/>
        <v>0</v>
      </c>
      <c r="DB153" s="41">
        <f t="shared" si="56"/>
        <v>0</v>
      </c>
      <c r="DC153" s="41">
        <f t="shared" si="56"/>
        <v>0</v>
      </c>
      <c r="DD153" s="41">
        <f t="shared" si="56"/>
        <v>0</v>
      </c>
      <c r="DE153" s="41">
        <f t="shared" si="56"/>
        <v>0</v>
      </c>
      <c r="DF153" s="41">
        <f t="shared" si="56"/>
        <v>0</v>
      </c>
      <c r="DG153" s="41">
        <f t="shared" si="56"/>
        <v>0</v>
      </c>
      <c r="DH153" s="41">
        <f t="shared" si="56"/>
        <v>0</v>
      </c>
    </row>
    <row r="154" spans="1:112" ht="150">
      <c r="A154" s="25" t="s">
        <v>179</v>
      </c>
      <c r="B154" s="33" t="s">
        <v>291</v>
      </c>
      <c r="C154" s="42" t="s">
        <v>293</v>
      </c>
      <c r="D154" s="35" t="s">
        <v>294</v>
      </c>
      <c r="E154" s="35">
        <v>0</v>
      </c>
      <c r="F154" s="35">
        <v>0</v>
      </c>
      <c r="G154" s="35">
        <v>0</v>
      </c>
      <c r="H154" s="35">
        <v>0</v>
      </c>
      <c r="I154" s="35">
        <v>0</v>
      </c>
      <c r="J154" s="35">
        <v>0</v>
      </c>
      <c r="K154" s="35">
        <v>0</v>
      </c>
      <c r="L154" s="35">
        <v>0</v>
      </c>
      <c r="M154" s="35">
        <v>0</v>
      </c>
      <c r="N154" s="35">
        <v>0</v>
      </c>
      <c r="O154" s="35">
        <v>0</v>
      </c>
      <c r="P154" s="35">
        <v>0</v>
      </c>
      <c r="Q154" s="35">
        <v>0</v>
      </c>
      <c r="R154" s="35">
        <v>0</v>
      </c>
      <c r="S154" s="35">
        <v>0</v>
      </c>
      <c r="T154" s="35">
        <v>0</v>
      </c>
      <c r="U154" s="35">
        <v>0</v>
      </c>
      <c r="V154" s="35">
        <v>0</v>
      </c>
      <c r="W154" s="35">
        <v>0</v>
      </c>
      <c r="X154" s="35">
        <v>0</v>
      </c>
      <c r="Y154" s="35">
        <f>'7'!CC86</f>
        <v>0</v>
      </c>
      <c r="Z154" s="35">
        <v>0</v>
      </c>
      <c r="AA154" s="35">
        <v>0</v>
      </c>
      <c r="AB154" s="35">
        <v>0</v>
      </c>
      <c r="AC154" s="35">
        <v>0</v>
      </c>
      <c r="AD154" s="35">
        <v>0</v>
      </c>
      <c r="AE154" s="35">
        <v>0</v>
      </c>
      <c r="AF154" s="35">
        <v>0</v>
      </c>
      <c r="AG154" s="35">
        <v>0</v>
      </c>
      <c r="AH154" s="35">
        <v>0</v>
      </c>
      <c r="AI154" s="35">
        <v>0</v>
      </c>
      <c r="AJ154" s="35">
        <v>0</v>
      </c>
      <c r="AK154" s="35">
        <v>0</v>
      </c>
      <c r="AL154" s="35">
        <v>0</v>
      </c>
      <c r="AM154" s="35" t="s">
        <v>193</v>
      </c>
      <c r="AN154" s="35" t="s">
        <v>193</v>
      </c>
      <c r="AO154" s="35" t="s">
        <v>193</v>
      </c>
      <c r="AP154" s="35" t="s">
        <v>193</v>
      </c>
      <c r="AQ154" s="35" t="s">
        <v>193</v>
      </c>
      <c r="AR154" s="35" t="s">
        <v>193</v>
      </c>
      <c r="AS154" s="35" t="s">
        <v>193</v>
      </c>
      <c r="AT154" s="35" t="s">
        <v>193</v>
      </c>
      <c r="AU154" s="35">
        <v>0</v>
      </c>
      <c r="AV154" s="35">
        <v>0</v>
      </c>
      <c r="AW154" s="35">
        <v>0</v>
      </c>
      <c r="AX154" s="35">
        <v>0</v>
      </c>
      <c r="AY154" s="35">
        <v>0</v>
      </c>
      <c r="AZ154" s="35">
        <v>0</v>
      </c>
      <c r="BA154" s="35">
        <v>0</v>
      </c>
      <c r="BB154" s="35">
        <v>0</v>
      </c>
      <c r="BC154" s="35">
        <v>0</v>
      </c>
      <c r="BD154" s="35">
        <v>0</v>
      </c>
      <c r="BE154" s="35">
        <v>0</v>
      </c>
      <c r="BF154" s="35">
        <v>0</v>
      </c>
      <c r="BG154" s="35">
        <v>0</v>
      </c>
      <c r="BH154" s="35">
        <v>0</v>
      </c>
      <c r="BI154" s="35">
        <v>0</v>
      </c>
      <c r="BJ154" s="35">
        <v>0</v>
      </c>
      <c r="BK154" s="35">
        <v>0</v>
      </c>
      <c r="BL154" s="35">
        <v>0</v>
      </c>
      <c r="BM154" s="35">
        <v>0</v>
      </c>
      <c r="BN154" s="35">
        <v>0</v>
      </c>
      <c r="BO154" s="35">
        <v>0</v>
      </c>
      <c r="BP154" s="35">
        <v>0</v>
      </c>
      <c r="BQ154" s="35">
        <v>0</v>
      </c>
      <c r="BR154" s="35">
        <v>0</v>
      </c>
      <c r="BS154" s="35">
        <v>0</v>
      </c>
      <c r="BT154" s="35">
        <v>0</v>
      </c>
      <c r="BU154" s="35">
        <v>0</v>
      </c>
      <c r="BV154" s="35">
        <v>0</v>
      </c>
      <c r="BW154" s="35">
        <v>0</v>
      </c>
      <c r="BX154" s="35">
        <v>0</v>
      </c>
      <c r="BY154" s="35">
        <v>0</v>
      </c>
      <c r="BZ154" s="35">
        <v>0</v>
      </c>
      <c r="CA154" s="35">
        <v>0</v>
      </c>
      <c r="CB154" s="35">
        <v>0</v>
      </c>
      <c r="CC154" s="35">
        <v>0</v>
      </c>
      <c r="CD154" s="35">
        <v>0</v>
      </c>
      <c r="CE154" s="35">
        <v>0</v>
      </c>
      <c r="CF154" s="35">
        <v>0</v>
      </c>
      <c r="CG154" s="35">
        <v>0</v>
      </c>
      <c r="CH154" s="35">
        <v>0</v>
      </c>
      <c r="CI154" s="35">
        <v>0</v>
      </c>
      <c r="CJ154" s="35">
        <v>0</v>
      </c>
      <c r="CK154" s="35">
        <v>0</v>
      </c>
      <c r="CL154" s="35">
        <v>0</v>
      </c>
      <c r="CM154" s="35">
        <v>0</v>
      </c>
      <c r="CN154" s="35">
        <v>0</v>
      </c>
      <c r="CO154" s="35">
        <v>0</v>
      </c>
      <c r="CP154" s="35">
        <v>0</v>
      </c>
      <c r="CQ154" s="35" t="s">
        <v>193</v>
      </c>
      <c r="CR154" s="35" t="s">
        <v>193</v>
      </c>
      <c r="CS154" s="35" t="s">
        <v>193</v>
      </c>
      <c r="CT154" s="35" t="s">
        <v>193</v>
      </c>
      <c r="CU154" s="35" t="s">
        <v>193</v>
      </c>
      <c r="CV154" s="35" t="s">
        <v>193</v>
      </c>
      <c r="CW154" s="35">
        <v>0</v>
      </c>
      <c r="CX154" s="35">
        <v>0</v>
      </c>
      <c r="CY154" s="35">
        <v>0</v>
      </c>
      <c r="CZ154" s="35">
        <v>0</v>
      </c>
      <c r="DA154" s="35">
        <v>0</v>
      </c>
      <c r="DB154" s="35">
        <v>0</v>
      </c>
      <c r="DC154" s="35">
        <v>0</v>
      </c>
      <c r="DD154" s="35">
        <v>0</v>
      </c>
      <c r="DE154" s="35">
        <v>0</v>
      </c>
      <c r="DF154" s="35">
        <v>0</v>
      </c>
      <c r="DG154" s="35">
        <v>0</v>
      </c>
      <c r="DH154" s="35">
        <v>0</v>
      </c>
    </row>
    <row r="155" spans="1:112" ht="112.5">
      <c r="A155" s="25" t="s">
        <v>179</v>
      </c>
      <c r="B155" s="50" t="s">
        <v>291</v>
      </c>
      <c r="C155" s="42" t="s">
        <v>295</v>
      </c>
      <c r="D155" s="35" t="s">
        <v>296</v>
      </c>
      <c r="E155" s="35">
        <v>0</v>
      </c>
      <c r="F155" s="35">
        <v>0</v>
      </c>
      <c r="G155" s="35">
        <v>0</v>
      </c>
      <c r="H155" s="35">
        <v>0</v>
      </c>
      <c r="I155" s="35">
        <v>0</v>
      </c>
      <c r="J155" s="35">
        <v>0</v>
      </c>
      <c r="K155" s="35">
        <v>0</v>
      </c>
      <c r="L155" s="35">
        <v>0</v>
      </c>
      <c r="M155" s="35">
        <v>0</v>
      </c>
      <c r="N155" s="35">
        <v>0</v>
      </c>
      <c r="O155" s="35">
        <v>0</v>
      </c>
      <c r="P155" s="35">
        <v>0</v>
      </c>
      <c r="Q155" s="35">
        <v>0</v>
      </c>
      <c r="R155" s="35">
        <v>0</v>
      </c>
      <c r="S155" s="35">
        <v>0</v>
      </c>
      <c r="T155" s="35">
        <v>0</v>
      </c>
      <c r="U155" s="35">
        <v>0</v>
      </c>
      <c r="V155" s="35">
        <v>0</v>
      </c>
      <c r="W155" s="35">
        <v>0</v>
      </c>
      <c r="X155" s="35">
        <v>0</v>
      </c>
      <c r="Y155" s="35">
        <v>0</v>
      </c>
      <c r="Z155" s="35">
        <v>0</v>
      </c>
      <c r="AA155" s="35">
        <v>0</v>
      </c>
      <c r="AB155" s="35">
        <v>0</v>
      </c>
      <c r="AC155" s="35">
        <v>0</v>
      </c>
      <c r="AD155" s="35">
        <v>0</v>
      </c>
      <c r="AE155" s="35">
        <v>0</v>
      </c>
      <c r="AF155" s="35">
        <v>0</v>
      </c>
      <c r="AG155" s="35">
        <v>0</v>
      </c>
      <c r="AH155" s="35">
        <v>0</v>
      </c>
      <c r="AI155" s="35">
        <v>0</v>
      </c>
      <c r="AJ155" s="35">
        <v>0</v>
      </c>
      <c r="AK155" s="35">
        <v>0</v>
      </c>
      <c r="AL155" s="35">
        <v>0</v>
      </c>
      <c r="AM155" s="35" t="s">
        <v>193</v>
      </c>
      <c r="AN155" s="35" t="s">
        <v>193</v>
      </c>
      <c r="AO155" s="35" t="s">
        <v>193</v>
      </c>
      <c r="AP155" s="35" t="s">
        <v>193</v>
      </c>
      <c r="AQ155" s="35" t="s">
        <v>193</v>
      </c>
      <c r="AR155" s="35" t="s">
        <v>193</v>
      </c>
      <c r="AS155" s="35" t="s">
        <v>193</v>
      </c>
      <c r="AT155" s="35" t="s">
        <v>193</v>
      </c>
      <c r="AU155" s="35">
        <v>0</v>
      </c>
      <c r="AV155" s="35">
        <v>0</v>
      </c>
      <c r="AW155" s="35">
        <v>0</v>
      </c>
      <c r="AX155" s="35">
        <v>0</v>
      </c>
      <c r="AY155" s="35">
        <v>0</v>
      </c>
      <c r="AZ155" s="35">
        <v>0</v>
      </c>
      <c r="BA155" s="35">
        <v>0</v>
      </c>
      <c r="BB155" s="35">
        <v>0</v>
      </c>
      <c r="BC155" s="35">
        <v>0</v>
      </c>
      <c r="BD155" s="35">
        <v>0</v>
      </c>
      <c r="BE155" s="35">
        <v>0</v>
      </c>
      <c r="BF155" s="35">
        <v>0</v>
      </c>
      <c r="BG155" s="35">
        <v>0</v>
      </c>
      <c r="BH155" s="35">
        <v>0</v>
      </c>
      <c r="BI155" s="35">
        <v>0</v>
      </c>
      <c r="BJ155" s="35">
        <v>0</v>
      </c>
      <c r="BK155" s="35">
        <v>0</v>
      </c>
      <c r="BL155" s="35">
        <v>0</v>
      </c>
      <c r="BM155" s="35">
        <v>0</v>
      </c>
      <c r="BN155" s="35">
        <v>0</v>
      </c>
      <c r="BO155" s="35">
        <v>0</v>
      </c>
      <c r="BP155" s="35">
        <v>0</v>
      </c>
      <c r="BQ155" s="35">
        <v>0</v>
      </c>
      <c r="BR155" s="35">
        <v>0</v>
      </c>
      <c r="BS155" s="35">
        <v>0</v>
      </c>
      <c r="BT155" s="35">
        <v>0</v>
      </c>
      <c r="BU155" s="35">
        <v>0</v>
      </c>
      <c r="BV155" s="35">
        <v>0</v>
      </c>
      <c r="BW155" s="35">
        <v>0</v>
      </c>
      <c r="BX155" s="35">
        <v>0</v>
      </c>
      <c r="BY155" s="35">
        <v>0</v>
      </c>
      <c r="BZ155" s="35">
        <v>0</v>
      </c>
      <c r="CA155" s="35">
        <v>0</v>
      </c>
      <c r="CB155" s="35">
        <v>0</v>
      </c>
      <c r="CC155" s="35">
        <v>0</v>
      </c>
      <c r="CD155" s="35">
        <v>0</v>
      </c>
      <c r="CE155" s="35">
        <v>0</v>
      </c>
      <c r="CF155" s="35">
        <v>0</v>
      </c>
      <c r="CG155" s="35">
        <v>0</v>
      </c>
      <c r="CH155" s="35">
        <v>0</v>
      </c>
      <c r="CI155" s="35">
        <v>0</v>
      </c>
      <c r="CJ155" s="35">
        <v>0</v>
      </c>
      <c r="CK155" s="35">
        <v>0</v>
      </c>
      <c r="CL155" s="35">
        <v>0</v>
      </c>
      <c r="CM155" s="35">
        <v>0</v>
      </c>
      <c r="CN155" s="35">
        <v>0</v>
      </c>
      <c r="CO155" s="35">
        <v>0</v>
      </c>
      <c r="CP155" s="35">
        <v>0</v>
      </c>
      <c r="CQ155" s="35" t="s">
        <v>193</v>
      </c>
      <c r="CR155" s="35" t="s">
        <v>193</v>
      </c>
      <c r="CS155" s="35" t="s">
        <v>193</v>
      </c>
      <c r="CT155" s="35" t="s">
        <v>193</v>
      </c>
      <c r="CU155" s="35" t="s">
        <v>193</v>
      </c>
      <c r="CV155" s="35" t="s">
        <v>193</v>
      </c>
      <c r="CW155" s="35">
        <v>0</v>
      </c>
      <c r="CX155" s="35">
        <v>0</v>
      </c>
      <c r="CY155" s="35">
        <v>0</v>
      </c>
      <c r="CZ155" s="35">
        <v>0</v>
      </c>
      <c r="DA155" s="35">
        <v>0</v>
      </c>
      <c r="DB155" s="35">
        <v>0</v>
      </c>
      <c r="DC155" s="35">
        <v>0</v>
      </c>
      <c r="DD155" s="35">
        <v>0</v>
      </c>
      <c r="DE155" s="35">
        <v>0</v>
      </c>
      <c r="DF155" s="35">
        <v>0</v>
      </c>
      <c r="DG155" s="35">
        <v>0</v>
      </c>
      <c r="DH155" s="35">
        <v>0</v>
      </c>
    </row>
    <row r="156" spans="1:112" ht="281.25">
      <c r="A156" s="25" t="s">
        <v>179</v>
      </c>
      <c r="B156" s="50" t="s">
        <v>291</v>
      </c>
      <c r="C156" s="42" t="s">
        <v>297</v>
      </c>
      <c r="D156" s="35" t="s">
        <v>298</v>
      </c>
      <c r="E156" s="35">
        <v>0</v>
      </c>
      <c r="F156" s="35">
        <v>0</v>
      </c>
      <c r="G156" s="35">
        <v>0</v>
      </c>
      <c r="H156" s="35">
        <v>0</v>
      </c>
      <c r="I156" s="35">
        <v>0</v>
      </c>
      <c r="J156" s="35">
        <v>0</v>
      </c>
      <c r="K156" s="35">
        <v>0</v>
      </c>
      <c r="L156" s="35">
        <v>0</v>
      </c>
      <c r="M156" s="35">
        <v>0</v>
      </c>
      <c r="N156" s="35">
        <v>0</v>
      </c>
      <c r="O156" s="35">
        <v>0</v>
      </c>
      <c r="P156" s="35">
        <v>0</v>
      </c>
      <c r="Q156" s="35">
        <v>0</v>
      </c>
      <c r="R156" s="35">
        <v>0</v>
      </c>
      <c r="S156" s="35">
        <v>0</v>
      </c>
      <c r="T156" s="35">
        <v>0</v>
      </c>
      <c r="U156" s="35">
        <v>0</v>
      </c>
      <c r="V156" s="35">
        <v>0</v>
      </c>
      <c r="W156" s="35">
        <v>0</v>
      </c>
      <c r="X156" s="35">
        <v>0</v>
      </c>
      <c r="Y156" s="35">
        <v>0</v>
      </c>
      <c r="Z156" s="35">
        <v>0</v>
      </c>
      <c r="AA156" s="35">
        <v>0</v>
      </c>
      <c r="AB156" s="35">
        <v>0</v>
      </c>
      <c r="AC156" s="35">
        <v>0</v>
      </c>
      <c r="AD156" s="35">
        <v>0</v>
      </c>
      <c r="AE156" s="35">
        <v>0</v>
      </c>
      <c r="AF156" s="35">
        <v>0</v>
      </c>
      <c r="AG156" s="35">
        <v>0</v>
      </c>
      <c r="AH156" s="35">
        <v>0</v>
      </c>
      <c r="AI156" s="35">
        <v>0</v>
      </c>
      <c r="AJ156" s="35">
        <v>0</v>
      </c>
      <c r="AK156" s="35">
        <v>0</v>
      </c>
      <c r="AL156" s="35">
        <v>0</v>
      </c>
      <c r="AM156" s="35" t="s">
        <v>193</v>
      </c>
      <c r="AN156" s="35" t="s">
        <v>193</v>
      </c>
      <c r="AO156" s="35" t="s">
        <v>193</v>
      </c>
      <c r="AP156" s="35" t="s">
        <v>193</v>
      </c>
      <c r="AQ156" s="35" t="s">
        <v>193</v>
      </c>
      <c r="AR156" s="35" t="s">
        <v>193</v>
      </c>
      <c r="AS156" s="35" t="s">
        <v>193</v>
      </c>
      <c r="AT156" s="35" t="s">
        <v>193</v>
      </c>
      <c r="AU156" s="35">
        <v>0</v>
      </c>
      <c r="AV156" s="35">
        <v>0</v>
      </c>
      <c r="AW156" s="35">
        <v>0</v>
      </c>
      <c r="AX156" s="35">
        <v>0</v>
      </c>
      <c r="AY156" s="35">
        <v>0</v>
      </c>
      <c r="AZ156" s="35">
        <v>0</v>
      </c>
      <c r="BA156" s="35">
        <v>0</v>
      </c>
      <c r="BB156" s="35">
        <v>0</v>
      </c>
      <c r="BC156" s="35">
        <v>0</v>
      </c>
      <c r="BD156" s="35">
        <v>0</v>
      </c>
      <c r="BE156" s="35">
        <v>0</v>
      </c>
      <c r="BF156" s="35">
        <v>0</v>
      </c>
      <c r="BG156" s="35">
        <v>0</v>
      </c>
      <c r="BH156" s="35">
        <v>0</v>
      </c>
      <c r="BI156" s="35">
        <v>0</v>
      </c>
      <c r="BJ156" s="35">
        <v>0</v>
      </c>
      <c r="BK156" s="35">
        <v>0</v>
      </c>
      <c r="BL156" s="35">
        <v>0</v>
      </c>
      <c r="BM156" s="35">
        <v>0</v>
      </c>
      <c r="BN156" s="35">
        <v>0</v>
      </c>
      <c r="BO156" s="35">
        <v>0</v>
      </c>
      <c r="BP156" s="35">
        <v>0</v>
      </c>
      <c r="BQ156" s="35">
        <v>0</v>
      </c>
      <c r="BR156" s="35">
        <v>0</v>
      </c>
      <c r="BS156" s="35">
        <v>0</v>
      </c>
      <c r="BT156" s="35">
        <v>0</v>
      </c>
      <c r="BU156" s="35">
        <v>0</v>
      </c>
      <c r="BV156" s="35">
        <v>0</v>
      </c>
      <c r="BW156" s="35">
        <v>0</v>
      </c>
      <c r="BX156" s="35">
        <v>0</v>
      </c>
      <c r="BY156" s="35">
        <v>0</v>
      </c>
      <c r="BZ156" s="35">
        <v>0</v>
      </c>
      <c r="CA156" s="35">
        <v>0</v>
      </c>
      <c r="CB156" s="35">
        <v>0</v>
      </c>
      <c r="CC156" s="35">
        <v>0</v>
      </c>
      <c r="CD156" s="35">
        <v>0</v>
      </c>
      <c r="CE156" s="35">
        <v>0</v>
      </c>
      <c r="CF156" s="35">
        <v>0</v>
      </c>
      <c r="CG156" s="35">
        <v>0</v>
      </c>
      <c r="CH156" s="35">
        <v>0</v>
      </c>
      <c r="CI156" s="35">
        <v>0</v>
      </c>
      <c r="CJ156" s="35">
        <v>0</v>
      </c>
      <c r="CK156" s="35">
        <v>0</v>
      </c>
      <c r="CL156" s="35">
        <v>0</v>
      </c>
      <c r="CM156" s="35">
        <v>0</v>
      </c>
      <c r="CN156" s="35">
        <v>0</v>
      </c>
      <c r="CO156" s="35">
        <v>0</v>
      </c>
      <c r="CP156" s="35">
        <v>0</v>
      </c>
      <c r="CQ156" s="35" t="s">
        <v>193</v>
      </c>
      <c r="CR156" s="35" t="s">
        <v>193</v>
      </c>
      <c r="CS156" s="35" t="s">
        <v>193</v>
      </c>
      <c r="CT156" s="35" t="s">
        <v>193</v>
      </c>
      <c r="CU156" s="35" t="s">
        <v>193</v>
      </c>
      <c r="CV156" s="35" t="s">
        <v>193</v>
      </c>
      <c r="CW156" s="35">
        <v>0</v>
      </c>
      <c r="CX156" s="35">
        <v>0</v>
      </c>
      <c r="CY156" s="35">
        <v>0</v>
      </c>
      <c r="CZ156" s="35">
        <v>0</v>
      </c>
      <c r="DA156" s="35">
        <v>0</v>
      </c>
      <c r="DB156" s="35">
        <v>0</v>
      </c>
      <c r="DC156" s="35">
        <v>0</v>
      </c>
      <c r="DD156" s="35">
        <v>0</v>
      </c>
      <c r="DE156" s="35">
        <v>0</v>
      </c>
      <c r="DF156" s="35">
        <v>0</v>
      </c>
      <c r="DG156" s="35">
        <v>0</v>
      </c>
      <c r="DH156" s="35">
        <v>0</v>
      </c>
    </row>
    <row r="157" spans="1:112" ht="281.25">
      <c r="A157" s="25" t="s">
        <v>179</v>
      </c>
      <c r="B157" s="50" t="s">
        <v>291</v>
      </c>
      <c r="C157" s="42" t="s">
        <v>299</v>
      </c>
      <c r="D157" s="35" t="s">
        <v>300</v>
      </c>
      <c r="E157" s="35">
        <v>0</v>
      </c>
      <c r="F157" s="35">
        <v>0</v>
      </c>
      <c r="G157" s="35">
        <v>0</v>
      </c>
      <c r="H157" s="35">
        <v>0</v>
      </c>
      <c r="I157" s="35">
        <v>0</v>
      </c>
      <c r="J157" s="35">
        <v>0</v>
      </c>
      <c r="K157" s="35">
        <v>0</v>
      </c>
      <c r="L157" s="35">
        <v>0</v>
      </c>
      <c r="M157" s="35">
        <v>0</v>
      </c>
      <c r="N157" s="35">
        <v>0</v>
      </c>
      <c r="O157" s="35">
        <v>0</v>
      </c>
      <c r="P157" s="35">
        <v>0</v>
      </c>
      <c r="Q157" s="35">
        <v>0</v>
      </c>
      <c r="R157" s="35">
        <v>0</v>
      </c>
      <c r="S157" s="35">
        <v>0</v>
      </c>
      <c r="T157" s="35">
        <v>0</v>
      </c>
      <c r="U157" s="35">
        <v>0</v>
      </c>
      <c r="V157" s="35">
        <v>0</v>
      </c>
      <c r="W157" s="35">
        <v>0</v>
      </c>
      <c r="X157" s="35">
        <v>0</v>
      </c>
      <c r="Y157" s="35">
        <v>0</v>
      </c>
      <c r="Z157" s="35">
        <v>0</v>
      </c>
      <c r="AA157" s="35">
        <v>0</v>
      </c>
      <c r="AB157" s="35">
        <v>0</v>
      </c>
      <c r="AC157" s="35">
        <v>0</v>
      </c>
      <c r="AD157" s="35">
        <v>0</v>
      </c>
      <c r="AE157" s="35">
        <v>0</v>
      </c>
      <c r="AF157" s="35">
        <v>0</v>
      </c>
      <c r="AG157" s="35">
        <v>0</v>
      </c>
      <c r="AH157" s="35">
        <v>0</v>
      </c>
      <c r="AI157" s="35">
        <v>0</v>
      </c>
      <c r="AJ157" s="35">
        <v>0</v>
      </c>
      <c r="AK157" s="35">
        <v>0</v>
      </c>
      <c r="AL157" s="35">
        <v>0</v>
      </c>
      <c r="AM157" s="35" t="s">
        <v>193</v>
      </c>
      <c r="AN157" s="35" t="s">
        <v>193</v>
      </c>
      <c r="AO157" s="35" t="s">
        <v>193</v>
      </c>
      <c r="AP157" s="35" t="s">
        <v>193</v>
      </c>
      <c r="AQ157" s="35" t="s">
        <v>193</v>
      </c>
      <c r="AR157" s="35" t="s">
        <v>193</v>
      </c>
      <c r="AS157" s="35" t="s">
        <v>193</v>
      </c>
      <c r="AT157" s="35" t="s">
        <v>193</v>
      </c>
      <c r="AU157" s="35">
        <v>0</v>
      </c>
      <c r="AV157" s="35">
        <v>0</v>
      </c>
      <c r="AW157" s="35">
        <v>0</v>
      </c>
      <c r="AX157" s="35">
        <v>0</v>
      </c>
      <c r="AY157" s="35">
        <v>0</v>
      </c>
      <c r="AZ157" s="35">
        <v>0</v>
      </c>
      <c r="BA157" s="35">
        <v>0</v>
      </c>
      <c r="BB157" s="35">
        <v>0</v>
      </c>
      <c r="BC157" s="35">
        <v>0</v>
      </c>
      <c r="BD157" s="35">
        <v>0</v>
      </c>
      <c r="BE157" s="35">
        <v>0</v>
      </c>
      <c r="BF157" s="35">
        <v>0</v>
      </c>
      <c r="BG157" s="35">
        <v>0</v>
      </c>
      <c r="BH157" s="35">
        <v>0</v>
      </c>
      <c r="BI157" s="35">
        <v>0</v>
      </c>
      <c r="BJ157" s="35">
        <v>0</v>
      </c>
      <c r="BK157" s="35">
        <v>0</v>
      </c>
      <c r="BL157" s="35">
        <v>0</v>
      </c>
      <c r="BM157" s="35">
        <v>0</v>
      </c>
      <c r="BN157" s="35">
        <v>0</v>
      </c>
      <c r="BO157" s="35">
        <v>0</v>
      </c>
      <c r="BP157" s="35">
        <v>0</v>
      </c>
      <c r="BQ157" s="35">
        <v>0</v>
      </c>
      <c r="BR157" s="35">
        <v>0</v>
      </c>
      <c r="BS157" s="35">
        <v>0</v>
      </c>
      <c r="BT157" s="35">
        <v>0</v>
      </c>
      <c r="BU157" s="35">
        <v>0</v>
      </c>
      <c r="BV157" s="35">
        <v>0</v>
      </c>
      <c r="BW157" s="35">
        <v>0</v>
      </c>
      <c r="BX157" s="35">
        <v>0</v>
      </c>
      <c r="BY157" s="35">
        <v>0</v>
      </c>
      <c r="BZ157" s="35">
        <v>0</v>
      </c>
      <c r="CA157" s="35">
        <v>0</v>
      </c>
      <c r="CB157" s="35">
        <v>0</v>
      </c>
      <c r="CC157" s="35">
        <v>0</v>
      </c>
      <c r="CD157" s="35">
        <v>0</v>
      </c>
      <c r="CE157" s="35">
        <v>0</v>
      </c>
      <c r="CF157" s="35">
        <v>0</v>
      </c>
      <c r="CG157" s="35">
        <v>0</v>
      </c>
      <c r="CH157" s="35">
        <v>0</v>
      </c>
      <c r="CI157" s="35">
        <v>0</v>
      </c>
      <c r="CJ157" s="35">
        <v>0</v>
      </c>
      <c r="CK157" s="35">
        <v>0</v>
      </c>
      <c r="CL157" s="35">
        <v>0</v>
      </c>
      <c r="CM157" s="35">
        <v>0</v>
      </c>
      <c r="CN157" s="35">
        <v>0</v>
      </c>
      <c r="CO157" s="35">
        <v>0</v>
      </c>
      <c r="CP157" s="35">
        <v>0</v>
      </c>
      <c r="CQ157" s="35" t="s">
        <v>193</v>
      </c>
      <c r="CR157" s="35" t="s">
        <v>193</v>
      </c>
      <c r="CS157" s="35" t="s">
        <v>193</v>
      </c>
      <c r="CT157" s="35" t="s">
        <v>193</v>
      </c>
      <c r="CU157" s="35" t="s">
        <v>193</v>
      </c>
      <c r="CV157" s="35" t="s">
        <v>193</v>
      </c>
      <c r="CW157" s="35">
        <v>0</v>
      </c>
      <c r="CX157" s="35">
        <v>0</v>
      </c>
      <c r="CY157" s="35">
        <v>0</v>
      </c>
      <c r="CZ157" s="35">
        <v>0</v>
      </c>
      <c r="DA157" s="35">
        <v>0</v>
      </c>
      <c r="DB157" s="35">
        <v>0</v>
      </c>
      <c r="DC157" s="35">
        <v>0</v>
      </c>
      <c r="DD157" s="35">
        <v>0</v>
      </c>
      <c r="DE157" s="35">
        <v>0</v>
      </c>
      <c r="DF157" s="35">
        <v>0</v>
      </c>
      <c r="DG157" s="35">
        <v>0</v>
      </c>
      <c r="DH157" s="35">
        <v>0</v>
      </c>
    </row>
    <row r="158" spans="1:112" ht="131.25">
      <c r="A158" s="25" t="s">
        <v>179</v>
      </c>
      <c r="B158" s="50" t="s">
        <v>291</v>
      </c>
      <c r="C158" s="42" t="s">
        <v>301</v>
      </c>
      <c r="D158" s="35" t="s">
        <v>302</v>
      </c>
      <c r="E158" s="35">
        <v>0</v>
      </c>
      <c r="F158" s="35">
        <v>0</v>
      </c>
      <c r="G158" s="35">
        <v>0</v>
      </c>
      <c r="H158" s="35">
        <v>0</v>
      </c>
      <c r="I158" s="35">
        <v>0</v>
      </c>
      <c r="J158" s="35">
        <v>0</v>
      </c>
      <c r="K158" s="35">
        <v>0</v>
      </c>
      <c r="L158" s="35">
        <v>0</v>
      </c>
      <c r="M158" s="35">
        <v>0</v>
      </c>
      <c r="N158" s="35">
        <v>0</v>
      </c>
      <c r="O158" s="35">
        <v>0</v>
      </c>
      <c r="P158" s="35">
        <v>0</v>
      </c>
      <c r="Q158" s="35">
        <v>0</v>
      </c>
      <c r="R158" s="35">
        <v>0</v>
      </c>
      <c r="S158" s="35">
        <v>0</v>
      </c>
      <c r="T158" s="35">
        <v>0</v>
      </c>
      <c r="U158" s="35">
        <v>0</v>
      </c>
      <c r="V158" s="35">
        <v>0</v>
      </c>
      <c r="W158" s="35">
        <v>0</v>
      </c>
      <c r="X158" s="35">
        <v>0</v>
      </c>
      <c r="Y158" s="35">
        <v>0</v>
      </c>
      <c r="Z158" s="35">
        <v>0</v>
      </c>
      <c r="AA158" s="35">
        <v>0</v>
      </c>
      <c r="AB158" s="35">
        <v>0</v>
      </c>
      <c r="AC158" s="35">
        <v>0</v>
      </c>
      <c r="AD158" s="35">
        <v>0</v>
      </c>
      <c r="AE158" s="35">
        <v>0</v>
      </c>
      <c r="AF158" s="35">
        <v>0</v>
      </c>
      <c r="AG158" s="35">
        <v>0</v>
      </c>
      <c r="AH158" s="35">
        <v>0</v>
      </c>
      <c r="AI158" s="35">
        <v>0</v>
      </c>
      <c r="AJ158" s="35">
        <v>0</v>
      </c>
      <c r="AK158" s="35">
        <v>0</v>
      </c>
      <c r="AL158" s="35">
        <v>0</v>
      </c>
      <c r="AM158" s="35" t="s">
        <v>193</v>
      </c>
      <c r="AN158" s="35" t="s">
        <v>193</v>
      </c>
      <c r="AO158" s="35" t="s">
        <v>193</v>
      </c>
      <c r="AP158" s="35" t="s">
        <v>193</v>
      </c>
      <c r="AQ158" s="35" t="s">
        <v>193</v>
      </c>
      <c r="AR158" s="35" t="s">
        <v>193</v>
      </c>
      <c r="AS158" s="35" t="s">
        <v>193</v>
      </c>
      <c r="AT158" s="35" t="s">
        <v>193</v>
      </c>
      <c r="AU158" s="35">
        <v>0</v>
      </c>
      <c r="AV158" s="35">
        <v>0</v>
      </c>
      <c r="AW158" s="35">
        <v>0</v>
      </c>
      <c r="AX158" s="35">
        <v>0</v>
      </c>
      <c r="AY158" s="35">
        <v>0</v>
      </c>
      <c r="AZ158" s="35">
        <v>0</v>
      </c>
      <c r="BA158" s="35">
        <v>0</v>
      </c>
      <c r="BB158" s="35">
        <v>0</v>
      </c>
      <c r="BC158" s="35">
        <v>0</v>
      </c>
      <c r="BD158" s="35">
        <v>0</v>
      </c>
      <c r="BE158" s="35">
        <v>0</v>
      </c>
      <c r="BF158" s="35">
        <v>0</v>
      </c>
      <c r="BG158" s="35">
        <v>0</v>
      </c>
      <c r="BH158" s="35">
        <v>0</v>
      </c>
      <c r="BI158" s="35">
        <v>0</v>
      </c>
      <c r="BJ158" s="35">
        <v>0</v>
      </c>
      <c r="BK158" s="35">
        <v>0</v>
      </c>
      <c r="BL158" s="35">
        <v>0</v>
      </c>
      <c r="BM158" s="35">
        <v>0</v>
      </c>
      <c r="BN158" s="35">
        <v>0</v>
      </c>
      <c r="BO158" s="35">
        <v>0</v>
      </c>
      <c r="BP158" s="35">
        <v>0</v>
      </c>
      <c r="BQ158" s="35">
        <v>0</v>
      </c>
      <c r="BR158" s="35">
        <v>0</v>
      </c>
      <c r="BS158" s="35">
        <v>0</v>
      </c>
      <c r="BT158" s="35">
        <v>0</v>
      </c>
      <c r="BU158" s="35">
        <v>0</v>
      </c>
      <c r="BV158" s="35">
        <v>0</v>
      </c>
      <c r="BW158" s="35">
        <v>0</v>
      </c>
      <c r="BX158" s="35">
        <v>0</v>
      </c>
      <c r="BY158" s="35">
        <v>0</v>
      </c>
      <c r="BZ158" s="35">
        <v>0</v>
      </c>
      <c r="CA158" s="35">
        <v>0</v>
      </c>
      <c r="CB158" s="35">
        <v>0</v>
      </c>
      <c r="CC158" s="35">
        <v>0</v>
      </c>
      <c r="CD158" s="35">
        <v>0</v>
      </c>
      <c r="CE158" s="35">
        <v>0</v>
      </c>
      <c r="CF158" s="35">
        <v>0</v>
      </c>
      <c r="CG158" s="35">
        <v>0</v>
      </c>
      <c r="CH158" s="35">
        <v>0</v>
      </c>
      <c r="CI158" s="35">
        <v>0</v>
      </c>
      <c r="CJ158" s="35">
        <v>0</v>
      </c>
      <c r="CK158" s="35">
        <v>0</v>
      </c>
      <c r="CL158" s="35">
        <v>0</v>
      </c>
      <c r="CM158" s="35">
        <v>0</v>
      </c>
      <c r="CN158" s="35">
        <v>0</v>
      </c>
      <c r="CO158" s="35">
        <v>0</v>
      </c>
      <c r="CP158" s="35">
        <v>0</v>
      </c>
      <c r="CQ158" s="35" t="s">
        <v>193</v>
      </c>
      <c r="CR158" s="35" t="s">
        <v>193</v>
      </c>
      <c r="CS158" s="35" t="s">
        <v>193</v>
      </c>
      <c r="CT158" s="35" t="s">
        <v>193</v>
      </c>
      <c r="CU158" s="35" t="s">
        <v>193</v>
      </c>
      <c r="CV158" s="35" t="s">
        <v>193</v>
      </c>
      <c r="CW158" s="35">
        <v>0</v>
      </c>
      <c r="CX158" s="35">
        <v>0</v>
      </c>
      <c r="CY158" s="35">
        <v>0</v>
      </c>
      <c r="CZ158" s="35">
        <v>0</v>
      </c>
      <c r="DA158" s="35">
        <v>0</v>
      </c>
      <c r="DB158" s="35">
        <v>0</v>
      </c>
      <c r="DC158" s="35">
        <v>0</v>
      </c>
      <c r="DD158" s="35">
        <v>0</v>
      </c>
      <c r="DE158" s="35">
        <v>0</v>
      </c>
      <c r="DF158" s="35">
        <v>0</v>
      </c>
      <c r="DG158" s="35">
        <v>0</v>
      </c>
      <c r="DH158" s="35">
        <v>0</v>
      </c>
    </row>
    <row r="159" spans="1:112" ht="318.75">
      <c r="A159" s="25" t="s">
        <v>179</v>
      </c>
      <c r="B159" s="50" t="s">
        <v>291</v>
      </c>
      <c r="C159" s="42" t="s">
        <v>303</v>
      </c>
      <c r="D159" s="35" t="s">
        <v>304</v>
      </c>
      <c r="E159" s="35">
        <v>0</v>
      </c>
      <c r="F159" s="35">
        <v>0</v>
      </c>
      <c r="G159" s="35">
        <v>0</v>
      </c>
      <c r="H159" s="35">
        <v>0</v>
      </c>
      <c r="I159" s="35">
        <v>0</v>
      </c>
      <c r="J159" s="35">
        <v>0</v>
      </c>
      <c r="K159" s="35">
        <v>0</v>
      </c>
      <c r="L159" s="35">
        <v>0</v>
      </c>
      <c r="M159" s="35">
        <v>0</v>
      </c>
      <c r="N159" s="35">
        <v>0</v>
      </c>
      <c r="O159" s="35">
        <v>0</v>
      </c>
      <c r="P159" s="35">
        <v>0</v>
      </c>
      <c r="Q159" s="35">
        <v>0</v>
      </c>
      <c r="R159" s="35">
        <v>0</v>
      </c>
      <c r="S159" s="35">
        <v>0</v>
      </c>
      <c r="T159" s="35">
        <v>0</v>
      </c>
      <c r="U159" s="35">
        <v>0</v>
      </c>
      <c r="V159" s="35">
        <v>0</v>
      </c>
      <c r="W159" s="35">
        <v>0</v>
      </c>
      <c r="X159" s="35">
        <v>0</v>
      </c>
      <c r="Y159" s="35">
        <v>0</v>
      </c>
      <c r="Z159" s="35">
        <v>0</v>
      </c>
      <c r="AA159" s="35">
        <v>0</v>
      </c>
      <c r="AB159" s="35">
        <v>0</v>
      </c>
      <c r="AC159" s="35">
        <v>0</v>
      </c>
      <c r="AD159" s="35">
        <v>0</v>
      </c>
      <c r="AE159" s="35">
        <v>0</v>
      </c>
      <c r="AF159" s="35">
        <v>0</v>
      </c>
      <c r="AG159" s="35">
        <v>0</v>
      </c>
      <c r="AH159" s="35">
        <v>0</v>
      </c>
      <c r="AI159" s="35">
        <v>0</v>
      </c>
      <c r="AJ159" s="35">
        <v>0</v>
      </c>
      <c r="AK159" s="35">
        <v>0</v>
      </c>
      <c r="AL159" s="35">
        <v>0</v>
      </c>
      <c r="AM159" s="35" t="s">
        <v>193</v>
      </c>
      <c r="AN159" s="35" t="s">
        <v>193</v>
      </c>
      <c r="AO159" s="35" t="s">
        <v>193</v>
      </c>
      <c r="AP159" s="35" t="s">
        <v>193</v>
      </c>
      <c r="AQ159" s="35" t="s">
        <v>193</v>
      </c>
      <c r="AR159" s="35" t="s">
        <v>193</v>
      </c>
      <c r="AS159" s="35" t="s">
        <v>193</v>
      </c>
      <c r="AT159" s="35" t="s">
        <v>193</v>
      </c>
      <c r="AU159" s="35">
        <v>0</v>
      </c>
      <c r="AV159" s="35">
        <v>0</v>
      </c>
      <c r="AW159" s="35">
        <v>0</v>
      </c>
      <c r="AX159" s="35">
        <v>0</v>
      </c>
      <c r="AY159" s="35">
        <v>0</v>
      </c>
      <c r="AZ159" s="35">
        <v>0</v>
      </c>
      <c r="BA159" s="35">
        <v>0</v>
      </c>
      <c r="BB159" s="35">
        <v>0</v>
      </c>
      <c r="BC159" s="35">
        <v>0</v>
      </c>
      <c r="BD159" s="35">
        <v>0</v>
      </c>
      <c r="BE159" s="35">
        <v>0</v>
      </c>
      <c r="BF159" s="35">
        <v>0</v>
      </c>
      <c r="BG159" s="35">
        <v>0</v>
      </c>
      <c r="BH159" s="35">
        <v>0</v>
      </c>
      <c r="BI159" s="35">
        <v>0</v>
      </c>
      <c r="BJ159" s="35">
        <v>0</v>
      </c>
      <c r="BK159" s="35">
        <v>0</v>
      </c>
      <c r="BL159" s="35">
        <v>0</v>
      </c>
      <c r="BM159" s="35">
        <v>0</v>
      </c>
      <c r="BN159" s="35">
        <v>0</v>
      </c>
      <c r="BO159" s="35">
        <v>0</v>
      </c>
      <c r="BP159" s="35">
        <v>0</v>
      </c>
      <c r="BQ159" s="35">
        <v>0</v>
      </c>
      <c r="BR159" s="35">
        <v>0</v>
      </c>
      <c r="BS159" s="35">
        <v>0</v>
      </c>
      <c r="BT159" s="35">
        <v>0</v>
      </c>
      <c r="BU159" s="35">
        <v>0</v>
      </c>
      <c r="BV159" s="35">
        <v>0</v>
      </c>
      <c r="BW159" s="35">
        <v>0</v>
      </c>
      <c r="BX159" s="35">
        <v>0</v>
      </c>
      <c r="BY159" s="35">
        <v>0</v>
      </c>
      <c r="BZ159" s="35">
        <v>0</v>
      </c>
      <c r="CA159" s="35">
        <v>0</v>
      </c>
      <c r="CB159" s="35">
        <v>0</v>
      </c>
      <c r="CC159" s="35">
        <v>0</v>
      </c>
      <c r="CD159" s="35">
        <v>0</v>
      </c>
      <c r="CE159" s="35">
        <v>0</v>
      </c>
      <c r="CF159" s="35">
        <v>0</v>
      </c>
      <c r="CG159" s="35">
        <v>0</v>
      </c>
      <c r="CH159" s="35">
        <v>0</v>
      </c>
      <c r="CI159" s="35">
        <v>0</v>
      </c>
      <c r="CJ159" s="35">
        <v>0</v>
      </c>
      <c r="CK159" s="35">
        <v>0</v>
      </c>
      <c r="CL159" s="35">
        <v>0</v>
      </c>
      <c r="CM159" s="35">
        <v>0</v>
      </c>
      <c r="CN159" s="35">
        <v>0</v>
      </c>
      <c r="CO159" s="35">
        <v>0</v>
      </c>
      <c r="CP159" s="35">
        <v>0</v>
      </c>
      <c r="CQ159" s="35" t="s">
        <v>193</v>
      </c>
      <c r="CR159" s="35" t="s">
        <v>193</v>
      </c>
      <c r="CS159" s="35" t="s">
        <v>193</v>
      </c>
      <c r="CT159" s="35" t="s">
        <v>193</v>
      </c>
      <c r="CU159" s="35" t="s">
        <v>193</v>
      </c>
      <c r="CV159" s="35" t="s">
        <v>193</v>
      </c>
      <c r="CW159" s="35">
        <v>0</v>
      </c>
      <c r="CX159" s="35">
        <v>0</v>
      </c>
      <c r="CY159" s="35">
        <v>0</v>
      </c>
      <c r="CZ159" s="35">
        <v>0</v>
      </c>
      <c r="DA159" s="35">
        <v>0</v>
      </c>
      <c r="DB159" s="35">
        <v>0</v>
      </c>
      <c r="DC159" s="35">
        <v>0</v>
      </c>
      <c r="DD159" s="35">
        <v>0</v>
      </c>
      <c r="DE159" s="35">
        <v>0</v>
      </c>
      <c r="DF159" s="35">
        <v>0</v>
      </c>
      <c r="DG159" s="35">
        <v>0</v>
      </c>
      <c r="DH159" s="35">
        <v>0</v>
      </c>
    </row>
    <row r="160" spans="1:112" ht="112.5">
      <c r="A160" s="25" t="s">
        <v>179</v>
      </c>
      <c r="B160" s="50" t="s">
        <v>291</v>
      </c>
      <c r="C160" s="51" t="s">
        <v>305</v>
      </c>
      <c r="D160" s="46" t="s">
        <v>306</v>
      </c>
      <c r="E160" s="35">
        <v>0</v>
      </c>
      <c r="F160" s="35">
        <v>0</v>
      </c>
      <c r="G160" s="35">
        <v>0</v>
      </c>
      <c r="H160" s="35">
        <v>0</v>
      </c>
      <c r="I160" s="35">
        <v>0</v>
      </c>
      <c r="J160" s="35">
        <v>0</v>
      </c>
      <c r="K160" s="35">
        <v>0</v>
      </c>
      <c r="L160" s="35">
        <v>0</v>
      </c>
      <c r="M160" s="35">
        <v>0</v>
      </c>
      <c r="N160" s="35">
        <v>0</v>
      </c>
      <c r="O160" s="35">
        <v>0</v>
      </c>
      <c r="P160" s="35">
        <v>0</v>
      </c>
      <c r="Q160" s="35">
        <v>0</v>
      </c>
      <c r="R160" s="35">
        <v>0</v>
      </c>
      <c r="S160" s="35">
        <v>0</v>
      </c>
      <c r="T160" s="35">
        <v>0</v>
      </c>
      <c r="U160" s="35">
        <v>0</v>
      </c>
      <c r="V160" s="35">
        <v>0</v>
      </c>
      <c r="W160" s="35">
        <v>0</v>
      </c>
      <c r="X160" s="35">
        <v>0</v>
      </c>
      <c r="Y160" s="35">
        <v>0</v>
      </c>
      <c r="Z160" s="35">
        <v>0</v>
      </c>
      <c r="AA160" s="35">
        <v>0</v>
      </c>
      <c r="AB160" s="35">
        <v>0</v>
      </c>
      <c r="AC160" s="35">
        <v>0</v>
      </c>
      <c r="AD160" s="35">
        <v>0</v>
      </c>
      <c r="AE160" s="35">
        <v>0</v>
      </c>
      <c r="AF160" s="35">
        <v>0</v>
      </c>
      <c r="AG160" s="35">
        <v>0</v>
      </c>
      <c r="AH160" s="35">
        <v>0</v>
      </c>
      <c r="AI160" s="35">
        <v>0</v>
      </c>
      <c r="AJ160" s="35">
        <v>0</v>
      </c>
      <c r="AK160" s="35">
        <v>0</v>
      </c>
      <c r="AL160" s="35">
        <v>0</v>
      </c>
      <c r="AM160" s="35" t="s">
        <v>193</v>
      </c>
      <c r="AN160" s="35" t="s">
        <v>193</v>
      </c>
      <c r="AO160" s="35" t="s">
        <v>193</v>
      </c>
      <c r="AP160" s="35" t="s">
        <v>193</v>
      </c>
      <c r="AQ160" s="35" t="s">
        <v>193</v>
      </c>
      <c r="AR160" s="35" t="s">
        <v>193</v>
      </c>
      <c r="AS160" s="35" t="s">
        <v>193</v>
      </c>
      <c r="AT160" s="35" t="s">
        <v>193</v>
      </c>
      <c r="AU160" s="35">
        <v>0</v>
      </c>
      <c r="AV160" s="35">
        <v>0</v>
      </c>
      <c r="AW160" s="35">
        <v>0</v>
      </c>
      <c r="AX160" s="35">
        <v>0</v>
      </c>
      <c r="AY160" s="35">
        <v>0</v>
      </c>
      <c r="AZ160" s="35">
        <v>0</v>
      </c>
      <c r="BA160" s="35">
        <v>0</v>
      </c>
      <c r="BB160" s="35">
        <v>0</v>
      </c>
      <c r="BC160" s="35">
        <v>0</v>
      </c>
      <c r="BD160" s="35">
        <v>0</v>
      </c>
      <c r="BE160" s="35">
        <v>0</v>
      </c>
      <c r="BF160" s="35">
        <v>0</v>
      </c>
      <c r="BG160" s="35">
        <v>0</v>
      </c>
      <c r="BH160" s="35">
        <v>0</v>
      </c>
      <c r="BI160" s="35">
        <v>0</v>
      </c>
      <c r="BJ160" s="35">
        <v>0</v>
      </c>
      <c r="BK160" s="35">
        <v>0</v>
      </c>
      <c r="BL160" s="35">
        <v>0</v>
      </c>
      <c r="BM160" s="35">
        <v>0</v>
      </c>
      <c r="BN160" s="35">
        <v>0</v>
      </c>
      <c r="BO160" s="35">
        <v>0</v>
      </c>
      <c r="BP160" s="35">
        <v>0</v>
      </c>
      <c r="BQ160" s="35">
        <v>0</v>
      </c>
      <c r="BR160" s="35">
        <v>0</v>
      </c>
      <c r="BS160" s="35">
        <v>0</v>
      </c>
      <c r="BT160" s="35">
        <v>0</v>
      </c>
      <c r="BU160" s="35">
        <v>0</v>
      </c>
      <c r="BV160" s="35">
        <v>0</v>
      </c>
      <c r="BW160" s="35">
        <v>0</v>
      </c>
      <c r="BX160" s="35">
        <v>0</v>
      </c>
      <c r="BY160" s="35">
        <v>0</v>
      </c>
      <c r="BZ160" s="35">
        <v>0</v>
      </c>
      <c r="CA160" s="35">
        <v>0</v>
      </c>
      <c r="CB160" s="35">
        <v>0</v>
      </c>
      <c r="CC160" s="35">
        <v>0</v>
      </c>
      <c r="CD160" s="35">
        <v>0</v>
      </c>
      <c r="CE160" s="35">
        <v>0</v>
      </c>
      <c r="CF160" s="35">
        <v>0</v>
      </c>
      <c r="CG160" s="35">
        <v>0</v>
      </c>
      <c r="CH160" s="35">
        <v>0</v>
      </c>
      <c r="CI160" s="35">
        <v>0</v>
      </c>
      <c r="CJ160" s="35">
        <v>0</v>
      </c>
      <c r="CK160" s="35">
        <v>0</v>
      </c>
      <c r="CL160" s="35">
        <v>0</v>
      </c>
      <c r="CM160" s="35">
        <v>0</v>
      </c>
      <c r="CN160" s="35">
        <v>0</v>
      </c>
      <c r="CO160" s="35">
        <v>0</v>
      </c>
      <c r="CP160" s="35">
        <v>0</v>
      </c>
      <c r="CQ160" s="35" t="s">
        <v>193</v>
      </c>
      <c r="CR160" s="35" t="s">
        <v>193</v>
      </c>
      <c r="CS160" s="35" t="s">
        <v>193</v>
      </c>
      <c r="CT160" s="35" t="s">
        <v>193</v>
      </c>
      <c r="CU160" s="35" t="s">
        <v>193</v>
      </c>
      <c r="CV160" s="35" t="s">
        <v>193</v>
      </c>
      <c r="CW160" s="35">
        <v>0</v>
      </c>
      <c r="CX160" s="35">
        <v>0</v>
      </c>
      <c r="CY160" s="35">
        <v>0</v>
      </c>
      <c r="CZ160" s="35">
        <v>0</v>
      </c>
      <c r="DA160" s="35">
        <v>0</v>
      </c>
      <c r="DB160" s="35">
        <v>0</v>
      </c>
      <c r="DC160" s="35">
        <v>0</v>
      </c>
      <c r="DD160" s="35">
        <v>0</v>
      </c>
      <c r="DE160" s="35">
        <v>0</v>
      </c>
      <c r="DF160" s="35">
        <v>0</v>
      </c>
      <c r="DG160" s="35">
        <v>0</v>
      </c>
      <c r="DH160" s="35">
        <v>0</v>
      </c>
    </row>
    <row r="161" spans="1:112" ht="225">
      <c r="A161" s="25" t="s">
        <v>179</v>
      </c>
      <c r="B161" s="50" t="s">
        <v>291</v>
      </c>
      <c r="C161" s="51" t="s">
        <v>307</v>
      </c>
      <c r="D161" s="46" t="s">
        <v>308</v>
      </c>
      <c r="E161" s="35">
        <v>0</v>
      </c>
      <c r="F161" s="35">
        <v>0</v>
      </c>
      <c r="G161" s="35">
        <v>0</v>
      </c>
      <c r="H161" s="35">
        <v>0</v>
      </c>
      <c r="I161" s="35">
        <v>0</v>
      </c>
      <c r="J161" s="35">
        <v>0</v>
      </c>
      <c r="K161" s="35">
        <v>0</v>
      </c>
      <c r="L161" s="35">
        <v>0</v>
      </c>
      <c r="M161" s="35">
        <v>0</v>
      </c>
      <c r="N161" s="35">
        <v>0</v>
      </c>
      <c r="O161" s="35">
        <v>0</v>
      </c>
      <c r="P161" s="35">
        <v>0</v>
      </c>
      <c r="Q161" s="35">
        <v>0</v>
      </c>
      <c r="R161" s="35">
        <v>0</v>
      </c>
      <c r="S161" s="35">
        <v>0</v>
      </c>
      <c r="T161" s="35">
        <v>0</v>
      </c>
      <c r="U161" s="35">
        <v>0</v>
      </c>
      <c r="V161" s="35">
        <v>0</v>
      </c>
      <c r="W161" s="35">
        <v>0</v>
      </c>
      <c r="X161" s="35">
        <v>0</v>
      </c>
      <c r="Y161" s="35">
        <v>0</v>
      </c>
      <c r="Z161" s="35">
        <v>0</v>
      </c>
      <c r="AA161" s="35">
        <v>0</v>
      </c>
      <c r="AB161" s="35">
        <v>0</v>
      </c>
      <c r="AC161" s="35">
        <v>0</v>
      </c>
      <c r="AD161" s="35">
        <v>0</v>
      </c>
      <c r="AE161" s="35">
        <v>0</v>
      </c>
      <c r="AF161" s="35">
        <v>0</v>
      </c>
      <c r="AG161" s="35">
        <v>0</v>
      </c>
      <c r="AH161" s="35">
        <v>0</v>
      </c>
      <c r="AI161" s="35">
        <v>0</v>
      </c>
      <c r="AJ161" s="35">
        <v>0</v>
      </c>
      <c r="AK161" s="35">
        <v>0</v>
      </c>
      <c r="AL161" s="35">
        <v>0</v>
      </c>
      <c r="AM161" s="35" t="s">
        <v>193</v>
      </c>
      <c r="AN161" s="35" t="s">
        <v>193</v>
      </c>
      <c r="AO161" s="35" t="s">
        <v>193</v>
      </c>
      <c r="AP161" s="35" t="s">
        <v>193</v>
      </c>
      <c r="AQ161" s="35" t="s">
        <v>193</v>
      </c>
      <c r="AR161" s="35" t="s">
        <v>193</v>
      </c>
      <c r="AS161" s="35" t="s">
        <v>193</v>
      </c>
      <c r="AT161" s="35" t="s">
        <v>193</v>
      </c>
      <c r="AU161" s="35">
        <v>0</v>
      </c>
      <c r="AV161" s="35">
        <v>0</v>
      </c>
      <c r="AW161" s="35">
        <v>0</v>
      </c>
      <c r="AX161" s="35">
        <v>0</v>
      </c>
      <c r="AY161" s="35">
        <v>0</v>
      </c>
      <c r="AZ161" s="35">
        <v>0</v>
      </c>
      <c r="BA161" s="35">
        <v>0</v>
      </c>
      <c r="BB161" s="35">
        <v>0</v>
      </c>
      <c r="BC161" s="35">
        <v>0</v>
      </c>
      <c r="BD161" s="35">
        <v>0</v>
      </c>
      <c r="BE161" s="35">
        <v>0</v>
      </c>
      <c r="BF161" s="35">
        <v>0</v>
      </c>
      <c r="BG161" s="35">
        <v>0</v>
      </c>
      <c r="BH161" s="35">
        <v>0</v>
      </c>
      <c r="BI161" s="35">
        <v>0</v>
      </c>
      <c r="BJ161" s="35">
        <v>0</v>
      </c>
      <c r="BK161" s="35">
        <v>0</v>
      </c>
      <c r="BL161" s="35">
        <v>0</v>
      </c>
      <c r="BM161" s="35">
        <v>0</v>
      </c>
      <c r="BN161" s="35">
        <v>0</v>
      </c>
      <c r="BO161" s="35">
        <v>0</v>
      </c>
      <c r="BP161" s="35">
        <v>0</v>
      </c>
      <c r="BQ161" s="35">
        <v>0</v>
      </c>
      <c r="BR161" s="35">
        <v>0</v>
      </c>
      <c r="BS161" s="35">
        <v>0</v>
      </c>
      <c r="BT161" s="35">
        <v>0</v>
      </c>
      <c r="BU161" s="35">
        <v>0</v>
      </c>
      <c r="BV161" s="35">
        <v>0</v>
      </c>
      <c r="BW161" s="35">
        <v>0</v>
      </c>
      <c r="BX161" s="35">
        <v>0</v>
      </c>
      <c r="BY161" s="35">
        <v>0</v>
      </c>
      <c r="BZ161" s="35">
        <v>0</v>
      </c>
      <c r="CA161" s="35">
        <v>0</v>
      </c>
      <c r="CB161" s="35">
        <v>0</v>
      </c>
      <c r="CC161" s="35">
        <v>0</v>
      </c>
      <c r="CD161" s="35">
        <v>0</v>
      </c>
      <c r="CE161" s="35">
        <v>0</v>
      </c>
      <c r="CF161" s="35">
        <v>0</v>
      </c>
      <c r="CG161" s="35">
        <v>0</v>
      </c>
      <c r="CH161" s="35">
        <v>0</v>
      </c>
      <c r="CI161" s="35">
        <v>0</v>
      </c>
      <c r="CJ161" s="35">
        <v>0</v>
      </c>
      <c r="CK161" s="35">
        <v>0</v>
      </c>
      <c r="CL161" s="35">
        <v>0</v>
      </c>
      <c r="CM161" s="35">
        <v>0</v>
      </c>
      <c r="CN161" s="35">
        <v>0</v>
      </c>
      <c r="CO161" s="35">
        <v>0</v>
      </c>
      <c r="CP161" s="35">
        <v>0</v>
      </c>
      <c r="CQ161" s="35" t="s">
        <v>193</v>
      </c>
      <c r="CR161" s="35" t="s">
        <v>193</v>
      </c>
      <c r="CS161" s="35" t="s">
        <v>193</v>
      </c>
      <c r="CT161" s="35" t="s">
        <v>193</v>
      </c>
      <c r="CU161" s="35" t="s">
        <v>193</v>
      </c>
      <c r="CV161" s="35" t="s">
        <v>193</v>
      </c>
      <c r="CW161" s="35">
        <v>0</v>
      </c>
      <c r="CX161" s="35">
        <v>0</v>
      </c>
      <c r="CY161" s="35">
        <v>0</v>
      </c>
      <c r="CZ161" s="35">
        <v>0</v>
      </c>
      <c r="DA161" s="35">
        <v>0</v>
      </c>
      <c r="DB161" s="35">
        <v>0</v>
      </c>
      <c r="DC161" s="35">
        <v>0</v>
      </c>
      <c r="DD161" s="35">
        <v>0</v>
      </c>
      <c r="DE161" s="35">
        <v>0</v>
      </c>
      <c r="DF161" s="35">
        <v>0</v>
      </c>
      <c r="DG161" s="35">
        <v>0</v>
      </c>
      <c r="DH161" s="35">
        <v>0</v>
      </c>
    </row>
    <row r="162" spans="1:112" ht="131.25">
      <c r="A162" s="25" t="s">
        <v>179</v>
      </c>
      <c r="B162" s="50" t="s">
        <v>291</v>
      </c>
      <c r="C162" s="51" t="s">
        <v>309</v>
      </c>
      <c r="D162" s="46" t="s">
        <v>310</v>
      </c>
      <c r="E162" s="35">
        <v>0</v>
      </c>
      <c r="F162" s="35">
        <v>0</v>
      </c>
      <c r="G162" s="35">
        <v>0</v>
      </c>
      <c r="H162" s="35">
        <v>0</v>
      </c>
      <c r="I162" s="35">
        <v>0</v>
      </c>
      <c r="J162" s="35">
        <v>0</v>
      </c>
      <c r="K162" s="35">
        <v>0</v>
      </c>
      <c r="L162" s="35">
        <v>0</v>
      </c>
      <c r="M162" s="35">
        <v>0</v>
      </c>
      <c r="N162" s="35">
        <v>0</v>
      </c>
      <c r="O162" s="35">
        <v>0</v>
      </c>
      <c r="P162" s="35">
        <v>0</v>
      </c>
      <c r="Q162" s="35">
        <v>0</v>
      </c>
      <c r="R162" s="35">
        <v>0</v>
      </c>
      <c r="S162" s="35">
        <v>0</v>
      </c>
      <c r="T162" s="35">
        <v>0</v>
      </c>
      <c r="U162" s="35">
        <v>0</v>
      </c>
      <c r="V162" s="35">
        <v>0</v>
      </c>
      <c r="W162" s="35">
        <v>0</v>
      </c>
      <c r="X162" s="35">
        <v>0</v>
      </c>
      <c r="Y162" s="35">
        <v>0</v>
      </c>
      <c r="Z162" s="35">
        <v>0</v>
      </c>
      <c r="AA162" s="35">
        <v>0</v>
      </c>
      <c r="AB162" s="35">
        <v>0</v>
      </c>
      <c r="AC162" s="35">
        <v>0</v>
      </c>
      <c r="AD162" s="35">
        <v>0</v>
      </c>
      <c r="AE162" s="35">
        <v>0</v>
      </c>
      <c r="AF162" s="35">
        <v>0</v>
      </c>
      <c r="AG162" s="35">
        <v>0</v>
      </c>
      <c r="AH162" s="35">
        <v>0</v>
      </c>
      <c r="AI162" s="35">
        <v>0</v>
      </c>
      <c r="AJ162" s="35">
        <v>0</v>
      </c>
      <c r="AK162" s="35">
        <v>0</v>
      </c>
      <c r="AL162" s="35">
        <v>0</v>
      </c>
      <c r="AM162" s="35" t="s">
        <v>193</v>
      </c>
      <c r="AN162" s="35" t="s">
        <v>193</v>
      </c>
      <c r="AO162" s="35" t="s">
        <v>193</v>
      </c>
      <c r="AP162" s="35" t="s">
        <v>193</v>
      </c>
      <c r="AQ162" s="35" t="s">
        <v>193</v>
      </c>
      <c r="AR162" s="35" t="s">
        <v>193</v>
      </c>
      <c r="AS162" s="35" t="s">
        <v>193</v>
      </c>
      <c r="AT162" s="35" t="s">
        <v>193</v>
      </c>
      <c r="AU162" s="35">
        <v>0</v>
      </c>
      <c r="AV162" s="35">
        <v>0</v>
      </c>
      <c r="AW162" s="35">
        <v>0</v>
      </c>
      <c r="AX162" s="35">
        <v>0</v>
      </c>
      <c r="AY162" s="35">
        <v>0</v>
      </c>
      <c r="AZ162" s="35">
        <v>0</v>
      </c>
      <c r="BA162" s="35">
        <v>0</v>
      </c>
      <c r="BB162" s="35">
        <v>0</v>
      </c>
      <c r="BC162" s="35">
        <v>0</v>
      </c>
      <c r="BD162" s="35">
        <v>0</v>
      </c>
      <c r="BE162" s="35">
        <v>0</v>
      </c>
      <c r="BF162" s="35">
        <v>0</v>
      </c>
      <c r="BG162" s="35">
        <v>0</v>
      </c>
      <c r="BH162" s="35">
        <v>0</v>
      </c>
      <c r="BI162" s="35">
        <v>0</v>
      </c>
      <c r="BJ162" s="35">
        <v>0</v>
      </c>
      <c r="BK162" s="35">
        <v>0</v>
      </c>
      <c r="BL162" s="35">
        <v>0</v>
      </c>
      <c r="BM162" s="35">
        <v>0</v>
      </c>
      <c r="BN162" s="35">
        <v>0</v>
      </c>
      <c r="BO162" s="35">
        <v>0</v>
      </c>
      <c r="BP162" s="35">
        <v>0</v>
      </c>
      <c r="BQ162" s="35">
        <v>0</v>
      </c>
      <c r="BR162" s="35">
        <v>0</v>
      </c>
      <c r="BS162" s="35">
        <v>0</v>
      </c>
      <c r="BT162" s="35">
        <v>0</v>
      </c>
      <c r="BU162" s="35">
        <v>0</v>
      </c>
      <c r="BV162" s="35">
        <v>0</v>
      </c>
      <c r="BW162" s="35">
        <v>0</v>
      </c>
      <c r="BX162" s="35">
        <v>0</v>
      </c>
      <c r="BY162" s="35">
        <v>0</v>
      </c>
      <c r="BZ162" s="35">
        <v>0</v>
      </c>
      <c r="CA162" s="35">
        <v>0</v>
      </c>
      <c r="CB162" s="35">
        <v>0</v>
      </c>
      <c r="CC162" s="35">
        <v>0</v>
      </c>
      <c r="CD162" s="35">
        <v>0</v>
      </c>
      <c r="CE162" s="35">
        <v>0</v>
      </c>
      <c r="CF162" s="35">
        <v>0</v>
      </c>
      <c r="CG162" s="35">
        <v>0</v>
      </c>
      <c r="CH162" s="35">
        <v>0</v>
      </c>
      <c r="CI162" s="35">
        <v>0</v>
      </c>
      <c r="CJ162" s="35">
        <v>0</v>
      </c>
      <c r="CK162" s="35">
        <v>0</v>
      </c>
      <c r="CL162" s="35">
        <v>0</v>
      </c>
      <c r="CM162" s="35">
        <v>0</v>
      </c>
      <c r="CN162" s="35">
        <v>0</v>
      </c>
      <c r="CO162" s="35">
        <v>0</v>
      </c>
      <c r="CP162" s="35">
        <v>0</v>
      </c>
      <c r="CQ162" s="35" t="s">
        <v>193</v>
      </c>
      <c r="CR162" s="35" t="s">
        <v>193</v>
      </c>
      <c r="CS162" s="35" t="s">
        <v>193</v>
      </c>
      <c r="CT162" s="35" t="s">
        <v>193</v>
      </c>
      <c r="CU162" s="35" t="s">
        <v>193</v>
      </c>
      <c r="CV162" s="35" t="s">
        <v>193</v>
      </c>
      <c r="CW162" s="35">
        <v>0</v>
      </c>
      <c r="CX162" s="35">
        <v>0</v>
      </c>
      <c r="CY162" s="35">
        <v>0</v>
      </c>
      <c r="CZ162" s="35">
        <v>0</v>
      </c>
      <c r="DA162" s="35">
        <v>0</v>
      </c>
      <c r="DB162" s="35">
        <v>0</v>
      </c>
      <c r="DC162" s="35">
        <v>0</v>
      </c>
      <c r="DD162" s="35">
        <v>0</v>
      </c>
      <c r="DE162" s="35">
        <v>0</v>
      </c>
      <c r="DF162" s="35">
        <v>0</v>
      </c>
      <c r="DG162" s="35">
        <v>0</v>
      </c>
      <c r="DH162" s="35">
        <v>0</v>
      </c>
    </row>
    <row r="163" spans="1:112" ht="225">
      <c r="A163" s="25" t="s">
        <v>179</v>
      </c>
      <c r="B163" s="50" t="s">
        <v>291</v>
      </c>
      <c r="C163" s="51" t="s">
        <v>311</v>
      </c>
      <c r="D163" s="46" t="s">
        <v>312</v>
      </c>
      <c r="E163" s="35">
        <v>0</v>
      </c>
      <c r="F163" s="35">
        <v>0</v>
      </c>
      <c r="G163" s="35">
        <v>0</v>
      </c>
      <c r="H163" s="35">
        <v>0</v>
      </c>
      <c r="I163" s="35">
        <v>0</v>
      </c>
      <c r="J163" s="35">
        <v>0</v>
      </c>
      <c r="K163" s="35">
        <v>0</v>
      </c>
      <c r="L163" s="35">
        <v>0</v>
      </c>
      <c r="M163" s="35">
        <v>0</v>
      </c>
      <c r="N163" s="35">
        <v>0</v>
      </c>
      <c r="O163" s="35">
        <v>0</v>
      </c>
      <c r="P163" s="35">
        <v>0</v>
      </c>
      <c r="Q163" s="35">
        <v>0</v>
      </c>
      <c r="R163" s="35">
        <v>0</v>
      </c>
      <c r="S163" s="35">
        <v>0</v>
      </c>
      <c r="T163" s="35">
        <v>0</v>
      </c>
      <c r="U163" s="35">
        <v>0</v>
      </c>
      <c r="V163" s="35">
        <v>0</v>
      </c>
      <c r="W163" s="35">
        <v>0</v>
      </c>
      <c r="X163" s="35">
        <v>0</v>
      </c>
      <c r="Y163" s="35">
        <v>0</v>
      </c>
      <c r="Z163" s="35">
        <v>0</v>
      </c>
      <c r="AA163" s="35">
        <v>0</v>
      </c>
      <c r="AB163" s="35">
        <v>0</v>
      </c>
      <c r="AC163" s="35">
        <v>0</v>
      </c>
      <c r="AD163" s="35">
        <v>0</v>
      </c>
      <c r="AE163" s="35">
        <v>0</v>
      </c>
      <c r="AF163" s="35">
        <v>0</v>
      </c>
      <c r="AG163" s="35">
        <v>0</v>
      </c>
      <c r="AH163" s="35">
        <v>0</v>
      </c>
      <c r="AI163" s="35">
        <v>0</v>
      </c>
      <c r="AJ163" s="35">
        <v>0</v>
      </c>
      <c r="AK163" s="35">
        <v>0</v>
      </c>
      <c r="AL163" s="35">
        <v>0</v>
      </c>
      <c r="AM163" s="35" t="s">
        <v>193</v>
      </c>
      <c r="AN163" s="35" t="s">
        <v>193</v>
      </c>
      <c r="AO163" s="35" t="s">
        <v>193</v>
      </c>
      <c r="AP163" s="35" t="s">
        <v>193</v>
      </c>
      <c r="AQ163" s="35" t="s">
        <v>193</v>
      </c>
      <c r="AR163" s="35" t="s">
        <v>193</v>
      </c>
      <c r="AS163" s="35" t="s">
        <v>193</v>
      </c>
      <c r="AT163" s="35" t="s">
        <v>193</v>
      </c>
      <c r="AU163" s="35">
        <v>0</v>
      </c>
      <c r="AV163" s="35">
        <v>0</v>
      </c>
      <c r="AW163" s="35">
        <v>0</v>
      </c>
      <c r="AX163" s="35">
        <v>0</v>
      </c>
      <c r="AY163" s="35">
        <v>0</v>
      </c>
      <c r="AZ163" s="35">
        <v>0</v>
      </c>
      <c r="BA163" s="35">
        <v>0</v>
      </c>
      <c r="BB163" s="35">
        <v>0</v>
      </c>
      <c r="BC163" s="35">
        <v>0</v>
      </c>
      <c r="BD163" s="35">
        <v>0</v>
      </c>
      <c r="BE163" s="35">
        <v>0</v>
      </c>
      <c r="BF163" s="35">
        <v>0</v>
      </c>
      <c r="BG163" s="35">
        <v>0</v>
      </c>
      <c r="BH163" s="35">
        <v>0</v>
      </c>
      <c r="BI163" s="35">
        <v>0</v>
      </c>
      <c r="BJ163" s="35">
        <v>0</v>
      </c>
      <c r="BK163" s="35">
        <v>0</v>
      </c>
      <c r="BL163" s="35">
        <v>0</v>
      </c>
      <c r="BM163" s="35">
        <v>0</v>
      </c>
      <c r="BN163" s="35">
        <v>0</v>
      </c>
      <c r="BO163" s="35">
        <v>0</v>
      </c>
      <c r="BP163" s="35">
        <v>0</v>
      </c>
      <c r="BQ163" s="35">
        <v>0</v>
      </c>
      <c r="BR163" s="35">
        <v>0</v>
      </c>
      <c r="BS163" s="35">
        <v>0</v>
      </c>
      <c r="BT163" s="35">
        <v>0</v>
      </c>
      <c r="BU163" s="35">
        <v>0</v>
      </c>
      <c r="BV163" s="35">
        <v>0</v>
      </c>
      <c r="BW163" s="35">
        <v>0</v>
      </c>
      <c r="BX163" s="35">
        <v>0</v>
      </c>
      <c r="BY163" s="35">
        <v>0</v>
      </c>
      <c r="BZ163" s="35">
        <v>0</v>
      </c>
      <c r="CA163" s="35">
        <v>0</v>
      </c>
      <c r="CB163" s="35">
        <v>0</v>
      </c>
      <c r="CC163" s="35">
        <v>0</v>
      </c>
      <c r="CD163" s="35">
        <v>0</v>
      </c>
      <c r="CE163" s="35">
        <v>0</v>
      </c>
      <c r="CF163" s="35">
        <v>0</v>
      </c>
      <c r="CG163" s="35">
        <v>0</v>
      </c>
      <c r="CH163" s="35">
        <v>0</v>
      </c>
      <c r="CI163" s="35">
        <v>0</v>
      </c>
      <c r="CJ163" s="35">
        <v>0</v>
      </c>
      <c r="CK163" s="35">
        <v>0</v>
      </c>
      <c r="CL163" s="35">
        <v>0</v>
      </c>
      <c r="CM163" s="35">
        <v>0</v>
      </c>
      <c r="CN163" s="35">
        <v>0</v>
      </c>
      <c r="CO163" s="35">
        <v>0</v>
      </c>
      <c r="CP163" s="35">
        <v>0</v>
      </c>
      <c r="CQ163" s="35" t="s">
        <v>193</v>
      </c>
      <c r="CR163" s="35" t="s">
        <v>193</v>
      </c>
      <c r="CS163" s="35" t="s">
        <v>193</v>
      </c>
      <c r="CT163" s="35" t="s">
        <v>193</v>
      </c>
      <c r="CU163" s="35" t="s">
        <v>193</v>
      </c>
      <c r="CV163" s="35" t="s">
        <v>193</v>
      </c>
      <c r="CW163" s="35">
        <v>0</v>
      </c>
      <c r="CX163" s="35">
        <v>0</v>
      </c>
      <c r="CY163" s="35">
        <v>0</v>
      </c>
      <c r="CZ163" s="35">
        <v>0</v>
      </c>
      <c r="DA163" s="35">
        <v>0</v>
      </c>
      <c r="DB163" s="35">
        <v>0</v>
      </c>
      <c r="DC163" s="35">
        <v>0</v>
      </c>
      <c r="DD163" s="35">
        <v>0</v>
      </c>
      <c r="DE163" s="35">
        <v>0</v>
      </c>
      <c r="DF163" s="35">
        <v>0</v>
      </c>
      <c r="DG163" s="35">
        <v>0</v>
      </c>
      <c r="DH163" s="35">
        <v>0</v>
      </c>
    </row>
    <row r="164" spans="1:112" ht="131.25">
      <c r="A164" s="25" t="s">
        <v>179</v>
      </c>
      <c r="B164" s="50" t="s">
        <v>291</v>
      </c>
      <c r="C164" s="51" t="s">
        <v>313</v>
      </c>
      <c r="D164" s="46" t="s">
        <v>314</v>
      </c>
      <c r="E164" s="35">
        <v>0</v>
      </c>
      <c r="F164" s="35">
        <v>0</v>
      </c>
      <c r="G164" s="35">
        <v>0</v>
      </c>
      <c r="H164" s="35">
        <v>0</v>
      </c>
      <c r="I164" s="35">
        <v>0</v>
      </c>
      <c r="J164" s="35">
        <v>0</v>
      </c>
      <c r="K164" s="35">
        <v>0</v>
      </c>
      <c r="L164" s="35">
        <v>0</v>
      </c>
      <c r="M164" s="35">
        <v>0</v>
      </c>
      <c r="N164" s="35">
        <v>0</v>
      </c>
      <c r="O164" s="35">
        <v>0</v>
      </c>
      <c r="P164" s="35">
        <v>0</v>
      </c>
      <c r="Q164" s="35">
        <v>0</v>
      </c>
      <c r="R164" s="35">
        <v>0</v>
      </c>
      <c r="S164" s="35">
        <v>0</v>
      </c>
      <c r="T164" s="35">
        <v>0</v>
      </c>
      <c r="U164" s="35">
        <v>0</v>
      </c>
      <c r="V164" s="35">
        <v>0</v>
      </c>
      <c r="W164" s="35">
        <v>0</v>
      </c>
      <c r="X164" s="35">
        <v>0</v>
      </c>
      <c r="Y164" s="35">
        <v>0</v>
      </c>
      <c r="Z164" s="35">
        <v>0</v>
      </c>
      <c r="AA164" s="35">
        <v>0</v>
      </c>
      <c r="AB164" s="35">
        <v>0</v>
      </c>
      <c r="AC164" s="35">
        <v>0</v>
      </c>
      <c r="AD164" s="35">
        <v>0</v>
      </c>
      <c r="AE164" s="35">
        <v>0</v>
      </c>
      <c r="AF164" s="35">
        <v>0</v>
      </c>
      <c r="AG164" s="35">
        <v>0</v>
      </c>
      <c r="AH164" s="35">
        <v>0</v>
      </c>
      <c r="AI164" s="35">
        <v>0</v>
      </c>
      <c r="AJ164" s="35">
        <v>0</v>
      </c>
      <c r="AK164" s="35">
        <v>0</v>
      </c>
      <c r="AL164" s="35">
        <v>0</v>
      </c>
      <c r="AM164" s="35" t="s">
        <v>193</v>
      </c>
      <c r="AN164" s="35" t="s">
        <v>193</v>
      </c>
      <c r="AO164" s="35" t="s">
        <v>193</v>
      </c>
      <c r="AP164" s="35" t="s">
        <v>193</v>
      </c>
      <c r="AQ164" s="35" t="s">
        <v>193</v>
      </c>
      <c r="AR164" s="35" t="s">
        <v>193</v>
      </c>
      <c r="AS164" s="35" t="s">
        <v>193</v>
      </c>
      <c r="AT164" s="35" t="s">
        <v>193</v>
      </c>
      <c r="AU164" s="35">
        <v>0</v>
      </c>
      <c r="AV164" s="35">
        <v>0</v>
      </c>
      <c r="AW164" s="35">
        <v>0</v>
      </c>
      <c r="AX164" s="35">
        <v>0</v>
      </c>
      <c r="AY164" s="35">
        <v>0</v>
      </c>
      <c r="AZ164" s="35">
        <v>0</v>
      </c>
      <c r="BA164" s="35">
        <v>0</v>
      </c>
      <c r="BB164" s="35">
        <v>0</v>
      </c>
      <c r="BC164" s="35">
        <v>0</v>
      </c>
      <c r="BD164" s="35">
        <v>0</v>
      </c>
      <c r="BE164" s="35">
        <v>0</v>
      </c>
      <c r="BF164" s="35">
        <v>0</v>
      </c>
      <c r="BG164" s="35">
        <v>0</v>
      </c>
      <c r="BH164" s="35">
        <v>0</v>
      </c>
      <c r="BI164" s="35">
        <v>0</v>
      </c>
      <c r="BJ164" s="35">
        <v>0</v>
      </c>
      <c r="BK164" s="35">
        <v>0</v>
      </c>
      <c r="BL164" s="35">
        <v>0</v>
      </c>
      <c r="BM164" s="35">
        <v>0</v>
      </c>
      <c r="BN164" s="35">
        <v>0</v>
      </c>
      <c r="BO164" s="35">
        <v>0</v>
      </c>
      <c r="BP164" s="35">
        <v>0</v>
      </c>
      <c r="BQ164" s="35">
        <v>0</v>
      </c>
      <c r="BR164" s="35">
        <v>0</v>
      </c>
      <c r="BS164" s="35">
        <v>0</v>
      </c>
      <c r="BT164" s="35">
        <v>0</v>
      </c>
      <c r="BU164" s="35">
        <v>0</v>
      </c>
      <c r="BV164" s="35">
        <v>0</v>
      </c>
      <c r="BW164" s="35">
        <v>0</v>
      </c>
      <c r="BX164" s="35">
        <v>0</v>
      </c>
      <c r="BY164" s="35">
        <v>0</v>
      </c>
      <c r="BZ164" s="35">
        <v>0</v>
      </c>
      <c r="CA164" s="35">
        <v>0</v>
      </c>
      <c r="CB164" s="35">
        <v>0</v>
      </c>
      <c r="CC164" s="35">
        <v>0</v>
      </c>
      <c r="CD164" s="35">
        <v>0</v>
      </c>
      <c r="CE164" s="35">
        <v>0</v>
      </c>
      <c r="CF164" s="35">
        <v>0</v>
      </c>
      <c r="CG164" s="35">
        <v>0</v>
      </c>
      <c r="CH164" s="35">
        <v>0</v>
      </c>
      <c r="CI164" s="35">
        <v>0</v>
      </c>
      <c r="CJ164" s="35">
        <v>0</v>
      </c>
      <c r="CK164" s="35">
        <v>0</v>
      </c>
      <c r="CL164" s="35">
        <v>0</v>
      </c>
      <c r="CM164" s="35">
        <v>0</v>
      </c>
      <c r="CN164" s="35">
        <v>0</v>
      </c>
      <c r="CO164" s="35">
        <v>0</v>
      </c>
      <c r="CP164" s="35">
        <v>0</v>
      </c>
      <c r="CQ164" s="35" t="s">
        <v>193</v>
      </c>
      <c r="CR164" s="35" t="s">
        <v>193</v>
      </c>
      <c r="CS164" s="35" t="s">
        <v>193</v>
      </c>
      <c r="CT164" s="35" t="s">
        <v>193</v>
      </c>
      <c r="CU164" s="35" t="s">
        <v>193</v>
      </c>
      <c r="CV164" s="35" t="s">
        <v>193</v>
      </c>
      <c r="CW164" s="35">
        <v>0</v>
      </c>
      <c r="CX164" s="35">
        <v>0</v>
      </c>
      <c r="CY164" s="35">
        <v>0</v>
      </c>
      <c r="CZ164" s="35">
        <v>0</v>
      </c>
      <c r="DA164" s="35">
        <v>0</v>
      </c>
      <c r="DB164" s="35">
        <v>0</v>
      </c>
      <c r="DC164" s="35">
        <v>0</v>
      </c>
      <c r="DD164" s="35">
        <v>0</v>
      </c>
      <c r="DE164" s="35">
        <v>0</v>
      </c>
      <c r="DF164" s="35">
        <v>0</v>
      </c>
      <c r="DG164" s="35">
        <v>0</v>
      </c>
      <c r="DH164" s="35">
        <v>0</v>
      </c>
    </row>
    <row r="165" spans="1:112" ht="206.25">
      <c r="A165" s="25" t="s">
        <v>179</v>
      </c>
      <c r="B165" s="50" t="s">
        <v>291</v>
      </c>
      <c r="C165" s="51" t="s">
        <v>315</v>
      </c>
      <c r="D165" s="46" t="s">
        <v>316</v>
      </c>
      <c r="E165" s="35">
        <v>0</v>
      </c>
      <c r="F165" s="35">
        <v>0</v>
      </c>
      <c r="G165" s="35">
        <v>0</v>
      </c>
      <c r="H165" s="35">
        <v>0</v>
      </c>
      <c r="I165" s="35">
        <v>0</v>
      </c>
      <c r="J165" s="35">
        <v>0</v>
      </c>
      <c r="K165" s="35">
        <v>0</v>
      </c>
      <c r="L165" s="35">
        <v>0</v>
      </c>
      <c r="M165" s="35">
        <v>0</v>
      </c>
      <c r="N165" s="35">
        <v>0</v>
      </c>
      <c r="O165" s="35">
        <v>0</v>
      </c>
      <c r="P165" s="35">
        <v>0</v>
      </c>
      <c r="Q165" s="35">
        <v>0</v>
      </c>
      <c r="R165" s="35">
        <v>0</v>
      </c>
      <c r="S165" s="35">
        <v>0</v>
      </c>
      <c r="T165" s="35">
        <v>0</v>
      </c>
      <c r="U165" s="35">
        <v>0</v>
      </c>
      <c r="V165" s="35">
        <v>0</v>
      </c>
      <c r="W165" s="35">
        <v>0</v>
      </c>
      <c r="X165" s="35">
        <v>0</v>
      </c>
      <c r="Y165" s="35">
        <v>0</v>
      </c>
      <c r="Z165" s="35">
        <v>0</v>
      </c>
      <c r="AA165" s="35">
        <v>0</v>
      </c>
      <c r="AB165" s="35">
        <v>0</v>
      </c>
      <c r="AC165" s="35">
        <v>0</v>
      </c>
      <c r="AD165" s="35">
        <v>0</v>
      </c>
      <c r="AE165" s="35">
        <v>0</v>
      </c>
      <c r="AF165" s="35">
        <v>0</v>
      </c>
      <c r="AG165" s="35">
        <v>0</v>
      </c>
      <c r="AH165" s="35">
        <v>0</v>
      </c>
      <c r="AI165" s="35">
        <v>0</v>
      </c>
      <c r="AJ165" s="35">
        <v>0</v>
      </c>
      <c r="AK165" s="35">
        <v>0</v>
      </c>
      <c r="AL165" s="35">
        <v>0</v>
      </c>
      <c r="AM165" s="35" t="s">
        <v>193</v>
      </c>
      <c r="AN165" s="35" t="s">
        <v>193</v>
      </c>
      <c r="AO165" s="35" t="s">
        <v>193</v>
      </c>
      <c r="AP165" s="35" t="s">
        <v>193</v>
      </c>
      <c r="AQ165" s="35" t="s">
        <v>193</v>
      </c>
      <c r="AR165" s="35" t="s">
        <v>193</v>
      </c>
      <c r="AS165" s="35" t="s">
        <v>193</v>
      </c>
      <c r="AT165" s="35" t="s">
        <v>193</v>
      </c>
      <c r="AU165" s="35">
        <v>0</v>
      </c>
      <c r="AV165" s="35">
        <v>0</v>
      </c>
      <c r="AW165" s="35">
        <v>0</v>
      </c>
      <c r="AX165" s="35">
        <v>0</v>
      </c>
      <c r="AY165" s="35">
        <v>0</v>
      </c>
      <c r="AZ165" s="35">
        <v>0</v>
      </c>
      <c r="BA165" s="35">
        <v>0</v>
      </c>
      <c r="BB165" s="35">
        <v>0</v>
      </c>
      <c r="BC165" s="35">
        <v>0</v>
      </c>
      <c r="BD165" s="35">
        <v>0</v>
      </c>
      <c r="BE165" s="35">
        <v>0</v>
      </c>
      <c r="BF165" s="35">
        <v>0</v>
      </c>
      <c r="BG165" s="35">
        <v>0</v>
      </c>
      <c r="BH165" s="35">
        <v>0</v>
      </c>
      <c r="BI165" s="35">
        <v>0</v>
      </c>
      <c r="BJ165" s="35">
        <v>0</v>
      </c>
      <c r="BK165" s="35">
        <v>0</v>
      </c>
      <c r="BL165" s="35">
        <v>0</v>
      </c>
      <c r="BM165" s="35">
        <v>0</v>
      </c>
      <c r="BN165" s="35">
        <v>0</v>
      </c>
      <c r="BO165" s="35">
        <v>0</v>
      </c>
      <c r="BP165" s="35">
        <v>0</v>
      </c>
      <c r="BQ165" s="35">
        <v>0</v>
      </c>
      <c r="BR165" s="35">
        <v>0</v>
      </c>
      <c r="BS165" s="35">
        <v>0</v>
      </c>
      <c r="BT165" s="35">
        <v>0</v>
      </c>
      <c r="BU165" s="35">
        <v>0</v>
      </c>
      <c r="BV165" s="35">
        <v>0</v>
      </c>
      <c r="BW165" s="35">
        <v>0</v>
      </c>
      <c r="BX165" s="35">
        <v>0</v>
      </c>
      <c r="BY165" s="35">
        <v>0</v>
      </c>
      <c r="BZ165" s="35">
        <v>0</v>
      </c>
      <c r="CA165" s="35">
        <v>0</v>
      </c>
      <c r="CB165" s="35">
        <v>0</v>
      </c>
      <c r="CC165" s="35">
        <v>0</v>
      </c>
      <c r="CD165" s="35">
        <v>0</v>
      </c>
      <c r="CE165" s="35">
        <v>0</v>
      </c>
      <c r="CF165" s="35">
        <v>0</v>
      </c>
      <c r="CG165" s="35">
        <v>0</v>
      </c>
      <c r="CH165" s="35">
        <v>0</v>
      </c>
      <c r="CI165" s="35">
        <v>0</v>
      </c>
      <c r="CJ165" s="35">
        <v>0</v>
      </c>
      <c r="CK165" s="35">
        <v>0</v>
      </c>
      <c r="CL165" s="35">
        <v>0</v>
      </c>
      <c r="CM165" s="35">
        <v>0</v>
      </c>
      <c r="CN165" s="35">
        <v>0</v>
      </c>
      <c r="CO165" s="35">
        <v>0</v>
      </c>
      <c r="CP165" s="35">
        <v>0</v>
      </c>
      <c r="CQ165" s="35" t="s">
        <v>193</v>
      </c>
      <c r="CR165" s="35" t="s">
        <v>193</v>
      </c>
      <c r="CS165" s="35" t="s">
        <v>193</v>
      </c>
      <c r="CT165" s="35" t="s">
        <v>193</v>
      </c>
      <c r="CU165" s="35" t="s">
        <v>193</v>
      </c>
      <c r="CV165" s="35" t="s">
        <v>193</v>
      </c>
      <c r="CW165" s="35">
        <v>0</v>
      </c>
      <c r="CX165" s="35">
        <v>0</v>
      </c>
      <c r="CY165" s="35">
        <v>0</v>
      </c>
      <c r="CZ165" s="35">
        <v>0</v>
      </c>
      <c r="DA165" s="35">
        <v>0</v>
      </c>
      <c r="DB165" s="35">
        <v>0</v>
      </c>
      <c r="DC165" s="35">
        <v>0</v>
      </c>
      <c r="DD165" s="35">
        <v>0</v>
      </c>
      <c r="DE165" s="35">
        <v>0</v>
      </c>
      <c r="DF165" s="35">
        <v>0</v>
      </c>
      <c r="DG165" s="35">
        <v>0</v>
      </c>
      <c r="DH165" s="35">
        <v>0</v>
      </c>
    </row>
    <row r="166" spans="1:112" ht="131.25">
      <c r="A166" s="25" t="s">
        <v>179</v>
      </c>
      <c r="B166" s="50" t="s">
        <v>291</v>
      </c>
      <c r="C166" s="51" t="s">
        <v>317</v>
      </c>
      <c r="D166" s="46" t="s">
        <v>318</v>
      </c>
      <c r="E166" s="35">
        <v>0</v>
      </c>
      <c r="F166" s="35">
        <v>0</v>
      </c>
      <c r="G166" s="35">
        <v>0</v>
      </c>
      <c r="H166" s="35">
        <v>0</v>
      </c>
      <c r="I166" s="35">
        <v>0</v>
      </c>
      <c r="J166" s="35">
        <v>0</v>
      </c>
      <c r="K166" s="35">
        <v>0</v>
      </c>
      <c r="L166" s="35">
        <v>0</v>
      </c>
      <c r="M166" s="35">
        <v>0</v>
      </c>
      <c r="N166" s="35">
        <v>0</v>
      </c>
      <c r="O166" s="35">
        <v>0</v>
      </c>
      <c r="P166" s="35">
        <v>0</v>
      </c>
      <c r="Q166" s="35">
        <v>0</v>
      </c>
      <c r="R166" s="35">
        <v>0</v>
      </c>
      <c r="S166" s="35">
        <v>0</v>
      </c>
      <c r="T166" s="35">
        <v>0</v>
      </c>
      <c r="U166" s="35">
        <v>0</v>
      </c>
      <c r="V166" s="35">
        <v>0</v>
      </c>
      <c r="W166" s="35">
        <v>0</v>
      </c>
      <c r="X166" s="35">
        <v>0</v>
      </c>
      <c r="Y166" s="35">
        <v>0</v>
      </c>
      <c r="Z166" s="35">
        <v>0</v>
      </c>
      <c r="AA166" s="35">
        <v>0</v>
      </c>
      <c r="AB166" s="35">
        <v>0</v>
      </c>
      <c r="AC166" s="35">
        <v>0</v>
      </c>
      <c r="AD166" s="35">
        <v>0</v>
      </c>
      <c r="AE166" s="35">
        <v>0</v>
      </c>
      <c r="AF166" s="35">
        <v>0</v>
      </c>
      <c r="AG166" s="35">
        <v>0</v>
      </c>
      <c r="AH166" s="35">
        <v>0</v>
      </c>
      <c r="AI166" s="35">
        <v>0</v>
      </c>
      <c r="AJ166" s="35">
        <v>0</v>
      </c>
      <c r="AK166" s="35">
        <v>0</v>
      </c>
      <c r="AL166" s="35">
        <v>0</v>
      </c>
      <c r="AM166" s="35" t="s">
        <v>193</v>
      </c>
      <c r="AN166" s="35" t="s">
        <v>193</v>
      </c>
      <c r="AO166" s="35" t="s">
        <v>193</v>
      </c>
      <c r="AP166" s="35" t="s">
        <v>193</v>
      </c>
      <c r="AQ166" s="35" t="s">
        <v>193</v>
      </c>
      <c r="AR166" s="35" t="s">
        <v>193</v>
      </c>
      <c r="AS166" s="35" t="s">
        <v>193</v>
      </c>
      <c r="AT166" s="35" t="s">
        <v>193</v>
      </c>
      <c r="AU166" s="35">
        <v>0</v>
      </c>
      <c r="AV166" s="35">
        <v>0</v>
      </c>
      <c r="AW166" s="35">
        <v>0</v>
      </c>
      <c r="AX166" s="35">
        <v>0</v>
      </c>
      <c r="AY166" s="35">
        <v>0</v>
      </c>
      <c r="AZ166" s="35">
        <v>0</v>
      </c>
      <c r="BA166" s="35">
        <v>0</v>
      </c>
      <c r="BB166" s="35">
        <v>0</v>
      </c>
      <c r="BC166" s="35">
        <v>0</v>
      </c>
      <c r="BD166" s="35">
        <v>0</v>
      </c>
      <c r="BE166" s="35">
        <v>0</v>
      </c>
      <c r="BF166" s="35">
        <v>0</v>
      </c>
      <c r="BG166" s="35">
        <v>0</v>
      </c>
      <c r="BH166" s="35">
        <v>0</v>
      </c>
      <c r="BI166" s="35">
        <v>0</v>
      </c>
      <c r="BJ166" s="35">
        <v>0</v>
      </c>
      <c r="BK166" s="35">
        <v>0</v>
      </c>
      <c r="BL166" s="35">
        <v>0</v>
      </c>
      <c r="BM166" s="35">
        <v>0</v>
      </c>
      <c r="BN166" s="35">
        <v>0</v>
      </c>
      <c r="BO166" s="35">
        <v>0</v>
      </c>
      <c r="BP166" s="35">
        <v>0</v>
      </c>
      <c r="BQ166" s="35">
        <v>0</v>
      </c>
      <c r="BR166" s="35">
        <v>0</v>
      </c>
      <c r="BS166" s="35">
        <v>0</v>
      </c>
      <c r="BT166" s="35">
        <v>0</v>
      </c>
      <c r="BU166" s="35">
        <v>0</v>
      </c>
      <c r="BV166" s="35">
        <v>0</v>
      </c>
      <c r="BW166" s="35">
        <v>0</v>
      </c>
      <c r="BX166" s="35">
        <v>0</v>
      </c>
      <c r="BY166" s="35">
        <v>0</v>
      </c>
      <c r="BZ166" s="35">
        <v>0</v>
      </c>
      <c r="CA166" s="35">
        <v>0</v>
      </c>
      <c r="CB166" s="35">
        <v>0</v>
      </c>
      <c r="CC166" s="35">
        <v>0</v>
      </c>
      <c r="CD166" s="35">
        <v>0</v>
      </c>
      <c r="CE166" s="35">
        <v>0</v>
      </c>
      <c r="CF166" s="35">
        <v>0</v>
      </c>
      <c r="CG166" s="35">
        <v>0</v>
      </c>
      <c r="CH166" s="35">
        <v>0</v>
      </c>
      <c r="CI166" s="35">
        <v>0</v>
      </c>
      <c r="CJ166" s="35">
        <v>0</v>
      </c>
      <c r="CK166" s="35">
        <v>0</v>
      </c>
      <c r="CL166" s="35">
        <v>0</v>
      </c>
      <c r="CM166" s="35">
        <v>0</v>
      </c>
      <c r="CN166" s="35">
        <v>0</v>
      </c>
      <c r="CO166" s="35">
        <v>0</v>
      </c>
      <c r="CP166" s="35">
        <v>0</v>
      </c>
      <c r="CQ166" s="35" t="s">
        <v>193</v>
      </c>
      <c r="CR166" s="35" t="s">
        <v>193</v>
      </c>
      <c r="CS166" s="35" t="s">
        <v>193</v>
      </c>
      <c r="CT166" s="35" t="s">
        <v>193</v>
      </c>
      <c r="CU166" s="35" t="s">
        <v>193</v>
      </c>
      <c r="CV166" s="35" t="s">
        <v>193</v>
      </c>
      <c r="CW166" s="35">
        <v>0</v>
      </c>
      <c r="CX166" s="35">
        <v>0</v>
      </c>
      <c r="CY166" s="35">
        <v>0</v>
      </c>
      <c r="CZ166" s="35">
        <v>0</v>
      </c>
      <c r="DA166" s="35">
        <v>0</v>
      </c>
      <c r="DB166" s="35">
        <v>0</v>
      </c>
      <c r="DC166" s="35">
        <v>0</v>
      </c>
      <c r="DD166" s="35">
        <v>0</v>
      </c>
      <c r="DE166" s="35">
        <v>0</v>
      </c>
      <c r="DF166" s="35">
        <v>0</v>
      </c>
      <c r="DG166" s="35">
        <v>0</v>
      </c>
      <c r="DH166" s="35">
        <v>0</v>
      </c>
    </row>
    <row r="167" spans="1:112" ht="262.5">
      <c r="A167" s="25" t="s">
        <v>179</v>
      </c>
      <c r="B167" s="50" t="s">
        <v>291</v>
      </c>
      <c r="C167" s="51" t="s">
        <v>319</v>
      </c>
      <c r="D167" s="46" t="s">
        <v>320</v>
      </c>
      <c r="E167" s="35">
        <v>0</v>
      </c>
      <c r="F167" s="35">
        <v>0</v>
      </c>
      <c r="G167" s="35">
        <v>0</v>
      </c>
      <c r="H167" s="35">
        <v>0</v>
      </c>
      <c r="I167" s="35">
        <v>0</v>
      </c>
      <c r="J167" s="35">
        <v>0</v>
      </c>
      <c r="K167" s="35">
        <v>0</v>
      </c>
      <c r="L167" s="35">
        <v>0</v>
      </c>
      <c r="M167" s="35">
        <v>0</v>
      </c>
      <c r="N167" s="35">
        <v>0</v>
      </c>
      <c r="O167" s="35">
        <v>0</v>
      </c>
      <c r="P167" s="35">
        <v>0</v>
      </c>
      <c r="Q167" s="35">
        <v>0</v>
      </c>
      <c r="R167" s="35">
        <v>0</v>
      </c>
      <c r="S167" s="35">
        <v>0</v>
      </c>
      <c r="T167" s="35">
        <v>0</v>
      </c>
      <c r="U167" s="35">
        <v>0</v>
      </c>
      <c r="V167" s="35">
        <v>0</v>
      </c>
      <c r="W167" s="35">
        <v>0</v>
      </c>
      <c r="X167" s="35">
        <v>0</v>
      </c>
      <c r="Y167" s="35">
        <v>0</v>
      </c>
      <c r="Z167" s="35">
        <v>0</v>
      </c>
      <c r="AA167" s="35">
        <v>0</v>
      </c>
      <c r="AB167" s="35">
        <v>0</v>
      </c>
      <c r="AC167" s="35">
        <v>0</v>
      </c>
      <c r="AD167" s="35">
        <v>0</v>
      </c>
      <c r="AE167" s="35">
        <v>0</v>
      </c>
      <c r="AF167" s="35">
        <v>0</v>
      </c>
      <c r="AG167" s="35">
        <v>0</v>
      </c>
      <c r="AH167" s="35">
        <v>0</v>
      </c>
      <c r="AI167" s="35">
        <v>0</v>
      </c>
      <c r="AJ167" s="35">
        <v>0</v>
      </c>
      <c r="AK167" s="35">
        <v>0</v>
      </c>
      <c r="AL167" s="35">
        <v>0</v>
      </c>
      <c r="AM167" s="35" t="s">
        <v>193</v>
      </c>
      <c r="AN167" s="35" t="s">
        <v>193</v>
      </c>
      <c r="AO167" s="35" t="s">
        <v>193</v>
      </c>
      <c r="AP167" s="35" t="s">
        <v>193</v>
      </c>
      <c r="AQ167" s="35" t="s">
        <v>193</v>
      </c>
      <c r="AR167" s="35" t="s">
        <v>193</v>
      </c>
      <c r="AS167" s="35" t="s">
        <v>193</v>
      </c>
      <c r="AT167" s="35" t="s">
        <v>193</v>
      </c>
      <c r="AU167" s="35">
        <v>0</v>
      </c>
      <c r="AV167" s="35">
        <v>0</v>
      </c>
      <c r="AW167" s="35">
        <v>0</v>
      </c>
      <c r="AX167" s="35">
        <v>0</v>
      </c>
      <c r="AY167" s="35">
        <v>0</v>
      </c>
      <c r="AZ167" s="35">
        <v>0</v>
      </c>
      <c r="BA167" s="35">
        <v>0</v>
      </c>
      <c r="BB167" s="35">
        <v>0</v>
      </c>
      <c r="BC167" s="35">
        <v>0</v>
      </c>
      <c r="BD167" s="35">
        <v>0</v>
      </c>
      <c r="BE167" s="35">
        <v>0</v>
      </c>
      <c r="BF167" s="35">
        <v>0</v>
      </c>
      <c r="BG167" s="35">
        <v>0</v>
      </c>
      <c r="BH167" s="35">
        <v>0</v>
      </c>
      <c r="BI167" s="35">
        <v>0</v>
      </c>
      <c r="BJ167" s="35">
        <v>0</v>
      </c>
      <c r="BK167" s="35">
        <v>0</v>
      </c>
      <c r="BL167" s="35">
        <v>0</v>
      </c>
      <c r="BM167" s="35">
        <v>0</v>
      </c>
      <c r="BN167" s="35">
        <v>0</v>
      </c>
      <c r="BO167" s="35">
        <v>0</v>
      </c>
      <c r="BP167" s="35">
        <v>0</v>
      </c>
      <c r="BQ167" s="35">
        <v>0</v>
      </c>
      <c r="BR167" s="35">
        <v>0</v>
      </c>
      <c r="BS167" s="35">
        <v>0</v>
      </c>
      <c r="BT167" s="35">
        <v>0</v>
      </c>
      <c r="BU167" s="35">
        <v>0</v>
      </c>
      <c r="BV167" s="35">
        <v>0</v>
      </c>
      <c r="BW167" s="35">
        <v>0</v>
      </c>
      <c r="BX167" s="35">
        <v>0</v>
      </c>
      <c r="BY167" s="35">
        <v>0</v>
      </c>
      <c r="BZ167" s="35">
        <v>0</v>
      </c>
      <c r="CA167" s="35">
        <v>0</v>
      </c>
      <c r="CB167" s="35">
        <v>0</v>
      </c>
      <c r="CC167" s="35">
        <v>0</v>
      </c>
      <c r="CD167" s="35">
        <v>0</v>
      </c>
      <c r="CE167" s="35">
        <v>0</v>
      </c>
      <c r="CF167" s="35">
        <v>0</v>
      </c>
      <c r="CG167" s="35">
        <v>0</v>
      </c>
      <c r="CH167" s="35">
        <v>0</v>
      </c>
      <c r="CI167" s="35">
        <v>0</v>
      </c>
      <c r="CJ167" s="35">
        <v>0</v>
      </c>
      <c r="CK167" s="35">
        <v>0</v>
      </c>
      <c r="CL167" s="35">
        <v>0</v>
      </c>
      <c r="CM167" s="35">
        <v>0</v>
      </c>
      <c r="CN167" s="35">
        <v>0</v>
      </c>
      <c r="CO167" s="35">
        <v>0</v>
      </c>
      <c r="CP167" s="35">
        <v>0</v>
      </c>
      <c r="CQ167" s="35" t="s">
        <v>193</v>
      </c>
      <c r="CR167" s="35" t="s">
        <v>193</v>
      </c>
      <c r="CS167" s="35" t="s">
        <v>193</v>
      </c>
      <c r="CT167" s="35" t="s">
        <v>193</v>
      </c>
      <c r="CU167" s="35" t="s">
        <v>193</v>
      </c>
      <c r="CV167" s="35" t="s">
        <v>193</v>
      </c>
      <c r="CW167" s="35">
        <v>0</v>
      </c>
      <c r="CX167" s="35">
        <v>0</v>
      </c>
      <c r="CY167" s="35">
        <v>0</v>
      </c>
      <c r="CZ167" s="35">
        <v>0</v>
      </c>
      <c r="DA167" s="35">
        <v>0</v>
      </c>
      <c r="DB167" s="35">
        <v>0</v>
      </c>
      <c r="DC167" s="35">
        <v>0</v>
      </c>
      <c r="DD167" s="35">
        <v>0</v>
      </c>
      <c r="DE167" s="35">
        <v>0</v>
      </c>
      <c r="DF167" s="35">
        <v>0</v>
      </c>
      <c r="DG167" s="35">
        <v>0</v>
      </c>
      <c r="DH167" s="35">
        <v>0</v>
      </c>
    </row>
    <row r="168" spans="1:112" ht="131.25">
      <c r="A168" s="25" t="s">
        <v>179</v>
      </c>
      <c r="B168" s="50" t="s">
        <v>291</v>
      </c>
      <c r="C168" s="51" t="s">
        <v>321</v>
      </c>
      <c r="D168" s="46" t="s">
        <v>322</v>
      </c>
      <c r="E168" s="35">
        <v>0</v>
      </c>
      <c r="F168" s="35">
        <v>0</v>
      </c>
      <c r="G168" s="35">
        <v>0</v>
      </c>
      <c r="H168" s="35">
        <v>0</v>
      </c>
      <c r="I168" s="35">
        <v>0</v>
      </c>
      <c r="J168" s="35">
        <v>0</v>
      </c>
      <c r="K168" s="35">
        <v>0</v>
      </c>
      <c r="L168" s="35">
        <v>0</v>
      </c>
      <c r="M168" s="35">
        <v>0</v>
      </c>
      <c r="N168" s="35">
        <v>0</v>
      </c>
      <c r="O168" s="35">
        <v>0</v>
      </c>
      <c r="P168" s="35">
        <v>0</v>
      </c>
      <c r="Q168" s="35">
        <v>0</v>
      </c>
      <c r="R168" s="35">
        <v>0</v>
      </c>
      <c r="S168" s="35">
        <v>0</v>
      </c>
      <c r="T168" s="35">
        <v>0</v>
      </c>
      <c r="U168" s="35">
        <v>0</v>
      </c>
      <c r="V168" s="35">
        <v>0</v>
      </c>
      <c r="W168" s="35">
        <v>0</v>
      </c>
      <c r="X168" s="35">
        <v>0</v>
      </c>
      <c r="Y168" s="35">
        <v>0</v>
      </c>
      <c r="Z168" s="35">
        <v>0</v>
      </c>
      <c r="AA168" s="35">
        <v>0</v>
      </c>
      <c r="AB168" s="35">
        <v>0</v>
      </c>
      <c r="AC168" s="35">
        <v>0</v>
      </c>
      <c r="AD168" s="35">
        <v>0</v>
      </c>
      <c r="AE168" s="35">
        <v>0</v>
      </c>
      <c r="AF168" s="35">
        <v>0</v>
      </c>
      <c r="AG168" s="35">
        <v>0</v>
      </c>
      <c r="AH168" s="35">
        <v>0</v>
      </c>
      <c r="AI168" s="35">
        <v>0</v>
      </c>
      <c r="AJ168" s="35">
        <v>0</v>
      </c>
      <c r="AK168" s="35">
        <v>0</v>
      </c>
      <c r="AL168" s="35">
        <v>0</v>
      </c>
      <c r="AM168" s="35" t="s">
        <v>193</v>
      </c>
      <c r="AN168" s="35" t="s">
        <v>193</v>
      </c>
      <c r="AO168" s="35" t="s">
        <v>193</v>
      </c>
      <c r="AP168" s="35" t="s">
        <v>193</v>
      </c>
      <c r="AQ168" s="35" t="s">
        <v>193</v>
      </c>
      <c r="AR168" s="35" t="s">
        <v>193</v>
      </c>
      <c r="AS168" s="35" t="s">
        <v>193</v>
      </c>
      <c r="AT168" s="35" t="s">
        <v>193</v>
      </c>
      <c r="AU168" s="35">
        <v>0</v>
      </c>
      <c r="AV168" s="35">
        <v>0</v>
      </c>
      <c r="AW168" s="35">
        <v>0</v>
      </c>
      <c r="AX168" s="35">
        <v>0</v>
      </c>
      <c r="AY168" s="35">
        <v>0</v>
      </c>
      <c r="AZ168" s="35">
        <v>0</v>
      </c>
      <c r="BA168" s="35">
        <v>0</v>
      </c>
      <c r="BB168" s="35">
        <v>0</v>
      </c>
      <c r="BC168" s="35">
        <v>0</v>
      </c>
      <c r="BD168" s="35">
        <v>0</v>
      </c>
      <c r="BE168" s="35">
        <v>0</v>
      </c>
      <c r="BF168" s="35">
        <v>0</v>
      </c>
      <c r="BG168" s="35">
        <v>0</v>
      </c>
      <c r="BH168" s="35">
        <v>0</v>
      </c>
      <c r="BI168" s="35">
        <v>0</v>
      </c>
      <c r="BJ168" s="35">
        <v>0</v>
      </c>
      <c r="BK168" s="35">
        <v>0</v>
      </c>
      <c r="BL168" s="35">
        <v>0</v>
      </c>
      <c r="BM168" s="35">
        <v>0</v>
      </c>
      <c r="BN168" s="35">
        <v>0</v>
      </c>
      <c r="BO168" s="35">
        <v>0</v>
      </c>
      <c r="BP168" s="35">
        <v>0</v>
      </c>
      <c r="BQ168" s="35">
        <v>0</v>
      </c>
      <c r="BR168" s="35">
        <v>0</v>
      </c>
      <c r="BS168" s="35">
        <v>0</v>
      </c>
      <c r="BT168" s="35">
        <v>0</v>
      </c>
      <c r="BU168" s="35">
        <v>0</v>
      </c>
      <c r="BV168" s="35">
        <v>0</v>
      </c>
      <c r="BW168" s="35">
        <v>0</v>
      </c>
      <c r="BX168" s="35">
        <v>0</v>
      </c>
      <c r="BY168" s="35">
        <v>0</v>
      </c>
      <c r="BZ168" s="35">
        <v>0</v>
      </c>
      <c r="CA168" s="35">
        <v>0</v>
      </c>
      <c r="CB168" s="35">
        <v>0</v>
      </c>
      <c r="CC168" s="35">
        <v>0</v>
      </c>
      <c r="CD168" s="35">
        <v>0</v>
      </c>
      <c r="CE168" s="35">
        <v>0</v>
      </c>
      <c r="CF168" s="35">
        <v>0</v>
      </c>
      <c r="CG168" s="35">
        <v>0</v>
      </c>
      <c r="CH168" s="35">
        <v>0</v>
      </c>
      <c r="CI168" s="35">
        <v>0</v>
      </c>
      <c r="CJ168" s="35">
        <v>0</v>
      </c>
      <c r="CK168" s="35">
        <v>0</v>
      </c>
      <c r="CL168" s="35">
        <v>0</v>
      </c>
      <c r="CM168" s="35">
        <v>0</v>
      </c>
      <c r="CN168" s="35">
        <v>0</v>
      </c>
      <c r="CO168" s="35">
        <v>0</v>
      </c>
      <c r="CP168" s="35">
        <v>0</v>
      </c>
      <c r="CQ168" s="35" t="s">
        <v>193</v>
      </c>
      <c r="CR168" s="35" t="s">
        <v>193</v>
      </c>
      <c r="CS168" s="35" t="s">
        <v>193</v>
      </c>
      <c r="CT168" s="35" t="s">
        <v>193</v>
      </c>
      <c r="CU168" s="35" t="s">
        <v>193</v>
      </c>
      <c r="CV168" s="35" t="s">
        <v>193</v>
      </c>
      <c r="CW168" s="35">
        <v>0</v>
      </c>
      <c r="CX168" s="35">
        <v>0</v>
      </c>
      <c r="CY168" s="35">
        <v>0</v>
      </c>
      <c r="CZ168" s="35">
        <v>0</v>
      </c>
      <c r="DA168" s="35">
        <v>0</v>
      </c>
      <c r="DB168" s="35">
        <v>0</v>
      </c>
      <c r="DC168" s="35">
        <v>0</v>
      </c>
      <c r="DD168" s="35">
        <v>0</v>
      </c>
      <c r="DE168" s="35">
        <v>0</v>
      </c>
      <c r="DF168" s="35">
        <v>0</v>
      </c>
      <c r="DG168" s="35">
        <v>0</v>
      </c>
      <c r="DH168" s="35">
        <v>0</v>
      </c>
    </row>
    <row r="169" spans="1:112" ht="243.75">
      <c r="A169" s="25" t="s">
        <v>179</v>
      </c>
      <c r="B169" s="50" t="s">
        <v>291</v>
      </c>
      <c r="C169" s="51" t="s">
        <v>323</v>
      </c>
      <c r="D169" s="46" t="s">
        <v>324</v>
      </c>
      <c r="E169" s="35">
        <v>0</v>
      </c>
      <c r="F169" s="35">
        <v>0</v>
      </c>
      <c r="G169" s="35">
        <v>0</v>
      </c>
      <c r="H169" s="35">
        <v>0</v>
      </c>
      <c r="I169" s="35">
        <v>0</v>
      </c>
      <c r="J169" s="35">
        <v>0</v>
      </c>
      <c r="K169" s="35">
        <v>0</v>
      </c>
      <c r="L169" s="35">
        <v>0</v>
      </c>
      <c r="M169" s="35">
        <v>0</v>
      </c>
      <c r="N169" s="35">
        <v>0</v>
      </c>
      <c r="O169" s="35">
        <v>0</v>
      </c>
      <c r="P169" s="35">
        <v>0</v>
      </c>
      <c r="Q169" s="35">
        <v>0</v>
      </c>
      <c r="R169" s="35">
        <v>0</v>
      </c>
      <c r="S169" s="35">
        <v>0</v>
      </c>
      <c r="T169" s="35">
        <v>0</v>
      </c>
      <c r="U169" s="35">
        <v>0</v>
      </c>
      <c r="V169" s="35">
        <v>0</v>
      </c>
      <c r="W169" s="35">
        <v>0</v>
      </c>
      <c r="X169" s="35">
        <v>0</v>
      </c>
      <c r="Y169" s="35">
        <v>0</v>
      </c>
      <c r="Z169" s="35">
        <v>0</v>
      </c>
      <c r="AA169" s="35">
        <v>0</v>
      </c>
      <c r="AB169" s="35">
        <v>0</v>
      </c>
      <c r="AC169" s="35">
        <v>0</v>
      </c>
      <c r="AD169" s="35">
        <v>0</v>
      </c>
      <c r="AE169" s="35">
        <v>0</v>
      </c>
      <c r="AF169" s="35">
        <v>0</v>
      </c>
      <c r="AG169" s="35">
        <v>0</v>
      </c>
      <c r="AH169" s="35">
        <v>0</v>
      </c>
      <c r="AI169" s="35">
        <v>0</v>
      </c>
      <c r="AJ169" s="35">
        <v>0</v>
      </c>
      <c r="AK169" s="35">
        <v>0</v>
      </c>
      <c r="AL169" s="35">
        <v>0</v>
      </c>
      <c r="AM169" s="35" t="s">
        <v>193</v>
      </c>
      <c r="AN169" s="35" t="s">
        <v>193</v>
      </c>
      <c r="AO169" s="35" t="s">
        <v>193</v>
      </c>
      <c r="AP169" s="35" t="s">
        <v>193</v>
      </c>
      <c r="AQ169" s="35" t="s">
        <v>193</v>
      </c>
      <c r="AR169" s="35" t="s">
        <v>193</v>
      </c>
      <c r="AS169" s="35" t="s">
        <v>193</v>
      </c>
      <c r="AT169" s="35" t="s">
        <v>193</v>
      </c>
      <c r="AU169" s="35">
        <v>0</v>
      </c>
      <c r="AV169" s="35">
        <v>0</v>
      </c>
      <c r="AW169" s="35">
        <v>0</v>
      </c>
      <c r="AX169" s="35">
        <v>0</v>
      </c>
      <c r="AY169" s="35">
        <v>0</v>
      </c>
      <c r="AZ169" s="35">
        <v>0</v>
      </c>
      <c r="BA169" s="35">
        <v>0</v>
      </c>
      <c r="BB169" s="35">
        <v>0</v>
      </c>
      <c r="BC169" s="35">
        <v>0</v>
      </c>
      <c r="BD169" s="35">
        <v>0</v>
      </c>
      <c r="BE169" s="35">
        <v>0</v>
      </c>
      <c r="BF169" s="35">
        <v>0</v>
      </c>
      <c r="BG169" s="35">
        <v>0</v>
      </c>
      <c r="BH169" s="35">
        <v>0</v>
      </c>
      <c r="BI169" s="35">
        <v>0</v>
      </c>
      <c r="BJ169" s="35">
        <v>0</v>
      </c>
      <c r="BK169" s="35">
        <v>0</v>
      </c>
      <c r="BL169" s="35">
        <v>0</v>
      </c>
      <c r="BM169" s="35">
        <v>0</v>
      </c>
      <c r="BN169" s="35">
        <v>0</v>
      </c>
      <c r="BO169" s="35">
        <v>0</v>
      </c>
      <c r="BP169" s="35">
        <v>0</v>
      </c>
      <c r="BQ169" s="35">
        <v>0</v>
      </c>
      <c r="BR169" s="35">
        <v>0</v>
      </c>
      <c r="BS169" s="35">
        <v>0</v>
      </c>
      <c r="BT169" s="35">
        <v>0</v>
      </c>
      <c r="BU169" s="35">
        <v>0</v>
      </c>
      <c r="BV169" s="35">
        <v>0</v>
      </c>
      <c r="BW169" s="35">
        <v>0</v>
      </c>
      <c r="BX169" s="35">
        <v>0</v>
      </c>
      <c r="BY169" s="35">
        <v>0</v>
      </c>
      <c r="BZ169" s="35">
        <v>0</v>
      </c>
      <c r="CA169" s="35">
        <v>0</v>
      </c>
      <c r="CB169" s="35">
        <v>0</v>
      </c>
      <c r="CC169" s="35">
        <v>0</v>
      </c>
      <c r="CD169" s="35">
        <v>0</v>
      </c>
      <c r="CE169" s="35">
        <v>0</v>
      </c>
      <c r="CF169" s="35">
        <v>0</v>
      </c>
      <c r="CG169" s="35">
        <v>0</v>
      </c>
      <c r="CH169" s="35">
        <v>0</v>
      </c>
      <c r="CI169" s="35">
        <v>0</v>
      </c>
      <c r="CJ169" s="35">
        <v>0</v>
      </c>
      <c r="CK169" s="35">
        <v>0</v>
      </c>
      <c r="CL169" s="35">
        <v>0</v>
      </c>
      <c r="CM169" s="35">
        <v>0</v>
      </c>
      <c r="CN169" s="35">
        <v>0</v>
      </c>
      <c r="CO169" s="35">
        <v>0</v>
      </c>
      <c r="CP169" s="35">
        <v>0</v>
      </c>
      <c r="CQ169" s="35" t="s">
        <v>193</v>
      </c>
      <c r="CR169" s="35" t="s">
        <v>193</v>
      </c>
      <c r="CS169" s="35" t="s">
        <v>193</v>
      </c>
      <c r="CT169" s="35" t="s">
        <v>193</v>
      </c>
      <c r="CU169" s="35" t="s">
        <v>193</v>
      </c>
      <c r="CV169" s="35" t="s">
        <v>193</v>
      </c>
      <c r="CW169" s="35">
        <v>0</v>
      </c>
      <c r="CX169" s="35">
        <v>0</v>
      </c>
      <c r="CY169" s="35">
        <v>0</v>
      </c>
      <c r="CZ169" s="35">
        <v>0</v>
      </c>
      <c r="DA169" s="35">
        <v>0</v>
      </c>
      <c r="DB169" s="35">
        <v>0</v>
      </c>
      <c r="DC169" s="35">
        <v>0</v>
      </c>
      <c r="DD169" s="35">
        <v>0</v>
      </c>
      <c r="DE169" s="35">
        <v>0</v>
      </c>
      <c r="DF169" s="35">
        <v>0</v>
      </c>
      <c r="DG169" s="35">
        <v>0</v>
      </c>
      <c r="DH169" s="35">
        <v>0</v>
      </c>
    </row>
    <row r="170" spans="1:112" ht="131.25">
      <c r="A170" s="25" t="s">
        <v>179</v>
      </c>
      <c r="B170" s="50" t="s">
        <v>291</v>
      </c>
      <c r="C170" s="51" t="s">
        <v>325</v>
      </c>
      <c r="D170" s="46" t="s">
        <v>326</v>
      </c>
      <c r="E170" s="35">
        <v>0</v>
      </c>
      <c r="F170" s="35">
        <v>0</v>
      </c>
      <c r="G170" s="35">
        <v>0</v>
      </c>
      <c r="H170" s="35">
        <v>0</v>
      </c>
      <c r="I170" s="35">
        <v>0</v>
      </c>
      <c r="J170" s="35">
        <v>0</v>
      </c>
      <c r="K170" s="35">
        <v>0</v>
      </c>
      <c r="L170" s="35">
        <v>0</v>
      </c>
      <c r="M170" s="35">
        <v>0</v>
      </c>
      <c r="N170" s="35">
        <v>0</v>
      </c>
      <c r="O170" s="35">
        <v>0</v>
      </c>
      <c r="P170" s="35">
        <v>0</v>
      </c>
      <c r="Q170" s="35">
        <v>0</v>
      </c>
      <c r="R170" s="35">
        <v>0</v>
      </c>
      <c r="S170" s="35">
        <v>0</v>
      </c>
      <c r="T170" s="35">
        <v>0</v>
      </c>
      <c r="U170" s="35">
        <v>0</v>
      </c>
      <c r="V170" s="35">
        <v>0</v>
      </c>
      <c r="W170" s="35">
        <v>0</v>
      </c>
      <c r="X170" s="35">
        <v>0</v>
      </c>
      <c r="Y170" s="35">
        <v>0</v>
      </c>
      <c r="Z170" s="35">
        <v>0</v>
      </c>
      <c r="AA170" s="35">
        <v>0</v>
      </c>
      <c r="AB170" s="35">
        <v>0</v>
      </c>
      <c r="AC170" s="35">
        <v>0</v>
      </c>
      <c r="AD170" s="35">
        <v>0</v>
      </c>
      <c r="AE170" s="35">
        <v>0</v>
      </c>
      <c r="AF170" s="35">
        <v>0</v>
      </c>
      <c r="AG170" s="35">
        <v>0</v>
      </c>
      <c r="AH170" s="35">
        <v>0</v>
      </c>
      <c r="AI170" s="35">
        <v>0</v>
      </c>
      <c r="AJ170" s="35">
        <v>0</v>
      </c>
      <c r="AK170" s="35">
        <v>0</v>
      </c>
      <c r="AL170" s="35">
        <v>0</v>
      </c>
      <c r="AM170" s="35" t="s">
        <v>193</v>
      </c>
      <c r="AN170" s="35" t="s">
        <v>193</v>
      </c>
      <c r="AO170" s="35" t="s">
        <v>193</v>
      </c>
      <c r="AP170" s="35" t="s">
        <v>193</v>
      </c>
      <c r="AQ170" s="35" t="s">
        <v>193</v>
      </c>
      <c r="AR170" s="35" t="s">
        <v>193</v>
      </c>
      <c r="AS170" s="35" t="s">
        <v>193</v>
      </c>
      <c r="AT170" s="35" t="s">
        <v>193</v>
      </c>
      <c r="AU170" s="35">
        <v>0</v>
      </c>
      <c r="AV170" s="35">
        <v>0</v>
      </c>
      <c r="AW170" s="35">
        <v>0</v>
      </c>
      <c r="AX170" s="35">
        <v>0</v>
      </c>
      <c r="AY170" s="35">
        <v>0</v>
      </c>
      <c r="AZ170" s="35">
        <v>0</v>
      </c>
      <c r="BA170" s="35">
        <v>0</v>
      </c>
      <c r="BB170" s="35">
        <v>0</v>
      </c>
      <c r="BC170" s="35">
        <v>0</v>
      </c>
      <c r="BD170" s="35">
        <v>0</v>
      </c>
      <c r="BE170" s="35">
        <v>0</v>
      </c>
      <c r="BF170" s="35">
        <v>0</v>
      </c>
      <c r="BG170" s="35">
        <v>0</v>
      </c>
      <c r="BH170" s="35">
        <v>0</v>
      </c>
      <c r="BI170" s="35">
        <v>0</v>
      </c>
      <c r="BJ170" s="35">
        <v>0</v>
      </c>
      <c r="BK170" s="35">
        <v>0</v>
      </c>
      <c r="BL170" s="35">
        <v>0</v>
      </c>
      <c r="BM170" s="35">
        <v>0</v>
      </c>
      <c r="BN170" s="35">
        <v>0</v>
      </c>
      <c r="BO170" s="35">
        <v>0</v>
      </c>
      <c r="BP170" s="35">
        <v>0</v>
      </c>
      <c r="BQ170" s="35">
        <v>0</v>
      </c>
      <c r="BR170" s="35">
        <v>0</v>
      </c>
      <c r="BS170" s="35">
        <v>0</v>
      </c>
      <c r="BT170" s="35">
        <v>0</v>
      </c>
      <c r="BU170" s="35">
        <v>0</v>
      </c>
      <c r="BV170" s="35">
        <v>0</v>
      </c>
      <c r="BW170" s="35">
        <v>0</v>
      </c>
      <c r="BX170" s="35">
        <v>0</v>
      </c>
      <c r="BY170" s="35">
        <v>0</v>
      </c>
      <c r="BZ170" s="35">
        <v>0</v>
      </c>
      <c r="CA170" s="35">
        <v>0</v>
      </c>
      <c r="CB170" s="35">
        <v>0</v>
      </c>
      <c r="CC170" s="35">
        <v>0</v>
      </c>
      <c r="CD170" s="35">
        <v>0</v>
      </c>
      <c r="CE170" s="35">
        <v>0</v>
      </c>
      <c r="CF170" s="35">
        <v>0</v>
      </c>
      <c r="CG170" s="35">
        <v>0</v>
      </c>
      <c r="CH170" s="35">
        <v>0</v>
      </c>
      <c r="CI170" s="35">
        <v>0</v>
      </c>
      <c r="CJ170" s="35">
        <v>0</v>
      </c>
      <c r="CK170" s="35">
        <v>0</v>
      </c>
      <c r="CL170" s="35">
        <v>0</v>
      </c>
      <c r="CM170" s="35">
        <v>0</v>
      </c>
      <c r="CN170" s="35">
        <v>0</v>
      </c>
      <c r="CO170" s="35">
        <v>0</v>
      </c>
      <c r="CP170" s="35">
        <v>0</v>
      </c>
      <c r="CQ170" s="35" t="s">
        <v>193</v>
      </c>
      <c r="CR170" s="35" t="s">
        <v>193</v>
      </c>
      <c r="CS170" s="35" t="s">
        <v>193</v>
      </c>
      <c r="CT170" s="35" t="s">
        <v>193</v>
      </c>
      <c r="CU170" s="35" t="s">
        <v>193</v>
      </c>
      <c r="CV170" s="35" t="s">
        <v>193</v>
      </c>
      <c r="CW170" s="35">
        <v>0</v>
      </c>
      <c r="CX170" s="35">
        <v>0</v>
      </c>
      <c r="CY170" s="35">
        <v>0</v>
      </c>
      <c r="CZ170" s="35">
        <v>0</v>
      </c>
      <c r="DA170" s="35">
        <v>0</v>
      </c>
      <c r="DB170" s="35">
        <v>0</v>
      </c>
      <c r="DC170" s="35">
        <v>0</v>
      </c>
      <c r="DD170" s="35">
        <v>0</v>
      </c>
      <c r="DE170" s="35">
        <v>0</v>
      </c>
      <c r="DF170" s="35">
        <v>0</v>
      </c>
      <c r="DG170" s="35">
        <v>0</v>
      </c>
      <c r="DH170" s="35">
        <v>0</v>
      </c>
    </row>
    <row r="171" spans="1:112" ht="225">
      <c r="A171" s="25" t="s">
        <v>179</v>
      </c>
      <c r="B171" s="50" t="s">
        <v>291</v>
      </c>
      <c r="C171" s="51" t="s">
        <v>327</v>
      </c>
      <c r="D171" s="46" t="s">
        <v>328</v>
      </c>
      <c r="E171" s="35">
        <v>0</v>
      </c>
      <c r="F171" s="35">
        <v>0</v>
      </c>
      <c r="G171" s="35">
        <v>0</v>
      </c>
      <c r="H171" s="35">
        <v>0</v>
      </c>
      <c r="I171" s="35">
        <v>0</v>
      </c>
      <c r="J171" s="35">
        <v>0</v>
      </c>
      <c r="K171" s="35">
        <v>0</v>
      </c>
      <c r="L171" s="35">
        <v>0</v>
      </c>
      <c r="M171" s="35">
        <v>0</v>
      </c>
      <c r="N171" s="35">
        <v>0</v>
      </c>
      <c r="O171" s="35">
        <v>0</v>
      </c>
      <c r="P171" s="35">
        <v>0</v>
      </c>
      <c r="Q171" s="35">
        <v>0</v>
      </c>
      <c r="R171" s="35">
        <v>0</v>
      </c>
      <c r="S171" s="35">
        <v>0</v>
      </c>
      <c r="T171" s="35">
        <v>0</v>
      </c>
      <c r="U171" s="35">
        <v>0</v>
      </c>
      <c r="V171" s="35">
        <v>0</v>
      </c>
      <c r="W171" s="35">
        <v>0</v>
      </c>
      <c r="X171" s="35">
        <v>0</v>
      </c>
      <c r="Y171" s="35">
        <v>0</v>
      </c>
      <c r="Z171" s="35">
        <v>0</v>
      </c>
      <c r="AA171" s="35">
        <v>0</v>
      </c>
      <c r="AB171" s="35">
        <v>0</v>
      </c>
      <c r="AC171" s="35">
        <v>0</v>
      </c>
      <c r="AD171" s="35">
        <v>0</v>
      </c>
      <c r="AE171" s="35">
        <v>0</v>
      </c>
      <c r="AF171" s="35">
        <v>0</v>
      </c>
      <c r="AG171" s="35">
        <v>0</v>
      </c>
      <c r="AH171" s="35">
        <v>0</v>
      </c>
      <c r="AI171" s="35">
        <v>0</v>
      </c>
      <c r="AJ171" s="35">
        <v>0</v>
      </c>
      <c r="AK171" s="35">
        <v>0</v>
      </c>
      <c r="AL171" s="35">
        <v>0</v>
      </c>
      <c r="AM171" s="35" t="s">
        <v>193</v>
      </c>
      <c r="AN171" s="35" t="s">
        <v>193</v>
      </c>
      <c r="AO171" s="35" t="s">
        <v>193</v>
      </c>
      <c r="AP171" s="35" t="s">
        <v>193</v>
      </c>
      <c r="AQ171" s="35" t="s">
        <v>193</v>
      </c>
      <c r="AR171" s="35" t="s">
        <v>193</v>
      </c>
      <c r="AS171" s="35" t="s">
        <v>193</v>
      </c>
      <c r="AT171" s="35" t="s">
        <v>193</v>
      </c>
      <c r="AU171" s="35">
        <v>0</v>
      </c>
      <c r="AV171" s="35">
        <v>0</v>
      </c>
      <c r="AW171" s="35">
        <v>0</v>
      </c>
      <c r="AX171" s="35">
        <v>0</v>
      </c>
      <c r="AY171" s="35">
        <v>0</v>
      </c>
      <c r="AZ171" s="35">
        <v>0</v>
      </c>
      <c r="BA171" s="35">
        <v>0</v>
      </c>
      <c r="BB171" s="35">
        <v>0</v>
      </c>
      <c r="BC171" s="35">
        <v>0</v>
      </c>
      <c r="BD171" s="35">
        <v>0</v>
      </c>
      <c r="BE171" s="35">
        <v>0</v>
      </c>
      <c r="BF171" s="35">
        <v>0</v>
      </c>
      <c r="BG171" s="35">
        <v>0</v>
      </c>
      <c r="BH171" s="35">
        <v>0</v>
      </c>
      <c r="BI171" s="35">
        <v>0</v>
      </c>
      <c r="BJ171" s="35">
        <v>0</v>
      </c>
      <c r="BK171" s="35">
        <v>0</v>
      </c>
      <c r="BL171" s="35">
        <v>0</v>
      </c>
      <c r="BM171" s="35">
        <v>0</v>
      </c>
      <c r="BN171" s="35">
        <v>0</v>
      </c>
      <c r="BO171" s="35">
        <v>0</v>
      </c>
      <c r="BP171" s="35">
        <v>0</v>
      </c>
      <c r="BQ171" s="35">
        <v>0</v>
      </c>
      <c r="BR171" s="35">
        <v>0</v>
      </c>
      <c r="BS171" s="35">
        <v>0</v>
      </c>
      <c r="BT171" s="35">
        <v>0</v>
      </c>
      <c r="BU171" s="35">
        <v>0</v>
      </c>
      <c r="BV171" s="35">
        <v>0</v>
      </c>
      <c r="BW171" s="35">
        <v>0</v>
      </c>
      <c r="BX171" s="35">
        <v>0</v>
      </c>
      <c r="BY171" s="35">
        <v>0</v>
      </c>
      <c r="BZ171" s="35">
        <v>0</v>
      </c>
      <c r="CA171" s="35">
        <v>0</v>
      </c>
      <c r="CB171" s="35">
        <v>0</v>
      </c>
      <c r="CC171" s="35">
        <v>0</v>
      </c>
      <c r="CD171" s="35">
        <v>0</v>
      </c>
      <c r="CE171" s="35">
        <v>0</v>
      </c>
      <c r="CF171" s="35">
        <v>0</v>
      </c>
      <c r="CG171" s="35">
        <v>0</v>
      </c>
      <c r="CH171" s="35">
        <v>0</v>
      </c>
      <c r="CI171" s="35">
        <v>0</v>
      </c>
      <c r="CJ171" s="35">
        <v>0</v>
      </c>
      <c r="CK171" s="35">
        <v>0</v>
      </c>
      <c r="CL171" s="35">
        <v>0</v>
      </c>
      <c r="CM171" s="35">
        <v>0</v>
      </c>
      <c r="CN171" s="35">
        <v>0</v>
      </c>
      <c r="CO171" s="35">
        <v>0</v>
      </c>
      <c r="CP171" s="35">
        <v>0</v>
      </c>
      <c r="CQ171" s="35" t="s">
        <v>193</v>
      </c>
      <c r="CR171" s="35" t="s">
        <v>193</v>
      </c>
      <c r="CS171" s="35" t="s">
        <v>193</v>
      </c>
      <c r="CT171" s="35" t="s">
        <v>193</v>
      </c>
      <c r="CU171" s="35" t="s">
        <v>193</v>
      </c>
      <c r="CV171" s="35" t="s">
        <v>193</v>
      </c>
      <c r="CW171" s="35">
        <v>0</v>
      </c>
      <c r="CX171" s="35">
        <v>0</v>
      </c>
      <c r="CY171" s="35">
        <v>0</v>
      </c>
      <c r="CZ171" s="35">
        <v>0</v>
      </c>
      <c r="DA171" s="35">
        <v>0</v>
      </c>
      <c r="DB171" s="35">
        <v>0</v>
      </c>
      <c r="DC171" s="35">
        <v>0</v>
      </c>
      <c r="DD171" s="35">
        <v>0</v>
      </c>
      <c r="DE171" s="35">
        <v>0</v>
      </c>
      <c r="DF171" s="35">
        <v>0</v>
      </c>
      <c r="DG171" s="35">
        <v>0</v>
      </c>
      <c r="DH171" s="35">
        <v>0</v>
      </c>
    </row>
    <row r="172" spans="1:112" ht="131.25">
      <c r="A172" s="25" t="s">
        <v>179</v>
      </c>
      <c r="B172" s="50" t="s">
        <v>291</v>
      </c>
      <c r="C172" s="51" t="s">
        <v>329</v>
      </c>
      <c r="D172" s="46" t="s">
        <v>330</v>
      </c>
      <c r="E172" s="35">
        <v>0</v>
      </c>
      <c r="F172" s="35">
        <v>0</v>
      </c>
      <c r="G172" s="35">
        <v>0</v>
      </c>
      <c r="H172" s="35">
        <v>0</v>
      </c>
      <c r="I172" s="35">
        <v>0</v>
      </c>
      <c r="J172" s="35">
        <v>0</v>
      </c>
      <c r="K172" s="35">
        <v>0</v>
      </c>
      <c r="L172" s="35">
        <v>0</v>
      </c>
      <c r="M172" s="35">
        <v>0</v>
      </c>
      <c r="N172" s="35">
        <v>0</v>
      </c>
      <c r="O172" s="35">
        <v>0</v>
      </c>
      <c r="P172" s="35">
        <v>0</v>
      </c>
      <c r="Q172" s="35">
        <v>0</v>
      </c>
      <c r="R172" s="35">
        <v>0</v>
      </c>
      <c r="S172" s="35">
        <v>0</v>
      </c>
      <c r="T172" s="35">
        <v>0</v>
      </c>
      <c r="U172" s="35">
        <v>0</v>
      </c>
      <c r="V172" s="35">
        <v>0</v>
      </c>
      <c r="W172" s="35">
        <v>0</v>
      </c>
      <c r="X172" s="35">
        <v>0</v>
      </c>
      <c r="Y172" s="35">
        <v>0</v>
      </c>
      <c r="Z172" s="35">
        <v>0</v>
      </c>
      <c r="AA172" s="35">
        <v>0</v>
      </c>
      <c r="AB172" s="35">
        <v>0</v>
      </c>
      <c r="AC172" s="35">
        <v>0</v>
      </c>
      <c r="AD172" s="35">
        <v>0</v>
      </c>
      <c r="AE172" s="35">
        <v>0</v>
      </c>
      <c r="AF172" s="35">
        <v>0</v>
      </c>
      <c r="AG172" s="35">
        <v>0</v>
      </c>
      <c r="AH172" s="35">
        <v>0</v>
      </c>
      <c r="AI172" s="35">
        <v>0</v>
      </c>
      <c r="AJ172" s="35">
        <v>0</v>
      </c>
      <c r="AK172" s="35">
        <v>0</v>
      </c>
      <c r="AL172" s="35">
        <v>0</v>
      </c>
      <c r="AM172" s="35" t="s">
        <v>193</v>
      </c>
      <c r="AN172" s="35" t="s">
        <v>193</v>
      </c>
      <c r="AO172" s="35" t="s">
        <v>193</v>
      </c>
      <c r="AP172" s="35" t="s">
        <v>193</v>
      </c>
      <c r="AQ172" s="35" t="s">
        <v>193</v>
      </c>
      <c r="AR172" s="35" t="s">
        <v>193</v>
      </c>
      <c r="AS172" s="35" t="s">
        <v>193</v>
      </c>
      <c r="AT172" s="35" t="s">
        <v>193</v>
      </c>
      <c r="AU172" s="35">
        <v>0</v>
      </c>
      <c r="AV172" s="35">
        <v>0</v>
      </c>
      <c r="AW172" s="35">
        <v>0</v>
      </c>
      <c r="AX172" s="35">
        <v>0</v>
      </c>
      <c r="AY172" s="35">
        <v>0</v>
      </c>
      <c r="AZ172" s="35">
        <v>0</v>
      </c>
      <c r="BA172" s="35">
        <v>0</v>
      </c>
      <c r="BB172" s="35">
        <v>0</v>
      </c>
      <c r="BC172" s="35">
        <v>0</v>
      </c>
      <c r="BD172" s="35">
        <v>0</v>
      </c>
      <c r="BE172" s="35">
        <v>0</v>
      </c>
      <c r="BF172" s="35">
        <v>0</v>
      </c>
      <c r="BG172" s="35">
        <v>0</v>
      </c>
      <c r="BH172" s="35">
        <v>0</v>
      </c>
      <c r="BI172" s="35">
        <v>0</v>
      </c>
      <c r="BJ172" s="35">
        <v>0</v>
      </c>
      <c r="BK172" s="35">
        <v>0</v>
      </c>
      <c r="BL172" s="35">
        <v>0</v>
      </c>
      <c r="BM172" s="35">
        <v>0</v>
      </c>
      <c r="BN172" s="35">
        <v>0</v>
      </c>
      <c r="BO172" s="35">
        <v>0</v>
      </c>
      <c r="BP172" s="35">
        <v>0</v>
      </c>
      <c r="BQ172" s="35">
        <v>0</v>
      </c>
      <c r="BR172" s="35">
        <v>0</v>
      </c>
      <c r="BS172" s="35">
        <v>0</v>
      </c>
      <c r="BT172" s="35">
        <v>0</v>
      </c>
      <c r="BU172" s="35">
        <v>0</v>
      </c>
      <c r="BV172" s="35">
        <v>0</v>
      </c>
      <c r="BW172" s="35">
        <v>0</v>
      </c>
      <c r="BX172" s="35">
        <v>0</v>
      </c>
      <c r="BY172" s="35">
        <v>0</v>
      </c>
      <c r="BZ172" s="35">
        <v>0</v>
      </c>
      <c r="CA172" s="35">
        <v>0</v>
      </c>
      <c r="CB172" s="35">
        <v>0</v>
      </c>
      <c r="CC172" s="35">
        <v>0</v>
      </c>
      <c r="CD172" s="35">
        <v>0</v>
      </c>
      <c r="CE172" s="35">
        <v>0</v>
      </c>
      <c r="CF172" s="35">
        <v>0</v>
      </c>
      <c r="CG172" s="35">
        <v>0</v>
      </c>
      <c r="CH172" s="35">
        <v>0</v>
      </c>
      <c r="CI172" s="35">
        <v>0</v>
      </c>
      <c r="CJ172" s="35">
        <v>0</v>
      </c>
      <c r="CK172" s="35">
        <v>0</v>
      </c>
      <c r="CL172" s="35">
        <v>0</v>
      </c>
      <c r="CM172" s="35">
        <v>0</v>
      </c>
      <c r="CN172" s="35">
        <v>0</v>
      </c>
      <c r="CO172" s="35">
        <v>0</v>
      </c>
      <c r="CP172" s="35">
        <v>0</v>
      </c>
      <c r="CQ172" s="35" t="s">
        <v>193</v>
      </c>
      <c r="CR172" s="35" t="s">
        <v>193</v>
      </c>
      <c r="CS172" s="35" t="s">
        <v>193</v>
      </c>
      <c r="CT172" s="35" t="s">
        <v>193</v>
      </c>
      <c r="CU172" s="35" t="s">
        <v>193</v>
      </c>
      <c r="CV172" s="35" t="s">
        <v>193</v>
      </c>
      <c r="CW172" s="35">
        <v>0</v>
      </c>
      <c r="CX172" s="35">
        <v>0</v>
      </c>
      <c r="CY172" s="35">
        <v>0</v>
      </c>
      <c r="CZ172" s="35">
        <v>0</v>
      </c>
      <c r="DA172" s="35">
        <v>0</v>
      </c>
      <c r="DB172" s="35">
        <v>0</v>
      </c>
      <c r="DC172" s="35">
        <v>0</v>
      </c>
      <c r="DD172" s="35">
        <v>0</v>
      </c>
      <c r="DE172" s="35">
        <v>0</v>
      </c>
      <c r="DF172" s="35">
        <v>0</v>
      </c>
      <c r="DG172" s="35">
        <v>0</v>
      </c>
      <c r="DH172" s="35">
        <v>0</v>
      </c>
    </row>
    <row r="173" spans="1:112" ht="225">
      <c r="A173" s="25" t="s">
        <v>179</v>
      </c>
      <c r="B173" s="50" t="s">
        <v>291</v>
      </c>
      <c r="C173" s="51" t="s">
        <v>331</v>
      </c>
      <c r="D173" s="46" t="s">
        <v>332</v>
      </c>
      <c r="E173" s="35">
        <v>0</v>
      </c>
      <c r="F173" s="35">
        <v>0</v>
      </c>
      <c r="G173" s="35">
        <v>0</v>
      </c>
      <c r="H173" s="35">
        <v>0</v>
      </c>
      <c r="I173" s="35">
        <v>0</v>
      </c>
      <c r="J173" s="35">
        <v>0</v>
      </c>
      <c r="K173" s="35">
        <v>0</v>
      </c>
      <c r="L173" s="35">
        <v>0</v>
      </c>
      <c r="M173" s="35">
        <v>0</v>
      </c>
      <c r="N173" s="35">
        <v>0</v>
      </c>
      <c r="O173" s="35">
        <v>0</v>
      </c>
      <c r="P173" s="35">
        <v>0</v>
      </c>
      <c r="Q173" s="35">
        <v>0</v>
      </c>
      <c r="R173" s="35">
        <v>0</v>
      </c>
      <c r="S173" s="35">
        <v>0</v>
      </c>
      <c r="T173" s="35">
        <v>0</v>
      </c>
      <c r="U173" s="35">
        <v>0</v>
      </c>
      <c r="V173" s="35">
        <v>0</v>
      </c>
      <c r="W173" s="35">
        <v>0</v>
      </c>
      <c r="X173" s="35">
        <v>0</v>
      </c>
      <c r="Y173" s="35">
        <v>0</v>
      </c>
      <c r="Z173" s="35">
        <v>0</v>
      </c>
      <c r="AA173" s="35">
        <v>0</v>
      </c>
      <c r="AB173" s="35">
        <v>0</v>
      </c>
      <c r="AC173" s="35">
        <v>0</v>
      </c>
      <c r="AD173" s="35">
        <v>0</v>
      </c>
      <c r="AE173" s="35">
        <v>0</v>
      </c>
      <c r="AF173" s="35">
        <v>0</v>
      </c>
      <c r="AG173" s="35">
        <v>0</v>
      </c>
      <c r="AH173" s="35">
        <v>0</v>
      </c>
      <c r="AI173" s="35">
        <v>0</v>
      </c>
      <c r="AJ173" s="35">
        <v>0</v>
      </c>
      <c r="AK173" s="35">
        <v>0</v>
      </c>
      <c r="AL173" s="35">
        <v>0</v>
      </c>
      <c r="AM173" s="35" t="s">
        <v>193</v>
      </c>
      <c r="AN173" s="35" t="s">
        <v>193</v>
      </c>
      <c r="AO173" s="35" t="s">
        <v>193</v>
      </c>
      <c r="AP173" s="35" t="s">
        <v>193</v>
      </c>
      <c r="AQ173" s="35" t="s">
        <v>193</v>
      </c>
      <c r="AR173" s="35" t="s">
        <v>193</v>
      </c>
      <c r="AS173" s="35" t="s">
        <v>193</v>
      </c>
      <c r="AT173" s="35" t="s">
        <v>193</v>
      </c>
      <c r="AU173" s="35">
        <v>0</v>
      </c>
      <c r="AV173" s="35">
        <v>0</v>
      </c>
      <c r="AW173" s="35">
        <v>0</v>
      </c>
      <c r="AX173" s="35">
        <v>0</v>
      </c>
      <c r="AY173" s="35">
        <v>0</v>
      </c>
      <c r="AZ173" s="35">
        <v>0</v>
      </c>
      <c r="BA173" s="35">
        <v>0</v>
      </c>
      <c r="BB173" s="35">
        <v>0</v>
      </c>
      <c r="BC173" s="35">
        <v>0</v>
      </c>
      <c r="BD173" s="35">
        <v>0</v>
      </c>
      <c r="BE173" s="35">
        <v>0</v>
      </c>
      <c r="BF173" s="35">
        <v>0</v>
      </c>
      <c r="BG173" s="35">
        <v>0</v>
      </c>
      <c r="BH173" s="35">
        <v>0</v>
      </c>
      <c r="BI173" s="35">
        <v>0</v>
      </c>
      <c r="BJ173" s="35">
        <v>0</v>
      </c>
      <c r="BK173" s="35">
        <v>0</v>
      </c>
      <c r="BL173" s="35">
        <v>0</v>
      </c>
      <c r="BM173" s="35">
        <v>0</v>
      </c>
      <c r="BN173" s="35">
        <v>0</v>
      </c>
      <c r="BO173" s="35">
        <v>0</v>
      </c>
      <c r="BP173" s="35">
        <v>0</v>
      </c>
      <c r="BQ173" s="35">
        <v>0</v>
      </c>
      <c r="BR173" s="35">
        <v>0</v>
      </c>
      <c r="BS173" s="35">
        <v>0</v>
      </c>
      <c r="BT173" s="35">
        <v>0</v>
      </c>
      <c r="BU173" s="35">
        <v>0</v>
      </c>
      <c r="BV173" s="35">
        <v>0</v>
      </c>
      <c r="BW173" s="35">
        <v>0</v>
      </c>
      <c r="BX173" s="35">
        <v>0</v>
      </c>
      <c r="BY173" s="35">
        <v>0</v>
      </c>
      <c r="BZ173" s="35">
        <v>0</v>
      </c>
      <c r="CA173" s="35">
        <v>0</v>
      </c>
      <c r="CB173" s="35">
        <v>0</v>
      </c>
      <c r="CC173" s="35">
        <v>0</v>
      </c>
      <c r="CD173" s="35">
        <v>0</v>
      </c>
      <c r="CE173" s="35">
        <v>0</v>
      </c>
      <c r="CF173" s="35">
        <v>0</v>
      </c>
      <c r="CG173" s="35">
        <v>0</v>
      </c>
      <c r="CH173" s="35">
        <v>0</v>
      </c>
      <c r="CI173" s="35">
        <v>0</v>
      </c>
      <c r="CJ173" s="35">
        <v>0</v>
      </c>
      <c r="CK173" s="35">
        <v>0</v>
      </c>
      <c r="CL173" s="35">
        <v>0</v>
      </c>
      <c r="CM173" s="35">
        <v>0</v>
      </c>
      <c r="CN173" s="35">
        <v>0</v>
      </c>
      <c r="CO173" s="35">
        <v>0</v>
      </c>
      <c r="CP173" s="35">
        <v>0</v>
      </c>
      <c r="CQ173" s="35" t="s">
        <v>193</v>
      </c>
      <c r="CR173" s="35" t="s">
        <v>193</v>
      </c>
      <c r="CS173" s="35" t="s">
        <v>193</v>
      </c>
      <c r="CT173" s="35" t="s">
        <v>193</v>
      </c>
      <c r="CU173" s="35" t="s">
        <v>193</v>
      </c>
      <c r="CV173" s="35" t="s">
        <v>193</v>
      </c>
      <c r="CW173" s="35">
        <v>0</v>
      </c>
      <c r="CX173" s="35">
        <v>0</v>
      </c>
      <c r="CY173" s="35">
        <v>0</v>
      </c>
      <c r="CZ173" s="35">
        <v>0</v>
      </c>
      <c r="DA173" s="35">
        <v>0</v>
      </c>
      <c r="DB173" s="35">
        <v>0</v>
      </c>
      <c r="DC173" s="35">
        <v>0</v>
      </c>
      <c r="DD173" s="35">
        <v>0</v>
      </c>
      <c r="DE173" s="35">
        <v>0</v>
      </c>
      <c r="DF173" s="35">
        <v>0</v>
      </c>
      <c r="DG173" s="35">
        <v>0</v>
      </c>
      <c r="DH173" s="35">
        <v>0</v>
      </c>
    </row>
    <row r="174" spans="1:112" ht="131.25">
      <c r="A174" s="25" t="s">
        <v>179</v>
      </c>
      <c r="B174" s="50" t="s">
        <v>291</v>
      </c>
      <c r="C174" s="51" t="s">
        <v>333</v>
      </c>
      <c r="D174" s="46" t="s">
        <v>334</v>
      </c>
      <c r="E174" s="35">
        <v>0</v>
      </c>
      <c r="F174" s="35">
        <v>0</v>
      </c>
      <c r="G174" s="35">
        <v>0</v>
      </c>
      <c r="H174" s="35">
        <v>0</v>
      </c>
      <c r="I174" s="35">
        <v>0</v>
      </c>
      <c r="J174" s="35">
        <v>0</v>
      </c>
      <c r="K174" s="35">
        <v>0</v>
      </c>
      <c r="L174" s="35">
        <v>0</v>
      </c>
      <c r="M174" s="35">
        <v>0</v>
      </c>
      <c r="N174" s="35">
        <v>0</v>
      </c>
      <c r="O174" s="35">
        <v>0</v>
      </c>
      <c r="P174" s="35">
        <v>0</v>
      </c>
      <c r="Q174" s="35">
        <v>0</v>
      </c>
      <c r="R174" s="35">
        <v>0</v>
      </c>
      <c r="S174" s="35">
        <v>0</v>
      </c>
      <c r="T174" s="35">
        <v>0</v>
      </c>
      <c r="U174" s="35">
        <v>0</v>
      </c>
      <c r="V174" s="35">
        <v>0</v>
      </c>
      <c r="W174" s="35">
        <v>0</v>
      </c>
      <c r="X174" s="35">
        <v>0</v>
      </c>
      <c r="Y174" s="35">
        <v>0</v>
      </c>
      <c r="Z174" s="35">
        <v>0</v>
      </c>
      <c r="AA174" s="35">
        <v>0</v>
      </c>
      <c r="AB174" s="35">
        <v>0</v>
      </c>
      <c r="AC174" s="35">
        <v>0</v>
      </c>
      <c r="AD174" s="35">
        <v>0</v>
      </c>
      <c r="AE174" s="35">
        <v>0</v>
      </c>
      <c r="AF174" s="35">
        <v>0</v>
      </c>
      <c r="AG174" s="35">
        <v>0</v>
      </c>
      <c r="AH174" s="35">
        <v>0</v>
      </c>
      <c r="AI174" s="35">
        <v>0</v>
      </c>
      <c r="AJ174" s="35">
        <v>0</v>
      </c>
      <c r="AK174" s="35">
        <v>0</v>
      </c>
      <c r="AL174" s="35">
        <v>0</v>
      </c>
      <c r="AM174" s="35" t="s">
        <v>193</v>
      </c>
      <c r="AN174" s="35" t="s">
        <v>193</v>
      </c>
      <c r="AO174" s="35" t="s">
        <v>193</v>
      </c>
      <c r="AP174" s="35" t="s">
        <v>193</v>
      </c>
      <c r="AQ174" s="35" t="s">
        <v>193</v>
      </c>
      <c r="AR174" s="35" t="s">
        <v>193</v>
      </c>
      <c r="AS174" s="35" t="s">
        <v>193</v>
      </c>
      <c r="AT174" s="35" t="s">
        <v>193</v>
      </c>
      <c r="AU174" s="35">
        <v>0</v>
      </c>
      <c r="AV174" s="35">
        <v>0</v>
      </c>
      <c r="AW174" s="35">
        <v>0</v>
      </c>
      <c r="AX174" s="35">
        <v>0</v>
      </c>
      <c r="AY174" s="35">
        <v>0</v>
      </c>
      <c r="AZ174" s="35">
        <v>0</v>
      </c>
      <c r="BA174" s="35">
        <v>0</v>
      </c>
      <c r="BB174" s="35">
        <v>0</v>
      </c>
      <c r="BC174" s="35">
        <v>0</v>
      </c>
      <c r="BD174" s="35">
        <v>0</v>
      </c>
      <c r="BE174" s="35">
        <v>0</v>
      </c>
      <c r="BF174" s="35">
        <v>0</v>
      </c>
      <c r="BG174" s="35">
        <v>0</v>
      </c>
      <c r="BH174" s="35">
        <v>0</v>
      </c>
      <c r="BI174" s="35">
        <v>0</v>
      </c>
      <c r="BJ174" s="35">
        <v>0</v>
      </c>
      <c r="BK174" s="35">
        <v>0</v>
      </c>
      <c r="BL174" s="35">
        <v>0</v>
      </c>
      <c r="BM174" s="35">
        <v>0</v>
      </c>
      <c r="BN174" s="35">
        <v>0</v>
      </c>
      <c r="BO174" s="35">
        <v>0</v>
      </c>
      <c r="BP174" s="35">
        <v>0</v>
      </c>
      <c r="BQ174" s="35">
        <v>0</v>
      </c>
      <c r="BR174" s="35">
        <v>0</v>
      </c>
      <c r="BS174" s="35">
        <v>0</v>
      </c>
      <c r="BT174" s="35">
        <v>0</v>
      </c>
      <c r="BU174" s="35">
        <v>0</v>
      </c>
      <c r="BV174" s="35">
        <v>0</v>
      </c>
      <c r="BW174" s="35">
        <v>0</v>
      </c>
      <c r="BX174" s="35">
        <v>0</v>
      </c>
      <c r="BY174" s="35">
        <v>0</v>
      </c>
      <c r="BZ174" s="35">
        <v>0</v>
      </c>
      <c r="CA174" s="35">
        <v>0</v>
      </c>
      <c r="CB174" s="35">
        <v>0</v>
      </c>
      <c r="CC174" s="35">
        <v>0</v>
      </c>
      <c r="CD174" s="35">
        <v>0</v>
      </c>
      <c r="CE174" s="35">
        <v>0</v>
      </c>
      <c r="CF174" s="35">
        <v>0</v>
      </c>
      <c r="CG174" s="35">
        <v>0</v>
      </c>
      <c r="CH174" s="35">
        <v>0</v>
      </c>
      <c r="CI174" s="35">
        <v>0</v>
      </c>
      <c r="CJ174" s="35">
        <v>0</v>
      </c>
      <c r="CK174" s="35">
        <v>0</v>
      </c>
      <c r="CL174" s="35">
        <v>0</v>
      </c>
      <c r="CM174" s="35">
        <v>0</v>
      </c>
      <c r="CN174" s="35">
        <v>0</v>
      </c>
      <c r="CO174" s="35">
        <v>0</v>
      </c>
      <c r="CP174" s="35">
        <v>0</v>
      </c>
      <c r="CQ174" s="35" t="s">
        <v>193</v>
      </c>
      <c r="CR174" s="35" t="s">
        <v>193</v>
      </c>
      <c r="CS174" s="35" t="s">
        <v>193</v>
      </c>
      <c r="CT174" s="35" t="s">
        <v>193</v>
      </c>
      <c r="CU174" s="35" t="s">
        <v>193</v>
      </c>
      <c r="CV174" s="35" t="s">
        <v>193</v>
      </c>
      <c r="CW174" s="35">
        <v>0</v>
      </c>
      <c r="CX174" s="35">
        <v>0</v>
      </c>
      <c r="CY174" s="35">
        <v>0</v>
      </c>
      <c r="CZ174" s="35">
        <v>0</v>
      </c>
      <c r="DA174" s="35">
        <v>0</v>
      </c>
      <c r="DB174" s="35">
        <v>0</v>
      </c>
      <c r="DC174" s="35">
        <v>0</v>
      </c>
      <c r="DD174" s="35">
        <v>0</v>
      </c>
      <c r="DE174" s="35">
        <v>0</v>
      </c>
      <c r="DF174" s="35">
        <v>0</v>
      </c>
      <c r="DG174" s="35">
        <v>0</v>
      </c>
      <c r="DH174" s="35">
        <v>0</v>
      </c>
    </row>
    <row r="175" spans="1:112" ht="225">
      <c r="A175" s="25" t="s">
        <v>179</v>
      </c>
      <c r="B175" s="50" t="s">
        <v>291</v>
      </c>
      <c r="C175" s="51" t="s">
        <v>335</v>
      </c>
      <c r="D175" s="46" t="s">
        <v>336</v>
      </c>
      <c r="E175" s="35">
        <v>0</v>
      </c>
      <c r="F175" s="35">
        <v>0</v>
      </c>
      <c r="G175" s="35">
        <v>0</v>
      </c>
      <c r="H175" s="35">
        <v>0</v>
      </c>
      <c r="I175" s="35">
        <v>0</v>
      </c>
      <c r="J175" s="35">
        <v>0</v>
      </c>
      <c r="K175" s="35">
        <v>0</v>
      </c>
      <c r="L175" s="35">
        <v>0</v>
      </c>
      <c r="M175" s="35">
        <v>0</v>
      </c>
      <c r="N175" s="35">
        <v>0</v>
      </c>
      <c r="O175" s="35">
        <v>0</v>
      </c>
      <c r="P175" s="35">
        <v>0</v>
      </c>
      <c r="Q175" s="35">
        <v>0</v>
      </c>
      <c r="R175" s="35">
        <v>0</v>
      </c>
      <c r="S175" s="35">
        <v>0</v>
      </c>
      <c r="T175" s="35">
        <v>0</v>
      </c>
      <c r="U175" s="35">
        <v>0</v>
      </c>
      <c r="V175" s="35">
        <v>0</v>
      </c>
      <c r="W175" s="35">
        <v>0</v>
      </c>
      <c r="X175" s="35">
        <v>0</v>
      </c>
      <c r="Y175" s="35">
        <v>0</v>
      </c>
      <c r="Z175" s="35">
        <v>0</v>
      </c>
      <c r="AA175" s="35">
        <v>0</v>
      </c>
      <c r="AB175" s="35">
        <v>0</v>
      </c>
      <c r="AC175" s="35">
        <v>0</v>
      </c>
      <c r="AD175" s="35">
        <v>0</v>
      </c>
      <c r="AE175" s="35">
        <v>0</v>
      </c>
      <c r="AF175" s="35">
        <v>0</v>
      </c>
      <c r="AG175" s="35">
        <v>0</v>
      </c>
      <c r="AH175" s="35">
        <v>0</v>
      </c>
      <c r="AI175" s="35">
        <v>0</v>
      </c>
      <c r="AJ175" s="35">
        <v>0</v>
      </c>
      <c r="AK175" s="35">
        <v>0</v>
      </c>
      <c r="AL175" s="35">
        <v>0</v>
      </c>
      <c r="AM175" s="35" t="s">
        <v>193</v>
      </c>
      <c r="AN175" s="35" t="s">
        <v>193</v>
      </c>
      <c r="AO175" s="35" t="s">
        <v>193</v>
      </c>
      <c r="AP175" s="35" t="s">
        <v>193</v>
      </c>
      <c r="AQ175" s="35" t="s">
        <v>193</v>
      </c>
      <c r="AR175" s="35" t="s">
        <v>193</v>
      </c>
      <c r="AS175" s="35" t="s">
        <v>193</v>
      </c>
      <c r="AT175" s="35" t="s">
        <v>193</v>
      </c>
      <c r="AU175" s="35">
        <v>0</v>
      </c>
      <c r="AV175" s="35">
        <v>0</v>
      </c>
      <c r="AW175" s="35">
        <v>0</v>
      </c>
      <c r="AX175" s="35">
        <v>0</v>
      </c>
      <c r="AY175" s="35">
        <v>0</v>
      </c>
      <c r="AZ175" s="35">
        <v>0</v>
      </c>
      <c r="BA175" s="35">
        <v>0</v>
      </c>
      <c r="BB175" s="35">
        <v>0</v>
      </c>
      <c r="BC175" s="35">
        <v>0</v>
      </c>
      <c r="BD175" s="35">
        <v>0</v>
      </c>
      <c r="BE175" s="35">
        <v>0</v>
      </c>
      <c r="BF175" s="35">
        <v>0</v>
      </c>
      <c r="BG175" s="35">
        <v>0</v>
      </c>
      <c r="BH175" s="35">
        <v>0</v>
      </c>
      <c r="BI175" s="35">
        <v>0</v>
      </c>
      <c r="BJ175" s="35">
        <v>0</v>
      </c>
      <c r="BK175" s="35">
        <v>0</v>
      </c>
      <c r="BL175" s="35">
        <v>0</v>
      </c>
      <c r="BM175" s="35">
        <v>0</v>
      </c>
      <c r="BN175" s="35">
        <v>0</v>
      </c>
      <c r="BO175" s="35">
        <v>0</v>
      </c>
      <c r="BP175" s="35">
        <v>0</v>
      </c>
      <c r="BQ175" s="35">
        <v>0</v>
      </c>
      <c r="BR175" s="35">
        <v>0</v>
      </c>
      <c r="BS175" s="35">
        <v>0</v>
      </c>
      <c r="BT175" s="35">
        <v>0</v>
      </c>
      <c r="BU175" s="35">
        <v>0</v>
      </c>
      <c r="BV175" s="35">
        <v>0</v>
      </c>
      <c r="BW175" s="35">
        <v>0</v>
      </c>
      <c r="BX175" s="35">
        <v>0</v>
      </c>
      <c r="BY175" s="35">
        <v>0</v>
      </c>
      <c r="BZ175" s="35">
        <v>0</v>
      </c>
      <c r="CA175" s="35">
        <v>0</v>
      </c>
      <c r="CB175" s="35">
        <v>0</v>
      </c>
      <c r="CC175" s="35">
        <v>0</v>
      </c>
      <c r="CD175" s="35">
        <v>0</v>
      </c>
      <c r="CE175" s="35">
        <v>0</v>
      </c>
      <c r="CF175" s="35">
        <v>0</v>
      </c>
      <c r="CG175" s="35">
        <v>0</v>
      </c>
      <c r="CH175" s="35">
        <v>0</v>
      </c>
      <c r="CI175" s="35">
        <v>0</v>
      </c>
      <c r="CJ175" s="35">
        <v>0</v>
      </c>
      <c r="CK175" s="35">
        <v>0</v>
      </c>
      <c r="CL175" s="35">
        <v>0</v>
      </c>
      <c r="CM175" s="35">
        <v>0</v>
      </c>
      <c r="CN175" s="35">
        <v>0</v>
      </c>
      <c r="CO175" s="35">
        <v>0</v>
      </c>
      <c r="CP175" s="35">
        <v>0</v>
      </c>
      <c r="CQ175" s="35" t="s">
        <v>193</v>
      </c>
      <c r="CR175" s="35" t="s">
        <v>193</v>
      </c>
      <c r="CS175" s="35" t="s">
        <v>193</v>
      </c>
      <c r="CT175" s="35" t="s">
        <v>193</v>
      </c>
      <c r="CU175" s="35" t="s">
        <v>193</v>
      </c>
      <c r="CV175" s="35" t="s">
        <v>193</v>
      </c>
      <c r="CW175" s="35">
        <v>0</v>
      </c>
      <c r="CX175" s="35">
        <v>0</v>
      </c>
      <c r="CY175" s="35">
        <v>0</v>
      </c>
      <c r="CZ175" s="35">
        <v>0</v>
      </c>
      <c r="DA175" s="35">
        <v>0</v>
      </c>
      <c r="DB175" s="35">
        <v>0</v>
      </c>
      <c r="DC175" s="35">
        <v>0</v>
      </c>
      <c r="DD175" s="35">
        <v>0</v>
      </c>
      <c r="DE175" s="35">
        <v>0</v>
      </c>
      <c r="DF175" s="35">
        <v>0</v>
      </c>
      <c r="DG175" s="35">
        <v>0</v>
      </c>
      <c r="DH175" s="35">
        <v>0</v>
      </c>
    </row>
    <row r="176" spans="1:112" ht="131.25">
      <c r="A176" s="25" t="s">
        <v>179</v>
      </c>
      <c r="B176" s="50" t="s">
        <v>291</v>
      </c>
      <c r="C176" s="51" t="s">
        <v>337</v>
      </c>
      <c r="D176" s="46" t="s">
        <v>338</v>
      </c>
      <c r="E176" s="35">
        <v>0</v>
      </c>
      <c r="F176" s="35">
        <v>0</v>
      </c>
      <c r="G176" s="35">
        <v>0</v>
      </c>
      <c r="H176" s="35">
        <v>0</v>
      </c>
      <c r="I176" s="35">
        <v>0</v>
      </c>
      <c r="J176" s="35">
        <v>0</v>
      </c>
      <c r="K176" s="35">
        <v>0</v>
      </c>
      <c r="L176" s="35">
        <v>0</v>
      </c>
      <c r="M176" s="35">
        <v>0</v>
      </c>
      <c r="N176" s="35">
        <v>0</v>
      </c>
      <c r="O176" s="35">
        <v>0</v>
      </c>
      <c r="P176" s="35">
        <v>0</v>
      </c>
      <c r="Q176" s="35">
        <v>0</v>
      </c>
      <c r="R176" s="35">
        <v>0</v>
      </c>
      <c r="S176" s="35">
        <v>0</v>
      </c>
      <c r="T176" s="35">
        <v>0</v>
      </c>
      <c r="U176" s="35">
        <v>0</v>
      </c>
      <c r="V176" s="35">
        <v>0</v>
      </c>
      <c r="W176" s="35">
        <v>0</v>
      </c>
      <c r="X176" s="35">
        <v>0</v>
      </c>
      <c r="Y176" s="35">
        <v>0</v>
      </c>
      <c r="Z176" s="35">
        <v>0</v>
      </c>
      <c r="AA176" s="35">
        <v>0</v>
      </c>
      <c r="AB176" s="35">
        <v>0</v>
      </c>
      <c r="AC176" s="35">
        <v>0</v>
      </c>
      <c r="AD176" s="35">
        <v>0</v>
      </c>
      <c r="AE176" s="35">
        <v>0</v>
      </c>
      <c r="AF176" s="35">
        <v>0</v>
      </c>
      <c r="AG176" s="35">
        <v>0</v>
      </c>
      <c r="AH176" s="35">
        <v>0</v>
      </c>
      <c r="AI176" s="35">
        <v>0</v>
      </c>
      <c r="AJ176" s="35">
        <v>0</v>
      </c>
      <c r="AK176" s="35">
        <v>0</v>
      </c>
      <c r="AL176" s="35">
        <v>0</v>
      </c>
      <c r="AM176" s="35" t="s">
        <v>193</v>
      </c>
      <c r="AN176" s="35" t="s">
        <v>193</v>
      </c>
      <c r="AO176" s="35" t="s">
        <v>193</v>
      </c>
      <c r="AP176" s="35" t="s">
        <v>193</v>
      </c>
      <c r="AQ176" s="35" t="s">
        <v>193</v>
      </c>
      <c r="AR176" s="35" t="s">
        <v>193</v>
      </c>
      <c r="AS176" s="35" t="s">
        <v>193</v>
      </c>
      <c r="AT176" s="35" t="s">
        <v>193</v>
      </c>
      <c r="AU176" s="35">
        <v>0</v>
      </c>
      <c r="AV176" s="35">
        <v>0</v>
      </c>
      <c r="AW176" s="35">
        <v>0</v>
      </c>
      <c r="AX176" s="35">
        <v>0</v>
      </c>
      <c r="AY176" s="35">
        <v>0</v>
      </c>
      <c r="AZ176" s="35">
        <v>0</v>
      </c>
      <c r="BA176" s="35">
        <v>0</v>
      </c>
      <c r="BB176" s="35">
        <v>0</v>
      </c>
      <c r="BC176" s="35">
        <v>0</v>
      </c>
      <c r="BD176" s="35">
        <v>0</v>
      </c>
      <c r="BE176" s="35">
        <v>0</v>
      </c>
      <c r="BF176" s="35">
        <v>0</v>
      </c>
      <c r="BG176" s="35">
        <v>0</v>
      </c>
      <c r="BH176" s="35">
        <v>0</v>
      </c>
      <c r="BI176" s="35">
        <v>0</v>
      </c>
      <c r="BJ176" s="35">
        <v>0</v>
      </c>
      <c r="BK176" s="35">
        <v>0</v>
      </c>
      <c r="BL176" s="35">
        <v>0</v>
      </c>
      <c r="BM176" s="35">
        <v>0</v>
      </c>
      <c r="BN176" s="35">
        <v>0</v>
      </c>
      <c r="BO176" s="35">
        <v>0</v>
      </c>
      <c r="BP176" s="35">
        <v>0</v>
      </c>
      <c r="BQ176" s="35">
        <v>0</v>
      </c>
      <c r="BR176" s="35">
        <v>0</v>
      </c>
      <c r="BS176" s="35">
        <v>0</v>
      </c>
      <c r="BT176" s="35">
        <v>0</v>
      </c>
      <c r="BU176" s="35">
        <v>0</v>
      </c>
      <c r="BV176" s="35">
        <v>0</v>
      </c>
      <c r="BW176" s="35">
        <v>0</v>
      </c>
      <c r="BX176" s="35">
        <v>0</v>
      </c>
      <c r="BY176" s="35">
        <v>0</v>
      </c>
      <c r="BZ176" s="35">
        <v>0</v>
      </c>
      <c r="CA176" s="35">
        <v>0</v>
      </c>
      <c r="CB176" s="35">
        <v>0</v>
      </c>
      <c r="CC176" s="35">
        <v>0</v>
      </c>
      <c r="CD176" s="35">
        <v>0</v>
      </c>
      <c r="CE176" s="35">
        <v>0</v>
      </c>
      <c r="CF176" s="35">
        <v>0</v>
      </c>
      <c r="CG176" s="35">
        <v>0</v>
      </c>
      <c r="CH176" s="35">
        <v>0</v>
      </c>
      <c r="CI176" s="35">
        <v>0</v>
      </c>
      <c r="CJ176" s="35">
        <v>0</v>
      </c>
      <c r="CK176" s="35">
        <v>0</v>
      </c>
      <c r="CL176" s="35">
        <v>0</v>
      </c>
      <c r="CM176" s="35">
        <v>0</v>
      </c>
      <c r="CN176" s="35">
        <v>0</v>
      </c>
      <c r="CO176" s="35">
        <v>0</v>
      </c>
      <c r="CP176" s="35">
        <v>0</v>
      </c>
      <c r="CQ176" s="35" t="s">
        <v>193</v>
      </c>
      <c r="CR176" s="35" t="s">
        <v>193</v>
      </c>
      <c r="CS176" s="35" t="s">
        <v>193</v>
      </c>
      <c r="CT176" s="35" t="s">
        <v>193</v>
      </c>
      <c r="CU176" s="35" t="s">
        <v>193</v>
      </c>
      <c r="CV176" s="35" t="s">
        <v>193</v>
      </c>
      <c r="CW176" s="35">
        <v>0</v>
      </c>
      <c r="CX176" s="35">
        <v>0</v>
      </c>
      <c r="CY176" s="35">
        <v>0</v>
      </c>
      <c r="CZ176" s="35">
        <v>0</v>
      </c>
      <c r="DA176" s="35">
        <v>0</v>
      </c>
      <c r="DB176" s="35">
        <v>0</v>
      </c>
      <c r="DC176" s="35">
        <v>0</v>
      </c>
      <c r="DD176" s="35">
        <v>0</v>
      </c>
      <c r="DE176" s="35">
        <v>0</v>
      </c>
      <c r="DF176" s="35">
        <v>0</v>
      </c>
      <c r="DG176" s="35">
        <v>0</v>
      </c>
      <c r="DH176" s="35">
        <v>0</v>
      </c>
    </row>
    <row r="177" spans="1:112" ht="225">
      <c r="A177" s="25" t="s">
        <v>179</v>
      </c>
      <c r="B177" s="50" t="s">
        <v>291</v>
      </c>
      <c r="C177" s="51" t="s">
        <v>339</v>
      </c>
      <c r="D177" s="46" t="s">
        <v>340</v>
      </c>
      <c r="E177" s="35">
        <v>0</v>
      </c>
      <c r="F177" s="35">
        <v>0</v>
      </c>
      <c r="G177" s="35">
        <v>0</v>
      </c>
      <c r="H177" s="35">
        <v>0</v>
      </c>
      <c r="I177" s="35">
        <v>0</v>
      </c>
      <c r="J177" s="35">
        <v>0</v>
      </c>
      <c r="K177" s="35">
        <v>0</v>
      </c>
      <c r="L177" s="35">
        <v>0</v>
      </c>
      <c r="M177" s="35">
        <v>0</v>
      </c>
      <c r="N177" s="35">
        <v>0</v>
      </c>
      <c r="O177" s="35">
        <v>0</v>
      </c>
      <c r="P177" s="35">
        <v>0</v>
      </c>
      <c r="Q177" s="35">
        <v>0</v>
      </c>
      <c r="R177" s="35">
        <v>0</v>
      </c>
      <c r="S177" s="35">
        <v>0</v>
      </c>
      <c r="T177" s="35">
        <v>0</v>
      </c>
      <c r="U177" s="35">
        <v>0</v>
      </c>
      <c r="V177" s="35">
        <v>0</v>
      </c>
      <c r="W177" s="35">
        <v>0</v>
      </c>
      <c r="X177" s="35">
        <v>0</v>
      </c>
      <c r="Y177" s="35">
        <v>0</v>
      </c>
      <c r="Z177" s="35">
        <v>0</v>
      </c>
      <c r="AA177" s="35">
        <v>0</v>
      </c>
      <c r="AB177" s="35">
        <v>0</v>
      </c>
      <c r="AC177" s="35">
        <v>0</v>
      </c>
      <c r="AD177" s="35">
        <v>0</v>
      </c>
      <c r="AE177" s="35">
        <v>0</v>
      </c>
      <c r="AF177" s="35">
        <v>0</v>
      </c>
      <c r="AG177" s="35">
        <v>0</v>
      </c>
      <c r="AH177" s="35">
        <v>0</v>
      </c>
      <c r="AI177" s="35">
        <v>0</v>
      </c>
      <c r="AJ177" s="35">
        <v>0</v>
      </c>
      <c r="AK177" s="35">
        <v>0</v>
      </c>
      <c r="AL177" s="35">
        <v>0</v>
      </c>
      <c r="AM177" s="35" t="s">
        <v>193</v>
      </c>
      <c r="AN177" s="35" t="s">
        <v>193</v>
      </c>
      <c r="AO177" s="35" t="s">
        <v>193</v>
      </c>
      <c r="AP177" s="35" t="s">
        <v>193</v>
      </c>
      <c r="AQ177" s="35" t="s">
        <v>193</v>
      </c>
      <c r="AR177" s="35" t="s">
        <v>193</v>
      </c>
      <c r="AS177" s="35" t="s">
        <v>193</v>
      </c>
      <c r="AT177" s="35" t="s">
        <v>193</v>
      </c>
      <c r="AU177" s="35">
        <v>0</v>
      </c>
      <c r="AV177" s="35">
        <v>0</v>
      </c>
      <c r="AW177" s="35">
        <v>0</v>
      </c>
      <c r="AX177" s="35">
        <v>0</v>
      </c>
      <c r="AY177" s="35">
        <v>0</v>
      </c>
      <c r="AZ177" s="35">
        <v>0</v>
      </c>
      <c r="BA177" s="35">
        <v>0</v>
      </c>
      <c r="BB177" s="35">
        <v>0</v>
      </c>
      <c r="BC177" s="35">
        <v>0</v>
      </c>
      <c r="BD177" s="35">
        <v>0</v>
      </c>
      <c r="BE177" s="35">
        <v>0</v>
      </c>
      <c r="BF177" s="35">
        <v>0</v>
      </c>
      <c r="BG177" s="35">
        <v>0</v>
      </c>
      <c r="BH177" s="35">
        <v>0</v>
      </c>
      <c r="BI177" s="35">
        <v>0</v>
      </c>
      <c r="BJ177" s="35">
        <v>0</v>
      </c>
      <c r="BK177" s="35">
        <v>0</v>
      </c>
      <c r="BL177" s="35">
        <v>0</v>
      </c>
      <c r="BM177" s="35">
        <v>0</v>
      </c>
      <c r="BN177" s="35">
        <v>0</v>
      </c>
      <c r="BO177" s="35">
        <v>0</v>
      </c>
      <c r="BP177" s="35">
        <v>0</v>
      </c>
      <c r="BQ177" s="35">
        <v>0</v>
      </c>
      <c r="BR177" s="35">
        <v>0</v>
      </c>
      <c r="BS177" s="35">
        <v>0</v>
      </c>
      <c r="BT177" s="35">
        <v>0</v>
      </c>
      <c r="BU177" s="35">
        <v>0</v>
      </c>
      <c r="BV177" s="35">
        <v>0</v>
      </c>
      <c r="BW177" s="35">
        <v>0</v>
      </c>
      <c r="BX177" s="35">
        <v>0</v>
      </c>
      <c r="BY177" s="35">
        <v>0</v>
      </c>
      <c r="BZ177" s="35">
        <v>0</v>
      </c>
      <c r="CA177" s="35">
        <v>0</v>
      </c>
      <c r="CB177" s="35">
        <v>0</v>
      </c>
      <c r="CC177" s="35">
        <v>0</v>
      </c>
      <c r="CD177" s="35">
        <v>0</v>
      </c>
      <c r="CE177" s="35">
        <v>0</v>
      </c>
      <c r="CF177" s="35">
        <v>0</v>
      </c>
      <c r="CG177" s="35">
        <v>0</v>
      </c>
      <c r="CH177" s="35">
        <v>0</v>
      </c>
      <c r="CI177" s="35">
        <v>0</v>
      </c>
      <c r="CJ177" s="35">
        <v>0</v>
      </c>
      <c r="CK177" s="35">
        <v>0</v>
      </c>
      <c r="CL177" s="35">
        <v>0</v>
      </c>
      <c r="CM177" s="35">
        <v>0</v>
      </c>
      <c r="CN177" s="35">
        <v>0</v>
      </c>
      <c r="CO177" s="35">
        <v>0</v>
      </c>
      <c r="CP177" s="35">
        <v>0</v>
      </c>
      <c r="CQ177" s="35" t="s">
        <v>193</v>
      </c>
      <c r="CR177" s="35" t="s">
        <v>193</v>
      </c>
      <c r="CS177" s="35" t="s">
        <v>193</v>
      </c>
      <c r="CT177" s="35" t="s">
        <v>193</v>
      </c>
      <c r="CU177" s="35" t="s">
        <v>193</v>
      </c>
      <c r="CV177" s="35" t="s">
        <v>193</v>
      </c>
      <c r="CW177" s="35">
        <v>0</v>
      </c>
      <c r="CX177" s="35">
        <v>0</v>
      </c>
      <c r="CY177" s="35">
        <v>0</v>
      </c>
      <c r="CZ177" s="35">
        <v>0</v>
      </c>
      <c r="DA177" s="35">
        <v>0</v>
      </c>
      <c r="DB177" s="35">
        <v>0</v>
      </c>
      <c r="DC177" s="35">
        <v>0</v>
      </c>
      <c r="DD177" s="35">
        <v>0</v>
      </c>
      <c r="DE177" s="35">
        <v>0</v>
      </c>
      <c r="DF177" s="35">
        <v>0</v>
      </c>
      <c r="DG177" s="35">
        <v>0</v>
      </c>
      <c r="DH177" s="35">
        <v>0</v>
      </c>
    </row>
    <row r="178" spans="1:112" ht="187.5">
      <c r="A178" s="25" t="s">
        <v>179</v>
      </c>
      <c r="B178" s="50" t="s">
        <v>291</v>
      </c>
      <c r="C178" s="51" t="s">
        <v>341</v>
      </c>
      <c r="D178" s="46" t="s">
        <v>342</v>
      </c>
      <c r="E178" s="35">
        <v>0</v>
      </c>
      <c r="F178" s="35">
        <v>0</v>
      </c>
      <c r="G178" s="35">
        <v>0</v>
      </c>
      <c r="H178" s="35">
        <v>0</v>
      </c>
      <c r="I178" s="35">
        <v>0</v>
      </c>
      <c r="J178" s="35">
        <v>0</v>
      </c>
      <c r="K178" s="35">
        <v>0</v>
      </c>
      <c r="L178" s="35">
        <v>0</v>
      </c>
      <c r="M178" s="35">
        <v>0</v>
      </c>
      <c r="N178" s="35">
        <v>0</v>
      </c>
      <c r="O178" s="35">
        <v>0</v>
      </c>
      <c r="P178" s="35">
        <v>0</v>
      </c>
      <c r="Q178" s="35">
        <v>0</v>
      </c>
      <c r="R178" s="35">
        <v>0</v>
      </c>
      <c r="S178" s="35">
        <v>0</v>
      </c>
      <c r="T178" s="35">
        <v>0</v>
      </c>
      <c r="U178" s="35">
        <v>0</v>
      </c>
      <c r="V178" s="35">
        <v>0</v>
      </c>
      <c r="W178" s="35">
        <v>0</v>
      </c>
      <c r="X178" s="35">
        <v>0</v>
      </c>
      <c r="Y178" s="35">
        <v>0</v>
      </c>
      <c r="Z178" s="35">
        <v>0</v>
      </c>
      <c r="AA178" s="35">
        <v>0</v>
      </c>
      <c r="AB178" s="35">
        <v>0</v>
      </c>
      <c r="AC178" s="35">
        <v>0</v>
      </c>
      <c r="AD178" s="35">
        <v>0</v>
      </c>
      <c r="AE178" s="35">
        <v>0</v>
      </c>
      <c r="AF178" s="35">
        <v>0</v>
      </c>
      <c r="AG178" s="35">
        <v>0</v>
      </c>
      <c r="AH178" s="35">
        <v>0</v>
      </c>
      <c r="AI178" s="35">
        <v>0</v>
      </c>
      <c r="AJ178" s="35">
        <v>0</v>
      </c>
      <c r="AK178" s="35">
        <v>0</v>
      </c>
      <c r="AL178" s="35">
        <v>0</v>
      </c>
      <c r="AM178" s="35" t="s">
        <v>193</v>
      </c>
      <c r="AN178" s="35" t="s">
        <v>193</v>
      </c>
      <c r="AO178" s="35" t="s">
        <v>193</v>
      </c>
      <c r="AP178" s="35" t="s">
        <v>193</v>
      </c>
      <c r="AQ178" s="35" t="s">
        <v>193</v>
      </c>
      <c r="AR178" s="35" t="s">
        <v>193</v>
      </c>
      <c r="AS178" s="35" t="s">
        <v>193</v>
      </c>
      <c r="AT178" s="35" t="s">
        <v>193</v>
      </c>
      <c r="AU178" s="35">
        <v>0</v>
      </c>
      <c r="AV178" s="35">
        <v>0</v>
      </c>
      <c r="AW178" s="35">
        <v>0</v>
      </c>
      <c r="AX178" s="35">
        <v>0</v>
      </c>
      <c r="AY178" s="35">
        <v>0</v>
      </c>
      <c r="AZ178" s="35">
        <v>0</v>
      </c>
      <c r="BA178" s="35">
        <v>0</v>
      </c>
      <c r="BB178" s="35">
        <v>0</v>
      </c>
      <c r="BC178" s="35">
        <v>0</v>
      </c>
      <c r="BD178" s="35">
        <v>0</v>
      </c>
      <c r="BE178" s="35">
        <v>0</v>
      </c>
      <c r="BF178" s="35">
        <v>0</v>
      </c>
      <c r="BG178" s="35">
        <v>0</v>
      </c>
      <c r="BH178" s="35">
        <v>0</v>
      </c>
      <c r="BI178" s="35">
        <v>0</v>
      </c>
      <c r="BJ178" s="35">
        <v>0</v>
      </c>
      <c r="BK178" s="35">
        <v>0</v>
      </c>
      <c r="BL178" s="35">
        <v>0</v>
      </c>
      <c r="BM178" s="35">
        <v>0</v>
      </c>
      <c r="BN178" s="35">
        <v>0</v>
      </c>
      <c r="BO178" s="35">
        <v>0</v>
      </c>
      <c r="BP178" s="35">
        <v>0</v>
      </c>
      <c r="BQ178" s="35">
        <v>0</v>
      </c>
      <c r="BR178" s="35">
        <v>0</v>
      </c>
      <c r="BS178" s="35">
        <v>0</v>
      </c>
      <c r="BT178" s="35">
        <v>0</v>
      </c>
      <c r="BU178" s="35">
        <v>0</v>
      </c>
      <c r="BV178" s="35">
        <v>0</v>
      </c>
      <c r="BW178" s="35">
        <v>0</v>
      </c>
      <c r="BX178" s="35">
        <v>0</v>
      </c>
      <c r="BY178" s="35">
        <v>0</v>
      </c>
      <c r="BZ178" s="35">
        <v>0</v>
      </c>
      <c r="CA178" s="35">
        <v>0</v>
      </c>
      <c r="CB178" s="35">
        <v>0</v>
      </c>
      <c r="CC178" s="35">
        <v>0</v>
      </c>
      <c r="CD178" s="35">
        <v>0</v>
      </c>
      <c r="CE178" s="35">
        <v>0</v>
      </c>
      <c r="CF178" s="35">
        <v>0</v>
      </c>
      <c r="CG178" s="35">
        <v>0</v>
      </c>
      <c r="CH178" s="35">
        <v>0</v>
      </c>
      <c r="CI178" s="35">
        <v>0</v>
      </c>
      <c r="CJ178" s="35">
        <v>0</v>
      </c>
      <c r="CK178" s="35">
        <v>0</v>
      </c>
      <c r="CL178" s="35">
        <v>0</v>
      </c>
      <c r="CM178" s="35">
        <v>0</v>
      </c>
      <c r="CN178" s="35">
        <v>0</v>
      </c>
      <c r="CO178" s="35">
        <v>0</v>
      </c>
      <c r="CP178" s="35">
        <v>0</v>
      </c>
      <c r="CQ178" s="35" t="s">
        <v>193</v>
      </c>
      <c r="CR178" s="35" t="s">
        <v>193</v>
      </c>
      <c r="CS178" s="35" t="s">
        <v>193</v>
      </c>
      <c r="CT178" s="35" t="s">
        <v>193</v>
      </c>
      <c r="CU178" s="35" t="s">
        <v>193</v>
      </c>
      <c r="CV178" s="35" t="s">
        <v>193</v>
      </c>
      <c r="CW178" s="35">
        <v>0</v>
      </c>
      <c r="CX178" s="35">
        <v>0</v>
      </c>
      <c r="CY178" s="35">
        <v>0</v>
      </c>
      <c r="CZ178" s="35">
        <v>0</v>
      </c>
      <c r="DA178" s="35">
        <v>0</v>
      </c>
      <c r="DB178" s="35">
        <v>0</v>
      </c>
      <c r="DC178" s="35">
        <v>0</v>
      </c>
      <c r="DD178" s="35">
        <v>0</v>
      </c>
      <c r="DE178" s="35">
        <v>0</v>
      </c>
      <c r="DF178" s="35">
        <v>0</v>
      </c>
      <c r="DG178" s="35">
        <v>0</v>
      </c>
      <c r="DH178" s="35">
        <v>0</v>
      </c>
    </row>
    <row r="179" spans="1:112" ht="75">
      <c r="A179" s="25" t="s">
        <v>179</v>
      </c>
      <c r="B179" s="33" t="s">
        <v>291</v>
      </c>
      <c r="C179" s="42" t="s">
        <v>343</v>
      </c>
      <c r="D179" s="35" t="s">
        <v>344</v>
      </c>
      <c r="E179" s="35">
        <v>0</v>
      </c>
      <c r="F179" s="35">
        <v>0</v>
      </c>
      <c r="G179" s="35">
        <v>0</v>
      </c>
      <c r="H179" s="35">
        <v>0</v>
      </c>
      <c r="I179" s="35">
        <v>0</v>
      </c>
      <c r="J179" s="35">
        <v>0</v>
      </c>
      <c r="K179" s="35">
        <v>0</v>
      </c>
      <c r="L179" s="35">
        <v>0</v>
      </c>
      <c r="M179" s="35">
        <v>0</v>
      </c>
      <c r="N179" s="35">
        <v>0</v>
      </c>
      <c r="O179" s="35">
        <v>0</v>
      </c>
      <c r="P179" s="35">
        <v>0</v>
      </c>
      <c r="Q179" s="35">
        <v>0</v>
      </c>
      <c r="R179" s="35">
        <v>0</v>
      </c>
      <c r="S179" s="35">
        <v>0</v>
      </c>
      <c r="T179" s="35">
        <v>0</v>
      </c>
      <c r="U179" s="35">
        <v>0</v>
      </c>
      <c r="V179" s="35">
        <v>0</v>
      </c>
      <c r="W179" s="35">
        <v>0</v>
      </c>
      <c r="X179" s="35">
        <v>0</v>
      </c>
      <c r="Y179" s="35">
        <v>0</v>
      </c>
      <c r="Z179" s="35">
        <v>0</v>
      </c>
      <c r="AA179" s="35">
        <v>0</v>
      </c>
      <c r="AB179" s="35">
        <v>0</v>
      </c>
      <c r="AC179" s="35">
        <v>0</v>
      </c>
      <c r="AD179" s="35">
        <v>0</v>
      </c>
      <c r="AE179" s="35">
        <v>0</v>
      </c>
      <c r="AF179" s="35">
        <v>0</v>
      </c>
      <c r="AG179" s="35">
        <v>0</v>
      </c>
      <c r="AH179" s="35">
        <v>0</v>
      </c>
      <c r="AI179" s="35">
        <v>0</v>
      </c>
      <c r="AJ179" s="35">
        <v>0</v>
      </c>
      <c r="AK179" s="35">
        <v>0</v>
      </c>
      <c r="AL179" s="35">
        <v>0</v>
      </c>
      <c r="AM179" s="35" t="s">
        <v>193</v>
      </c>
      <c r="AN179" s="35" t="s">
        <v>193</v>
      </c>
      <c r="AO179" s="35" t="s">
        <v>193</v>
      </c>
      <c r="AP179" s="35" t="s">
        <v>193</v>
      </c>
      <c r="AQ179" s="35" t="s">
        <v>193</v>
      </c>
      <c r="AR179" s="35" t="s">
        <v>193</v>
      </c>
      <c r="AS179" s="35" t="s">
        <v>193</v>
      </c>
      <c r="AT179" s="35" t="s">
        <v>193</v>
      </c>
      <c r="AU179" s="35">
        <v>0</v>
      </c>
      <c r="AV179" s="35">
        <v>0</v>
      </c>
      <c r="AW179" s="35">
        <v>0</v>
      </c>
      <c r="AX179" s="35">
        <v>0</v>
      </c>
      <c r="AY179" s="35">
        <v>0</v>
      </c>
      <c r="AZ179" s="35">
        <v>0</v>
      </c>
      <c r="BA179" s="35">
        <v>0</v>
      </c>
      <c r="BB179" s="35">
        <v>0</v>
      </c>
      <c r="BC179" s="35">
        <v>0</v>
      </c>
      <c r="BD179" s="35">
        <v>0</v>
      </c>
      <c r="BE179" s="35">
        <v>0</v>
      </c>
      <c r="BF179" s="35">
        <v>0</v>
      </c>
      <c r="BG179" s="35">
        <v>0</v>
      </c>
      <c r="BH179" s="35">
        <v>0</v>
      </c>
      <c r="BI179" s="35">
        <v>0</v>
      </c>
      <c r="BJ179" s="35">
        <v>0</v>
      </c>
      <c r="BK179" s="35">
        <v>0</v>
      </c>
      <c r="BL179" s="35">
        <v>0</v>
      </c>
      <c r="BM179" s="35">
        <v>0</v>
      </c>
      <c r="BN179" s="35">
        <v>0</v>
      </c>
      <c r="BO179" s="35">
        <v>0</v>
      </c>
      <c r="BP179" s="35">
        <v>0</v>
      </c>
      <c r="BQ179" s="35">
        <v>0</v>
      </c>
      <c r="BR179" s="35">
        <v>0</v>
      </c>
      <c r="BS179" s="35">
        <v>0</v>
      </c>
      <c r="BT179" s="35">
        <v>0</v>
      </c>
      <c r="BU179" s="35">
        <v>0</v>
      </c>
      <c r="BV179" s="35">
        <v>0</v>
      </c>
      <c r="BW179" s="35">
        <v>0</v>
      </c>
      <c r="BX179" s="35">
        <v>0</v>
      </c>
      <c r="BY179" s="35">
        <v>0</v>
      </c>
      <c r="BZ179" s="35">
        <v>0</v>
      </c>
      <c r="CA179" s="35">
        <v>0</v>
      </c>
      <c r="CB179" s="35">
        <v>0</v>
      </c>
      <c r="CC179" s="35">
        <f>'7'!BU111</f>
        <v>0</v>
      </c>
      <c r="CD179" s="35">
        <v>0</v>
      </c>
      <c r="CE179" s="35">
        <v>0</v>
      </c>
      <c r="CF179" s="35">
        <v>0</v>
      </c>
      <c r="CG179" s="35">
        <v>0</v>
      </c>
      <c r="CH179" s="35">
        <v>0</v>
      </c>
      <c r="CI179" s="35">
        <v>0</v>
      </c>
      <c r="CJ179" s="35">
        <v>0</v>
      </c>
      <c r="CK179" s="35">
        <v>0</v>
      </c>
      <c r="CL179" s="35">
        <v>0</v>
      </c>
      <c r="CM179" s="35">
        <v>0</v>
      </c>
      <c r="CN179" s="35">
        <v>0</v>
      </c>
      <c r="CO179" s="35">
        <v>0</v>
      </c>
      <c r="CP179" s="35">
        <v>0</v>
      </c>
      <c r="CQ179" s="35" t="s">
        <v>193</v>
      </c>
      <c r="CR179" s="35" t="s">
        <v>193</v>
      </c>
      <c r="CS179" s="35" t="s">
        <v>193</v>
      </c>
      <c r="CT179" s="35" t="s">
        <v>193</v>
      </c>
      <c r="CU179" s="35" t="s">
        <v>193</v>
      </c>
      <c r="CV179" s="35" t="s">
        <v>193</v>
      </c>
      <c r="CW179" s="35">
        <v>0</v>
      </c>
      <c r="CX179" s="35">
        <v>0</v>
      </c>
      <c r="CY179" s="35">
        <v>0</v>
      </c>
      <c r="CZ179" s="35">
        <v>0</v>
      </c>
      <c r="DA179" s="35">
        <v>0</v>
      </c>
      <c r="DB179" s="35">
        <v>0</v>
      </c>
      <c r="DC179" s="35">
        <v>0</v>
      </c>
      <c r="DD179" s="35">
        <v>0</v>
      </c>
      <c r="DE179" s="35">
        <v>0</v>
      </c>
      <c r="DF179" s="35">
        <v>0</v>
      </c>
      <c r="DG179" s="35">
        <v>0</v>
      </c>
      <c r="DH179" s="35">
        <v>0</v>
      </c>
    </row>
    <row r="180" spans="1:112" ht="93.75">
      <c r="A180" s="25" t="s">
        <v>179</v>
      </c>
      <c r="B180" s="33" t="s">
        <v>291</v>
      </c>
      <c r="C180" s="42" t="s">
        <v>345</v>
      </c>
      <c r="D180" s="35" t="s">
        <v>346</v>
      </c>
      <c r="E180" s="35">
        <v>0</v>
      </c>
      <c r="F180" s="35">
        <v>0</v>
      </c>
      <c r="G180" s="35">
        <v>0</v>
      </c>
      <c r="H180" s="35">
        <v>0</v>
      </c>
      <c r="I180" s="35">
        <v>0</v>
      </c>
      <c r="J180" s="35">
        <v>0</v>
      </c>
      <c r="K180" s="35">
        <v>0</v>
      </c>
      <c r="L180" s="35">
        <v>0</v>
      </c>
      <c r="M180" s="35">
        <v>0</v>
      </c>
      <c r="N180" s="35">
        <v>0</v>
      </c>
      <c r="O180" s="35">
        <v>0</v>
      </c>
      <c r="P180" s="35">
        <v>0</v>
      </c>
      <c r="Q180" s="35">
        <v>0</v>
      </c>
      <c r="R180" s="35">
        <v>0</v>
      </c>
      <c r="S180" s="35">
        <v>0</v>
      </c>
      <c r="T180" s="35">
        <v>0</v>
      </c>
      <c r="U180" s="35">
        <v>0</v>
      </c>
      <c r="V180" s="35">
        <v>0</v>
      </c>
      <c r="W180" s="35">
        <f>'7'!BW112</f>
        <v>0</v>
      </c>
      <c r="X180" s="35">
        <v>0</v>
      </c>
      <c r="Y180" s="35">
        <v>0</v>
      </c>
      <c r="Z180" s="35">
        <v>0</v>
      </c>
      <c r="AA180" s="35">
        <v>0</v>
      </c>
      <c r="AB180" s="35">
        <v>0</v>
      </c>
      <c r="AC180" s="35">
        <v>0</v>
      </c>
      <c r="AD180" s="35">
        <v>0</v>
      </c>
      <c r="AE180" s="35">
        <v>0</v>
      </c>
      <c r="AF180" s="35">
        <v>0</v>
      </c>
      <c r="AG180" s="35">
        <v>0</v>
      </c>
      <c r="AH180" s="35">
        <v>0</v>
      </c>
      <c r="AI180" s="35">
        <v>0</v>
      </c>
      <c r="AJ180" s="35">
        <v>0</v>
      </c>
      <c r="AK180" s="35">
        <v>0</v>
      </c>
      <c r="AL180" s="35">
        <v>0</v>
      </c>
      <c r="AM180" s="35" t="s">
        <v>193</v>
      </c>
      <c r="AN180" s="35" t="s">
        <v>193</v>
      </c>
      <c r="AO180" s="35" t="s">
        <v>193</v>
      </c>
      <c r="AP180" s="35" t="s">
        <v>193</v>
      </c>
      <c r="AQ180" s="35" t="s">
        <v>193</v>
      </c>
      <c r="AR180" s="35" t="s">
        <v>193</v>
      </c>
      <c r="AS180" s="35" t="s">
        <v>193</v>
      </c>
      <c r="AT180" s="35" t="s">
        <v>193</v>
      </c>
      <c r="AU180" s="35">
        <v>0</v>
      </c>
      <c r="AV180" s="35">
        <v>0</v>
      </c>
      <c r="AW180" s="35">
        <v>0</v>
      </c>
      <c r="AX180" s="35">
        <v>0</v>
      </c>
      <c r="AY180" s="35">
        <v>0</v>
      </c>
      <c r="AZ180" s="35">
        <v>0</v>
      </c>
      <c r="BA180" s="35">
        <v>0</v>
      </c>
      <c r="BB180" s="35">
        <v>0</v>
      </c>
      <c r="BC180" s="35">
        <v>0</v>
      </c>
      <c r="BD180" s="35">
        <v>0</v>
      </c>
      <c r="BE180" s="35">
        <v>0</v>
      </c>
      <c r="BF180" s="35">
        <v>0</v>
      </c>
      <c r="BG180" s="35">
        <v>0</v>
      </c>
      <c r="BH180" s="35">
        <v>0</v>
      </c>
      <c r="BI180" s="35">
        <v>0</v>
      </c>
      <c r="BJ180" s="35">
        <v>0</v>
      </c>
      <c r="BK180" s="35">
        <v>0</v>
      </c>
      <c r="BL180" s="35">
        <v>0</v>
      </c>
      <c r="BM180" s="35">
        <v>0</v>
      </c>
      <c r="BN180" s="35">
        <v>0</v>
      </c>
      <c r="BO180" s="35">
        <v>0</v>
      </c>
      <c r="BP180" s="35">
        <v>0</v>
      </c>
      <c r="BQ180" s="35">
        <v>0</v>
      </c>
      <c r="BR180" s="35">
        <v>0</v>
      </c>
      <c r="BS180" s="35">
        <f>'7'!CK112</f>
        <v>0</v>
      </c>
      <c r="BT180" s="35">
        <v>0</v>
      </c>
      <c r="BU180" s="35">
        <v>0</v>
      </c>
      <c r="BV180" s="35">
        <v>0</v>
      </c>
      <c r="BW180" s="35">
        <v>0</v>
      </c>
      <c r="BX180" s="35">
        <v>0</v>
      </c>
      <c r="BY180" s="35">
        <v>0</v>
      </c>
      <c r="BZ180" s="35">
        <v>0</v>
      </c>
      <c r="CA180" s="35">
        <v>0</v>
      </c>
      <c r="CB180" s="35">
        <v>0</v>
      </c>
      <c r="CC180" s="35">
        <v>0</v>
      </c>
      <c r="CD180" s="35">
        <v>0</v>
      </c>
      <c r="CE180" s="35">
        <v>0</v>
      </c>
      <c r="CF180" s="35">
        <v>0</v>
      </c>
      <c r="CG180" s="35">
        <v>0</v>
      </c>
      <c r="CH180" s="35">
        <v>0</v>
      </c>
      <c r="CI180" s="35">
        <v>0</v>
      </c>
      <c r="CJ180" s="35">
        <v>0</v>
      </c>
      <c r="CK180" s="35">
        <v>0</v>
      </c>
      <c r="CL180" s="35">
        <v>0</v>
      </c>
      <c r="CM180" s="35">
        <v>0</v>
      </c>
      <c r="CN180" s="35">
        <v>0</v>
      </c>
      <c r="CO180" s="35">
        <v>0</v>
      </c>
      <c r="CP180" s="35">
        <v>0</v>
      </c>
      <c r="CQ180" s="35" t="s">
        <v>193</v>
      </c>
      <c r="CR180" s="35" t="s">
        <v>193</v>
      </c>
      <c r="CS180" s="35" t="s">
        <v>193</v>
      </c>
      <c r="CT180" s="35" t="s">
        <v>193</v>
      </c>
      <c r="CU180" s="35" t="s">
        <v>193</v>
      </c>
      <c r="CV180" s="35" t="s">
        <v>193</v>
      </c>
      <c r="CW180" s="35">
        <v>0</v>
      </c>
      <c r="CX180" s="35">
        <v>0</v>
      </c>
      <c r="CY180" s="35">
        <v>0</v>
      </c>
      <c r="CZ180" s="35">
        <v>0</v>
      </c>
      <c r="DA180" s="35">
        <v>0</v>
      </c>
      <c r="DB180" s="35">
        <v>0</v>
      </c>
      <c r="DC180" s="35">
        <v>0</v>
      </c>
      <c r="DD180" s="35">
        <v>0</v>
      </c>
      <c r="DE180" s="35">
        <v>0</v>
      </c>
      <c r="DF180" s="35">
        <v>0</v>
      </c>
      <c r="DG180" s="35">
        <v>0</v>
      </c>
      <c r="DH180" s="35">
        <v>0</v>
      </c>
    </row>
    <row r="181" spans="1:112" ht="75">
      <c r="A181" s="25" t="s">
        <v>179</v>
      </c>
      <c r="B181" s="33" t="s">
        <v>291</v>
      </c>
      <c r="C181" s="42" t="s">
        <v>347</v>
      </c>
      <c r="D181" s="35" t="s">
        <v>348</v>
      </c>
      <c r="E181" s="35">
        <v>0</v>
      </c>
      <c r="F181" s="35">
        <v>0</v>
      </c>
      <c r="G181" s="35">
        <v>0</v>
      </c>
      <c r="H181" s="35">
        <v>0</v>
      </c>
      <c r="I181" s="35">
        <v>0</v>
      </c>
      <c r="J181" s="35">
        <v>0</v>
      </c>
      <c r="K181" s="35">
        <v>0</v>
      </c>
      <c r="L181" s="35">
        <v>0</v>
      </c>
      <c r="M181" s="35">
        <v>0</v>
      </c>
      <c r="N181" s="35">
        <v>0</v>
      </c>
      <c r="O181" s="35">
        <v>0</v>
      </c>
      <c r="P181" s="35">
        <v>0</v>
      </c>
      <c r="Q181" s="35">
        <v>0</v>
      </c>
      <c r="R181" s="35">
        <v>0</v>
      </c>
      <c r="S181" s="35">
        <v>0</v>
      </c>
      <c r="T181" s="35">
        <v>0</v>
      </c>
      <c r="U181" s="35">
        <v>0</v>
      </c>
      <c r="V181" s="35">
        <v>0</v>
      </c>
      <c r="W181" s="35">
        <v>0</v>
      </c>
      <c r="X181" s="35">
        <v>0</v>
      </c>
      <c r="Y181" s="35">
        <v>0</v>
      </c>
      <c r="Z181" s="35">
        <v>0</v>
      </c>
      <c r="AA181" s="35">
        <v>0</v>
      </c>
      <c r="AB181" s="35">
        <v>0</v>
      </c>
      <c r="AC181" s="35">
        <v>0</v>
      </c>
      <c r="AD181" s="35">
        <v>0</v>
      </c>
      <c r="AE181" s="35">
        <v>0</v>
      </c>
      <c r="AF181" s="35">
        <v>0</v>
      </c>
      <c r="AG181" s="35">
        <v>0</v>
      </c>
      <c r="AH181" s="35">
        <v>0</v>
      </c>
      <c r="AI181" s="35">
        <v>0</v>
      </c>
      <c r="AJ181" s="35">
        <v>0</v>
      </c>
      <c r="AK181" s="35">
        <v>0</v>
      </c>
      <c r="AL181" s="35">
        <v>0</v>
      </c>
      <c r="AM181" s="35" t="s">
        <v>193</v>
      </c>
      <c r="AN181" s="35" t="s">
        <v>193</v>
      </c>
      <c r="AO181" s="35" t="s">
        <v>193</v>
      </c>
      <c r="AP181" s="35" t="s">
        <v>193</v>
      </c>
      <c r="AQ181" s="35" t="s">
        <v>193</v>
      </c>
      <c r="AR181" s="35" t="s">
        <v>193</v>
      </c>
      <c r="AS181" s="35" t="s">
        <v>193</v>
      </c>
      <c r="AT181" s="35" t="s">
        <v>193</v>
      </c>
      <c r="AU181" s="35">
        <v>0</v>
      </c>
      <c r="AV181" s="35">
        <v>0</v>
      </c>
      <c r="AW181" s="35">
        <v>0</v>
      </c>
      <c r="AX181" s="35">
        <v>0</v>
      </c>
      <c r="AY181" s="35">
        <v>0</v>
      </c>
      <c r="AZ181" s="35">
        <v>0</v>
      </c>
      <c r="BA181" s="35">
        <v>0</v>
      </c>
      <c r="BB181" s="35">
        <v>0</v>
      </c>
      <c r="BC181" s="35">
        <v>0</v>
      </c>
      <c r="BD181" s="35">
        <v>0</v>
      </c>
      <c r="BE181" s="35">
        <v>0</v>
      </c>
      <c r="BF181" s="35">
        <v>0</v>
      </c>
      <c r="BG181" s="35">
        <v>0</v>
      </c>
      <c r="BH181" s="35">
        <v>0</v>
      </c>
      <c r="BI181" s="35">
        <v>0</v>
      </c>
      <c r="BJ181" s="35">
        <v>0</v>
      </c>
      <c r="BK181" s="35">
        <v>0</v>
      </c>
      <c r="BL181" s="35">
        <v>0</v>
      </c>
      <c r="BM181" s="35">
        <v>0</v>
      </c>
      <c r="BN181" s="35">
        <v>0</v>
      </c>
      <c r="BO181" s="35">
        <v>0</v>
      </c>
      <c r="BP181" s="35">
        <v>0</v>
      </c>
      <c r="BQ181" s="35">
        <v>0</v>
      </c>
      <c r="BR181" s="35">
        <v>0</v>
      </c>
      <c r="BS181" s="35">
        <v>0</v>
      </c>
      <c r="BT181" s="35">
        <v>0</v>
      </c>
      <c r="BU181" s="35">
        <v>0</v>
      </c>
      <c r="BV181" s="35">
        <v>0</v>
      </c>
      <c r="BW181" s="35">
        <v>0</v>
      </c>
      <c r="BX181" s="35">
        <v>0</v>
      </c>
      <c r="BY181" s="35">
        <v>0</v>
      </c>
      <c r="BZ181" s="35">
        <v>0</v>
      </c>
      <c r="CA181" s="35">
        <v>0</v>
      </c>
      <c r="CB181" s="35">
        <v>0</v>
      </c>
      <c r="CC181" s="35">
        <v>0</v>
      </c>
      <c r="CD181" s="35">
        <v>0</v>
      </c>
      <c r="CE181" s="35">
        <v>0</v>
      </c>
      <c r="CF181" s="35">
        <v>0</v>
      </c>
      <c r="CG181" s="35">
        <v>0</v>
      </c>
      <c r="CH181" s="35">
        <v>0</v>
      </c>
      <c r="CI181" s="35">
        <v>0</v>
      </c>
      <c r="CJ181" s="35">
        <v>0</v>
      </c>
      <c r="CK181" s="35">
        <v>0</v>
      </c>
      <c r="CL181" s="35">
        <v>0</v>
      </c>
      <c r="CM181" s="35">
        <v>0</v>
      </c>
      <c r="CN181" s="35">
        <v>0</v>
      </c>
      <c r="CO181" s="35">
        <v>0</v>
      </c>
      <c r="CP181" s="35">
        <v>0</v>
      </c>
      <c r="CQ181" s="35" t="s">
        <v>193</v>
      </c>
      <c r="CR181" s="35" t="s">
        <v>193</v>
      </c>
      <c r="CS181" s="35" t="s">
        <v>193</v>
      </c>
      <c r="CT181" s="35" t="s">
        <v>193</v>
      </c>
      <c r="CU181" s="35" t="s">
        <v>193</v>
      </c>
      <c r="CV181" s="35" t="s">
        <v>193</v>
      </c>
      <c r="CW181" s="52">
        <f>'1'!AT112</f>
        <v>570.15</v>
      </c>
      <c r="CX181" s="35">
        <v>0</v>
      </c>
      <c r="CY181" s="35">
        <v>0</v>
      </c>
      <c r="CZ181" s="35">
        <v>0</v>
      </c>
      <c r="DA181" s="35">
        <v>0</v>
      </c>
      <c r="DB181" s="35">
        <v>0</v>
      </c>
      <c r="DC181" s="52">
        <v>0</v>
      </c>
      <c r="DD181" s="35">
        <v>0</v>
      </c>
      <c r="DE181" s="35">
        <v>0</v>
      </c>
      <c r="DF181" s="35">
        <v>0</v>
      </c>
      <c r="DG181" s="35">
        <v>0</v>
      </c>
      <c r="DH181" s="35">
        <v>0</v>
      </c>
    </row>
    <row r="182" spans="1:112" ht="75">
      <c r="A182" s="25" t="s">
        <v>179</v>
      </c>
      <c r="B182" s="33" t="s">
        <v>291</v>
      </c>
      <c r="C182" s="42" t="s">
        <v>349</v>
      </c>
      <c r="D182" s="35" t="s">
        <v>350</v>
      </c>
      <c r="E182" s="35">
        <v>0</v>
      </c>
      <c r="F182" s="35">
        <v>0</v>
      </c>
      <c r="G182" s="35">
        <v>0</v>
      </c>
      <c r="H182" s="35">
        <v>0</v>
      </c>
      <c r="I182" s="35">
        <v>0</v>
      </c>
      <c r="J182" s="35">
        <v>0</v>
      </c>
      <c r="K182" s="35">
        <v>0</v>
      </c>
      <c r="L182" s="35">
        <v>0</v>
      </c>
      <c r="M182" s="35">
        <v>0</v>
      </c>
      <c r="N182" s="35">
        <v>0</v>
      </c>
      <c r="O182" s="35">
        <v>0</v>
      </c>
      <c r="P182" s="35">
        <v>0</v>
      </c>
      <c r="Q182" s="35">
        <v>0</v>
      </c>
      <c r="R182" s="35">
        <v>0</v>
      </c>
      <c r="S182" s="35">
        <v>0</v>
      </c>
      <c r="T182" s="35">
        <v>0</v>
      </c>
      <c r="U182" s="35">
        <v>0</v>
      </c>
      <c r="V182" s="35">
        <v>0</v>
      </c>
      <c r="W182" s="35">
        <v>0</v>
      </c>
      <c r="X182" s="35">
        <v>0</v>
      </c>
      <c r="Y182" s="35">
        <v>0</v>
      </c>
      <c r="Z182" s="35">
        <v>0</v>
      </c>
      <c r="AA182" s="35">
        <v>0</v>
      </c>
      <c r="AB182" s="35">
        <v>0</v>
      </c>
      <c r="AC182" s="35">
        <v>0</v>
      </c>
      <c r="AD182" s="35">
        <v>0</v>
      </c>
      <c r="AE182" s="35">
        <v>0</v>
      </c>
      <c r="AF182" s="35">
        <v>0</v>
      </c>
      <c r="AG182" s="35">
        <v>0</v>
      </c>
      <c r="AH182" s="35">
        <v>0</v>
      </c>
      <c r="AI182" s="35">
        <v>0</v>
      </c>
      <c r="AJ182" s="35">
        <v>0</v>
      </c>
      <c r="AK182" s="35">
        <v>0</v>
      </c>
      <c r="AL182" s="35">
        <v>0</v>
      </c>
      <c r="AM182" s="35" t="s">
        <v>193</v>
      </c>
      <c r="AN182" s="35" t="s">
        <v>193</v>
      </c>
      <c r="AO182" s="35" t="s">
        <v>193</v>
      </c>
      <c r="AP182" s="35" t="s">
        <v>193</v>
      </c>
      <c r="AQ182" s="35" t="s">
        <v>193</v>
      </c>
      <c r="AR182" s="35" t="s">
        <v>193</v>
      </c>
      <c r="AS182" s="35" t="s">
        <v>193</v>
      </c>
      <c r="AT182" s="35" t="s">
        <v>193</v>
      </c>
      <c r="AU182" s="35">
        <v>0</v>
      </c>
      <c r="AV182" s="35">
        <v>0</v>
      </c>
      <c r="AW182" s="35">
        <v>0</v>
      </c>
      <c r="AX182" s="35">
        <v>0</v>
      </c>
      <c r="AY182" s="35">
        <v>0</v>
      </c>
      <c r="AZ182" s="35">
        <v>0</v>
      </c>
      <c r="BA182" s="35">
        <v>0</v>
      </c>
      <c r="BB182" s="35">
        <v>0</v>
      </c>
      <c r="BC182" s="35">
        <v>0</v>
      </c>
      <c r="BD182" s="35">
        <v>0</v>
      </c>
      <c r="BE182" s="35">
        <v>0</v>
      </c>
      <c r="BF182" s="35">
        <v>0</v>
      </c>
      <c r="BG182" s="35">
        <v>0</v>
      </c>
      <c r="BH182" s="35">
        <v>0</v>
      </c>
      <c r="BI182" s="35">
        <v>0</v>
      </c>
      <c r="BJ182" s="35">
        <v>0</v>
      </c>
      <c r="BK182" s="35">
        <v>0</v>
      </c>
      <c r="BL182" s="35">
        <v>0</v>
      </c>
      <c r="BM182" s="35">
        <v>0</v>
      </c>
      <c r="BN182" s="35">
        <v>0</v>
      </c>
      <c r="BO182" s="35">
        <v>0</v>
      </c>
      <c r="BP182" s="35">
        <v>0</v>
      </c>
      <c r="BQ182" s="35">
        <v>0</v>
      </c>
      <c r="BR182" s="35">
        <v>0</v>
      </c>
      <c r="BS182" s="35">
        <v>0</v>
      </c>
      <c r="BT182" s="35">
        <v>0</v>
      </c>
      <c r="BU182" s="35">
        <v>0</v>
      </c>
      <c r="BV182" s="35">
        <v>0</v>
      </c>
      <c r="BW182" s="35">
        <v>0</v>
      </c>
      <c r="BX182" s="35">
        <v>0</v>
      </c>
      <c r="BY182" s="35">
        <v>0</v>
      </c>
      <c r="BZ182" s="35">
        <v>0</v>
      </c>
      <c r="CA182" s="35">
        <v>0</v>
      </c>
      <c r="CB182" s="35">
        <v>0</v>
      </c>
      <c r="CC182" s="35">
        <f>'7'!BU114</f>
        <v>0</v>
      </c>
      <c r="CD182" s="35">
        <v>0</v>
      </c>
      <c r="CE182" s="35">
        <v>0</v>
      </c>
      <c r="CF182" s="35">
        <v>0</v>
      </c>
      <c r="CG182" s="35">
        <v>0</v>
      </c>
      <c r="CH182" s="35">
        <v>0</v>
      </c>
      <c r="CI182" s="35">
        <v>0</v>
      </c>
      <c r="CJ182" s="35">
        <v>0</v>
      </c>
      <c r="CK182" s="35">
        <v>0</v>
      </c>
      <c r="CL182" s="35">
        <v>0</v>
      </c>
      <c r="CM182" s="35">
        <v>0</v>
      </c>
      <c r="CN182" s="35">
        <v>0</v>
      </c>
      <c r="CO182" s="35">
        <v>0</v>
      </c>
      <c r="CP182" s="35">
        <v>0</v>
      </c>
      <c r="CQ182" s="35" t="s">
        <v>193</v>
      </c>
      <c r="CR182" s="35" t="s">
        <v>193</v>
      </c>
      <c r="CS182" s="35" t="s">
        <v>193</v>
      </c>
      <c r="CT182" s="35" t="s">
        <v>193</v>
      </c>
      <c r="CU182" s="35" t="s">
        <v>193</v>
      </c>
      <c r="CV182" s="35" t="s">
        <v>193</v>
      </c>
      <c r="CW182" s="35">
        <v>0</v>
      </c>
      <c r="CX182" s="35">
        <v>0</v>
      </c>
      <c r="CY182" s="35">
        <v>0</v>
      </c>
      <c r="CZ182" s="35">
        <v>0</v>
      </c>
      <c r="DA182" s="35">
        <v>0</v>
      </c>
      <c r="DB182" s="35">
        <v>0</v>
      </c>
      <c r="DC182" s="35">
        <v>0</v>
      </c>
      <c r="DD182" s="35">
        <v>0</v>
      </c>
      <c r="DE182" s="35">
        <v>0</v>
      </c>
      <c r="DF182" s="35">
        <v>0</v>
      </c>
      <c r="DG182" s="35">
        <v>0</v>
      </c>
      <c r="DH182" s="35">
        <v>0</v>
      </c>
    </row>
    <row r="183" spans="1:112" ht="75">
      <c r="A183" s="25" t="s">
        <v>179</v>
      </c>
      <c r="B183" s="33" t="s">
        <v>291</v>
      </c>
      <c r="C183" s="42" t="s">
        <v>351</v>
      </c>
      <c r="D183" s="35" t="s">
        <v>352</v>
      </c>
      <c r="E183" s="35">
        <v>0</v>
      </c>
      <c r="F183" s="35">
        <v>0</v>
      </c>
      <c r="G183" s="35">
        <v>0</v>
      </c>
      <c r="H183" s="35">
        <v>0</v>
      </c>
      <c r="I183" s="35">
        <v>0</v>
      </c>
      <c r="J183" s="35">
        <v>0</v>
      </c>
      <c r="K183" s="35">
        <v>0</v>
      </c>
      <c r="L183" s="35">
        <v>0</v>
      </c>
      <c r="M183" s="35">
        <v>0</v>
      </c>
      <c r="N183" s="35">
        <v>0</v>
      </c>
      <c r="O183" s="35">
        <v>0</v>
      </c>
      <c r="P183" s="35">
        <v>0</v>
      </c>
      <c r="Q183" s="35">
        <v>0</v>
      </c>
      <c r="R183" s="35">
        <v>0</v>
      </c>
      <c r="S183" s="35">
        <v>0</v>
      </c>
      <c r="T183" s="35">
        <v>0</v>
      </c>
      <c r="U183" s="35">
        <v>0</v>
      </c>
      <c r="V183" s="35">
        <v>0</v>
      </c>
      <c r="W183" s="35">
        <v>0</v>
      </c>
      <c r="X183" s="35">
        <v>0</v>
      </c>
      <c r="Y183" s="35">
        <v>0</v>
      </c>
      <c r="Z183" s="35">
        <v>0</v>
      </c>
      <c r="AA183" s="35">
        <v>0</v>
      </c>
      <c r="AB183" s="35">
        <v>0</v>
      </c>
      <c r="AC183" s="35">
        <v>0</v>
      </c>
      <c r="AD183" s="35">
        <v>0</v>
      </c>
      <c r="AE183" s="35">
        <v>0</v>
      </c>
      <c r="AF183" s="35">
        <v>0</v>
      </c>
      <c r="AG183" s="35">
        <v>0</v>
      </c>
      <c r="AH183" s="35">
        <v>0</v>
      </c>
      <c r="AI183" s="35">
        <v>0</v>
      </c>
      <c r="AJ183" s="35">
        <v>0</v>
      </c>
      <c r="AK183" s="35">
        <v>0</v>
      </c>
      <c r="AL183" s="35">
        <v>0</v>
      </c>
      <c r="AM183" s="35" t="s">
        <v>193</v>
      </c>
      <c r="AN183" s="35" t="s">
        <v>193</v>
      </c>
      <c r="AO183" s="35" t="s">
        <v>193</v>
      </c>
      <c r="AP183" s="35" t="s">
        <v>193</v>
      </c>
      <c r="AQ183" s="35" t="s">
        <v>193</v>
      </c>
      <c r="AR183" s="35" t="s">
        <v>193</v>
      </c>
      <c r="AS183" s="35" t="s">
        <v>193</v>
      </c>
      <c r="AT183" s="35" t="s">
        <v>193</v>
      </c>
      <c r="AU183" s="35">
        <v>0</v>
      </c>
      <c r="AV183" s="35">
        <v>0</v>
      </c>
      <c r="AW183" s="35">
        <v>0</v>
      </c>
      <c r="AX183" s="35">
        <v>0</v>
      </c>
      <c r="AY183" s="35">
        <v>0</v>
      </c>
      <c r="AZ183" s="35">
        <v>0</v>
      </c>
      <c r="BA183" s="35">
        <v>0</v>
      </c>
      <c r="BB183" s="35">
        <v>0</v>
      </c>
      <c r="BC183" s="35">
        <v>0</v>
      </c>
      <c r="BD183" s="35">
        <v>0</v>
      </c>
      <c r="BE183" s="35">
        <v>0</v>
      </c>
      <c r="BF183" s="35">
        <v>0</v>
      </c>
      <c r="BG183" s="35">
        <v>0</v>
      </c>
      <c r="BH183" s="35">
        <v>0</v>
      </c>
      <c r="BI183" s="35">
        <v>0</v>
      </c>
      <c r="BJ183" s="35">
        <v>0</v>
      </c>
      <c r="BK183" s="35">
        <v>0</v>
      </c>
      <c r="BL183" s="35">
        <v>0</v>
      </c>
      <c r="BM183" s="35">
        <v>0</v>
      </c>
      <c r="BN183" s="35">
        <v>0</v>
      </c>
      <c r="BO183" s="35">
        <v>0</v>
      </c>
      <c r="BP183" s="35">
        <v>0</v>
      </c>
      <c r="BQ183" s="35">
        <v>0</v>
      </c>
      <c r="BR183" s="35">
        <v>0</v>
      </c>
      <c r="BS183" s="35">
        <v>0</v>
      </c>
      <c r="BT183" s="35">
        <v>0</v>
      </c>
      <c r="BU183" s="35">
        <v>0</v>
      </c>
      <c r="BV183" s="35">
        <v>0</v>
      </c>
      <c r="BW183" s="35">
        <v>0</v>
      </c>
      <c r="BX183" s="35">
        <v>0</v>
      </c>
      <c r="BY183" s="35">
        <v>0</v>
      </c>
      <c r="BZ183" s="35">
        <v>0</v>
      </c>
      <c r="CA183" s="35">
        <v>0</v>
      </c>
      <c r="CB183" s="35">
        <v>0</v>
      </c>
      <c r="CC183" s="35">
        <f>'7'!BU115</f>
        <v>0</v>
      </c>
      <c r="CD183" s="35">
        <v>0</v>
      </c>
      <c r="CE183" s="35">
        <v>0</v>
      </c>
      <c r="CF183" s="35">
        <v>0</v>
      </c>
      <c r="CG183" s="35">
        <v>0</v>
      </c>
      <c r="CH183" s="35">
        <v>0</v>
      </c>
      <c r="CI183" s="35">
        <v>0</v>
      </c>
      <c r="CJ183" s="35">
        <v>0</v>
      </c>
      <c r="CK183" s="35">
        <v>0</v>
      </c>
      <c r="CL183" s="35">
        <v>0</v>
      </c>
      <c r="CM183" s="35">
        <v>0</v>
      </c>
      <c r="CN183" s="35">
        <v>0</v>
      </c>
      <c r="CO183" s="35">
        <v>0</v>
      </c>
      <c r="CP183" s="35">
        <v>0</v>
      </c>
      <c r="CQ183" s="35" t="s">
        <v>193</v>
      </c>
      <c r="CR183" s="35" t="s">
        <v>193</v>
      </c>
      <c r="CS183" s="35" t="s">
        <v>193</v>
      </c>
      <c r="CT183" s="35" t="s">
        <v>193</v>
      </c>
      <c r="CU183" s="35" t="s">
        <v>193</v>
      </c>
      <c r="CV183" s="35" t="s">
        <v>193</v>
      </c>
      <c r="CW183" s="35">
        <v>0</v>
      </c>
      <c r="CX183" s="35">
        <v>0</v>
      </c>
      <c r="CY183" s="35">
        <v>0</v>
      </c>
      <c r="CZ183" s="35">
        <v>0</v>
      </c>
      <c r="DA183" s="35">
        <v>0</v>
      </c>
      <c r="DB183" s="35">
        <v>0</v>
      </c>
      <c r="DC183" s="35">
        <v>0</v>
      </c>
      <c r="DD183" s="35">
        <v>0</v>
      </c>
      <c r="DE183" s="35">
        <v>0</v>
      </c>
      <c r="DF183" s="35">
        <v>0</v>
      </c>
      <c r="DG183" s="35">
        <v>0</v>
      </c>
      <c r="DH183" s="35">
        <v>0</v>
      </c>
    </row>
    <row r="184" spans="1:112" ht="56.25">
      <c r="A184" s="25" t="s">
        <v>179</v>
      </c>
      <c r="B184" s="50" t="s">
        <v>291</v>
      </c>
      <c r="C184" s="42" t="s">
        <v>353</v>
      </c>
      <c r="D184" s="60" t="s">
        <v>354</v>
      </c>
      <c r="E184" s="35">
        <v>0</v>
      </c>
      <c r="F184" s="35">
        <v>0</v>
      </c>
      <c r="G184" s="35">
        <v>0</v>
      </c>
      <c r="H184" s="35">
        <v>0</v>
      </c>
      <c r="I184" s="35">
        <v>0</v>
      </c>
      <c r="J184" s="35">
        <v>0</v>
      </c>
      <c r="K184" s="35">
        <v>0</v>
      </c>
      <c r="L184" s="35">
        <v>0</v>
      </c>
      <c r="M184" s="35">
        <v>0</v>
      </c>
      <c r="N184" s="35">
        <v>0</v>
      </c>
      <c r="O184" s="35">
        <v>0</v>
      </c>
      <c r="P184" s="35">
        <v>0</v>
      </c>
      <c r="Q184" s="35">
        <v>0</v>
      </c>
      <c r="R184" s="35">
        <v>0</v>
      </c>
      <c r="S184" s="35">
        <v>0</v>
      </c>
      <c r="T184" s="35">
        <v>0</v>
      </c>
      <c r="U184" s="35">
        <v>0</v>
      </c>
      <c r="V184" s="35">
        <v>0</v>
      </c>
      <c r="W184" s="35">
        <v>0</v>
      </c>
      <c r="X184" s="35">
        <v>0</v>
      </c>
      <c r="Y184" s="35">
        <v>0</v>
      </c>
      <c r="Z184" s="35">
        <v>0</v>
      </c>
      <c r="AA184" s="35">
        <v>0</v>
      </c>
      <c r="AB184" s="35">
        <v>0</v>
      </c>
      <c r="AC184" s="35">
        <v>0</v>
      </c>
      <c r="AD184" s="35">
        <v>0</v>
      </c>
      <c r="AE184" s="35">
        <v>0</v>
      </c>
      <c r="AF184" s="35">
        <v>0</v>
      </c>
      <c r="AG184" s="35">
        <v>0</v>
      </c>
      <c r="AH184" s="35">
        <v>0</v>
      </c>
      <c r="AI184" s="35">
        <v>0</v>
      </c>
      <c r="AJ184" s="35">
        <v>0</v>
      </c>
      <c r="AK184" s="35">
        <v>0</v>
      </c>
      <c r="AL184" s="35">
        <v>0</v>
      </c>
      <c r="AM184" s="35" t="s">
        <v>193</v>
      </c>
      <c r="AN184" s="35" t="s">
        <v>193</v>
      </c>
      <c r="AO184" s="35" t="s">
        <v>193</v>
      </c>
      <c r="AP184" s="35" t="s">
        <v>193</v>
      </c>
      <c r="AQ184" s="35" t="s">
        <v>193</v>
      </c>
      <c r="AR184" s="35" t="s">
        <v>193</v>
      </c>
      <c r="AS184" s="35" t="s">
        <v>193</v>
      </c>
      <c r="AT184" s="35" t="s">
        <v>193</v>
      </c>
      <c r="AU184" s="35">
        <v>0</v>
      </c>
      <c r="AV184" s="35">
        <v>0</v>
      </c>
      <c r="AW184" s="35">
        <v>0</v>
      </c>
      <c r="AX184" s="35">
        <v>0</v>
      </c>
      <c r="AY184" s="35">
        <v>0</v>
      </c>
      <c r="AZ184" s="35">
        <v>0</v>
      </c>
      <c r="BA184" s="35">
        <v>0</v>
      </c>
      <c r="BB184" s="35">
        <v>0</v>
      </c>
      <c r="BC184" s="35">
        <v>0</v>
      </c>
      <c r="BD184" s="35">
        <v>0</v>
      </c>
      <c r="BE184" s="35">
        <v>0</v>
      </c>
      <c r="BF184" s="35">
        <v>0</v>
      </c>
      <c r="BG184" s="35">
        <v>0</v>
      </c>
      <c r="BH184" s="35">
        <v>0</v>
      </c>
      <c r="BI184" s="35">
        <v>0</v>
      </c>
      <c r="BJ184" s="35">
        <v>0</v>
      </c>
      <c r="BK184" s="35">
        <v>0</v>
      </c>
      <c r="BL184" s="35">
        <v>0</v>
      </c>
      <c r="BM184" s="35">
        <v>0</v>
      </c>
      <c r="BN184" s="35">
        <v>0</v>
      </c>
      <c r="BO184" s="35">
        <v>0</v>
      </c>
      <c r="BP184" s="35">
        <v>0</v>
      </c>
      <c r="BQ184" s="35">
        <v>0</v>
      </c>
      <c r="BR184" s="35">
        <v>0</v>
      </c>
      <c r="BS184" s="35">
        <v>0</v>
      </c>
      <c r="BT184" s="35">
        <v>0</v>
      </c>
      <c r="BU184" s="35">
        <v>0</v>
      </c>
      <c r="BV184" s="35">
        <v>0</v>
      </c>
      <c r="BW184" s="35">
        <v>0</v>
      </c>
      <c r="BX184" s="35">
        <v>0</v>
      </c>
      <c r="BY184" s="35">
        <v>0</v>
      </c>
      <c r="BZ184" s="35">
        <v>0</v>
      </c>
      <c r="CA184" s="35">
        <v>0</v>
      </c>
      <c r="CB184" s="35">
        <v>0</v>
      </c>
      <c r="CC184" s="35">
        <f>'7'!BU116</f>
        <v>0</v>
      </c>
      <c r="CD184" s="35">
        <v>0</v>
      </c>
      <c r="CE184" s="35">
        <v>0</v>
      </c>
      <c r="CF184" s="35">
        <v>0</v>
      </c>
      <c r="CG184" s="35">
        <v>0</v>
      </c>
      <c r="CH184" s="35">
        <v>0</v>
      </c>
      <c r="CI184" s="35">
        <v>0</v>
      </c>
      <c r="CJ184" s="35">
        <v>0</v>
      </c>
      <c r="CK184" s="35">
        <v>0</v>
      </c>
      <c r="CL184" s="35">
        <v>0</v>
      </c>
      <c r="CM184" s="35">
        <v>0</v>
      </c>
      <c r="CN184" s="35">
        <v>0</v>
      </c>
      <c r="CO184" s="35">
        <v>0</v>
      </c>
      <c r="CP184" s="35">
        <v>0</v>
      </c>
      <c r="CQ184" s="35" t="s">
        <v>193</v>
      </c>
      <c r="CR184" s="35" t="s">
        <v>193</v>
      </c>
      <c r="CS184" s="35" t="s">
        <v>193</v>
      </c>
      <c r="CT184" s="35" t="s">
        <v>193</v>
      </c>
      <c r="CU184" s="35" t="s">
        <v>193</v>
      </c>
      <c r="CV184" s="35" t="s">
        <v>193</v>
      </c>
      <c r="CW184" s="35">
        <v>0</v>
      </c>
      <c r="CX184" s="35">
        <v>0</v>
      </c>
      <c r="CY184" s="35">
        <v>0</v>
      </c>
      <c r="CZ184" s="35">
        <v>0</v>
      </c>
      <c r="DA184" s="35">
        <v>0</v>
      </c>
      <c r="DB184" s="35">
        <v>0</v>
      </c>
      <c r="DC184" s="35">
        <v>0</v>
      </c>
      <c r="DD184" s="35">
        <v>0</v>
      </c>
      <c r="DE184" s="35">
        <v>0</v>
      </c>
      <c r="DF184" s="35">
        <v>0</v>
      </c>
      <c r="DG184" s="35">
        <v>0</v>
      </c>
      <c r="DH184" s="35">
        <v>0</v>
      </c>
    </row>
    <row r="185" spans="1:112" ht="112.5">
      <c r="A185" s="25" t="s">
        <v>179</v>
      </c>
      <c r="B185" s="50" t="s">
        <v>291</v>
      </c>
      <c r="C185" s="42" t="s">
        <v>355</v>
      </c>
      <c r="D185" s="60" t="s">
        <v>356</v>
      </c>
      <c r="E185" s="35">
        <v>0</v>
      </c>
      <c r="F185" s="35">
        <v>0</v>
      </c>
      <c r="G185" s="35">
        <v>0</v>
      </c>
      <c r="H185" s="35">
        <v>0</v>
      </c>
      <c r="I185" s="35">
        <v>0</v>
      </c>
      <c r="J185" s="35">
        <v>0</v>
      </c>
      <c r="K185" s="35">
        <v>0</v>
      </c>
      <c r="L185" s="35">
        <v>0</v>
      </c>
      <c r="M185" s="35">
        <v>0</v>
      </c>
      <c r="N185" s="35">
        <v>0</v>
      </c>
      <c r="O185" s="35">
        <v>0</v>
      </c>
      <c r="P185" s="35">
        <v>0</v>
      </c>
      <c r="Q185" s="35">
        <v>0</v>
      </c>
      <c r="R185" s="35">
        <v>0</v>
      </c>
      <c r="S185" s="35">
        <v>0</v>
      </c>
      <c r="T185" s="35">
        <v>0</v>
      </c>
      <c r="U185" s="35">
        <v>0</v>
      </c>
      <c r="V185" s="35">
        <v>0</v>
      </c>
      <c r="W185" s="35">
        <v>0</v>
      </c>
      <c r="X185" s="35">
        <v>0</v>
      </c>
      <c r="Y185" s="35">
        <v>0</v>
      </c>
      <c r="Z185" s="35">
        <v>0</v>
      </c>
      <c r="AA185" s="35">
        <v>0</v>
      </c>
      <c r="AB185" s="35">
        <v>0</v>
      </c>
      <c r="AC185" s="35">
        <v>0</v>
      </c>
      <c r="AD185" s="35">
        <v>0</v>
      </c>
      <c r="AE185" s="35">
        <v>0</v>
      </c>
      <c r="AF185" s="35">
        <v>0</v>
      </c>
      <c r="AG185" s="35">
        <v>0</v>
      </c>
      <c r="AH185" s="35">
        <v>0</v>
      </c>
      <c r="AI185" s="35">
        <v>0</v>
      </c>
      <c r="AJ185" s="35">
        <v>0</v>
      </c>
      <c r="AK185" s="35">
        <v>0</v>
      </c>
      <c r="AL185" s="35">
        <v>0</v>
      </c>
      <c r="AM185" s="35" t="s">
        <v>193</v>
      </c>
      <c r="AN185" s="35" t="s">
        <v>193</v>
      </c>
      <c r="AO185" s="35" t="s">
        <v>193</v>
      </c>
      <c r="AP185" s="35" t="s">
        <v>193</v>
      </c>
      <c r="AQ185" s="35" t="s">
        <v>193</v>
      </c>
      <c r="AR185" s="35" t="s">
        <v>193</v>
      </c>
      <c r="AS185" s="35" t="s">
        <v>193</v>
      </c>
      <c r="AT185" s="35" t="s">
        <v>193</v>
      </c>
      <c r="AU185" s="35">
        <v>0</v>
      </c>
      <c r="AV185" s="35">
        <v>0</v>
      </c>
      <c r="AW185" s="35">
        <v>0</v>
      </c>
      <c r="AX185" s="35">
        <v>0</v>
      </c>
      <c r="AY185" s="35">
        <v>0</v>
      </c>
      <c r="AZ185" s="35">
        <v>0</v>
      </c>
      <c r="BA185" s="35">
        <v>0</v>
      </c>
      <c r="BB185" s="35">
        <v>0</v>
      </c>
      <c r="BC185" s="35">
        <v>0</v>
      </c>
      <c r="BD185" s="35">
        <v>0</v>
      </c>
      <c r="BE185" s="35">
        <v>0</v>
      </c>
      <c r="BF185" s="35">
        <v>0</v>
      </c>
      <c r="BG185" s="35">
        <v>0</v>
      </c>
      <c r="BH185" s="35">
        <v>0</v>
      </c>
      <c r="BI185" s="35">
        <v>0</v>
      </c>
      <c r="BJ185" s="35">
        <v>0</v>
      </c>
      <c r="BK185" s="35">
        <v>0</v>
      </c>
      <c r="BL185" s="35">
        <v>0</v>
      </c>
      <c r="BM185" s="35">
        <v>0</v>
      </c>
      <c r="BN185" s="35">
        <v>0</v>
      </c>
      <c r="BO185" s="35">
        <v>0</v>
      </c>
      <c r="BP185" s="35">
        <v>0</v>
      </c>
      <c r="BQ185" s="35">
        <v>0</v>
      </c>
      <c r="BR185" s="35">
        <v>0</v>
      </c>
      <c r="BS185" s="35">
        <v>0</v>
      </c>
      <c r="BT185" s="35">
        <v>0</v>
      </c>
      <c r="BU185" s="35">
        <v>0</v>
      </c>
      <c r="BV185" s="35">
        <v>0</v>
      </c>
      <c r="BW185" s="35">
        <v>0</v>
      </c>
      <c r="BX185" s="35">
        <v>0</v>
      </c>
      <c r="BY185" s="35">
        <v>0</v>
      </c>
      <c r="BZ185" s="35">
        <v>0</v>
      </c>
      <c r="CA185" s="35">
        <v>0</v>
      </c>
      <c r="CB185" s="35">
        <v>0</v>
      </c>
      <c r="CC185" s="35">
        <f>'7'!BU117</f>
        <v>0</v>
      </c>
      <c r="CD185" s="35">
        <v>0</v>
      </c>
      <c r="CE185" s="35">
        <v>0</v>
      </c>
      <c r="CF185" s="35">
        <v>0</v>
      </c>
      <c r="CG185" s="35">
        <v>0</v>
      </c>
      <c r="CH185" s="35">
        <v>0</v>
      </c>
      <c r="CI185" s="35">
        <v>0</v>
      </c>
      <c r="CJ185" s="35">
        <v>0</v>
      </c>
      <c r="CK185" s="35">
        <v>0</v>
      </c>
      <c r="CL185" s="35">
        <v>0</v>
      </c>
      <c r="CM185" s="35">
        <v>0</v>
      </c>
      <c r="CN185" s="35">
        <v>0</v>
      </c>
      <c r="CO185" s="35">
        <v>0</v>
      </c>
      <c r="CP185" s="35">
        <v>0</v>
      </c>
      <c r="CQ185" s="35" t="s">
        <v>193</v>
      </c>
      <c r="CR185" s="35" t="s">
        <v>193</v>
      </c>
      <c r="CS185" s="35" t="s">
        <v>193</v>
      </c>
      <c r="CT185" s="35" t="s">
        <v>193</v>
      </c>
      <c r="CU185" s="35" t="s">
        <v>193</v>
      </c>
      <c r="CV185" s="35" t="s">
        <v>193</v>
      </c>
      <c r="CW185" s="35">
        <v>0</v>
      </c>
      <c r="CX185" s="35">
        <v>0</v>
      </c>
      <c r="CY185" s="35">
        <v>0</v>
      </c>
      <c r="CZ185" s="35">
        <v>0</v>
      </c>
      <c r="DA185" s="35">
        <v>0</v>
      </c>
      <c r="DB185" s="35">
        <v>0</v>
      </c>
      <c r="DC185" s="35">
        <v>0</v>
      </c>
      <c r="DD185" s="35">
        <v>0</v>
      </c>
      <c r="DE185" s="35">
        <v>0</v>
      </c>
      <c r="DF185" s="35">
        <v>0</v>
      </c>
      <c r="DG185" s="35">
        <v>0</v>
      </c>
      <c r="DH185" s="35">
        <v>0</v>
      </c>
    </row>
    <row r="186" spans="1:112" ht="18.75">
      <c r="A186" s="25" t="s">
        <v>179</v>
      </c>
      <c r="B186" s="50" t="s">
        <v>291</v>
      </c>
      <c r="C186" s="42" t="s">
        <v>357</v>
      </c>
      <c r="D186" s="60" t="s">
        <v>358</v>
      </c>
      <c r="E186" s="35">
        <v>0</v>
      </c>
      <c r="F186" s="35">
        <v>0</v>
      </c>
      <c r="G186" s="35">
        <v>0</v>
      </c>
      <c r="H186" s="35">
        <v>0</v>
      </c>
      <c r="I186" s="35">
        <v>0</v>
      </c>
      <c r="J186" s="35">
        <v>0</v>
      </c>
      <c r="K186" s="35">
        <v>0</v>
      </c>
      <c r="L186" s="35">
        <v>0</v>
      </c>
      <c r="M186" s="35">
        <v>0</v>
      </c>
      <c r="N186" s="35">
        <v>0</v>
      </c>
      <c r="O186" s="35">
        <v>0</v>
      </c>
      <c r="P186" s="35">
        <v>0</v>
      </c>
      <c r="Q186" s="35">
        <v>0</v>
      </c>
      <c r="R186" s="35">
        <v>0</v>
      </c>
      <c r="S186" s="35">
        <v>0</v>
      </c>
      <c r="T186" s="35">
        <v>0</v>
      </c>
      <c r="U186" s="35">
        <v>0</v>
      </c>
      <c r="V186" s="35">
        <v>0</v>
      </c>
      <c r="W186" s="35">
        <v>0</v>
      </c>
      <c r="X186" s="35">
        <v>0</v>
      </c>
      <c r="Y186" s="35">
        <v>0</v>
      </c>
      <c r="Z186" s="35">
        <v>0</v>
      </c>
      <c r="AA186" s="35">
        <v>0</v>
      </c>
      <c r="AB186" s="35">
        <v>0</v>
      </c>
      <c r="AC186" s="35">
        <v>0</v>
      </c>
      <c r="AD186" s="35">
        <v>0</v>
      </c>
      <c r="AE186" s="35">
        <v>0</v>
      </c>
      <c r="AF186" s="35">
        <v>0</v>
      </c>
      <c r="AG186" s="35">
        <v>0</v>
      </c>
      <c r="AH186" s="35">
        <v>0</v>
      </c>
      <c r="AI186" s="35">
        <v>0</v>
      </c>
      <c r="AJ186" s="35">
        <v>0</v>
      </c>
      <c r="AK186" s="35">
        <v>0</v>
      </c>
      <c r="AL186" s="35">
        <v>0</v>
      </c>
      <c r="AM186" s="35" t="s">
        <v>193</v>
      </c>
      <c r="AN186" s="35" t="s">
        <v>193</v>
      </c>
      <c r="AO186" s="35" t="s">
        <v>193</v>
      </c>
      <c r="AP186" s="35" t="s">
        <v>193</v>
      </c>
      <c r="AQ186" s="35" t="s">
        <v>193</v>
      </c>
      <c r="AR186" s="35" t="s">
        <v>193</v>
      </c>
      <c r="AS186" s="35" t="s">
        <v>193</v>
      </c>
      <c r="AT186" s="35" t="s">
        <v>193</v>
      </c>
      <c r="AU186" s="35">
        <v>0</v>
      </c>
      <c r="AV186" s="35">
        <v>0</v>
      </c>
      <c r="AW186" s="35">
        <v>0</v>
      </c>
      <c r="AX186" s="35">
        <v>0</v>
      </c>
      <c r="AY186" s="35">
        <v>0</v>
      </c>
      <c r="AZ186" s="35">
        <v>0</v>
      </c>
      <c r="BA186" s="35">
        <v>0</v>
      </c>
      <c r="BB186" s="35">
        <v>0</v>
      </c>
      <c r="BC186" s="35">
        <v>0</v>
      </c>
      <c r="BD186" s="35">
        <v>0</v>
      </c>
      <c r="BE186" s="35">
        <v>0</v>
      </c>
      <c r="BF186" s="35">
        <v>0</v>
      </c>
      <c r="BG186" s="35">
        <v>0</v>
      </c>
      <c r="BH186" s="35">
        <v>0</v>
      </c>
      <c r="BI186" s="35">
        <v>0</v>
      </c>
      <c r="BJ186" s="35">
        <v>0</v>
      </c>
      <c r="BK186" s="35">
        <v>0</v>
      </c>
      <c r="BL186" s="35">
        <v>0</v>
      </c>
      <c r="BM186" s="35">
        <v>0</v>
      </c>
      <c r="BN186" s="35">
        <v>0</v>
      </c>
      <c r="BO186" s="35">
        <v>0</v>
      </c>
      <c r="BP186" s="35">
        <v>0</v>
      </c>
      <c r="BQ186" s="35">
        <v>0</v>
      </c>
      <c r="BR186" s="35">
        <v>0</v>
      </c>
      <c r="BS186" s="35">
        <v>0</v>
      </c>
      <c r="BT186" s="35">
        <v>0</v>
      </c>
      <c r="BU186" s="35">
        <v>0</v>
      </c>
      <c r="BV186" s="35">
        <v>0</v>
      </c>
      <c r="BW186" s="35">
        <v>0</v>
      </c>
      <c r="BX186" s="35">
        <v>0</v>
      </c>
      <c r="BY186" s="35">
        <v>0</v>
      </c>
      <c r="BZ186" s="35">
        <v>0</v>
      </c>
      <c r="CA186" s="35">
        <v>0</v>
      </c>
      <c r="CB186" s="35">
        <v>0</v>
      </c>
      <c r="CC186" s="35">
        <f>'7'!BU118</f>
        <v>0</v>
      </c>
      <c r="CD186" s="35">
        <v>0</v>
      </c>
      <c r="CE186" s="35">
        <v>0</v>
      </c>
      <c r="CF186" s="35">
        <v>0</v>
      </c>
      <c r="CG186" s="35">
        <v>0</v>
      </c>
      <c r="CH186" s="35">
        <v>0</v>
      </c>
      <c r="CI186" s="35">
        <v>0</v>
      </c>
      <c r="CJ186" s="35">
        <v>0</v>
      </c>
      <c r="CK186" s="35">
        <v>0</v>
      </c>
      <c r="CL186" s="35">
        <v>0</v>
      </c>
      <c r="CM186" s="35">
        <v>0</v>
      </c>
      <c r="CN186" s="35">
        <v>0</v>
      </c>
      <c r="CO186" s="35">
        <v>0</v>
      </c>
      <c r="CP186" s="35">
        <v>0</v>
      </c>
      <c r="CQ186" s="35" t="s">
        <v>193</v>
      </c>
      <c r="CR186" s="35" t="s">
        <v>193</v>
      </c>
      <c r="CS186" s="35" t="s">
        <v>193</v>
      </c>
      <c r="CT186" s="35" t="s">
        <v>193</v>
      </c>
      <c r="CU186" s="35" t="s">
        <v>193</v>
      </c>
      <c r="CV186" s="35" t="s">
        <v>193</v>
      </c>
      <c r="CW186" s="35">
        <v>0</v>
      </c>
      <c r="CX186" s="35">
        <v>0</v>
      </c>
      <c r="CY186" s="35">
        <v>0</v>
      </c>
      <c r="CZ186" s="35">
        <v>0</v>
      </c>
      <c r="DA186" s="35">
        <v>0</v>
      </c>
      <c r="DB186" s="35">
        <v>0</v>
      </c>
      <c r="DC186" s="35">
        <v>0</v>
      </c>
      <c r="DD186" s="35">
        <v>0</v>
      </c>
      <c r="DE186" s="35">
        <v>0</v>
      </c>
      <c r="DF186" s="35">
        <v>0</v>
      </c>
      <c r="DG186" s="35">
        <v>0</v>
      </c>
      <c r="DH186" s="35">
        <v>0</v>
      </c>
    </row>
    <row r="187" spans="1:112" ht="18.75">
      <c r="A187" s="25" t="s">
        <v>179</v>
      </c>
      <c r="B187" s="50" t="s">
        <v>291</v>
      </c>
      <c r="C187" s="42" t="s">
        <v>359</v>
      </c>
      <c r="D187" s="60" t="s">
        <v>360</v>
      </c>
      <c r="E187" s="35">
        <v>0</v>
      </c>
      <c r="F187" s="35">
        <v>0</v>
      </c>
      <c r="G187" s="35">
        <v>0</v>
      </c>
      <c r="H187" s="35">
        <v>0</v>
      </c>
      <c r="I187" s="35">
        <v>0</v>
      </c>
      <c r="J187" s="35">
        <v>0</v>
      </c>
      <c r="K187" s="35">
        <v>0</v>
      </c>
      <c r="L187" s="35">
        <v>0</v>
      </c>
      <c r="M187" s="35">
        <v>0</v>
      </c>
      <c r="N187" s="35">
        <v>0</v>
      </c>
      <c r="O187" s="35">
        <v>0</v>
      </c>
      <c r="P187" s="35">
        <v>0</v>
      </c>
      <c r="Q187" s="35">
        <v>0</v>
      </c>
      <c r="R187" s="35">
        <v>0</v>
      </c>
      <c r="S187" s="35">
        <v>0</v>
      </c>
      <c r="T187" s="35">
        <v>0</v>
      </c>
      <c r="U187" s="35">
        <v>0</v>
      </c>
      <c r="V187" s="35">
        <v>0</v>
      </c>
      <c r="W187" s="35">
        <v>0</v>
      </c>
      <c r="X187" s="35">
        <v>0</v>
      </c>
      <c r="Y187" s="35">
        <v>0</v>
      </c>
      <c r="Z187" s="35">
        <v>0</v>
      </c>
      <c r="AA187" s="35">
        <v>0</v>
      </c>
      <c r="AB187" s="35">
        <v>0</v>
      </c>
      <c r="AC187" s="35">
        <v>0</v>
      </c>
      <c r="AD187" s="35">
        <v>0</v>
      </c>
      <c r="AE187" s="35">
        <v>0</v>
      </c>
      <c r="AF187" s="35">
        <v>0</v>
      </c>
      <c r="AG187" s="35">
        <v>0</v>
      </c>
      <c r="AH187" s="35">
        <v>0</v>
      </c>
      <c r="AI187" s="35">
        <v>0</v>
      </c>
      <c r="AJ187" s="35">
        <v>0</v>
      </c>
      <c r="AK187" s="35">
        <v>0</v>
      </c>
      <c r="AL187" s="35">
        <v>0</v>
      </c>
      <c r="AM187" s="35" t="s">
        <v>193</v>
      </c>
      <c r="AN187" s="35" t="s">
        <v>193</v>
      </c>
      <c r="AO187" s="35" t="s">
        <v>193</v>
      </c>
      <c r="AP187" s="35" t="s">
        <v>193</v>
      </c>
      <c r="AQ187" s="35" t="s">
        <v>193</v>
      </c>
      <c r="AR187" s="35" t="s">
        <v>193</v>
      </c>
      <c r="AS187" s="35" t="s">
        <v>193</v>
      </c>
      <c r="AT187" s="35" t="s">
        <v>193</v>
      </c>
      <c r="AU187" s="35">
        <v>0</v>
      </c>
      <c r="AV187" s="35">
        <v>0</v>
      </c>
      <c r="AW187" s="35">
        <v>0</v>
      </c>
      <c r="AX187" s="35">
        <v>0</v>
      </c>
      <c r="AY187" s="35">
        <v>0</v>
      </c>
      <c r="AZ187" s="35">
        <v>0</v>
      </c>
      <c r="BA187" s="35">
        <v>0</v>
      </c>
      <c r="BB187" s="35">
        <v>0</v>
      </c>
      <c r="BC187" s="35">
        <v>0</v>
      </c>
      <c r="BD187" s="35">
        <v>0</v>
      </c>
      <c r="BE187" s="35">
        <v>0</v>
      </c>
      <c r="BF187" s="35">
        <v>0</v>
      </c>
      <c r="BG187" s="35">
        <v>0</v>
      </c>
      <c r="BH187" s="35">
        <v>0</v>
      </c>
      <c r="BI187" s="35">
        <v>0</v>
      </c>
      <c r="BJ187" s="35">
        <v>0</v>
      </c>
      <c r="BK187" s="35">
        <v>0</v>
      </c>
      <c r="BL187" s="35">
        <v>0</v>
      </c>
      <c r="BM187" s="35">
        <v>0</v>
      </c>
      <c r="BN187" s="35">
        <v>0</v>
      </c>
      <c r="BO187" s="35">
        <v>0</v>
      </c>
      <c r="BP187" s="35">
        <v>0</v>
      </c>
      <c r="BQ187" s="35">
        <v>0</v>
      </c>
      <c r="BR187" s="35">
        <v>0</v>
      </c>
      <c r="BS187" s="35">
        <v>0</v>
      </c>
      <c r="BT187" s="35">
        <v>0</v>
      </c>
      <c r="BU187" s="35">
        <v>0</v>
      </c>
      <c r="BV187" s="35">
        <v>0</v>
      </c>
      <c r="BW187" s="35">
        <v>0</v>
      </c>
      <c r="BX187" s="35">
        <v>0</v>
      </c>
      <c r="BY187" s="35">
        <v>0</v>
      </c>
      <c r="BZ187" s="35">
        <v>0</v>
      </c>
      <c r="CA187" s="35">
        <v>0</v>
      </c>
      <c r="CB187" s="35">
        <v>0</v>
      </c>
      <c r="CC187" s="35">
        <f>'7'!BU119</f>
        <v>0</v>
      </c>
      <c r="CD187" s="35">
        <v>0</v>
      </c>
      <c r="CE187" s="35">
        <v>0</v>
      </c>
      <c r="CF187" s="35">
        <v>0</v>
      </c>
      <c r="CG187" s="35">
        <v>0</v>
      </c>
      <c r="CH187" s="35">
        <v>0</v>
      </c>
      <c r="CI187" s="35">
        <v>0</v>
      </c>
      <c r="CJ187" s="35">
        <v>0</v>
      </c>
      <c r="CK187" s="35">
        <v>0</v>
      </c>
      <c r="CL187" s="35">
        <v>0</v>
      </c>
      <c r="CM187" s="35">
        <v>0</v>
      </c>
      <c r="CN187" s="35">
        <v>0</v>
      </c>
      <c r="CO187" s="35">
        <v>0</v>
      </c>
      <c r="CP187" s="35">
        <v>0</v>
      </c>
      <c r="CQ187" s="35" t="s">
        <v>193</v>
      </c>
      <c r="CR187" s="35" t="s">
        <v>193</v>
      </c>
      <c r="CS187" s="35" t="s">
        <v>193</v>
      </c>
      <c r="CT187" s="35" t="s">
        <v>193</v>
      </c>
      <c r="CU187" s="35" t="s">
        <v>193</v>
      </c>
      <c r="CV187" s="35" t="s">
        <v>193</v>
      </c>
      <c r="CW187" s="35">
        <v>0</v>
      </c>
      <c r="CX187" s="35">
        <v>0</v>
      </c>
      <c r="CY187" s="35">
        <v>0</v>
      </c>
      <c r="CZ187" s="35">
        <v>0</v>
      </c>
      <c r="DA187" s="35">
        <v>0</v>
      </c>
      <c r="DB187" s="35">
        <v>0</v>
      </c>
      <c r="DC187" s="35">
        <v>0</v>
      </c>
      <c r="DD187" s="35">
        <v>0</v>
      </c>
      <c r="DE187" s="35">
        <v>0</v>
      </c>
      <c r="DF187" s="35">
        <v>0</v>
      </c>
      <c r="DG187" s="35">
        <v>0</v>
      </c>
      <c r="DH187" s="35">
        <v>0</v>
      </c>
    </row>
    <row r="188" spans="1:112" ht="18.75">
      <c r="A188" s="25" t="s">
        <v>179</v>
      </c>
      <c r="B188" s="50" t="s">
        <v>291</v>
      </c>
      <c r="C188" s="42" t="s">
        <v>361</v>
      </c>
      <c r="D188" s="60" t="s">
        <v>362</v>
      </c>
      <c r="E188" s="35">
        <v>0</v>
      </c>
      <c r="F188" s="35">
        <v>0</v>
      </c>
      <c r="G188" s="35">
        <v>0</v>
      </c>
      <c r="H188" s="35">
        <v>0</v>
      </c>
      <c r="I188" s="35">
        <v>0</v>
      </c>
      <c r="J188" s="35">
        <v>0</v>
      </c>
      <c r="K188" s="35">
        <v>0</v>
      </c>
      <c r="L188" s="35">
        <v>0</v>
      </c>
      <c r="M188" s="35">
        <v>0</v>
      </c>
      <c r="N188" s="35">
        <v>0</v>
      </c>
      <c r="O188" s="35">
        <v>0</v>
      </c>
      <c r="P188" s="35">
        <v>0</v>
      </c>
      <c r="Q188" s="35">
        <v>0</v>
      </c>
      <c r="R188" s="35">
        <v>0</v>
      </c>
      <c r="S188" s="35">
        <v>0</v>
      </c>
      <c r="T188" s="35">
        <v>0</v>
      </c>
      <c r="U188" s="35">
        <v>0</v>
      </c>
      <c r="V188" s="35">
        <v>0</v>
      </c>
      <c r="W188" s="35">
        <v>0</v>
      </c>
      <c r="X188" s="35">
        <v>0</v>
      </c>
      <c r="Y188" s="35">
        <v>0</v>
      </c>
      <c r="Z188" s="35">
        <v>0</v>
      </c>
      <c r="AA188" s="35">
        <v>0</v>
      </c>
      <c r="AB188" s="35">
        <v>0</v>
      </c>
      <c r="AC188" s="35">
        <v>0</v>
      </c>
      <c r="AD188" s="35">
        <v>0</v>
      </c>
      <c r="AE188" s="35">
        <v>0</v>
      </c>
      <c r="AF188" s="35">
        <v>0</v>
      </c>
      <c r="AG188" s="35">
        <v>0</v>
      </c>
      <c r="AH188" s="35">
        <v>0</v>
      </c>
      <c r="AI188" s="35">
        <v>0</v>
      </c>
      <c r="AJ188" s="35">
        <v>0</v>
      </c>
      <c r="AK188" s="35">
        <v>0</v>
      </c>
      <c r="AL188" s="35">
        <v>0</v>
      </c>
      <c r="AM188" s="35" t="s">
        <v>193</v>
      </c>
      <c r="AN188" s="35" t="s">
        <v>193</v>
      </c>
      <c r="AO188" s="35" t="s">
        <v>193</v>
      </c>
      <c r="AP188" s="35" t="s">
        <v>193</v>
      </c>
      <c r="AQ188" s="35" t="s">
        <v>193</v>
      </c>
      <c r="AR188" s="35" t="s">
        <v>193</v>
      </c>
      <c r="AS188" s="35" t="s">
        <v>193</v>
      </c>
      <c r="AT188" s="35" t="s">
        <v>193</v>
      </c>
      <c r="AU188" s="35">
        <v>0</v>
      </c>
      <c r="AV188" s="35">
        <v>0</v>
      </c>
      <c r="AW188" s="35">
        <v>0</v>
      </c>
      <c r="AX188" s="35">
        <v>0</v>
      </c>
      <c r="AY188" s="35">
        <v>0</v>
      </c>
      <c r="AZ188" s="35">
        <v>0</v>
      </c>
      <c r="BA188" s="35">
        <v>0</v>
      </c>
      <c r="BB188" s="35">
        <v>0</v>
      </c>
      <c r="BC188" s="35">
        <v>0</v>
      </c>
      <c r="BD188" s="35">
        <v>0</v>
      </c>
      <c r="BE188" s="35">
        <v>0</v>
      </c>
      <c r="BF188" s="35">
        <v>0</v>
      </c>
      <c r="BG188" s="35">
        <v>0</v>
      </c>
      <c r="BH188" s="35">
        <v>0</v>
      </c>
      <c r="BI188" s="35">
        <v>0</v>
      </c>
      <c r="BJ188" s="35">
        <v>0</v>
      </c>
      <c r="BK188" s="35">
        <v>0</v>
      </c>
      <c r="BL188" s="35">
        <v>0</v>
      </c>
      <c r="BM188" s="35">
        <v>0</v>
      </c>
      <c r="BN188" s="35">
        <v>0</v>
      </c>
      <c r="BO188" s="35">
        <v>0</v>
      </c>
      <c r="BP188" s="35">
        <v>0</v>
      </c>
      <c r="BQ188" s="35">
        <v>0</v>
      </c>
      <c r="BR188" s="35">
        <v>0</v>
      </c>
      <c r="BS188" s="35">
        <v>0</v>
      </c>
      <c r="BT188" s="35">
        <v>0</v>
      </c>
      <c r="BU188" s="35">
        <v>0</v>
      </c>
      <c r="BV188" s="35">
        <v>0</v>
      </c>
      <c r="BW188" s="35">
        <v>0</v>
      </c>
      <c r="BX188" s="35">
        <v>0</v>
      </c>
      <c r="BY188" s="35">
        <v>0</v>
      </c>
      <c r="BZ188" s="35">
        <v>0</v>
      </c>
      <c r="CA188" s="35">
        <v>0</v>
      </c>
      <c r="CB188" s="35">
        <v>0</v>
      </c>
      <c r="CC188" s="35">
        <f>'7'!BU120</f>
        <v>0</v>
      </c>
      <c r="CD188" s="35">
        <v>0</v>
      </c>
      <c r="CE188" s="35">
        <v>0</v>
      </c>
      <c r="CF188" s="35">
        <v>0</v>
      </c>
      <c r="CG188" s="35">
        <v>0</v>
      </c>
      <c r="CH188" s="35">
        <v>0</v>
      </c>
      <c r="CI188" s="35">
        <v>0</v>
      </c>
      <c r="CJ188" s="35">
        <v>0</v>
      </c>
      <c r="CK188" s="35">
        <v>0</v>
      </c>
      <c r="CL188" s="35">
        <v>0</v>
      </c>
      <c r="CM188" s="35">
        <v>0</v>
      </c>
      <c r="CN188" s="35">
        <v>0</v>
      </c>
      <c r="CO188" s="35">
        <v>0</v>
      </c>
      <c r="CP188" s="35">
        <v>0</v>
      </c>
      <c r="CQ188" s="35" t="s">
        <v>193</v>
      </c>
      <c r="CR188" s="35" t="s">
        <v>193</v>
      </c>
      <c r="CS188" s="35" t="s">
        <v>193</v>
      </c>
      <c r="CT188" s="35" t="s">
        <v>193</v>
      </c>
      <c r="CU188" s="35" t="s">
        <v>193</v>
      </c>
      <c r="CV188" s="35" t="s">
        <v>193</v>
      </c>
      <c r="CW188" s="35">
        <v>0</v>
      </c>
      <c r="CX188" s="35">
        <v>0</v>
      </c>
      <c r="CY188" s="35">
        <v>0</v>
      </c>
      <c r="CZ188" s="35">
        <v>0</v>
      </c>
      <c r="DA188" s="35">
        <v>0</v>
      </c>
      <c r="DB188" s="35">
        <v>0</v>
      </c>
      <c r="DC188" s="35">
        <v>0</v>
      </c>
      <c r="DD188" s="35">
        <v>0</v>
      </c>
      <c r="DE188" s="35">
        <v>0</v>
      </c>
      <c r="DF188" s="35">
        <v>0</v>
      </c>
      <c r="DG188" s="35">
        <v>0</v>
      </c>
      <c r="DH188" s="35">
        <v>0</v>
      </c>
    </row>
    <row r="189" spans="1:112" ht="18.75">
      <c r="A189" s="25" t="s">
        <v>179</v>
      </c>
      <c r="B189" s="50" t="s">
        <v>291</v>
      </c>
      <c r="C189" s="42" t="s">
        <v>363</v>
      </c>
      <c r="D189" s="60" t="s">
        <v>364</v>
      </c>
      <c r="E189" s="35">
        <v>0</v>
      </c>
      <c r="F189" s="35">
        <v>0</v>
      </c>
      <c r="G189" s="35">
        <v>0</v>
      </c>
      <c r="H189" s="35">
        <v>0</v>
      </c>
      <c r="I189" s="35">
        <v>0</v>
      </c>
      <c r="J189" s="35">
        <v>0</v>
      </c>
      <c r="K189" s="35">
        <v>0</v>
      </c>
      <c r="L189" s="35">
        <v>0</v>
      </c>
      <c r="M189" s="35">
        <v>0</v>
      </c>
      <c r="N189" s="35">
        <v>0</v>
      </c>
      <c r="O189" s="35">
        <v>0</v>
      </c>
      <c r="P189" s="35">
        <v>0</v>
      </c>
      <c r="Q189" s="35">
        <v>0</v>
      </c>
      <c r="R189" s="35">
        <v>0</v>
      </c>
      <c r="S189" s="35">
        <v>0</v>
      </c>
      <c r="T189" s="35">
        <v>0</v>
      </c>
      <c r="U189" s="35">
        <v>0</v>
      </c>
      <c r="V189" s="35">
        <v>0</v>
      </c>
      <c r="W189" s="35">
        <v>0</v>
      </c>
      <c r="X189" s="35">
        <v>0</v>
      </c>
      <c r="Y189" s="35">
        <v>0</v>
      </c>
      <c r="Z189" s="35">
        <v>0</v>
      </c>
      <c r="AA189" s="35">
        <v>0</v>
      </c>
      <c r="AB189" s="35">
        <v>0</v>
      </c>
      <c r="AC189" s="35">
        <v>0</v>
      </c>
      <c r="AD189" s="35">
        <v>0</v>
      </c>
      <c r="AE189" s="35">
        <v>0</v>
      </c>
      <c r="AF189" s="35">
        <v>0</v>
      </c>
      <c r="AG189" s="35">
        <v>0</v>
      </c>
      <c r="AH189" s="35">
        <v>0</v>
      </c>
      <c r="AI189" s="35">
        <v>0</v>
      </c>
      <c r="AJ189" s="35">
        <v>0</v>
      </c>
      <c r="AK189" s="35">
        <v>0</v>
      </c>
      <c r="AL189" s="35">
        <v>0</v>
      </c>
      <c r="AM189" s="35" t="s">
        <v>193</v>
      </c>
      <c r="AN189" s="35" t="s">
        <v>193</v>
      </c>
      <c r="AO189" s="35" t="s">
        <v>193</v>
      </c>
      <c r="AP189" s="35" t="s">
        <v>193</v>
      </c>
      <c r="AQ189" s="35" t="s">
        <v>193</v>
      </c>
      <c r="AR189" s="35" t="s">
        <v>193</v>
      </c>
      <c r="AS189" s="35" t="s">
        <v>193</v>
      </c>
      <c r="AT189" s="35" t="s">
        <v>193</v>
      </c>
      <c r="AU189" s="35">
        <v>0</v>
      </c>
      <c r="AV189" s="35">
        <v>0</v>
      </c>
      <c r="AW189" s="35">
        <v>0</v>
      </c>
      <c r="AX189" s="35">
        <v>0</v>
      </c>
      <c r="AY189" s="35">
        <v>0</v>
      </c>
      <c r="AZ189" s="35">
        <v>0</v>
      </c>
      <c r="BA189" s="35">
        <v>0</v>
      </c>
      <c r="BB189" s="35">
        <v>0</v>
      </c>
      <c r="BC189" s="35">
        <v>0</v>
      </c>
      <c r="BD189" s="35">
        <v>0</v>
      </c>
      <c r="BE189" s="35">
        <v>0</v>
      </c>
      <c r="BF189" s="35">
        <v>0</v>
      </c>
      <c r="BG189" s="35">
        <v>0</v>
      </c>
      <c r="BH189" s="35">
        <v>0</v>
      </c>
      <c r="BI189" s="35">
        <v>0</v>
      </c>
      <c r="BJ189" s="35">
        <v>0</v>
      </c>
      <c r="BK189" s="35">
        <v>0</v>
      </c>
      <c r="BL189" s="35">
        <v>0</v>
      </c>
      <c r="BM189" s="35">
        <v>0</v>
      </c>
      <c r="BN189" s="35">
        <v>0</v>
      </c>
      <c r="BO189" s="35">
        <v>0</v>
      </c>
      <c r="BP189" s="35">
        <v>0</v>
      </c>
      <c r="BQ189" s="35">
        <v>0</v>
      </c>
      <c r="BR189" s="35">
        <v>0</v>
      </c>
      <c r="BS189" s="35">
        <v>0</v>
      </c>
      <c r="BT189" s="35">
        <v>0</v>
      </c>
      <c r="BU189" s="35">
        <v>0</v>
      </c>
      <c r="BV189" s="35">
        <v>0</v>
      </c>
      <c r="BW189" s="35">
        <v>0</v>
      </c>
      <c r="BX189" s="35">
        <v>0</v>
      </c>
      <c r="BY189" s="35">
        <v>0</v>
      </c>
      <c r="BZ189" s="35">
        <v>0</v>
      </c>
      <c r="CA189" s="35">
        <v>0</v>
      </c>
      <c r="CB189" s="35">
        <v>0</v>
      </c>
      <c r="CC189" s="35">
        <f>'7'!BU121</f>
        <v>0</v>
      </c>
      <c r="CD189" s="35">
        <v>0</v>
      </c>
      <c r="CE189" s="35">
        <v>0</v>
      </c>
      <c r="CF189" s="35">
        <v>0</v>
      </c>
      <c r="CG189" s="35">
        <v>0</v>
      </c>
      <c r="CH189" s="35">
        <v>0</v>
      </c>
      <c r="CI189" s="35">
        <v>0</v>
      </c>
      <c r="CJ189" s="35">
        <v>0</v>
      </c>
      <c r="CK189" s="35">
        <v>0</v>
      </c>
      <c r="CL189" s="35">
        <v>0</v>
      </c>
      <c r="CM189" s="35">
        <v>0</v>
      </c>
      <c r="CN189" s="35">
        <v>0</v>
      </c>
      <c r="CO189" s="35">
        <v>0</v>
      </c>
      <c r="CP189" s="35">
        <v>0</v>
      </c>
      <c r="CQ189" s="35" t="s">
        <v>193</v>
      </c>
      <c r="CR189" s="35" t="s">
        <v>193</v>
      </c>
      <c r="CS189" s="35" t="s">
        <v>193</v>
      </c>
      <c r="CT189" s="35" t="s">
        <v>193</v>
      </c>
      <c r="CU189" s="35" t="s">
        <v>193</v>
      </c>
      <c r="CV189" s="35" t="s">
        <v>193</v>
      </c>
      <c r="CW189" s="35">
        <v>0</v>
      </c>
      <c r="CX189" s="35">
        <v>0</v>
      </c>
      <c r="CY189" s="35">
        <v>0</v>
      </c>
      <c r="CZ189" s="35">
        <v>0</v>
      </c>
      <c r="DA189" s="35">
        <v>0</v>
      </c>
      <c r="DB189" s="35">
        <v>0</v>
      </c>
      <c r="DC189" s="35">
        <v>0</v>
      </c>
      <c r="DD189" s="35">
        <v>0</v>
      </c>
      <c r="DE189" s="35">
        <v>0</v>
      </c>
      <c r="DF189" s="35">
        <v>0</v>
      </c>
      <c r="DG189" s="35">
        <v>0</v>
      </c>
      <c r="DH189" s="35">
        <v>0</v>
      </c>
    </row>
    <row r="190" spans="1:112" ht="18.75">
      <c r="A190" s="25" t="s">
        <v>179</v>
      </c>
      <c r="B190" s="50" t="s">
        <v>291</v>
      </c>
      <c r="C190" s="42" t="s">
        <v>365</v>
      </c>
      <c r="D190" s="60" t="s">
        <v>366</v>
      </c>
      <c r="E190" s="35">
        <v>0</v>
      </c>
      <c r="F190" s="35">
        <v>0</v>
      </c>
      <c r="G190" s="35">
        <v>0</v>
      </c>
      <c r="H190" s="35">
        <v>0</v>
      </c>
      <c r="I190" s="35">
        <v>0</v>
      </c>
      <c r="J190" s="35">
        <v>0</v>
      </c>
      <c r="K190" s="35">
        <v>0</v>
      </c>
      <c r="L190" s="35">
        <v>0</v>
      </c>
      <c r="M190" s="35">
        <v>0</v>
      </c>
      <c r="N190" s="35">
        <v>0</v>
      </c>
      <c r="O190" s="35">
        <v>0</v>
      </c>
      <c r="P190" s="35">
        <v>0</v>
      </c>
      <c r="Q190" s="35">
        <v>0</v>
      </c>
      <c r="R190" s="35">
        <v>0</v>
      </c>
      <c r="S190" s="35">
        <v>0</v>
      </c>
      <c r="T190" s="35">
        <v>0</v>
      </c>
      <c r="U190" s="35">
        <v>0</v>
      </c>
      <c r="V190" s="35">
        <v>0</v>
      </c>
      <c r="W190" s="35">
        <v>0</v>
      </c>
      <c r="X190" s="35">
        <v>0</v>
      </c>
      <c r="Y190" s="35">
        <v>0</v>
      </c>
      <c r="Z190" s="35">
        <v>0</v>
      </c>
      <c r="AA190" s="35">
        <v>0</v>
      </c>
      <c r="AB190" s="35">
        <v>0</v>
      </c>
      <c r="AC190" s="35">
        <v>0</v>
      </c>
      <c r="AD190" s="35">
        <v>0</v>
      </c>
      <c r="AE190" s="35">
        <v>0</v>
      </c>
      <c r="AF190" s="35">
        <v>0</v>
      </c>
      <c r="AG190" s="35">
        <v>0</v>
      </c>
      <c r="AH190" s="35">
        <v>0</v>
      </c>
      <c r="AI190" s="35">
        <v>0</v>
      </c>
      <c r="AJ190" s="35">
        <v>0</v>
      </c>
      <c r="AK190" s="35">
        <v>0</v>
      </c>
      <c r="AL190" s="35">
        <v>0</v>
      </c>
      <c r="AM190" s="35" t="s">
        <v>193</v>
      </c>
      <c r="AN190" s="35" t="s">
        <v>193</v>
      </c>
      <c r="AO190" s="35" t="s">
        <v>193</v>
      </c>
      <c r="AP190" s="35" t="s">
        <v>193</v>
      </c>
      <c r="AQ190" s="35" t="s">
        <v>193</v>
      </c>
      <c r="AR190" s="35" t="s">
        <v>193</v>
      </c>
      <c r="AS190" s="35" t="s">
        <v>193</v>
      </c>
      <c r="AT190" s="35" t="s">
        <v>193</v>
      </c>
      <c r="AU190" s="35">
        <v>0</v>
      </c>
      <c r="AV190" s="35">
        <v>0</v>
      </c>
      <c r="AW190" s="35">
        <v>0</v>
      </c>
      <c r="AX190" s="35">
        <v>0</v>
      </c>
      <c r="AY190" s="35">
        <v>0</v>
      </c>
      <c r="AZ190" s="35">
        <v>0</v>
      </c>
      <c r="BA190" s="35">
        <v>0</v>
      </c>
      <c r="BB190" s="35">
        <v>0</v>
      </c>
      <c r="BC190" s="35">
        <v>0</v>
      </c>
      <c r="BD190" s="35">
        <v>0</v>
      </c>
      <c r="BE190" s="35">
        <v>0</v>
      </c>
      <c r="BF190" s="35">
        <v>0</v>
      </c>
      <c r="BG190" s="35">
        <v>0</v>
      </c>
      <c r="BH190" s="35">
        <v>0</v>
      </c>
      <c r="BI190" s="35">
        <v>0</v>
      </c>
      <c r="BJ190" s="35">
        <v>0</v>
      </c>
      <c r="BK190" s="35">
        <v>0</v>
      </c>
      <c r="BL190" s="35">
        <v>0</v>
      </c>
      <c r="BM190" s="35">
        <v>0</v>
      </c>
      <c r="BN190" s="35">
        <v>0</v>
      </c>
      <c r="BO190" s="35">
        <v>0</v>
      </c>
      <c r="BP190" s="35">
        <v>0</v>
      </c>
      <c r="BQ190" s="35">
        <v>0</v>
      </c>
      <c r="BR190" s="35">
        <v>0</v>
      </c>
      <c r="BS190" s="35">
        <v>0</v>
      </c>
      <c r="BT190" s="35">
        <v>0</v>
      </c>
      <c r="BU190" s="35">
        <v>0</v>
      </c>
      <c r="BV190" s="35">
        <v>0</v>
      </c>
      <c r="BW190" s="35">
        <v>0</v>
      </c>
      <c r="BX190" s="35">
        <v>0</v>
      </c>
      <c r="BY190" s="35">
        <v>0</v>
      </c>
      <c r="BZ190" s="35">
        <v>0</v>
      </c>
      <c r="CA190" s="35">
        <v>0</v>
      </c>
      <c r="CB190" s="35">
        <v>0</v>
      </c>
      <c r="CC190" s="35">
        <f>'7'!BU122</f>
        <v>0</v>
      </c>
      <c r="CD190" s="35">
        <v>0</v>
      </c>
      <c r="CE190" s="35">
        <v>0</v>
      </c>
      <c r="CF190" s="35">
        <v>0</v>
      </c>
      <c r="CG190" s="35">
        <v>0</v>
      </c>
      <c r="CH190" s="35">
        <v>0</v>
      </c>
      <c r="CI190" s="35">
        <v>0</v>
      </c>
      <c r="CJ190" s="35">
        <v>0</v>
      </c>
      <c r="CK190" s="35">
        <v>0</v>
      </c>
      <c r="CL190" s="35">
        <v>0</v>
      </c>
      <c r="CM190" s="35">
        <v>0</v>
      </c>
      <c r="CN190" s="35">
        <v>0</v>
      </c>
      <c r="CO190" s="35">
        <v>0</v>
      </c>
      <c r="CP190" s="35">
        <v>0</v>
      </c>
      <c r="CQ190" s="35" t="s">
        <v>193</v>
      </c>
      <c r="CR190" s="35" t="s">
        <v>193</v>
      </c>
      <c r="CS190" s="35" t="s">
        <v>193</v>
      </c>
      <c r="CT190" s="35" t="s">
        <v>193</v>
      </c>
      <c r="CU190" s="35" t="s">
        <v>193</v>
      </c>
      <c r="CV190" s="35" t="s">
        <v>193</v>
      </c>
      <c r="CW190" s="35">
        <v>0</v>
      </c>
      <c r="CX190" s="35">
        <v>0</v>
      </c>
      <c r="CY190" s="35">
        <v>0</v>
      </c>
      <c r="CZ190" s="35">
        <v>0</v>
      </c>
      <c r="DA190" s="35">
        <v>0</v>
      </c>
      <c r="DB190" s="35">
        <v>0</v>
      </c>
      <c r="DC190" s="35">
        <v>0</v>
      </c>
      <c r="DD190" s="35">
        <v>0</v>
      </c>
      <c r="DE190" s="35">
        <v>0</v>
      </c>
      <c r="DF190" s="35">
        <v>0</v>
      </c>
      <c r="DG190" s="35">
        <v>0</v>
      </c>
      <c r="DH190" s="35">
        <v>0</v>
      </c>
    </row>
    <row r="191" spans="1:112" ht="18.75">
      <c r="A191" s="25" t="s">
        <v>179</v>
      </c>
      <c r="B191" s="50" t="s">
        <v>291</v>
      </c>
      <c r="C191" s="42" t="s">
        <v>367</v>
      </c>
      <c r="D191" s="60" t="s">
        <v>368</v>
      </c>
      <c r="E191" s="35">
        <v>0</v>
      </c>
      <c r="F191" s="35">
        <v>0</v>
      </c>
      <c r="G191" s="35">
        <v>0</v>
      </c>
      <c r="H191" s="35">
        <v>0</v>
      </c>
      <c r="I191" s="35">
        <v>0</v>
      </c>
      <c r="J191" s="35">
        <v>0</v>
      </c>
      <c r="K191" s="35">
        <v>0</v>
      </c>
      <c r="L191" s="35">
        <v>0</v>
      </c>
      <c r="M191" s="35">
        <v>0</v>
      </c>
      <c r="N191" s="35">
        <v>0</v>
      </c>
      <c r="O191" s="35">
        <v>0</v>
      </c>
      <c r="P191" s="35">
        <v>0</v>
      </c>
      <c r="Q191" s="35">
        <v>0</v>
      </c>
      <c r="R191" s="35">
        <v>0</v>
      </c>
      <c r="S191" s="35">
        <v>0</v>
      </c>
      <c r="T191" s="35">
        <v>0</v>
      </c>
      <c r="U191" s="35">
        <v>0</v>
      </c>
      <c r="V191" s="35">
        <v>0</v>
      </c>
      <c r="W191" s="35">
        <v>0</v>
      </c>
      <c r="X191" s="35">
        <v>0</v>
      </c>
      <c r="Y191" s="35">
        <v>0</v>
      </c>
      <c r="Z191" s="35">
        <v>0</v>
      </c>
      <c r="AA191" s="35">
        <v>0</v>
      </c>
      <c r="AB191" s="35">
        <v>0</v>
      </c>
      <c r="AC191" s="35">
        <v>0</v>
      </c>
      <c r="AD191" s="35">
        <v>0</v>
      </c>
      <c r="AE191" s="35">
        <v>0</v>
      </c>
      <c r="AF191" s="35">
        <v>0</v>
      </c>
      <c r="AG191" s="35">
        <v>0</v>
      </c>
      <c r="AH191" s="35">
        <v>0</v>
      </c>
      <c r="AI191" s="35">
        <v>0</v>
      </c>
      <c r="AJ191" s="35">
        <v>0</v>
      </c>
      <c r="AK191" s="35">
        <v>0</v>
      </c>
      <c r="AL191" s="35">
        <v>0</v>
      </c>
      <c r="AM191" s="35" t="s">
        <v>193</v>
      </c>
      <c r="AN191" s="35" t="s">
        <v>193</v>
      </c>
      <c r="AO191" s="35" t="s">
        <v>193</v>
      </c>
      <c r="AP191" s="35" t="s">
        <v>193</v>
      </c>
      <c r="AQ191" s="35" t="s">
        <v>193</v>
      </c>
      <c r="AR191" s="35" t="s">
        <v>193</v>
      </c>
      <c r="AS191" s="35" t="s">
        <v>193</v>
      </c>
      <c r="AT191" s="35" t="s">
        <v>193</v>
      </c>
      <c r="AU191" s="35">
        <v>0</v>
      </c>
      <c r="AV191" s="35">
        <v>0</v>
      </c>
      <c r="AW191" s="35">
        <v>0</v>
      </c>
      <c r="AX191" s="35">
        <v>0</v>
      </c>
      <c r="AY191" s="35">
        <v>0</v>
      </c>
      <c r="AZ191" s="35">
        <v>0</v>
      </c>
      <c r="BA191" s="35">
        <v>0</v>
      </c>
      <c r="BB191" s="35">
        <v>0</v>
      </c>
      <c r="BC191" s="35">
        <v>0</v>
      </c>
      <c r="BD191" s="35">
        <v>0</v>
      </c>
      <c r="BE191" s="35">
        <v>0</v>
      </c>
      <c r="BF191" s="35">
        <v>0</v>
      </c>
      <c r="BG191" s="35">
        <v>0</v>
      </c>
      <c r="BH191" s="35">
        <v>0</v>
      </c>
      <c r="BI191" s="35">
        <v>0</v>
      </c>
      <c r="BJ191" s="35">
        <v>0</v>
      </c>
      <c r="BK191" s="35">
        <v>0</v>
      </c>
      <c r="BL191" s="35">
        <v>0</v>
      </c>
      <c r="BM191" s="35">
        <v>0</v>
      </c>
      <c r="BN191" s="35">
        <v>0</v>
      </c>
      <c r="BO191" s="35">
        <v>0</v>
      </c>
      <c r="BP191" s="35">
        <v>0</v>
      </c>
      <c r="BQ191" s="35">
        <v>0</v>
      </c>
      <c r="BR191" s="35">
        <v>0</v>
      </c>
      <c r="BS191" s="35">
        <v>0</v>
      </c>
      <c r="BT191" s="35">
        <v>0</v>
      </c>
      <c r="BU191" s="35">
        <v>0</v>
      </c>
      <c r="BV191" s="35">
        <v>0</v>
      </c>
      <c r="BW191" s="35">
        <v>0</v>
      </c>
      <c r="BX191" s="35">
        <v>0</v>
      </c>
      <c r="BY191" s="35">
        <v>0</v>
      </c>
      <c r="BZ191" s="35">
        <v>0</v>
      </c>
      <c r="CA191" s="35">
        <v>0</v>
      </c>
      <c r="CB191" s="35">
        <v>0</v>
      </c>
      <c r="CC191" s="35">
        <f>'7'!BU123</f>
        <v>0</v>
      </c>
      <c r="CD191" s="35">
        <v>0</v>
      </c>
      <c r="CE191" s="35">
        <v>0</v>
      </c>
      <c r="CF191" s="35">
        <v>0</v>
      </c>
      <c r="CG191" s="35">
        <v>0</v>
      </c>
      <c r="CH191" s="35">
        <v>0</v>
      </c>
      <c r="CI191" s="35">
        <v>0</v>
      </c>
      <c r="CJ191" s="35">
        <v>0</v>
      </c>
      <c r="CK191" s="35">
        <v>0</v>
      </c>
      <c r="CL191" s="35">
        <v>0</v>
      </c>
      <c r="CM191" s="35">
        <v>0</v>
      </c>
      <c r="CN191" s="35">
        <v>0</v>
      </c>
      <c r="CO191" s="35">
        <v>0</v>
      </c>
      <c r="CP191" s="35">
        <v>0</v>
      </c>
      <c r="CQ191" s="35" t="s">
        <v>193</v>
      </c>
      <c r="CR191" s="35" t="s">
        <v>193</v>
      </c>
      <c r="CS191" s="35" t="s">
        <v>193</v>
      </c>
      <c r="CT191" s="35" t="s">
        <v>193</v>
      </c>
      <c r="CU191" s="35" t="s">
        <v>193</v>
      </c>
      <c r="CV191" s="35" t="s">
        <v>193</v>
      </c>
      <c r="CW191" s="35">
        <v>0</v>
      </c>
      <c r="CX191" s="35">
        <v>0</v>
      </c>
      <c r="CY191" s="35">
        <v>0</v>
      </c>
      <c r="CZ191" s="35">
        <v>0</v>
      </c>
      <c r="DA191" s="35">
        <v>0</v>
      </c>
      <c r="DB191" s="35">
        <v>0</v>
      </c>
      <c r="DC191" s="35">
        <v>0</v>
      </c>
      <c r="DD191" s="35">
        <v>0</v>
      </c>
      <c r="DE191" s="35">
        <v>0</v>
      </c>
      <c r="DF191" s="35">
        <v>0</v>
      </c>
      <c r="DG191" s="35">
        <v>0</v>
      </c>
      <c r="DH191" s="35">
        <v>0</v>
      </c>
    </row>
    <row r="192" spans="1:112" ht="18.75">
      <c r="A192" s="25" t="s">
        <v>179</v>
      </c>
      <c r="B192" s="50" t="s">
        <v>291</v>
      </c>
      <c r="C192" s="42" t="s">
        <v>369</v>
      </c>
      <c r="D192" s="60" t="s">
        <v>370</v>
      </c>
      <c r="E192" s="35">
        <v>0</v>
      </c>
      <c r="F192" s="35">
        <v>0</v>
      </c>
      <c r="G192" s="35">
        <v>0</v>
      </c>
      <c r="H192" s="35">
        <v>0</v>
      </c>
      <c r="I192" s="35">
        <v>0</v>
      </c>
      <c r="J192" s="35">
        <v>0</v>
      </c>
      <c r="K192" s="35">
        <v>0</v>
      </c>
      <c r="L192" s="35">
        <v>0</v>
      </c>
      <c r="M192" s="35">
        <v>0</v>
      </c>
      <c r="N192" s="35">
        <v>0</v>
      </c>
      <c r="O192" s="35">
        <v>0</v>
      </c>
      <c r="P192" s="35">
        <v>0</v>
      </c>
      <c r="Q192" s="35">
        <v>0</v>
      </c>
      <c r="R192" s="35">
        <v>0</v>
      </c>
      <c r="S192" s="35">
        <v>0</v>
      </c>
      <c r="T192" s="35">
        <v>0</v>
      </c>
      <c r="U192" s="35">
        <v>0</v>
      </c>
      <c r="V192" s="35">
        <v>0</v>
      </c>
      <c r="W192" s="35">
        <v>0</v>
      </c>
      <c r="X192" s="35">
        <v>0</v>
      </c>
      <c r="Y192" s="35">
        <v>0</v>
      </c>
      <c r="Z192" s="35">
        <v>0</v>
      </c>
      <c r="AA192" s="35">
        <v>0</v>
      </c>
      <c r="AB192" s="35">
        <v>0</v>
      </c>
      <c r="AC192" s="35">
        <v>0</v>
      </c>
      <c r="AD192" s="35">
        <v>0</v>
      </c>
      <c r="AE192" s="35">
        <v>0</v>
      </c>
      <c r="AF192" s="35">
        <v>0</v>
      </c>
      <c r="AG192" s="35">
        <v>0</v>
      </c>
      <c r="AH192" s="35">
        <v>0</v>
      </c>
      <c r="AI192" s="35">
        <v>0</v>
      </c>
      <c r="AJ192" s="35">
        <v>0</v>
      </c>
      <c r="AK192" s="35">
        <v>0</v>
      </c>
      <c r="AL192" s="35">
        <v>0</v>
      </c>
      <c r="AM192" s="35" t="s">
        <v>193</v>
      </c>
      <c r="AN192" s="35" t="s">
        <v>193</v>
      </c>
      <c r="AO192" s="35" t="s">
        <v>193</v>
      </c>
      <c r="AP192" s="35" t="s">
        <v>193</v>
      </c>
      <c r="AQ192" s="35" t="s">
        <v>193</v>
      </c>
      <c r="AR192" s="35" t="s">
        <v>193</v>
      </c>
      <c r="AS192" s="35" t="s">
        <v>193</v>
      </c>
      <c r="AT192" s="35" t="s">
        <v>193</v>
      </c>
      <c r="AU192" s="35">
        <v>0</v>
      </c>
      <c r="AV192" s="35">
        <v>0</v>
      </c>
      <c r="AW192" s="35">
        <v>0</v>
      </c>
      <c r="AX192" s="35">
        <v>0</v>
      </c>
      <c r="AY192" s="35">
        <v>0</v>
      </c>
      <c r="AZ192" s="35">
        <v>0</v>
      </c>
      <c r="BA192" s="35">
        <v>0</v>
      </c>
      <c r="BB192" s="35">
        <v>0</v>
      </c>
      <c r="BC192" s="35">
        <v>0</v>
      </c>
      <c r="BD192" s="35">
        <v>0</v>
      </c>
      <c r="BE192" s="35">
        <v>0</v>
      </c>
      <c r="BF192" s="35">
        <v>0</v>
      </c>
      <c r="BG192" s="35">
        <v>0</v>
      </c>
      <c r="BH192" s="35">
        <v>0</v>
      </c>
      <c r="BI192" s="35">
        <v>0</v>
      </c>
      <c r="BJ192" s="35">
        <v>0</v>
      </c>
      <c r="BK192" s="35">
        <v>0</v>
      </c>
      <c r="BL192" s="35">
        <v>0</v>
      </c>
      <c r="BM192" s="35">
        <v>0</v>
      </c>
      <c r="BN192" s="35">
        <v>0</v>
      </c>
      <c r="BO192" s="35">
        <v>0</v>
      </c>
      <c r="BP192" s="35">
        <v>0</v>
      </c>
      <c r="BQ192" s="35">
        <v>0</v>
      </c>
      <c r="BR192" s="35">
        <v>0</v>
      </c>
      <c r="BS192" s="35">
        <v>0</v>
      </c>
      <c r="BT192" s="35">
        <v>0</v>
      </c>
      <c r="BU192" s="35">
        <v>0</v>
      </c>
      <c r="BV192" s="35">
        <v>0</v>
      </c>
      <c r="BW192" s="35">
        <v>0</v>
      </c>
      <c r="BX192" s="35">
        <v>0</v>
      </c>
      <c r="BY192" s="35">
        <v>0</v>
      </c>
      <c r="BZ192" s="35">
        <v>0</v>
      </c>
      <c r="CA192" s="35">
        <v>0</v>
      </c>
      <c r="CB192" s="35">
        <v>0</v>
      </c>
      <c r="CC192" s="35">
        <f>'7'!BU124</f>
        <v>0</v>
      </c>
      <c r="CD192" s="35">
        <v>0</v>
      </c>
      <c r="CE192" s="35">
        <v>0</v>
      </c>
      <c r="CF192" s="35">
        <v>0</v>
      </c>
      <c r="CG192" s="35">
        <v>0</v>
      </c>
      <c r="CH192" s="35">
        <v>0</v>
      </c>
      <c r="CI192" s="35">
        <v>0</v>
      </c>
      <c r="CJ192" s="35">
        <v>0</v>
      </c>
      <c r="CK192" s="35">
        <v>0</v>
      </c>
      <c r="CL192" s="35">
        <v>0</v>
      </c>
      <c r="CM192" s="35">
        <v>0</v>
      </c>
      <c r="CN192" s="35">
        <v>0</v>
      </c>
      <c r="CO192" s="35">
        <v>0</v>
      </c>
      <c r="CP192" s="35">
        <v>0</v>
      </c>
      <c r="CQ192" s="35" t="s">
        <v>193</v>
      </c>
      <c r="CR192" s="35" t="s">
        <v>193</v>
      </c>
      <c r="CS192" s="35" t="s">
        <v>193</v>
      </c>
      <c r="CT192" s="35" t="s">
        <v>193</v>
      </c>
      <c r="CU192" s="35" t="s">
        <v>193</v>
      </c>
      <c r="CV192" s="35" t="s">
        <v>193</v>
      </c>
      <c r="CW192" s="35">
        <v>0</v>
      </c>
      <c r="CX192" s="35">
        <v>0</v>
      </c>
      <c r="CY192" s="35">
        <v>0</v>
      </c>
      <c r="CZ192" s="35">
        <v>0</v>
      </c>
      <c r="DA192" s="35">
        <v>0</v>
      </c>
      <c r="DB192" s="35">
        <v>0</v>
      </c>
      <c r="DC192" s="35">
        <v>0</v>
      </c>
      <c r="DD192" s="35">
        <v>0</v>
      </c>
      <c r="DE192" s="35">
        <v>0</v>
      </c>
      <c r="DF192" s="35">
        <v>0</v>
      </c>
      <c r="DG192" s="35">
        <v>0</v>
      </c>
      <c r="DH192" s="35">
        <v>0</v>
      </c>
    </row>
    <row r="193" spans="1:112" ht="75">
      <c r="A193" s="25" t="s">
        <v>179</v>
      </c>
      <c r="B193" s="50" t="s">
        <v>291</v>
      </c>
      <c r="C193" s="42" t="s">
        <v>371</v>
      </c>
      <c r="D193" s="60" t="s">
        <v>372</v>
      </c>
      <c r="E193" s="35">
        <v>0</v>
      </c>
      <c r="F193" s="35">
        <v>0</v>
      </c>
      <c r="G193" s="35">
        <v>0</v>
      </c>
      <c r="H193" s="35">
        <v>0</v>
      </c>
      <c r="I193" s="35">
        <v>0</v>
      </c>
      <c r="J193" s="35">
        <v>0</v>
      </c>
      <c r="K193" s="35">
        <v>0</v>
      </c>
      <c r="L193" s="35">
        <v>0</v>
      </c>
      <c r="M193" s="35">
        <v>0</v>
      </c>
      <c r="N193" s="35">
        <v>0</v>
      </c>
      <c r="O193" s="35">
        <v>0</v>
      </c>
      <c r="P193" s="35">
        <v>0</v>
      </c>
      <c r="Q193" s="35">
        <v>0</v>
      </c>
      <c r="R193" s="35">
        <v>0</v>
      </c>
      <c r="S193" s="35">
        <v>0</v>
      </c>
      <c r="T193" s="35">
        <v>0</v>
      </c>
      <c r="U193" s="35">
        <v>0</v>
      </c>
      <c r="V193" s="35">
        <v>0</v>
      </c>
      <c r="W193" s="35">
        <v>0</v>
      </c>
      <c r="X193" s="35">
        <v>0</v>
      </c>
      <c r="Y193" s="35">
        <v>0</v>
      </c>
      <c r="Z193" s="35">
        <v>0</v>
      </c>
      <c r="AA193" s="35">
        <v>0</v>
      </c>
      <c r="AB193" s="35">
        <v>0</v>
      </c>
      <c r="AC193" s="35">
        <v>0</v>
      </c>
      <c r="AD193" s="35">
        <v>0</v>
      </c>
      <c r="AE193" s="35">
        <v>0</v>
      </c>
      <c r="AF193" s="35">
        <v>0</v>
      </c>
      <c r="AG193" s="35">
        <v>0</v>
      </c>
      <c r="AH193" s="35">
        <v>0</v>
      </c>
      <c r="AI193" s="35">
        <v>0</v>
      </c>
      <c r="AJ193" s="35">
        <v>0</v>
      </c>
      <c r="AK193" s="35">
        <v>0</v>
      </c>
      <c r="AL193" s="35">
        <v>0</v>
      </c>
      <c r="AM193" s="35" t="s">
        <v>193</v>
      </c>
      <c r="AN193" s="35" t="s">
        <v>193</v>
      </c>
      <c r="AO193" s="35" t="s">
        <v>193</v>
      </c>
      <c r="AP193" s="35" t="s">
        <v>193</v>
      </c>
      <c r="AQ193" s="35" t="s">
        <v>193</v>
      </c>
      <c r="AR193" s="35" t="s">
        <v>193</v>
      </c>
      <c r="AS193" s="35" t="s">
        <v>193</v>
      </c>
      <c r="AT193" s="35" t="s">
        <v>193</v>
      </c>
      <c r="AU193" s="35">
        <v>0</v>
      </c>
      <c r="AV193" s="35">
        <v>0</v>
      </c>
      <c r="AW193" s="35">
        <v>0</v>
      </c>
      <c r="AX193" s="35">
        <v>0</v>
      </c>
      <c r="AY193" s="35">
        <v>0</v>
      </c>
      <c r="AZ193" s="35">
        <v>0</v>
      </c>
      <c r="BA193" s="35">
        <v>0</v>
      </c>
      <c r="BB193" s="35">
        <v>0</v>
      </c>
      <c r="BC193" s="35">
        <v>0</v>
      </c>
      <c r="BD193" s="35">
        <v>0</v>
      </c>
      <c r="BE193" s="35">
        <v>0</v>
      </c>
      <c r="BF193" s="35">
        <v>0</v>
      </c>
      <c r="BG193" s="35">
        <v>0</v>
      </c>
      <c r="BH193" s="35">
        <v>0</v>
      </c>
      <c r="BI193" s="35">
        <v>0</v>
      </c>
      <c r="BJ193" s="35">
        <v>0</v>
      </c>
      <c r="BK193" s="35">
        <v>0</v>
      </c>
      <c r="BL193" s="35">
        <v>0</v>
      </c>
      <c r="BM193" s="35">
        <v>0</v>
      </c>
      <c r="BN193" s="35">
        <v>0</v>
      </c>
      <c r="BO193" s="35">
        <v>0</v>
      </c>
      <c r="BP193" s="35">
        <v>0</v>
      </c>
      <c r="BQ193" s="35">
        <v>0</v>
      </c>
      <c r="BR193" s="35">
        <v>0</v>
      </c>
      <c r="BS193" s="35">
        <v>0</v>
      </c>
      <c r="BT193" s="35">
        <v>0</v>
      </c>
      <c r="BU193" s="35">
        <v>0</v>
      </c>
      <c r="BV193" s="35">
        <v>0</v>
      </c>
      <c r="BW193" s="35">
        <v>0</v>
      </c>
      <c r="BX193" s="35">
        <v>0</v>
      </c>
      <c r="BY193" s="35">
        <v>0</v>
      </c>
      <c r="BZ193" s="35">
        <v>0</v>
      </c>
      <c r="CA193" s="35">
        <v>0</v>
      </c>
      <c r="CB193" s="35">
        <v>0</v>
      </c>
      <c r="CC193" s="35">
        <f>'7'!BU125</f>
        <v>0</v>
      </c>
      <c r="CD193" s="35">
        <v>0</v>
      </c>
      <c r="CE193" s="35">
        <v>0</v>
      </c>
      <c r="CF193" s="35">
        <v>0</v>
      </c>
      <c r="CG193" s="35">
        <v>0</v>
      </c>
      <c r="CH193" s="35">
        <v>0</v>
      </c>
      <c r="CI193" s="35">
        <v>0</v>
      </c>
      <c r="CJ193" s="35">
        <v>0</v>
      </c>
      <c r="CK193" s="35">
        <v>0</v>
      </c>
      <c r="CL193" s="35">
        <v>0</v>
      </c>
      <c r="CM193" s="35">
        <v>0</v>
      </c>
      <c r="CN193" s="35">
        <v>0</v>
      </c>
      <c r="CO193" s="35">
        <v>0</v>
      </c>
      <c r="CP193" s="35">
        <v>0</v>
      </c>
      <c r="CQ193" s="35" t="s">
        <v>193</v>
      </c>
      <c r="CR193" s="35" t="s">
        <v>193</v>
      </c>
      <c r="CS193" s="35" t="s">
        <v>193</v>
      </c>
      <c r="CT193" s="35" t="s">
        <v>193</v>
      </c>
      <c r="CU193" s="35" t="s">
        <v>193</v>
      </c>
      <c r="CV193" s="35" t="s">
        <v>193</v>
      </c>
      <c r="CW193" s="35">
        <v>0</v>
      </c>
      <c r="CX193" s="35">
        <v>0</v>
      </c>
      <c r="CY193" s="35">
        <v>0</v>
      </c>
      <c r="CZ193" s="35">
        <v>0</v>
      </c>
      <c r="DA193" s="35">
        <v>0</v>
      </c>
      <c r="DB193" s="35">
        <v>0</v>
      </c>
      <c r="DC193" s="35">
        <v>0</v>
      </c>
      <c r="DD193" s="35">
        <v>0</v>
      </c>
      <c r="DE193" s="35">
        <v>0</v>
      </c>
      <c r="DF193" s="35">
        <v>0</v>
      </c>
      <c r="DG193" s="35">
        <v>0</v>
      </c>
      <c r="DH193" s="35">
        <v>0</v>
      </c>
    </row>
    <row r="194" spans="1:112" ht="18.75">
      <c r="A194" s="25" t="s">
        <v>179</v>
      </c>
      <c r="B194" s="50" t="s">
        <v>291</v>
      </c>
      <c r="C194" s="42" t="s">
        <v>373</v>
      </c>
      <c r="D194" s="60" t="s">
        <v>374</v>
      </c>
      <c r="E194" s="35">
        <v>0</v>
      </c>
      <c r="F194" s="35">
        <v>0</v>
      </c>
      <c r="G194" s="35">
        <v>0</v>
      </c>
      <c r="H194" s="35">
        <v>0</v>
      </c>
      <c r="I194" s="35">
        <v>0</v>
      </c>
      <c r="J194" s="35">
        <v>0</v>
      </c>
      <c r="K194" s="35">
        <v>0</v>
      </c>
      <c r="L194" s="35">
        <v>0</v>
      </c>
      <c r="M194" s="35">
        <v>0</v>
      </c>
      <c r="N194" s="35">
        <v>0</v>
      </c>
      <c r="O194" s="35">
        <v>0</v>
      </c>
      <c r="P194" s="35">
        <v>0</v>
      </c>
      <c r="Q194" s="35">
        <v>0</v>
      </c>
      <c r="R194" s="35">
        <v>0</v>
      </c>
      <c r="S194" s="35">
        <v>0</v>
      </c>
      <c r="T194" s="35">
        <v>0</v>
      </c>
      <c r="U194" s="35">
        <v>0</v>
      </c>
      <c r="V194" s="35">
        <v>0</v>
      </c>
      <c r="W194" s="35">
        <v>0</v>
      </c>
      <c r="X194" s="35">
        <v>0</v>
      </c>
      <c r="Y194" s="35">
        <v>0</v>
      </c>
      <c r="Z194" s="35">
        <v>0</v>
      </c>
      <c r="AA194" s="35">
        <v>0</v>
      </c>
      <c r="AB194" s="35">
        <v>0</v>
      </c>
      <c r="AC194" s="35">
        <v>0</v>
      </c>
      <c r="AD194" s="35">
        <v>0</v>
      </c>
      <c r="AE194" s="35">
        <v>0</v>
      </c>
      <c r="AF194" s="35">
        <v>0</v>
      </c>
      <c r="AG194" s="35">
        <v>0</v>
      </c>
      <c r="AH194" s="35">
        <v>0</v>
      </c>
      <c r="AI194" s="35">
        <v>0</v>
      </c>
      <c r="AJ194" s="35">
        <v>0</v>
      </c>
      <c r="AK194" s="35">
        <v>0</v>
      </c>
      <c r="AL194" s="35">
        <v>0</v>
      </c>
      <c r="AM194" s="35" t="s">
        <v>193</v>
      </c>
      <c r="AN194" s="35" t="s">
        <v>193</v>
      </c>
      <c r="AO194" s="35" t="s">
        <v>193</v>
      </c>
      <c r="AP194" s="35" t="s">
        <v>193</v>
      </c>
      <c r="AQ194" s="35" t="s">
        <v>193</v>
      </c>
      <c r="AR194" s="35" t="s">
        <v>193</v>
      </c>
      <c r="AS194" s="35" t="s">
        <v>193</v>
      </c>
      <c r="AT194" s="35" t="s">
        <v>193</v>
      </c>
      <c r="AU194" s="35">
        <v>0</v>
      </c>
      <c r="AV194" s="35">
        <v>0</v>
      </c>
      <c r="AW194" s="35">
        <v>0</v>
      </c>
      <c r="AX194" s="35">
        <v>0</v>
      </c>
      <c r="AY194" s="35">
        <v>0</v>
      </c>
      <c r="AZ194" s="35">
        <v>0</v>
      </c>
      <c r="BA194" s="35">
        <v>0</v>
      </c>
      <c r="BB194" s="35">
        <v>0</v>
      </c>
      <c r="BC194" s="35">
        <v>0</v>
      </c>
      <c r="BD194" s="35">
        <v>0</v>
      </c>
      <c r="BE194" s="35">
        <v>0</v>
      </c>
      <c r="BF194" s="35">
        <v>0</v>
      </c>
      <c r="BG194" s="35">
        <v>0</v>
      </c>
      <c r="BH194" s="35">
        <v>0</v>
      </c>
      <c r="BI194" s="35">
        <v>0</v>
      </c>
      <c r="BJ194" s="35">
        <v>0</v>
      </c>
      <c r="BK194" s="35">
        <v>0</v>
      </c>
      <c r="BL194" s="35">
        <v>0</v>
      </c>
      <c r="BM194" s="35">
        <v>0</v>
      </c>
      <c r="BN194" s="35">
        <v>0</v>
      </c>
      <c r="BO194" s="35">
        <v>0</v>
      </c>
      <c r="BP194" s="35">
        <v>0</v>
      </c>
      <c r="BQ194" s="35">
        <v>0</v>
      </c>
      <c r="BR194" s="35">
        <v>0</v>
      </c>
      <c r="BS194" s="35">
        <v>0</v>
      </c>
      <c r="BT194" s="35">
        <v>0</v>
      </c>
      <c r="BU194" s="35">
        <v>0</v>
      </c>
      <c r="BV194" s="35">
        <v>0</v>
      </c>
      <c r="BW194" s="35">
        <v>0</v>
      </c>
      <c r="BX194" s="35">
        <v>0</v>
      </c>
      <c r="BY194" s="35">
        <v>0</v>
      </c>
      <c r="BZ194" s="35">
        <v>0</v>
      </c>
      <c r="CA194" s="35">
        <v>0</v>
      </c>
      <c r="CB194" s="35">
        <v>0</v>
      </c>
      <c r="CC194" s="35">
        <f>'7'!BU126</f>
        <v>0</v>
      </c>
      <c r="CD194" s="35">
        <v>0</v>
      </c>
      <c r="CE194" s="35">
        <v>0</v>
      </c>
      <c r="CF194" s="35">
        <v>0</v>
      </c>
      <c r="CG194" s="35">
        <v>0</v>
      </c>
      <c r="CH194" s="35">
        <v>0</v>
      </c>
      <c r="CI194" s="35">
        <v>0</v>
      </c>
      <c r="CJ194" s="35">
        <v>0</v>
      </c>
      <c r="CK194" s="35">
        <v>0</v>
      </c>
      <c r="CL194" s="35">
        <v>0</v>
      </c>
      <c r="CM194" s="35">
        <v>0</v>
      </c>
      <c r="CN194" s="35">
        <v>0</v>
      </c>
      <c r="CO194" s="35">
        <v>0</v>
      </c>
      <c r="CP194" s="35">
        <v>0</v>
      </c>
      <c r="CQ194" s="35" t="s">
        <v>193</v>
      </c>
      <c r="CR194" s="35" t="s">
        <v>193</v>
      </c>
      <c r="CS194" s="35" t="s">
        <v>193</v>
      </c>
      <c r="CT194" s="35" t="s">
        <v>193</v>
      </c>
      <c r="CU194" s="35" t="s">
        <v>193</v>
      </c>
      <c r="CV194" s="35" t="s">
        <v>193</v>
      </c>
      <c r="CW194" s="35">
        <v>0</v>
      </c>
      <c r="CX194" s="35">
        <v>0</v>
      </c>
      <c r="CY194" s="35">
        <v>0</v>
      </c>
      <c r="CZ194" s="35">
        <v>0</v>
      </c>
      <c r="DA194" s="35">
        <v>0</v>
      </c>
      <c r="DB194" s="35">
        <v>0</v>
      </c>
      <c r="DC194" s="35">
        <v>0</v>
      </c>
      <c r="DD194" s="35">
        <v>0</v>
      </c>
      <c r="DE194" s="35">
        <v>0</v>
      </c>
      <c r="DF194" s="35">
        <v>0</v>
      </c>
      <c r="DG194" s="35">
        <v>0</v>
      </c>
      <c r="DH194" s="35">
        <v>0</v>
      </c>
    </row>
    <row r="195" spans="1:112" ht="18.75">
      <c r="A195" s="25" t="s">
        <v>179</v>
      </c>
      <c r="B195" s="50" t="s">
        <v>291</v>
      </c>
      <c r="C195" s="42" t="s">
        <v>375</v>
      </c>
      <c r="D195" s="60" t="s">
        <v>376</v>
      </c>
      <c r="E195" s="35">
        <v>0</v>
      </c>
      <c r="F195" s="35">
        <v>0</v>
      </c>
      <c r="G195" s="35">
        <v>0</v>
      </c>
      <c r="H195" s="35">
        <v>0</v>
      </c>
      <c r="I195" s="35">
        <v>0</v>
      </c>
      <c r="J195" s="35">
        <v>0</v>
      </c>
      <c r="K195" s="35">
        <v>0</v>
      </c>
      <c r="L195" s="35">
        <v>0</v>
      </c>
      <c r="M195" s="35">
        <v>0</v>
      </c>
      <c r="N195" s="35">
        <v>0</v>
      </c>
      <c r="O195" s="35">
        <v>0</v>
      </c>
      <c r="P195" s="35">
        <v>0</v>
      </c>
      <c r="Q195" s="35">
        <v>0</v>
      </c>
      <c r="R195" s="35">
        <v>0</v>
      </c>
      <c r="S195" s="35">
        <v>0</v>
      </c>
      <c r="T195" s="35">
        <v>0</v>
      </c>
      <c r="U195" s="35">
        <v>0</v>
      </c>
      <c r="V195" s="35">
        <v>0</v>
      </c>
      <c r="W195" s="35">
        <v>0</v>
      </c>
      <c r="X195" s="35">
        <v>0</v>
      </c>
      <c r="Y195" s="35">
        <v>0</v>
      </c>
      <c r="Z195" s="35">
        <v>0</v>
      </c>
      <c r="AA195" s="35">
        <v>0</v>
      </c>
      <c r="AB195" s="35">
        <v>0</v>
      </c>
      <c r="AC195" s="35">
        <v>0</v>
      </c>
      <c r="AD195" s="35">
        <v>0</v>
      </c>
      <c r="AE195" s="35">
        <v>0</v>
      </c>
      <c r="AF195" s="35">
        <v>0</v>
      </c>
      <c r="AG195" s="35">
        <v>0</v>
      </c>
      <c r="AH195" s="35">
        <v>0</v>
      </c>
      <c r="AI195" s="35">
        <v>0</v>
      </c>
      <c r="AJ195" s="35">
        <v>0</v>
      </c>
      <c r="AK195" s="35">
        <v>0</v>
      </c>
      <c r="AL195" s="35">
        <v>0</v>
      </c>
      <c r="AM195" s="35" t="s">
        <v>193</v>
      </c>
      <c r="AN195" s="35" t="s">
        <v>193</v>
      </c>
      <c r="AO195" s="35" t="s">
        <v>193</v>
      </c>
      <c r="AP195" s="35" t="s">
        <v>193</v>
      </c>
      <c r="AQ195" s="35" t="s">
        <v>193</v>
      </c>
      <c r="AR195" s="35" t="s">
        <v>193</v>
      </c>
      <c r="AS195" s="35" t="s">
        <v>193</v>
      </c>
      <c r="AT195" s="35" t="s">
        <v>193</v>
      </c>
      <c r="AU195" s="35">
        <v>0</v>
      </c>
      <c r="AV195" s="35">
        <v>0</v>
      </c>
      <c r="AW195" s="35">
        <v>0</v>
      </c>
      <c r="AX195" s="35">
        <v>0</v>
      </c>
      <c r="AY195" s="35">
        <v>0</v>
      </c>
      <c r="AZ195" s="35">
        <v>0</v>
      </c>
      <c r="BA195" s="35">
        <v>0</v>
      </c>
      <c r="BB195" s="35">
        <v>0</v>
      </c>
      <c r="BC195" s="35">
        <v>0</v>
      </c>
      <c r="BD195" s="35">
        <v>0</v>
      </c>
      <c r="BE195" s="35">
        <v>0</v>
      </c>
      <c r="BF195" s="35">
        <v>0</v>
      </c>
      <c r="BG195" s="35">
        <v>0</v>
      </c>
      <c r="BH195" s="35">
        <v>0</v>
      </c>
      <c r="BI195" s="35">
        <v>0</v>
      </c>
      <c r="BJ195" s="35">
        <v>0</v>
      </c>
      <c r="BK195" s="35">
        <v>0</v>
      </c>
      <c r="BL195" s="35">
        <v>0</v>
      </c>
      <c r="BM195" s="35">
        <v>0</v>
      </c>
      <c r="BN195" s="35">
        <v>0</v>
      </c>
      <c r="BO195" s="35">
        <v>0</v>
      </c>
      <c r="BP195" s="35">
        <v>0</v>
      </c>
      <c r="BQ195" s="35">
        <v>0</v>
      </c>
      <c r="BR195" s="35">
        <v>0</v>
      </c>
      <c r="BS195" s="35">
        <v>0</v>
      </c>
      <c r="BT195" s="35">
        <v>0</v>
      </c>
      <c r="BU195" s="35">
        <v>0</v>
      </c>
      <c r="BV195" s="35">
        <v>0</v>
      </c>
      <c r="BW195" s="35">
        <v>0</v>
      </c>
      <c r="BX195" s="35">
        <v>0</v>
      </c>
      <c r="BY195" s="35">
        <v>0</v>
      </c>
      <c r="BZ195" s="35">
        <v>0</v>
      </c>
      <c r="CA195" s="35">
        <v>0</v>
      </c>
      <c r="CB195" s="35">
        <v>0</v>
      </c>
      <c r="CC195" s="35">
        <f>'7'!BU127</f>
        <v>0</v>
      </c>
      <c r="CD195" s="35">
        <v>0</v>
      </c>
      <c r="CE195" s="35">
        <v>0</v>
      </c>
      <c r="CF195" s="35">
        <v>0</v>
      </c>
      <c r="CG195" s="35">
        <v>0</v>
      </c>
      <c r="CH195" s="35">
        <v>0</v>
      </c>
      <c r="CI195" s="35">
        <v>0</v>
      </c>
      <c r="CJ195" s="35">
        <v>0</v>
      </c>
      <c r="CK195" s="35">
        <v>0</v>
      </c>
      <c r="CL195" s="35">
        <v>0</v>
      </c>
      <c r="CM195" s="35">
        <v>0</v>
      </c>
      <c r="CN195" s="35">
        <v>0</v>
      </c>
      <c r="CO195" s="35">
        <v>0</v>
      </c>
      <c r="CP195" s="35">
        <v>0</v>
      </c>
      <c r="CQ195" s="35" t="s">
        <v>193</v>
      </c>
      <c r="CR195" s="35" t="s">
        <v>193</v>
      </c>
      <c r="CS195" s="35" t="s">
        <v>193</v>
      </c>
      <c r="CT195" s="35" t="s">
        <v>193</v>
      </c>
      <c r="CU195" s="35" t="s">
        <v>193</v>
      </c>
      <c r="CV195" s="35" t="s">
        <v>193</v>
      </c>
      <c r="CW195" s="35">
        <v>0</v>
      </c>
      <c r="CX195" s="35">
        <v>0</v>
      </c>
      <c r="CY195" s="35">
        <v>0</v>
      </c>
      <c r="CZ195" s="35">
        <v>0</v>
      </c>
      <c r="DA195" s="35">
        <v>0</v>
      </c>
      <c r="DB195" s="35">
        <v>0</v>
      </c>
      <c r="DC195" s="35">
        <v>0</v>
      </c>
      <c r="DD195" s="35">
        <v>0</v>
      </c>
      <c r="DE195" s="35">
        <v>0</v>
      </c>
      <c r="DF195" s="35">
        <v>0</v>
      </c>
      <c r="DG195" s="35">
        <v>0</v>
      </c>
      <c r="DH195" s="35">
        <v>0</v>
      </c>
    </row>
    <row r="196" spans="1:112" ht="56.25">
      <c r="A196" s="21"/>
      <c r="B196" s="25" t="s">
        <v>377</v>
      </c>
      <c r="C196" s="26" t="s">
        <v>378</v>
      </c>
      <c r="D196" s="53" t="s">
        <v>174</v>
      </c>
      <c r="E196" s="53">
        <v>0</v>
      </c>
      <c r="F196" s="53">
        <v>0</v>
      </c>
      <c r="G196" s="53">
        <v>0</v>
      </c>
      <c r="H196" s="53">
        <v>0</v>
      </c>
      <c r="I196" s="53">
        <v>0</v>
      </c>
      <c r="J196" s="53">
        <v>0</v>
      </c>
      <c r="K196" s="53">
        <v>0</v>
      </c>
      <c r="L196" s="53">
        <v>0</v>
      </c>
      <c r="M196" s="53">
        <v>0</v>
      </c>
      <c r="N196" s="53">
        <v>0</v>
      </c>
      <c r="O196" s="53">
        <v>0</v>
      </c>
      <c r="P196" s="53">
        <v>0</v>
      </c>
      <c r="Q196" s="53">
        <v>0</v>
      </c>
      <c r="R196" s="53">
        <v>0</v>
      </c>
      <c r="S196" s="53">
        <v>0</v>
      </c>
      <c r="T196" s="53">
        <v>0</v>
      </c>
      <c r="U196" s="53">
        <v>0</v>
      </c>
      <c r="V196" s="53">
        <v>0</v>
      </c>
      <c r="W196" s="53">
        <v>0</v>
      </c>
      <c r="X196" s="53">
        <v>0</v>
      </c>
      <c r="Y196" s="53">
        <v>0</v>
      </c>
      <c r="Z196" s="53">
        <v>0</v>
      </c>
      <c r="AA196" s="53">
        <v>0</v>
      </c>
      <c r="AB196" s="53">
        <v>0</v>
      </c>
      <c r="AC196" s="53">
        <v>0</v>
      </c>
      <c r="AD196" s="53">
        <v>0</v>
      </c>
      <c r="AE196" s="53">
        <v>0</v>
      </c>
      <c r="AF196" s="53">
        <v>0</v>
      </c>
      <c r="AG196" s="53">
        <v>0</v>
      </c>
      <c r="AH196" s="53">
        <v>0</v>
      </c>
      <c r="AI196" s="53">
        <v>0</v>
      </c>
      <c r="AJ196" s="53">
        <v>0</v>
      </c>
      <c r="AK196" s="53">
        <v>0</v>
      </c>
      <c r="AL196" s="53">
        <v>0</v>
      </c>
      <c r="AM196" s="53">
        <v>0</v>
      </c>
      <c r="AN196" s="53">
        <v>0</v>
      </c>
      <c r="AO196" s="53">
        <v>0</v>
      </c>
      <c r="AP196" s="53">
        <v>0</v>
      </c>
      <c r="AQ196" s="53">
        <v>0</v>
      </c>
      <c r="AR196" s="53">
        <v>0</v>
      </c>
      <c r="AS196" s="53">
        <v>0</v>
      </c>
      <c r="AT196" s="53">
        <v>0</v>
      </c>
      <c r="AU196" s="53">
        <v>0</v>
      </c>
      <c r="AV196" s="53">
        <v>0</v>
      </c>
      <c r="AW196" s="53">
        <v>0</v>
      </c>
      <c r="AX196" s="53">
        <v>0</v>
      </c>
      <c r="AY196" s="53">
        <v>0</v>
      </c>
      <c r="AZ196" s="53">
        <v>0</v>
      </c>
      <c r="BA196" s="53">
        <v>0</v>
      </c>
      <c r="BB196" s="53">
        <v>0</v>
      </c>
      <c r="BC196" s="53">
        <v>0</v>
      </c>
      <c r="BD196" s="53">
        <v>0</v>
      </c>
      <c r="BE196" s="53">
        <v>0</v>
      </c>
      <c r="BF196" s="53">
        <v>0</v>
      </c>
      <c r="BG196" s="53">
        <v>0</v>
      </c>
      <c r="BH196" s="53">
        <v>0</v>
      </c>
      <c r="BI196" s="53">
        <v>0</v>
      </c>
      <c r="BJ196" s="53">
        <v>0</v>
      </c>
      <c r="BK196" s="53">
        <v>0</v>
      </c>
      <c r="BL196" s="53">
        <v>0</v>
      </c>
      <c r="BM196" s="53">
        <v>0</v>
      </c>
      <c r="BN196" s="53">
        <v>0</v>
      </c>
      <c r="BO196" s="53">
        <v>0</v>
      </c>
      <c r="BP196" s="53">
        <v>0</v>
      </c>
      <c r="BQ196" s="53">
        <v>0</v>
      </c>
      <c r="BR196" s="53">
        <v>0</v>
      </c>
      <c r="BS196" s="53">
        <v>0</v>
      </c>
      <c r="BT196" s="53">
        <v>0</v>
      </c>
      <c r="BU196" s="53">
        <v>0</v>
      </c>
      <c r="BV196" s="53">
        <v>0</v>
      </c>
      <c r="BW196" s="53">
        <v>0</v>
      </c>
      <c r="BX196" s="53">
        <v>0</v>
      </c>
      <c r="BY196" s="53">
        <v>0</v>
      </c>
      <c r="BZ196" s="53">
        <v>0</v>
      </c>
      <c r="CA196" s="53">
        <v>0</v>
      </c>
      <c r="CB196" s="53">
        <v>0</v>
      </c>
      <c r="CC196" s="53">
        <v>0</v>
      </c>
      <c r="CD196" s="53">
        <v>0</v>
      </c>
      <c r="CE196" s="53">
        <v>0</v>
      </c>
      <c r="CF196" s="53">
        <v>0</v>
      </c>
      <c r="CG196" s="53">
        <v>0</v>
      </c>
      <c r="CH196" s="53">
        <v>0</v>
      </c>
      <c r="CI196" s="53"/>
      <c r="CJ196" s="53">
        <v>0</v>
      </c>
      <c r="CK196" s="53" t="s">
        <v>193</v>
      </c>
      <c r="CL196" s="53" t="s">
        <v>193</v>
      </c>
      <c r="CM196" s="53">
        <v>0</v>
      </c>
      <c r="CN196" s="53">
        <v>0</v>
      </c>
      <c r="CO196" s="53">
        <v>0</v>
      </c>
      <c r="CP196" s="53">
        <v>0</v>
      </c>
      <c r="CQ196" s="53" t="s">
        <v>193</v>
      </c>
      <c r="CR196" s="53" t="s">
        <v>193</v>
      </c>
      <c r="CS196" s="53" t="s">
        <v>193</v>
      </c>
      <c r="CT196" s="53" t="s">
        <v>193</v>
      </c>
      <c r="CU196" s="53" t="s">
        <v>193</v>
      </c>
      <c r="CV196" s="53" t="s">
        <v>193</v>
      </c>
      <c r="CW196" s="53">
        <v>0</v>
      </c>
      <c r="CX196" s="53">
        <v>0</v>
      </c>
      <c r="CY196" s="53">
        <v>0</v>
      </c>
      <c r="CZ196" s="53">
        <v>0</v>
      </c>
      <c r="DA196" s="53">
        <v>0</v>
      </c>
      <c r="DB196" s="53">
        <v>0</v>
      </c>
      <c r="DC196" s="53">
        <v>0</v>
      </c>
      <c r="DD196" s="53">
        <v>0</v>
      </c>
      <c r="DE196" s="53">
        <v>0</v>
      </c>
      <c r="DF196" s="53">
        <v>0</v>
      </c>
      <c r="DG196" s="53">
        <v>0</v>
      </c>
      <c r="DH196" s="53">
        <v>0</v>
      </c>
    </row>
    <row r="197" spans="1:112" ht="18.75" hidden="1">
      <c r="A197" s="28" t="s">
        <v>181</v>
      </c>
      <c r="B197" s="33" t="s">
        <v>377</v>
      </c>
      <c r="C197" s="42" t="s">
        <v>200</v>
      </c>
      <c r="D197" s="54"/>
      <c r="E197" s="54" t="s">
        <v>193</v>
      </c>
      <c r="F197" s="54" t="s">
        <v>193</v>
      </c>
      <c r="G197" s="54"/>
      <c r="H197" s="54"/>
      <c r="I197" s="54"/>
      <c r="J197" s="54"/>
      <c r="K197" s="54"/>
      <c r="L197" s="54"/>
      <c r="M197" s="54" t="s">
        <v>193</v>
      </c>
      <c r="N197" s="54" t="s">
        <v>193</v>
      </c>
      <c r="O197" s="54"/>
      <c r="P197" s="54"/>
      <c r="Q197" s="54"/>
      <c r="R197" s="54"/>
      <c r="S197" s="54"/>
      <c r="T197" s="54"/>
      <c r="U197" s="54" t="s">
        <v>193</v>
      </c>
      <c r="V197" s="54" t="s">
        <v>193</v>
      </c>
      <c r="W197" s="54"/>
      <c r="X197" s="54"/>
      <c r="Y197" s="54"/>
      <c r="Z197" s="54"/>
      <c r="AA197" s="54"/>
      <c r="AB197" s="54"/>
      <c r="AC197" s="54" t="s">
        <v>193</v>
      </c>
      <c r="AD197" s="54" t="s">
        <v>193</v>
      </c>
      <c r="AE197" s="54"/>
      <c r="AF197" s="54"/>
      <c r="AG197" s="54"/>
      <c r="AH197" s="54"/>
      <c r="AI197" s="54"/>
      <c r="AJ197" s="54"/>
      <c r="AK197" s="54"/>
      <c r="AL197" s="54"/>
      <c r="AM197" s="54" t="s">
        <v>193</v>
      </c>
      <c r="AN197" s="54" t="s">
        <v>193</v>
      </c>
      <c r="AO197" s="54" t="s">
        <v>193</v>
      </c>
      <c r="AP197" s="54" t="s">
        <v>193</v>
      </c>
      <c r="AQ197" s="54" t="s">
        <v>193</v>
      </c>
      <c r="AR197" s="54" t="s">
        <v>193</v>
      </c>
      <c r="AS197" s="54" t="s">
        <v>193</v>
      </c>
      <c r="AT197" s="54" t="s">
        <v>193</v>
      </c>
      <c r="AU197" s="54" t="s">
        <v>193</v>
      </c>
      <c r="AV197" s="54" t="s">
        <v>193</v>
      </c>
      <c r="AW197" s="54"/>
      <c r="AX197" s="54"/>
      <c r="AY197" s="54"/>
      <c r="AZ197" s="54"/>
      <c r="BA197" s="54"/>
      <c r="BB197" s="54"/>
      <c r="BC197" s="54"/>
      <c r="BD197" s="54"/>
      <c r="BE197" s="54" t="s">
        <v>193</v>
      </c>
      <c r="BF197" s="54" t="s">
        <v>193</v>
      </c>
      <c r="BG197" s="54"/>
      <c r="BH197" s="54"/>
      <c r="BI197" s="54"/>
      <c r="BJ197" s="54"/>
      <c r="BK197" s="54"/>
      <c r="BL197" s="54"/>
      <c r="BM197" s="54"/>
      <c r="BN197" s="54"/>
      <c r="BO197" s="54"/>
      <c r="BP197" s="54"/>
      <c r="BQ197" s="54" t="s">
        <v>193</v>
      </c>
      <c r="BR197" s="54" t="s">
        <v>193</v>
      </c>
      <c r="BS197" s="54"/>
      <c r="BT197" s="54"/>
      <c r="BU197" s="54"/>
      <c r="BV197" s="54"/>
      <c r="BW197" s="54"/>
      <c r="BX197" s="54"/>
      <c r="BY197" s="54"/>
      <c r="BZ197" s="54"/>
      <c r="CA197" s="54"/>
      <c r="CB197" s="54"/>
      <c r="CC197" s="54" t="s">
        <v>193</v>
      </c>
      <c r="CD197" s="54" t="s">
        <v>193</v>
      </c>
      <c r="CE197" s="54"/>
      <c r="CF197" s="54"/>
      <c r="CG197" s="54"/>
      <c r="CH197" s="54"/>
      <c r="CI197" s="54"/>
      <c r="CJ197" s="54"/>
      <c r="CK197" s="54" t="s">
        <v>193</v>
      </c>
      <c r="CL197" s="54" t="s">
        <v>193</v>
      </c>
      <c r="CM197" s="54" t="s">
        <v>193</v>
      </c>
      <c r="CN197" s="54" t="s">
        <v>193</v>
      </c>
      <c r="CO197" s="54" t="s">
        <v>193</v>
      </c>
      <c r="CP197" s="54" t="s">
        <v>193</v>
      </c>
      <c r="CQ197" s="54" t="s">
        <v>193</v>
      </c>
      <c r="CR197" s="54" t="s">
        <v>193</v>
      </c>
      <c r="CS197" s="54" t="s">
        <v>193</v>
      </c>
      <c r="CT197" s="54" t="s">
        <v>193</v>
      </c>
      <c r="CU197" s="54" t="s">
        <v>193</v>
      </c>
      <c r="CV197" s="54" t="s">
        <v>193</v>
      </c>
      <c r="CW197" s="54" t="s">
        <v>193</v>
      </c>
      <c r="CX197" s="54" t="s">
        <v>193</v>
      </c>
      <c r="CY197" s="54" t="s">
        <v>193</v>
      </c>
      <c r="CZ197" s="54" t="s">
        <v>193</v>
      </c>
      <c r="DA197" s="54" t="s">
        <v>193</v>
      </c>
      <c r="DB197" s="54" t="s">
        <v>193</v>
      </c>
      <c r="DC197" s="54" t="s">
        <v>193</v>
      </c>
      <c r="DD197" s="54" t="s">
        <v>193</v>
      </c>
      <c r="DE197" s="54" t="s">
        <v>193</v>
      </c>
      <c r="DF197" s="54" t="s">
        <v>193</v>
      </c>
      <c r="DG197" s="54" t="s">
        <v>193</v>
      </c>
      <c r="DH197" s="54" t="s">
        <v>193</v>
      </c>
    </row>
    <row r="198" spans="1:112" ht="18.75" hidden="1">
      <c r="A198" s="28" t="s">
        <v>181</v>
      </c>
      <c r="B198" s="33" t="s">
        <v>377</v>
      </c>
      <c r="C198" s="42" t="s">
        <v>200</v>
      </c>
      <c r="D198" s="54"/>
      <c r="E198" s="54" t="s">
        <v>193</v>
      </c>
      <c r="F198" s="54" t="s">
        <v>193</v>
      </c>
      <c r="G198" s="54"/>
      <c r="H198" s="54"/>
      <c r="I198" s="54"/>
      <c r="J198" s="54"/>
      <c r="K198" s="54"/>
      <c r="L198" s="54"/>
      <c r="M198" s="54" t="s">
        <v>193</v>
      </c>
      <c r="N198" s="54" t="s">
        <v>193</v>
      </c>
      <c r="O198" s="54"/>
      <c r="P198" s="54"/>
      <c r="Q198" s="54"/>
      <c r="R198" s="54"/>
      <c r="S198" s="54"/>
      <c r="T198" s="54"/>
      <c r="U198" s="54" t="s">
        <v>193</v>
      </c>
      <c r="V198" s="54" t="s">
        <v>193</v>
      </c>
      <c r="W198" s="54"/>
      <c r="X198" s="54"/>
      <c r="Y198" s="54"/>
      <c r="Z198" s="54"/>
      <c r="AA198" s="54"/>
      <c r="AB198" s="54"/>
      <c r="AC198" s="54" t="s">
        <v>193</v>
      </c>
      <c r="AD198" s="54" t="s">
        <v>193</v>
      </c>
      <c r="AE198" s="54"/>
      <c r="AF198" s="54"/>
      <c r="AG198" s="54"/>
      <c r="AH198" s="54"/>
      <c r="AI198" s="54"/>
      <c r="AJ198" s="54"/>
      <c r="AK198" s="54"/>
      <c r="AL198" s="54"/>
      <c r="AM198" s="54" t="s">
        <v>193</v>
      </c>
      <c r="AN198" s="54" t="s">
        <v>193</v>
      </c>
      <c r="AO198" s="54" t="s">
        <v>193</v>
      </c>
      <c r="AP198" s="54" t="s">
        <v>193</v>
      </c>
      <c r="AQ198" s="54" t="s">
        <v>193</v>
      </c>
      <c r="AR198" s="54" t="s">
        <v>193</v>
      </c>
      <c r="AS198" s="54" t="s">
        <v>193</v>
      </c>
      <c r="AT198" s="54" t="s">
        <v>193</v>
      </c>
      <c r="AU198" s="54" t="s">
        <v>193</v>
      </c>
      <c r="AV198" s="54" t="s">
        <v>193</v>
      </c>
      <c r="AW198" s="54"/>
      <c r="AX198" s="54"/>
      <c r="AY198" s="54"/>
      <c r="AZ198" s="54"/>
      <c r="BA198" s="54"/>
      <c r="BB198" s="54"/>
      <c r="BC198" s="54"/>
      <c r="BD198" s="54"/>
      <c r="BE198" s="54" t="s">
        <v>193</v>
      </c>
      <c r="BF198" s="54" t="s">
        <v>193</v>
      </c>
      <c r="BG198" s="54"/>
      <c r="BH198" s="54"/>
      <c r="BI198" s="54"/>
      <c r="BJ198" s="54"/>
      <c r="BK198" s="54"/>
      <c r="BL198" s="54"/>
      <c r="BM198" s="54"/>
      <c r="BN198" s="54"/>
      <c r="BO198" s="54"/>
      <c r="BP198" s="54"/>
      <c r="BQ198" s="54" t="s">
        <v>193</v>
      </c>
      <c r="BR198" s="54" t="s">
        <v>193</v>
      </c>
      <c r="BS198" s="54"/>
      <c r="BT198" s="54"/>
      <c r="BU198" s="54"/>
      <c r="BV198" s="54"/>
      <c r="BW198" s="54"/>
      <c r="BX198" s="54"/>
      <c r="BY198" s="54"/>
      <c r="BZ198" s="54"/>
      <c r="CA198" s="54"/>
      <c r="CB198" s="54"/>
      <c r="CC198" s="54" t="s">
        <v>193</v>
      </c>
      <c r="CD198" s="54" t="s">
        <v>193</v>
      </c>
      <c r="CE198" s="54"/>
      <c r="CF198" s="54"/>
      <c r="CG198" s="54"/>
      <c r="CH198" s="54"/>
      <c r="CI198" s="54"/>
      <c r="CJ198" s="54"/>
      <c r="CK198" s="54" t="s">
        <v>193</v>
      </c>
      <c r="CL198" s="54" t="s">
        <v>193</v>
      </c>
      <c r="CM198" s="54" t="s">
        <v>193</v>
      </c>
      <c r="CN198" s="54" t="s">
        <v>193</v>
      </c>
      <c r="CO198" s="54" t="s">
        <v>193</v>
      </c>
      <c r="CP198" s="54" t="s">
        <v>193</v>
      </c>
      <c r="CQ198" s="54" t="s">
        <v>193</v>
      </c>
      <c r="CR198" s="54" t="s">
        <v>193</v>
      </c>
      <c r="CS198" s="54" t="s">
        <v>193</v>
      </c>
      <c r="CT198" s="54" t="s">
        <v>193</v>
      </c>
      <c r="CU198" s="54" t="s">
        <v>193</v>
      </c>
      <c r="CV198" s="54" t="s">
        <v>193</v>
      </c>
      <c r="CW198" s="54" t="s">
        <v>193</v>
      </c>
      <c r="CX198" s="54" t="s">
        <v>193</v>
      </c>
      <c r="CY198" s="54" t="s">
        <v>193</v>
      </c>
      <c r="CZ198" s="54" t="s">
        <v>193</v>
      </c>
      <c r="DA198" s="54" t="s">
        <v>193</v>
      </c>
      <c r="DB198" s="54" t="s">
        <v>193</v>
      </c>
      <c r="DC198" s="54" t="s">
        <v>193</v>
      </c>
      <c r="DD198" s="54" t="s">
        <v>193</v>
      </c>
      <c r="DE198" s="54" t="s">
        <v>193</v>
      </c>
      <c r="DF198" s="54" t="s">
        <v>193</v>
      </c>
      <c r="DG198" s="54" t="s">
        <v>193</v>
      </c>
      <c r="DH198" s="54" t="s">
        <v>193</v>
      </c>
    </row>
    <row r="199" spans="1:112" ht="18.75" hidden="1">
      <c r="A199" s="28" t="s">
        <v>181</v>
      </c>
      <c r="B199" s="33" t="s">
        <v>201</v>
      </c>
      <c r="C199" s="49" t="s">
        <v>201</v>
      </c>
      <c r="D199" s="54"/>
      <c r="E199" s="54" t="s">
        <v>193</v>
      </c>
      <c r="F199" s="54" t="s">
        <v>193</v>
      </c>
      <c r="G199" s="54"/>
      <c r="H199" s="54"/>
      <c r="I199" s="54"/>
      <c r="J199" s="54"/>
      <c r="K199" s="54"/>
      <c r="L199" s="54"/>
      <c r="M199" s="54" t="s">
        <v>193</v>
      </c>
      <c r="N199" s="54" t="s">
        <v>193</v>
      </c>
      <c r="O199" s="54"/>
      <c r="P199" s="54"/>
      <c r="Q199" s="54"/>
      <c r="R199" s="54"/>
      <c r="S199" s="54"/>
      <c r="T199" s="54"/>
      <c r="U199" s="54" t="s">
        <v>193</v>
      </c>
      <c r="V199" s="54" t="s">
        <v>193</v>
      </c>
      <c r="W199" s="54"/>
      <c r="X199" s="54"/>
      <c r="Y199" s="54"/>
      <c r="Z199" s="54"/>
      <c r="AA199" s="54"/>
      <c r="AB199" s="54"/>
      <c r="AC199" s="54" t="s">
        <v>193</v>
      </c>
      <c r="AD199" s="54" t="s">
        <v>193</v>
      </c>
      <c r="AE199" s="54"/>
      <c r="AF199" s="54"/>
      <c r="AG199" s="54"/>
      <c r="AH199" s="54"/>
      <c r="AI199" s="54"/>
      <c r="AJ199" s="54"/>
      <c r="AK199" s="54"/>
      <c r="AL199" s="54"/>
      <c r="AM199" s="54" t="s">
        <v>193</v>
      </c>
      <c r="AN199" s="54" t="s">
        <v>193</v>
      </c>
      <c r="AO199" s="54" t="s">
        <v>193</v>
      </c>
      <c r="AP199" s="54" t="s">
        <v>193</v>
      </c>
      <c r="AQ199" s="54" t="s">
        <v>193</v>
      </c>
      <c r="AR199" s="54" t="s">
        <v>193</v>
      </c>
      <c r="AS199" s="54" t="s">
        <v>193</v>
      </c>
      <c r="AT199" s="54" t="s">
        <v>193</v>
      </c>
      <c r="AU199" s="54" t="s">
        <v>193</v>
      </c>
      <c r="AV199" s="54" t="s">
        <v>193</v>
      </c>
      <c r="AW199" s="54"/>
      <c r="AX199" s="54"/>
      <c r="AY199" s="54"/>
      <c r="AZ199" s="54"/>
      <c r="BA199" s="54"/>
      <c r="BB199" s="54"/>
      <c r="BC199" s="54"/>
      <c r="BD199" s="54"/>
      <c r="BE199" s="54" t="s">
        <v>193</v>
      </c>
      <c r="BF199" s="54" t="s">
        <v>193</v>
      </c>
      <c r="BG199" s="54"/>
      <c r="BH199" s="54"/>
      <c r="BI199" s="54"/>
      <c r="BJ199" s="54"/>
      <c r="BK199" s="54"/>
      <c r="BL199" s="54"/>
      <c r="BM199" s="54"/>
      <c r="BN199" s="54"/>
      <c r="BO199" s="54"/>
      <c r="BP199" s="54"/>
      <c r="BQ199" s="54" t="s">
        <v>193</v>
      </c>
      <c r="BR199" s="54" t="s">
        <v>193</v>
      </c>
      <c r="BS199" s="54"/>
      <c r="BT199" s="54"/>
      <c r="BU199" s="54"/>
      <c r="BV199" s="54"/>
      <c r="BW199" s="54"/>
      <c r="BX199" s="54"/>
      <c r="BY199" s="54"/>
      <c r="BZ199" s="54"/>
      <c r="CA199" s="54"/>
      <c r="CB199" s="54"/>
      <c r="CC199" s="54" t="s">
        <v>193</v>
      </c>
      <c r="CD199" s="54" t="s">
        <v>193</v>
      </c>
      <c r="CE199" s="54"/>
      <c r="CF199" s="54"/>
      <c r="CG199" s="54"/>
      <c r="CH199" s="54"/>
      <c r="CI199" s="54"/>
      <c r="CJ199" s="54"/>
      <c r="CK199" s="54" t="s">
        <v>193</v>
      </c>
      <c r="CL199" s="54" t="s">
        <v>193</v>
      </c>
      <c r="CM199" s="54" t="s">
        <v>193</v>
      </c>
      <c r="CN199" s="54" t="s">
        <v>193</v>
      </c>
      <c r="CO199" s="54" t="s">
        <v>193</v>
      </c>
      <c r="CP199" s="54" t="s">
        <v>193</v>
      </c>
      <c r="CQ199" s="54" t="s">
        <v>193</v>
      </c>
      <c r="CR199" s="54" t="s">
        <v>193</v>
      </c>
      <c r="CS199" s="54" t="s">
        <v>193</v>
      </c>
      <c r="CT199" s="54" t="s">
        <v>193</v>
      </c>
      <c r="CU199" s="54" t="s">
        <v>193</v>
      </c>
      <c r="CV199" s="54" t="s">
        <v>193</v>
      </c>
      <c r="CW199" s="54" t="s">
        <v>193</v>
      </c>
      <c r="CX199" s="54" t="s">
        <v>193</v>
      </c>
      <c r="CY199" s="54" t="s">
        <v>193</v>
      </c>
      <c r="CZ199" s="54" t="s">
        <v>193</v>
      </c>
      <c r="DA199" s="54" t="s">
        <v>193</v>
      </c>
      <c r="DB199" s="54" t="s">
        <v>193</v>
      </c>
      <c r="DC199" s="54" t="s">
        <v>193</v>
      </c>
      <c r="DD199" s="54" t="s">
        <v>193</v>
      </c>
      <c r="DE199" s="54" t="s">
        <v>193</v>
      </c>
      <c r="DF199" s="54" t="s">
        <v>193</v>
      </c>
      <c r="DG199" s="54" t="s">
        <v>193</v>
      </c>
      <c r="DH199" s="54" t="s">
        <v>193</v>
      </c>
    </row>
    <row r="200" spans="1:112" ht="56.25">
      <c r="A200" s="21"/>
      <c r="B200" s="25" t="s">
        <v>379</v>
      </c>
      <c r="C200" s="31" t="s">
        <v>380</v>
      </c>
      <c r="D200" s="53" t="s">
        <v>174</v>
      </c>
      <c r="E200" s="53">
        <v>0</v>
      </c>
      <c r="F200" s="53">
        <v>0</v>
      </c>
      <c r="G200" s="53">
        <v>0</v>
      </c>
      <c r="H200" s="53">
        <v>0</v>
      </c>
      <c r="I200" s="53">
        <v>0</v>
      </c>
      <c r="J200" s="53">
        <v>0</v>
      </c>
      <c r="K200" s="53">
        <v>0</v>
      </c>
      <c r="L200" s="53">
        <v>0</v>
      </c>
      <c r="M200" s="53">
        <v>0</v>
      </c>
      <c r="N200" s="53">
        <v>0</v>
      </c>
      <c r="O200" s="53">
        <v>0</v>
      </c>
      <c r="P200" s="53">
        <v>0</v>
      </c>
      <c r="Q200" s="53">
        <v>0</v>
      </c>
      <c r="R200" s="53">
        <v>0</v>
      </c>
      <c r="S200" s="53">
        <v>0</v>
      </c>
      <c r="T200" s="53">
        <v>0</v>
      </c>
      <c r="U200" s="53">
        <v>0</v>
      </c>
      <c r="V200" s="53">
        <v>0</v>
      </c>
      <c r="W200" s="53">
        <v>0</v>
      </c>
      <c r="X200" s="53">
        <v>0</v>
      </c>
      <c r="Y200" s="53">
        <v>0</v>
      </c>
      <c r="Z200" s="53">
        <v>0</v>
      </c>
      <c r="AA200" s="53">
        <v>0</v>
      </c>
      <c r="AB200" s="53">
        <v>0</v>
      </c>
      <c r="AC200" s="53">
        <v>0</v>
      </c>
      <c r="AD200" s="53">
        <v>0</v>
      </c>
      <c r="AE200" s="53">
        <v>0</v>
      </c>
      <c r="AF200" s="53">
        <v>0</v>
      </c>
      <c r="AG200" s="53">
        <v>0</v>
      </c>
      <c r="AH200" s="53">
        <v>0</v>
      </c>
      <c r="AI200" s="53">
        <v>0</v>
      </c>
      <c r="AJ200" s="53">
        <v>0</v>
      </c>
      <c r="AK200" s="53">
        <v>0</v>
      </c>
      <c r="AL200" s="53">
        <v>0</v>
      </c>
      <c r="AM200" s="53">
        <v>0</v>
      </c>
      <c r="AN200" s="53">
        <v>0</v>
      </c>
      <c r="AO200" s="53">
        <v>0</v>
      </c>
      <c r="AP200" s="53">
        <v>0</v>
      </c>
      <c r="AQ200" s="53">
        <v>0</v>
      </c>
      <c r="AR200" s="53">
        <v>0</v>
      </c>
      <c r="AS200" s="53">
        <v>0</v>
      </c>
      <c r="AT200" s="53">
        <v>0</v>
      </c>
      <c r="AU200" s="53">
        <v>0</v>
      </c>
      <c r="AV200" s="53">
        <v>0</v>
      </c>
      <c r="AW200" s="53">
        <v>0</v>
      </c>
      <c r="AX200" s="53">
        <v>0</v>
      </c>
      <c r="AY200" s="53">
        <v>0</v>
      </c>
      <c r="AZ200" s="53">
        <v>0</v>
      </c>
      <c r="BA200" s="53">
        <v>0</v>
      </c>
      <c r="BB200" s="53">
        <v>0</v>
      </c>
      <c r="BC200" s="53">
        <v>0</v>
      </c>
      <c r="BD200" s="53">
        <v>0</v>
      </c>
      <c r="BE200" s="53">
        <v>0</v>
      </c>
      <c r="BF200" s="53">
        <v>0</v>
      </c>
      <c r="BG200" s="53">
        <v>0</v>
      </c>
      <c r="BH200" s="53">
        <v>0</v>
      </c>
      <c r="BI200" s="53">
        <v>0</v>
      </c>
      <c r="BJ200" s="53">
        <v>0</v>
      </c>
      <c r="BK200" s="53">
        <v>0</v>
      </c>
      <c r="BL200" s="53">
        <v>0</v>
      </c>
      <c r="BM200" s="53">
        <v>0</v>
      </c>
      <c r="BN200" s="53">
        <v>0</v>
      </c>
      <c r="BO200" s="53">
        <v>0</v>
      </c>
      <c r="BP200" s="53">
        <v>0</v>
      </c>
      <c r="BQ200" s="53">
        <v>0</v>
      </c>
      <c r="BR200" s="53">
        <v>0</v>
      </c>
      <c r="BS200" s="53">
        <v>0</v>
      </c>
      <c r="BT200" s="53">
        <v>0</v>
      </c>
      <c r="BU200" s="53">
        <v>0</v>
      </c>
      <c r="BV200" s="53">
        <v>0</v>
      </c>
      <c r="BW200" s="53">
        <v>0</v>
      </c>
      <c r="BX200" s="53">
        <v>0</v>
      </c>
      <c r="BY200" s="53">
        <v>0</v>
      </c>
      <c r="BZ200" s="53">
        <v>0</v>
      </c>
      <c r="CA200" s="53">
        <v>0</v>
      </c>
      <c r="CB200" s="53">
        <v>0</v>
      </c>
      <c r="CC200" s="53">
        <v>0</v>
      </c>
      <c r="CD200" s="53">
        <v>0</v>
      </c>
      <c r="CE200" s="53">
        <v>0</v>
      </c>
      <c r="CF200" s="53">
        <v>0</v>
      </c>
      <c r="CG200" s="53">
        <v>0</v>
      </c>
      <c r="CH200" s="53">
        <v>0</v>
      </c>
      <c r="CI200" s="53"/>
      <c r="CJ200" s="53">
        <v>0</v>
      </c>
      <c r="CK200" s="53" t="s">
        <v>193</v>
      </c>
      <c r="CL200" s="53" t="s">
        <v>193</v>
      </c>
      <c r="CM200" s="53">
        <v>0</v>
      </c>
      <c r="CN200" s="53">
        <v>0</v>
      </c>
      <c r="CO200" s="53">
        <v>0</v>
      </c>
      <c r="CP200" s="53">
        <v>0</v>
      </c>
      <c r="CQ200" s="53" t="s">
        <v>193</v>
      </c>
      <c r="CR200" s="53" t="s">
        <v>193</v>
      </c>
      <c r="CS200" s="53" t="s">
        <v>193</v>
      </c>
      <c r="CT200" s="53" t="s">
        <v>193</v>
      </c>
      <c r="CU200" s="53" t="s">
        <v>193</v>
      </c>
      <c r="CV200" s="53" t="s">
        <v>193</v>
      </c>
      <c r="CW200" s="53">
        <v>0</v>
      </c>
      <c r="CX200" s="53">
        <v>0</v>
      </c>
      <c r="CY200" s="53">
        <v>0</v>
      </c>
      <c r="CZ200" s="53">
        <v>0</v>
      </c>
      <c r="DA200" s="53">
        <v>0</v>
      </c>
      <c r="DB200" s="53">
        <v>0</v>
      </c>
      <c r="DC200" s="53">
        <v>0</v>
      </c>
      <c r="DD200" s="53">
        <v>0</v>
      </c>
      <c r="DE200" s="53">
        <v>0</v>
      </c>
      <c r="DF200" s="53">
        <v>0</v>
      </c>
      <c r="DG200" s="53">
        <v>0</v>
      </c>
      <c r="DH200" s="53">
        <v>0</v>
      </c>
    </row>
    <row r="201" spans="1:112" ht="18.75" hidden="1">
      <c r="A201" s="25" t="s">
        <v>183</v>
      </c>
      <c r="B201" s="33" t="s">
        <v>379</v>
      </c>
      <c r="C201" s="42" t="s">
        <v>200</v>
      </c>
      <c r="D201" s="54"/>
      <c r="E201" s="54"/>
      <c r="F201" s="54"/>
      <c r="G201" s="54"/>
      <c r="H201" s="54"/>
      <c r="I201" s="54"/>
      <c r="J201" s="54"/>
      <c r="K201" s="54"/>
      <c r="L201" s="54"/>
      <c r="M201" s="54"/>
      <c r="N201" s="54"/>
      <c r="O201" s="54"/>
      <c r="P201" s="54"/>
      <c r="Q201" s="54"/>
      <c r="R201" s="54"/>
      <c r="S201" s="54"/>
      <c r="T201" s="54"/>
      <c r="U201" s="54"/>
      <c r="V201" s="54"/>
      <c r="W201" s="54"/>
      <c r="X201" s="54"/>
      <c r="Y201" s="54"/>
      <c r="Z201" s="54"/>
      <c r="AA201" s="54"/>
      <c r="AB201" s="54"/>
      <c r="AC201" s="54"/>
      <c r="AD201" s="54"/>
      <c r="AE201" s="54"/>
      <c r="AF201" s="54"/>
      <c r="AG201" s="54"/>
      <c r="AH201" s="54"/>
      <c r="AI201" s="54"/>
      <c r="AJ201" s="54"/>
      <c r="AK201" s="54"/>
      <c r="AL201" s="54"/>
      <c r="AM201" s="54"/>
      <c r="AN201" s="54"/>
      <c r="AO201" s="54"/>
      <c r="AP201" s="54"/>
      <c r="AQ201" s="54"/>
      <c r="AR201" s="54"/>
      <c r="AS201" s="54"/>
      <c r="AT201" s="54"/>
      <c r="AU201" s="54"/>
      <c r="AV201" s="54"/>
      <c r="AW201" s="54"/>
      <c r="AX201" s="54"/>
      <c r="AY201" s="54"/>
      <c r="AZ201" s="54"/>
      <c r="BA201" s="54"/>
      <c r="BB201" s="54"/>
      <c r="BC201" s="54"/>
      <c r="BD201" s="54"/>
      <c r="BE201" s="54"/>
      <c r="BF201" s="54"/>
      <c r="BG201" s="54"/>
      <c r="BH201" s="54"/>
      <c r="BI201" s="54"/>
      <c r="BJ201" s="54"/>
      <c r="BK201" s="54"/>
      <c r="BL201" s="54"/>
      <c r="BM201" s="54"/>
      <c r="BN201" s="54"/>
      <c r="BO201" s="54"/>
      <c r="BP201" s="54"/>
      <c r="BQ201" s="54"/>
      <c r="BR201" s="54"/>
      <c r="BS201" s="54"/>
      <c r="BT201" s="54"/>
      <c r="BU201" s="54"/>
      <c r="BV201" s="54"/>
      <c r="BW201" s="54"/>
      <c r="BX201" s="54"/>
      <c r="BY201" s="54"/>
      <c r="BZ201" s="54"/>
      <c r="CA201" s="54"/>
      <c r="CB201" s="54"/>
      <c r="CC201" s="54"/>
      <c r="CD201" s="54"/>
      <c r="CE201" s="54"/>
      <c r="CF201" s="54"/>
      <c r="CG201" s="54"/>
      <c r="CH201" s="54"/>
      <c r="CI201" s="54"/>
      <c r="CJ201" s="54"/>
      <c r="CK201" s="54"/>
      <c r="CL201" s="54"/>
      <c r="CM201" s="54"/>
      <c r="CN201" s="54"/>
      <c r="CO201" s="54"/>
      <c r="CP201" s="54"/>
      <c r="CQ201" s="54"/>
      <c r="CR201" s="54"/>
      <c r="CS201" s="54"/>
      <c r="CT201" s="54"/>
      <c r="CU201" s="54"/>
      <c r="CV201" s="54"/>
      <c r="CW201" s="54"/>
      <c r="CX201" s="54"/>
      <c r="CY201" s="54"/>
      <c r="CZ201" s="54"/>
      <c r="DA201" s="54"/>
      <c r="DB201" s="54"/>
      <c r="DC201" s="54"/>
      <c r="DD201" s="54"/>
      <c r="DE201" s="54"/>
      <c r="DF201" s="54"/>
      <c r="DG201" s="54"/>
      <c r="DH201" s="54"/>
    </row>
    <row r="202" spans="1:112" ht="18.75" hidden="1">
      <c r="A202" s="25" t="s">
        <v>183</v>
      </c>
      <c r="B202" s="33" t="s">
        <v>379</v>
      </c>
      <c r="C202" s="42" t="s">
        <v>200</v>
      </c>
      <c r="D202" s="54"/>
      <c r="E202" s="54"/>
      <c r="F202" s="54"/>
      <c r="G202" s="54"/>
      <c r="H202" s="54"/>
      <c r="I202" s="54"/>
      <c r="J202" s="54"/>
      <c r="K202" s="54"/>
      <c r="L202" s="54"/>
      <c r="M202" s="54"/>
      <c r="N202" s="54"/>
      <c r="O202" s="54"/>
      <c r="P202" s="54"/>
      <c r="Q202" s="54"/>
      <c r="R202" s="54"/>
      <c r="S202" s="54"/>
      <c r="T202" s="54"/>
      <c r="U202" s="54"/>
      <c r="V202" s="54"/>
      <c r="W202" s="54"/>
      <c r="X202" s="54"/>
      <c r="Y202" s="54"/>
      <c r="Z202" s="54"/>
      <c r="AA202" s="54"/>
      <c r="AB202" s="54"/>
      <c r="AC202" s="54"/>
      <c r="AD202" s="54"/>
      <c r="AE202" s="54"/>
      <c r="AF202" s="54"/>
      <c r="AG202" s="54"/>
      <c r="AH202" s="54"/>
      <c r="AI202" s="54"/>
      <c r="AJ202" s="54"/>
      <c r="AK202" s="54"/>
      <c r="AL202" s="54"/>
      <c r="AM202" s="54"/>
      <c r="AN202" s="54"/>
      <c r="AO202" s="54"/>
      <c r="AP202" s="54"/>
      <c r="AQ202" s="54"/>
      <c r="AR202" s="54"/>
      <c r="AS202" s="54"/>
      <c r="AT202" s="54"/>
      <c r="AU202" s="54"/>
      <c r="AV202" s="54"/>
      <c r="AW202" s="54"/>
      <c r="AX202" s="54"/>
      <c r="AY202" s="54"/>
      <c r="AZ202" s="54"/>
      <c r="BA202" s="54"/>
      <c r="BB202" s="54"/>
      <c r="BC202" s="54"/>
      <c r="BD202" s="54"/>
      <c r="BE202" s="54"/>
      <c r="BF202" s="54"/>
      <c r="BG202" s="54"/>
      <c r="BH202" s="54"/>
      <c r="BI202" s="54"/>
      <c r="BJ202" s="54"/>
      <c r="BK202" s="54"/>
      <c r="BL202" s="54"/>
      <c r="BM202" s="54"/>
      <c r="BN202" s="54"/>
      <c r="BO202" s="54"/>
      <c r="BP202" s="54"/>
      <c r="BQ202" s="54"/>
      <c r="BR202" s="54"/>
      <c r="BS202" s="54"/>
      <c r="BT202" s="54"/>
      <c r="BU202" s="54"/>
      <c r="BV202" s="54"/>
      <c r="BW202" s="54"/>
      <c r="BX202" s="54"/>
      <c r="BY202" s="54"/>
      <c r="BZ202" s="54"/>
      <c r="CA202" s="54"/>
      <c r="CB202" s="54"/>
      <c r="CC202" s="54"/>
      <c r="CD202" s="54"/>
      <c r="CE202" s="54"/>
      <c r="CF202" s="54"/>
      <c r="CG202" s="54"/>
      <c r="CH202" s="54"/>
      <c r="CI202" s="54"/>
      <c r="CJ202" s="54"/>
      <c r="CK202" s="54"/>
      <c r="CL202" s="54"/>
      <c r="CM202" s="54"/>
      <c r="CN202" s="54"/>
      <c r="CO202" s="54"/>
      <c r="CP202" s="54"/>
      <c r="CQ202" s="54"/>
      <c r="CR202" s="54"/>
      <c r="CS202" s="54"/>
      <c r="CT202" s="54"/>
      <c r="CU202" s="54"/>
      <c r="CV202" s="54"/>
      <c r="CW202" s="54"/>
      <c r="CX202" s="54"/>
      <c r="CY202" s="54"/>
      <c r="CZ202" s="54"/>
      <c r="DA202" s="54"/>
      <c r="DB202" s="54"/>
      <c r="DC202" s="54"/>
      <c r="DD202" s="54"/>
      <c r="DE202" s="54"/>
      <c r="DF202" s="54"/>
      <c r="DG202" s="54"/>
      <c r="DH202" s="54"/>
    </row>
    <row r="203" spans="1:112" ht="18.75" hidden="1">
      <c r="A203" s="25" t="s">
        <v>183</v>
      </c>
      <c r="B203" s="33" t="s">
        <v>201</v>
      </c>
      <c r="C203" s="49" t="s">
        <v>201</v>
      </c>
      <c r="D203" s="54"/>
      <c r="E203" s="54"/>
      <c r="F203" s="54"/>
      <c r="G203" s="54"/>
      <c r="H203" s="54"/>
      <c r="I203" s="54"/>
      <c r="J203" s="54"/>
      <c r="K203" s="54"/>
      <c r="L203" s="54"/>
      <c r="M203" s="54"/>
      <c r="N203" s="54"/>
      <c r="O203" s="54"/>
      <c r="P203" s="54"/>
      <c r="Q203" s="54"/>
      <c r="R203" s="54"/>
      <c r="S203" s="54"/>
      <c r="T203" s="54"/>
      <c r="U203" s="54"/>
      <c r="V203" s="54"/>
      <c r="W203" s="54"/>
      <c r="X203" s="54"/>
      <c r="Y203" s="54"/>
      <c r="Z203" s="54"/>
      <c r="AA203" s="54"/>
      <c r="AB203" s="54"/>
      <c r="AC203" s="54"/>
      <c r="AD203" s="54"/>
      <c r="AE203" s="54"/>
      <c r="AF203" s="54"/>
      <c r="AG203" s="54"/>
      <c r="AH203" s="54"/>
      <c r="AI203" s="54"/>
      <c r="AJ203" s="54"/>
      <c r="AK203" s="54"/>
      <c r="AL203" s="54"/>
      <c r="AM203" s="54"/>
      <c r="AN203" s="54"/>
      <c r="AO203" s="54"/>
      <c r="AP203" s="54"/>
      <c r="AQ203" s="54"/>
      <c r="AR203" s="54"/>
      <c r="AS203" s="54"/>
      <c r="AT203" s="54"/>
      <c r="AU203" s="54"/>
      <c r="AV203" s="54"/>
      <c r="AW203" s="54"/>
      <c r="AX203" s="54"/>
      <c r="AY203" s="54"/>
      <c r="AZ203" s="54"/>
      <c r="BA203" s="54"/>
      <c r="BB203" s="54"/>
      <c r="BC203" s="54"/>
      <c r="BD203" s="54"/>
      <c r="BE203" s="54"/>
      <c r="BF203" s="54"/>
      <c r="BG203" s="54"/>
      <c r="BH203" s="54"/>
      <c r="BI203" s="54"/>
      <c r="BJ203" s="54"/>
      <c r="BK203" s="54"/>
      <c r="BL203" s="54"/>
      <c r="BM203" s="54"/>
      <c r="BN203" s="54"/>
      <c r="BO203" s="54"/>
      <c r="BP203" s="54"/>
      <c r="BQ203" s="54"/>
      <c r="BR203" s="54"/>
      <c r="BS203" s="54"/>
      <c r="BT203" s="54"/>
      <c r="BU203" s="54"/>
      <c r="BV203" s="54"/>
      <c r="BW203" s="54"/>
      <c r="BX203" s="54"/>
      <c r="BY203" s="54"/>
      <c r="BZ203" s="54"/>
      <c r="CA203" s="54"/>
      <c r="CB203" s="54"/>
      <c r="CC203" s="54"/>
      <c r="CD203" s="54"/>
      <c r="CE203" s="54"/>
      <c r="CF203" s="54"/>
      <c r="CG203" s="54"/>
      <c r="CH203" s="54"/>
      <c r="CI203" s="54"/>
      <c r="CJ203" s="54"/>
      <c r="CK203" s="54"/>
      <c r="CL203" s="54"/>
      <c r="CM203" s="54"/>
      <c r="CN203" s="54"/>
      <c r="CO203" s="54"/>
      <c r="CP203" s="54"/>
      <c r="CQ203" s="54"/>
      <c r="CR203" s="54"/>
      <c r="CS203" s="54"/>
      <c r="CT203" s="54"/>
      <c r="CU203" s="54"/>
      <c r="CV203" s="54"/>
      <c r="CW203" s="54"/>
      <c r="CX203" s="54"/>
      <c r="CY203" s="54"/>
      <c r="CZ203" s="54"/>
      <c r="DA203" s="54"/>
      <c r="DB203" s="54"/>
      <c r="DC203" s="54"/>
      <c r="DD203" s="54"/>
      <c r="DE203" s="54"/>
      <c r="DF203" s="54"/>
      <c r="DG203" s="54"/>
      <c r="DH203" s="54"/>
    </row>
    <row r="204" spans="1:112" ht="37.5">
      <c r="A204" s="25"/>
      <c r="B204" s="25" t="s">
        <v>381</v>
      </c>
      <c r="C204" s="31" t="s">
        <v>382</v>
      </c>
      <c r="D204" s="53" t="s">
        <v>174</v>
      </c>
      <c r="E204" s="53">
        <f t="shared" ref="E204:AJ204" si="57">SUM(E205:E206)</f>
        <v>0</v>
      </c>
      <c r="F204" s="53">
        <f t="shared" si="57"/>
        <v>0</v>
      </c>
      <c r="G204" s="53">
        <f t="shared" si="57"/>
        <v>0</v>
      </c>
      <c r="H204" s="53">
        <f t="shared" si="57"/>
        <v>0</v>
      </c>
      <c r="I204" s="53">
        <f t="shared" si="57"/>
        <v>0</v>
      </c>
      <c r="J204" s="53">
        <f t="shared" si="57"/>
        <v>0</v>
      </c>
      <c r="K204" s="53">
        <f t="shared" si="57"/>
        <v>0</v>
      </c>
      <c r="L204" s="53">
        <f t="shared" si="57"/>
        <v>0</v>
      </c>
      <c r="M204" s="53">
        <f t="shared" si="57"/>
        <v>0</v>
      </c>
      <c r="N204" s="53">
        <f t="shared" si="57"/>
        <v>0</v>
      </c>
      <c r="O204" s="53">
        <f t="shared" si="57"/>
        <v>0</v>
      </c>
      <c r="P204" s="53">
        <f t="shared" si="57"/>
        <v>0</v>
      </c>
      <c r="Q204" s="53">
        <f t="shared" si="57"/>
        <v>0</v>
      </c>
      <c r="R204" s="53">
        <f t="shared" si="57"/>
        <v>0</v>
      </c>
      <c r="S204" s="53">
        <f t="shared" si="57"/>
        <v>0</v>
      </c>
      <c r="T204" s="53">
        <f t="shared" si="57"/>
        <v>0</v>
      </c>
      <c r="U204" s="53">
        <f t="shared" si="57"/>
        <v>0</v>
      </c>
      <c r="V204" s="53">
        <f t="shared" si="57"/>
        <v>0</v>
      </c>
      <c r="W204" s="53">
        <f t="shared" si="57"/>
        <v>0</v>
      </c>
      <c r="X204" s="53">
        <f t="shared" si="57"/>
        <v>0</v>
      </c>
      <c r="Y204" s="53">
        <f t="shared" si="57"/>
        <v>0</v>
      </c>
      <c r="Z204" s="53">
        <f t="shared" si="57"/>
        <v>0</v>
      </c>
      <c r="AA204" s="53">
        <f t="shared" si="57"/>
        <v>0</v>
      </c>
      <c r="AB204" s="53">
        <f t="shared" si="57"/>
        <v>0</v>
      </c>
      <c r="AC204" s="53">
        <f t="shared" si="57"/>
        <v>0</v>
      </c>
      <c r="AD204" s="53">
        <f t="shared" si="57"/>
        <v>0</v>
      </c>
      <c r="AE204" s="53">
        <f t="shared" si="57"/>
        <v>0</v>
      </c>
      <c r="AF204" s="53">
        <f t="shared" si="57"/>
        <v>0</v>
      </c>
      <c r="AG204" s="53">
        <f t="shared" si="57"/>
        <v>0</v>
      </c>
      <c r="AH204" s="53">
        <f t="shared" si="57"/>
        <v>0</v>
      </c>
      <c r="AI204" s="53">
        <f t="shared" si="57"/>
        <v>0</v>
      </c>
      <c r="AJ204" s="53">
        <f t="shared" si="57"/>
        <v>0</v>
      </c>
      <c r="AK204" s="53">
        <f t="shared" ref="AK204:BP204" si="58">SUM(AK205:AK206)</f>
        <v>0</v>
      </c>
      <c r="AL204" s="53">
        <f t="shared" si="58"/>
        <v>0</v>
      </c>
      <c r="AM204" s="53">
        <f t="shared" si="58"/>
        <v>0</v>
      </c>
      <c r="AN204" s="53">
        <f t="shared" si="58"/>
        <v>0</v>
      </c>
      <c r="AO204" s="53">
        <f t="shared" si="58"/>
        <v>0</v>
      </c>
      <c r="AP204" s="53">
        <f t="shared" si="58"/>
        <v>0</v>
      </c>
      <c r="AQ204" s="53">
        <f t="shared" si="58"/>
        <v>0</v>
      </c>
      <c r="AR204" s="53">
        <f t="shared" si="58"/>
        <v>0</v>
      </c>
      <c r="AS204" s="53">
        <f t="shared" si="58"/>
        <v>0</v>
      </c>
      <c r="AT204" s="53">
        <f t="shared" si="58"/>
        <v>0</v>
      </c>
      <c r="AU204" s="53">
        <f t="shared" si="58"/>
        <v>0</v>
      </c>
      <c r="AV204" s="53">
        <f t="shared" si="58"/>
        <v>0</v>
      </c>
      <c r="AW204" s="53">
        <f t="shared" si="58"/>
        <v>0</v>
      </c>
      <c r="AX204" s="53">
        <f t="shared" si="58"/>
        <v>0</v>
      </c>
      <c r="AY204" s="53">
        <f t="shared" si="58"/>
        <v>0</v>
      </c>
      <c r="AZ204" s="53">
        <f t="shared" si="58"/>
        <v>0</v>
      </c>
      <c r="BA204" s="53">
        <f t="shared" si="58"/>
        <v>0</v>
      </c>
      <c r="BB204" s="53">
        <f t="shared" si="58"/>
        <v>0</v>
      </c>
      <c r="BC204" s="53">
        <f t="shared" si="58"/>
        <v>0</v>
      </c>
      <c r="BD204" s="53">
        <f t="shared" si="58"/>
        <v>0</v>
      </c>
      <c r="BE204" s="53">
        <f t="shared" si="58"/>
        <v>0</v>
      </c>
      <c r="BF204" s="53">
        <f t="shared" si="58"/>
        <v>0</v>
      </c>
      <c r="BG204" s="53">
        <f t="shared" si="58"/>
        <v>0</v>
      </c>
      <c r="BH204" s="53">
        <f t="shared" si="58"/>
        <v>0</v>
      </c>
      <c r="BI204" s="53">
        <f t="shared" si="58"/>
        <v>0</v>
      </c>
      <c r="BJ204" s="53">
        <f t="shared" si="58"/>
        <v>0</v>
      </c>
      <c r="BK204" s="53">
        <f t="shared" si="58"/>
        <v>0</v>
      </c>
      <c r="BL204" s="53">
        <f t="shared" si="58"/>
        <v>0</v>
      </c>
      <c r="BM204" s="53">
        <f t="shared" si="58"/>
        <v>0</v>
      </c>
      <c r="BN204" s="53">
        <f t="shared" si="58"/>
        <v>0</v>
      </c>
      <c r="BO204" s="53">
        <f t="shared" si="58"/>
        <v>0</v>
      </c>
      <c r="BP204" s="53">
        <f t="shared" si="58"/>
        <v>0</v>
      </c>
      <c r="BQ204" s="53">
        <f t="shared" ref="BQ204:CV204" si="59">SUM(BQ205:BQ206)</f>
        <v>0</v>
      </c>
      <c r="BR204" s="53">
        <f t="shared" si="59"/>
        <v>0</v>
      </c>
      <c r="BS204" s="53">
        <f t="shared" si="59"/>
        <v>0</v>
      </c>
      <c r="BT204" s="53">
        <f t="shared" si="59"/>
        <v>0</v>
      </c>
      <c r="BU204" s="53">
        <f t="shared" si="59"/>
        <v>0</v>
      </c>
      <c r="BV204" s="53">
        <f t="shared" si="59"/>
        <v>0</v>
      </c>
      <c r="BW204" s="53">
        <f t="shared" si="59"/>
        <v>0</v>
      </c>
      <c r="BX204" s="53">
        <f t="shared" si="59"/>
        <v>0</v>
      </c>
      <c r="BY204" s="53">
        <f t="shared" si="59"/>
        <v>0</v>
      </c>
      <c r="BZ204" s="53">
        <f t="shared" si="59"/>
        <v>0</v>
      </c>
      <c r="CA204" s="53">
        <f t="shared" si="59"/>
        <v>0</v>
      </c>
      <c r="CB204" s="53">
        <f t="shared" si="59"/>
        <v>0</v>
      </c>
      <c r="CC204" s="53">
        <f t="shared" si="59"/>
        <v>0</v>
      </c>
      <c r="CD204" s="53">
        <f t="shared" si="59"/>
        <v>0</v>
      </c>
      <c r="CE204" s="53">
        <f t="shared" si="59"/>
        <v>0</v>
      </c>
      <c r="CF204" s="53">
        <f t="shared" si="59"/>
        <v>0</v>
      </c>
      <c r="CG204" s="53">
        <f t="shared" si="59"/>
        <v>0</v>
      </c>
      <c r="CH204" s="53">
        <f t="shared" si="59"/>
        <v>0</v>
      </c>
      <c r="CI204" s="53">
        <f t="shared" si="59"/>
        <v>0</v>
      </c>
      <c r="CJ204" s="53">
        <f t="shared" si="59"/>
        <v>0</v>
      </c>
      <c r="CK204" s="53">
        <f t="shared" si="59"/>
        <v>0</v>
      </c>
      <c r="CL204" s="53">
        <f t="shared" si="59"/>
        <v>0</v>
      </c>
      <c r="CM204" s="53">
        <f t="shared" si="59"/>
        <v>0</v>
      </c>
      <c r="CN204" s="53">
        <f t="shared" si="59"/>
        <v>0</v>
      </c>
      <c r="CO204" s="53">
        <f t="shared" si="59"/>
        <v>0</v>
      </c>
      <c r="CP204" s="53">
        <f t="shared" si="59"/>
        <v>0</v>
      </c>
      <c r="CQ204" s="53">
        <f t="shared" si="59"/>
        <v>0</v>
      </c>
      <c r="CR204" s="53">
        <f t="shared" si="59"/>
        <v>0</v>
      </c>
      <c r="CS204" s="53">
        <f t="shared" si="59"/>
        <v>0</v>
      </c>
      <c r="CT204" s="53">
        <f t="shared" si="59"/>
        <v>0</v>
      </c>
      <c r="CU204" s="53">
        <f t="shared" si="59"/>
        <v>0</v>
      </c>
      <c r="CV204" s="53">
        <f t="shared" si="59"/>
        <v>0</v>
      </c>
      <c r="CW204" s="53">
        <f t="shared" ref="CW204:DH204" si="60">SUM(CW205:CW206)</f>
        <v>0</v>
      </c>
      <c r="CX204" s="53">
        <f t="shared" si="60"/>
        <v>0</v>
      </c>
      <c r="CY204" s="53">
        <f t="shared" si="60"/>
        <v>0</v>
      </c>
      <c r="CZ204" s="53">
        <f t="shared" si="60"/>
        <v>0</v>
      </c>
      <c r="DA204" s="53">
        <f t="shared" si="60"/>
        <v>0</v>
      </c>
      <c r="DB204" s="53">
        <f t="shared" si="60"/>
        <v>0</v>
      </c>
      <c r="DC204" s="53">
        <f t="shared" si="60"/>
        <v>0</v>
      </c>
      <c r="DD204" s="53">
        <f t="shared" si="60"/>
        <v>0</v>
      </c>
      <c r="DE204" s="61">
        <f t="shared" si="60"/>
        <v>1.6864422399999999</v>
      </c>
      <c r="DF204" s="53">
        <f t="shared" si="60"/>
        <v>0</v>
      </c>
      <c r="DG204" s="53">
        <f t="shared" si="60"/>
        <v>0</v>
      </c>
      <c r="DH204" s="53">
        <f t="shared" si="60"/>
        <v>0</v>
      </c>
    </row>
    <row r="205" spans="1:112" ht="75">
      <c r="A205" s="28" t="s">
        <v>185</v>
      </c>
      <c r="B205" s="33" t="s">
        <v>381</v>
      </c>
      <c r="C205" s="55" t="s">
        <v>383</v>
      </c>
      <c r="D205" s="35" t="s">
        <v>384</v>
      </c>
      <c r="E205" s="35">
        <v>0</v>
      </c>
      <c r="F205" s="35">
        <v>0</v>
      </c>
      <c r="G205" s="35">
        <v>0</v>
      </c>
      <c r="H205" s="35">
        <v>0</v>
      </c>
      <c r="I205" s="35">
        <v>0</v>
      </c>
      <c r="J205" s="35">
        <v>0</v>
      </c>
      <c r="K205" s="35">
        <v>0</v>
      </c>
      <c r="L205" s="35">
        <v>0</v>
      </c>
      <c r="M205" s="35">
        <v>0</v>
      </c>
      <c r="N205" s="35">
        <v>0</v>
      </c>
      <c r="O205" s="35">
        <v>0</v>
      </c>
      <c r="P205" s="35">
        <v>0</v>
      </c>
      <c r="Q205" s="35">
        <v>0</v>
      </c>
      <c r="R205" s="35">
        <v>0</v>
      </c>
      <c r="S205" s="35">
        <v>0</v>
      </c>
      <c r="T205" s="35">
        <v>0</v>
      </c>
      <c r="U205" s="35">
        <v>0</v>
      </c>
      <c r="V205" s="35">
        <v>0</v>
      </c>
      <c r="W205" s="35">
        <v>0</v>
      </c>
      <c r="X205" s="35">
        <v>0</v>
      </c>
      <c r="Y205" s="35">
        <v>0</v>
      </c>
      <c r="Z205" s="35">
        <v>0</v>
      </c>
      <c r="AA205" s="35">
        <v>0</v>
      </c>
      <c r="AB205" s="35">
        <v>0</v>
      </c>
      <c r="AC205" s="35">
        <v>0</v>
      </c>
      <c r="AD205" s="35">
        <v>0</v>
      </c>
      <c r="AE205" s="35">
        <v>0</v>
      </c>
      <c r="AF205" s="35">
        <v>0</v>
      </c>
      <c r="AG205" s="35">
        <v>0</v>
      </c>
      <c r="AH205" s="35">
        <v>0</v>
      </c>
      <c r="AI205" s="35">
        <v>0</v>
      </c>
      <c r="AJ205" s="35">
        <v>0</v>
      </c>
      <c r="AK205" s="35">
        <v>0</v>
      </c>
      <c r="AL205" s="35">
        <v>0</v>
      </c>
      <c r="AM205" s="35" t="s">
        <v>193</v>
      </c>
      <c r="AN205" s="35" t="s">
        <v>193</v>
      </c>
      <c r="AO205" s="35" t="s">
        <v>193</v>
      </c>
      <c r="AP205" s="35" t="s">
        <v>193</v>
      </c>
      <c r="AQ205" s="35" t="s">
        <v>193</v>
      </c>
      <c r="AR205" s="35" t="s">
        <v>193</v>
      </c>
      <c r="AS205" s="35" t="s">
        <v>193</v>
      </c>
      <c r="AT205" s="35" t="s">
        <v>193</v>
      </c>
      <c r="AU205" s="35">
        <v>0</v>
      </c>
      <c r="AV205" s="35">
        <v>0</v>
      </c>
      <c r="AW205" s="35">
        <v>0</v>
      </c>
      <c r="AX205" s="35">
        <v>0</v>
      </c>
      <c r="AY205" s="35">
        <v>0</v>
      </c>
      <c r="AZ205" s="35">
        <v>0</v>
      </c>
      <c r="BA205" s="35">
        <v>0</v>
      </c>
      <c r="BB205" s="35">
        <v>0</v>
      </c>
      <c r="BC205" s="35">
        <v>0</v>
      </c>
      <c r="BD205" s="35">
        <v>0</v>
      </c>
      <c r="BE205" s="35">
        <v>0</v>
      </c>
      <c r="BF205" s="35">
        <v>0</v>
      </c>
      <c r="BG205" s="35">
        <v>0</v>
      </c>
      <c r="BH205" s="35">
        <v>0</v>
      </c>
      <c r="BI205" s="35">
        <v>0</v>
      </c>
      <c r="BJ205" s="35">
        <v>0</v>
      </c>
      <c r="BK205" s="35">
        <v>0</v>
      </c>
      <c r="BL205" s="35">
        <v>0</v>
      </c>
      <c r="BM205" s="35">
        <v>0</v>
      </c>
      <c r="BN205" s="35">
        <v>0</v>
      </c>
      <c r="BO205" s="35">
        <v>0</v>
      </c>
      <c r="BP205" s="35">
        <v>0</v>
      </c>
      <c r="BQ205" s="35">
        <v>0</v>
      </c>
      <c r="BR205" s="35">
        <v>0</v>
      </c>
      <c r="BS205" s="35">
        <v>0</v>
      </c>
      <c r="BT205" s="35">
        <v>0</v>
      </c>
      <c r="BU205" s="35">
        <v>0</v>
      </c>
      <c r="BV205" s="35">
        <v>0</v>
      </c>
      <c r="BW205" s="35">
        <v>0</v>
      </c>
      <c r="BX205" s="35">
        <v>0</v>
      </c>
      <c r="BY205" s="35">
        <v>0</v>
      </c>
      <c r="BZ205" s="35">
        <v>0</v>
      </c>
      <c r="CA205" s="35">
        <v>0</v>
      </c>
      <c r="CB205" s="35">
        <v>0</v>
      </c>
      <c r="CC205" s="35">
        <f>'7'!BU139</f>
        <v>0</v>
      </c>
      <c r="CD205" s="35">
        <v>0</v>
      </c>
      <c r="CE205" s="35">
        <v>0</v>
      </c>
      <c r="CF205" s="35">
        <v>0</v>
      </c>
      <c r="CG205" s="35">
        <v>0</v>
      </c>
      <c r="CH205" s="35">
        <v>0</v>
      </c>
      <c r="CI205" s="35">
        <v>0</v>
      </c>
      <c r="CJ205" s="35">
        <v>0</v>
      </c>
      <c r="CK205" s="35">
        <v>0</v>
      </c>
      <c r="CL205" s="35">
        <v>0</v>
      </c>
      <c r="CM205" s="35">
        <v>0</v>
      </c>
      <c r="CN205" s="35">
        <v>0</v>
      </c>
      <c r="CO205" s="35">
        <v>0</v>
      </c>
      <c r="CP205" s="35">
        <v>0</v>
      </c>
      <c r="CQ205" s="35" t="s">
        <v>193</v>
      </c>
      <c r="CR205" s="35" t="s">
        <v>193</v>
      </c>
      <c r="CS205" s="35" t="s">
        <v>193</v>
      </c>
      <c r="CT205" s="35" t="s">
        <v>193</v>
      </c>
      <c r="CU205" s="35" t="s">
        <v>193</v>
      </c>
      <c r="CV205" s="35" t="s">
        <v>193</v>
      </c>
      <c r="CW205" s="35">
        <v>0</v>
      </c>
      <c r="CX205" s="35">
        <v>0</v>
      </c>
      <c r="CY205" s="35">
        <v>0</v>
      </c>
      <c r="CZ205" s="35">
        <v>0</v>
      </c>
      <c r="DA205" s="35">
        <v>0</v>
      </c>
      <c r="DB205" s="35">
        <v>0</v>
      </c>
      <c r="DC205" s="35">
        <v>0</v>
      </c>
      <c r="DD205" s="35">
        <v>0</v>
      </c>
      <c r="DE205" s="52">
        <f>'1'!AT130</f>
        <v>0.60941663999999995</v>
      </c>
      <c r="DF205" s="35">
        <v>0</v>
      </c>
      <c r="DG205" s="35">
        <v>0</v>
      </c>
      <c r="DH205" s="35">
        <v>0</v>
      </c>
    </row>
    <row r="206" spans="1:112" ht="56.25">
      <c r="A206" s="28" t="s">
        <v>185</v>
      </c>
      <c r="B206" s="33" t="s">
        <v>381</v>
      </c>
      <c r="C206" s="55" t="s">
        <v>385</v>
      </c>
      <c r="D206" s="35" t="s">
        <v>386</v>
      </c>
      <c r="E206" s="35">
        <v>0</v>
      </c>
      <c r="F206" s="35">
        <v>0</v>
      </c>
      <c r="G206" s="35">
        <v>0</v>
      </c>
      <c r="H206" s="35">
        <v>0</v>
      </c>
      <c r="I206" s="35">
        <v>0</v>
      </c>
      <c r="J206" s="35">
        <v>0</v>
      </c>
      <c r="K206" s="35">
        <v>0</v>
      </c>
      <c r="L206" s="35">
        <v>0</v>
      </c>
      <c r="M206" s="35">
        <v>0</v>
      </c>
      <c r="N206" s="35">
        <v>0</v>
      </c>
      <c r="O206" s="35">
        <v>0</v>
      </c>
      <c r="P206" s="35">
        <v>0</v>
      </c>
      <c r="Q206" s="35">
        <v>0</v>
      </c>
      <c r="R206" s="35">
        <v>0</v>
      </c>
      <c r="S206" s="35">
        <v>0</v>
      </c>
      <c r="T206" s="35">
        <v>0</v>
      </c>
      <c r="U206" s="35">
        <v>0</v>
      </c>
      <c r="V206" s="35">
        <v>0</v>
      </c>
      <c r="W206" s="35">
        <v>0</v>
      </c>
      <c r="X206" s="35">
        <v>0</v>
      </c>
      <c r="Y206" s="35">
        <v>0</v>
      </c>
      <c r="Z206" s="35">
        <v>0</v>
      </c>
      <c r="AA206" s="35">
        <v>0</v>
      </c>
      <c r="AB206" s="35">
        <v>0</v>
      </c>
      <c r="AC206" s="35">
        <v>0</v>
      </c>
      <c r="AD206" s="35">
        <v>0</v>
      </c>
      <c r="AE206" s="35">
        <v>0</v>
      </c>
      <c r="AF206" s="35">
        <v>0</v>
      </c>
      <c r="AG206" s="35">
        <v>0</v>
      </c>
      <c r="AH206" s="35">
        <v>0</v>
      </c>
      <c r="AI206" s="35">
        <v>0</v>
      </c>
      <c r="AJ206" s="35">
        <v>0</v>
      </c>
      <c r="AK206" s="35">
        <v>0</v>
      </c>
      <c r="AL206" s="35">
        <v>0</v>
      </c>
      <c r="AM206" s="35" t="s">
        <v>193</v>
      </c>
      <c r="AN206" s="35" t="s">
        <v>193</v>
      </c>
      <c r="AO206" s="35" t="s">
        <v>193</v>
      </c>
      <c r="AP206" s="35" t="s">
        <v>193</v>
      </c>
      <c r="AQ206" s="35" t="s">
        <v>193</v>
      </c>
      <c r="AR206" s="35" t="s">
        <v>193</v>
      </c>
      <c r="AS206" s="35" t="s">
        <v>193</v>
      </c>
      <c r="AT206" s="35" t="s">
        <v>193</v>
      </c>
      <c r="AU206" s="35">
        <v>0</v>
      </c>
      <c r="AV206" s="35">
        <v>0</v>
      </c>
      <c r="AW206" s="35">
        <v>0</v>
      </c>
      <c r="AX206" s="35">
        <v>0</v>
      </c>
      <c r="AY206" s="35">
        <v>0</v>
      </c>
      <c r="AZ206" s="35">
        <v>0</v>
      </c>
      <c r="BA206" s="35">
        <v>0</v>
      </c>
      <c r="BB206" s="35">
        <v>0</v>
      </c>
      <c r="BC206" s="35">
        <v>0</v>
      </c>
      <c r="BD206" s="35">
        <v>0</v>
      </c>
      <c r="BE206" s="35">
        <v>0</v>
      </c>
      <c r="BF206" s="35">
        <v>0</v>
      </c>
      <c r="BG206" s="35">
        <v>0</v>
      </c>
      <c r="BH206" s="35">
        <v>0</v>
      </c>
      <c r="BI206" s="35">
        <v>0</v>
      </c>
      <c r="BJ206" s="35">
        <v>0</v>
      </c>
      <c r="BK206" s="35">
        <v>0</v>
      </c>
      <c r="BL206" s="35">
        <v>0</v>
      </c>
      <c r="BM206" s="35">
        <v>0</v>
      </c>
      <c r="BN206" s="35">
        <v>0</v>
      </c>
      <c r="BO206" s="35">
        <v>0</v>
      </c>
      <c r="BP206" s="35">
        <v>0</v>
      </c>
      <c r="BQ206" s="35">
        <v>0</v>
      </c>
      <c r="BR206" s="35">
        <v>0</v>
      </c>
      <c r="BS206" s="35">
        <v>0</v>
      </c>
      <c r="BT206" s="35">
        <v>0</v>
      </c>
      <c r="BU206" s="35">
        <v>0</v>
      </c>
      <c r="BV206" s="35">
        <v>0</v>
      </c>
      <c r="BW206" s="35">
        <v>0</v>
      </c>
      <c r="BX206" s="35">
        <v>0</v>
      </c>
      <c r="BY206" s="35">
        <v>0</v>
      </c>
      <c r="BZ206" s="35">
        <v>0</v>
      </c>
      <c r="CA206" s="35">
        <v>0</v>
      </c>
      <c r="CB206" s="35">
        <v>0</v>
      </c>
      <c r="CC206" s="35">
        <f>'7'!BU140</f>
        <v>0</v>
      </c>
      <c r="CD206" s="35">
        <v>0</v>
      </c>
      <c r="CE206" s="35">
        <v>0</v>
      </c>
      <c r="CF206" s="35">
        <v>0</v>
      </c>
      <c r="CG206" s="35">
        <v>0</v>
      </c>
      <c r="CH206" s="35">
        <v>0</v>
      </c>
      <c r="CI206" s="35">
        <v>0</v>
      </c>
      <c r="CJ206" s="35">
        <v>0</v>
      </c>
      <c r="CK206" s="35">
        <v>0</v>
      </c>
      <c r="CL206" s="35">
        <v>0</v>
      </c>
      <c r="CM206" s="35">
        <v>0</v>
      </c>
      <c r="CN206" s="35">
        <v>0</v>
      </c>
      <c r="CO206" s="35">
        <v>0</v>
      </c>
      <c r="CP206" s="35">
        <v>0</v>
      </c>
      <c r="CQ206" s="35" t="s">
        <v>193</v>
      </c>
      <c r="CR206" s="35" t="s">
        <v>193</v>
      </c>
      <c r="CS206" s="35" t="s">
        <v>193</v>
      </c>
      <c r="CT206" s="35" t="s">
        <v>193</v>
      </c>
      <c r="CU206" s="35" t="s">
        <v>193</v>
      </c>
      <c r="CV206" s="35" t="s">
        <v>193</v>
      </c>
      <c r="CW206" s="35">
        <v>0</v>
      </c>
      <c r="CX206" s="35">
        <v>0</v>
      </c>
      <c r="CY206" s="35">
        <v>0</v>
      </c>
      <c r="CZ206" s="35">
        <v>0</v>
      </c>
      <c r="DA206" s="35">
        <v>0</v>
      </c>
      <c r="DB206" s="35">
        <v>0</v>
      </c>
      <c r="DC206" s="35">
        <v>0</v>
      </c>
      <c r="DD206" s="35">
        <v>0</v>
      </c>
      <c r="DE206" s="52">
        <f>'1'!AT131</f>
        <v>1.0770256</v>
      </c>
      <c r="DF206" s="35">
        <v>0</v>
      </c>
      <c r="DG206" s="35">
        <v>0</v>
      </c>
      <c r="DH206" s="35">
        <v>0</v>
      </c>
    </row>
  </sheetData>
  <autoFilter ref="B20:DH206">
    <filterColumn colId="2">
      <filters>
        <filter val="J1101004"/>
        <filter val="J1101007"/>
        <filter val="J1101008"/>
        <filter val="J1102003-1"/>
        <filter val="J1102003-10"/>
        <filter val="J1102003-11"/>
        <filter val="J1102003-12"/>
        <filter val="J1102003-13"/>
        <filter val="J1102003-14"/>
        <filter val="J1102003-15"/>
        <filter val="J1102003-16"/>
        <filter val="J1102003-17"/>
        <filter val="J1102003-18"/>
        <filter val="J1102003-19"/>
        <filter val="J1102003-2"/>
        <filter val="J1102003-20"/>
        <filter val="J1102003-21"/>
        <filter val="J1102003-22"/>
        <filter val="J1102003-23"/>
        <filter val="J1102003-24"/>
        <filter val="J1102003-3"/>
        <filter val="J1102003-4"/>
        <filter val="J1102003-5"/>
        <filter val="J1102003-6"/>
        <filter val="J1102003-7"/>
        <filter val="J1102003-8"/>
        <filter val="J1102003-9"/>
        <filter val="J1104006"/>
        <filter val="J1202002"/>
        <filter val="J1202005"/>
        <filter val="K_1101003"/>
        <filter val="K_1101004"/>
        <filter val="K_1104015"/>
        <filter val="K_1110007"/>
        <filter val="K_1110008"/>
        <filter val="K_1110009"/>
        <filter val="K_1110010"/>
        <filter val="K_1110011"/>
        <filter val="K_1110012"/>
        <filter val="K_1201002"/>
        <filter val="K_1202001"/>
        <filter val="K_1308013"/>
        <filter val="K_1308014"/>
        <filter val="L_1101001"/>
        <filter val="L_1101002"/>
        <filter val="L_1101003"/>
        <filter val="L_1101004"/>
        <filter val="L_1101006"/>
        <filter val="L_1101007"/>
        <filter val="L_1101008"/>
        <filter val="L_1101009"/>
        <filter val="L_1101010"/>
        <filter val="L_1101014"/>
        <filter val="L_1102011"/>
        <filter val="L_1103013"/>
        <filter val="L_1104012"/>
        <filter val="M_1102001"/>
        <filter val="Г"/>
        <filter val="М_1201002"/>
      </filters>
    </filterColumn>
  </autoFilter>
  <mergeCells count="75">
    <mergeCell ref="DA17:DB17"/>
    <mergeCell ref="DC17:DD17"/>
    <mergeCell ref="DE17:DF17"/>
    <mergeCell ref="DG17:DH17"/>
    <mergeCell ref="CQ17:CR17"/>
    <mergeCell ref="CS17:CT17"/>
    <mergeCell ref="CU17:CV17"/>
    <mergeCell ref="CW17:CX17"/>
    <mergeCell ref="CY17:CZ17"/>
    <mergeCell ref="CG17:CH17"/>
    <mergeCell ref="CI17:CJ17"/>
    <mergeCell ref="CK17:CL17"/>
    <mergeCell ref="CM17:CN17"/>
    <mergeCell ref="CO17:CP17"/>
    <mergeCell ref="BW17:BX17"/>
    <mergeCell ref="BY17:BZ17"/>
    <mergeCell ref="CA17:CB17"/>
    <mergeCell ref="CC17:CD17"/>
    <mergeCell ref="CE17:CF17"/>
    <mergeCell ref="BM17:BN17"/>
    <mergeCell ref="BO17:BP17"/>
    <mergeCell ref="BQ17:BR17"/>
    <mergeCell ref="BS17:BT17"/>
    <mergeCell ref="BU17:BV17"/>
    <mergeCell ref="BC17:BD17"/>
    <mergeCell ref="BE17:BF17"/>
    <mergeCell ref="BG17:BH17"/>
    <mergeCell ref="BI17:BJ17"/>
    <mergeCell ref="BK17:BL17"/>
    <mergeCell ref="AS17:AT17"/>
    <mergeCell ref="AU17:AV17"/>
    <mergeCell ref="AW17:AX17"/>
    <mergeCell ref="AY17:AZ17"/>
    <mergeCell ref="BA17:BB17"/>
    <mergeCell ref="AI17:AJ17"/>
    <mergeCell ref="AK17:AL17"/>
    <mergeCell ref="AM17:AN17"/>
    <mergeCell ref="AO17:AP17"/>
    <mergeCell ref="AQ17:AR17"/>
    <mergeCell ref="Y17:Z17"/>
    <mergeCell ref="AA17:AB17"/>
    <mergeCell ref="AC17:AD17"/>
    <mergeCell ref="AE17:AF17"/>
    <mergeCell ref="AG17:AH17"/>
    <mergeCell ref="O17:P17"/>
    <mergeCell ref="Q17:R17"/>
    <mergeCell ref="S17:T17"/>
    <mergeCell ref="U17:V17"/>
    <mergeCell ref="W17:X17"/>
    <mergeCell ref="B15:B18"/>
    <mergeCell ref="C15:C18"/>
    <mergeCell ref="D15:D18"/>
    <mergeCell ref="E15:DH15"/>
    <mergeCell ref="E16:AT16"/>
    <mergeCell ref="AU16:CL16"/>
    <mergeCell ref="CM16:CR16"/>
    <mergeCell ref="CS16:CV16"/>
    <mergeCell ref="CW16:DB16"/>
    <mergeCell ref="DC16:DF16"/>
    <mergeCell ref="DG16:DH16"/>
    <mergeCell ref="E17:F17"/>
    <mergeCell ref="G17:H17"/>
    <mergeCell ref="I17:J17"/>
    <mergeCell ref="K17:L17"/>
    <mergeCell ref="M17:N17"/>
    <mergeCell ref="B8:DB8"/>
    <mergeCell ref="B10:DB10"/>
    <mergeCell ref="B12:DB12"/>
    <mergeCell ref="B13:DB13"/>
    <mergeCell ref="B14:DB14"/>
    <mergeCell ref="AD2:AM2"/>
    <mergeCell ref="AN2:AO2"/>
    <mergeCell ref="B4:DB4"/>
    <mergeCell ref="B5:DB5"/>
    <mergeCell ref="B7:DB7"/>
  </mergeCells>
  <pageMargins left="0.70833333333333304" right="0.70833333333333304" top="0.74791666666666701" bottom="0.74791666666666701" header="0.51180555555555496" footer="0.51180555555555496"/>
  <pageSetup paperSize="8" firstPageNumber="0" orientation="landscape" horizontalDpi="300" verticalDpi="30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tabColor rgb="FF92D050"/>
    <pageSetUpPr fitToPage="1"/>
  </sheetPr>
  <dimension ref="A1:DM206"/>
  <sheetViews>
    <sheetView topLeftCell="AY1" zoomScale="65" zoomScaleNormal="65" workbookViewId="0">
      <selection activeCell="CM6" sqref="CM6"/>
    </sheetView>
  </sheetViews>
  <sheetFormatPr defaultRowHeight="15.75"/>
  <cols>
    <col min="1" max="1" width="7.75" style="1" hidden="1" customWidth="1"/>
    <col min="2" max="2" width="9.75" style="1" customWidth="1"/>
    <col min="3" max="3" width="48.25" style="1" customWidth="1"/>
    <col min="4" max="4" width="12.75" style="1" customWidth="1"/>
    <col min="5" max="5" width="22.625" style="1" customWidth="1"/>
    <col min="6" max="6" width="14" style="1" hidden="1" customWidth="1"/>
    <col min="7" max="7" width="23.5" style="1" customWidth="1"/>
    <col min="8" max="8" width="15.375" style="1" hidden="1" customWidth="1"/>
    <col min="9" max="9" width="23.375" style="1" customWidth="1"/>
    <col min="10" max="10" width="15.375" style="1" hidden="1" customWidth="1"/>
    <col min="11" max="11" width="24.125" style="1" customWidth="1"/>
    <col min="12" max="12" width="16" style="1" hidden="1" customWidth="1"/>
    <col min="13" max="13" width="23" style="1" customWidth="1"/>
    <col min="14" max="14" width="12.625" style="1" hidden="1" customWidth="1"/>
    <col min="15" max="15" width="23.625" style="1" customWidth="1"/>
    <col min="16" max="16" width="12.625" style="1" hidden="1" customWidth="1"/>
    <col min="17" max="17" width="23.625" style="1" customWidth="1"/>
    <col min="18" max="18" width="12.625" style="1" hidden="1" customWidth="1"/>
    <col min="19" max="19" width="22.625" style="1" customWidth="1"/>
    <col min="20" max="20" width="12.625" style="1" hidden="1" customWidth="1"/>
    <col min="21" max="21" width="18.75" style="1" customWidth="1"/>
    <col min="22" max="22" width="11.625" style="1" hidden="1" customWidth="1"/>
    <col min="23" max="23" width="18.875" style="1" customWidth="1"/>
    <col min="24" max="24" width="11.625" style="1" hidden="1" customWidth="1"/>
    <col min="25" max="25" width="19.75" style="1" customWidth="1"/>
    <col min="26" max="26" width="11.625" style="1" hidden="1" customWidth="1"/>
    <col min="27" max="27" width="19.125" style="1" customWidth="1"/>
    <col min="28" max="28" width="11.625" style="1" hidden="1" customWidth="1"/>
    <col min="29" max="29" width="21.375" style="1" customWidth="1"/>
    <col min="30" max="30" width="11.125" style="1" hidden="1" customWidth="1"/>
    <col min="31" max="31" width="21.125" style="1" customWidth="1"/>
    <col min="32" max="32" width="11.125" style="1" hidden="1" customWidth="1"/>
    <col min="33" max="33" width="21.5" style="1" customWidth="1"/>
    <col min="34" max="34" width="11.125" style="1" hidden="1" customWidth="1"/>
    <col min="35" max="35" width="22.5" style="1" customWidth="1"/>
    <col min="36" max="36" width="11.125" style="1" hidden="1" customWidth="1"/>
    <col min="37" max="37" width="14.125" style="1" customWidth="1"/>
    <col min="38" max="38" width="9.875" style="1" hidden="1" customWidth="1"/>
    <col min="39" max="39" width="13.75" style="1" customWidth="1"/>
    <col min="40" max="40" width="10.25" style="1" hidden="1" customWidth="1"/>
    <col min="41" max="41" width="22.875" style="1" customWidth="1"/>
    <col min="42" max="42" width="8.125" style="1" hidden="1" customWidth="1"/>
    <col min="43" max="43" width="11.25" style="1" customWidth="1"/>
    <col min="44" max="44" width="9.5" style="1" hidden="1" customWidth="1"/>
    <col min="45" max="45" width="10.875" style="1" customWidth="1"/>
    <col min="46" max="46" width="10.875" style="1" hidden="1" customWidth="1"/>
    <col min="47" max="47" width="10.875" style="1" customWidth="1"/>
    <col min="48" max="48" width="10.875" style="1" hidden="1" customWidth="1"/>
    <col min="49" max="49" width="10.875" style="1" customWidth="1"/>
    <col min="50" max="50" width="10.875" style="1" hidden="1" customWidth="1"/>
    <col min="51" max="51" width="10.875" style="1" customWidth="1"/>
    <col min="52" max="52" width="10.875" style="1" hidden="1" customWidth="1"/>
    <col min="53" max="53" width="10.875" style="1" customWidth="1"/>
    <col min="54" max="54" width="10.875" style="1" hidden="1" customWidth="1"/>
    <col min="55" max="55" width="11" style="1" customWidth="1"/>
    <col min="56" max="56" width="10.25" style="1" hidden="1" customWidth="1"/>
    <col min="57" max="57" width="11.625" style="1" customWidth="1"/>
    <col min="58" max="58" width="10.25" style="1" hidden="1" customWidth="1"/>
    <col min="59" max="59" width="10.875" style="1" customWidth="1"/>
    <col min="60" max="60" width="10.25" style="1" hidden="1" customWidth="1"/>
    <col min="61" max="61" width="11" style="1" customWidth="1"/>
    <col min="62" max="62" width="10.25" style="1" hidden="1" customWidth="1"/>
    <col min="63" max="63" width="10.875" style="1" customWidth="1"/>
    <col min="64" max="64" width="10.25" style="1" hidden="1" customWidth="1"/>
    <col min="65" max="65" width="11.25" style="1" customWidth="1"/>
    <col min="66" max="66" width="10.25" style="1" hidden="1" customWidth="1"/>
    <col min="67" max="67" width="11.125" style="1" customWidth="1"/>
    <col min="68" max="68" width="11.125" style="1" hidden="1" customWidth="1"/>
    <col min="69" max="69" width="11.125" style="1" customWidth="1"/>
    <col min="70" max="70" width="11.125" style="1" hidden="1" customWidth="1"/>
    <col min="71" max="71" width="11.125" style="1" customWidth="1"/>
    <col min="72" max="72" width="11.125" style="1" hidden="1" customWidth="1"/>
    <col min="73" max="73" width="11.125" style="1" customWidth="1"/>
    <col min="74" max="74" width="11.125" style="1" hidden="1" customWidth="1"/>
    <col min="75" max="75" width="11.125" style="1" customWidth="1"/>
    <col min="76" max="76" width="11.125" style="1" hidden="1" customWidth="1"/>
    <col min="77" max="77" width="13" style="1" customWidth="1"/>
    <col min="78" max="78" width="11.125" style="1" hidden="1" customWidth="1"/>
    <col min="79" max="79" width="12.75" style="1" customWidth="1"/>
    <col min="80" max="80" width="11.125" style="1" hidden="1" customWidth="1"/>
    <col min="81" max="81" width="12.625" style="1" customWidth="1"/>
    <col min="82" max="82" width="11.125" style="1" hidden="1" customWidth="1"/>
    <col min="83" max="83" width="12.625" style="1" customWidth="1"/>
    <col min="84" max="84" width="11.125" style="1" hidden="1" customWidth="1"/>
    <col min="85" max="85" width="14.625" style="1" customWidth="1"/>
    <col min="86" max="86" width="11.125" style="1" hidden="1" customWidth="1"/>
    <col min="87" max="87" width="22.375" style="1" customWidth="1"/>
    <col min="88" max="88" width="10.125" style="1" hidden="1" customWidth="1"/>
    <col min="89" max="89" width="16.25" style="1" customWidth="1"/>
    <col min="90" max="90" width="8.125" style="1" hidden="1" customWidth="1"/>
    <col min="91" max="91" width="14.5" style="1" customWidth="1"/>
    <col min="92" max="92" width="8.125" style="1" hidden="1" customWidth="1"/>
    <col min="93" max="93" width="15.125" style="1" customWidth="1"/>
    <col min="94" max="94" width="10.875" style="1" hidden="1" customWidth="1"/>
    <col min="95" max="95" width="18.5" style="1" customWidth="1"/>
    <col min="96" max="96" width="9.875" style="1" hidden="1" customWidth="1"/>
    <col min="97" max="97" width="20.75" style="1" customWidth="1"/>
    <col min="98" max="98" width="9.875" style="1" hidden="1" customWidth="1"/>
    <col min="99" max="99" width="17.75" style="1" customWidth="1"/>
    <col min="100" max="100" width="14" style="1" hidden="1" customWidth="1"/>
    <col min="101" max="101" width="17.875" style="1" customWidth="1"/>
    <col min="102" max="102" width="11.5" style="1" hidden="1" customWidth="1"/>
    <col min="103" max="103" width="20.5" style="1" customWidth="1"/>
    <col min="104" max="104" width="11.5" style="1" hidden="1" customWidth="1"/>
    <col min="105" max="105" width="19" style="1" customWidth="1"/>
    <col min="106" max="106" width="11.5" style="1" hidden="1" customWidth="1"/>
    <col min="107" max="107" width="19.375" style="1" customWidth="1"/>
    <col min="108" max="108" width="11.5" style="1" hidden="1" customWidth="1"/>
    <col min="109" max="109" width="24.875" style="1" customWidth="1"/>
    <col min="110" max="110" width="11.5" style="1" hidden="1" customWidth="1"/>
    <col min="111" max="1025" width="9" customWidth="1"/>
  </cols>
  <sheetData>
    <row r="1" spans="1:117" ht="18.75">
      <c r="CZ1" s="2" t="s">
        <v>0</v>
      </c>
      <c r="DC1" s="450" t="s">
        <v>475</v>
      </c>
    </row>
    <row r="2" spans="1:117">
      <c r="AC2" s="3"/>
      <c r="AD2" s="357"/>
      <c r="AE2" s="357"/>
      <c r="AF2" s="357"/>
      <c r="AG2" s="357"/>
      <c r="AH2" s="357"/>
      <c r="AI2" s="357"/>
      <c r="AJ2" s="357"/>
      <c r="AK2" s="357"/>
      <c r="AL2" s="357"/>
      <c r="AM2" s="357"/>
      <c r="AN2" s="3"/>
      <c r="CZ2" s="4" t="s">
        <v>1</v>
      </c>
      <c r="DC2" s="450" t="s">
        <v>1316</v>
      </c>
    </row>
    <row r="3" spans="1:117">
      <c r="AC3" s="5"/>
      <c r="AD3" s="5"/>
      <c r="AE3" s="5"/>
      <c r="AF3" s="5"/>
      <c r="AG3" s="5"/>
      <c r="AH3" s="5"/>
      <c r="AI3" s="5"/>
      <c r="AJ3" s="5"/>
      <c r="AK3" s="5"/>
      <c r="AL3" s="5"/>
      <c r="AM3" s="5"/>
      <c r="AN3" s="5"/>
      <c r="CZ3" s="4" t="s">
        <v>2</v>
      </c>
      <c r="DC3" s="450" t="s">
        <v>1330</v>
      </c>
    </row>
    <row r="4" spans="1:117" ht="25.5">
      <c r="B4" s="451" t="s">
        <v>1318</v>
      </c>
      <c r="C4" s="451"/>
      <c r="D4" s="451"/>
      <c r="E4" s="451"/>
      <c r="F4" s="358"/>
      <c r="G4" s="451"/>
      <c r="H4" s="358"/>
      <c r="I4" s="451"/>
      <c r="J4" s="358"/>
      <c r="K4" s="451"/>
      <c r="L4" s="358"/>
      <c r="M4" s="451"/>
      <c r="N4" s="358"/>
      <c r="O4" s="451"/>
      <c r="P4" s="358"/>
      <c r="Q4" s="451"/>
      <c r="R4" s="358"/>
      <c r="S4" s="451"/>
      <c r="T4" s="358"/>
      <c r="U4" s="451"/>
      <c r="V4" s="358"/>
      <c r="W4" s="451"/>
      <c r="X4" s="358"/>
      <c r="Y4" s="451"/>
      <c r="Z4" s="358"/>
      <c r="AA4" s="451"/>
      <c r="AB4" s="358"/>
      <c r="AC4" s="451"/>
      <c r="AD4" s="358"/>
      <c r="AE4" s="451"/>
      <c r="AF4" s="358"/>
      <c r="AG4" s="451"/>
      <c r="AH4" s="358"/>
      <c r="AI4" s="451"/>
      <c r="AJ4" s="358"/>
      <c r="AK4" s="451"/>
      <c r="AL4" s="358"/>
      <c r="AM4" s="451"/>
      <c r="AN4" s="358"/>
      <c r="AO4" s="451"/>
      <c r="AP4" s="358"/>
      <c r="AQ4" s="451"/>
      <c r="AR4" s="358"/>
      <c r="AS4" s="451"/>
      <c r="AT4" s="358"/>
      <c r="AU4" s="451"/>
      <c r="AV4" s="358"/>
      <c r="AW4" s="451"/>
      <c r="AX4" s="358"/>
      <c r="AY4" s="451"/>
      <c r="AZ4" s="358"/>
      <c r="BA4" s="451"/>
      <c r="BB4" s="358"/>
      <c r="BC4" s="451"/>
      <c r="BD4" s="358"/>
      <c r="BE4" s="451"/>
      <c r="BF4" s="358"/>
      <c r="BG4" s="451"/>
      <c r="BH4" s="358"/>
      <c r="BI4" s="451"/>
      <c r="BJ4" s="358"/>
      <c r="BK4" s="451"/>
      <c r="BL4" s="358"/>
      <c r="BM4" s="451"/>
      <c r="BN4" s="358"/>
      <c r="BO4" s="451"/>
      <c r="BP4" s="358"/>
      <c r="BQ4" s="451"/>
      <c r="BR4" s="358"/>
      <c r="BS4" s="451"/>
      <c r="BT4" s="358"/>
      <c r="BU4" s="451"/>
      <c r="BV4" s="358"/>
      <c r="BW4" s="451"/>
      <c r="BX4" s="358"/>
      <c r="BY4" s="451"/>
      <c r="BZ4" s="358"/>
      <c r="CA4" s="451"/>
      <c r="CB4" s="358"/>
      <c r="CC4" s="451"/>
      <c r="CD4" s="358"/>
      <c r="CE4" s="451"/>
      <c r="CF4" s="358"/>
      <c r="CG4" s="451"/>
      <c r="CH4" s="358"/>
      <c r="CI4" s="451"/>
      <c r="CJ4" s="358"/>
      <c r="CK4" s="451"/>
      <c r="CL4" s="358"/>
      <c r="CM4" s="451"/>
      <c r="CN4" s="358"/>
      <c r="CO4" s="451"/>
      <c r="CP4" s="358"/>
      <c r="CQ4" s="451"/>
      <c r="CR4" s="358"/>
      <c r="CS4" s="451"/>
      <c r="CT4" s="358"/>
      <c r="CU4" s="451"/>
      <c r="CV4" s="358"/>
      <c r="CW4" s="451"/>
      <c r="CX4" s="358"/>
      <c r="CY4" s="451"/>
      <c r="CZ4" s="358"/>
    </row>
    <row r="5" spans="1:117" ht="25.5">
      <c r="B5" s="452" t="s">
        <v>1334</v>
      </c>
      <c r="C5" s="452"/>
      <c r="D5" s="452"/>
      <c r="E5" s="452"/>
      <c r="F5" s="359"/>
      <c r="G5" s="452"/>
      <c r="H5" s="359"/>
      <c r="I5" s="452"/>
      <c r="J5" s="359"/>
      <c r="K5" s="452"/>
      <c r="L5" s="359"/>
      <c r="M5" s="452"/>
      <c r="N5" s="359"/>
      <c r="O5" s="452"/>
      <c r="P5" s="359"/>
      <c r="Q5" s="452"/>
      <c r="R5" s="359"/>
      <c r="S5" s="452"/>
      <c r="T5" s="359"/>
      <c r="U5" s="452"/>
      <c r="V5" s="359"/>
      <c r="W5" s="452"/>
      <c r="X5" s="359"/>
      <c r="Y5" s="452"/>
      <c r="Z5" s="359"/>
      <c r="AA5" s="452"/>
      <c r="AB5" s="359"/>
      <c r="AC5" s="452"/>
      <c r="AD5" s="359"/>
      <c r="AE5" s="452"/>
      <c r="AF5" s="359"/>
      <c r="AG5" s="452"/>
      <c r="AH5" s="359"/>
      <c r="AI5" s="452"/>
      <c r="AJ5" s="359"/>
      <c r="AK5" s="452"/>
      <c r="AL5" s="359"/>
      <c r="AM5" s="452"/>
      <c r="AN5" s="359"/>
      <c r="AO5" s="452"/>
      <c r="AP5" s="359"/>
      <c r="AQ5" s="452"/>
      <c r="AR5" s="359"/>
      <c r="AS5" s="452"/>
      <c r="AT5" s="359"/>
      <c r="AU5" s="452"/>
      <c r="AV5" s="359"/>
      <c r="AW5" s="452"/>
      <c r="AX5" s="359"/>
      <c r="AY5" s="452"/>
      <c r="AZ5" s="359"/>
      <c r="BA5" s="452"/>
      <c r="BB5" s="359"/>
      <c r="BC5" s="452"/>
      <c r="BD5" s="359"/>
      <c r="BE5" s="452"/>
      <c r="BF5" s="359"/>
      <c r="BG5" s="452"/>
      <c r="BH5" s="359"/>
      <c r="BI5" s="452"/>
      <c r="BJ5" s="359"/>
      <c r="BK5" s="452"/>
      <c r="BL5" s="359"/>
      <c r="BM5" s="452"/>
      <c r="BN5" s="359"/>
      <c r="BO5" s="452"/>
      <c r="BP5" s="359"/>
      <c r="BQ5" s="452"/>
      <c r="BR5" s="359"/>
      <c r="BS5" s="452"/>
      <c r="BT5" s="359"/>
      <c r="BU5" s="452"/>
      <c r="BV5" s="359"/>
      <c r="BW5" s="452"/>
      <c r="BX5" s="359"/>
      <c r="BY5" s="452"/>
      <c r="BZ5" s="359"/>
      <c r="CA5" s="452"/>
      <c r="CB5" s="359"/>
      <c r="CC5" s="452"/>
      <c r="CD5" s="359"/>
      <c r="CE5" s="452"/>
      <c r="CF5" s="359"/>
      <c r="CG5" s="452"/>
      <c r="CH5" s="359"/>
      <c r="CI5" s="452"/>
      <c r="CJ5" s="359"/>
      <c r="CK5" s="452"/>
      <c r="CL5" s="359"/>
      <c r="CM5" s="452"/>
      <c r="CN5" s="359"/>
      <c r="CO5" s="452"/>
      <c r="CP5" s="359"/>
      <c r="CQ5" s="452"/>
      <c r="CR5" s="359"/>
      <c r="CS5" s="452"/>
      <c r="CT5" s="359"/>
      <c r="CU5" s="452"/>
      <c r="CV5" s="359"/>
      <c r="CW5" s="452"/>
      <c r="CX5" s="359"/>
      <c r="CY5" s="452"/>
      <c r="CZ5" s="359"/>
    </row>
    <row r="6" spans="1:117" ht="26.25">
      <c r="B6" s="453"/>
      <c r="C6" s="453"/>
      <c r="D6" s="453"/>
      <c r="E6" s="453"/>
      <c r="G6" s="453"/>
      <c r="I6" s="453"/>
      <c r="K6" s="453"/>
      <c r="M6" s="453"/>
      <c r="O6" s="453"/>
      <c r="Q6" s="453"/>
      <c r="S6" s="453"/>
      <c r="U6" s="453"/>
      <c r="W6" s="453"/>
      <c r="Y6" s="453"/>
      <c r="AA6" s="453"/>
      <c r="AC6" s="453"/>
      <c r="AE6" s="453"/>
      <c r="AG6" s="453"/>
      <c r="AI6" s="453"/>
      <c r="AK6" s="453"/>
      <c r="AM6" s="453"/>
      <c r="AO6" s="453"/>
      <c r="AQ6" s="453"/>
      <c r="AS6" s="453"/>
      <c r="AU6" s="453"/>
      <c r="AW6" s="453"/>
      <c r="AY6" s="453"/>
      <c r="BA6" s="453"/>
      <c r="BC6" s="453"/>
      <c r="BE6" s="453"/>
      <c r="BG6" s="453"/>
      <c r="BI6" s="453"/>
      <c r="BK6" s="453"/>
      <c r="BM6" s="453"/>
      <c r="BO6" s="453"/>
      <c r="BQ6" s="453"/>
      <c r="BS6" s="453"/>
      <c r="BU6" s="453"/>
      <c r="BW6" s="453"/>
      <c r="BY6" s="453"/>
      <c r="CA6" s="453"/>
      <c r="CC6" s="453"/>
      <c r="CE6" s="453"/>
      <c r="CG6" s="453"/>
      <c r="CI6" s="453"/>
      <c r="CK6" s="453"/>
      <c r="CM6" s="453"/>
      <c r="CO6" s="453"/>
      <c r="CQ6" s="453"/>
      <c r="CS6" s="453"/>
      <c r="CU6" s="453"/>
      <c r="CW6" s="453"/>
      <c r="CY6" s="453"/>
    </row>
    <row r="7" spans="1:117" ht="25.5">
      <c r="B7" s="451" t="s">
        <v>1355</v>
      </c>
      <c r="C7" s="451"/>
      <c r="D7" s="451"/>
      <c r="E7" s="451"/>
      <c r="F7" s="360"/>
      <c r="G7" s="451"/>
      <c r="H7" s="360"/>
      <c r="I7" s="451"/>
      <c r="J7" s="360"/>
      <c r="K7" s="451"/>
      <c r="L7" s="360"/>
      <c r="M7" s="451"/>
      <c r="N7" s="360"/>
      <c r="O7" s="451"/>
      <c r="P7" s="360"/>
      <c r="Q7" s="451"/>
      <c r="R7" s="360"/>
      <c r="S7" s="451"/>
      <c r="T7" s="360"/>
      <c r="U7" s="451"/>
      <c r="V7" s="360"/>
      <c r="W7" s="451"/>
      <c r="X7" s="360"/>
      <c r="Y7" s="451"/>
      <c r="Z7" s="360"/>
      <c r="AA7" s="451"/>
      <c r="AB7" s="360"/>
      <c r="AC7" s="451"/>
      <c r="AD7" s="360"/>
      <c r="AE7" s="451"/>
      <c r="AF7" s="360"/>
      <c r="AG7" s="451"/>
      <c r="AH7" s="360"/>
      <c r="AI7" s="451"/>
      <c r="AJ7" s="360"/>
      <c r="AK7" s="451"/>
      <c r="AL7" s="360"/>
      <c r="AM7" s="451"/>
      <c r="AN7" s="360"/>
      <c r="AO7" s="451"/>
      <c r="AP7" s="360"/>
      <c r="AQ7" s="451"/>
      <c r="AR7" s="360"/>
      <c r="AS7" s="451"/>
      <c r="AT7" s="360"/>
      <c r="AU7" s="451"/>
      <c r="AV7" s="360"/>
      <c r="AW7" s="451"/>
      <c r="AX7" s="360"/>
      <c r="AY7" s="451"/>
      <c r="AZ7" s="360"/>
      <c r="BA7" s="451"/>
      <c r="BB7" s="360"/>
      <c r="BC7" s="451"/>
      <c r="BD7" s="360"/>
      <c r="BE7" s="451"/>
      <c r="BF7" s="360"/>
      <c r="BG7" s="451"/>
      <c r="BH7" s="360"/>
      <c r="BI7" s="451"/>
      <c r="BJ7" s="360"/>
      <c r="BK7" s="451"/>
      <c r="BL7" s="360"/>
      <c r="BM7" s="451"/>
      <c r="BN7" s="360"/>
      <c r="BO7" s="451"/>
      <c r="BP7" s="360"/>
      <c r="BQ7" s="451"/>
      <c r="BR7" s="360"/>
      <c r="BS7" s="451"/>
      <c r="BT7" s="360"/>
      <c r="BU7" s="451"/>
      <c r="BV7" s="360"/>
      <c r="BW7" s="451"/>
      <c r="BX7" s="360"/>
      <c r="BY7" s="451"/>
      <c r="BZ7" s="360"/>
      <c r="CA7" s="451"/>
      <c r="CB7" s="360"/>
      <c r="CC7" s="451"/>
      <c r="CD7" s="360"/>
      <c r="CE7" s="451"/>
      <c r="CF7" s="360"/>
      <c r="CG7" s="451"/>
      <c r="CH7" s="360"/>
      <c r="CI7" s="451"/>
      <c r="CJ7" s="360"/>
      <c r="CK7" s="451"/>
      <c r="CL7" s="360"/>
      <c r="CM7" s="451"/>
      <c r="CN7" s="360"/>
      <c r="CO7" s="451"/>
      <c r="CP7" s="360"/>
      <c r="CQ7" s="451"/>
      <c r="CR7" s="360"/>
      <c r="CS7" s="451"/>
      <c r="CT7" s="360"/>
      <c r="CU7" s="451"/>
      <c r="CV7" s="360"/>
      <c r="CW7" s="451"/>
      <c r="CX7" s="360"/>
      <c r="CY7" s="451"/>
      <c r="CZ7" s="360"/>
    </row>
    <row r="8" spans="1:117">
      <c r="B8" s="361"/>
      <c r="C8" s="361"/>
      <c r="D8" s="361"/>
      <c r="E8" s="361"/>
      <c r="F8" s="361"/>
      <c r="G8" s="361"/>
      <c r="H8" s="361"/>
      <c r="I8" s="361"/>
      <c r="J8" s="361"/>
      <c r="K8" s="361"/>
      <c r="L8" s="361"/>
      <c r="M8" s="361"/>
      <c r="N8" s="361"/>
      <c r="O8" s="361"/>
      <c r="P8" s="361"/>
      <c r="Q8" s="361"/>
      <c r="R8" s="361"/>
      <c r="S8" s="361"/>
      <c r="T8" s="361"/>
      <c r="U8" s="361"/>
      <c r="V8" s="361"/>
      <c r="W8" s="361"/>
      <c r="X8" s="361"/>
      <c r="Y8" s="361"/>
      <c r="Z8" s="361"/>
      <c r="AA8" s="361"/>
      <c r="AB8" s="361"/>
      <c r="AC8" s="361"/>
      <c r="AD8" s="361"/>
      <c r="AE8" s="361"/>
      <c r="AF8" s="361"/>
      <c r="AG8" s="361"/>
      <c r="AH8" s="361"/>
      <c r="AI8" s="361"/>
      <c r="AJ8" s="361"/>
      <c r="AK8" s="361"/>
      <c r="AL8" s="361"/>
      <c r="AM8" s="361"/>
      <c r="AN8" s="361"/>
      <c r="AO8" s="361"/>
      <c r="AP8" s="361"/>
      <c r="AQ8" s="361"/>
      <c r="AR8" s="361"/>
      <c r="AS8" s="361"/>
      <c r="AT8" s="361"/>
      <c r="AU8" s="361"/>
      <c r="AV8" s="361"/>
      <c r="AW8" s="361"/>
      <c r="AX8" s="361"/>
      <c r="AY8" s="361"/>
      <c r="AZ8" s="361"/>
      <c r="BA8" s="361"/>
      <c r="BB8" s="361"/>
      <c r="BC8" s="361"/>
      <c r="BD8" s="361"/>
      <c r="BE8" s="361"/>
      <c r="BF8" s="361"/>
      <c r="BG8" s="361"/>
      <c r="BH8" s="361"/>
      <c r="BI8" s="361"/>
      <c r="BJ8" s="361"/>
      <c r="BK8" s="361"/>
      <c r="BL8" s="361"/>
      <c r="BM8" s="361"/>
      <c r="BN8" s="361"/>
      <c r="BO8" s="361"/>
      <c r="BP8" s="361"/>
      <c r="BQ8" s="361"/>
      <c r="BR8" s="361"/>
      <c r="BS8" s="361"/>
      <c r="BT8" s="361"/>
      <c r="BU8" s="361"/>
      <c r="BV8" s="361"/>
      <c r="BW8" s="361"/>
      <c r="BX8" s="361"/>
      <c r="BY8" s="361"/>
      <c r="BZ8" s="361"/>
      <c r="CA8" s="361"/>
      <c r="CB8" s="361"/>
      <c r="CC8" s="361"/>
      <c r="CD8" s="361"/>
      <c r="CE8" s="361"/>
      <c r="CF8" s="361"/>
      <c r="CG8" s="361"/>
      <c r="CH8" s="361"/>
      <c r="CI8" s="361"/>
      <c r="CJ8" s="361"/>
      <c r="CK8" s="361"/>
      <c r="CL8" s="361"/>
      <c r="CM8" s="361"/>
      <c r="CN8" s="361"/>
      <c r="CO8" s="361"/>
      <c r="CP8" s="361"/>
      <c r="CQ8" s="361"/>
      <c r="CR8" s="361"/>
      <c r="CS8" s="361"/>
      <c r="CT8" s="361"/>
      <c r="CU8" s="361"/>
      <c r="CV8" s="361"/>
      <c r="CW8" s="361"/>
      <c r="CX8" s="361"/>
      <c r="CY8" s="361"/>
      <c r="CZ8" s="361"/>
    </row>
    <row r="9" spans="1:117" hidden="1"/>
    <row r="10" spans="1:117" ht="18.75" hidden="1">
      <c r="B10" s="360"/>
      <c r="C10" s="360"/>
      <c r="D10" s="360"/>
      <c r="E10" s="360"/>
      <c r="F10" s="360"/>
      <c r="G10" s="360"/>
      <c r="H10" s="360"/>
      <c r="I10" s="360"/>
      <c r="J10" s="360"/>
      <c r="K10" s="360"/>
      <c r="L10" s="360"/>
      <c r="M10" s="360"/>
      <c r="N10" s="360"/>
      <c r="O10" s="360"/>
      <c r="P10" s="360"/>
      <c r="Q10" s="360"/>
      <c r="R10" s="360"/>
      <c r="S10" s="360"/>
      <c r="T10" s="360"/>
      <c r="U10" s="360"/>
      <c r="V10" s="360"/>
      <c r="W10" s="360"/>
      <c r="X10" s="360"/>
      <c r="Y10" s="360"/>
      <c r="Z10" s="360"/>
      <c r="AA10" s="360"/>
      <c r="AB10" s="360"/>
      <c r="AC10" s="360"/>
      <c r="AD10" s="360"/>
      <c r="AE10" s="360"/>
      <c r="AF10" s="360"/>
      <c r="AG10" s="360"/>
      <c r="AH10" s="360"/>
      <c r="AI10" s="360"/>
      <c r="AJ10" s="360"/>
      <c r="AK10" s="360"/>
      <c r="AL10" s="360"/>
      <c r="AM10" s="360"/>
      <c r="AN10" s="360"/>
      <c r="AO10" s="360"/>
      <c r="AP10" s="360"/>
      <c r="AQ10" s="360"/>
      <c r="AR10" s="360"/>
      <c r="AS10" s="360"/>
      <c r="AT10" s="360"/>
      <c r="AU10" s="360"/>
      <c r="AV10" s="360"/>
      <c r="AW10" s="360"/>
      <c r="AX10" s="360"/>
      <c r="AY10" s="360"/>
      <c r="AZ10" s="360"/>
      <c r="BA10" s="360"/>
      <c r="BB10" s="360"/>
      <c r="BC10" s="360"/>
      <c r="BD10" s="360"/>
      <c r="BE10" s="360"/>
      <c r="BF10" s="360"/>
      <c r="BG10" s="360"/>
      <c r="BH10" s="360"/>
      <c r="BI10" s="360"/>
      <c r="BJ10" s="360"/>
      <c r="BK10" s="360"/>
      <c r="BL10" s="360"/>
      <c r="BM10" s="360"/>
      <c r="BN10" s="360"/>
      <c r="BO10" s="360"/>
      <c r="BP10" s="360"/>
      <c r="BQ10" s="360"/>
      <c r="BR10" s="360"/>
      <c r="BS10" s="360"/>
      <c r="BT10" s="360"/>
      <c r="BU10" s="360"/>
      <c r="BV10" s="360"/>
      <c r="BW10" s="360"/>
      <c r="BX10" s="360"/>
      <c r="BY10" s="360"/>
      <c r="BZ10" s="360"/>
      <c r="CA10" s="360"/>
      <c r="CB10" s="360"/>
      <c r="CC10" s="360"/>
      <c r="CD10" s="360"/>
      <c r="CE10" s="360"/>
      <c r="CF10" s="360"/>
      <c r="CG10" s="360"/>
      <c r="CH10" s="360"/>
      <c r="CI10" s="360"/>
      <c r="CJ10" s="360"/>
      <c r="CK10" s="360"/>
      <c r="CL10" s="360"/>
      <c r="CM10" s="360"/>
      <c r="CN10" s="360"/>
      <c r="CO10" s="360"/>
      <c r="CP10" s="360"/>
      <c r="CQ10" s="360"/>
      <c r="CR10" s="360"/>
      <c r="CS10" s="360"/>
      <c r="CT10" s="360"/>
      <c r="CU10" s="360"/>
      <c r="CV10" s="360"/>
      <c r="CW10" s="360"/>
      <c r="CX10" s="360"/>
      <c r="CY10" s="360"/>
      <c r="CZ10" s="360"/>
    </row>
    <row r="11" spans="1:117" ht="18.75" hidden="1">
      <c r="B11" s="7"/>
      <c r="C11" s="7"/>
      <c r="D11" s="7"/>
      <c r="E11" s="7"/>
      <c r="F11" s="7"/>
      <c r="G11" s="7"/>
      <c r="H11" s="7"/>
      <c r="I11" s="7"/>
      <c r="J11" s="7"/>
      <c r="K11" s="7"/>
      <c r="L11" s="7"/>
      <c r="M11" s="7"/>
      <c r="N11" s="7"/>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8"/>
      <c r="BP11" s="8"/>
      <c r="BQ11" s="8"/>
      <c r="BR11" s="8"/>
      <c r="BS11" s="8"/>
      <c r="BT11" s="8"/>
      <c r="BU11" s="8"/>
      <c r="BV11" s="8"/>
      <c r="BW11" s="8"/>
      <c r="BX11" s="8"/>
      <c r="BY11" s="8"/>
      <c r="BZ11" s="8"/>
      <c r="CA11" s="8"/>
      <c r="CB11" s="8"/>
      <c r="CC11" s="8"/>
      <c r="CD11" s="8"/>
      <c r="CE11" s="8"/>
      <c r="CF11" s="8"/>
      <c r="CG11" s="8"/>
      <c r="CH11" s="8"/>
      <c r="CI11" s="8"/>
      <c r="CJ11" s="8"/>
      <c r="CK11" s="8"/>
      <c r="CL11" s="8"/>
      <c r="CM11" s="8"/>
      <c r="CN11" s="8"/>
      <c r="CO11" s="7"/>
      <c r="CP11" s="7"/>
      <c r="CQ11" s="7"/>
      <c r="CR11" s="7"/>
      <c r="CS11" s="7"/>
      <c r="CT11" s="7"/>
      <c r="CU11" s="7"/>
      <c r="CV11" s="7"/>
      <c r="CW11" s="7"/>
      <c r="CX11" s="7"/>
      <c r="CY11" s="7"/>
      <c r="CZ11" s="7"/>
    </row>
    <row r="12" spans="1:117" ht="18.75" hidden="1">
      <c r="A12" s="5"/>
      <c r="B12" s="362"/>
      <c r="C12" s="362"/>
      <c r="D12" s="362"/>
      <c r="E12" s="362"/>
      <c r="F12" s="362"/>
      <c r="G12" s="362"/>
      <c r="H12" s="362"/>
      <c r="I12" s="362"/>
      <c r="J12" s="362"/>
      <c r="K12" s="362"/>
      <c r="L12" s="362"/>
      <c r="M12" s="362"/>
      <c r="N12" s="362"/>
      <c r="O12" s="362"/>
      <c r="P12" s="362"/>
      <c r="Q12" s="362"/>
      <c r="R12" s="362"/>
      <c r="S12" s="362"/>
      <c r="T12" s="362"/>
      <c r="U12" s="362"/>
      <c r="V12" s="362"/>
      <c r="W12" s="362"/>
      <c r="X12" s="362"/>
      <c r="Y12" s="362"/>
      <c r="Z12" s="362"/>
      <c r="AA12" s="362"/>
      <c r="AB12" s="362"/>
      <c r="AC12" s="362"/>
      <c r="AD12" s="362"/>
      <c r="AE12" s="362"/>
      <c r="AF12" s="362"/>
      <c r="AG12" s="362"/>
      <c r="AH12" s="362"/>
      <c r="AI12" s="362"/>
      <c r="AJ12" s="362"/>
      <c r="AK12" s="362"/>
      <c r="AL12" s="362"/>
      <c r="AM12" s="362"/>
      <c r="AN12" s="362"/>
      <c r="AO12" s="362"/>
      <c r="AP12" s="362"/>
      <c r="AQ12" s="362"/>
      <c r="AR12" s="362"/>
      <c r="AS12" s="362"/>
      <c r="AT12" s="362"/>
      <c r="AU12" s="362"/>
      <c r="AV12" s="362"/>
      <c r="AW12" s="362"/>
      <c r="AX12" s="362"/>
      <c r="AY12" s="362"/>
      <c r="AZ12" s="362"/>
      <c r="BA12" s="362"/>
      <c r="BB12" s="362"/>
      <c r="BC12" s="362"/>
      <c r="BD12" s="362"/>
      <c r="BE12" s="362"/>
      <c r="BF12" s="362"/>
      <c r="BG12" s="362"/>
      <c r="BH12" s="362"/>
      <c r="BI12" s="362"/>
      <c r="BJ12" s="362"/>
      <c r="BK12" s="362"/>
      <c r="BL12" s="362"/>
      <c r="BM12" s="362"/>
      <c r="BN12" s="362"/>
      <c r="BO12" s="362"/>
      <c r="BP12" s="362"/>
      <c r="BQ12" s="362"/>
      <c r="BR12" s="362"/>
      <c r="BS12" s="362"/>
      <c r="BT12" s="362"/>
      <c r="BU12" s="362"/>
      <c r="BV12" s="362"/>
      <c r="BW12" s="362"/>
      <c r="BX12" s="362"/>
      <c r="BY12" s="362"/>
      <c r="BZ12" s="362"/>
      <c r="CA12" s="362"/>
      <c r="CB12" s="362"/>
      <c r="CC12" s="362"/>
      <c r="CD12" s="362"/>
      <c r="CE12" s="362"/>
      <c r="CF12" s="362"/>
      <c r="CG12" s="362"/>
      <c r="CH12" s="362"/>
      <c r="CI12" s="362"/>
      <c r="CJ12" s="362"/>
      <c r="CK12" s="362"/>
      <c r="CL12" s="362"/>
      <c r="CM12" s="362"/>
      <c r="CN12" s="362"/>
      <c r="CO12" s="362"/>
      <c r="CP12" s="362"/>
      <c r="CQ12" s="362"/>
      <c r="CR12" s="362"/>
      <c r="CS12" s="362"/>
      <c r="CT12" s="362"/>
      <c r="CU12" s="362"/>
      <c r="CV12" s="362"/>
      <c r="CW12" s="362"/>
      <c r="CX12" s="362"/>
      <c r="CY12" s="362"/>
      <c r="CZ12" s="362"/>
      <c r="DA12" s="10"/>
      <c r="DB12" s="10"/>
      <c r="DC12" s="10"/>
      <c r="DD12" s="10"/>
      <c r="DE12" s="10"/>
      <c r="DF12" s="10"/>
    </row>
    <row r="13" spans="1:117" hidden="1">
      <c r="A13" s="5"/>
      <c r="B13" s="363" t="s">
        <v>1333</v>
      </c>
      <c r="C13" s="363"/>
      <c r="D13" s="363"/>
      <c r="E13" s="363"/>
      <c r="F13" s="363"/>
      <c r="G13" s="363"/>
      <c r="H13" s="363"/>
      <c r="I13" s="363"/>
      <c r="J13" s="363"/>
      <c r="K13" s="363"/>
      <c r="L13" s="363"/>
      <c r="M13" s="363"/>
      <c r="N13" s="363"/>
      <c r="O13" s="363"/>
      <c r="P13" s="363"/>
      <c r="Q13" s="363"/>
      <c r="R13" s="363"/>
      <c r="S13" s="363"/>
      <c r="T13" s="363"/>
      <c r="U13" s="363"/>
      <c r="V13" s="363"/>
      <c r="W13" s="363"/>
      <c r="X13" s="363"/>
      <c r="Y13" s="363"/>
      <c r="Z13" s="363"/>
      <c r="AA13" s="363"/>
      <c r="AB13" s="363"/>
      <c r="AC13" s="363"/>
      <c r="AD13" s="363"/>
      <c r="AE13" s="363"/>
      <c r="AF13" s="363"/>
      <c r="AG13" s="363"/>
      <c r="AH13" s="363"/>
      <c r="AI13" s="363"/>
      <c r="AJ13" s="363"/>
      <c r="AK13" s="363"/>
      <c r="AL13" s="363"/>
      <c r="AM13" s="363"/>
      <c r="AN13" s="363"/>
      <c r="AO13" s="363"/>
      <c r="AP13" s="363"/>
      <c r="AQ13" s="363"/>
      <c r="AR13" s="363"/>
      <c r="AS13" s="363"/>
      <c r="AT13" s="363"/>
      <c r="AU13" s="363"/>
      <c r="AV13" s="363"/>
      <c r="AW13" s="363"/>
      <c r="AX13" s="363"/>
      <c r="AY13" s="363"/>
      <c r="AZ13" s="363"/>
      <c r="BA13" s="363"/>
      <c r="BB13" s="363"/>
      <c r="BC13" s="363"/>
      <c r="BD13" s="363"/>
      <c r="BE13" s="363"/>
      <c r="BF13" s="363"/>
      <c r="BG13" s="363"/>
      <c r="BH13" s="363"/>
      <c r="BI13" s="363"/>
      <c r="BJ13" s="363"/>
      <c r="BK13" s="363"/>
      <c r="BL13" s="363"/>
      <c r="BM13" s="363"/>
      <c r="BN13" s="363"/>
      <c r="BO13" s="363"/>
      <c r="BP13" s="363"/>
      <c r="BQ13" s="363"/>
      <c r="BR13" s="363"/>
      <c r="BS13" s="363"/>
      <c r="BT13" s="363"/>
      <c r="BU13" s="363"/>
      <c r="BV13" s="363"/>
      <c r="BW13" s="363"/>
      <c r="BX13" s="363"/>
      <c r="BY13" s="363"/>
      <c r="BZ13" s="363"/>
      <c r="CA13" s="363"/>
      <c r="CB13" s="363"/>
      <c r="CC13" s="363"/>
      <c r="CD13" s="363"/>
      <c r="CE13" s="363"/>
      <c r="CF13" s="363"/>
      <c r="CG13" s="363"/>
      <c r="CH13" s="363"/>
      <c r="CI13" s="363"/>
      <c r="CJ13" s="363"/>
      <c r="CK13" s="363"/>
      <c r="CL13" s="363"/>
      <c r="CM13" s="363"/>
      <c r="CN13" s="363"/>
      <c r="CO13" s="363"/>
      <c r="CP13" s="363"/>
      <c r="CQ13" s="363"/>
      <c r="CR13" s="363"/>
      <c r="CS13" s="363"/>
      <c r="CT13" s="363"/>
      <c r="CU13" s="363"/>
      <c r="CV13" s="363"/>
      <c r="CW13" s="363"/>
      <c r="CX13" s="363"/>
      <c r="CY13" s="363"/>
      <c r="CZ13" s="363"/>
      <c r="DA13" s="11"/>
      <c r="DB13" s="11"/>
      <c r="DC13" s="11"/>
      <c r="DD13" s="11"/>
      <c r="DE13" s="11"/>
      <c r="DF13" s="11"/>
      <c r="DG13" s="11"/>
      <c r="DH13" s="11"/>
      <c r="DI13" s="11"/>
      <c r="DJ13" s="11"/>
      <c r="DK13" s="11"/>
      <c r="DL13" s="11"/>
      <c r="DM13" s="11"/>
    </row>
    <row r="14" spans="1:117" ht="18.75" hidden="1">
      <c r="A14" s="5"/>
      <c r="B14" s="362"/>
      <c r="C14" s="362"/>
      <c r="D14" s="362"/>
      <c r="E14" s="362"/>
      <c r="F14" s="362"/>
      <c r="G14" s="362"/>
      <c r="H14" s="362"/>
      <c r="I14" s="362"/>
      <c r="J14" s="362"/>
      <c r="K14" s="362"/>
      <c r="L14" s="362"/>
      <c r="M14" s="362"/>
      <c r="N14" s="362"/>
      <c r="O14" s="362"/>
      <c r="P14" s="362"/>
      <c r="Q14" s="362"/>
      <c r="R14" s="362"/>
      <c r="S14" s="362"/>
      <c r="T14" s="362"/>
      <c r="U14" s="362"/>
      <c r="V14" s="362"/>
      <c r="W14" s="362"/>
      <c r="X14" s="362"/>
      <c r="Y14" s="362"/>
      <c r="Z14" s="362"/>
      <c r="AA14" s="362"/>
      <c r="AB14" s="362"/>
      <c r="AC14" s="362"/>
      <c r="AD14" s="362"/>
      <c r="AE14" s="362"/>
      <c r="AF14" s="362"/>
      <c r="AG14" s="362"/>
      <c r="AH14" s="362"/>
      <c r="AI14" s="362"/>
      <c r="AJ14" s="362"/>
      <c r="AK14" s="362"/>
      <c r="AL14" s="362"/>
      <c r="AM14" s="362"/>
      <c r="AN14" s="362"/>
      <c r="AO14" s="362"/>
      <c r="AP14" s="362"/>
      <c r="AQ14" s="362"/>
      <c r="AR14" s="362"/>
      <c r="AS14" s="362"/>
      <c r="AT14" s="362"/>
      <c r="AU14" s="362"/>
      <c r="AV14" s="362"/>
      <c r="AW14" s="362"/>
      <c r="AX14" s="362"/>
      <c r="AY14" s="362"/>
      <c r="AZ14" s="362"/>
      <c r="BA14" s="362"/>
      <c r="BB14" s="362"/>
      <c r="BC14" s="362"/>
      <c r="BD14" s="362"/>
      <c r="BE14" s="362"/>
      <c r="BF14" s="362"/>
      <c r="BG14" s="362"/>
      <c r="BH14" s="362"/>
      <c r="BI14" s="362"/>
      <c r="BJ14" s="362"/>
      <c r="BK14" s="362"/>
      <c r="BL14" s="362"/>
      <c r="BM14" s="362"/>
      <c r="BN14" s="362"/>
      <c r="BO14" s="362"/>
      <c r="BP14" s="362"/>
      <c r="BQ14" s="362"/>
      <c r="BR14" s="362"/>
      <c r="BS14" s="362"/>
      <c r="BT14" s="362"/>
      <c r="BU14" s="362"/>
      <c r="BV14" s="362"/>
      <c r="BW14" s="362"/>
      <c r="BX14" s="362"/>
      <c r="BY14" s="362"/>
      <c r="BZ14" s="362"/>
      <c r="CA14" s="362"/>
      <c r="CB14" s="362"/>
      <c r="CC14" s="362"/>
      <c r="CD14" s="362"/>
      <c r="CE14" s="362"/>
      <c r="CF14" s="362"/>
      <c r="CG14" s="362"/>
      <c r="CH14" s="362"/>
      <c r="CI14" s="362"/>
      <c r="CJ14" s="362"/>
      <c r="CK14" s="362"/>
      <c r="CL14" s="362"/>
      <c r="CM14" s="362"/>
      <c r="CN14" s="362"/>
      <c r="CO14" s="362"/>
      <c r="CP14" s="362"/>
      <c r="CQ14" s="362"/>
      <c r="CR14" s="362"/>
      <c r="CS14" s="362"/>
      <c r="CT14" s="362"/>
      <c r="CU14" s="362"/>
      <c r="CV14" s="362"/>
      <c r="CW14" s="362"/>
      <c r="CX14" s="362"/>
      <c r="CY14" s="362"/>
      <c r="CZ14" s="362"/>
      <c r="DA14" s="10"/>
      <c r="DB14" s="10"/>
      <c r="DC14" s="10"/>
      <c r="DD14" s="10"/>
      <c r="DE14" s="10"/>
      <c r="DF14" s="10"/>
    </row>
    <row r="15" spans="1:117" ht="15" customHeight="1">
      <c r="A15" s="12"/>
      <c r="B15" s="364" t="s">
        <v>6</v>
      </c>
      <c r="C15" s="364" t="s">
        <v>7</v>
      </c>
      <c r="D15" s="364" t="s">
        <v>8</v>
      </c>
      <c r="E15" s="364" t="s">
        <v>9</v>
      </c>
      <c r="F15" s="364"/>
      <c r="G15" s="364"/>
      <c r="H15" s="364"/>
      <c r="I15" s="364"/>
      <c r="J15" s="364"/>
      <c r="K15" s="364"/>
      <c r="L15" s="364"/>
      <c r="M15" s="364"/>
      <c r="N15" s="364"/>
      <c r="O15" s="364"/>
      <c r="P15" s="364"/>
      <c r="Q15" s="364"/>
      <c r="R15" s="364"/>
      <c r="S15" s="364"/>
      <c r="T15" s="364"/>
      <c r="U15" s="364"/>
      <c r="V15" s="364"/>
      <c r="W15" s="364"/>
      <c r="X15" s="364"/>
      <c r="Y15" s="364"/>
      <c r="Z15" s="364"/>
      <c r="AA15" s="364"/>
      <c r="AB15" s="364"/>
      <c r="AC15" s="364"/>
      <c r="AD15" s="364"/>
      <c r="AE15" s="364"/>
      <c r="AF15" s="364"/>
      <c r="AG15" s="364"/>
      <c r="AH15" s="364"/>
      <c r="AI15" s="364"/>
      <c r="AJ15" s="364"/>
      <c r="AK15" s="364"/>
      <c r="AL15" s="364"/>
      <c r="AM15" s="364"/>
      <c r="AN15" s="364"/>
      <c r="AO15" s="364"/>
      <c r="AP15" s="364"/>
      <c r="AQ15" s="364"/>
      <c r="AR15" s="364"/>
      <c r="AS15" s="364"/>
      <c r="AT15" s="364"/>
      <c r="AU15" s="364"/>
      <c r="AV15" s="364"/>
      <c r="AW15" s="364"/>
      <c r="AX15" s="364"/>
      <c r="AY15" s="364"/>
      <c r="AZ15" s="364"/>
      <c r="BA15" s="364"/>
      <c r="BB15" s="364"/>
      <c r="BC15" s="364"/>
      <c r="BD15" s="364"/>
      <c r="BE15" s="364"/>
      <c r="BF15" s="364"/>
      <c r="BG15" s="364"/>
      <c r="BH15" s="364"/>
      <c r="BI15" s="364"/>
      <c r="BJ15" s="364"/>
      <c r="BK15" s="364"/>
      <c r="BL15" s="364"/>
      <c r="BM15" s="364"/>
      <c r="BN15" s="364"/>
      <c r="BO15" s="364"/>
      <c r="BP15" s="364"/>
      <c r="BQ15" s="364"/>
      <c r="BR15" s="364"/>
      <c r="BS15" s="364"/>
      <c r="BT15" s="364"/>
      <c r="BU15" s="364"/>
      <c r="BV15" s="364"/>
      <c r="BW15" s="364"/>
      <c r="BX15" s="364"/>
      <c r="BY15" s="364"/>
      <c r="BZ15" s="364"/>
      <c r="CA15" s="364"/>
      <c r="CB15" s="364"/>
      <c r="CC15" s="364"/>
      <c r="CD15" s="364"/>
      <c r="CE15" s="364"/>
      <c r="CF15" s="364"/>
      <c r="CG15" s="364"/>
      <c r="CH15" s="364"/>
      <c r="CI15" s="364"/>
      <c r="CJ15" s="364"/>
      <c r="CK15" s="364"/>
      <c r="CL15" s="364"/>
      <c r="CM15" s="364"/>
      <c r="CN15" s="364"/>
      <c r="CO15" s="364"/>
      <c r="CP15" s="364"/>
      <c r="CQ15" s="364"/>
      <c r="CR15" s="364"/>
      <c r="CS15" s="364"/>
      <c r="CT15" s="364"/>
      <c r="CU15" s="364"/>
      <c r="CV15" s="364"/>
      <c r="CW15" s="364"/>
      <c r="CX15" s="364"/>
      <c r="CY15" s="364"/>
      <c r="CZ15" s="364"/>
      <c r="DA15" s="364"/>
      <c r="DB15" s="364"/>
      <c r="DC15" s="364"/>
      <c r="DD15" s="364"/>
      <c r="DE15" s="364"/>
      <c r="DF15" s="364"/>
    </row>
    <row r="16" spans="1:117" ht="114" customHeight="1">
      <c r="B16" s="364"/>
      <c r="C16" s="364"/>
      <c r="D16" s="364"/>
      <c r="E16" s="365" t="s">
        <v>10</v>
      </c>
      <c r="F16" s="365"/>
      <c r="G16" s="365"/>
      <c r="H16" s="365"/>
      <c r="I16" s="365"/>
      <c r="J16" s="365"/>
      <c r="K16" s="365"/>
      <c r="L16" s="365"/>
      <c r="M16" s="365"/>
      <c r="N16" s="365"/>
      <c r="O16" s="365"/>
      <c r="P16" s="365"/>
      <c r="Q16" s="365"/>
      <c r="R16" s="365"/>
      <c r="S16" s="365"/>
      <c r="T16" s="365"/>
      <c r="U16" s="365"/>
      <c r="V16" s="365"/>
      <c r="W16" s="365"/>
      <c r="X16" s="365"/>
      <c r="Y16" s="365"/>
      <c r="Z16" s="365"/>
      <c r="AA16" s="365"/>
      <c r="AB16" s="365"/>
      <c r="AC16" s="365"/>
      <c r="AD16" s="365"/>
      <c r="AE16" s="365"/>
      <c r="AF16" s="365"/>
      <c r="AG16" s="365"/>
      <c r="AH16" s="365"/>
      <c r="AI16" s="365"/>
      <c r="AJ16" s="365"/>
      <c r="AK16" s="365"/>
      <c r="AL16" s="365"/>
      <c r="AM16" s="365"/>
      <c r="AN16" s="365"/>
      <c r="AO16" s="365"/>
      <c r="AP16" s="365"/>
      <c r="AQ16" s="365"/>
      <c r="AR16" s="365"/>
      <c r="AS16" s="365" t="s">
        <v>11</v>
      </c>
      <c r="AT16" s="365"/>
      <c r="AU16" s="365"/>
      <c r="AV16" s="365"/>
      <c r="AW16" s="365"/>
      <c r="AX16" s="365"/>
      <c r="AY16" s="365"/>
      <c r="AZ16" s="365"/>
      <c r="BA16" s="365"/>
      <c r="BB16" s="365"/>
      <c r="BC16" s="365"/>
      <c r="BD16" s="365"/>
      <c r="BE16" s="365"/>
      <c r="BF16" s="365"/>
      <c r="BG16" s="365"/>
      <c r="BH16" s="365"/>
      <c r="BI16" s="365"/>
      <c r="BJ16" s="365"/>
      <c r="BK16" s="365"/>
      <c r="BL16" s="365"/>
      <c r="BM16" s="365"/>
      <c r="BN16" s="365"/>
      <c r="BO16" s="365"/>
      <c r="BP16" s="365"/>
      <c r="BQ16" s="365"/>
      <c r="BR16" s="365"/>
      <c r="BS16" s="365"/>
      <c r="BT16" s="365"/>
      <c r="BU16" s="365"/>
      <c r="BV16" s="365"/>
      <c r="BW16" s="365"/>
      <c r="BX16" s="365"/>
      <c r="BY16" s="365"/>
      <c r="BZ16" s="365"/>
      <c r="CA16" s="365"/>
      <c r="CB16" s="365"/>
      <c r="CC16" s="365"/>
      <c r="CD16" s="365"/>
      <c r="CE16" s="365"/>
      <c r="CF16" s="365"/>
      <c r="CG16" s="365"/>
      <c r="CH16" s="365"/>
      <c r="CI16" s="365"/>
      <c r="CJ16" s="365"/>
      <c r="CK16" s="365" t="s">
        <v>12</v>
      </c>
      <c r="CL16" s="365"/>
      <c r="CM16" s="365"/>
      <c r="CN16" s="365"/>
      <c r="CO16" s="365"/>
      <c r="CP16" s="365"/>
      <c r="CQ16" s="365" t="s">
        <v>13</v>
      </c>
      <c r="CR16" s="365"/>
      <c r="CS16" s="365"/>
      <c r="CT16" s="365"/>
      <c r="CU16" s="365" t="s">
        <v>14</v>
      </c>
      <c r="CV16" s="365"/>
      <c r="CW16" s="365"/>
      <c r="CX16" s="365"/>
      <c r="CY16" s="365"/>
      <c r="CZ16" s="365"/>
      <c r="DA16" s="365" t="s">
        <v>15</v>
      </c>
      <c r="DB16" s="365"/>
      <c r="DC16" s="365"/>
      <c r="DD16" s="365"/>
      <c r="DE16" s="365" t="s">
        <v>16</v>
      </c>
      <c r="DF16" s="365"/>
    </row>
    <row r="17" spans="1:110" ht="217.5" customHeight="1">
      <c r="A17" s="15"/>
      <c r="B17" s="364"/>
      <c r="C17" s="364"/>
      <c r="D17" s="364"/>
      <c r="E17" s="366" t="s">
        <v>17</v>
      </c>
      <c r="F17" s="366"/>
      <c r="G17" s="366" t="s">
        <v>18</v>
      </c>
      <c r="H17" s="366"/>
      <c r="I17" s="366" t="s">
        <v>19</v>
      </c>
      <c r="J17" s="366"/>
      <c r="K17" s="366" t="s">
        <v>20</v>
      </c>
      <c r="L17" s="366"/>
      <c r="M17" s="367" t="s">
        <v>21</v>
      </c>
      <c r="N17" s="367"/>
      <c r="O17" s="367" t="s">
        <v>22</v>
      </c>
      <c r="P17" s="367"/>
      <c r="Q17" s="367" t="s">
        <v>23</v>
      </c>
      <c r="R17" s="367"/>
      <c r="S17" s="367" t="s">
        <v>24</v>
      </c>
      <c r="T17" s="367"/>
      <c r="U17" s="368" t="s">
        <v>25</v>
      </c>
      <c r="V17" s="368"/>
      <c r="W17" s="368" t="s">
        <v>26</v>
      </c>
      <c r="X17" s="368"/>
      <c r="Y17" s="368" t="s">
        <v>27</v>
      </c>
      <c r="Z17" s="368"/>
      <c r="AA17" s="368" t="s">
        <v>28</v>
      </c>
      <c r="AB17" s="368"/>
      <c r="AC17" s="367" t="s">
        <v>29</v>
      </c>
      <c r="AD17" s="367"/>
      <c r="AE17" s="367" t="s">
        <v>30</v>
      </c>
      <c r="AF17" s="367"/>
      <c r="AG17" s="367" t="s">
        <v>31</v>
      </c>
      <c r="AH17" s="367"/>
      <c r="AI17" s="367" t="s">
        <v>32</v>
      </c>
      <c r="AJ17" s="367"/>
      <c r="AK17" s="365" t="s">
        <v>33</v>
      </c>
      <c r="AL17" s="365"/>
      <c r="AM17" s="365" t="s">
        <v>34</v>
      </c>
      <c r="AN17" s="365"/>
      <c r="AO17" s="365" t="s">
        <v>35</v>
      </c>
      <c r="AP17" s="365"/>
      <c r="AQ17" s="365" t="s">
        <v>36</v>
      </c>
      <c r="AR17" s="365"/>
      <c r="AS17" s="368" t="s">
        <v>37</v>
      </c>
      <c r="AT17" s="368"/>
      <c r="AU17" s="368" t="s">
        <v>38</v>
      </c>
      <c r="AV17" s="368"/>
      <c r="AW17" s="368" t="s">
        <v>39</v>
      </c>
      <c r="AX17" s="368"/>
      <c r="AY17" s="368" t="s">
        <v>40</v>
      </c>
      <c r="AZ17" s="368"/>
      <c r="BA17" s="368" t="s">
        <v>41</v>
      </c>
      <c r="BB17" s="368"/>
      <c r="BC17" s="367" t="s">
        <v>42</v>
      </c>
      <c r="BD17" s="367"/>
      <c r="BE17" s="367" t="s">
        <v>43</v>
      </c>
      <c r="BF17" s="367"/>
      <c r="BG17" s="367" t="s">
        <v>44</v>
      </c>
      <c r="BH17" s="367"/>
      <c r="BI17" s="367" t="s">
        <v>45</v>
      </c>
      <c r="BJ17" s="367"/>
      <c r="BK17" s="367" t="s">
        <v>46</v>
      </c>
      <c r="BL17" s="367"/>
      <c r="BM17" s="367" t="s">
        <v>47</v>
      </c>
      <c r="BN17" s="367"/>
      <c r="BO17" s="368" t="s">
        <v>48</v>
      </c>
      <c r="BP17" s="368"/>
      <c r="BQ17" s="368" t="s">
        <v>49</v>
      </c>
      <c r="BR17" s="368"/>
      <c r="BS17" s="368" t="s">
        <v>50</v>
      </c>
      <c r="BT17" s="368"/>
      <c r="BU17" s="368" t="s">
        <v>51</v>
      </c>
      <c r="BV17" s="368"/>
      <c r="BW17" s="368" t="s">
        <v>52</v>
      </c>
      <c r="BX17" s="368"/>
      <c r="BY17" s="369" t="s">
        <v>53</v>
      </c>
      <c r="BZ17" s="369"/>
      <c r="CA17" s="369" t="s">
        <v>54</v>
      </c>
      <c r="CB17" s="369"/>
      <c r="CC17" s="369" t="s">
        <v>55</v>
      </c>
      <c r="CD17" s="369"/>
      <c r="CE17" s="369" t="s">
        <v>56</v>
      </c>
      <c r="CF17" s="369"/>
      <c r="CG17" s="369" t="s">
        <v>57</v>
      </c>
      <c r="CH17" s="369"/>
      <c r="CI17" s="370" t="s">
        <v>58</v>
      </c>
      <c r="CJ17" s="370"/>
      <c r="CK17" s="365" t="s">
        <v>59</v>
      </c>
      <c r="CL17" s="365"/>
      <c r="CM17" s="365" t="s">
        <v>60</v>
      </c>
      <c r="CN17" s="365"/>
      <c r="CO17" s="371" t="s">
        <v>61</v>
      </c>
      <c r="CP17" s="371"/>
      <c r="CQ17" s="372" t="s">
        <v>62</v>
      </c>
      <c r="CR17" s="372"/>
      <c r="CS17" s="372" t="s">
        <v>63</v>
      </c>
      <c r="CT17" s="372"/>
      <c r="CU17" s="365" t="s">
        <v>64</v>
      </c>
      <c r="CV17" s="365"/>
      <c r="CW17" s="365" t="s">
        <v>65</v>
      </c>
      <c r="CX17" s="365"/>
      <c r="CY17" s="365" t="s">
        <v>66</v>
      </c>
      <c r="CZ17" s="365"/>
      <c r="DA17" s="365" t="s">
        <v>67</v>
      </c>
      <c r="DB17" s="365"/>
      <c r="DC17" s="365" t="s">
        <v>68</v>
      </c>
      <c r="DD17" s="365"/>
      <c r="DE17" s="365" t="s">
        <v>69</v>
      </c>
      <c r="DF17" s="365"/>
    </row>
    <row r="18" spans="1:110" ht="111" customHeight="1">
      <c r="B18" s="364"/>
      <c r="C18" s="364"/>
      <c r="D18" s="364"/>
      <c r="E18" s="16" t="s">
        <v>1315</v>
      </c>
      <c r="F18" s="16" t="s">
        <v>71</v>
      </c>
      <c r="G18" s="16" t="s">
        <v>1315</v>
      </c>
      <c r="H18" s="16" t="s">
        <v>71</v>
      </c>
      <c r="I18" s="16" t="s">
        <v>1315</v>
      </c>
      <c r="J18" s="16" t="s">
        <v>71</v>
      </c>
      <c r="K18" s="16" t="s">
        <v>1315</v>
      </c>
      <c r="L18" s="16" t="s">
        <v>71</v>
      </c>
      <c r="M18" s="16" t="s">
        <v>1315</v>
      </c>
      <c r="N18" s="16" t="s">
        <v>71</v>
      </c>
      <c r="O18" s="16" t="s">
        <v>1315</v>
      </c>
      <c r="P18" s="16" t="s">
        <v>71</v>
      </c>
      <c r="Q18" s="16" t="s">
        <v>1315</v>
      </c>
      <c r="R18" s="16" t="s">
        <v>71</v>
      </c>
      <c r="S18" s="16" t="s">
        <v>1315</v>
      </c>
      <c r="T18" s="16" t="s">
        <v>71</v>
      </c>
      <c r="U18" s="16" t="s">
        <v>1315</v>
      </c>
      <c r="V18" s="16" t="s">
        <v>71</v>
      </c>
      <c r="W18" s="16" t="s">
        <v>1315</v>
      </c>
      <c r="X18" s="16" t="s">
        <v>71</v>
      </c>
      <c r="Y18" s="16" t="s">
        <v>1315</v>
      </c>
      <c r="Z18" s="16" t="s">
        <v>71</v>
      </c>
      <c r="AA18" s="16" t="s">
        <v>1315</v>
      </c>
      <c r="AB18" s="16" t="s">
        <v>71</v>
      </c>
      <c r="AC18" s="16" t="s">
        <v>1315</v>
      </c>
      <c r="AD18" s="16" t="s">
        <v>71</v>
      </c>
      <c r="AE18" s="16" t="s">
        <v>1315</v>
      </c>
      <c r="AF18" s="16" t="s">
        <v>71</v>
      </c>
      <c r="AG18" s="16" t="s">
        <v>1315</v>
      </c>
      <c r="AH18" s="16" t="s">
        <v>71</v>
      </c>
      <c r="AI18" s="16" t="s">
        <v>1315</v>
      </c>
      <c r="AJ18" s="16" t="s">
        <v>71</v>
      </c>
      <c r="AK18" s="16" t="s">
        <v>1315</v>
      </c>
      <c r="AL18" s="16" t="s">
        <v>71</v>
      </c>
      <c r="AM18" s="16" t="s">
        <v>1315</v>
      </c>
      <c r="AN18" s="16" t="s">
        <v>71</v>
      </c>
      <c r="AO18" s="16" t="s">
        <v>1315</v>
      </c>
      <c r="AP18" s="16" t="s">
        <v>71</v>
      </c>
      <c r="AQ18" s="16" t="s">
        <v>1315</v>
      </c>
      <c r="AR18" s="16" t="s">
        <v>71</v>
      </c>
      <c r="AS18" s="16" t="s">
        <v>1315</v>
      </c>
      <c r="AT18" s="16" t="s">
        <v>71</v>
      </c>
      <c r="AU18" s="16" t="s">
        <v>1315</v>
      </c>
      <c r="AV18" s="16" t="s">
        <v>71</v>
      </c>
      <c r="AW18" s="16" t="s">
        <v>1315</v>
      </c>
      <c r="AX18" s="16" t="s">
        <v>71</v>
      </c>
      <c r="AY18" s="16" t="s">
        <v>1315</v>
      </c>
      <c r="AZ18" s="16" t="s">
        <v>71</v>
      </c>
      <c r="BA18" s="16" t="s">
        <v>1315</v>
      </c>
      <c r="BB18" s="16" t="s">
        <v>71</v>
      </c>
      <c r="BC18" s="16" t="s">
        <v>1315</v>
      </c>
      <c r="BD18" s="16" t="s">
        <v>71</v>
      </c>
      <c r="BE18" s="16" t="s">
        <v>1315</v>
      </c>
      <c r="BF18" s="16" t="s">
        <v>71</v>
      </c>
      <c r="BG18" s="16" t="s">
        <v>1315</v>
      </c>
      <c r="BH18" s="16" t="s">
        <v>71</v>
      </c>
      <c r="BI18" s="16" t="s">
        <v>1315</v>
      </c>
      <c r="BJ18" s="16" t="s">
        <v>71</v>
      </c>
      <c r="BK18" s="16" t="s">
        <v>1315</v>
      </c>
      <c r="BL18" s="16" t="s">
        <v>71</v>
      </c>
      <c r="BM18" s="16" t="s">
        <v>1315</v>
      </c>
      <c r="BN18" s="16" t="s">
        <v>71</v>
      </c>
      <c r="BO18" s="16" t="s">
        <v>1315</v>
      </c>
      <c r="BP18" s="16" t="s">
        <v>71</v>
      </c>
      <c r="BQ18" s="16" t="s">
        <v>1315</v>
      </c>
      <c r="BR18" s="16" t="s">
        <v>71</v>
      </c>
      <c r="BS18" s="16" t="s">
        <v>1315</v>
      </c>
      <c r="BT18" s="16" t="s">
        <v>71</v>
      </c>
      <c r="BU18" s="16" t="s">
        <v>1315</v>
      </c>
      <c r="BV18" s="16" t="s">
        <v>71</v>
      </c>
      <c r="BW18" s="16" t="s">
        <v>1315</v>
      </c>
      <c r="BX18" s="16" t="s">
        <v>71</v>
      </c>
      <c r="BY18" s="16" t="s">
        <v>1315</v>
      </c>
      <c r="BZ18" s="16" t="s">
        <v>71</v>
      </c>
      <c r="CA18" s="16" t="s">
        <v>1315</v>
      </c>
      <c r="CB18" s="16" t="s">
        <v>71</v>
      </c>
      <c r="CC18" s="16" t="s">
        <v>1315</v>
      </c>
      <c r="CD18" s="16" t="s">
        <v>71</v>
      </c>
      <c r="CE18" s="16" t="s">
        <v>1315</v>
      </c>
      <c r="CF18" s="16" t="s">
        <v>71</v>
      </c>
      <c r="CG18" s="16" t="s">
        <v>1315</v>
      </c>
      <c r="CH18" s="16" t="s">
        <v>71</v>
      </c>
      <c r="CI18" s="16" t="s">
        <v>1315</v>
      </c>
      <c r="CJ18" s="16" t="s">
        <v>71</v>
      </c>
      <c r="CK18" s="16" t="s">
        <v>1315</v>
      </c>
      <c r="CL18" s="16" t="s">
        <v>71</v>
      </c>
      <c r="CM18" s="16" t="s">
        <v>1315</v>
      </c>
      <c r="CN18" s="16" t="s">
        <v>71</v>
      </c>
      <c r="CO18" s="16" t="s">
        <v>1315</v>
      </c>
      <c r="CP18" s="16" t="s">
        <v>71</v>
      </c>
      <c r="CQ18" s="16" t="s">
        <v>1315</v>
      </c>
      <c r="CR18" s="16" t="s">
        <v>71</v>
      </c>
      <c r="CS18" s="16" t="s">
        <v>1315</v>
      </c>
      <c r="CT18" s="16" t="s">
        <v>71</v>
      </c>
      <c r="CU18" s="16" t="s">
        <v>1315</v>
      </c>
      <c r="CV18" s="16" t="s">
        <v>71</v>
      </c>
      <c r="CW18" s="16" t="s">
        <v>1315</v>
      </c>
      <c r="CX18" s="16" t="s">
        <v>71</v>
      </c>
      <c r="CY18" s="16" t="s">
        <v>1315</v>
      </c>
      <c r="CZ18" s="16" t="s">
        <v>71</v>
      </c>
      <c r="DA18" s="16" t="s">
        <v>1315</v>
      </c>
      <c r="DB18" s="16" t="s">
        <v>71</v>
      </c>
      <c r="DC18" s="16" t="s">
        <v>1315</v>
      </c>
      <c r="DD18" s="16" t="s">
        <v>71</v>
      </c>
      <c r="DE18" s="16" t="s">
        <v>1315</v>
      </c>
      <c r="DF18" s="16" t="s">
        <v>71</v>
      </c>
    </row>
    <row r="19" spans="1:110" ht="24" customHeight="1">
      <c r="A19" s="17"/>
      <c r="B19" s="18">
        <v>1</v>
      </c>
      <c r="C19" s="19">
        <v>2</v>
      </c>
      <c r="D19" s="18">
        <v>3</v>
      </c>
      <c r="E19" s="20" t="s">
        <v>72</v>
      </c>
      <c r="F19" s="20" t="s">
        <v>73</v>
      </c>
      <c r="G19" s="20" t="s">
        <v>74</v>
      </c>
      <c r="H19" s="20" t="s">
        <v>75</v>
      </c>
      <c r="I19" s="20" t="s">
        <v>76</v>
      </c>
      <c r="J19" s="20" t="s">
        <v>77</v>
      </c>
      <c r="K19" s="20" t="s">
        <v>78</v>
      </c>
      <c r="L19" s="20" t="s">
        <v>79</v>
      </c>
      <c r="M19" s="20" t="s">
        <v>80</v>
      </c>
      <c r="N19" s="20" t="s">
        <v>81</v>
      </c>
      <c r="O19" s="20" t="s">
        <v>82</v>
      </c>
      <c r="P19" s="20" t="s">
        <v>83</v>
      </c>
      <c r="Q19" s="20" t="s">
        <v>84</v>
      </c>
      <c r="R19" s="20" t="s">
        <v>85</v>
      </c>
      <c r="S19" s="20" t="s">
        <v>86</v>
      </c>
      <c r="T19" s="20" t="s">
        <v>87</v>
      </c>
      <c r="U19" s="20" t="s">
        <v>88</v>
      </c>
      <c r="V19" s="20" t="s">
        <v>89</v>
      </c>
      <c r="W19" s="20" t="s">
        <v>90</v>
      </c>
      <c r="X19" s="20" t="s">
        <v>91</v>
      </c>
      <c r="Y19" s="20" t="s">
        <v>92</v>
      </c>
      <c r="Z19" s="20" t="s">
        <v>93</v>
      </c>
      <c r="AA19" s="20" t="s">
        <v>94</v>
      </c>
      <c r="AB19" s="20" t="s">
        <v>95</v>
      </c>
      <c r="AC19" s="20" t="s">
        <v>96</v>
      </c>
      <c r="AD19" s="20" t="s">
        <v>97</v>
      </c>
      <c r="AE19" s="20" t="s">
        <v>98</v>
      </c>
      <c r="AF19" s="20" t="s">
        <v>99</v>
      </c>
      <c r="AG19" s="20" t="s">
        <v>100</v>
      </c>
      <c r="AH19" s="20" t="s">
        <v>101</v>
      </c>
      <c r="AI19" s="20" t="s">
        <v>102</v>
      </c>
      <c r="AJ19" s="20" t="s">
        <v>103</v>
      </c>
      <c r="AK19" s="20" t="s">
        <v>104</v>
      </c>
      <c r="AL19" s="20" t="s">
        <v>105</v>
      </c>
      <c r="AM19" s="20" t="s">
        <v>106</v>
      </c>
      <c r="AN19" s="20" t="s">
        <v>107</v>
      </c>
      <c r="AO19" s="20" t="s">
        <v>108</v>
      </c>
      <c r="AP19" s="20" t="s">
        <v>109</v>
      </c>
      <c r="AQ19" s="20" t="s">
        <v>110</v>
      </c>
      <c r="AR19" s="20" t="s">
        <v>111</v>
      </c>
      <c r="AS19" s="20" t="s">
        <v>112</v>
      </c>
      <c r="AT19" s="20" t="s">
        <v>113</v>
      </c>
      <c r="AU19" s="20" t="s">
        <v>114</v>
      </c>
      <c r="AV19" s="20" t="s">
        <v>115</v>
      </c>
      <c r="AW19" s="20" t="s">
        <v>116</v>
      </c>
      <c r="AX19" s="20" t="s">
        <v>117</v>
      </c>
      <c r="AY19" s="20" t="s">
        <v>118</v>
      </c>
      <c r="AZ19" s="20" t="s">
        <v>119</v>
      </c>
      <c r="BA19" s="20" t="s">
        <v>120</v>
      </c>
      <c r="BB19" s="20" t="s">
        <v>121</v>
      </c>
      <c r="BC19" s="20" t="s">
        <v>122</v>
      </c>
      <c r="BD19" s="20" t="s">
        <v>123</v>
      </c>
      <c r="BE19" s="20" t="s">
        <v>124</v>
      </c>
      <c r="BF19" s="20" t="s">
        <v>125</v>
      </c>
      <c r="BG19" s="20" t="s">
        <v>126</v>
      </c>
      <c r="BH19" s="20" t="s">
        <v>127</v>
      </c>
      <c r="BI19" s="20" t="s">
        <v>128</v>
      </c>
      <c r="BJ19" s="20" t="s">
        <v>129</v>
      </c>
      <c r="BK19" s="20" t="s">
        <v>130</v>
      </c>
      <c r="BL19" s="20" t="s">
        <v>131</v>
      </c>
      <c r="BM19" s="20" t="s">
        <v>132</v>
      </c>
      <c r="BN19" s="20" t="s">
        <v>133</v>
      </c>
      <c r="BO19" s="20" t="s">
        <v>134</v>
      </c>
      <c r="BP19" s="20" t="s">
        <v>135</v>
      </c>
      <c r="BQ19" s="20" t="s">
        <v>136</v>
      </c>
      <c r="BR19" s="20" t="s">
        <v>137</v>
      </c>
      <c r="BS19" s="20" t="s">
        <v>138</v>
      </c>
      <c r="BT19" s="20" t="s">
        <v>139</v>
      </c>
      <c r="BU19" s="20" t="s">
        <v>140</v>
      </c>
      <c r="BV19" s="20" t="s">
        <v>141</v>
      </c>
      <c r="BW19" s="20" t="s">
        <v>142</v>
      </c>
      <c r="BX19" s="20" t="s">
        <v>143</v>
      </c>
      <c r="BY19" s="20" t="s">
        <v>144</v>
      </c>
      <c r="BZ19" s="20" t="s">
        <v>145</v>
      </c>
      <c r="CA19" s="20" t="s">
        <v>146</v>
      </c>
      <c r="CB19" s="20" t="s">
        <v>147</v>
      </c>
      <c r="CC19" s="20" t="s">
        <v>148</v>
      </c>
      <c r="CD19" s="20" t="s">
        <v>149</v>
      </c>
      <c r="CE19" s="20" t="s">
        <v>150</v>
      </c>
      <c r="CF19" s="20" t="s">
        <v>151</v>
      </c>
      <c r="CG19" s="20" t="s">
        <v>152</v>
      </c>
      <c r="CH19" s="20" t="s">
        <v>153</v>
      </c>
      <c r="CI19" s="20" t="s">
        <v>154</v>
      </c>
      <c r="CJ19" s="20" t="s">
        <v>155</v>
      </c>
      <c r="CK19" s="20" t="s">
        <v>156</v>
      </c>
      <c r="CL19" s="20" t="s">
        <v>157</v>
      </c>
      <c r="CM19" s="20" t="s">
        <v>158</v>
      </c>
      <c r="CN19" s="20" t="s">
        <v>159</v>
      </c>
      <c r="CO19" s="20" t="s">
        <v>160</v>
      </c>
      <c r="CP19" s="20" t="s">
        <v>161</v>
      </c>
      <c r="CQ19" s="20" t="s">
        <v>162</v>
      </c>
      <c r="CR19" s="20" t="s">
        <v>163</v>
      </c>
      <c r="CS19" s="20" t="s">
        <v>164</v>
      </c>
      <c r="CT19" s="20" t="s">
        <v>165</v>
      </c>
      <c r="CU19" s="20" t="s">
        <v>166</v>
      </c>
      <c r="CV19" s="20" t="s">
        <v>167</v>
      </c>
      <c r="CW19" s="20" t="s">
        <v>168</v>
      </c>
      <c r="CX19" s="20" t="s">
        <v>169</v>
      </c>
      <c r="CY19" s="20" t="s">
        <v>170</v>
      </c>
      <c r="CZ19" s="20" t="s">
        <v>171</v>
      </c>
      <c r="DA19" s="20">
        <v>9.1</v>
      </c>
      <c r="DB19" s="20">
        <v>9.1999999999999993</v>
      </c>
      <c r="DC19" s="20">
        <v>9.3000000000000007</v>
      </c>
      <c r="DD19" s="20">
        <v>9.4</v>
      </c>
      <c r="DE19" s="20">
        <v>10.1</v>
      </c>
      <c r="DF19" s="20">
        <v>10.199999999999999</v>
      </c>
    </row>
    <row r="20" spans="1:110" ht="37.5">
      <c r="A20" s="21"/>
      <c r="B20" s="22" t="s">
        <v>172</v>
      </c>
      <c r="C20" s="23" t="s">
        <v>173</v>
      </c>
      <c r="D20" s="24" t="s">
        <v>174</v>
      </c>
      <c r="E20" s="24">
        <f t="shared" ref="E20:AJ20" si="0">SUM(E21:E26)</f>
        <v>30</v>
      </c>
      <c r="F20" s="24">
        <f t="shared" si="0"/>
        <v>0</v>
      </c>
      <c r="G20" s="24">
        <f t="shared" si="0"/>
        <v>0</v>
      </c>
      <c r="H20" s="24">
        <f t="shared" si="0"/>
        <v>0</v>
      </c>
      <c r="I20" s="24">
        <f t="shared" si="0"/>
        <v>36</v>
      </c>
      <c r="J20" s="24">
        <f t="shared" si="0"/>
        <v>0</v>
      </c>
      <c r="K20" s="24">
        <f t="shared" si="0"/>
        <v>0</v>
      </c>
      <c r="L20" s="24">
        <f t="shared" si="0"/>
        <v>0</v>
      </c>
      <c r="M20" s="24">
        <f t="shared" si="0"/>
        <v>0</v>
      </c>
      <c r="N20" s="24">
        <f t="shared" si="0"/>
        <v>0</v>
      </c>
      <c r="O20" s="24">
        <f t="shared" si="0"/>
        <v>0</v>
      </c>
      <c r="P20" s="24">
        <f t="shared" si="0"/>
        <v>0</v>
      </c>
      <c r="Q20" s="24">
        <f t="shared" si="0"/>
        <v>30</v>
      </c>
      <c r="R20" s="24">
        <f t="shared" si="0"/>
        <v>0</v>
      </c>
      <c r="S20" s="24">
        <f t="shared" si="0"/>
        <v>0</v>
      </c>
      <c r="T20" s="24">
        <f t="shared" si="0"/>
        <v>0</v>
      </c>
      <c r="U20" s="24">
        <f t="shared" si="0"/>
        <v>0</v>
      </c>
      <c r="V20" s="24">
        <f t="shared" si="0"/>
        <v>0</v>
      </c>
      <c r="W20" s="24">
        <f t="shared" si="0"/>
        <v>2</v>
      </c>
      <c r="X20" s="24">
        <f t="shared" si="0"/>
        <v>0</v>
      </c>
      <c r="Y20" s="24">
        <f t="shared" si="0"/>
        <v>59.78</v>
      </c>
      <c r="Z20" s="24">
        <f t="shared" si="0"/>
        <v>0</v>
      </c>
      <c r="AA20" s="24">
        <f t="shared" si="0"/>
        <v>0</v>
      </c>
      <c r="AB20" s="24">
        <f t="shared" si="0"/>
        <v>0</v>
      </c>
      <c r="AC20" s="24">
        <f t="shared" si="0"/>
        <v>0</v>
      </c>
      <c r="AD20" s="24">
        <f t="shared" si="0"/>
        <v>0</v>
      </c>
      <c r="AE20" s="24">
        <f t="shared" si="0"/>
        <v>0</v>
      </c>
      <c r="AF20" s="24">
        <f t="shared" si="0"/>
        <v>0</v>
      </c>
      <c r="AG20" s="24">
        <f t="shared" si="0"/>
        <v>0</v>
      </c>
      <c r="AH20" s="24">
        <f t="shared" si="0"/>
        <v>0</v>
      </c>
      <c r="AI20" s="24">
        <f t="shared" si="0"/>
        <v>0</v>
      </c>
      <c r="AJ20" s="24">
        <f t="shared" si="0"/>
        <v>0</v>
      </c>
      <c r="AK20" s="24">
        <f t="shared" ref="AK20:BP20" si="1">SUM(AK21:AK26)</f>
        <v>1.675</v>
      </c>
      <c r="AL20" s="24">
        <f t="shared" si="1"/>
        <v>0</v>
      </c>
      <c r="AM20" s="24">
        <f t="shared" si="1"/>
        <v>0</v>
      </c>
      <c r="AN20" s="24">
        <f t="shared" si="1"/>
        <v>0</v>
      </c>
      <c r="AO20" s="24">
        <f t="shared" si="1"/>
        <v>0</v>
      </c>
      <c r="AP20" s="24">
        <f t="shared" si="1"/>
        <v>0</v>
      </c>
      <c r="AQ20" s="24">
        <f t="shared" si="1"/>
        <v>0</v>
      </c>
      <c r="AR20" s="24">
        <f t="shared" si="1"/>
        <v>0</v>
      </c>
      <c r="AS20" s="24">
        <f t="shared" si="1"/>
        <v>0</v>
      </c>
      <c r="AT20" s="24">
        <f t="shared" si="1"/>
        <v>0</v>
      </c>
      <c r="AU20" s="24">
        <f t="shared" si="1"/>
        <v>0</v>
      </c>
      <c r="AV20" s="24">
        <f t="shared" si="1"/>
        <v>0</v>
      </c>
      <c r="AW20" s="24">
        <f t="shared" si="1"/>
        <v>262</v>
      </c>
      <c r="AX20" s="24">
        <f t="shared" si="1"/>
        <v>0</v>
      </c>
      <c r="AY20" s="24">
        <f t="shared" si="1"/>
        <v>0</v>
      </c>
      <c r="AZ20" s="24">
        <f t="shared" si="1"/>
        <v>0</v>
      </c>
      <c r="BA20" s="24">
        <f t="shared" si="1"/>
        <v>0</v>
      </c>
      <c r="BB20" s="24">
        <f t="shared" si="1"/>
        <v>0</v>
      </c>
      <c r="BC20" s="24">
        <f t="shared" si="1"/>
        <v>0</v>
      </c>
      <c r="BD20" s="24">
        <f t="shared" si="1"/>
        <v>0</v>
      </c>
      <c r="BE20" s="24">
        <f t="shared" si="1"/>
        <v>0</v>
      </c>
      <c r="BF20" s="24">
        <f t="shared" si="1"/>
        <v>0</v>
      </c>
      <c r="BG20" s="24">
        <f t="shared" si="1"/>
        <v>6.6</v>
      </c>
      <c r="BH20" s="24">
        <f t="shared" si="1"/>
        <v>0</v>
      </c>
      <c r="BI20" s="24">
        <f t="shared" si="1"/>
        <v>0</v>
      </c>
      <c r="BJ20" s="24">
        <f t="shared" si="1"/>
        <v>0</v>
      </c>
      <c r="BK20" s="24">
        <f t="shared" si="1"/>
        <v>0</v>
      </c>
      <c r="BL20" s="24">
        <f t="shared" si="1"/>
        <v>0</v>
      </c>
      <c r="BM20" s="24">
        <f t="shared" si="1"/>
        <v>0</v>
      </c>
      <c r="BN20" s="24">
        <f t="shared" si="1"/>
        <v>0</v>
      </c>
      <c r="BO20" s="24">
        <f t="shared" si="1"/>
        <v>0</v>
      </c>
      <c r="BP20" s="24">
        <f t="shared" si="1"/>
        <v>0</v>
      </c>
      <c r="BQ20" s="24">
        <f t="shared" ref="BQ20:CV20" si="2">SUM(BQ21:BQ26)</f>
        <v>1</v>
      </c>
      <c r="BR20" s="24">
        <f t="shared" si="2"/>
        <v>0</v>
      </c>
      <c r="BS20" s="24">
        <f t="shared" si="2"/>
        <v>11</v>
      </c>
      <c r="BT20" s="24">
        <f t="shared" si="2"/>
        <v>0</v>
      </c>
      <c r="BU20" s="24">
        <f t="shared" si="2"/>
        <v>8</v>
      </c>
      <c r="BV20" s="24">
        <f t="shared" si="2"/>
        <v>0</v>
      </c>
      <c r="BW20" s="24">
        <f t="shared" si="2"/>
        <v>24</v>
      </c>
      <c r="BX20" s="24">
        <f t="shared" si="2"/>
        <v>0</v>
      </c>
      <c r="BY20" s="24">
        <f t="shared" si="2"/>
        <v>0</v>
      </c>
      <c r="BZ20" s="24">
        <f t="shared" si="2"/>
        <v>0</v>
      </c>
      <c r="CA20" s="24">
        <f t="shared" si="2"/>
        <v>0</v>
      </c>
      <c r="CB20" s="24">
        <f t="shared" si="2"/>
        <v>0</v>
      </c>
      <c r="CC20" s="24">
        <f t="shared" si="2"/>
        <v>75</v>
      </c>
      <c r="CD20" s="24">
        <f t="shared" si="2"/>
        <v>0</v>
      </c>
      <c r="CE20" s="24">
        <f t="shared" si="2"/>
        <v>0</v>
      </c>
      <c r="CF20" s="24">
        <f t="shared" si="2"/>
        <v>0</v>
      </c>
      <c r="CG20" s="24">
        <f t="shared" si="2"/>
        <v>0</v>
      </c>
      <c r="CH20" s="24">
        <f t="shared" si="2"/>
        <v>0</v>
      </c>
      <c r="CI20" s="24">
        <f t="shared" si="2"/>
        <v>0</v>
      </c>
      <c r="CJ20" s="24">
        <f t="shared" si="2"/>
        <v>0</v>
      </c>
      <c r="CK20" s="24">
        <f t="shared" si="2"/>
        <v>0</v>
      </c>
      <c r="CL20" s="24">
        <f t="shared" si="2"/>
        <v>0</v>
      </c>
      <c r="CM20" s="24">
        <f t="shared" si="2"/>
        <v>0</v>
      </c>
      <c r="CN20" s="24">
        <f t="shared" si="2"/>
        <v>0</v>
      </c>
      <c r="CO20" s="24">
        <f t="shared" si="2"/>
        <v>0</v>
      </c>
      <c r="CP20" s="24">
        <f t="shared" si="2"/>
        <v>0</v>
      </c>
      <c r="CQ20" s="24">
        <f t="shared" si="2"/>
        <v>0</v>
      </c>
      <c r="CR20" s="24">
        <f t="shared" si="2"/>
        <v>0</v>
      </c>
      <c r="CS20" s="24">
        <f t="shared" si="2"/>
        <v>0</v>
      </c>
      <c r="CT20" s="24">
        <f t="shared" si="2"/>
        <v>0</v>
      </c>
      <c r="CU20" s="62">
        <f t="shared" si="2"/>
        <v>1603.0759915617921</v>
      </c>
      <c r="CV20" s="24">
        <f t="shared" si="2"/>
        <v>0</v>
      </c>
      <c r="CW20" s="24">
        <f t="shared" ref="CW20:DF20" si="3">SUM(CW21:CW26)</f>
        <v>0</v>
      </c>
      <c r="CX20" s="24">
        <f t="shared" si="3"/>
        <v>0</v>
      </c>
      <c r="CY20" s="24">
        <f t="shared" si="3"/>
        <v>0</v>
      </c>
      <c r="CZ20" s="24">
        <f t="shared" si="3"/>
        <v>0</v>
      </c>
      <c r="DA20" s="24">
        <f t="shared" si="3"/>
        <v>0</v>
      </c>
      <c r="DB20" s="24">
        <f t="shared" si="3"/>
        <v>0</v>
      </c>
      <c r="DC20" s="24">
        <f t="shared" si="3"/>
        <v>0</v>
      </c>
      <c r="DD20" s="24">
        <f t="shared" si="3"/>
        <v>0</v>
      </c>
      <c r="DE20" s="24">
        <f t="shared" si="3"/>
        <v>0</v>
      </c>
      <c r="DF20" s="24">
        <f t="shared" si="3"/>
        <v>0</v>
      </c>
    </row>
    <row r="21" spans="1:110" ht="18.75">
      <c r="A21" s="21"/>
      <c r="B21" s="25" t="s">
        <v>175</v>
      </c>
      <c r="C21" s="26" t="s">
        <v>176</v>
      </c>
      <c r="D21" s="27" t="s">
        <v>174</v>
      </c>
      <c r="E21" s="27">
        <f t="shared" ref="E21:N26" si="4">SUMIF($A$29:$A$206,$B21,E$29:E$206)</f>
        <v>0</v>
      </c>
      <c r="F21" s="27">
        <f t="shared" si="4"/>
        <v>0</v>
      </c>
      <c r="G21" s="27">
        <f t="shared" si="4"/>
        <v>0</v>
      </c>
      <c r="H21" s="27">
        <f t="shared" si="4"/>
        <v>0</v>
      </c>
      <c r="I21" s="27">
        <f t="shared" si="4"/>
        <v>0</v>
      </c>
      <c r="J21" s="27">
        <f t="shared" si="4"/>
        <v>0</v>
      </c>
      <c r="K21" s="27">
        <f t="shared" si="4"/>
        <v>0</v>
      </c>
      <c r="L21" s="27">
        <f t="shared" si="4"/>
        <v>0</v>
      </c>
      <c r="M21" s="27">
        <f t="shared" si="4"/>
        <v>0</v>
      </c>
      <c r="N21" s="27">
        <f t="shared" si="4"/>
        <v>0</v>
      </c>
      <c r="O21" s="27">
        <f t="shared" ref="O21:X26" si="5">SUMIF($A$29:$A$206,$B21,O$29:O$206)</f>
        <v>0</v>
      </c>
      <c r="P21" s="27">
        <f t="shared" si="5"/>
        <v>0</v>
      </c>
      <c r="Q21" s="27">
        <f t="shared" si="5"/>
        <v>30</v>
      </c>
      <c r="R21" s="27">
        <f t="shared" si="5"/>
        <v>0</v>
      </c>
      <c r="S21" s="27">
        <f t="shared" si="5"/>
        <v>0</v>
      </c>
      <c r="T21" s="27">
        <f t="shared" si="5"/>
        <v>0</v>
      </c>
      <c r="U21" s="27">
        <f t="shared" si="5"/>
        <v>0</v>
      </c>
      <c r="V21" s="27">
        <f t="shared" si="5"/>
        <v>0</v>
      </c>
      <c r="W21" s="27">
        <f t="shared" si="5"/>
        <v>0</v>
      </c>
      <c r="X21" s="27">
        <f t="shared" si="5"/>
        <v>0</v>
      </c>
      <c r="Y21" s="27">
        <f t="shared" ref="Y21:AH26" si="6">SUMIF($A$29:$A$206,$B21,Y$29:Y$206)</f>
        <v>0</v>
      </c>
      <c r="Z21" s="27">
        <f t="shared" si="6"/>
        <v>0</v>
      </c>
      <c r="AA21" s="27">
        <f t="shared" si="6"/>
        <v>0</v>
      </c>
      <c r="AB21" s="27">
        <f t="shared" si="6"/>
        <v>0</v>
      </c>
      <c r="AC21" s="27">
        <f t="shared" si="6"/>
        <v>0</v>
      </c>
      <c r="AD21" s="27">
        <f t="shared" si="6"/>
        <v>0</v>
      </c>
      <c r="AE21" s="27">
        <f t="shared" si="6"/>
        <v>0</v>
      </c>
      <c r="AF21" s="27">
        <f t="shared" si="6"/>
        <v>0</v>
      </c>
      <c r="AG21" s="27">
        <f t="shared" si="6"/>
        <v>0</v>
      </c>
      <c r="AH21" s="27">
        <f t="shared" si="6"/>
        <v>0</v>
      </c>
      <c r="AI21" s="27">
        <f t="shared" ref="AI21:AR26" si="7">SUMIF($A$29:$A$206,$B21,AI$29:AI$206)</f>
        <v>0</v>
      </c>
      <c r="AJ21" s="27">
        <f t="shared" si="7"/>
        <v>0</v>
      </c>
      <c r="AK21" s="27">
        <f t="shared" si="7"/>
        <v>1.675</v>
      </c>
      <c r="AL21" s="27">
        <f t="shared" si="7"/>
        <v>0</v>
      </c>
      <c r="AM21" s="27">
        <f t="shared" si="7"/>
        <v>0</v>
      </c>
      <c r="AN21" s="27">
        <f t="shared" si="7"/>
        <v>0</v>
      </c>
      <c r="AO21" s="27">
        <f t="shared" si="7"/>
        <v>0</v>
      </c>
      <c r="AP21" s="27">
        <f t="shared" si="7"/>
        <v>0</v>
      </c>
      <c r="AQ21" s="27">
        <f t="shared" si="7"/>
        <v>0</v>
      </c>
      <c r="AR21" s="27">
        <f t="shared" si="7"/>
        <v>0</v>
      </c>
      <c r="AS21" s="27">
        <f t="shared" ref="AS21:BB26" si="8">SUMIF($A$29:$A$206,$B21,AS$29:AS$206)</f>
        <v>0</v>
      </c>
      <c r="AT21" s="27">
        <f t="shared" si="8"/>
        <v>0</v>
      </c>
      <c r="AU21" s="27">
        <f t="shared" si="8"/>
        <v>0</v>
      </c>
      <c r="AV21" s="27">
        <f t="shared" si="8"/>
        <v>0</v>
      </c>
      <c r="AW21" s="27">
        <f t="shared" si="8"/>
        <v>82</v>
      </c>
      <c r="AX21" s="27">
        <f t="shared" si="8"/>
        <v>0</v>
      </c>
      <c r="AY21" s="27">
        <f t="shared" si="8"/>
        <v>0</v>
      </c>
      <c r="AZ21" s="27">
        <f t="shared" si="8"/>
        <v>0</v>
      </c>
      <c r="BA21" s="27">
        <f t="shared" si="8"/>
        <v>0</v>
      </c>
      <c r="BB21" s="27">
        <f t="shared" si="8"/>
        <v>0</v>
      </c>
      <c r="BC21" s="27">
        <f t="shared" ref="BC21:BL26" si="9">SUMIF($A$29:$A$206,$B21,BC$29:BC$206)</f>
        <v>0</v>
      </c>
      <c r="BD21" s="27">
        <f t="shared" si="9"/>
        <v>0</v>
      </c>
      <c r="BE21" s="27">
        <f t="shared" si="9"/>
        <v>0</v>
      </c>
      <c r="BF21" s="27">
        <f t="shared" si="9"/>
        <v>0</v>
      </c>
      <c r="BG21" s="27">
        <f t="shared" si="9"/>
        <v>0</v>
      </c>
      <c r="BH21" s="27">
        <f t="shared" si="9"/>
        <v>0</v>
      </c>
      <c r="BI21" s="27">
        <f t="shared" si="9"/>
        <v>0</v>
      </c>
      <c r="BJ21" s="27">
        <f t="shared" si="9"/>
        <v>0</v>
      </c>
      <c r="BK21" s="27">
        <f t="shared" si="9"/>
        <v>0</v>
      </c>
      <c r="BL21" s="27">
        <f t="shared" si="9"/>
        <v>0</v>
      </c>
      <c r="BM21" s="27">
        <f t="shared" ref="BM21:BV26" si="10">SUMIF($A$29:$A$206,$B21,BM$29:BM$206)</f>
        <v>0</v>
      </c>
      <c r="BN21" s="27">
        <f t="shared" si="10"/>
        <v>0</v>
      </c>
      <c r="BO21" s="27">
        <f t="shared" si="10"/>
        <v>0</v>
      </c>
      <c r="BP21" s="27">
        <f t="shared" si="10"/>
        <v>0</v>
      </c>
      <c r="BQ21" s="27">
        <f t="shared" si="10"/>
        <v>0</v>
      </c>
      <c r="BR21" s="27">
        <f t="shared" si="10"/>
        <v>0</v>
      </c>
      <c r="BS21" s="27">
        <f t="shared" si="10"/>
        <v>0</v>
      </c>
      <c r="BT21" s="27">
        <f t="shared" si="10"/>
        <v>0</v>
      </c>
      <c r="BU21" s="27">
        <f t="shared" si="10"/>
        <v>0</v>
      </c>
      <c r="BV21" s="27">
        <f t="shared" si="10"/>
        <v>0</v>
      </c>
      <c r="BW21" s="27">
        <f t="shared" ref="BW21:CF26" si="11">SUMIF($A$29:$A$206,$B21,BW$29:BW$206)</f>
        <v>0</v>
      </c>
      <c r="BX21" s="27">
        <f t="shared" si="11"/>
        <v>0</v>
      </c>
      <c r="BY21" s="27">
        <f t="shared" si="11"/>
        <v>0</v>
      </c>
      <c r="BZ21" s="27">
        <f t="shared" si="11"/>
        <v>0</v>
      </c>
      <c r="CA21" s="27">
        <f t="shared" si="11"/>
        <v>0</v>
      </c>
      <c r="CB21" s="27">
        <f t="shared" si="11"/>
        <v>0</v>
      </c>
      <c r="CC21" s="27">
        <f t="shared" si="11"/>
        <v>0</v>
      </c>
      <c r="CD21" s="27">
        <f t="shared" si="11"/>
        <v>0</v>
      </c>
      <c r="CE21" s="27">
        <f t="shared" si="11"/>
        <v>0</v>
      </c>
      <c r="CF21" s="27">
        <f t="shared" si="11"/>
        <v>0</v>
      </c>
      <c r="CG21" s="27">
        <f t="shared" ref="CG21:CP26" si="12">SUMIF($A$29:$A$206,$B21,CG$29:CG$206)</f>
        <v>0</v>
      </c>
      <c r="CH21" s="27">
        <f t="shared" si="12"/>
        <v>0</v>
      </c>
      <c r="CI21" s="27">
        <f t="shared" si="12"/>
        <v>0</v>
      </c>
      <c r="CJ21" s="27">
        <f t="shared" si="12"/>
        <v>0</v>
      </c>
      <c r="CK21" s="27">
        <f t="shared" si="12"/>
        <v>0</v>
      </c>
      <c r="CL21" s="27">
        <f t="shared" si="12"/>
        <v>0</v>
      </c>
      <c r="CM21" s="27">
        <f t="shared" si="12"/>
        <v>0</v>
      </c>
      <c r="CN21" s="27">
        <f t="shared" si="12"/>
        <v>0</v>
      </c>
      <c r="CO21" s="27">
        <f t="shared" si="12"/>
        <v>0</v>
      </c>
      <c r="CP21" s="27">
        <f t="shared" si="12"/>
        <v>0</v>
      </c>
      <c r="CQ21" s="27">
        <f t="shared" ref="CQ21:CZ26" si="13">SUMIF($A$29:$A$206,$B21,CQ$29:CQ$206)</f>
        <v>0</v>
      </c>
      <c r="CR21" s="27">
        <f t="shared" si="13"/>
        <v>0</v>
      </c>
      <c r="CS21" s="27">
        <f t="shared" si="13"/>
        <v>0</v>
      </c>
      <c r="CT21" s="27">
        <f t="shared" si="13"/>
        <v>0</v>
      </c>
      <c r="CU21" s="27">
        <f t="shared" si="13"/>
        <v>0</v>
      </c>
      <c r="CV21" s="27">
        <f t="shared" si="13"/>
        <v>0</v>
      </c>
      <c r="CW21" s="27">
        <f t="shared" si="13"/>
        <v>0</v>
      </c>
      <c r="CX21" s="27">
        <f t="shared" si="13"/>
        <v>0</v>
      </c>
      <c r="CY21" s="27">
        <f t="shared" si="13"/>
        <v>0</v>
      </c>
      <c r="CZ21" s="27">
        <f t="shared" si="13"/>
        <v>0</v>
      </c>
      <c r="DA21" s="27">
        <f t="shared" ref="DA21:DF26" si="14">SUMIF($A$29:$A$206,$B21,DA$29:DA$206)</f>
        <v>0</v>
      </c>
      <c r="DB21" s="27">
        <f t="shared" si="14"/>
        <v>0</v>
      </c>
      <c r="DC21" s="27">
        <f t="shared" si="14"/>
        <v>0</v>
      </c>
      <c r="DD21" s="27">
        <f t="shared" si="14"/>
        <v>0</v>
      </c>
      <c r="DE21" s="27">
        <f t="shared" si="14"/>
        <v>0</v>
      </c>
      <c r="DF21" s="27">
        <f t="shared" si="14"/>
        <v>0</v>
      </c>
    </row>
    <row r="22" spans="1:110" ht="37.5">
      <c r="A22" s="21"/>
      <c r="B22" s="28" t="s">
        <v>177</v>
      </c>
      <c r="C22" s="29" t="s">
        <v>178</v>
      </c>
      <c r="D22" s="30" t="s">
        <v>174</v>
      </c>
      <c r="E22" s="30">
        <f t="shared" si="4"/>
        <v>30</v>
      </c>
      <c r="F22" s="30">
        <f t="shared" si="4"/>
        <v>0</v>
      </c>
      <c r="G22" s="30">
        <f t="shared" si="4"/>
        <v>0</v>
      </c>
      <c r="H22" s="30">
        <f t="shared" si="4"/>
        <v>0</v>
      </c>
      <c r="I22" s="30">
        <f t="shared" si="4"/>
        <v>0</v>
      </c>
      <c r="J22" s="30">
        <f t="shared" si="4"/>
        <v>0</v>
      </c>
      <c r="K22" s="30">
        <f t="shared" si="4"/>
        <v>0</v>
      </c>
      <c r="L22" s="30">
        <f t="shared" si="4"/>
        <v>0</v>
      </c>
      <c r="M22" s="30">
        <f t="shared" si="4"/>
        <v>0</v>
      </c>
      <c r="N22" s="30">
        <f t="shared" si="4"/>
        <v>0</v>
      </c>
      <c r="O22" s="30">
        <f t="shared" si="5"/>
        <v>0</v>
      </c>
      <c r="P22" s="30">
        <f t="shared" si="5"/>
        <v>0</v>
      </c>
      <c r="Q22" s="30">
        <f t="shared" si="5"/>
        <v>0</v>
      </c>
      <c r="R22" s="30">
        <f t="shared" si="5"/>
        <v>0</v>
      </c>
      <c r="S22" s="30">
        <f t="shared" si="5"/>
        <v>0</v>
      </c>
      <c r="T22" s="30">
        <f t="shared" si="5"/>
        <v>0</v>
      </c>
      <c r="U22" s="30">
        <f t="shared" si="5"/>
        <v>0</v>
      </c>
      <c r="V22" s="30">
        <f t="shared" si="5"/>
        <v>0</v>
      </c>
      <c r="W22" s="30">
        <f t="shared" si="5"/>
        <v>0</v>
      </c>
      <c r="X22" s="30">
        <f t="shared" si="5"/>
        <v>0</v>
      </c>
      <c r="Y22" s="30">
        <f t="shared" si="6"/>
        <v>0</v>
      </c>
      <c r="Z22" s="30">
        <f t="shared" si="6"/>
        <v>0</v>
      </c>
      <c r="AA22" s="30">
        <f t="shared" si="6"/>
        <v>0</v>
      </c>
      <c r="AB22" s="30">
        <f t="shared" si="6"/>
        <v>0</v>
      </c>
      <c r="AC22" s="30">
        <f t="shared" si="6"/>
        <v>0</v>
      </c>
      <c r="AD22" s="30">
        <f t="shared" si="6"/>
        <v>0</v>
      </c>
      <c r="AE22" s="30">
        <f t="shared" si="6"/>
        <v>0</v>
      </c>
      <c r="AF22" s="30">
        <f t="shared" si="6"/>
        <v>0</v>
      </c>
      <c r="AG22" s="30">
        <f t="shared" si="6"/>
        <v>0</v>
      </c>
      <c r="AH22" s="30">
        <f t="shared" si="6"/>
        <v>0</v>
      </c>
      <c r="AI22" s="30">
        <f t="shared" si="7"/>
        <v>0</v>
      </c>
      <c r="AJ22" s="30">
        <f t="shared" si="7"/>
        <v>0</v>
      </c>
      <c r="AK22" s="30">
        <f t="shared" si="7"/>
        <v>0</v>
      </c>
      <c r="AL22" s="30">
        <f t="shared" si="7"/>
        <v>0</v>
      </c>
      <c r="AM22" s="30">
        <f t="shared" si="7"/>
        <v>0</v>
      </c>
      <c r="AN22" s="30">
        <f t="shared" si="7"/>
        <v>0</v>
      </c>
      <c r="AO22" s="30">
        <f t="shared" si="7"/>
        <v>0</v>
      </c>
      <c r="AP22" s="30">
        <f t="shared" si="7"/>
        <v>0</v>
      </c>
      <c r="AQ22" s="30">
        <f t="shared" si="7"/>
        <v>0</v>
      </c>
      <c r="AR22" s="30">
        <f t="shared" si="7"/>
        <v>0</v>
      </c>
      <c r="AS22" s="30">
        <f t="shared" si="8"/>
        <v>0</v>
      </c>
      <c r="AT22" s="30">
        <f t="shared" si="8"/>
        <v>0</v>
      </c>
      <c r="AU22" s="30">
        <f t="shared" si="8"/>
        <v>0</v>
      </c>
      <c r="AV22" s="30">
        <f t="shared" si="8"/>
        <v>0</v>
      </c>
      <c r="AW22" s="30">
        <f t="shared" si="8"/>
        <v>80</v>
      </c>
      <c r="AX22" s="30">
        <f t="shared" si="8"/>
        <v>0</v>
      </c>
      <c r="AY22" s="30">
        <f t="shared" si="8"/>
        <v>0</v>
      </c>
      <c r="AZ22" s="30">
        <f t="shared" si="8"/>
        <v>0</v>
      </c>
      <c r="BA22" s="30">
        <f t="shared" si="8"/>
        <v>0</v>
      </c>
      <c r="BB22" s="30">
        <f t="shared" si="8"/>
        <v>0</v>
      </c>
      <c r="BC22" s="30">
        <f t="shared" si="9"/>
        <v>0</v>
      </c>
      <c r="BD22" s="30">
        <f t="shared" si="9"/>
        <v>0</v>
      </c>
      <c r="BE22" s="30">
        <f t="shared" si="9"/>
        <v>0</v>
      </c>
      <c r="BF22" s="30">
        <f t="shared" si="9"/>
        <v>0</v>
      </c>
      <c r="BG22" s="30">
        <f t="shared" si="9"/>
        <v>0</v>
      </c>
      <c r="BH22" s="30">
        <f t="shared" si="9"/>
        <v>0</v>
      </c>
      <c r="BI22" s="30">
        <f t="shared" si="9"/>
        <v>0</v>
      </c>
      <c r="BJ22" s="30">
        <f t="shared" si="9"/>
        <v>0</v>
      </c>
      <c r="BK22" s="30">
        <f t="shared" si="9"/>
        <v>0</v>
      </c>
      <c r="BL22" s="30">
        <f t="shared" si="9"/>
        <v>0</v>
      </c>
      <c r="BM22" s="30">
        <f t="shared" si="10"/>
        <v>0</v>
      </c>
      <c r="BN22" s="30">
        <f t="shared" si="10"/>
        <v>0</v>
      </c>
      <c r="BO22" s="30">
        <f t="shared" si="10"/>
        <v>0</v>
      </c>
      <c r="BP22" s="30">
        <f t="shared" si="10"/>
        <v>0</v>
      </c>
      <c r="BQ22" s="30">
        <f t="shared" si="10"/>
        <v>0</v>
      </c>
      <c r="BR22" s="30">
        <f t="shared" si="10"/>
        <v>0</v>
      </c>
      <c r="BS22" s="30">
        <f t="shared" si="10"/>
        <v>4</v>
      </c>
      <c r="BT22" s="30">
        <f t="shared" si="10"/>
        <v>0</v>
      </c>
      <c r="BU22" s="30">
        <f t="shared" si="10"/>
        <v>8</v>
      </c>
      <c r="BV22" s="30">
        <f t="shared" si="10"/>
        <v>0</v>
      </c>
      <c r="BW22" s="30">
        <f t="shared" si="11"/>
        <v>24</v>
      </c>
      <c r="BX22" s="30">
        <f t="shared" si="11"/>
        <v>0</v>
      </c>
      <c r="BY22" s="30">
        <f t="shared" si="11"/>
        <v>0</v>
      </c>
      <c r="BZ22" s="30">
        <f t="shared" si="11"/>
        <v>0</v>
      </c>
      <c r="CA22" s="30">
        <f t="shared" si="11"/>
        <v>0</v>
      </c>
      <c r="CB22" s="30">
        <f t="shared" si="11"/>
        <v>0</v>
      </c>
      <c r="CC22" s="30">
        <f t="shared" si="11"/>
        <v>0</v>
      </c>
      <c r="CD22" s="30">
        <f t="shared" si="11"/>
        <v>0</v>
      </c>
      <c r="CE22" s="30">
        <f t="shared" si="11"/>
        <v>0</v>
      </c>
      <c r="CF22" s="30">
        <f t="shared" si="11"/>
        <v>0</v>
      </c>
      <c r="CG22" s="30">
        <f t="shared" si="12"/>
        <v>0</v>
      </c>
      <c r="CH22" s="30">
        <f t="shared" si="12"/>
        <v>0</v>
      </c>
      <c r="CI22" s="30">
        <f t="shared" si="12"/>
        <v>0</v>
      </c>
      <c r="CJ22" s="30">
        <f t="shared" si="12"/>
        <v>0</v>
      </c>
      <c r="CK22" s="30">
        <f t="shared" si="12"/>
        <v>0</v>
      </c>
      <c r="CL22" s="30">
        <f t="shared" si="12"/>
        <v>0</v>
      </c>
      <c r="CM22" s="30">
        <f t="shared" si="12"/>
        <v>0</v>
      </c>
      <c r="CN22" s="30">
        <f t="shared" si="12"/>
        <v>0</v>
      </c>
      <c r="CO22" s="30">
        <f t="shared" si="12"/>
        <v>0</v>
      </c>
      <c r="CP22" s="30">
        <f t="shared" si="12"/>
        <v>0</v>
      </c>
      <c r="CQ22" s="30">
        <f t="shared" si="13"/>
        <v>0</v>
      </c>
      <c r="CR22" s="30">
        <f t="shared" si="13"/>
        <v>0</v>
      </c>
      <c r="CS22" s="30">
        <f t="shared" si="13"/>
        <v>0</v>
      </c>
      <c r="CT22" s="30">
        <f t="shared" si="13"/>
        <v>0</v>
      </c>
      <c r="CU22" s="57">
        <f t="shared" si="13"/>
        <v>1603.0759915617921</v>
      </c>
      <c r="CV22" s="30">
        <f t="shared" si="13"/>
        <v>0</v>
      </c>
      <c r="CW22" s="30">
        <f t="shared" si="13"/>
        <v>0</v>
      </c>
      <c r="CX22" s="30">
        <f t="shared" si="13"/>
        <v>0</v>
      </c>
      <c r="CY22" s="30">
        <f t="shared" si="13"/>
        <v>0</v>
      </c>
      <c r="CZ22" s="30">
        <f t="shared" si="13"/>
        <v>0</v>
      </c>
      <c r="DA22" s="30">
        <f t="shared" si="14"/>
        <v>0</v>
      </c>
      <c r="DB22" s="30">
        <f t="shared" si="14"/>
        <v>0</v>
      </c>
      <c r="DC22" s="30">
        <f t="shared" si="14"/>
        <v>0</v>
      </c>
      <c r="DD22" s="30">
        <f t="shared" si="14"/>
        <v>0</v>
      </c>
      <c r="DE22" s="30">
        <f t="shared" si="14"/>
        <v>0</v>
      </c>
      <c r="DF22" s="30">
        <f t="shared" si="14"/>
        <v>0</v>
      </c>
    </row>
    <row r="23" spans="1:110" ht="75">
      <c r="A23" s="21"/>
      <c r="B23" s="25" t="s">
        <v>179</v>
      </c>
      <c r="C23" s="31" t="s">
        <v>180</v>
      </c>
      <c r="D23" s="27" t="s">
        <v>174</v>
      </c>
      <c r="E23" s="27">
        <f t="shared" si="4"/>
        <v>0</v>
      </c>
      <c r="F23" s="27">
        <f t="shared" si="4"/>
        <v>0</v>
      </c>
      <c r="G23" s="27">
        <f t="shared" si="4"/>
        <v>0</v>
      </c>
      <c r="H23" s="27">
        <f t="shared" si="4"/>
        <v>0</v>
      </c>
      <c r="I23" s="27">
        <f t="shared" si="4"/>
        <v>36</v>
      </c>
      <c r="J23" s="27">
        <f t="shared" si="4"/>
        <v>0</v>
      </c>
      <c r="K23" s="27">
        <f t="shared" si="4"/>
        <v>0</v>
      </c>
      <c r="L23" s="27">
        <f t="shared" si="4"/>
        <v>0</v>
      </c>
      <c r="M23" s="27">
        <f t="shared" si="4"/>
        <v>0</v>
      </c>
      <c r="N23" s="27">
        <f t="shared" si="4"/>
        <v>0</v>
      </c>
      <c r="O23" s="27">
        <f t="shared" si="5"/>
        <v>0</v>
      </c>
      <c r="P23" s="27">
        <f t="shared" si="5"/>
        <v>0</v>
      </c>
      <c r="Q23" s="27">
        <f t="shared" si="5"/>
        <v>0</v>
      </c>
      <c r="R23" s="27">
        <f t="shared" si="5"/>
        <v>0</v>
      </c>
      <c r="S23" s="27">
        <f t="shared" si="5"/>
        <v>0</v>
      </c>
      <c r="T23" s="27">
        <f t="shared" si="5"/>
        <v>0</v>
      </c>
      <c r="U23" s="27">
        <f t="shared" si="5"/>
        <v>0</v>
      </c>
      <c r="V23" s="27">
        <f t="shared" si="5"/>
        <v>0</v>
      </c>
      <c r="W23" s="27">
        <f t="shared" si="5"/>
        <v>2</v>
      </c>
      <c r="X23" s="27">
        <f t="shared" si="5"/>
        <v>0</v>
      </c>
      <c r="Y23" s="27">
        <f t="shared" si="6"/>
        <v>59.78</v>
      </c>
      <c r="Z23" s="27">
        <f t="shared" si="6"/>
        <v>0</v>
      </c>
      <c r="AA23" s="27">
        <f t="shared" si="6"/>
        <v>0</v>
      </c>
      <c r="AB23" s="27">
        <f t="shared" si="6"/>
        <v>0</v>
      </c>
      <c r="AC23" s="27">
        <f t="shared" si="6"/>
        <v>0</v>
      </c>
      <c r="AD23" s="27">
        <f t="shared" si="6"/>
        <v>0</v>
      </c>
      <c r="AE23" s="27">
        <f t="shared" si="6"/>
        <v>0</v>
      </c>
      <c r="AF23" s="27">
        <f t="shared" si="6"/>
        <v>0</v>
      </c>
      <c r="AG23" s="27">
        <f t="shared" si="6"/>
        <v>0</v>
      </c>
      <c r="AH23" s="27">
        <f t="shared" si="6"/>
        <v>0</v>
      </c>
      <c r="AI23" s="27">
        <f t="shared" si="7"/>
        <v>0</v>
      </c>
      <c r="AJ23" s="27">
        <f t="shared" si="7"/>
        <v>0</v>
      </c>
      <c r="AK23" s="27">
        <f t="shared" si="7"/>
        <v>0</v>
      </c>
      <c r="AL23" s="27">
        <f t="shared" si="7"/>
        <v>0</v>
      </c>
      <c r="AM23" s="27">
        <f t="shared" si="7"/>
        <v>0</v>
      </c>
      <c r="AN23" s="27">
        <f t="shared" si="7"/>
        <v>0</v>
      </c>
      <c r="AO23" s="27">
        <f t="shared" si="7"/>
        <v>0</v>
      </c>
      <c r="AP23" s="27">
        <f t="shared" si="7"/>
        <v>0</v>
      </c>
      <c r="AQ23" s="27">
        <f t="shared" si="7"/>
        <v>0</v>
      </c>
      <c r="AR23" s="27">
        <f t="shared" si="7"/>
        <v>0</v>
      </c>
      <c r="AS23" s="27">
        <f t="shared" si="8"/>
        <v>0</v>
      </c>
      <c r="AT23" s="27">
        <f t="shared" si="8"/>
        <v>0</v>
      </c>
      <c r="AU23" s="27">
        <f t="shared" si="8"/>
        <v>0</v>
      </c>
      <c r="AV23" s="27">
        <f t="shared" si="8"/>
        <v>0</v>
      </c>
      <c r="AW23" s="27">
        <f t="shared" si="8"/>
        <v>100</v>
      </c>
      <c r="AX23" s="27">
        <f t="shared" si="8"/>
        <v>0</v>
      </c>
      <c r="AY23" s="27">
        <f t="shared" si="8"/>
        <v>0</v>
      </c>
      <c r="AZ23" s="27">
        <f t="shared" si="8"/>
        <v>0</v>
      </c>
      <c r="BA23" s="27">
        <f t="shared" si="8"/>
        <v>0</v>
      </c>
      <c r="BB23" s="27">
        <f t="shared" si="8"/>
        <v>0</v>
      </c>
      <c r="BC23" s="27">
        <f t="shared" si="9"/>
        <v>0</v>
      </c>
      <c r="BD23" s="27">
        <f t="shared" si="9"/>
        <v>0</v>
      </c>
      <c r="BE23" s="27">
        <f t="shared" si="9"/>
        <v>0</v>
      </c>
      <c r="BF23" s="27">
        <f t="shared" si="9"/>
        <v>0</v>
      </c>
      <c r="BG23" s="27">
        <f t="shared" si="9"/>
        <v>6.6</v>
      </c>
      <c r="BH23" s="27">
        <f t="shared" si="9"/>
        <v>0</v>
      </c>
      <c r="BI23" s="27">
        <f t="shared" si="9"/>
        <v>0</v>
      </c>
      <c r="BJ23" s="27">
        <f t="shared" si="9"/>
        <v>0</v>
      </c>
      <c r="BK23" s="27">
        <f t="shared" si="9"/>
        <v>0</v>
      </c>
      <c r="BL23" s="27">
        <f t="shared" si="9"/>
        <v>0</v>
      </c>
      <c r="BM23" s="27">
        <f t="shared" si="10"/>
        <v>0</v>
      </c>
      <c r="BN23" s="27">
        <f t="shared" si="10"/>
        <v>0</v>
      </c>
      <c r="BO23" s="27">
        <f t="shared" si="10"/>
        <v>0</v>
      </c>
      <c r="BP23" s="27">
        <f t="shared" si="10"/>
        <v>0</v>
      </c>
      <c r="BQ23" s="27">
        <f t="shared" si="10"/>
        <v>1</v>
      </c>
      <c r="BR23" s="27">
        <f t="shared" si="10"/>
        <v>0</v>
      </c>
      <c r="BS23" s="27">
        <f t="shared" si="10"/>
        <v>7</v>
      </c>
      <c r="BT23" s="27">
        <f t="shared" si="10"/>
        <v>0</v>
      </c>
      <c r="BU23" s="27">
        <f t="shared" si="10"/>
        <v>0</v>
      </c>
      <c r="BV23" s="27">
        <f t="shared" si="10"/>
        <v>0</v>
      </c>
      <c r="BW23" s="27">
        <f t="shared" si="11"/>
        <v>0</v>
      </c>
      <c r="BX23" s="27">
        <f t="shared" si="11"/>
        <v>0</v>
      </c>
      <c r="BY23" s="27">
        <f t="shared" si="11"/>
        <v>0</v>
      </c>
      <c r="BZ23" s="27">
        <f t="shared" si="11"/>
        <v>0</v>
      </c>
      <c r="CA23" s="27">
        <f t="shared" si="11"/>
        <v>0</v>
      </c>
      <c r="CB23" s="27">
        <f t="shared" si="11"/>
        <v>0</v>
      </c>
      <c r="CC23" s="27">
        <f t="shared" si="11"/>
        <v>75</v>
      </c>
      <c r="CD23" s="27">
        <f t="shared" si="11"/>
        <v>0</v>
      </c>
      <c r="CE23" s="27">
        <f t="shared" si="11"/>
        <v>0</v>
      </c>
      <c r="CF23" s="27">
        <f t="shared" si="11"/>
        <v>0</v>
      </c>
      <c r="CG23" s="27">
        <f t="shared" si="12"/>
        <v>0</v>
      </c>
      <c r="CH23" s="27">
        <f t="shared" si="12"/>
        <v>0</v>
      </c>
      <c r="CI23" s="27">
        <f t="shared" si="12"/>
        <v>0</v>
      </c>
      <c r="CJ23" s="27">
        <f t="shared" si="12"/>
        <v>0</v>
      </c>
      <c r="CK23" s="27">
        <f t="shared" si="12"/>
        <v>0</v>
      </c>
      <c r="CL23" s="27">
        <f t="shared" si="12"/>
        <v>0</v>
      </c>
      <c r="CM23" s="27">
        <f t="shared" si="12"/>
        <v>0</v>
      </c>
      <c r="CN23" s="27">
        <f t="shared" si="12"/>
        <v>0</v>
      </c>
      <c r="CO23" s="27">
        <f t="shared" si="12"/>
        <v>0</v>
      </c>
      <c r="CP23" s="27">
        <f t="shared" si="12"/>
        <v>0</v>
      </c>
      <c r="CQ23" s="27">
        <f t="shared" si="13"/>
        <v>0</v>
      </c>
      <c r="CR23" s="27">
        <f t="shared" si="13"/>
        <v>0</v>
      </c>
      <c r="CS23" s="27">
        <f t="shared" si="13"/>
        <v>0</v>
      </c>
      <c r="CT23" s="27">
        <f t="shared" si="13"/>
        <v>0</v>
      </c>
      <c r="CU23" s="27">
        <f t="shared" si="13"/>
        <v>0</v>
      </c>
      <c r="CV23" s="27">
        <f t="shared" si="13"/>
        <v>0</v>
      </c>
      <c r="CW23" s="27">
        <f t="shared" si="13"/>
        <v>0</v>
      </c>
      <c r="CX23" s="27">
        <f t="shared" si="13"/>
        <v>0</v>
      </c>
      <c r="CY23" s="27">
        <f t="shared" si="13"/>
        <v>0</v>
      </c>
      <c r="CZ23" s="27">
        <f t="shared" si="13"/>
        <v>0</v>
      </c>
      <c r="DA23" s="27">
        <f t="shared" si="14"/>
        <v>0</v>
      </c>
      <c r="DB23" s="27">
        <f t="shared" si="14"/>
        <v>0</v>
      </c>
      <c r="DC23" s="27">
        <f t="shared" si="14"/>
        <v>0</v>
      </c>
      <c r="DD23" s="27">
        <f t="shared" si="14"/>
        <v>0</v>
      </c>
      <c r="DE23" s="27">
        <f t="shared" si="14"/>
        <v>0</v>
      </c>
      <c r="DF23" s="27">
        <f t="shared" si="14"/>
        <v>0</v>
      </c>
    </row>
    <row r="24" spans="1:110" ht="37.5">
      <c r="A24" s="21"/>
      <c r="B24" s="28" t="s">
        <v>181</v>
      </c>
      <c r="C24" s="29" t="s">
        <v>182</v>
      </c>
      <c r="D24" s="30" t="s">
        <v>174</v>
      </c>
      <c r="E24" s="30">
        <f t="shared" si="4"/>
        <v>0</v>
      </c>
      <c r="F24" s="30">
        <f t="shared" si="4"/>
        <v>0</v>
      </c>
      <c r="G24" s="30">
        <f t="shared" si="4"/>
        <v>0</v>
      </c>
      <c r="H24" s="30">
        <f t="shared" si="4"/>
        <v>0</v>
      </c>
      <c r="I24" s="30">
        <f t="shared" si="4"/>
        <v>0</v>
      </c>
      <c r="J24" s="30">
        <f t="shared" si="4"/>
        <v>0</v>
      </c>
      <c r="K24" s="30">
        <f t="shared" si="4"/>
        <v>0</v>
      </c>
      <c r="L24" s="30">
        <f t="shared" si="4"/>
        <v>0</v>
      </c>
      <c r="M24" s="30">
        <f t="shared" si="4"/>
        <v>0</v>
      </c>
      <c r="N24" s="30">
        <f t="shared" si="4"/>
        <v>0</v>
      </c>
      <c r="O24" s="30">
        <f t="shared" si="5"/>
        <v>0</v>
      </c>
      <c r="P24" s="30">
        <f t="shared" si="5"/>
        <v>0</v>
      </c>
      <c r="Q24" s="30">
        <f t="shared" si="5"/>
        <v>0</v>
      </c>
      <c r="R24" s="30">
        <f t="shared" si="5"/>
        <v>0</v>
      </c>
      <c r="S24" s="30">
        <f t="shared" si="5"/>
        <v>0</v>
      </c>
      <c r="T24" s="30">
        <f t="shared" si="5"/>
        <v>0</v>
      </c>
      <c r="U24" s="30">
        <f t="shared" si="5"/>
        <v>0</v>
      </c>
      <c r="V24" s="30">
        <f t="shared" si="5"/>
        <v>0</v>
      </c>
      <c r="W24" s="30">
        <f t="shared" si="5"/>
        <v>0</v>
      </c>
      <c r="X24" s="30">
        <f t="shared" si="5"/>
        <v>0</v>
      </c>
      <c r="Y24" s="30">
        <f t="shared" si="6"/>
        <v>0</v>
      </c>
      <c r="Z24" s="30">
        <f t="shared" si="6"/>
        <v>0</v>
      </c>
      <c r="AA24" s="30">
        <f t="shared" si="6"/>
        <v>0</v>
      </c>
      <c r="AB24" s="30">
        <f t="shared" si="6"/>
        <v>0</v>
      </c>
      <c r="AC24" s="30">
        <f t="shared" si="6"/>
        <v>0</v>
      </c>
      <c r="AD24" s="30">
        <f t="shared" si="6"/>
        <v>0</v>
      </c>
      <c r="AE24" s="30">
        <f t="shared" si="6"/>
        <v>0</v>
      </c>
      <c r="AF24" s="30">
        <f t="shared" si="6"/>
        <v>0</v>
      </c>
      <c r="AG24" s="30">
        <f t="shared" si="6"/>
        <v>0</v>
      </c>
      <c r="AH24" s="30">
        <f t="shared" si="6"/>
        <v>0</v>
      </c>
      <c r="AI24" s="30">
        <f t="shared" si="7"/>
        <v>0</v>
      </c>
      <c r="AJ24" s="30">
        <f t="shared" si="7"/>
        <v>0</v>
      </c>
      <c r="AK24" s="30">
        <f t="shared" si="7"/>
        <v>0</v>
      </c>
      <c r="AL24" s="30">
        <f t="shared" si="7"/>
        <v>0</v>
      </c>
      <c r="AM24" s="30">
        <f t="shared" si="7"/>
        <v>0</v>
      </c>
      <c r="AN24" s="30">
        <f t="shared" si="7"/>
        <v>0</v>
      </c>
      <c r="AO24" s="30">
        <f t="shared" si="7"/>
        <v>0</v>
      </c>
      <c r="AP24" s="30">
        <f t="shared" si="7"/>
        <v>0</v>
      </c>
      <c r="AQ24" s="30">
        <f t="shared" si="7"/>
        <v>0</v>
      </c>
      <c r="AR24" s="30">
        <f t="shared" si="7"/>
        <v>0</v>
      </c>
      <c r="AS24" s="30">
        <f t="shared" si="8"/>
        <v>0</v>
      </c>
      <c r="AT24" s="30">
        <f t="shared" si="8"/>
        <v>0</v>
      </c>
      <c r="AU24" s="30">
        <f t="shared" si="8"/>
        <v>0</v>
      </c>
      <c r="AV24" s="30">
        <f t="shared" si="8"/>
        <v>0</v>
      </c>
      <c r="AW24" s="30">
        <f t="shared" si="8"/>
        <v>0</v>
      </c>
      <c r="AX24" s="30">
        <f t="shared" si="8"/>
        <v>0</v>
      </c>
      <c r="AY24" s="30">
        <f t="shared" si="8"/>
        <v>0</v>
      </c>
      <c r="AZ24" s="30">
        <f t="shared" si="8"/>
        <v>0</v>
      </c>
      <c r="BA24" s="30">
        <f t="shared" si="8"/>
        <v>0</v>
      </c>
      <c r="BB24" s="30">
        <f t="shared" si="8"/>
        <v>0</v>
      </c>
      <c r="BC24" s="30">
        <f t="shared" si="9"/>
        <v>0</v>
      </c>
      <c r="BD24" s="30">
        <f t="shared" si="9"/>
        <v>0</v>
      </c>
      <c r="BE24" s="30">
        <f t="shared" si="9"/>
        <v>0</v>
      </c>
      <c r="BF24" s="30">
        <f t="shared" si="9"/>
        <v>0</v>
      </c>
      <c r="BG24" s="30">
        <f t="shared" si="9"/>
        <v>0</v>
      </c>
      <c r="BH24" s="30">
        <f t="shared" si="9"/>
        <v>0</v>
      </c>
      <c r="BI24" s="30">
        <f t="shared" si="9"/>
        <v>0</v>
      </c>
      <c r="BJ24" s="30">
        <f t="shared" si="9"/>
        <v>0</v>
      </c>
      <c r="BK24" s="30">
        <f t="shared" si="9"/>
        <v>0</v>
      </c>
      <c r="BL24" s="30">
        <f t="shared" si="9"/>
        <v>0</v>
      </c>
      <c r="BM24" s="30">
        <f t="shared" si="10"/>
        <v>0</v>
      </c>
      <c r="BN24" s="30">
        <f t="shared" si="10"/>
        <v>0</v>
      </c>
      <c r="BO24" s="30">
        <f t="shared" si="10"/>
        <v>0</v>
      </c>
      <c r="BP24" s="30">
        <f t="shared" si="10"/>
        <v>0</v>
      </c>
      <c r="BQ24" s="30">
        <f t="shared" si="10"/>
        <v>0</v>
      </c>
      <c r="BR24" s="30">
        <f t="shared" si="10"/>
        <v>0</v>
      </c>
      <c r="BS24" s="30">
        <f t="shared" si="10"/>
        <v>0</v>
      </c>
      <c r="BT24" s="30">
        <f t="shared" si="10"/>
        <v>0</v>
      </c>
      <c r="BU24" s="30">
        <f t="shared" si="10"/>
        <v>0</v>
      </c>
      <c r="BV24" s="30">
        <f t="shared" si="10"/>
        <v>0</v>
      </c>
      <c r="BW24" s="30">
        <f t="shared" si="11"/>
        <v>0</v>
      </c>
      <c r="BX24" s="30">
        <f t="shared" si="11"/>
        <v>0</v>
      </c>
      <c r="BY24" s="30">
        <f t="shared" si="11"/>
        <v>0</v>
      </c>
      <c r="BZ24" s="30">
        <f t="shared" si="11"/>
        <v>0</v>
      </c>
      <c r="CA24" s="30">
        <f t="shared" si="11"/>
        <v>0</v>
      </c>
      <c r="CB24" s="30">
        <f t="shared" si="11"/>
        <v>0</v>
      </c>
      <c r="CC24" s="30">
        <f t="shared" si="11"/>
        <v>0</v>
      </c>
      <c r="CD24" s="30">
        <f t="shared" si="11"/>
        <v>0</v>
      </c>
      <c r="CE24" s="30">
        <f t="shared" si="11"/>
        <v>0</v>
      </c>
      <c r="CF24" s="30">
        <f t="shared" si="11"/>
        <v>0</v>
      </c>
      <c r="CG24" s="30">
        <f t="shared" si="12"/>
        <v>0</v>
      </c>
      <c r="CH24" s="30">
        <f t="shared" si="12"/>
        <v>0</v>
      </c>
      <c r="CI24" s="30">
        <f t="shared" si="12"/>
        <v>0</v>
      </c>
      <c r="CJ24" s="30">
        <f t="shared" si="12"/>
        <v>0</v>
      </c>
      <c r="CK24" s="30">
        <f t="shared" si="12"/>
        <v>0</v>
      </c>
      <c r="CL24" s="30">
        <f t="shared" si="12"/>
        <v>0</v>
      </c>
      <c r="CM24" s="30">
        <f t="shared" si="12"/>
        <v>0</v>
      </c>
      <c r="CN24" s="30">
        <f t="shared" si="12"/>
        <v>0</v>
      </c>
      <c r="CO24" s="30">
        <f t="shared" si="12"/>
        <v>0</v>
      </c>
      <c r="CP24" s="30">
        <f t="shared" si="12"/>
        <v>0</v>
      </c>
      <c r="CQ24" s="30">
        <f t="shared" si="13"/>
        <v>0</v>
      </c>
      <c r="CR24" s="30">
        <f t="shared" si="13"/>
        <v>0</v>
      </c>
      <c r="CS24" s="30">
        <f t="shared" si="13"/>
        <v>0</v>
      </c>
      <c r="CT24" s="30">
        <f t="shared" si="13"/>
        <v>0</v>
      </c>
      <c r="CU24" s="30">
        <f t="shared" si="13"/>
        <v>0</v>
      </c>
      <c r="CV24" s="30">
        <f t="shared" si="13"/>
        <v>0</v>
      </c>
      <c r="CW24" s="30">
        <f t="shared" si="13"/>
        <v>0</v>
      </c>
      <c r="CX24" s="30">
        <f t="shared" si="13"/>
        <v>0</v>
      </c>
      <c r="CY24" s="30">
        <f t="shared" si="13"/>
        <v>0</v>
      </c>
      <c r="CZ24" s="30">
        <f t="shared" si="13"/>
        <v>0</v>
      </c>
      <c r="DA24" s="30">
        <f t="shared" si="14"/>
        <v>0</v>
      </c>
      <c r="DB24" s="30">
        <f t="shared" si="14"/>
        <v>0</v>
      </c>
      <c r="DC24" s="30">
        <f t="shared" si="14"/>
        <v>0</v>
      </c>
      <c r="DD24" s="30">
        <f t="shared" si="14"/>
        <v>0</v>
      </c>
      <c r="DE24" s="30">
        <f t="shared" si="14"/>
        <v>0</v>
      </c>
      <c r="DF24" s="30">
        <f t="shared" si="14"/>
        <v>0</v>
      </c>
    </row>
    <row r="25" spans="1:110" ht="37.5">
      <c r="A25" s="21"/>
      <c r="B25" s="25" t="s">
        <v>183</v>
      </c>
      <c r="C25" s="26" t="s">
        <v>184</v>
      </c>
      <c r="D25" s="27" t="s">
        <v>174</v>
      </c>
      <c r="E25" s="27">
        <f t="shared" si="4"/>
        <v>0</v>
      </c>
      <c r="F25" s="27">
        <f t="shared" si="4"/>
        <v>0</v>
      </c>
      <c r="G25" s="27">
        <f t="shared" si="4"/>
        <v>0</v>
      </c>
      <c r="H25" s="27">
        <f t="shared" si="4"/>
        <v>0</v>
      </c>
      <c r="I25" s="27">
        <f t="shared" si="4"/>
        <v>0</v>
      </c>
      <c r="J25" s="27">
        <f t="shared" si="4"/>
        <v>0</v>
      </c>
      <c r="K25" s="27">
        <f t="shared" si="4"/>
        <v>0</v>
      </c>
      <c r="L25" s="27">
        <f t="shared" si="4"/>
        <v>0</v>
      </c>
      <c r="M25" s="27">
        <f t="shared" si="4"/>
        <v>0</v>
      </c>
      <c r="N25" s="27">
        <f t="shared" si="4"/>
        <v>0</v>
      </c>
      <c r="O25" s="27">
        <f t="shared" si="5"/>
        <v>0</v>
      </c>
      <c r="P25" s="27">
        <f t="shared" si="5"/>
        <v>0</v>
      </c>
      <c r="Q25" s="27">
        <f t="shared" si="5"/>
        <v>0</v>
      </c>
      <c r="R25" s="27">
        <f t="shared" si="5"/>
        <v>0</v>
      </c>
      <c r="S25" s="27">
        <f t="shared" si="5"/>
        <v>0</v>
      </c>
      <c r="T25" s="27">
        <f t="shared" si="5"/>
        <v>0</v>
      </c>
      <c r="U25" s="27">
        <f t="shared" si="5"/>
        <v>0</v>
      </c>
      <c r="V25" s="27">
        <f t="shared" si="5"/>
        <v>0</v>
      </c>
      <c r="W25" s="27">
        <f t="shared" si="5"/>
        <v>0</v>
      </c>
      <c r="X25" s="27">
        <f t="shared" si="5"/>
        <v>0</v>
      </c>
      <c r="Y25" s="27">
        <f t="shared" si="6"/>
        <v>0</v>
      </c>
      <c r="Z25" s="27">
        <f t="shared" si="6"/>
        <v>0</v>
      </c>
      <c r="AA25" s="27">
        <f t="shared" si="6"/>
        <v>0</v>
      </c>
      <c r="AB25" s="27">
        <f t="shared" si="6"/>
        <v>0</v>
      </c>
      <c r="AC25" s="27">
        <f t="shared" si="6"/>
        <v>0</v>
      </c>
      <c r="AD25" s="27">
        <f t="shared" si="6"/>
        <v>0</v>
      </c>
      <c r="AE25" s="27">
        <f t="shared" si="6"/>
        <v>0</v>
      </c>
      <c r="AF25" s="27">
        <f t="shared" si="6"/>
        <v>0</v>
      </c>
      <c r="AG25" s="27">
        <f t="shared" si="6"/>
        <v>0</v>
      </c>
      <c r="AH25" s="27">
        <f t="shared" si="6"/>
        <v>0</v>
      </c>
      <c r="AI25" s="27">
        <f t="shared" si="7"/>
        <v>0</v>
      </c>
      <c r="AJ25" s="27">
        <f t="shared" si="7"/>
        <v>0</v>
      </c>
      <c r="AK25" s="27">
        <f t="shared" si="7"/>
        <v>0</v>
      </c>
      <c r="AL25" s="27">
        <f t="shared" si="7"/>
        <v>0</v>
      </c>
      <c r="AM25" s="27">
        <f t="shared" si="7"/>
        <v>0</v>
      </c>
      <c r="AN25" s="27">
        <f t="shared" si="7"/>
        <v>0</v>
      </c>
      <c r="AO25" s="27">
        <f t="shared" si="7"/>
        <v>0</v>
      </c>
      <c r="AP25" s="27">
        <f t="shared" si="7"/>
        <v>0</v>
      </c>
      <c r="AQ25" s="27">
        <f t="shared" si="7"/>
        <v>0</v>
      </c>
      <c r="AR25" s="27">
        <f t="shared" si="7"/>
        <v>0</v>
      </c>
      <c r="AS25" s="27">
        <f t="shared" si="8"/>
        <v>0</v>
      </c>
      <c r="AT25" s="27">
        <f t="shared" si="8"/>
        <v>0</v>
      </c>
      <c r="AU25" s="27">
        <f t="shared" si="8"/>
        <v>0</v>
      </c>
      <c r="AV25" s="27">
        <f t="shared" si="8"/>
        <v>0</v>
      </c>
      <c r="AW25" s="27">
        <f t="shared" si="8"/>
        <v>0</v>
      </c>
      <c r="AX25" s="27">
        <f t="shared" si="8"/>
        <v>0</v>
      </c>
      <c r="AY25" s="27">
        <f t="shared" si="8"/>
        <v>0</v>
      </c>
      <c r="AZ25" s="27">
        <f t="shared" si="8"/>
        <v>0</v>
      </c>
      <c r="BA25" s="27">
        <f t="shared" si="8"/>
        <v>0</v>
      </c>
      <c r="BB25" s="27">
        <f t="shared" si="8"/>
        <v>0</v>
      </c>
      <c r="BC25" s="27">
        <f t="shared" si="9"/>
        <v>0</v>
      </c>
      <c r="BD25" s="27">
        <f t="shared" si="9"/>
        <v>0</v>
      </c>
      <c r="BE25" s="27">
        <f t="shared" si="9"/>
        <v>0</v>
      </c>
      <c r="BF25" s="27">
        <f t="shared" si="9"/>
        <v>0</v>
      </c>
      <c r="BG25" s="27">
        <f t="shared" si="9"/>
        <v>0</v>
      </c>
      <c r="BH25" s="27">
        <f t="shared" si="9"/>
        <v>0</v>
      </c>
      <c r="BI25" s="27">
        <f t="shared" si="9"/>
        <v>0</v>
      </c>
      <c r="BJ25" s="27">
        <f t="shared" si="9"/>
        <v>0</v>
      </c>
      <c r="BK25" s="27">
        <f t="shared" si="9"/>
        <v>0</v>
      </c>
      <c r="BL25" s="27">
        <f t="shared" si="9"/>
        <v>0</v>
      </c>
      <c r="BM25" s="27">
        <f t="shared" si="10"/>
        <v>0</v>
      </c>
      <c r="BN25" s="27">
        <f t="shared" si="10"/>
        <v>0</v>
      </c>
      <c r="BO25" s="27">
        <f t="shared" si="10"/>
        <v>0</v>
      </c>
      <c r="BP25" s="27">
        <f t="shared" si="10"/>
        <v>0</v>
      </c>
      <c r="BQ25" s="27">
        <f t="shared" si="10"/>
        <v>0</v>
      </c>
      <c r="BR25" s="27">
        <f t="shared" si="10"/>
        <v>0</v>
      </c>
      <c r="BS25" s="27">
        <f t="shared" si="10"/>
        <v>0</v>
      </c>
      <c r="BT25" s="27">
        <f t="shared" si="10"/>
        <v>0</v>
      </c>
      <c r="BU25" s="27">
        <f t="shared" si="10"/>
        <v>0</v>
      </c>
      <c r="BV25" s="27">
        <f t="shared" si="10"/>
        <v>0</v>
      </c>
      <c r="BW25" s="27">
        <f t="shared" si="11"/>
        <v>0</v>
      </c>
      <c r="BX25" s="27">
        <f t="shared" si="11"/>
        <v>0</v>
      </c>
      <c r="BY25" s="27">
        <f t="shared" si="11"/>
        <v>0</v>
      </c>
      <c r="BZ25" s="27">
        <f t="shared" si="11"/>
        <v>0</v>
      </c>
      <c r="CA25" s="27">
        <f t="shared" si="11"/>
        <v>0</v>
      </c>
      <c r="CB25" s="27">
        <f t="shared" si="11"/>
        <v>0</v>
      </c>
      <c r="CC25" s="27">
        <f t="shared" si="11"/>
        <v>0</v>
      </c>
      <c r="CD25" s="27">
        <f t="shared" si="11"/>
        <v>0</v>
      </c>
      <c r="CE25" s="27">
        <f t="shared" si="11"/>
        <v>0</v>
      </c>
      <c r="CF25" s="27">
        <f t="shared" si="11"/>
        <v>0</v>
      </c>
      <c r="CG25" s="27">
        <f t="shared" si="12"/>
        <v>0</v>
      </c>
      <c r="CH25" s="27">
        <f t="shared" si="12"/>
        <v>0</v>
      </c>
      <c r="CI25" s="27">
        <f t="shared" si="12"/>
        <v>0</v>
      </c>
      <c r="CJ25" s="27">
        <f t="shared" si="12"/>
        <v>0</v>
      </c>
      <c r="CK25" s="27">
        <f t="shared" si="12"/>
        <v>0</v>
      </c>
      <c r="CL25" s="27">
        <f t="shared" si="12"/>
        <v>0</v>
      </c>
      <c r="CM25" s="27">
        <f t="shared" si="12"/>
        <v>0</v>
      </c>
      <c r="CN25" s="27">
        <f t="shared" si="12"/>
        <v>0</v>
      </c>
      <c r="CO25" s="27">
        <f t="shared" si="12"/>
        <v>0</v>
      </c>
      <c r="CP25" s="27">
        <f t="shared" si="12"/>
        <v>0</v>
      </c>
      <c r="CQ25" s="27">
        <f t="shared" si="13"/>
        <v>0</v>
      </c>
      <c r="CR25" s="27">
        <f t="shared" si="13"/>
        <v>0</v>
      </c>
      <c r="CS25" s="27">
        <f t="shared" si="13"/>
        <v>0</v>
      </c>
      <c r="CT25" s="27">
        <f t="shared" si="13"/>
        <v>0</v>
      </c>
      <c r="CU25" s="27">
        <f t="shared" si="13"/>
        <v>0</v>
      </c>
      <c r="CV25" s="27">
        <f t="shared" si="13"/>
        <v>0</v>
      </c>
      <c r="CW25" s="27">
        <f t="shared" si="13"/>
        <v>0</v>
      </c>
      <c r="CX25" s="27">
        <f t="shared" si="13"/>
        <v>0</v>
      </c>
      <c r="CY25" s="27">
        <f t="shared" si="13"/>
        <v>0</v>
      </c>
      <c r="CZ25" s="27">
        <f t="shared" si="13"/>
        <v>0</v>
      </c>
      <c r="DA25" s="27">
        <f t="shared" si="14"/>
        <v>0</v>
      </c>
      <c r="DB25" s="27">
        <f t="shared" si="14"/>
        <v>0</v>
      </c>
      <c r="DC25" s="27">
        <f t="shared" si="14"/>
        <v>0</v>
      </c>
      <c r="DD25" s="27">
        <f t="shared" si="14"/>
        <v>0</v>
      </c>
      <c r="DE25" s="27">
        <f t="shared" si="14"/>
        <v>0</v>
      </c>
      <c r="DF25" s="27">
        <f t="shared" si="14"/>
        <v>0</v>
      </c>
    </row>
    <row r="26" spans="1:110" ht="18.75">
      <c r="A26" s="21"/>
      <c r="B26" s="28" t="s">
        <v>185</v>
      </c>
      <c r="C26" s="32" t="s">
        <v>186</v>
      </c>
      <c r="D26" s="30" t="s">
        <v>174</v>
      </c>
      <c r="E26" s="30">
        <f t="shared" si="4"/>
        <v>0</v>
      </c>
      <c r="F26" s="30">
        <f t="shared" si="4"/>
        <v>0</v>
      </c>
      <c r="G26" s="30">
        <f t="shared" si="4"/>
        <v>0</v>
      </c>
      <c r="H26" s="30">
        <f t="shared" si="4"/>
        <v>0</v>
      </c>
      <c r="I26" s="30">
        <f t="shared" si="4"/>
        <v>0</v>
      </c>
      <c r="J26" s="30">
        <f t="shared" si="4"/>
        <v>0</v>
      </c>
      <c r="K26" s="30">
        <f t="shared" si="4"/>
        <v>0</v>
      </c>
      <c r="L26" s="30">
        <f t="shared" si="4"/>
        <v>0</v>
      </c>
      <c r="M26" s="30">
        <f t="shared" si="4"/>
        <v>0</v>
      </c>
      <c r="N26" s="30">
        <f t="shared" si="4"/>
        <v>0</v>
      </c>
      <c r="O26" s="30">
        <f t="shared" si="5"/>
        <v>0</v>
      </c>
      <c r="P26" s="30">
        <f t="shared" si="5"/>
        <v>0</v>
      </c>
      <c r="Q26" s="30">
        <f t="shared" si="5"/>
        <v>0</v>
      </c>
      <c r="R26" s="30">
        <f t="shared" si="5"/>
        <v>0</v>
      </c>
      <c r="S26" s="30">
        <f t="shared" si="5"/>
        <v>0</v>
      </c>
      <c r="T26" s="30">
        <f t="shared" si="5"/>
        <v>0</v>
      </c>
      <c r="U26" s="30">
        <f t="shared" si="5"/>
        <v>0</v>
      </c>
      <c r="V26" s="30">
        <f t="shared" si="5"/>
        <v>0</v>
      </c>
      <c r="W26" s="30">
        <f t="shared" si="5"/>
        <v>0</v>
      </c>
      <c r="X26" s="30">
        <f t="shared" si="5"/>
        <v>0</v>
      </c>
      <c r="Y26" s="30">
        <f t="shared" si="6"/>
        <v>0</v>
      </c>
      <c r="Z26" s="30">
        <f t="shared" si="6"/>
        <v>0</v>
      </c>
      <c r="AA26" s="30">
        <f t="shared" si="6"/>
        <v>0</v>
      </c>
      <c r="AB26" s="30">
        <f t="shared" si="6"/>
        <v>0</v>
      </c>
      <c r="AC26" s="30">
        <f t="shared" si="6"/>
        <v>0</v>
      </c>
      <c r="AD26" s="30">
        <f t="shared" si="6"/>
        <v>0</v>
      </c>
      <c r="AE26" s="30">
        <f t="shared" si="6"/>
        <v>0</v>
      </c>
      <c r="AF26" s="30">
        <f t="shared" si="6"/>
        <v>0</v>
      </c>
      <c r="AG26" s="30">
        <f t="shared" si="6"/>
        <v>0</v>
      </c>
      <c r="AH26" s="30">
        <f t="shared" si="6"/>
        <v>0</v>
      </c>
      <c r="AI26" s="30">
        <f t="shared" si="7"/>
        <v>0</v>
      </c>
      <c r="AJ26" s="30">
        <f t="shared" si="7"/>
        <v>0</v>
      </c>
      <c r="AK26" s="30">
        <f t="shared" si="7"/>
        <v>0</v>
      </c>
      <c r="AL26" s="30">
        <f t="shared" si="7"/>
        <v>0</v>
      </c>
      <c r="AM26" s="30">
        <f t="shared" si="7"/>
        <v>0</v>
      </c>
      <c r="AN26" s="30">
        <f t="shared" si="7"/>
        <v>0</v>
      </c>
      <c r="AO26" s="30">
        <f t="shared" si="7"/>
        <v>0</v>
      </c>
      <c r="AP26" s="30">
        <f t="shared" si="7"/>
        <v>0</v>
      </c>
      <c r="AQ26" s="30">
        <f t="shared" si="7"/>
        <v>0</v>
      </c>
      <c r="AR26" s="30">
        <f t="shared" si="7"/>
        <v>0</v>
      </c>
      <c r="AS26" s="30">
        <f t="shared" si="8"/>
        <v>0</v>
      </c>
      <c r="AT26" s="30">
        <f t="shared" si="8"/>
        <v>0</v>
      </c>
      <c r="AU26" s="30">
        <f t="shared" si="8"/>
        <v>0</v>
      </c>
      <c r="AV26" s="30">
        <f t="shared" si="8"/>
        <v>0</v>
      </c>
      <c r="AW26" s="30">
        <f t="shared" si="8"/>
        <v>0</v>
      </c>
      <c r="AX26" s="30">
        <f t="shared" si="8"/>
        <v>0</v>
      </c>
      <c r="AY26" s="30">
        <f t="shared" si="8"/>
        <v>0</v>
      </c>
      <c r="AZ26" s="30">
        <f t="shared" si="8"/>
        <v>0</v>
      </c>
      <c r="BA26" s="30">
        <f t="shared" si="8"/>
        <v>0</v>
      </c>
      <c r="BB26" s="30">
        <f t="shared" si="8"/>
        <v>0</v>
      </c>
      <c r="BC26" s="30">
        <f t="shared" si="9"/>
        <v>0</v>
      </c>
      <c r="BD26" s="30">
        <f t="shared" si="9"/>
        <v>0</v>
      </c>
      <c r="BE26" s="30">
        <f t="shared" si="9"/>
        <v>0</v>
      </c>
      <c r="BF26" s="30">
        <f t="shared" si="9"/>
        <v>0</v>
      </c>
      <c r="BG26" s="30">
        <f t="shared" si="9"/>
        <v>0</v>
      </c>
      <c r="BH26" s="30">
        <f t="shared" si="9"/>
        <v>0</v>
      </c>
      <c r="BI26" s="30">
        <f t="shared" si="9"/>
        <v>0</v>
      </c>
      <c r="BJ26" s="30">
        <f t="shared" si="9"/>
        <v>0</v>
      </c>
      <c r="BK26" s="30">
        <f t="shared" si="9"/>
        <v>0</v>
      </c>
      <c r="BL26" s="30">
        <f t="shared" si="9"/>
        <v>0</v>
      </c>
      <c r="BM26" s="30">
        <f t="shared" si="10"/>
        <v>0</v>
      </c>
      <c r="BN26" s="30">
        <f t="shared" si="10"/>
        <v>0</v>
      </c>
      <c r="BO26" s="30">
        <f t="shared" si="10"/>
        <v>0</v>
      </c>
      <c r="BP26" s="30">
        <f t="shared" si="10"/>
        <v>0</v>
      </c>
      <c r="BQ26" s="30">
        <f t="shared" si="10"/>
        <v>0</v>
      </c>
      <c r="BR26" s="30">
        <f t="shared" si="10"/>
        <v>0</v>
      </c>
      <c r="BS26" s="30">
        <f t="shared" si="10"/>
        <v>0</v>
      </c>
      <c r="BT26" s="30">
        <f t="shared" si="10"/>
        <v>0</v>
      </c>
      <c r="BU26" s="30">
        <f t="shared" si="10"/>
        <v>0</v>
      </c>
      <c r="BV26" s="30">
        <f t="shared" si="10"/>
        <v>0</v>
      </c>
      <c r="BW26" s="30">
        <f t="shared" si="11"/>
        <v>0</v>
      </c>
      <c r="BX26" s="30">
        <f t="shared" si="11"/>
        <v>0</v>
      </c>
      <c r="BY26" s="30">
        <f t="shared" si="11"/>
        <v>0</v>
      </c>
      <c r="BZ26" s="30">
        <f t="shared" si="11"/>
        <v>0</v>
      </c>
      <c r="CA26" s="30">
        <f t="shared" si="11"/>
        <v>0</v>
      </c>
      <c r="CB26" s="30">
        <f t="shared" si="11"/>
        <v>0</v>
      </c>
      <c r="CC26" s="30">
        <f t="shared" si="11"/>
        <v>0</v>
      </c>
      <c r="CD26" s="30">
        <f t="shared" si="11"/>
        <v>0</v>
      </c>
      <c r="CE26" s="30">
        <f t="shared" si="11"/>
        <v>0</v>
      </c>
      <c r="CF26" s="30">
        <f t="shared" si="11"/>
        <v>0</v>
      </c>
      <c r="CG26" s="30">
        <f t="shared" si="12"/>
        <v>0</v>
      </c>
      <c r="CH26" s="30">
        <f t="shared" si="12"/>
        <v>0</v>
      </c>
      <c r="CI26" s="30">
        <f t="shared" si="12"/>
        <v>0</v>
      </c>
      <c r="CJ26" s="30">
        <f t="shared" si="12"/>
        <v>0</v>
      </c>
      <c r="CK26" s="30">
        <f t="shared" si="12"/>
        <v>0</v>
      </c>
      <c r="CL26" s="30">
        <f t="shared" si="12"/>
        <v>0</v>
      </c>
      <c r="CM26" s="30">
        <f t="shared" si="12"/>
        <v>0</v>
      </c>
      <c r="CN26" s="30">
        <f t="shared" si="12"/>
        <v>0</v>
      </c>
      <c r="CO26" s="30">
        <f t="shared" si="12"/>
        <v>0</v>
      </c>
      <c r="CP26" s="30">
        <f t="shared" si="12"/>
        <v>0</v>
      </c>
      <c r="CQ26" s="30">
        <f t="shared" si="13"/>
        <v>0</v>
      </c>
      <c r="CR26" s="30">
        <f t="shared" si="13"/>
        <v>0</v>
      </c>
      <c r="CS26" s="30">
        <f t="shared" si="13"/>
        <v>0</v>
      </c>
      <c r="CT26" s="30">
        <f t="shared" si="13"/>
        <v>0</v>
      </c>
      <c r="CU26" s="30">
        <f t="shared" si="13"/>
        <v>0</v>
      </c>
      <c r="CV26" s="30">
        <f t="shared" si="13"/>
        <v>0</v>
      </c>
      <c r="CW26" s="30">
        <f t="shared" si="13"/>
        <v>0</v>
      </c>
      <c r="CX26" s="30">
        <f t="shared" si="13"/>
        <v>0</v>
      </c>
      <c r="CY26" s="30">
        <f t="shared" si="13"/>
        <v>0</v>
      </c>
      <c r="CZ26" s="30">
        <f t="shared" si="13"/>
        <v>0</v>
      </c>
      <c r="DA26" s="30">
        <f t="shared" si="14"/>
        <v>0</v>
      </c>
      <c r="DB26" s="30">
        <f t="shared" si="14"/>
        <v>0</v>
      </c>
      <c r="DC26" s="30">
        <f t="shared" si="14"/>
        <v>0</v>
      </c>
      <c r="DD26" s="30">
        <f t="shared" si="14"/>
        <v>0</v>
      </c>
      <c r="DE26" s="30">
        <f t="shared" si="14"/>
        <v>0</v>
      </c>
      <c r="DF26" s="30">
        <f t="shared" si="14"/>
        <v>0</v>
      </c>
    </row>
    <row r="27" spans="1:110" ht="18.75" hidden="1">
      <c r="A27" s="21"/>
      <c r="B27" s="33"/>
      <c r="C27" s="34"/>
      <c r="D27" s="35"/>
      <c r="E27" s="35"/>
      <c r="F27" s="35"/>
      <c r="G27" s="35"/>
      <c r="H27" s="35"/>
      <c r="I27" s="35"/>
      <c r="J27" s="35"/>
      <c r="K27" s="35"/>
      <c r="L27" s="35"/>
      <c r="M27" s="35"/>
      <c r="N27" s="35"/>
      <c r="O27" s="35"/>
      <c r="P27" s="35"/>
      <c r="Q27" s="35"/>
      <c r="R27" s="35"/>
      <c r="S27" s="35"/>
      <c r="T27" s="35"/>
      <c r="U27" s="35"/>
      <c r="V27" s="35"/>
      <c r="W27" s="35"/>
      <c r="X27" s="35"/>
      <c r="Y27" s="35"/>
      <c r="Z27" s="35"/>
      <c r="AA27" s="35"/>
      <c r="AB27" s="35"/>
      <c r="AC27" s="35"/>
      <c r="AD27" s="35"/>
      <c r="AE27" s="35"/>
      <c r="AF27" s="35"/>
      <c r="AG27" s="35"/>
      <c r="AH27" s="35"/>
      <c r="AI27" s="35"/>
      <c r="AJ27" s="35"/>
      <c r="AK27" s="35"/>
      <c r="AL27" s="35"/>
      <c r="AM27" s="35"/>
      <c r="AN27" s="35"/>
      <c r="AO27" s="35"/>
      <c r="AP27" s="35"/>
      <c r="AQ27" s="35"/>
      <c r="AR27" s="35"/>
      <c r="AS27" s="35"/>
      <c r="AT27" s="35"/>
      <c r="AU27" s="35"/>
      <c r="AV27" s="35"/>
      <c r="AW27" s="35"/>
      <c r="AX27" s="35"/>
      <c r="AY27" s="35"/>
      <c r="AZ27" s="35"/>
      <c r="BA27" s="35"/>
      <c r="BB27" s="35"/>
      <c r="BC27" s="35"/>
      <c r="BD27" s="35"/>
      <c r="BE27" s="35"/>
      <c r="BF27" s="35"/>
      <c r="BG27" s="35"/>
      <c r="BH27" s="35"/>
      <c r="BI27" s="35"/>
      <c r="BJ27" s="35"/>
      <c r="BK27" s="35"/>
      <c r="BL27" s="35"/>
      <c r="BM27" s="35"/>
      <c r="BN27" s="35"/>
      <c r="BO27" s="35"/>
      <c r="BP27" s="35"/>
      <c r="BQ27" s="35"/>
      <c r="BR27" s="35"/>
      <c r="BS27" s="35"/>
      <c r="BT27" s="35"/>
      <c r="BU27" s="35"/>
      <c r="BV27" s="35"/>
      <c r="BW27" s="35"/>
      <c r="BX27" s="35"/>
      <c r="BY27" s="35"/>
      <c r="BZ27" s="35"/>
      <c r="CA27" s="35"/>
      <c r="CB27" s="35"/>
      <c r="CC27" s="35"/>
      <c r="CD27" s="35"/>
      <c r="CE27" s="35"/>
      <c r="CF27" s="35"/>
      <c r="CG27" s="35"/>
      <c r="CH27" s="35"/>
      <c r="CI27" s="35"/>
      <c r="CJ27" s="35"/>
      <c r="CK27" s="35"/>
      <c r="CL27" s="35"/>
      <c r="CM27" s="35"/>
      <c r="CN27" s="35"/>
      <c r="CO27" s="35"/>
      <c r="CP27" s="35"/>
      <c r="CQ27" s="35"/>
      <c r="CR27" s="35"/>
      <c r="CS27" s="35"/>
      <c r="CT27" s="35"/>
      <c r="CU27" s="35"/>
      <c r="CV27" s="35"/>
      <c r="CW27" s="35"/>
      <c r="CX27" s="35"/>
      <c r="CY27" s="35"/>
      <c r="CZ27" s="35"/>
      <c r="DA27" s="35"/>
      <c r="DB27" s="35"/>
      <c r="DC27" s="35"/>
      <c r="DD27" s="35"/>
      <c r="DE27" s="35"/>
      <c r="DF27" s="35"/>
    </row>
    <row r="28" spans="1:110" ht="18.75">
      <c r="A28" s="21"/>
      <c r="B28" s="36" t="s">
        <v>187</v>
      </c>
      <c r="C28" s="37" t="s">
        <v>188</v>
      </c>
      <c r="D28" s="38" t="s">
        <v>174</v>
      </c>
      <c r="E28" s="38">
        <f t="shared" ref="E28:AJ28" si="15">SUM(E29,E82,E148,E196,E200,E204)</f>
        <v>30</v>
      </c>
      <c r="F28" s="38">
        <f t="shared" si="15"/>
        <v>0</v>
      </c>
      <c r="G28" s="38">
        <f t="shared" si="15"/>
        <v>0</v>
      </c>
      <c r="H28" s="38">
        <f t="shared" si="15"/>
        <v>0</v>
      </c>
      <c r="I28" s="38">
        <f t="shared" si="15"/>
        <v>36</v>
      </c>
      <c r="J28" s="38">
        <f t="shared" si="15"/>
        <v>0</v>
      </c>
      <c r="K28" s="38">
        <f t="shared" si="15"/>
        <v>0</v>
      </c>
      <c r="L28" s="38">
        <f t="shared" si="15"/>
        <v>0</v>
      </c>
      <c r="M28" s="38">
        <f t="shared" si="15"/>
        <v>0</v>
      </c>
      <c r="N28" s="38">
        <f t="shared" si="15"/>
        <v>0</v>
      </c>
      <c r="O28" s="38">
        <f t="shared" si="15"/>
        <v>0</v>
      </c>
      <c r="P28" s="38">
        <f t="shared" si="15"/>
        <v>0</v>
      </c>
      <c r="Q28" s="38">
        <f t="shared" si="15"/>
        <v>30</v>
      </c>
      <c r="R28" s="38">
        <f t="shared" si="15"/>
        <v>0</v>
      </c>
      <c r="S28" s="38">
        <f t="shared" si="15"/>
        <v>0</v>
      </c>
      <c r="T28" s="38">
        <f t="shared" si="15"/>
        <v>0</v>
      </c>
      <c r="U28" s="38">
        <f t="shared" si="15"/>
        <v>0</v>
      </c>
      <c r="V28" s="38">
        <f t="shared" si="15"/>
        <v>0</v>
      </c>
      <c r="W28" s="38">
        <f t="shared" si="15"/>
        <v>2</v>
      </c>
      <c r="X28" s="38">
        <f t="shared" si="15"/>
        <v>0</v>
      </c>
      <c r="Y28" s="38">
        <f t="shared" si="15"/>
        <v>59.78</v>
      </c>
      <c r="Z28" s="38">
        <f t="shared" si="15"/>
        <v>0</v>
      </c>
      <c r="AA28" s="38">
        <f t="shared" si="15"/>
        <v>0</v>
      </c>
      <c r="AB28" s="38">
        <f t="shared" si="15"/>
        <v>0</v>
      </c>
      <c r="AC28" s="38">
        <f t="shared" si="15"/>
        <v>0</v>
      </c>
      <c r="AD28" s="38">
        <f t="shared" si="15"/>
        <v>0</v>
      </c>
      <c r="AE28" s="38">
        <f t="shared" si="15"/>
        <v>0</v>
      </c>
      <c r="AF28" s="38">
        <f t="shared" si="15"/>
        <v>0</v>
      </c>
      <c r="AG28" s="38">
        <f t="shared" si="15"/>
        <v>0</v>
      </c>
      <c r="AH28" s="38">
        <f t="shared" si="15"/>
        <v>0</v>
      </c>
      <c r="AI28" s="38">
        <f t="shared" si="15"/>
        <v>0</v>
      </c>
      <c r="AJ28" s="38">
        <f t="shared" si="15"/>
        <v>0</v>
      </c>
      <c r="AK28" s="38">
        <f t="shared" ref="AK28:BP28" si="16">SUM(AK29,AK82,AK148,AK196,AK200,AK204)</f>
        <v>1.675</v>
      </c>
      <c r="AL28" s="38">
        <f t="shared" si="16"/>
        <v>0</v>
      </c>
      <c r="AM28" s="38">
        <f t="shared" si="16"/>
        <v>0</v>
      </c>
      <c r="AN28" s="38">
        <f t="shared" si="16"/>
        <v>0</v>
      </c>
      <c r="AO28" s="38">
        <f t="shared" si="16"/>
        <v>0</v>
      </c>
      <c r="AP28" s="38">
        <f t="shared" si="16"/>
        <v>0</v>
      </c>
      <c r="AQ28" s="38">
        <f t="shared" si="16"/>
        <v>0</v>
      </c>
      <c r="AR28" s="38">
        <f t="shared" si="16"/>
        <v>0</v>
      </c>
      <c r="AS28" s="38">
        <f t="shared" si="16"/>
        <v>0</v>
      </c>
      <c r="AT28" s="38">
        <f t="shared" si="16"/>
        <v>0</v>
      </c>
      <c r="AU28" s="38">
        <f t="shared" si="16"/>
        <v>0</v>
      </c>
      <c r="AV28" s="38">
        <f t="shared" si="16"/>
        <v>0</v>
      </c>
      <c r="AW28" s="38">
        <f t="shared" si="16"/>
        <v>262</v>
      </c>
      <c r="AX28" s="38">
        <f t="shared" si="16"/>
        <v>0</v>
      </c>
      <c r="AY28" s="38">
        <f t="shared" si="16"/>
        <v>0</v>
      </c>
      <c r="AZ28" s="38">
        <f t="shared" si="16"/>
        <v>0</v>
      </c>
      <c r="BA28" s="38">
        <f t="shared" si="16"/>
        <v>0</v>
      </c>
      <c r="BB28" s="38">
        <f t="shared" si="16"/>
        <v>0</v>
      </c>
      <c r="BC28" s="38">
        <f t="shared" si="16"/>
        <v>0</v>
      </c>
      <c r="BD28" s="38">
        <f t="shared" si="16"/>
        <v>0</v>
      </c>
      <c r="BE28" s="38">
        <f t="shared" si="16"/>
        <v>0</v>
      </c>
      <c r="BF28" s="38">
        <f t="shared" si="16"/>
        <v>0</v>
      </c>
      <c r="BG28" s="38">
        <f t="shared" si="16"/>
        <v>6.6</v>
      </c>
      <c r="BH28" s="38">
        <f t="shared" si="16"/>
        <v>0</v>
      </c>
      <c r="BI28" s="38">
        <f t="shared" si="16"/>
        <v>0</v>
      </c>
      <c r="BJ28" s="38">
        <f t="shared" si="16"/>
        <v>0</v>
      </c>
      <c r="BK28" s="38">
        <f t="shared" si="16"/>
        <v>0</v>
      </c>
      <c r="BL28" s="38">
        <f t="shared" si="16"/>
        <v>0</v>
      </c>
      <c r="BM28" s="38">
        <f t="shared" si="16"/>
        <v>0</v>
      </c>
      <c r="BN28" s="38">
        <f t="shared" si="16"/>
        <v>0</v>
      </c>
      <c r="BO28" s="38">
        <f t="shared" si="16"/>
        <v>0</v>
      </c>
      <c r="BP28" s="38">
        <f t="shared" si="16"/>
        <v>0</v>
      </c>
      <c r="BQ28" s="38">
        <f t="shared" ref="BQ28:CV28" si="17">SUM(BQ29,BQ82,BQ148,BQ196,BQ200,BQ204)</f>
        <v>1</v>
      </c>
      <c r="BR28" s="38">
        <f t="shared" si="17"/>
        <v>0</v>
      </c>
      <c r="BS28" s="38">
        <f t="shared" si="17"/>
        <v>11</v>
      </c>
      <c r="BT28" s="38">
        <f t="shared" si="17"/>
        <v>0</v>
      </c>
      <c r="BU28" s="38">
        <f t="shared" si="17"/>
        <v>8</v>
      </c>
      <c r="BV28" s="38">
        <f t="shared" si="17"/>
        <v>0</v>
      </c>
      <c r="BW28" s="38">
        <f t="shared" si="17"/>
        <v>24</v>
      </c>
      <c r="BX28" s="38">
        <f t="shared" si="17"/>
        <v>0</v>
      </c>
      <c r="BY28" s="38">
        <f t="shared" si="17"/>
        <v>0</v>
      </c>
      <c r="BZ28" s="38">
        <f t="shared" si="17"/>
        <v>0</v>
      </c>
      <c r="CA28" s="38">
        <f t="shared" si="17"/>
        <v>0</v>
      </c>
      <c r="CB28" s="38">
        <f t="shared" si="17"/>
        <v>0</v>
      </c>
      <c r="CC28" s="38">
        <f t="shared" si="17"/>
        <v>75</v>
      </c>
      <c r="CD28" s="38">
        <f t="shared" si="17"/>
        <v>0</v>
      </c>
      <c r="CE28" s="38">
        <f t="shared" si="17"/>
        <v>0</v>
      </c>
      <c r="CF28" s="38">
        <f t="shared" si="17"/>
        <v>0</v>
      </c>
      <c r="CG28" s="38">
        <f t="shared" si="17"/>
        <v>0</v>
      </c>
      <c r="CH28" s="38">
        <f t="shared" si="17"/>
        <v>0</v>
      </c>
      <c r="CI28" s="38">
        <f t="shared" si="17"/>
        <v>0</v>
      </c>
      <c r="CJ28" s="38">
        <f t="shared" si="17"/>
        <v>0</v>
      </c>
      <c r="CK28" s="38">
        <f t="shared" si="17"/>
        <v>0</v>
      </c>
      <c r="CL28" s="38">
        <f t="shared" si="17"/>
        <v>0</v>
      </c>
      <c r="CM28" s="38">
        <f t="shared" si="17"/>
        <v>0</v>
      </c>
      <c r="CN28" s="38">
        <f t="shared" si="17"/>
        <v>0</v>
      </c>
      <c r="CO28" s="38">
        <f t="shared" si="17"/>
        <v>0</v>
      </c>
      <c r="CP28" s="38">
        <f t="shared" si="17"/>
        <v>0</v>
      </c>
      <c r="CQ28" s="38">
        <f t="shared" si="17"/>
        <v>0</v>
      </c>
      <c r="CR28" s="38">
        <f t="shared" si="17"/>
        <v>0</v>
      </c>
      <c r="CS28" s="38">
        <f t="shared" si="17"/>
        <v>0</v>
      </c>
      <c r="CT28" s="38">
        <f t="shared" si="17"/>
        <v>0</v>
      </c>
      <c r="CU28" s="38">
        <f t="shared" si="17"/>
        <v>1603.0759915617921</v>
      </c>
      <c r="CV28" s="38">
        <f t="shared" si="17"/>
        <v>0</v>
      </c>
      <c r="CW28" s="38">
        <f t="shared" ref="CW28:DF28" si="18">SUM(CW29,CW82,CW148,CW196,CW200,CW204)</f>
        <v>0</v>
      </c>
      <c r="CX28" s="38">
        <f t="shared" si="18"/>
        <v>0</v>
      </c>
      <c r="CY28" s="38">
        <f t="shared" si="18"/>
        <v>0</v>
      </c>
      <c r="CZ28" s="38">
        <f t="shared" si="18"/>
        <v>0</v>
      </c>
      <c r="DA28" s="38">
        <f t="shared" si="18"/>
        <v>0</v>
      </c>
      <c r="DB28" s="38">
        <f t="shared" si="18"/>
        <v>0</v>
      </c>
      <c r="DC28" s="38">
        <f t="shared" si="18"/>
        <v>0</v>
      </c>
      <c r="DD28" s="38">
        <f t="shared" si="18"/>
        <v>0</v>
      </c>
      <c r="DE28" s="38">
        <f t="shared" si="18"/>
        <v>0</v>
      </c>
      <c r="DF28" s="38">
        <f t="shared" si="18"/>
        <v>0</v>
      </c>
    </row>
    <row r="29" spans="1:110" ht="37.5">
      <c r="A29" s="21"/>
      <c r="B29" s="25" t="s">
        <v>189</v>
      </c>
      <c r="C29" s="26" t="s">
        <v>190</v>
      </c>
      <c r="D29" s="27" t="s">
        <v>174</v>
      </c>
      <c r="E29" s="27">
        <f t="shared" ref="E29:AJ29" si="19">SUM(E30,E37,E46,E73)</f>
        <v>0</v>
      </c>
      <c r="F29" s="27">
        <f t="shared" si="19"/>
        <v>0</v>
      </c>
      <c r="G29" s="27">
        <f t="shared" si="19"/>
        <v>0</v>
      </c>
      <c r="H29" s="27">
        <f t="shared" si="19"/>
        <v>0</v>
      </c>
      <c r="I29" s="27">
        <f t="shared" si="19"/>
        <v>0</v>
      </c>
      <c r="J29" s="27">
        <f t="shared" si="19"/>
        <v>0</v>
      </c>
      <c r="K29" s="27">
        <f t="shared" si="19"/>
        <v>0</v>
      </c>
      <c r="L29" s="27">
        <f t="shared" si="19"/>
        <v>0</v>
      </c>
      <c r="M29" s="27">
        <f t="shared" si="19"/>
        <v>0</v>
      </c>
      <c r="N29" s="27">
        <f t="shared" si="19"/>
        <v>0</v>
      </c>
      <c r="O29" s="27">
        <f t="shared" si="19"/>
        <v>0</v>
      </c>
      <c r="P29" s="27">
        <f t="shared" si="19"/>
        <v>0</v>
      </c>
      <c r="Q29" s="27">
        <f t="shared" si="19"/>
        <v>30</v>
      </c>
      <c r="R29" s="27">
        <f t="shared" si="19"/>
        <v>0</v>
      </c>
      <c r="S29" s="27">
        <f t="shared" si="19"/>
        <v>0</v>
      </c>
      <c r="T29" s="27">
        <f t="shared" si="19"/>
        <v>0</v>
      </c>
      <c r="U29" s="27">
        <f t="shared" si="19"/>
        <v>0</v>
      </c>
      <c r="V29" s="27">
        <f t="shared" si="19"/>
        <v>0</v>
      </c>
      <c r="W29" s="27">
        <f t="shared" si="19"/>
        <v>0</v>
      </c>
      <c r="X29" s="27">
        <f t="shared" si="19"/>
        <v>0</v>
      </c>
      <c r="Y29" s="27">
        <f t="shared" si="19"/>
        <v>0</v>
      </c>
      <c r="Z29" s="27">
        <f t="shared" si="19"/>
        <v>0</v>
      </c>
      <c r="AA29" s="27">
        <f t="shared" si="19"/>
        <v>0</v>
      </c>
      <c r="AB29" s="27">
        <f t="shared" si="19"/>
        <v>0</v>
      </c>
      <c r="AC29" s="27">
        <f t="shared" si="19"/>
        <v>0</v>
      </c>
      <c r="AD29" s="27">
        <f t="shared" si="19"/>
        <v>0</v>
      </c>
      <c r="AE29" s="27">
        <f t="shared" si="19"/>
        <v>0</v>
      </c>
      <c r="AF29" s="27">
        <f t="shared" si="19"/>
        <v>0</v>
      </c>
      <c r="AG29" s="27">
        <f t="shared" si="19"/>
        <v>0</v>
      </c>
      <c r="AH29" s="27">
        <f t="shared" si="19"/>
        <v>0</v>
      </c>
      <c r="AI29" s="27">
        <f t="shared" si="19"/>
        <v>0</v>
      </c>
      <c r="AJ29" s="27">
        <f t="shared" si="19"/>
        <v>0</v>
      </c>
      <c r="AK29" s="27">
        <f t="shared" ref="AK29:BP29" si="20">SUM(AK30,AK37,AK46,AK73)</f>
        <v>1.675</v>
      </c>
      <c r="AL29" s="27">
        <f t="shared" si="20"/>
        <v>0</v>
      </c>
      <c r="AM29" s="27">
        <f t="shared" si="20"/>
        <v>0</v>
      </c>
      <c r="AN29" s="27">
        <f t="shared" si="20"/>
        <v>0</v>
      </c>
      <c r="AO29" s="27">
        <f t="shared" si="20"/>
        <v>0</v>
      </c>
      <c r="AP29" s="27">
        <f t="shared" si="20"/>
        <v>0</v>
      </c>
      <c r="AQ29" s="27">
        <f t="shared" si="20"/>
        <v>0</v>
      </c>
      <c r="AR29" s="27">
        <f t="shared" si="20"/>
        <v>0</v>
      </c>
      <c r="AS29" s="27">
        <f t="shared" si="20"/>
        <v>0</v>
      </c>
      <c r="AT29" s="27">
        <f t="shared" si="20"/>
        <v>0</v>
      </c>
      <c r="AU29" s="27">
        <f t="shared" si="20"/>
        <v>0</v>
      </c>
      <c r="AV29" s="27">
        <f t="shared" si="20"/>
        <v>0</v>
      </c>
      <c r="AW29" s="27">
        <f t="shared" si="20"/>
        <v>82</v>
      </c>
      <c r="AX29" s="27">
        <f t="shared" si="20"/>
        <v>0</v>
      </c>
      <c r="AY29" s="27">
        <f t="shared" si="20"/>
        <v>0</v>
      </c>
      <c r="AZ29" s="27">
        <f t="shared" si="20"/>
        <v>0</v>
      </c>
      <c r="BA29" s="27">
        <f t="shared" si="20"/>
        <v>0</v>
      </c>
      <c r="BB29" s="27">
        <f t="shared" si="20"/>
        <v>0</v>
      </c>
      <c r="BC29" s="27">
        <f t="shared" si="20"/>
        <v>0</v>
      </c>
      <c r="BD29" s="27">
        <f t="shared" si="20"/>
        <v>0</v>
      </c>
      <c r="BE29" s="27">
        <f t="shared" si="20"/>
        <v>0</v>
      </c>
      <c r="BF29" s="27">
        <f t="shared" si="20"/>
        <v>0</v>
      </c>
      <c r="BG29" s="27">
        <f t="shared" si="20"/>
        <v>0</v>
      </c>
      <c r="BH29" s="27">
        <f t="shared" si="20"/>
        <v>0</v>
      </c>
      <c r="BI29" s="27">
        <f t="shared" si="20"/>
        <v>0</v>
      </c>
      <c r="BJ29" s="27">
        <f t="shared" si="20"/>
        <v>0</v>
      </c>
      <c r="BK29" s="27">
        <f t="shared" si="20"/>
        <v>0</v>
      </c>
      <c r="BL29" s="27">
        <f t="shared" si="20"/>
        <v>0</v>
      </c>
      <c r="BM29" s="27">
        <f t="shared" si="20"/>
        <v>0</v>
      </c>
      <c r="BN29" s="27">
        <f t="shared" si="20"/>
        <v>0</v>
      </c>
      <c r="BO29" s="27">
        <f t="shared" si="20"/>
        <v>0</v>
      </c>
      <c r="BP29" s="27">
        <f t="shared" si="20"/>
        <v>0</v>
      </c>
      <c r="BQ29" s="27">
        <f t="shared" ref="BQ29:CV29" si="21">SUM(BQ30,BQ37,BQ46,BQ73)</f>
        <v>0</v>
      </c>
      <c r="BR29" s="27">
        <f t="shared" si="21"/>
        <v>0</v>
      </c>
      <c r="BS29" s="27">
        <f t="shared" si="21"/>
        <v>0</v>
      </c>
      <c r="BT29" s="27">
        <f t="shared" si="21"/>
        <v>0</v>
      </c>
      <c r="BU29" s="27">
        <f t="shared" si="21"/>
        <v>0</v>
      </c>
      <c r="BV29" s="27">
        <f t="shared" si="21"/>
        <v>0</v>
      </c>
      <c r="BW29" s="27">
        <f t="shared" si="21"/>
        <v>0</v>
      </c>
      <c r="BX29" s="27">
        <f t="shared" si="21"/>
        <v>0</v>
      </c>
      <c r="BY29" s="27">
        <f t="shared" si="21"/>
        <v>0</v>
      </c>
      <c r="BZ29" s="27">
        <f t="shared" si="21"/>
        <v>0</v>
      </c>
      <c r="CA29" s="27">
        <f t="shared" si="21"/>
        <v>0</v>
      </c>
      <c r="CB29" s="27">
        <f t="shared" si="21"/>
        <v>0</v>
      </c>
      <c r="CC29" s="27">
        <f t="shared" si="21"/>
        <v>0</v>
      </c>
      <c r="CD29" s="27">
        <f t="shared" si="21"/>
        <v>0</v>
      </c>
      <c r="CE29" s="27">
        <f t="shared" si="21"/>
        <v>0</v>
      </c>
      <c r="CF29" s="27">
        <f t="shared" si="21"/>
        <v>0</v>
      </c>
      <c r="CG29" s="27">
        <f t="shared" si="21"/>
        <v>0</v>
      </c>
      <c r="CH29" s="27">
        <f t="shared" si="21"/>
        <v>0</v>
      </c>
      <c r="CI29" s="27">
        <f t="shared" si="21"/>
        <v>0</v>
      </c>
      <c r="CJ29" s="27">
        <f t="shared" si="21"/>
        <v>0</v>
      </c>
      <c r="CK29" s="27">
        <f t="shared" si="21"/>
        <v>0</v>
      </c>
      <c r="CL29" s="27">
        <f t="shared" si="21"/>
        <v>0</v>
      </c>
      <c r="CM29" s="27">
        <f t="shared" si="21"/>
        <v>0</v>
      </c>
      <c r="CN29" s="27">
        <f t="shared" si="21"/>
        <v>0</v>
      </c>
      <c r="CO29" s="27">
        <f t="shared" si="21"/>
        <v>0</v>
      </c>
      <c r="CP29" s="27">
        <f t="shared" si="21"/>
        <v>0</v>
      </c>
      <c r="CQ29" s="27">
        <f t="shared" si="21"/>
        <v>0</v>
      </c>
      <c r="CR29" s="27">
        <f t="shared" si="21"/>
        <v>0</v>
      </c>
      <c r="CS29" s="27">
        <f t="shared" si="21"/>
        <v>0</v>
      </c>
      <c r="CT29" s="27">
        <f t="shared" si="21"/>
        <v>0</v>
      </c>
      <c r="CU29" s="27">
        <f t="shared" si="21"/>
        <v>0</v>
      </c>
      <c r="CV29" s="27">
        <f t="shared" si="21"/>
        <v>0</v>
      </c>
      <c r="CW29" s="27">
        <f t="shared" ref="CW29:DF29" si="22">SUM(CW30,CW37,CW46,CW73)</f>
        <v>0</v>
      </c>
      <c r="CX29" s="27">
        <f t="shared" si="22"/>
        <v>0</v>
      </c>
      <c r="CY29" s="27">
        <f t="shared" si="22"/>
        <v>0</v>
      </c>
      <c r="CZ29" s="27">
        <f t="shared" si="22"/>
        <v>0</v>
      </c>
      <c r="DA29" s="27">
        <f t="shared" si="22"/>
        <v>0</v>
      </c>
      <c r="DB29" s="27">
        <f t="shared" si="22"/>
        <v>0</v>
      </c>
      <c r="DC29" s="27">
        <f t="shared" si="22"/>
        <v>0</v>
      </c>
      <c r="DD29" s="27">
        <f t="shared" si="22"/>
        <v>0</v>
      </c>
      <c r="DE29" s="27">
        <f t="shared" si="22"/>
        <v>0</v>
      </c>
      <c r="DF29" s="27">
        <f t="shared" si="22"/>
        <v>0</v>
      </c>
    </row>
    <row r="30" spans="1:110" ht="56.25">
      <c r="A30" s="21"/>
      <c r="B30" s="39" t="s">
        <v>191</v>
      </c>
      <c r="C30" s="40" t="s">
        <v>192</v>
      </c>
      <c r="D30" s="41" t="s">
        <v>174</v>
      </c>
      <c r="E30" s="41">
        <v>0</v>
      </c>
      <c r="F30" s="41">
        <v>0</v>
      </c>
      <c r="G30" s="41">
        <v>0</v>
      </c>
      <c r="H30" s="41">
        <v>0</v>
      </c>
      <c r="I30" s="41">
        <v>0</v>
      </c>
      <c r="J30" s="41">
        <v>0</v>
      </c>
      <c r="K30" s="41">
        <v>0</v>
      </c>
      <c r="L30" s="41">
        <v>0</v>
      </c>
      <c r="M30" s="41">
        <v>0</v>
      </c>
      <c r="N30" s="41">
        <v>0</v>
      </c>
      <c r="O30" s="41">
        <v>0</v>
      </c>
      <c r="P30" s="41">
        <v>0</v>
      </c>
      <c r="Q30" s="41">
        <v>0</v>
      </c>
      <c r="R30" s="41">
        <v>0</v>
      </c>
      <c r="S30" s="41">
        <v>0</v>
      </c>
      <c r="T30" s="41">
        <v>0</v>
      </c>
      <c r="U30" s="41">
        <v>0</v>
      </c>
      <c r="V30" s="41">
        <v>0</v>
      </c>
      <c r="W30" s="41">
        <v>0</v>
      </c>
      <c r="X30" s="41">
        <v>0</v>
      </c>
      <c r="Y30" s="41">
        <v>0</v>
      </c>
      <c r="Z30" s="41">
        <v>0</v>
      </c>
      <c r="AA30" s="41">
        <v>0</v>
      </c>
      <c r="AB30" s="41">
        <v>0</v>
      </c>
      <c r="AC30" s="41">
        <v>0</v>
      </c>
      <c r="AD30" s="41">
        <v>0</v>
      </c>
      <c r="AE30" s="41">
        <v>0</v>
      </c>
      <c r="AF30" s="41">
        <v>0</v>
      </c>
      <c r="AG30" s="41">
        <v>0</v>
      </c>
      <c r="AH30" s="41">
        <v>0</v>
      </c>
      <c r="AI30" s="41">
        <v>0</v>
      </c>
      <c r="AJ30" s="41">
        <v>0</v>
      </c>
      <c r="AK30" s="41">
        <v>0</v>
      </c>
      <c r="AL30" s="41">
        <v>0</v>
      </c>
      <c r="AM30" s="41">
        <v>0</v>
      </c>
      <c r="AN30" s="41">
        <v>0</v>
      </c>
      <c r="AO30" s="41">
        <v>0</v>
      </c>
      <c r="AP30" s="41">
        <v>0</v>
      </c>
      <c r="AQ30" s="41">
        <v>0</v>
      </c>
      <c r="AR30" s="41">
        <v>0</v>
      </c>
      <c r="AS30" s="41">
        <v>0</v>
      </c>
      <c r="AT30" s="41">
        <v>0</v>
      </c>
      <c r="AU30" s="41">
        <v>0</v>
      </c>
      <c r="AV30" s="41">
        <v>0</v>
      </c>
      <c r="AW30" s="41">
        <v>0</v>
      </c>
      <c r="AX30" s="41">
        <v>0</v>
      </c>
      <c r="AY30" s="41">
        <v>0</v>
      </c>
      <c r="AZ30" s="41">
        <v>0</v>
      </c>
      <c r="BA30" s="41">
        <v>0</v>
      </c>
      <c r="BB30" s="41">
        <v>0</v>
      </c>
      <c r="BC30" s="41">
        <v>0</v>
      </c>
      <c r="BD30" s="41">
        <v>0</v>
      </c>
      <c r="BE30" s="41">
        <v>0</v>
      </c>
      <c r="BF30" s="41">
        <v>0</v>
      </c>
      <c r="BG30" s="41">
        <v>0</v>
      </c>
      <c r="BH30" s="41">
        <v>0</v>
      </c>
      <c r="BI30" s="41">
        <v>0</v>
      </c>
      <c r="BJ30" s="41">
        <v>0</v>
      </c>
      <c r="BK30" s="41">
        <v>0</v>
      </c>
      <c r="BL30" s="41">
        <v>0</v>
      </c>
      <c r="BM30" s="41">
        <v>0</v>
      </c>
      <c r="BN30" s="41">
        <v>0</v>
      </c>
      <c r="BO30" s="41">
        <v>0</v>
      </c>
      <c r="BP30" s="41">
        <v>0</v>
      </c>
      <c r="BQ30" s="41">
        <v>0</v>
      </c>
      <c r="BR30" s="41">
        <v>0</v>
      </c>
      <c r="BS30" s="41">
        <v>0</v>
      </c>
      <c r="BT30" s="41">
        <v>0</v>
      </c>
      <c r="BU30" s="41">
        <v>0</v>
      </c>
      <c r="BV30" s="41">
        <v>0</v>
      </c>
      <c r="BW30" s="41">
        <v>0</v>
      </c>
      <c r="BX30" s="41">
        <v>0</v>
      </c>
      <c r="BY30" s="41">
        <v>0</v>
      </c>
      <c r="BZ30" s="41">
        <v>0</v>
      </c>
      <c r="CA30" s="41">
        <v>0</v>
      </c>
      <c r="CB30" s="41">
        <v>0</v>
      </c>
      <c r="CC30" s="41">
        <v>0</v>
      </c>
      <c r="CD30" s="41">
        <v>0</v>
      </c>
      <c r="CE30" s="41">
        <v>0</v>
      </c>
      <c r="CF30" s="41">
        <v>0</v>
      </c>
      <c r="CG30" s="41">
        <v>0</v>
      </c>
      <c r="CH30" s="41">
        <v>0</v>
      </c>
      <c r="CI30" s="41" t="s">
        <v>193</v>
      </c>
      <c r="CJ30" s="41" t="s">
        <v>193</v>
      </c>
      <c r="CK30" s="41">
        <v>0</v>
      </c>
      <c r="CL30" s="41">
        <v>0</v>
      </c>
      <c r="CM30" s="41">
        <v>0</v>
      </c>
      <c r="CN30" s="41">
        <v>0</v>
      </c>
      <c r="CO30" s="41" t="s">
        <v>193</v>
      </c>
      <c r="CP30" s="41" t="s">
        <v>193</v>
      </c>
      <c r="CQ30" s="41">
        <v>0</v>
      </c>
      <c r="CR30" s="41">
        <v>0</v>
      </c>
      <c r="CS30" s="41">
        <v>0</v>
      </c>
      <c r="CT30" s="41">
        <v>0</v>
      </c>
      <c r="CU30" s="41">
        <v>0</v>
      </c>
      <c r="CV30" s="41">
        <v>0</v>
      </c>
      <c r="CW30" s="41">
        <v>0</v>
      </c>
      <c r="CX30" s="41">
        <v>0</v>
      </c>
      <c r="CY30" s="41">
        <v>0</v>
      </c>
      <c r="CZ30" s="41">
        <v>0</v>
      </c>
      <c r="DA30" s="41">
        <v>0</v>
      </c>
      <c r="DB30" s="41">
        <v>0</v>
      </c>
      <c r="DC30" s="41">
        <v>0</v>
      </c>
      <c r="DD30" s="41">
        <v>0</v>
      </c>
      <c r="DE30" s="41">
        <v>0</v>
      </c>
      <c r="DF30" s="41">
        <v>0</v>
      </c>
    </row>
    <row r="31" spans="1:110" ht="75">
      <c r="A31" s="21"/>
      <c r="B31" s="33" t="s">
        <v>194</v>
      </c>
      <c r="C31" s="34" t="s">
        <v>195</v>
      </c>
      <c r="D31" s="35" t="s">
        <v>174</v>
      </c>
      <c r="E31" s="35">
        <v>0</v>
      </c>
      <c r="F31" s="35">
        <v>0</v>
      </c>
      <c r="G31" s="35">
        <v>0</v>
      </c>
      <c r="H31" s="35">
        <v>0</v>
      </c>
      <c r="I31" s="35">
        <v>0</v>
      </c>
      <c r="J31" s="35">
        <v>0</v>
      </c>
      <c r="K31" s="35">
        <v>0</v>
      </c>
      <c r="L31" s="35">
        <v>0</v>
      </c>
      <c r="M31" s="35">
        <v>0</v>
      </c>
      <c r="N31" s="35">
        <v>0</v>
      </c>
      <c r="O31" s="35">
        <v>0</v>
      </c>
      <c r="P31" s="35">
        <v>0</v>
      </c>
      <c r="Q31" s="35">
        <v>0</v>
      </c>
      <c r="R31" s="35">
        <v>0</v>
      </c>
      <c r="S31" s="35">
        <v>0</v>
      </c>
      <c r="T31" s="35">
        <v>0</v>
      </c>
      <c r="U31" s="35">
        <v>0</v>
      </c>
      <c r="V31" s="35">
        <v>0</v>
      </c>
      <c r="W31" s="35">
        <v>0</v>
      </c>
      <c r="X31" s="35">
        <v>0</v>
      </c>
      <c r="Y31" s="35">
        <v>0</v>
      </c>
      <c r="Z31" s="35">
        <v>0</v>
      </c>
      <c r="AA31" s="35">
        <v>0</v>
      </c>
      <c r="AB31" s="35">
        <v>0</v>
      </c>
      <c r="AC31" s="35">
        <v>0</v>
      </c>
      <c r="AD31" s="35">
        <v>0</v>
      </c>
      <c r="AE31" s="35">
        <v>0</v>
      </c>
      <c r="AF31" s="35">
        <v>0</v>
      </c>
      <c r="AG31" s="35">
        <v>0</v>
      </c>
      <c r="AH31" s="35">
        <v>0</v>
      </c>
      <c r="AI31" s="35">
        <v>0</v>
      </c>
      <c r="AJ31" s="35">
        <v>0</v>
      </c>
      <c r="AK31" s="35">
        <v>0</v>
      </c>
      <c r="AL31" s="35">
        <v>0</v>
      </c>
      <c r="AM31" s="35">
        <v>0</v>
      </c>
      <c r="AN31" s="35">
        <v>0</v>
      </c>
      <c r="AO31" s="35">
        <v>0</v>
      </c>
      <c r="AP31" s="35">
        <v>0</v>
      </c>
      <c r="AQ31" s="35">
        <v>0</v>
      </c>
      <c r="AR31" s="35">
        <v>0</v>
      </c>
      <c r="AS31" s="35">
        <v>0</v>
      </c>
      <c r="AT31" s="35">
        <v>0</v>
      </c>
      <c r="AU31" s="35">
        <v>0</v>
      </c>
      <c r="AV31" s="35">
        <v>0</v>
      </c>
      <c r="AW31" s="35">
        <v>0</v>
      </c>
      <c r="AX31" s="35">
        <v>0</v>
      </c>
      <c r="AY31" s="35">
        <v>0</v>
      </c>
      <c r="AZ31" s="35">
        <v>0</v>
      </c>
      <c r="BA31" s="35">
        <v>0</v>
      </c>
      <c r="BB31" s="35">
        <v>0</v>
      </c>
      <c r="BC31" s="35">
        <v>0</v>
      </c>
      <c r="BD31" s="35">
        <v>0</v>
      </c>
      <c r="BE31" s="35">
        <v>0</v>
      </c>
      <c r="BF31" s="35">
        <v>0</v>
      </c>
      <c r="BG31" s="35">
        <v>0</v>
      </c>
      <c r="BH31" s="35">
        <v>0</v>
      </c>
      <c r="BI31" s="35">
        <v>0</v>
      </c>
      <c r="BJ31" s="35">
        <v>0</v>
      </c>
      <c r="BK31" s="35">
        <v>0</v>
      </c>
      <c r="BL31" s="35">
        <v>0</v>
      </c>
      <c r="BM31" s="35">
        <v>0</v>
      </c>
      <c r="BN31" s="35">
        <v>0</v>
      </c>
      <c r="BO31" s="35">
        <v>0</v>
      </c>
      <c r="BP31" s="35">
        <v>0</v>
      </c>
      <c r="BQ31" s="35">
        <v>0</v>
      </c>
      <c r="BR31" s="35">
        <v>0</v>
      </c>
      <c r="BS31" s="35">
        <v>0</v>
      </c>
      <c r="BT31" s="35">
        <v>0</v>
      </c>
      <c r="BU31" s="35">
        <v>0</v>
      </c>
      <c r="BV31" s="35">
        <v>0</v>
      </c>
      <c r="BW31" s="35">
        <v>0</v>
      </c>
      <c r="BX31" s="35">
        <v>0</v>
      </c>
      <c r="BY31" s="35">
        <v>0</v>
      </c>
      <c r="BZ31" s="35">
        <v>0</v>
      </c>
      <c r="CA31" s="35">
        <v>0</v>
      </c>
      <c r="CB31" s="35">
        <v>0</v>
      </c>
      <c r="CC31" s="35">
        <v>0</v>
      </c>
      <c r="CD31" s="35">
        <v>0</v>
      </c>
      <c r="CE31" s="35">
        <v>0</v>
      </c>
      <c r="CF31" s="35">
        <v>0</v>
      </c>
      <c r="CG31" s="35">
        <v>0</v>
      </c>
      <c r="CH31" s="35">
        <v>0</v>
      </c>
      <c r="CI31" s="35" t="s">
        <v>193</v>
      </c>
      <c r="CJ31" s="35" t="s">
        <v>193</v>
      </c>
      <c r="CK31" s="35">
        <v>0</v>
      </c>
      <c r="CL31" s="35">
        <v>0</v>
      </c>
      <c r="CM31" s="35">
        <v>0</v>
      </c>
      <c r="CN31" s="35">
        <v>0</v>
      </c>
      <c r="CO31" s="35" t="s">
        <v>193</v>
      </c>
      <c r="CP31" s="35" t="s">
        <v>193</v>
      </c>
      <c r="CQ31" s="35">
        <v>0</v>
      </c>
      <c r="CR31" s="35">
        <v>0</v>
      </c>
      <c r="CS31" s="35">
        <v>0</v>
      </c>
      <c r="CT31" s="35">
        <v>0</v>
      </c>
      <c r="CU31" s="35">
        <v>0</v>
      </c>
      <c r="CV31" s="35">
        <v>0</v>
      </c>
      <c r="CW31" s="35">
        <v>0</v>
      </c>
      <c r="CX31" s="35">
        <v>0</v>
      </c>
      <c r="CY31" s="35">
        <v>0</v>
      </c>
      <c r="CZ31" s="35">
        <v>0</v>
      </c>
      <c r="DA31" s="35">
        <v>0</v>
      </c>
      <c r="DB31" s="35">
        <v>0</v>
      </c>
      <c r="DC31" s="35">
        <v>0</v>
      </c>
      <c r="DD31" s="35">
        <v>0</v>
      </c>
      <c r="DE31" s="35">
        <v>0</v>
      </c>
      <c r="DF31" s="35">
        <v>0</v>
      </c>
    </row>
    <row r="32" spans="1:110" ht="75">
      <c r="A32" s="21"/>
      <c r="B32" s="33" t="s">
        <v>196</v>
      </c>
      <c r="C32" s="34" t="s">
        <v>197</v>
      </c>
      <c r="D32" s="35" t="s">
        <v>174</v>
      </c>
      <c r="E32" s="35">
        <v>0</v>
      </c>
      <c r="F32" s="35">
        <v>0</v>
      </c>
      <c r="G32" s="35">
        <v>0</v>
      </c>
      <c r="H32" s="35">
        <v>0</v>
      </c>
      <c r="I32" s="35">
        <v>0</v>
      </c>
      <c r="J32" s="35">
        <v>0</v>
      </c>
      <c r="K32" s="35">
        <v>0</v>
      </c>
      <c r="L32" s="35">
        <v>0</v>
      </c>
      <c r="M32" s="35">
        <v>0</v>
      </c>
      <c r="N32" s="35">
        <v>0</v>
      </c>
      <c r="O32" s="35">
        <v>0</v>
      </c>
      <c r="P32" s="35">
        <v>0</v>
      </c>
      <c r="Q32" s="35">
        <v>0</v>
      </c>
      <c r="R32" s="35">
        <v>0</v>
      </c>
      <c r="S32" s="35">
        <v>0</v>
      </c>
      <c r="T32" s="35">
        <v>0</v>
      </c>
      <c r="U32" s="35">
        <v>0</v>
      </c>
      <c r="V32" s="35">
        <v>0</v>
      </c>
      <c r="W32" s="35">
        <v>0</v>
      </c>
      <c r="X32" s="35">
        <v>0</v>
      </c>
      <c r="Y32" s="35">
        <v>0</v>
      </c>
      <c r="Z32" s="35">
        <v>0</v>
      </c>
      <c r="AA32" s="35">
        <v>0</v>
      </c>
      <c r="AB32" s="35">
        <v>0</v>
      </c>
      <c r="AC32" s="35">
        <v>0</v>
      </c>
      <c r="AD32" s="35">
        <v>0</v>
      </c>
      <c r="AE32" s="35">
        <v>0</v>
      </c>
      <c r="AF32" s="35">
        <v>0</v>
      </c>
      <c r="AG32" s="35">
        <v>0</v>
      </c>
      <c r="AH32" s="35">
        <v>0</v>
      </c>
      <c r="AI32" s="35">
        <v>0</v>
      </c>
      <c r="AJ32" s="35">
        <v>0</v>
      </c>
      <c r="AK32" s="35">
        <v>0</v>
      </c>
      <c r="AL32" s="35">
        <v>0</v>
      </c>
      <c r="AM32" s="35">
        <v>0</v>
      </c>
      <c r="AN32" s="35">
        <v>0</v>
      </c>
      <c r="AO32" s="35">
        <v>0</v>
      </c>
      <c r="AP32" s="35">
        <v>0</v>
      </c>
      <c r="AQ32" s="35">
        <v>0</v>
      </c>
      <c r="AR32" s="35">
        <v>0</v>
      </c>
      <c r="AS32" s="35">
        <v>0</v>
      </c>
      <c r="AT32" s="35">
        <v>0</v>
      </c>
      <c r="AU32" s="35">
        <v>0</v>
      </c>
      <c r="AV32" s="35">
        <v>0</v>
      </c>
      <c r="AW32" s="35">
        <v>0</v>
      </c>
      <c r="AX32" s="35">
        <v>0</v>
      </c>
      <c r="AY32" s="35">
        <v>0</v>
      </c>
      <c r="AZ32" s="35">
        <v>0</v>
      </c>
      <c r="BA32" s="35">
        <v>0</v>
      </c>
      <c r="BB32" s="35">
        <v>0</v>
      </c>
      <c r="BC32" s="35">
        <v>0</v>
      </c>
      <c r="BD32" s="35">
        <v>0</v>
      </c>
      <c r="BE32" s="35">
        <v>0</v>
      </c>
      <c r="BF32" s="35">
        <v>0</v>
      </c>
      <c r="BG32" s="35">
        <v>0</v>
      </c>
      <c r="BH32" s="35">
        <v>0</v>
      </c>
      <c r="BI32" s="35">
        <v>0</v>
      </c>
      <c r="BJ32" s="35">
        <v>0</v>
      </c>
      <c r="BK32" s="35">
        <v>0</v>
      </c>
      <c r="BL32" s="35">
        <v>0</v>
      </c>
      <c r="BM32" s="35">
        <v>0</v>
      </c>
      <c r="BN32" s="35">
        <v>0</v>
      </c>
      <c r="BO32" s="35">
        <v>0</v>
      </c>
      <c r="BP32" s="35">
        <v>0</v>
      </c>
      <c r="BQ32" s="35">
        <v>0</v>
      </c>
      <c r="BR32" s="35">
        <v>0</v>
      </c>
      <c r="BS32" s="35">
        <v>0</v>
      </c>
      <c r="BT32" s="35">
        <v>0</v>
      </c>
      <c r="BU32" s="35">
        <v>0</v>
      </c>
      <c r="BV32" s="35">
        <v>0</v>
      </c>
      <c r="BW32" s="35">
        <v>0</v>
      </c>
      <c r="BX32" s="35">
        <v>0</v>
      </c>
      <c r="BY32" s="35">
        <v>0</v>
      </c>
      <c r="BZ32" s="35">
        <v>0</v>
      </c>
      <c r="CA32" s="35">
        <v>0</v>
      </c>
      <c r="CB32" s="35">
        <v>0</v>
      </c>
      <c r="CC32" s="35">
        <v>0</v>
      </c>
      <c r="CD32" s="35">
        <v>0</v>
      </c>
      <c r="CE32" s="35">
        <v>0</v>
      </c>
      <c r="CF32" s="35">
        <v>0</v>
      </c>
      <c r="CG32" s="35">
        <v>0</v>
      </c>
      <c r="CH32" s="35">
        <v>0</v>
      </c>
      <c r="CI32" s="35" t="s">
        <v>193</v>
      </c>
      <c r="CJ32" s="35" t="s">
        <v>193</v>
      </c>
      <c r="CK32" s="35">
        <v>0</v>
      </c>
      <c r="CL32" s="35">
        <v>0</v>
      </c>
      <c r="CM32" s="35">
        <v>0</v>
      </c>
      <c r="CN32" s="35">
        <v>0</v>
      </c>
      <c r="CO32" s="35" t="s">
        <v>193</v>
      </c>
      <c r="CP32" s="35" t="s">
        <v>193</v>
      </c>
      <c r="CQ32" s="35">
        <v>0</v>
      </c>
      <c r="CR32" s="35">
        <v>0</v>
      </c>
      <c r="CS32" s="35">
        <v>0</v>
      </c>
      <c r="CT32" s="35">
        <v>0</v>
      </c>
      <c r="CU32" s="35">
        <v>0</v>
      </c>
      <c r="CV32" s="35">
        <v>0</v>
      </c>
      <c r="CW32" s="35">
        <v>0</v>
      </c>
      <c r="CX32" s="35">
        <v>0</v>
      </c>
      <c r="CY32" s="35">
        <v>0</v>
      </c>
      <c r="CZ32" s="35">
        <v>0</v>
      </c>
      <c r="DA32" s="35">
        <v>0</v>
      </c>
      <c r="DB32" s="35">
        <v>0</v>
      </c>
      <c r="DC32" s="35">
        <v>0</v>
      </c>
      <c r="DD32" s="35">
        <v>0</v>
      </c>
      <c r="DE32" s="35">
        <v>0</v>
      </c>
      <c r="DF32" s="35">
        <v>0</v>
      </c>
    </row>
    <row r="33" spans="1:110" ht="75">
      <c r="A33" s="21"/>
      <c r="B33" s="33" t="s">
        <v>198</v>
      </c>
      <c r="C33" s="34" t="s">
        <v>199</v>
      </c>
      <c r="D33" s="35" t="s">
        <v>174</v>
      </c>
      <c r="E33" s="35">
        <v>0</v>
      </c>
      <c r="F33" s="35">
        <v>0</v>
      </c>
      <c r="G33" s="35">
        <v>0</v>
      </c>
      <c r="H33" s="35">
        <v>0</v>
      </c>
      <c r="I33" s="35">
        <v>0</v>
      </c>
      <c r="J33" s="35">
        <v>0</v>
      </c>
      <c r="K33" s="35">
        <v>0</v>
      </c>
      <c r="L33" s="35">
        <v>0</v>
      </c>
      <c r="M33" s="35">
        <v>0</v>
      </c>
      <c r="N33" s="35">
        <v>0</v>
      </c>
      <c r="O33" s="35">
        <v>0</v>
      </c>
      <c r="P33" s="35">
        <v>0</v>
      </c>
      <c r="Q33" s="35">
        <v>0</v>
      </c>
      <c r="R33" s="35">
        <v>0</v>
      </c>
      <c r="S33" s="35">
        <v>0</v>
      </c>
      <c r="T33" s="35">
        <v>0</v>
      </c>
      <c r="U33" s="35">
        <v>0</v>
      </c>
      <c r="V33" s="35">
        <v>0</v>
      </c>
      <c r="W33" s="35">
        <v>0</v>
      </c>
      <c r="X33" s="35">
        <v>0</v>
      </c>
      <c r="Y33" s="35">
        <v>0</v>
      </c>
      <c r="Z33" s="35">
        <v>0</v>
      </c>
      <c r="AA33" s="35">
        <v>0</v>
      </c>
      <c r="AB33" s="35">
        <v>0</v>
      </c>
      <c r="AC33" s="35">
        <v>0</v>
      </c>
      <c r="AD33" s="35">
        <v>0</v>
      </c>
      <c r="AE33" s="35">
        <v>0</v>
      </c>
      <c r="AF33" s="35">
        <v>0</v>
      </c>
      <c r="AG33" s="35">
        <v>0</v>
      </c>
      <c r="AH33" s="35">
        <v>0</v>
      </c>
      <c r="AI33" s="35">
        <v>0</v>
      </c>
      <c r="AJ33" s="35">
        <v>0</v>
      </c>
      <c r="AK33" s="35">
        <v>0</v>
      </c>
      <c r="AL33" s="35">
        <v>0</v>
      </c>
      <c r="AM33" s="35">
        <v>0</v>
      </c>
      <c r="AN33" s="35">
        <v>0</v>
      </c>
      <c r="AO33" s="35">
        <v>0</v>
      </c>
      <c r="AP33" s="35">
        <v>0</v>
      </c>
      <c r="AQ33" s="35">
        <v>0</v>
      </c>
      <c r="AR33" s="35">
        <v>0</v>
      </c>
      <c r="AS33" s="35">
        <v>0</v>
      </c>
      <c r="AT33" s="35">
        <v>0</v>
      </c>
      <c r="AU33" s="35">
        <v>0</v>
      </c>
      <c r="AV33" s="35">
        <v>0</v>
      </c>
      <c r="AW33" s="35">
        <v>0</v>
      </c>
      <c r="AX33" s="35">
        <v>0</v>
      </c>
      <c r="AY33" s="35">
        <v>0</v>
      </c>
      <c r="AZ33" s="35">
        <v>0</v>
      </c>
      <c r="BA33" s="35">
        <v>0</v>
      </c>
      <c r="BB33" s="35">
        <v>0</v>
      </c>
      <c r="BC33" s="35">
        <v>0</v>
      </c>
      <c r="BD33" s="35">
        <v>0</v>
      </c>
      <c r="BE33" s="35">
        <v>0</v>
      </c>
      <c r="BF33" s="35">
        <v>0</v>
      </c>
      <c r="BG33" s="35">
        <v>0</v>
      </c>
      <c r="BH33" s="35">
        <v>0</v>
      </c>
      <c r="BI33" s="35">
        <v>0</v>
      </c>
      <c r="BJ33" s="35">
        <v>0</v>
      </c>
      <c r="BK33" s="35">
        <v>0</v>
      </c>
      <c r="BL33" s="35">
        <v>0</v>
      </c>
      <c r="BM33" s="35">
        <v>0</v>
      </c>
      <c r="BN33" s="35">
        <v>0</v>
      </c>
      <c r="BO33" s="35">
        <v>0</v>
      </c>
      <c r="BP33" s="35">
        <v>0</v>
      </c>
      <c r="BQ33" s="35">
        <v>0</v>
      </c>
      <c r="BR33" s="35">
        <v>0</v>
      </c>
      <c r="BS33" s="35">
        <v>0</v>
      </c>
      <c r="BT33" s="35">
        <v>0</v>
      </c>
      <c r="BU33" s="35">
        <v>0</v>
      </c>
      <c r="BV33" s="35">
        <v>0</v>
      </c>
      <c r="BW33" s="35">
        <v>0</v>
      </c>
      <c r="BX33" s="35">
        <v>0</v>
      </c>
      <c r="BY33" s="35">
        <v>0</v>
      </c>
      <c r="BZ33" s="35">
        <v>0</v>
      </c>
      <c r="CA33" s="35">
        <v>0</v>
      </c>
      <c r="CB33" s="35">
        <v>0</v>
      </c>
      <c r="CC33" s="35">
        <v>0</v>
      </c>
      <c r="CD33" s="35">
        <v>0</v>
      </c>
      <c r="CE33" s="35">
        <v>0</v>
      </c>
      <c r="CF33" s="35">
        <v>0</v>
      </c>
      <c r="CG33" s="35">
        <v>0</v>
      </c>
      <c r="CH33" s="35">
        <v>0</v>
      </c>
      <c r="CI33" s="35" t="s">
        <v>193</v>
      </c>
      <c r="CJ33" s="35" t="s">
        <v>193</v>
      </c>
      <c r="CK33" s="35">
        <v>0</v>
      </c>
      <c r="CL33" s="35">
        <v>0</v>
      </c>
      <c r="CM33" s="35">
        <v>0</v>
      </c>
      <c r="CN33" s="35">
        <v>0</v>
      </c>
      <c r="CO33" s="35" t="s">
        <v>193</v>
      </c>
      <c r="CP33" s="35" t="s">
        <v>193</v>
      </c>
      <c r="CQ33" s="35">
        <v>0</v>
      </c>
      <c r="CR33" s="35">
        <v>0</v>
      </c>
      <c r="CS33" s="35">
        <v>0</v>
      </c>
      <c r="CT33" s="35">
        <v>0</v>
      </c>
      <c r="CU33" s="35">
        <v>0</v>
      </c>
      <c r="CV33" s="35">
        <v>0</v>
      </c>
      <c r="CW33" s="35">
        <v>0</v>
      </c>
      <c r="CX33" s="35">
        <v>0</v>
      </c>
      <c r="CY33" s="35">
        <v>0</v>
      </c>
      <c r="CZ33" s="35">
        <v>0</v>
      </c>
      <c r="DA33" s="35">
        <v>0</v>
      </c>
      <c r="DB33" s="35">
        <v>0</v>
      </c>
      <c r="DC33" s="35">
        <v>0</v>
      </c>
      <c r="DD33" s="35">
        <v>0</v>
      </c>
      <c r="DE33" s="35">
        <v>0</v>
      </c>
      <c r="DF33" s="35">
        <v>0</v>
      </c>
    </row>
    <row r="34" spans="1:110" ht="18.75" hidden="1">
      <c r="A34" s="25" t="s">
        <v>175</v>
      </c>
      <c r="B34" s="33" t="s">
        <v>198</v>
      </c>
      <c r="C34" s="42" t="s">
        <v>200</v>
      </c>
      <c r="D34" s="35"/>
      <c r="E34" s="35" t="s">
        <v>193</v>
      </c>
      <c r="F34" s="35" t="s">
        <v>193</v>
      </c>
      <c r="G34" s="35"/>
      <c r="H34" s="35"/>
      <c r="I34" s="35"/>
      <c r="J34" s="35"/>
      <c r="K34" s="35"/>
      <c r="L34" s="35"/>
      <c r="M34" s="35" t="s">
        <v>193</v>
      </c>
      <c r="N34" s="35" t="s">
        <v>193</v>
      </c>
      <c r="O34" s="35"/>
      <c r="P34" s="35"/>
      <c r="Q34" s="35"/>
      <c r="R34" s="35"/>
      <c r="S34" s="35"/>
      <c r="T34" s="35"/>
      <c r="U34" s="35" t="s">
        <v>193</v>
      </c>
      <c r="V34" s="35" t="s">
        <v>193</v>
      </c>
      <c r="W34" s="35"/>
      <c r="X34" s="35"/>
      <c r="Y34" s="35"/>
      <c r="Z34" s="35"/>
      <c r="AA34" s="35"/>
      <c r="AB34" s="35"/>
      <c r="AC34" s="35" t="s">
        <v>193</v>
      </c>
      <c r="AD34" s="35" t="s">
        <v>193</v>
      </c>
      <c r="AE34" s="35"/>
      <c r="AF34" s="35"/>
      <c r="AG34" s="35"/>
      <c r="AH34" s="35"/>
      <c r="AI34" s="35"/>
      <c r="AJ34" s="35"/>
      <c r="AK34" s="35" t="s">
        <v>193</v>
      </c>
      <c r="AL34" s="35" t="s">
        <v>193</v>
      </c>
      <c r="AM34" s="35" t="s">
        <v>193</v>
      </c>
      <c r="AN34" s="35" t="s">
        <v>193</v>
      </c>
      <c r="AO34" s="35" t="s">
        <v>193</v>
      </c>
      <c r="AP34" s="35" t="s">
        <v>193</v>
      </c>
      <c r="AQ34" s="35" t="s">
        <v>193</v>
      </c>
      <c r="AR34" s="35" t="s">
        <v>193</v>
      </c>
      <c r="AS34" s="35" t="s">
        <v>193</v>
      </c>
      <c r="AT34" s="35" t="s">
        <v>193</v>
      </c>
      <c r="AU34" s="35"/>
      <c r="AV34" s="35"/>
      <c r="AW34" s="35"/>
      <c r="AX34" s="35"/>
      <c r="AY34" s="35"/>
      <c r="AZ34" s="35"/>
      <c r="BA34" s="35"/>
      <c r="BB34" s="35"/>
      <c r="BC34" s="35" t="s">
        <v>193</v>
      </c>
      <c r="BD34" s="35" t="s">
        <v>193</v>
      </c>
      <c r="BE34" s="35"/>
      <c r="BF34" s="35"/>
      <c r="BG34" s="35"/>
      <c r="BH34" s="35"/>
      <c r="BI34" s="35"/>
      <c r="BJ34" s="35"/>
      <c r="BK34" s="35"/>
      <c r="BL34" s="35"/>
      <c r="BM34" s="35"/>
      <c r="BN34" s="35"/>
      <c r="BO34" s="35" t="s">
        <v>193</v>
      </c>
      <c r="BP34" s="35" t="s">
        <v>193</v>
      </c>
      <c r="BQ34" s="35"/>
      <c r="BR34" s="35"/>
      <c r="BS34" s="35"/>
      <c r="BT34" s="35"/>
      <c r="BU34" s="35"/>
      <c r="BV34" s="35"/>
      <c r="BW34" s="35"/>
      <c r="BX34" s="35"/>
      <c r="BY34" s="35"/>
      <c r="BZ34" s="35"/>
      <c r="CA34" s="35" t="s">
        <v>193</v>
      </c>
      <c r="CB34" s="35" t="s">
        <v>193</v>
      </c>
      <c r="CC34" s="35"/>
      <c r="CD34" s="35"/>
      <c r="CE34" s="35"/>
      <c r="CF34" s="35"/>
      <c r="CG34" s="35"/>
      <c r="CH34" s="35"/>
      <c r="CI34" s="35" t="s">
        <v>193</v>
      </c>
      <c r="CJ34" s="35" t="s">
        <v>193</v>
      </c>
      <c r="CK34" s="35" t="s">
        <v>193</v>
      </c>
      <c r="CL34" s="35" t="s">
        <v>193</v>
      </c>
      <c r="CM34" s="35" t="s">
        <v>193</v>
      </c>
      <c r="CN34" s="35" t="s">
        <v>193</v>
      </c>
      <c r="CO34" s="35" t="s">
        <v>193</v>
      </c>
      <c r="CP34" s="35" t="s">
        <v>193</v>
      </c>
      <c r="CQ34" s="35" t="s">
        <v>193</v>
      </c>
      <c r="CR34" s="35" t="s">
        <v>193</v>
      </c>
      <c r="CS34" s="35" t="s">
        <v>193</v>
      </c>
      <c r="CT34" s="35" t="s">
        <v>193</v>
      </c>
      <c r="CU34" s="35" t="s">
        <v>193</v>
      </c>
      <c r="CV34" s="35" t="s">
        <v>193</v>
      </c>
      <c r="CW34" s="35" t="s">
        <v>193</v>
      </c>
      <c r="CX34" s="35" t="s">
        <v>193</v>
      </c>
      <c r="CY34" s="35" t="s">
        <v>193</v>
      </c>
      <c r="CZ34" s="35" t="s">
        <v>193</v>
      </c>
      <c r="DA34" s="35" t="s">
        <v>193</v>
      </c>
      <c r="DB34" s="35" t="s">
        <v>193</v>
      </c>
      <c r="DC34" s="35" t="s">
        <v>193</v>
      </c>
      <c r="DD34" s="35" t="s">
        <v>193</v>
      </c>
      <c r="DE34" s="35" t="s">
        <v>193</v>
      </c>
      <c r="DF34" s="35" t="s">
        <v>193</v>
      </c>
    </row>
    <row r="35" spans="1:110" ht="18.75" hidden="1">
      <c r="A35" s="25" t="s">
        <v>175</v>
      </c>
      <c r="B35" s="33" t="s">
        <v>198</v>
      </c>
      <c r="C35" s="42" t="s">
        <v>200</v>
      </c>
      <c r="D35" s="35"/>
      <c r="E35" s="35" t="s">
        <v>193</v>
      </c>
      <c r="F35" s="35" t="s">
        <v>193</v>
      </c>
      <c r="G35" s="35"/>
      <c r="H35" s="35"/>
      <c r="I35" s="35"/>
      <c r="J35" s="35"/>
      <c r="K35" s="35"/>
      <c r="L35" s="35"/>
      <c r="M35" s="35" t="s">
        <v>193</v>
      </c>
      <c r="N35" s="35" t="s">
        <v>193</v>
      </c>
      <c r="O35" s="35"/>
      <c r="P35" s="35"/>
      <c r="Q35" s="35"/>
      <c r="R35" s="35"/>
      <c r="S35" s="35"/>
      <c r="T35" s="35"/>
      <c r="U35" s="35" t="s">
        <v>193</v>
      </c>
      <c r="V35" s="35" t="s">
        <v>193</v>
      </c>
      <c r="W35" s="35"/>
      <c r="X35" s="35"/>
      <c r="Y35" s="35"/>
      <c r="Z35" s="35"/>
      <c r="AA35" s="35"/>
      <c r="AB35" s="35"/>
      <c r="AC35" s="35" t="s">
        <v>193</v>
      </c>
      <c r="AD35" s="35" t="s">
        <v>193</v>
      </c>
      <c r="AE35" s="35"/>
      <c r="AF35" s="35"/>
      <c r="AG35" s="35"/>
      <c r="AH35" s="35"/>
      <c r="AI35" s="35"/>
      <c r="AJ35" s="35"/>
      <c r="AK35" s="35" t="s">
        <v>193</v>
      </c>
      <c r="AL35" s="35" t="s">
        <v>193</v>
      </c>
      <c r="AM35" s="35" t="s">
        <v>193</v>
      </c>
      <c r="AN35" s="35" t="s">
        <v>193</v>
      </c>
      <c r="AO35" s="35" t="s">
        <v>193</v>
      </c>
      <c r="AP35" s="35" t="s">
        <v>193</v>
      </c>
      <c r="AQ35" s="35" t="s">
        <v>193</v>
      </c>
      <c r="AR35" s="35" t="s">
        <v>193</v>
      </c>
      <c r="AS35" s="35" t="s">
        <v>193</v>
      </c>
      <c r="AT35" s="35" t="s">
        <v>193</v>
      </c>
      <c r="AU35" s="35"/>
      <c r="AV35" s="35"/>
      <c r="AW35" s="35"/>
      <c r="AX35" s="35"/>
      <c r="AY35" s="35"/>
      <c r="AZ35" s="35"/>
      <c r="BA35" s="35"/>
      <c r="BB35" s="35"/>
      <c r="BC35" s="35" t="s">
        <v>193</v>
      </c>
      <c r="BD35" s="35" t="s">
        <v>193</v>
      </c>
      <c r="BE35" s="35"/>
      <c r="BF35" s="35"/>
      <c r="BG35" s="35"/>
      <c r="BH35" s="35"/>
      <c r="BI35" s="35"/>
      <c r="BJ35" s="35"/>
      <c r="BK35" s="35"/>
      <c r="BL35" s="35"/>
      <c r="BM35" s="35"/>
      <c r="BN35" s="35"/>
      <c r="BO35" s="35" t="s">
        <v>193</v>
      </c>
      <c r="BP35" s="35" t="s">
        <v>193</v>
      </c>
      <c r="BQ35" s="35"/>
      <c r="BR35" s="35"/>
      <c r="BS35" s="35"/>
      <c r="BT35" s="35"/>
      <c r="BU35" s="35"/>
      <c r="BV35" s="35"/>
      <c r="BW35" s="35"/>
      <c r="BX35" s="35"/>
      <c r="BY35" s="35"/>
      <c r="BZ35" s="35"/>
      <c r="CA35" s="35" t="s">
        <v>193</v>
      </c>
      <c r="CB35" s="35" t="s">
        <v>193</v>
      </c>
      <c r="CC35" s="35"/>
      <c r="CD35" s="35"/>
      <c r="CE35" s="35"/>
      <c r="CF35" s="35"/>
      <c r="CG35" s="35"/>
      <c r="CH35" s="35"/>
      <c r="CI35" s="35" t="s">
        <v>193</v>
      </c>
      <c r="CJ35" s="35" t="s">
        <v>193</v>
      </c>
      <c r="CK35" s="35" t="s">
        <v>193</v>
      </c>
      <c r="CL35" s="35" t="s">
        <v>193</v>
      </c>
      <c r="CM35" s="35" t="s">
        <v>193</v>
      </c>
      <c r="CN35" s="35" t="s">
        <v>193</v>
      </c>
      <c r="CO35" s="35" t="s">
        <v>193</v>
      </c>
      <c r="CP35" s="35" t="s">
        <v>193</v>
      </c>
      <c r="CQ35" s="35" t="s">
        <v>193</v>
      </c>
      <c r="CR35" s="35" t="s">
        <v>193</v>
      </c>
      <c r="CS35" s="35" t="s">
        <v>193</v>
      </c>
      <c r="CT35" s="35" t="s">
        <v>193</v>
      </c>
      <c r="CU35" s="35" t="s">
        <v>193</v>
      </c>
      <c r="CV35" s="35" t="s">
        <v>193</v>
      </c>
      <c r="CW35" s="35" t="s">
        <v>193</v>
      </c>
      <c r="CX35" s="35" t="s">
        <v>193</v>
      </c>
      <c r="CY35" s="35" t="s">
        <v>193</v>
      </c>
      <c r="CZ35" s="35" t="s">
        <v>193</v>
      </c>
      <c r="DA35" s="35" t="s">
        <v>193</v>
      </c>
      <c r="DB35" s="35" t="s">
        <v>193</v>
      </c>
      <c r="DC35" s="35" t="s">
        <v>193</v>
      </c>
      <c r="DD35" s="35" t="s">
        <v>193</v>
      </c>
      <c r="DE35" s="35" t="s">
        <v>193</v>
      </c>
      <c r="DF35" s="35" t="s">
        <v>193</v>
      </c>
    </row>
    <row r="36" spans="1:110" ht="18.75" hidden="1">
      <c r="A36" s="25" t="s">
        <v>175</v>
      </c>
      <c r="B36" s="33" t="s">
        <v>201</v>
      </c>
      <c r="C36" s="34" t="s">
        <v>201</v>
      </c>
      <c r="D36" s="35"/>
      <c r="E36" s="35" t="s">
        <v>193</v>
      </c>
      <c r="F36" s="35" t="s">
        <v>193</v>
      </c>
      <c r="G36" s="35"/>
      <c r="H36" s="35"/>
      <c r="I36" s="35"/>
      <c r="J36" s="35"/>
      <c r="K36" s="35"/>
      <c r="L36" s="35"/>
      <c r="M36" s="35" t="s">
        <v>193</v>
      </c>
      <c r="N36" s="35" t="s">
        <v>193</v>
      </c>
      <c r="O36" s="35"/>
      <c r="P36" s="35"/>
      <c r="Q36" s="35"/>
      <c r="R36" s="35"/>
      <c r="S36" s="35"/>
      <c r="T36" s="35"/>
      <c r="U36" s="35" t="s">
        <v>193</v>
      </c>
      <c r="V36" s="35" t="s">
        <v>193</v>
      </c>
      <c r="W36" s="35"/>
      <c r="X36" s="35"/>
      <c r="Y36" s="35"/>
      <c r="Z36" s="35"/>
      <c r="AA36" s="35"/>
      <c r="AB36" s="35"/>
      <c r="AC36" s="35" t="s">
        <v>193</v>
      </c>
      <c r="AD36" s="35" t="s">
        <v>193</v>
      </c>
      <c r="AE36" s="35"/>
      <c r="AF36" s="35"/>
      <c r="AG36" s="35"/>
      <c r="AH36" s="35"/>
      <c r="AI36" s="35"/>
      <c r="AJ36" s="35"/>
      <c r="AK36" s="35" t="s">
        <v>193</v>
      </c>
      <c r="AL36" s="35" t="s">
        <v>193</v>
      </c>
      <c r="AM36" s="35" t="s">
        <v>193</v>
      </c>
      <c r="AN36" s="35" t="s">
        <v>193</v>
      </c>
      <c r="AO36" s="35" t="s">
        <v>193</v>
      </c>
      <c r="AP36" s="35" t="s">
        <v>193</v>
      </c>
      <c r="AQ36" s="35" t="s">
        <v>193</v>
      </c>
      <c r="AR36" s="35" t="s">
        <v>193</v>
      </c>
      <c r="AS36" s="35" t="s">
        <v>193</v>
      </c>
      <c r="AT36" s="35" t="s">
        <v>193</v>
      </c>
      <c r="AU36" s="35"/>
      <c r="AV36" s="35"/>
      <c r="AW36" s="35"/>
      <c r="AX36" s="35"/>
      <c r="AY36" s="35"/>
      <c r="AZ36" s="35"/>
      <c r="BA36" s="35"/>
      <c r="BB36" s="35"/>
      <c r="BC36" s="35" t="s">
        <v>193</v>
      </c>
      <c r="BD36" s="35" t="s">
        <v>193</v>
      </c>
      <c r="BE36" s="35"/>
      <c r="BF36" s="35"/>
      <c r="BG36" s="35"/>
      <c r="BH36" s="35"/>
      <c r="BI36" s="35"/>
      <c r="BJ36" s="35"/>
      <c r="BK36" s="35"/>
      <c r="BL36" s="35"/>
      <c r="BM36" s="35"/>
      <c r="BN36" s="35"/>
      <c r="BO36" s="35" t="s">
        <v>193</v>
      </c>
      <c r="BP36" s="35" t="s">
        <v>193</v>
      </c>
      <c r="BQ36" s="35"/>
      <c r="BR36" s="35"/>
      <c r="BS36" s="35"/>
      <c r="BT36" s="35"/>
      <c r="BU36" s="35"/>
      <c r="BV36" s="35"/>
      <c r="BW36" s="35"/>
      <c r="BX36" s="35"/>
      <c r="BY36" s="35"/>
      <c r="BZ36" s="35"/>
      <c r="CA36" s="35" t="s">
        <v>193</v>
      </c>
      <c r="CB36" s="35" t="s">
        <v>193</v>
      </c>
      <c r="CC36" s="35"/>
      <c r="CD36" s="35"/>
      <c r="CE36" s="35"/>
      <c r="CF36" s="35"/>
      <c r="CG36" s="35"/>
      <c r="CH36" s="35"/>
      <c r="CI36" s="35" t="s">
        <v>193</v>
      </c>
      <c r="CJ36" s="35" t="s">
        <v>193</v>
      </c>
      <c r="CK36" s="35" t="s">
        <v>193</v>
      </c>
      <c r="CL36" s="35" t="s">
        <v>193</v>
      </c>
      <c r="CM36" s="35" t="s">
        <v>193</v>
      </c>
      <c r="CN36" s="35" t="s">
        <v>193</v>
      </c>
      <c r="CO36" s="35" t="s">
        <v>193</v>
      </c>
      <c r="CP36" s="35" t="s">
        <v>193</v>
      </c>
      <c r="CQ36" s="35" t="s">
        <v>193</v>
      </c>
      <c r="CR36" s="35" t="s">
        <v>193</v>
      </c>
      <c r="CS36" s="35" t="s">
        <v>193</v>
      </c>
      <c r="CT36" s="35" t="s">
        <v>193</v>
      </c>
      <c r="CU36" s="35" t="s">
        <v>193</v>
      </c>
      <c r="CV36" s="35" t="s">
        <v>193</v>
      </c>
      <c r="CW36" s="35" t="s">
        <v>193</v>
      </c>
      <c r="CX36" s="35" t="s">
        <v>193</v>
      </c>
      <c r="CY36" s="35" t="s">
        <v>193</v>
      </c>
      <c r="CZ36" s="35" t="s">
        <v>193</v>
      </c>
      <c r="DA36" s="35" t="s">
        <v>193</v>
      </c>
      <c r="DB36" s="35" t="s">
        <v>193</v>
      </c>
      <c r="DC36" s="35" t="s">
        <v>193</v>
      </c>
      <c r="DD36" s="35" t="s">
        <v>193</v>
      </c>
      <c r="DE36" s="35" t="s">
        <v>193</v>
      </c>
      <c r="DF36" s="35" t="s">
        <v>193</v>
      </c>
    </row>
    <row r="37" spans="1:110" ht="56.25">
      <c r="A37" s="21"/>
      <c r="B37" s="39" t="s">
        <v>202</v>
      </c>
      <c r="C37" s="40" t="s">
        <v>203</v>
      </c>
      <c r="D37" s="41" t="s">
        <v>174</v>
      </c>
      <c r="E37" s="41">
        <v>0</v>
      </c>
      <c r="F37" s="41">
        <v>0</v>
      </c>
      <c r="G37" s="41">
        <v>0</v>
      </c>
      <c r="H37" s="41">
        <v>0</v>
      </c>
      <c r="I37" s="41">
        <v>0</v>
      </c>
      <c r="J37" s="41">
        <v>0</v>
      </c>
      <c r="K37" s="41">
        <v>0</v>
      </c>
      <c r="L37" s="41">
        <v>0</v>
      </c>
      <c r="M37" s="41">
        <v>0</v>
      </c>
      <c r="N37" s="41">
        <v>0</v>
      </c>
      <c r="O37" s="41">
        <v>0</v>
      </c>
      <c r="P37" s="41">
        <v>0</v>
      </c>
      <c r="Q37" s="41">
        <v>0</v>
      </c>
      <c r="R37" s="41">
        <v>0</v>
      </c>
      <c r="S37" s="41">
        <v>0</v>
      </c>
      <c r="T37" s="41">
        <v>0</v>
      </c>
      <c r="U37" s="41">
        <v>0</v>
      </c>
      <c r="V37" s="41">
        <v>0</v>
      </c>
      <c r="W37" s="41">
        <v>0</v>
      </c>
      <c r="X37" s="41">
        <v>0</v>
      </c>
      <c r="Y37" s="41">
        <v>0</v>
      </c>
      <c r="Z37" s="41">
        <v>0</v>
      </c>
      <c r="AA37" s="41">
        <v>0</v>
      </c>
      <c r="AB37" s="41">
        <v>0</v>
      </c>
      <c r="AC37" s="41">
        <v>0</v>
      </c>
      <c r="AD37" s="41">
        <v>0</v>
      </c>
      <c r="AE37" s="41">
        <v>0</v>
      </c>
      <c r="AF37" s="41">
        <v>0</v>
      </c>
      <c r="AG37" s="41">
        <v>0</v>
      </c>
      <c r="AH37" s="41">
        <v>0</v>
      </c>
      <c r="AI37" s="41">
        <v>0</v>
      </c>
      <c r="AJ37" s="41">
        <v>0</v>
      </c>
      <c r="AK37" s="41">
        <v>0</v>
      </c>
      <c r="AL37" s="41">
        <v>0</v>
      </c>
      <c r="AM37" s="41">
        <v>0</v>
      </c>
      <c r="AN37" s="41">
        <v>0</v>
      </c>
      <c r="AO37" s="41">
        <v>0</v>
      </c>
      <c r="AP37" s="41">
        <v>0</v>
      </c>
      <c r="AQ37" s="41">
        <v>0</v>
      </c>
      <c r="AR37" s="41">
        <v>0</v>
      </c>
      <c r="AS37" s="41">
        <v>0</v>
      </c>
      <c r="AT37" s="41">
        <v>0</v>
      </c>
      <c r="AU37" s="41">
        <v>0</v>
      </c>
      <c r="AV37" s="41">
        <v>0</v>
      </c>
      <c r="AW37" s="41">
        <v>0</v>
      </c>
      <c r="AX37" s="41">
        <v>0</v>
      </c>
      <c r="AY37" s="41">
        <v>0</v>
      </c>
      <c r="AZ37" s="41">
        <v>0</v>
      </c>
      <c r="BA37" s="41">
        <v>0</v>
      </c>
      <c r="BB37" s="41">
        <v>0</v>
      </c>
      <c r="BC37" s="41">
        <v>0</v>
      </c>
      <c r="BD37" s="41">
        <v>0</v>
      </c>
      <c r="BE37" s="41">
        <v>0</v>
      </c>
      <c r="BF37" s="41">
        <v>0</v>
      </c>
      <c r="BG37" s="41">
        <v>0</v>
      </c>
      <c r="BH37" s="41">
        <v>0</v>
      </c>
      <c r="BI37" s="41">
        <v>0</v>
      </c>
      <c r="BJ37" s="41">
        <v>0</v>
      </c>
      <c r="BK37" s="41">
        <v>0</v>
      </c>
      <c r="BL37" s="41">
        <v>0</v>
      </c>
      <c r="BM37" s="41">
        <v>0</v>
      </c>
      <c r="BN37" s="41">
        <v>0</v>
      </c>
      <c r="BO37" s="41">
        <v>0</v>
      </c>
      <c r="BP37" s="41">
        <v>0</v>
      </c>
      <c r="BQ37" s="41">
        <v>0</v>
      </c>
      <c r="BR37" s="41">
        <v>0</v>
      </c>
      <c r="BS37" s="41">
        <v>0</v>
      </c>
      <c r="BT37" s="41">
        <v>0</v>
      </c>
      <c r="BU37" s="41">
        <v>0</v>
      </c>
      <c r="BV37" s="41">
        <v>0</v>
      </c>
      <c r="BW37" s="41">
        <v>0</v>
      </c>
      <c r="BX37" s="41">
        <v>0</v>
      </c>
      <c r="BY37" s="41">
        <v>0</v>
      </c>
      <c r="BZ37" s="41">
        <v>0</v>
      </c>
      <c r="CA37" s="41">
        <v>0</v>
      </c>
      <c r="CB37" s="41">
        <v>0</v>
      </c>
      <c r="CC37" s="41">
        <v>0</v>
      </c>
      <c r="CD37" s="41">
        <v>0</v>
      </c>
      <c r="CE37" s="41">
        <v>0</v>
      </c>
      <c r="CF37" s="41">
        <v>0</v>
      </c>
      <c r="CG37" s="41">
        <v>0</v>
      </c>
      <c r="CH37" s="41">
        <v>0</v>
      </c>
      <c r="CI37" s="41" t="s">
        <v>193</v>
      </c>
      <c r="CJ37" s="41" t="s">
        <v>193</v>
      </c>
      <c r="CK37" s="41">
        <v>0</v>
      </c>
      <c r="CL37" s="41">
        <v>0</v>
      </c>
      <c r="CM37" s="41">
        <v>0</v>
      </c>
      <c r="CN37" s="41">
        <v>0</v>
      </c>
      <c r="CO37" s="41">
        <v>0</v>
      </c>
      <c r="CP37" s="41">
        <v>0</v>
      </c>
      <c r="CQ37" s="41">
        <v>0</v>
      </c>
      <c r="CR37" s="41">
        <v>0</v>
      </c>
      <c r="CS37" s="41">
        <v>0</v>
      </c>
      <c r="CT37" s="41">
        <v>0</v>
      </c>
      <c r="CU37" s="41">
        <v>0</v>
      </c>
      <c r="CV37" s="41">
        <v>0</v>
      </c>
      <c r="CW37" s="41">
        <v>0</v>
      </c>
      <c r="CX37" s="41">
        <v>0</v>
      </c>
      <c r="CY37" s="41">
        <v>0</v>
      </c>
      <c r="CZ37" s="41">
        <v>0</v>
      </c>
      <c r="DA37" s="41">
        <v>0</v>
      </c>
      <c r="DB37" s="41">
        <v>0</v>
      </c>
      <c r="DC37" s="41">
        <v>0</v>
      </c>
      <c r="DD37" s="41">
        <v>0</v>
      </c>
      <c r="DE37" s="41">
        <v>0</v>
      </c>
      <c r="DF37" s="41">
        <v>0</v>
      </c>
    </row>
    <row r="38" spans="1:110" ht="75">
      <c r="A38" s="21"/>
      <c r="B38" s="33" t="s">
        <v>204</v>
      </c>
      <c r="C38" s="34" t="s">
        <v>205</v>
      </c>
      <c r="D38" s="35" t="s">
        <v>174</v>
      </c>
      <c r="E38" s="35">
        <v>0</v>
      </c>
      <c r="F38" s="35">
        <v>0</v>
      </c>
      <c r="G38" s="35">
        <v>0</v>
      </c>
      <c r="H38" s="35">
        <v>0</v>
      </c>
      <c r="I38" s="35">
        <v>0</v>
      </c>
      <c r="J38" s="35">
        <v>0</v>
      </c>
      <c r="K38" s="35">
        <v>0</v>
      </c>
      <c r="L38" s="35">
        <v>0</v>
      </c>
      <c r="M38" s="35">
        <v>0</v>
      </c>
      <c r="N38" s="35">
        <v>0</v>
      </c>
      <c r="O38" s="35">
        <v>0</v>
      </c>
      <c r="P38" s="35">
        <v>0</v>
      </c>
      <c r="Q38" s="35">
        <v>0</v>
      </c>
      <c r="R38" s="35">
        <v>0</v>
      </c>
      <c r="S38" s="35">
        <v>0</v>
      </c>
      <c r="T38" s="35">
        <v>0</v>
      </c>
      <c r="U38" s="35">
        <v>0</v>
      </c>
      <c r="V38" s="35">
        <v>0</v>
      </c>
      <c r="W38" s="35">
        <v>0</v>
      </c>
      <c r="X38" s="35">
        <v>0</v>
      </c>
      <c r="Y38" s="35">
        <v>0</v>
      </c>
      <c r="Z38" s="35">
        <v>0</v>
      </c>
      <c r="AA38" s="35">
        <v>0</v>
      </c>
      <c r="AB38" s="35">
        <v>0</v>
      </c>
      <c r="AC38" s="35">
        <v>0</v>
      </c>
      <c r="AD38" s="35">
        <v>0</v>
      </c>
      <c r="AE38" s="35">
        <v>0</v>
      </c>
      <c r="AF38" s="35">
        <v>0</v>
      </c>
      <c r="AG38" s="35">
        <v>0</v>
      </c>
      <c r="AH38" s="35">
        <v>0</v>
      </c>
      <c r="AI38" s="35">
        <v>0</v>
      </c>
      <c r="AJ38" s="35">
        <v>0</v>
      </c>
      <c r="AK38" s="35">
        <v>0</v>
      </c>
      <c r="AL38" s="35">
        <v>0</v>
      </c>
      <c r="AM38" s="35">
        <v>0</v>
      </c>
      <c r="AN38" s="35">
        <v>0</v>
      </c>
      <c r="AO38" s="35">
        <v>0</v>
      </c>
      <c r="AP38" s="35">
        <v>0</v>
      </c>
      <c r="AQ38" s="35">
        <v>0</v>
      </c>
      <c r="AR38" s="35">
        <v>0</v>
      </c>
      <c r="AS38" s="35">
        <v>0</v>
      </c>
      <c r="AT38" s="35">
        <v>0</v>
      </c>
      <c r="AU38" s="35">
        <v>0</v>
      </c>
      <c r="AV38" s="35">
        <v>0</v>
      </c>
      <c r="AW38" s="35">
        <v>0</v>
      </c>
      <c r="AX38" s="35">
        <v>0</v>
      </c>
      <c r="AY38" s="35">
        <v>0</v>
      </c>
      <c r="AZ38" s="35">
        <v>0</v>
      </c>
      <c r="BA38" s="35">
        <v>0</v>
      </c>
      <c r="BB38" s="35">
        <v>0</v>
      </c>
      <c r="BC38" s="35">
        <v>0</v>
      </c>
      <c r="BD38" s="35">
        <v>0</v>
      </c>
      <c r="BE38" s="35">
        <v>0</v>
      </c>
      <c r="BF38" s="35">
        <v>0</v>
      </c>
      <c r="BG38" s="35">
        <v>0</v>
      </c>
      <c r="BH38" s="35">
        <v>0</v>
      </c>
      <c r="BI38" s="35">
        <v>0</v>
      </c>
      <c r="BJ38" s="35">
        <v>0</v>
      </c>
      <c r="BK38" s="35">
        <v>0</v>
      </c>
      <c r="BL38" s="35">
        <v>0</v>
      </c>
      <c r="BM38" s="35">
        <v>0</v>
      </c>
      <c r="BN38" s="35">
        <v>0</v>
      </c>
      <c r="BO38" s="35">
        <v>0</v>
      </c>
      <c r="BP38" s="35">
        <v>0</v>
      </c>
      <c r="BQ38" s="35">
        <v>0</v>
      </c>
      <c r="BR38" s="35">
        <v>0</v>
      </c>
      <c r="BS38" s="35">
        <v>0</v>
      </c>
      <c r="BT38" s="35">
        <v>0</v>
      </c>
      <c r="BU38" s="35">
        <v>0</v>
      </c>
      <c r="BV38" s="35">
        <v>0</v>
      </c>
      <c r="BW38" s="35">
        <v>0</v>
      </c>
      <c r="BX38" s="35">
        <v>0</v>
      </c>
      <c r="BY38" s="35">
        <v>0</v>
      </c>
      <c r="BZ38" s="35">
        <v>0</v>
      </c>
      <c r="CA38" s="35">
        <v>0</v>
      </c>
      <c r="CB38" s="35">
        <v>0</v>
      </c>
      <c r="CC38" s="35">
        <v>0</v>
      </c>
      <c r="CD38" s="35">
        <v>0</v>
      </c>
      <c r="CE38" s="35">
        <v>0</v>
      </c>
      <c r="CF38" s="35">
        <v>0</v>
      </c>
      <c r="CG38" s="35">
        <v>0</v>
      </c>
      <c r="CH38" s="35">
        <v>0</v>
      </c>
      <c r="CI38" s="35" t="s">
        <v>193</v>
      </c>
      <c r="CJ38" s="35" t="s">
        <v>193</v>
      </c>
      <c r="CK38" s="35">
        <v>0</v>
      </c>
      <c r="CL38" s="35">
        <v>0</v>
      </c>
      <c r="CM38" s="35">
        <v>0</v>
      </c>
      <c r="CN38" s="35">
        <v>0</v>
      </c>
      <c r="CO38" s="35" t="s">
        <v>193</v>
      </c>
      <c r="CP38" s="35" t="s">
        <v>193</v>
      </c>
      <c r="CQ38" s="35">
        <v>0</v>
      </c>
      <c r="CR38" s="35">
        <v>0</v>
      </c>
      <c r="CS38" s="35">
        <v>0</v>
      </c>
      <c r="CT38" s="35">
        <v>0</v>
      </c>
      <c r="CU38" s="35">
        <v>0</v>
      </c>
      <c r="CV38" s="35">
        <v>0</v>
      </c>
      <c r="CW38" s="35">
        <v>0</v>
      </c>
      <c r="CX38" s="35">
        <v>0</v>
      </c>
      <c r="CY38" s="35">
        <v>0</v>
      </c>
      <c r="CZ38" s="35">
        <v>0</v>
      </c>
      <c r="DA38" s="35">
        <v>0</v>
      </c>
      <c r="DB38" s="35">
        <v>0</v>
      </c>
      <c r="DC38" s="35">
        <v>0</v>
      </c>
      <c r="DD38" s="35">
        <v>0</v>
      </c>
      <c r="DE38" s="35">
        <v>0</v>
      </c>
      <c r="DF38" s="35">
        <v>0</v>
      </c>
    </row>
    <row r="39" spans="1:110" ht="18.75" hidden="1">
      <c r="A39" s="25" t="s">
        <v>175</v>
      </c>
      <c r="B39" s="33" t="s">
        <v>204</v>
      </c>
      <c r="C39" s="42" t="s">
        <v>200</v>
      </c>
      <c r="D39" s="35"/>
      <c r="E39" s="35" t="s">
        <v>193</v>
      </c>
      <c r="F39" s="35" t="s">
        <v>193</v>
      </c>
      <c r="G39" s="35"/>
      <c r="H39" s="35"/>
      <c r="I39" s="35"/>
      <c r="J39" s="35"/>
      <c r="K39" s="35"/>
      <c r="L39" s="35"/>
      <c r="M39" s="35" t="s">
        <v>193</v>
      </c>
      <c r="N39" s="35" t="s">
        <v>193</v>
      </c>
      <c r="O39" s="35"/>
      <c r="P39" s="35"/>
      <c r="Q39" s="35"/>
      <c r="R39" s="35"/>
      <c r="S39" s="35"/>
      <c r="T39" s="35"/>
      <c r="U39" s="35" t="s">
        <v>193</v>
      </c>
      <c r="V39" s="35" t="s">
        <v>193</v>
      </c>
      <c r="W39" s="35"/>
      <c r="X39" s="35"/>
      <c r="Y39" s="35"/>
      <c r="Z39" s="35"/>
      <c r="AA39" s="35"/>
      <c r="AB39" s="35"/>
      <c r="AC39" s="35" t="s">
        <v>193</v>
      </c>
      <c r="AD39" s="35" t="s">
        <v>193</v>
      </c>
      <c r="AE39" s="35"/>
      <c r="AF39" s="35"/>
      <c r="AG39" s="35"/>
      <c r="AH39" s="35"/>
      <c r="AI39" s="35"/>
      <c r="AJ39" s="35"/>
      <c r="AK39" s="35" t="s">
        <v>193</v>
      </c>
      <c r="AL39" s="35" t="s">
        <v>193</v>
      </c>
      <c r="AM39" s="35" t="s">
        <v>193</v>
      </c>
      <c r="AN39" s="35" t="s">
        <v>193</v>
      </c>
      <c r="AO39" s="35" t="s">
        <v>193</v>
      </c>
      <c r="AP39" s="35" t="s">
        <v>193</v>
      </c>
      <c r="AQ39" s="35" t="s">
        <v>193</v>
      </c>
      <c r="AR39" s="35" t="s">
        <v>193</v>
      </c>
      <c r="AS39" s="35" t="s">
        <v>193</v>
      </c>
      <c r="AT39" s="35" t="s">
        <v>193</v>
      </c>
      <c r="AU39" s="35"/>
      <c r="AV39" s="35"/>
      <c r="AW39" s="35"/>
      <c r="AX39" s="35"/>
      <c r="AY39" s="35"/>
      <c r="AZ39" s="35"/>
      <c r="BA39" s="35"/>
      <c r="BB39" s="35"/>
      <c r="BC39" s="35" t="s">
        <v>193</v>
      </c>
      <c r="BD39" s="35" t="s">
        <v>193</v>
      </c>
      <c r="BE39" s="35"/>
      <c r="BF39" s="35"/>
      <c r="BG39" s="35"/>
      <c r="BH39" s="35"/>
      <c r="BI39" s="35"/>
      <c r="BJ39" s="35"/>
      <c r="BK39" s="35"/>
      <c r="BL39" s="35"/>
      <c r="BM39" s="35"/>
      <c r="BN39" s="35"/>
      <c r="BO39" s="35" t="s">
        <v>193</v>
      </c>
      <c r="BP39" s="35" t="s">
        <v>193</v>
      </c>
      <c r="BQ39" s="35"/>
      <c r="BR39" s="35"/>
      <c r="BS39" s="35"/>
      <c r="BT39" s="35"/>
      <c r="BU39" s="35"/>
      <c r="BV39" s="35"/>
      <c r="BW39" s="35"/>
      <c r="BX39" s="35"/>
      <c r="BY39" s="35"/>
      <c r="BZ39" s="35"/>
      <c r="CA39" s="35" t="s">
        <v>193</v>
      </c>
      <c r="CB39" s="35" t="s">
        <v>193</v>
      </c>
      <c r="CC39" s="35"/>
      <c r="CD39" s="35"/>
      <c r="CE39" s="35"/>
      <c r="CF39" s="35"/>
      <c r="CG39" s="35"/>
      <c r="CH39" s="35"/>
      <c r="CI39" s="35" t="s">
        <v>193</v>
      </c>
      <c r="CJ39" s="35" t="s">
        <v>193</v>
      </c>
      <c r="CK39" s="35" t="s">
        <v>193</v>
      </c>
      <c r="CL39" s="35" t="s">
        <v>193</v>
      </c>
      <c r="CM39" s="35" t="s">
        <v>193</v>
      </c>
      <c r="CN39" s="35" t="s">
        <v>193</v>
      </c>
      <c r="CO39" s="35" t="s">
        <v>193</v>
      </c>
      <c r="CP39" s="35" t="s">
        <v>193</v>
      </c>
      <c r="CQ39" s="35" t="s">
        <v>193</v>
      </c>
      <c r="CR39" s="35" t="s">
        <v>193</v>
      </c>
      <c r="CS39" s="35" t="s">
        <v>193</v>
      </c>
      <c r="CT39" s="35" t="s">
        <v>193</v>
      </c>
      <c r="CU39" s="35" t="s">
        <v>193</v>
      </c>
      <c r="CV39" s="35" t="s">
        <v>193</v>
      </c>
      <c r="CW39" s="35" t="s">
        <v>193</v>
      </c>
      <c r="CX39" s="35" t="s">
        <v>193</v>
      </c>
      <c r="CY39" s="35" t="s">
        <v>193</v>
      </c>
      <c r="CZ39" s="35" t="s">
        <v>193</v>
      </c>
      <c r="DA39" s="35" t="s">
        <v>193</v>
      </c>
      <c r="DB39" s="35" t="s">
        <v>193</v>
      </c>
      <c r="DC39" s="35" t="s">
        <v>193</v>
      </c>
      <c r="DD39" s="35" t="s">
        <v>193</v>
      </c>
      <c r="DE39" s="35" t="s">
        <v>193</v>
      </c>
      <c r="DF39" s="35" t="s">
        <v>193</v>
      </c>
    </row>
    <row r="40" spans="1:110" ht="18.75" hidden="1">
      <c r="A40" s="25" t="s">
        <v>175</v>
      </c>
      <c r="B40" s="33" t="s">
        <v>204</v>
      </c>
      <c r="C40" s="42" t="s">
        <v>200</v>
      </c>
      <c r="D40" s="35"/>
      <c r="E40" s="35" t="s">
        <v>193</v>
      </c>
      <c r="F40" s="35" t="s">
        <v>193</v>
      </c>
      <c r="G40" s="35"/>
      <c r="H40" s="35"/>
      <c r="I40" s="35"/>
      <c r="J40" s="35"/>
      <c r="K40" s="35"/>
      <c r="L40" s="35"/>
      <c r="M40" s="35" t="s">
        <v>193</v>
      </c>
      <c r="N40" s="35" t="s">
        <v>193</v>
      </c>
      <c r="O40" s="35"/>
      <c r="P40" s="35"/>
      <c r="Q40" s="35"/>
      <c r="R40" s="35"/>
      <c r="S40" s="35"/>
      <c r="T40" s="35"/>
      <c r="U40" s="35" t="s">
        <v>193</v>
      </c>
      <c r="V40" s="35" t="s">
        <v>193</v>
      </c>
      <c r="W40" s="35"/>
      <c r="X40" s="35"/>
      <c r="Y40" s="35"/>
      <c r="Z40" s="35"/>
      <c r="AA40" s="35"/>
      <c r="AB40" s="35"/>
      <c r="AC40" s="35" t="s">
        <v>193</v>
      </c>
      <c r="AD40" s="35" t="s">
        <v>193</v>
      </c>
      <c r="AE40" s="35"/>
      <c r="AF40" s="35"/>
      <c r="AG40" s="35"/>
      <c r="AH40" s="35"/>
      <c r="AI40" s="35"/>
      <c r="AJ40" s="35"/>
      <c r="AK40" s="35" t="s">
        <v>193</v>
      </c>
      <c r="AL40" s="35" t="s">
        <v>193</v>
      </c>
      <c r="AM40" s="35" t="s">
        <v>193</v>
      </c>
      <c r="AN40" s="35" t="s">
        <v>193</v>
      </c>
      <c r="AO40" s="35" t="s">
        <v>193</v>
      </c>
      <c r="AP40" s="35" t="s">
        <v>193</v>
      </c>
      <c r="AQ40" s="35" t="s">
        <v>193</v>
      </c>
      <c r="AR40" s="35" t="s">
        <v>193</v>
      </c>
      <c r="AS40" s="35" t="s">
        <v>193</v>
      </c>
      <c r="AT40" s="35" t="s">
        <v>193</v>
      </c>
      <c r="AU40" s="35"/>
      <c r="AV40" s="35"/>
      <c r="AW40" s="35"/>
      <c r="AX40" s="35"/>
      <c r="AY40" s="35"/>
      <c r="AZ40" s="35"/>
      <c r="BA40" s="35"/>
      <c r="BB40" s="35"/>
      <c r="BC40" s="35" t="s">
        <v>193</v>
      </c>
      <c r="BD40" s="35" t="s">
        <v>193</v>
      </c>
      <c r="BE40" s="35"/>
      <c r="BF40" s="35"/>
      <c r="BG40" s="35"/>
      <c r="BH40" s="35"/>
      <c r="BI40" s="35"/>
      <c r="BJ40" s="35"/>
      <c r="BK40" s="35"/>
      <c r="BL40" s="35"/>
      <c r="BM40" s="35"/>
      <c r="BN40" s="35"/>
      <c r="BO40" s="35" t="s">
        <v>193</v>
      </c>
      <c r="BP40" s="35" t="s">
        <v>193</v>
      </c>
      <c r="BQ40" s="35"/>
      <c r="BR40" s="35"/>
      <c r="BS40" s="35"/>
      <c r="BT40" s="35"/>
      <c r="BU40" s="35"/>
      <c r="BV40" s="35"/>
      <c r="BW40" s="35"/>
      <c r="BX40" s="35"/>
      <c r="BY40" s="35"/>
      <c r="BZ40" s="35"/>
      <c r="CA40" s="35" t="s">
        <v>193</v>
      </c>
      <c r="CB40" s="35" t="s">
        <v>193</v>
      </c>
      <c r="CC40" s="35"/>
      <c r="CD40" s="35"/>
      <c r="CE40" s="35"/>
      <c r="CF40" s="35"/>
      <c r="CG40" s="35"/>
      <c r="CH40" s="35"/>
      <c r="CI40" s="35" t="s">
        <v>193</v>
      </c>
      <c r="CJ40" s="35" t="s">
        <v>193</v>
      </c>
      <c r="CK40" s="35" t="s">
        <v>193</v>
      </c>
      <c r="CL40" s="35" t="s">
        <v>193</v>
      </c>
      <c r="CM40" s="35" t="s">
        <v>193</v>
      </c>
      <c r="CN40" s="35" t="s">
        <v>193</v>
      </c>
      <c r="CO40" s="35" t="s">
        <v>193</v>
      </c>
      <c r="CP40" s="35" t="s">
        <v>193</v>
      </c>
      <c r="CQ40" s="35" t="s">
        <v>193</v>
      </c>
      <c r="CR40" s="35" t="s">
        <v>193</v>
      </c>
      <c r="CS40" s="35" t="s">
        <v>193</v>
      </c>
      <c r="CT40" s="35" t="s">
        <v>193</v>
      </c>
      <c r="CU40" s="35" t="s">
        <v>193</v>
      </c>
      <c r="CV40" s="35" t="s">
        <v>193</v>
      </c>
      <c r="CW40" s="35" t="s">
        <v>193</v>
      </c>
      <c r="CX40" s="35" t="s">
        <v>193</v>
      </c>
      <c r="CY40" s="35" t="s">
        <v>193</v>
      </c>
      <c r="CZ40" s="35" t="s">
        <v>193</v>
      </c>
      <c r="DA40" s="35" t="s">
        <v>193</v>
      </c>
      <c r="DB40" s="35" t="s">
        <v>193</v>
      </c>
      <c r="DC40" s="35" t="s">
        <v>193</v>
      </c>
      <c r="DD40" s="35" t="s">
        <v>193</v>
      </c>
      <c r="DE40" s="35" t="s">
        <v>193</v>
      </c>
      <c r="DF40" s="35" t="s">
        <v>193</v>
      </c>
    </row>
    <row r="41" spans="1:110" ht="18.75" hidden="1">
      <c r="A41" s="25" t="s">
        <v>175</v>
      </c>
      <c r="B41" s="33" t="s">
        <v>201</v>
      </c>
      <c r="C41" s="34" t="s">
        <v>201</v>
      </c>
      <c r="D41" s="35"/>
      <c r="E41" s="35" t="s">
        <v>193</v>
      </c>
      <c r="F41" s="35" t="s">
        <v>193</v>
      </c>
      <c r="G41" s="35"/>
      <c r="H41" s="35"/>
      <c r="I41" s="35"/>
      <c r="J41" s="35"/>
      <c r="K41" s="35"/>
      <c r="L41" s="35"/>
      <c r="M41" s="35" t="s">
        <v>193</v>
      </c>
      <c r="N41" s="35" t="s">
        <v>193</v>
      </c>
      <c r="O41" s="35"/>
      <c r="P41" s="35"/>
      <c r="Q41" s="35"/>
      <c r="R41" s="35"/>
      <c r="S41" s="35"/>
      <c r="T41" s="35"/>
      <c r="U41" s="35" t="s">
        <v>193</v>
      </c>
      <c r="V41" s="35" t="s">
        <v>193</v>
      </c>
      <c r="W41" s="35"/>
      <c r="X41" s="35"/>
      <c r="Y41" s="35"/>
      <c r="Z41" s="35"/>
      <c r="AA41" s="35"/>
      <c r="AB41" s="35"/>
      <c r="AC41" s="35" t="s">
        <v>193</v>
      </c>
      <c r="AD41" s="35" t="s">
        <v>193</v>
      </c>
      <c r="AE41" s="35"/>
      <c r="AF41" s="35"/>
      <c r="AG41" s="35"/>
      <c r="AH41" s="35"/>
      <c r="AI41" s="35"/>
      <c r="AJ41" s="35"/>
      <c r="AK41" s="35" t="s">
        <v>193</v>
      </c>
      <c r="AL41" s="35" t="s">
        <v>193</v>
      </c>
      <c r="AM41" s="35" t="s">
        <v>193</v>
      </c>
      <c r="AN41" s="35" t="s">
        <v>193</v>
      </c>
      <c r="AO41" s="35" t="s">
        <v>193</v>
      </c>
      <c r="AP41" s="35" t="s">
        <v>193</v>
      </c>
      <c r="AQ41" s="35" t="s">
        <v>193</v>
      </c>
      <c r="AR41" s="35" t="s">
        <v>193</v>
      </c>
      <c r="AS41" s="35" t="s">
        <v>193</v>
      </c>
      <c r="AT41" s="35" t="s">
        <v>193</v>
      </c>
      <c r="AU41" s="35"/>
      <c r="AV41" s="35"/>
      <c r="AW41" s="35"/>
      <c r="AX41" s="35"/>
      <c r="AY41" s="35"/>
      <c r="AZ41" s="35"/>
      <c r="BA41" s="35"/>
      <c r="BB41" s="35"/>
      <c r="BC41" s="35" t="s">
        <v>193</v>
      </c>
      <c r="BD41" s="35" t="s">
        <v>193</v>
      </c>
      <c r="BE41" s="35"/>
      <c r="BF41" s="35"/>
      <c r="BG41" s="35"/>
      <c r="BH41" s="35"/>
      <c r="BI41" s="35"/>
      <c r="BJ41" s="35"/>
      <c r="BK41" s="35"/>
      <c r="BL41" s="35"/>
      <c r="BM41" s="35"/>
      <c r="BN41" s="35"/>
      <c r="BO41" s="35" t="s">
        <v>193</v>
      </c>
      <c r="BP41" s="35" t="s">
        <v>193</v>
      </c>
      <c r="BQ41" s="35"/>
      <c r="BR41" s="35"/>
      <c r="BS41" s="35"/>
      <c r="BT41" s="35"/>
      <c r="BU41" s="35"/>
      <c r="BV41" s="35"/>
      <c r="BW41" s="35"/>
      <c r="BX41" s="35"/>
      <c r="BY41" s="35"/>
      <c r="BZ41" s="35"/>
      <c r="CA41" s="35" t="s">
        <v>193</v>
      </c>
      <c r="CB41" s="35" t="s">
        <v>193</v>
      </c>
      <c r="CC41" s="35"/>
      <c r="CD41" s="35"/>
      <c r="CE41" s="35"/>
      <c r="CF41" s="35"/>
      <c r="CG41" s="35"/>
      <c r="CH41" s="35"/>
      <c r="CI41" s="35" t="s">
        <v>193</v>
      </c>
      <c r="CJ41" s="35" t="s">
        <v>193</v>
      </c>
      <c r="CK41" s="35" t="s">
        <v>193</v>
      </c>
      <c r="CL41" s="35" t="s">
        <v>193</v>
      </c>
      <c r="CM41" s="35" t="s">
        <v>193</v>
      </c>
      <c r="CN41" s="35" t="s">
        <v>193</v>
      </c>
      <c r="CO41" s="35" t="s">
        <v>193</v>
      </c>
      <c r="CP41" s="35" t="s">
        <v>193</v>
      </c>
      <c r="CQ41" s="35" t="s">
        <v>193</v>
      </c>
      <c r="CR41" s="35" t="s">
        <v>193</v>
      </c>
      <c r="CS41" s="35" t="s">
        <v>193</v>
      </c>
      <c r="CT41" s="35" t="s">
        <v>193</v>
      </c>
      <c r="CU41" s="35" t="s">
        <v>193</v>
      </c>
      <c r="CV41" s="35" t="s">
        <v>193</v>
      </c>
      <c r="CW41" s="35" t="s">
        <v>193</v>
      </c>
      <c r="CX41" s="35" t="s">
        <v>193</v>
      </c>
      <c r="CY41" s="35" t="s">
        <v>193</v>
      </c>
      <c r="CZ41" s="35" t="s">
        <v>193</v>
      </c>
      <c r="DA41" s="35" t="s">
        <v>193</v>
      </c>
      <c r="DB41" s="35" t="s">
        <v>193</v>
      </c>
      <c r="DC41" s="35" t="s">
        <v>193</v>
      </c>
      <c r="DD41" s="35" t="s">
        <v>193</v>
      </c>
      <c r="DE41" s="35" t="s">
        <v>193</v>
      </c>
      <c r="DF41" s="35" t="s">
        <v>193</v>
      </c>
    </row>
    <row r="42" spans="1:110" ht="56.25">
      <c r="A42" s="21"/>
      <c r="B42" s="33" t="s">
        <v>206</v>
      </c>
      <c r="C42" s="34" t="s">
        <v>207</v>
      </c>
      <c r="D42" s="35" t="s">
        <v>174</v>
      </c>
      <c r="E42" s="35">
        <v>0</v>
      </c>
      <c r="F42" s="35">
        <v>0</v>
      </c>
      <c r="G42" s="35">
        <v>0</v>
      </c>
      <c r="H42" s="35">
        <v>0</v>
      </c>
      <c r="I42" s="35">
        <v>0</v>
      </c>
      <c r="J42" s="35">
        <v>0</v>
      </c>
      <c r="K42" s="35">
        <v>0</v>
      </c>
      <c r="L42" s="35">
        <v>0</v>
      </c>
      <c r="M42" s="35">
        <v>0</v>
      </c>
      <c r="N42" s="35">
        <v>0</v>
      </c>
      <c r="O42" s="35">
        <v>0</v>
      </c>
      <c r="P42" s="35">
        <v>0</v>
      </c>
      <c r="Q42" s="35">
        <v>0</v>
      </c>
      <c r="R42" s="35">
        <v>0</v>
      </c>
      <c r="S42" s="35">
        <v>0</v>
      </c>
      <c r="T42" s="35">
        <v>0</v>
      </c>
      <c r="U42" s="35">
        <v>0</v>
      </c>
      <c r="V42" s="35">
        <v>0</v>
      </c>
      <c r="W42" s="35">
        <v>0</v>
      </c>
      <c r="X42" s="35">
        <v>0</v>
      </c>
      <c r="Y42" s="35">
        <v>0</v>
      </c>
      <c r="Z42" s="35">
        <v>0</v>
      </c>
      <c r="AA42" s="35">
        <v>0</v>
      </c>
      <c r="AB42" s="35">
        <v>0</v>
      </c>
      <c r="AC42" s="35">
        <v>0</v>
      </c>
      <c r="AD42" s="35">
        <v>0</v>
      </c>
      <c r="AE42" s="35">
        <v>0</v>
      </c>
      <c r="AF42" s="35">
        <v>0</v>
      </c>
      <c r="AG42" s="35">
        <v>0</v>
      </c>
      <c r="AH42" s="35">
        <v>0</v>
      </c>
      <c r="AI42" s="35">
        <v>0</v>
      </c>
      <c r="AJ42" s="35">
        <v>0</v>
      </c>
      <c r="AK42" s="35">
        <v>0</v>
      </c>
      <c r="AL42" s="35">
        <v>0</v>
      </c>
      <c r="AM42" s="35">
        <v>0</v>
      </c>
      <c r="AN42" s="35">
        <v>0</v>
      </c>
      <c r="AO42" s="35">
        <v>0</v>
      </c>
      <c r="AP42" s="35">
        <v>0</v>
      </c>
      <c r="AQ42" s="35">
        <v>0</v>
      </c>
      <c r="AR42" s="35">
        <v>0</v>
      </c>
      <c r="AS42" s="35">
        <v>0</v>
      </c>
      <c r="AT42" s="35">
        <v>0</v>
      </c>
      <c r="AU42" s="35">
        <v>0</v>
      </c>
      <c r="AV42" s="35">
        <v>0</v>
      </c>
      <c r="AW42" s="35">
        <v>0</v>
      </c>
      <c r="AX42" s="35">
        <v>0</v>
      </c>
      <c r="AY42" s="35">
        <v>0</v>
      </c>
      <c r="AZ42" s="35">
        <v>0</v>
      </c>
      <c r="BA42" s="35">
        <v>0</v>
      </c>
      <c r="BB42" s="35">
        <v>0</v>
      </c>
      <c r="BC42" s="35">
        <v>0</v>
      </c>
      <c r="BD42" s="35">
        <v>0</v>
      </c>
      <c r="BE42" s="35">
        <v>0</v>
      </c>
      <c r="BF42" s="35">
        <v>0</v>
      </c>
      <c r="BG42" s="35">
        <v>0</v>
      </c>
      <c r="BH42" s="35">
        <v>0</v>
      </c>
      <c r="BI42" s="35">
        <v>0</v>
      </c>
      <c r="BJ42" s="35">
        <v>0</v>
      </c>
      <c r="BK42" s="35">
        <v>0</v>
      </c>
      <c r="BL42" s="35">
        <v>0</v>
      </c>
      <c r="BM42" s="35">
        <v>0</v>
      </c>
      <c r="BN42" s="35">
        <v>0</v>
      </c>
      <c r="BO42" s="35">
        <v>0</v>
      </c>
      <c r="BP42" s="35">
        <v>0</v>
      </c>
      <c r="BQ42" s="35">
        <v>0</v>
      </c>
      <c r="BR42" s="35">
        <v>0</v>
      </c>
      <c r="BS42" s="35">
        <v>0</v>
      </c>
      <c r="BT42" s="35">
        <v>0</v>
      </c>
      <c r="BU42" s="35">
        <v>0</v>
      </c>
      <c r="BV42" s="35">
        <v>0</v>
      </c>
      <c r="BW42" s="35">
        <v>0</v>
      </c>
      <c r="BX42" s="35">
        <v>0</v>
      </c>
      <c r="BY42" s="35">
        <v>0</v>
      </c>
      <c r="BZ42" s="35">
        <v>0</v>
      </c>
      <c r="CA42" s="35">
        <v>0</v>
      </c>
      <c r="CB42" s="35">
        <v>0</v>
      </c>
      <c r="CC42" s="35">
        <v>0</v>
      </c>
      <c r="CD42" s="35">
        <v>0</v>
      </c>
      <c r="CE42" s="35">
        <v>0</v>
      </c>
      <c r="CF42" s="35">
        <v>0</v>
      </c>
      <c r="CG42" s="35">
        <v>0</v>
      </c>
      <c r="CH42" s="35">
        <v>0</v>
      </c>
      <c r="CI42" s="35" t="s">
        <v>193</v>
      </c>
      <c r="CJ42" s="35" t="s">
        <v>193</v>
      </c>
      <c r="CK42" s="35">
        <v>0</v>
      </c>
      <c r="CL42" s="35">
        <v>0</v>
      </c>
      <c r="CM42" s="35">
        <v>0</v>
      </c>
      <c r="CN42" s="35">
        <v>0</v>
      </c>
      <c r="CO42" s="35" t="s">
        <v>193</v>
      </c>
      <c r="CP42" s="35" t="s">
        <v>193</v>
      </c>
      <c r="CQ42" s="35">
        <v>0</v>
      </c>
      <c r="CR42" s="35">
        <v>0</v>
      </c>
      <c r="CS42" s="35">
        <v>0</v>
      </c>
      <c r="CT42" s="35">
        <v>0</v>
      </c>
      <c r="CU42" s="35">
        <v>0</v>
      </c>
      <c r="CV42" s="35">
        <v>0</v>
      </c>
      <c r="CW42" s="35">
        <v>0</v>
      </c>
      <c r="CX42" s="35">
        <v>0</v>
      </c>
      <c r="CY42" s="35">
        <v>0</v>
      </c>
      <c r="CZ42" s="35">
        <v>0</v>
      </c>
      <c r="DA42" s="35">
        <v>0</v>
      </c>
      <c r="DB42" s="35">
        <v>0</v>
      </c>
      <c r="DC42" s="35">
        <v>0</v>
      </c>
      <c r="DD42" s="35">
        <v>0</v>
      </c>
      <c r="DE42" s="35">
        <v>0</v>
      </c>
      <c r="DF42" s="35">
        <v>0</v>
      </c>
    </row>
    <row r="43" spans="1:110" ht="18.75" hidden="1">
      <c r="A43" s="25" t="s">
        <v>175</v>
      </c>
      <c r="B43" s="33" t="s">
        <v>206</v>
      </c>
      <c r="C43" s="42" t="s">
        <v>200</v>
      </c>
      <c r="D43" s="35"/>
      <c r="E43" s="35" t="s">
        <v>193</v>
      </c>
      <c r="F43" s="35" t="s">
        <v>193</v>
      </c>
      <c r="G43" s="35"/>
      <c r="H43" s="35"/>
      <c r="I43" s="35"/>
      <c r="J43" s="35"/>
      <c r="K43" s="35"/>
      <c r="L43" s="35"/>
      <c r="M43" s="35" t="s">
        <v>193</v>
      </c>
      <c r="N43" s="35" t="s">
        <v>193</v>
      </c>
      <c r="O43" s="35"/>
      <c r="P43" s="35"/>
      <c r="Q43" s="35"/>
      <c r="R43" s="35"/>
      <c r="S43" s="35"/>
      <c r="T43" s="35"/>
      <c r="U43" s="35" t="s">
        <v>193</v>
      </c>
      <c r="V43" s="35" t="s">
        <v>193</v>
      </c>
      <c r="W43" s="35"/>
      <c r="X43" s="35"/>
      <c r="Y43" s="35"/>
      <c r="Z43" s="35"/>
      <c r="AA43" s="35"/>
      <c r="AB43" s="35"/>
      <c r="AC43" s="35" t="s">
        <v>193</v>
      </c>
      <c r="AD43" s="35" t="s">
        <v>193</v>
      </c>
      <c r="AE43" s="35"/>
      <c r="AF43" s="35"/>
      <c r="AG43" s="35"/>
      <c r="AH43" s="35"/>
      <c r="AI43" s="35"/>
      <c r="AJ43" s="35"/>
      <c r="AK43" s="35" t="s">
        <v>193</v>
      </c>
      <c r="AL43" s="35" t="s">
        <v>193</v>
      </c>
      <c r="AM43" s="35" t="s">
        <v>193</v>
      </c>
      <c r="AN43" s="35" t="s">
        <v>193</v>
      </c>
      <c r="AO43" s="35" t="s">
        <v>193</v>
      </c>
      <c r="AP43" s="35" t="s">
        <v>193</v>
      </c>
      <c r="AQ43" s="35" t="s">
        <v>193</v>
      </c>
      <c r="AR43" s="35" t="s">
        <v>193</v>
      </c>
      <c r="AS43" s="35" t="s">
        <v>193</v>
      </c>
      <c r="AT43" s="35" t="s">
        <v>193</v>
      </c>
      <c r="AU43" s="35"/>
      <c r="AV43" s="35"/>
      <c r="AW43" s="35"/>
      <c r="AX43" s="35"/>
      <c r="AY43" s="35"/>
      <c r="AZ43" s="35"/>
      <c r="BA43" s="35"/>
      <c r="BB43" s="35"/>
      <c r="BC43" s="35" t="s">
        <v>193</v>
      </c>
      <c r="BD43" s="35" t="s">
        <v>193</v>
      </c>
      <c r="BE43" s="35"/>
      <c r="BF43" s="35"/>
      <c r="BG43" s="35"/>
      <c r="BH43" s="35"/>
      <c r="BI43" s="35"/>
      <c r="BJ43" s="35"/>
      <c r="BK43" s="35"/>
      <c r="BL43" s="35"/>
      <c r="BM43" s="35"/>
      <c r="BN43" s="35"/>
      <c r="BO43" s="35" t="s">
        <v>193</v>
      </c>
      <c r="BP43" s="35" t="s">
        <v>193</v>
      </c>
      <c r="BQ43" s="35"/>
      <c r="BR43" s="35"/>
      <c r="BS43" s="35"/>
      <c r="BT43" s="35"/>
      <c r="BU43" s="35"/>
      <c r="BV43" s="35"/>
      <c r="BW43" s="35"/>
      <c r="BX43" s="35"/>
      <c r="BY43" s="35"/>
      <c r="BZ43" s="35"/>
      <c r="CA43" s="35" t="s">
        <v>193</v>
      </c>
      <c r="CB43" s="35" t="s">
        <v>193</v>
      </c>
      <c r="CC43" s="35"/>
      <c r="CD43" s="35"/>
      <c r="CE43" s="35"/>
      <c r="CF43" s="35"/>
      <c r="CG43" s="35"/>
      <c r="CH43" s="35"/>
      <c r="CI43" s="35" t="s">
        <v>193</v>
      </c>
      <c r="CJ43" s="35" t="s">
        <v>193</v>
      </c>
      <c r="CK43" s="35" t="s">
        <v>193</v>
      </c>
      <c r="CL43" s="35" t="s">
        <v>193</v>
      </c>
      <c r="CM43" s="35" t="s">
        <v>193</v>
      </c>
      <c r="CN43" s="35" t="s">
        <v>193</v>
      </c>
      <c r="CO43" s="35" t="s">
        <v>193</v>
      </c>
      <c r="CP43" s="35" t="s">
        <v>193</v>
      </c>
      <c r="CQ43" s="35" t="s">
        <v>193</v>
      </c>
      <c r="CR43" s="35" t="s">
        <v>193</v>
      </c>
      <c r="CS43" s="35" t="s">
        <v>193</v>
      </c>
      <c r="CT43" s="35" t="s">
        <v>193</v>
      </c>
      <c r="CU43" s="35" t="s">
        <v>193</v>
      </c>
      <c r="CV43" s="35" t="s">
        <v>193</v>
      </c>
      <c r="CW43" s="35" t="s">
        <v>193</v>
      </c>
      <c r="CX43" s="35" t="s">
        <v>193</v>
      </c>
      <c r="CY43" s="35" t="s">
        <v>193</v>
      </c>
      <c r="CZ43" s="35" t="s">
        <v>193</v>
      </c>
      <c r="DA43" s="35" t="s">
        <v>193</v>
      </c>
      <c r="DB43" s="35" t="s">
        <v>193</v>
      </c>
      <c r="DC43" s="35" t="s">
        <v>193</v>
      </c>
      <c r="DD43" s="35" t="s">
        <v>193</v>
      </c>
      <c r="DE43" s="35" t="s">
        <v>193</v>
      </c>
      <c r="DF43" s="35" t="s">
        <v>193</v>
      </c>
    </row>
    <row r="44" spans="1:110" ht="18.75" hidden="1">
      <c r="A44" s="25" t="s">
        <v>175</v>
      </c>
      <c r="B44" s="33" t="s">
        <v>206</v>
      </c>
      <c r="C44" s="42" t="s">
        <v>200</v>
      </c>
      <c r="D44" s="35"/>
      <c r="E44" s="35" t="s">
        <v>193</v>
      </c>
      <c r="F44" s="35" t="s">
        <v>193</v>
      </c>
      <c r="G44" s="35"/>
      <c r="H44" s="35"/>
      <c r="I44" s="35"/>
      <c r="J44" s="35"/>
      <c r="K44" s="35"/>
      <c r="L44" s="35"/>
      <c r="M44" s="35" t="s">
        <v>193</v>
      </c>
      <c r="N44" s="35" t="s">
        <v>193</v>
      </c>
      <c r="O44" s="35"/>
      <c r="P44" s="35"/>
      <c r="Q44" s="35"/>
      <c r="R44" s="35"/>
      <c r="S44" s="35"/>
      <c r="T44" s="35"/>
      <c r="U44" s="35" t="s">
        <v>193</v>
      </c>
      <c r="V44" s="35" t="s">
        <v>193</v>
      </c>
      <c r="W44" s="35"/>
      <c r="X44" s="35"/>
      <c r="Y44" s="35"/>
      <c r="Z44" s="35"/>
      <c r="AA44" s="35"/>
      <c r="AB44" s="35"/>
      <c r="AC44" s="35" t="s">
        <v>193</v>
      </c>
      <c r="AD44" s="35" t="s">
        <v>193</v>
      </c>
      <c r="AE44" s="35"/>
      <c r="AF44" s="35"/>
      <c r="AG44" s="35"/>
      <c r="AH44" s="35"/>
      <c r="AI44" s="35"/>
      <c r="AJ44" s="35"/>
      <c r="AK44" s="35" t="s">
        <v>193</v>
      </c>
      <c r="AL44" s="35" t="s">
        <v>193</v>
      </c>
      <c r="AM44" s="35" t="s">
        <v>193</v>
      </c>
      <c r="AN44" s="35" t="s">
        <v>193</v>
      </c>
      <c r="AO44" s="35" t="s">
        <v>193</v>
      </c>
      <c r="AP44" s="35" t="s">
        <v>193</v>
      </c>
      <c r="AQ44" s="35" t="s">
        <v>193</v>
      </c>
      <c r="AR44" s="35" t="s">
        <v>193</v>
      </c>
      <c r="AS44" s="35" t="s">
        <v>193</v>
      </c>
      <c r="AT44" s="35" t="s">
        <v>193</v>
      </c>
      <c r="AU44" s="35"/>
      <c r="AV44" s="35"/>
      <c r="AW44" s="35"/>
      <c r="AX44" s="35"/>
      <c r="AY44" s="35"/>
      <c r="AZ44" s="35"/>
      <c r="BA44" s="35"/>
      <c r="BB44" s="35"/>
      <c r="BC44" s="35" t="s">
        <v>193</v>
      </c>
      <c r="BD44" s="35" t="s">
        <v>193</v>
      </c>
      <c r="BE44" s="35"/>
      <c r="BF44" s="35"/>
      <c r="BG44" s="35"/>
      <c r="BH44" s="35"/>
      <c r="BI44" s="35"/>
      <c r="BJ44" s="35"/>
      <c r="BK44" s="35"/>
      <c r="BL44" s="35"/>
      <c r="BM44" s="35"/>
      <c r="BN44" s="35"/>
      <c r="BO44" s="35" t="s">
        <v>193</v>
      </c>
      <c r="BP44" s="35" t="s">
        <v>193</v>
      </c>
      <c r="BQ44" s="35"/>
      <c r="BR44" s="35"/>
      <c r="BS44" s="35"/>
      <c r="BT44" s="35"/>
      <c r="BU44" s="35"/>
      <c r="BV44" s="35"/>
      <c r="BW44" s="35"/>
      <c r="BX44" s="35"/>
      <c r="BY44" s="35"/>
      <c r="BZ44" s="35"/>
      <c r="CA44" s="35" t="s">
        <v>193</v>
      </c>
      <c r="CB44" s="35" t="s">
        <v>193</v>
      </c>
      <c r="CC44" s="35"/>
      <c r="CD44" s="35"/>
      <c r="CE44" s="35"/>
      <c r="CF44" s="35"/>
      <c r="CG44" s="35"/>
      <c r="CH44" s="35"/>
      <c r="CI44" s="35" t="s">
        <v>193</v>
      </c>
      <c r="CJ44" s="35" t="s">
        <v>193</v>
      </c>
      <c r="CK44" s="35" t="s">
        <v>193</v>
      </c>
      <c r="CL44" s="35" t="s">
        <v>193</v>
      </c>
      <c r="CM44" s="35" t="s">
        <v>193</v>
      </c>
      <c r="CN44" s="35" t="s">
        <v>193</v>
      </c>
      <c r="CO44" s="35" t="s">
        <v>193</v>
      </c>
      <c r="CP44" s="35" t="s">
        <v>193</v>
      </c>
      <c r="CQ44" s="35" t="s">
        <v>193</v>
      </c>
      <c r="CR44" s="35" t="s">
        <v>193</v>
      </c>
      <c r="CS44" s="35" t="s">
        <v>193</v>
      </c>
      <c r="CT44" s="35" t="s">
        <v>193</v>
      </c>
      <c r="CU44" s="35" t="s">
        <v>193</v>
      </c>
      <c r="CV44" s="35" t="s">
        <v>193</v>
      </c>
      <c r="CW44" s="35" t="s">
        <v>193</v>
      </c>
      <c r="CX44" s="35" t="s">
        <v>193</v>
      </c>
      <c r="CY44" s="35" t="s">
        <v>193</v>
      </c>
      <c r="CZ44" s="35" t="s">
        <v>193</v>
      </c>
      <c r="DA44" s="35" t="s">
        <v>193</v>
      </c>
      <c r="DB44" s="35" t="s">
        <v>193</v>
      </c>
      <c r="DC44" s="35" t="s">
        <v>193</v>
      </c>
      <c r="DD44" s="35" t="s">
        <v>193</v>
      </c>
      <c r="DE44" s="35" t="s">
        <v>193</v>
      </c>
      <c r="DF44" s="35" t="s">
        <v>193</v>
      </c>
    </row>
    <row r="45" spans="1:110" ht="18.75" hidden="1">
      <c r="A45" s="25" t="s">
        <v>175</v>
      </c>
      <c r="B45" s="33" t="s">
        <v>201</v>
      </c>
      <c r="C45" s="34" t="s">
        <v>201</v>
      </c>
      <c r="D45" s="35"/>
      <c r="E45" s="35" t="s">
        <v>193</v>
      </c>
      <c r="F45" s="35" t="s">
        <v>193</v>
      </c>
      <c r="G45" s="35"/>
      <c r="H45" s="35"/>
      <c r="I45" s="35"/>
      <c r="J45" s="35"/>
      <c r="K45" s="35"/>
      <c r="L45" s="35"/>
      <c r="M45" s="35" t="s">
        <v>193</v>
      </c>
      <c r="N45" s="35" t="s">
        <v>193</v>
      </c>
      <c r="O45" s="35"/>
      <c r="P45" s="35"/>
      <c r="Q45" s="35"/>
      <c r="R45" s="35"/>
      <c r="S45" s="35"/>
      <c r="T45" s="35"/>
      <c r="U45" s="35" t="s">
        <v>193</v>
      </c>
      <c r="V45" s="35" t="s">
        <v>193</v>
      </c>
      <c r="W45" s="35"/>
      <c r="X45" s="35"/>
      <c r="Y45" s="35"/>
      <c r="Z45" s="35"/>
      <c r="AA45" s="35"/>
      <c r="AB45" s="35"/>
      <c r="AC45" s="35" t="s">
        <v>193</v>
      </c>
      <c r="AD45" s="35" t="s">
        <v>193</v>
      </c>
      <c r="AE45" s="35"/>
      <c r="AF45" s="35"/>
      <c r="AG45" s="35"/>
      <c r="AH45" s="35"/>
      <c r="AI45" s="35"/>
      <c r="AJ45" s="35"/>
      <c r="AK45" s="35" t="s">
        <v>193</v>
      </c>
      <c r="AL45" s="35" t="s">
        <v>193</v>
      </c>
      <c r="AM45" s="35" t="s">
        <v>193</v>
      </c>
      <c r="AN45" s="35" t="s">
        <v>193</v>
      </c>
      <c r="AO45" s="35" t="s">
        <v>193</v>
      </c>
      <c r="AP45" s="35" t="s">
        <v>193</v>
      </c>
      <c r="AQ45" s="35" t="s">
        <v>193</v>
      </c>
      <c r="AR45" s="35" t="s">
        <v>193</v>
      </c>
      <c r="AS45" s="35" t="s">
        <v>193</v>
      </c>
      <c r="AT45" s="35" t="s">
        <v>193</v>
      </c>
      <c r="AU45" s="35"/>
      <c r="AV45" s="35"/>
      <c r="AW45" s="35"/>
      <c r="AX45" s="35"/>
      <c r="AY45" s="35"/>
      <c r="AZ45" s="35"/>
      <c r="BA45" s="35"/>
      <c r="BB45" s="35"/>
      <c r="BC45" s="35" t="s">
        <v>193</v>
      </c>
      <c r="BD45" s="35" t="s">
        <v>193</v>
      </c>
      <c r="BE45" s="35"/>
      <c r="BF45" s="35"/>
      <c r="BG45" s="35"/>
      <c r="BH45" s="35"/>
      <c r="BI45" s="35"/>
      <c r="BJ45" s="35"/>
      <c r="BK45" s="35"/>
      <c r="BL45" s="35"/>
      <c r="BM45" s="35"/>
      <c r="BN45" s="35"/>
      <c r="BO45" s="35" t="s">
        <v>193</v>
      </c>
      <c r="BP45" s="35" t="s">
        <v>193</v>
      </c>
      <c r="BQ45" s="35"/>
      <c r="BR45" s="35"/>
      <c r="BS45" s="35"/>
      <c r="BT45" s="35"/>
      <c r="BU45" s="35"/>
      <c r="BV45" s="35"/>
      <c r="BW45" s="35"/>
      <c r="BX45" s="35"/>
      <c r="BY45" s="35"/>
      <c r="BZ45" s="35"/>
      <c r="CA45" s="35" t="s">
        <v>193</v>
      </c>
      <c r="CB45" s="35" t="s">
        <v>193</v>
      </c>
      <c r="CC45" s="35"/>
      <c r="CD45" s="35"/>
      <c r="CE45" s="35"/>
      <c r="CF45" s="35"/>
      <c r="CG45" s="35"/>
      <c r="CH45" s="35"/>
      <c r="CI45" s="35" t="s">
        <v>193</v>
      </c>
      <c r="CJ45" s="35" t="s">
        <v>193</v>
      </c>
      <c r="CK45" s="35" t="s">
        <v>193</v>
      </c>
      <c r="CL45" s="35" t="s">
        <v>193</v>
      </c>
      <c r="CM45" s="35" t="s">
        <v>193</v>
      </c>
      <c r="CN45" s="35" t="s">
        <v>193</v>
      </c>
      <c r="CO45" s="35" t="s">
        <v>193</v>
      </c>
      <c r="CP45" s="35" t="s">
        <v>193</v>
      </c>
      <c r="CQ45" s="35" t="s">
        <v>193</v>
      </c>
      <c r="CR45" s="35" t="s">
        <v>193</v>
      </c>
      <c r="CS45" s="35" t="s">
        <v>193</v>
      </c>
      <c r="CT45" s="35" t="s">
        <v>193</v>
      </c>
      <c r="CU45" s="35" t="s">
        <v>193</v>
      </c>
      <c r="CV45" s="35" t="s">
        <v>193</v>
      </c>
      <c r="CW45" s="35" t="s">
        <v>193</v>
      </c>
      <c r="CX45" s="35" t="s">
        <v>193</v>
      </c>
      <c r="CY45" s="35" t="s">
        <v>193</v>
      </c>
      <c r="CZ45" s="35" t="s">
        <v>193</v>
      </c>
      <c r="DA45" s="35" t="s">
        <v>193</v>
      </c>
      <c r="DB45" s="35" t="s">
        <v>193</v>
      </c>
      <c r="DC45" s="35" t="s">
        <v>193</v>
      </c>
      <c r="DD45" s="35" t="s">
        <v>193</v>
      </c>
      <c r="DE45" s="35" t="s">
        <v>193</v>
      </c>
      <c r="DF45" s="35" t="s">
        <v>193</v>
      </c>
    </row>
    <row r="46" spans="1:110" ht="56.25">
      <c r="A46" s="21"/>
      <c r="B46" s="39" t="s">
        <v>208</v>
      </c>
      <c r="C46" s="40" t="s">
        <v>209</v>
      </c>
      <c r="D46" s="41" t="s">
        <v>174</v>
      </c>
      <c r="E46" s="41">
        <v>0</v>
      </c>
      <c r="F46" s="41">
        <v>0</v>
      </c>
      <c r="G46" s="41">
        <v>0</v>
      </c>
      <c r="H46" s="41">
        <v>0</v>
      </c>
      <c r="I46" s="41">
        <v>0</v>
      </c>
      <c r="J46" s="41">
        <v>0</v>
      </c>
      <c r="K46" s="41">
        <v>0</v>
      </c>
      <c r="L46" s="41">
        <v>0</v>
      </c>
      <c r="M46" s="41">
        <v>0</v>
      </c>
      <c r="N46" s="41">
        <v>0</v>
      </c>
      <c r="O46" s="41">
        <v>0</v>
      </c>
      <c r="P46" s="41">
        <v>0</v>
      </c>
      <c r="Q46" s="41">
        <v>0</v>
      </c>
      <c r="R46" s="41">
        <v>0</v>
      </c>
      <c r="S46" s="41">
        <v>0</v>
      </c>
      <c r="T46" s="41">
        <v>0</v>
      </c>
      <c r="U46" s="41">
        <v>0</v>
      </c>
      <c r="V46" s="41">
        <v>0</v>
      </c>
      <c r="W46" s="41">
        <v>0</v>
      </c>
      <c r="X46" s="41">
        <v>0</v>
      </c>
      <c r="Y46" s="41">
        <v>0</v>
      </c>
      <c r="Z46" s="41">
        <v>0</v>
      </c>
      <c r="AA46" s="41">
        <v>0</v>
      </c>
      <c r="AB46" s="41">
        <v>0</v>
      </c>
      <c r="AC46" s="41">
        <v>0</v>
      </c>
      <c r="AD46" s="41">
        <v>0</v>
      </c>
      <c r="AE46" s="41">
        <v>0</v>
      </c>
      <c r="AF46" s="41">
        <v>0</v>
      </c>
      <c r="AG46" s="41">
        <v>0</v>
      </c>
      <c r="AH46" s="41">
        <v>0</v>
      </c>
      <c r="AI46" s="41">
        <v>0</v>
      </c>
      <c r="AJ46" s="41">
        <v>0</v>
      </c>
      <c r="AK46" s="41">
        <v>0</v>
      </c>
      <c r="AL46" s="41">
        <v>0</v>
      </c>
      <c r="AM46" s="41">
        <v>0</v>
      </c>
      <c r="AN46" s="41">
        <v>0</v>
      </c>
      <c r="AO46" s="41">
        <v>0</v>
      </c>
      <c r="AP46" s="41">
        <v>0</v>
      </c>
      <c r="AQ46" s="41">
        <v>0</v>
      </c>
      <c r="AR46" s="41">
        <v>0</v>
      </c>
      <c r="AS46" s="41">
        <v>0</v>
      </c>
      <c r="AT46" s="41">
        <v>0</v>
      </c>
      <c r="AU46" s="41">
        <v>0</v>
      </c>
      <c r="AV46" s="41">
        <v>0</v>
      </c>
      <c r="AW46" s="41">
        <v>0</v>
      </c>
      <c r="AX46" s="41">
        <v>0</v>
      </c>
      <c r="AY46" s="41">
        <v>0</v>
      </c>
      <c r="AZ46" s="41">
        <v>0</v>
      </c>
      <c r="BA46" s="41">
        <v>0</v>
      </c>
      <c r="BB46" s="41">
        <v>0</v>
      </c>
      <c r="BC46" s="41">
        <v>0</v>
      </c>
      <c r="BD46" s="41">
        <v>0</v>
      </c>
      <c r="BE46" s="41">
        <v>0</v>
      </c>
      <c r="BF46" s="41">
        <v>0</v>
      </c>
      <c r="BG46" s="41">
        <v>0</v>
      </c>
      <c r="BH46" s="41">
        <v>0</v>
      </c>
      <c r="BI46" s="41">
        <v>0</v>
      </c>
      <c r="BJ46" s="41">
        <v>0</v>
      </c>
      <c r="BK46" s="41">
        <v>0</v>
      </c>
      <c r="BL46" s="41">
        <v>0</v>
      </c>
      <c r="BM46" s="41">
        <v>0</v>
      </c>
      <c r="BN46" s="41">
        <v>0</v>
      </c>
      <c r="BO46" s="41">
        <v>0</v>
      </c>
      <c r="BP46" s="41">
        <v>0</v>
      </c>
      <c r="BQ46" s="41">
        <v>0</v>
      </c>
      <c r="BR46" s="41">
        <v>0</v>
      </c>
      <c r="BS46" s="41">
        <v>0</v>
      </c>
      <c r="BT46" s="41">
        <v>0</v>
      </c>
      <c r="BU46" s="41">
        <v>0</v>
      </c>
      <c r="BV46" s="41">
        <v>0</v>
      </c>
      <c r="BW46" s="41">
        <v>0</v>
      </c>
      <c r="BX46" s="41">
        <v>0</v>
      </c>
      <c r="BY46" s="41">
        <v>0</v>
      </c>
      <c r="BZ46" s="41">
        <v>0</v>
      </c>
      <c r="CA46" s="41">
        <v>0</v>
      </c>
      <c r="CB46" s="41">
        <v>0</v>
      </c>
      <c r="CC46" s="41">
        <v>0</v>
      </c>
      <c r="CD46" s="41">
        <v>0</v>
      </c>
      <c r="CE46" s="41">
        <v>0</v>
      </c>
      <c r="CF46" s="41">
        <v>0</v>
      </c>
      <c r="CG46" s="41">
        <v>0</v>
      </c>
      <c r="CH46" s="41">
        <v>0</v>
      </c>
      <c r="CI46" s="41" t="s">
        <v>193</v>
      </c>
      <c r="CJ46" s="41" t="s">
        <v>193</v>
      </c>
      <c r="CK46" s="41">
        <v>0</v>
      </c>
      <c r="CL46" s="41">
        <v>0</v>
      </c>
      <c r="CM46" s="41">
        <v>0</v>
      </c>
      <c r="CN46" s="41">
        <v>0</v>
      </c>
      <c r="CO46" s="41">
        <v>0</v>
      </c>
      <c r="CP46" s="41">
        <v>0</v>
      </c>
      <c r="CQ46" s="41">
        <v>0</v>
      </c>
      <c r="CR46" s="41">
        <v>0</v>
      </c>
      <c r="CS46" s="41">
        <v>0</v>
      </c>
      <c r="CT46" s="41">
        <v>0</v>
      </c>
      <c r="CU46" s="41">
        <v>0</v>
      </c>
      <c r="CV46" s="41">
        <v>0</v>
      </c>
      <c r="CW46" s="41">
        <v>0</v>
      </c>
      <c r="CX46" s="41">
        <v>0</v>
      </c>
      <c r="CY46" s="41">
        <v>0</v>
      </c>
      <c r="CZ46" s="41">
        <v>0</v>
      </c>
      <c r="DA46" s="41">
        <v>0</v>
      </c>
      <c r="DB46" s="41">
        <v>0</v>
      </c>
      <c r="DC46" s="41">
        <v>0</v>
      </c>
      <c r="DD46" s="41">
        <v>0</v>
      </c>
      <c r="DE46" s="41">
        <v>0</v>
      </c>
      <c r="DF46" s="41">
        <v>0</v>
      </c>
    </row>
    <row r="47" spans="1:110" ht="37.5">
      <c r="A47" s="21"/>
      <c r="B47" s="33" t="s">
        <v>210</v>
      </c>
      <c r="C47" s="34" t="s">
        <v>211</v>
      </c>
      <c r="D47" s="35" t="s">
        <v>174</v>
      </c>
      <c r="E47" s="35">
        <v>0</v>
      </c>
      <c r="F47" s="35">
        <v>0</v>
      </c>
      <c r="G47" s="35">
        <v>0</v>
      </c>
      <c r="H47" s="35">
        <v>0</v>
      </c>
      <c r="I47" s="35">
        <v>0</v>
      </c>
      <c r="J47" s="35">
        <v>0</v>
      </c>
      <c r="K47" s="35">
        <v>0</v>
      </c>
      <c r="L47" s="35">
        <v>0</v>
      </c>
      <c r="M47" s="35">
        <v>0</v>
      </c>
      <c r="N47" s="35">
        <v>0</v>
      </c>
      <c r="O47" s="35">
        <v>0</v>
      </c>
      <c r="P47" s="35">
        <v>0</v>
      </c>
      <c r="Q47" s="35">
        <v>0</v>
      </c>
      <c r="R47" s="35">
        <v>0</v>
      </c>
      <c r="S47" s="35">
        <v>0</v>
      </c>
      <c r="T47" s="35">
        <v>0</v>
      </c>
      <c r="U47" s="35">
        <v>0</v>
      </c>
      <c r="V47" s="35">
        <v>0</v>
      </c>
      <c r="W47" s="35">
        <v>0</v>
      </c>
      <c r="X47" s="35">
        <v>0</v>
      </c>
      <c r="Y47" s="35">
        <v>0</v>
      </c>
      <c r="Z47" s="35">
        <v>0</v>
      </c>
      <c r="AA47" s="35">
        <v>0</v>
      </c>
      <c r="AB47" s="35">
        <v>0</v>
      </c>
      <c r="AC47" s="35">
        <v>0</v>
      </c>
      <c r="AD47" s="35">
        <v>0</v>
      </c>
      <c r="AE47" s="35">
        <v>0</v>
      </c>
      <c r="AF47" s="35">
        <v>0</v>
      </c>
      <c r="AG47" s="35">
        <v>0</v>
      </c>
      <c r="AH47" s="35">
        <v>0</v>
      </c>
      <c r="AI47" s="35">
        <v>0</v>
      </c>
      <c r="AJ47" s="35">
        <v>0</v>
      </c>
      <c r="AK47" s="35">
        <v>0</v>
      </c>
      <c r="AL47" s="35">
        <v>0</v>
      </c>
      <c r="AM47" s="35">
        <v>0</v>
      </c>
      <c r="AN47" s="35">
        <v>0</v>
      </c>
      <c r="AO47" s="35">
        <v>0</v>
      </c>
      <c r="AP47" s="35">
        <v>0</v>
      </c>
      <c r="AQ47" s="35">
        <v>0</v>
      </c>
      <c r="AR47" s="35">
        <v>0</v>
      </c>
      <c r="AS47" s="35">
        <v>0</v>
      </c>
      <c r="AT47" s="35">
        <v>0</v>
      </c>
      <c r="AU47" s="35">
        <v>0</v>
      </c>
      <c r="AV47" s="35">
        <v>0</v>
      </c>
      <c r="AW47" s="35">
        <v>0</v>
      </c>
      <c r="AX47" s="35">
        <v>0</v>
      </c>
      <c r="AY47" s="35">
        <v>0</v>
      </c>
      <c r="AZ47" s="35">
        <v>0</v>
      </c>
      <c r="BA47" s="35">
        <v>0</v>
      </c>
      <c r="BB47" s="35">
        <v>0</v>
      </c>
      <c r="BC47" s="35">
        <v>0</v>
      </c>
      <c r="BD47" s="35">
        <v>0</v>
      </c>
      <c r="BE47" s="35">
        <v>0</v>
      </c>
      <c r="BF47" s="35">
        <v>0</v>
      </c>
      <c r="BG47" s="35">
        <v>0</v>
      </c>
      <c r="BH47" s="35">
        <v>0</v>
      </c>
      <c r="BI47" s="35">
        <v>0</v>
      </c>
      <c r="BJ47" s="35">
        <v>0</v>
      </c>
      <c r="BK47" s="35">
        <v>0</v>
      </c>
      <c r="BL47" s="35">
        <v>0</v>
      </c>
      <c r="BM47" s="35">
        <v>0</v>
      </c>
      <c r="BN47" s="35">
        <v>0</v>
      </c>
      <c r="BO47" s="35">
        <v>0</v>
      </c>
      <c r="BP47" s="35">
        <v>0</v>
      </c>
      <c r="BQ47" s="35">
        <v>0</v>
      </c>
      <c r="BR47" s="35">
        <v>0</v>
      </c>
      <c r="BS47" s="35">
        <v>0</v>
      </c>
      <c r="BT47" s="35">
        <v>0</v>
      </c>
      <c r="BU47" s="35">
        <v>0</v>
      </c>
      <c r="BV47" s="35">
        <v>0</v>
      </c>
      <c r="BW47" s="35">
        <v>0</v>
      </c>
      <c r="BX47" s="35">
        <v>0</v>
      </c>
      <c r="BY47" s="35">
        <v>0</v>
      </c>
      <c r="BZ47" s="35">
        <v>0</v>
      </c>
      <c r="CA47" s="35">
        <v>0</v>
      </c>
      <c r="CB47" s="35">
        <v>0</v>
      </c>
      <c r="CC47" s="35">
        <v>0</v>
      </c>
      <c r="CD47" s="35">
        <v>0</v>
      </c>
      <c r="CE47" s="35">
        <v>0</v>
      </c>
      <c r="CF47" s="35">
        <v>0</v>
      </c>
      <c r="CG47" s="35">
        <v>0</v>
      </c>
      <c r="CH47" s="35">
        <v>0</v>
      </c>
      <c r="CI47" s="35" t="s">
        <v>193</v>
      </c>
      <c r="CJ47" s="35" t="s">
        <v>193</v>
      </c>
      <c r="CK47" s="35">
        <v>0</v>
      </c>
      <c r="CL47" s="35">
        <v>0</v>
      </c>
      <c r="CM47" s="35">
        <v>0</v>
      </c>
      <c r="CN47" s="35">
        <v>0</v>
      </c>
      <c r="CO47" s="35" t="s">
        <v>193</v>
      </c>
      <c r="CP47" s="35" t="s">
        <v>193</v>
      </c>
      <c r="CQ47" s="35">
        <v>0</v>
      </c>
      <c r="CR47" s="35">
        <v>0</v>
      </c>
      <c r="CS47" s="35">
        <v>0</v>
      </c>
      <c r="CT47" s="35">
        <v>0</v>
      </c>
      <c r="CU47" s="35">
        <v>0</v>
      </c>
      <c r="CV47" s="35">
        <v>0</v>
      </c>
      <c r="CW47" s="35">
        <v>0</v>
      </c>
      <c r="CX47" s="35">
        <v>0</v>
      </c>
      <c r="CY47" s="35">
        <v>0</v>
      </c>
      <c r="CZ47" s="35">
        <v>0</v>
      </c>
      <c r="DA47" s="35">
        <v>0</v>
      </c>
      <c r="DB47" s="35">
        <v>0</v>
      </c>
      <c r="DC47" s="35">
        <v>0</v>
      </c>
      <c r="DD47" s="35">
        <v>0</v>
      </c>
      <c r="DE47" s="35">
        <v>0</v>
      </c>
      <c r="DF47" s="35">
        <v>0</v>
      </c>
    </row>
    <row r="48" spans="1:110" ht="131.25">
      <c r="A48" s="21"/>
      <c r="B48" s="33" t="s">
        <v>210</v>
      </c>
      <c r="C48" s="34" t="s">
        <v>212</v>
      </c>
      <c r="D48" s="35" t="s">
        <v>174</v>
      </c>
      <c r="E48" s="35">
        <v>0</v>
      </c>
      <c r="F48" s="35">
        <v>0</v>
      </c>
      <c r="G48" s="35">
        <v>0</v>
      </c>
      <c r="H48" s="35">
        <v>0</v>
      </c>
      <c r="I48" s="35">
        <v>0</v>
      </c>
      <c r="J48" s="35">
        <v>0</v>
      </c>
      <c r="K48" s="35">
        <v>0</v>
      </c>
      <c r="L48" s="35">
        <v>0</v>
      </c>
      <c r="M48" s="35">
        <v>0</v>
      </c>
      <c r="N48" s="35">
        <v>0</v>
      </c>
      <c r="O48" s="35">
        <v>0</v>
      </c>
      <c r="P48" s="35">
        <v>0</v>
      </c>
      <c r="Q48" s="35">
        <v>0</v>
      </c>
      <c r="R48" s="35">
        <v>0</v>
      </c>
      <c r="S48" s="35">
        <v>0</v>
      </c>
      <c r="T48" s="35">
        <v>0</v>
      </c>
      <c r="U48" s="35">
        <v>0</v>
      </c>
      <c r="V48" s="35">
        <v>0</v>
      </c>
      <c r="W48" s="35">
        <v>0</v>
      </c>
      <c r="X48" s="35">
        <v>0</v>
      </c>
      <c r="Y48" s="35">
        <v>0</v>
      </c>
      <c r="Z48" s="35">
        <v>0</v>
      </c>
      <c r="AA48" s="35">
        <v>0</v>
      </c>
      <c r="AB48" s="35">
        <v>0</v>
      </c>
      <c r="AC48" s="35">
        <v>0</v>
      </c>
      <c r="AD48" s="35">
        <v>0</v>
      </c>
      <c r="AE48" s="35">
        <v>0</v>
      </c>
      <c r="AF48" s="35">
        <v>0</v>
      </c>
      <c r="AG48" s="35">
        <v>0</v>
      </c>
      <c r="AH48" s="35">
        <v>0</v>
      </c>
      <c r="AI48" s="35">
        <v>0</v>
      </c>
      <c r="AJ48" s="35">
        <v>0</v>
      </c>
      <c r="AK48" s="35">
        <v>0</v>
      </c>
      <c r="AL48" s="35">
        <v>0</v>
      </c>
      <c r="AM48" s="35">
        <v>0</v>
      </c>
      <c r="AN48" s="35">
        <v>0</v>
      </c>
      <c r="AO48" s="35">
        <v>0</v>
      </c>
      <c r="AP48" s="35">
        <v>0</v>
      </c>
      <c r="AQ48" s="35">
        <v>0</v>
      </c>
      <c r="AR48" s="35">
        <v>0</v>
      </c>
      <c r="AS48" s="35">
        <v>0</v>
      </c>
      <c r="AT48" s="35">
        <v>0</v>
      </c>
      <c r="AU48" s="35">
        <v>0</v>
      </c>
      <c r="AV48" s="35">
        <v>0</v>
      </c>
      <c r="AW48" s="35">
        <v>0</v>
      </c>
      <c r="AX48" s="35">
        <v>0</v>
      </c>
      <c r="AY48" s="35">
        <v>0</v>
      </c>
      <c r="AZ48" s="35">
        <v>0</v>
      </c>
      <c r="BA48" s="35">
        <v>0</v>
      </c>
      <c r="BB48" s="35">
        <v>0</v>
      </c>
      <c r="BC48" s="35">
        <v>0</v>
      </c>
      <c r="BD48" s="35">
        <v>0</v>
      </c>
      <c r="BE48" s="35">
        <v>0</v>
      </c>
      <c r="BF48" s="35">
        <v>0</v>
      </c>
      <c r="BG48" s="35">
        <v>0</v>
      </c>
      <c r="BH48" s="35">
        <v>0</v>
      </c>
      <c r="BI48" s="35">
        <v>0</v>
      </c>
      <c r="BJ48" s="35">
        <v>0</v>
      </c>
      <c r="BK48" s="35">
        <v>0</v>
      </c>
      <c r="BL48" s="35">
        <v>0</v>
      </c>
      <c r="BM48" s="35">
        <v>0</v>
      </c>
      <c r="BN48" s="35">
        <v>0</v>
      </c>
      <c r="BO48" s="35">
        <v>0</v>
      </c>
      <c r="BP48" s="35">
        <v>0</v>
      </c>
      <c r="BQ48" s="35">
        <v>0</v>
      </c>
      <c r="BR48" s="35">
        <v>0</v>
      </c>
      <c r="BS48" s="35">
        <v>0</v>
      </c>
      <c r="BT48" s="35">
        <v>0</v>
      </c>
      <c r="BU48" s="35">
        <v>0</v>
      </c>
      <c r="BV48" s="35">
        <v>0</v>
      </c>
      <c r="BW48" s="35">
        <v>0</v>
      </c>
      <c r="BX48" s="35">
        <v>0</v>
      </c>
      <c r="BY48" s="35">
        <v>0</v>
      </c>
      <c r="BZ48" s="35">
        <v>0</v>
      </c>
      <c r="CA48" s="35">
        <v>0</v>
      </c>
      <c r="CB48" s="35">
        <v>0</v>
      </c>
      <c r="CC48" s="35">
        <v>0</v>
      </c>
      <c r="CD48" s="35">
        <v>0</v>
      </c>
      <c r="CE48" s="35">
        <v>0</v>
      </c>
      <c r="CF48" s="35">
        <v>0</v>
      </c>
      <c r="CG48" s="35">
        <v>0</v>
      </c>
      <c r="CH48" s="35">
        <v>0</v>
      </c>
      <c r="CI48" s="35" t="s">
        <v>193</v>
      </c>
      <c r="CJ48" s="35" t="s">
        <v>193</v>
      </c>
      <c r="CK48" s="35">
        <v>0</v>
      </c>
      <c r="CL48" s="35">
        <v>0</v>
      </c>
      <c r="CM48" s="35">
        <v>0</v>
      </c>
      <c r="CN48" s="35">
        <v>0</v>
      </c>
      <c r="CO48" s="35" t="s">
        <v>193</v>
      </c>
      <c r="CP48" s="35" t="s">
        <v>193</v>
      </c>
      <c r="CQ48" s="35">
        <v>0</v>
      </c>
      <c r="CR48" s="35">
        <v>0</v>
      </c>
      <c r="CS48" s="35">
        <v>0</v>
      </c>
      <c r="CT48" s="35">
        <v>0</v>
      </c>
      <c r="CU48" s="35">
        <v>0</v>
      </c>
      <c r="CV48" s="35">
        <v>0</v>
      </c>
      <c r="CW48" s="35">
        <v>0</v>
      </c>
      <c r="CX48" s="35">
        <v>0</v>
      </c>
      <c r="CY48" s="35">
        <v>0</v>
      </c>
      <c r="CZ48" s="35">
        <v>0</v>
      </c>
      <c r="DA48" s="35">
        <v>0</v>
      </c>
      <c r="DB48" s="35">
        <v>0</v>
      </c>
      <c r="DC48" s="35">
        <v>0</v>
      </c>
      <c r="DD48" s="35">
        <v>0</v>
      </c>
      <c r="DE48" s="35">
        <v>0</v>
      </c>
      <c r="DF48" s="35">
        <v>0</v>
      </c>
    </row>
    <row r="49" spans="1:110" ht="18.75" hidden="1">
      <c r="A49" s="25" t="s">
        <v>175</v>
      </c>
      <c r="B49" s="33" t="s">
        <v>210</v>
      </c>
      <c r="C49" s="42" t="s">
        <v>200</v>
      </c>
      <c r="D49" s="35"/>
      <c r="E49" s="35" t="s">
        <v>193</v>
      </c>
      <c r="F49" s="35" t="s">
        <v>193</v>
      </c>
      <c r="G49" s="35"/>
      <c r="H49" s="35"/>
      <c r="I49" s="35"/>
      <c r="J49" s="35"/>
      <c r="K49" s="35"/>
      <c r="L49" s="35"/>
      <c r="M49" s="35" t="s">
        <v>193</v>
      </c>
      <c r="N49" s="35" t="s">
        <v>193</v>
      </c>
      <c r="O49" s="35"/>
      <c r="P49" s="35"/>
      <c r="Q49" s="35"/>
      <c r="R49" s="35"/>
      <c r="S49" s="35"/>
      <c r="T49" s="35"/>
      <c r="U49" s="35" t="s">
        <v>193</v>
      </c>
      <c r="V49" s="35" t="s">
        <v>193</v>
      </c>
      <c r="W49" s="35"/>
      <c r="X49" s="35"/>
      <c r="Y49" s="35"/>
      <c r="Z49" s="35"/>
      <c r="AA49" s="35"/>
      <c r="AB49" s="35"/>
      <c r="AC49" s="35" t="s">
        <v>193</v>
      </c>
      <c r="AD49" s="35" t="s">
        <v>193</v>
      </c>
      <c r="AE49" s="35"/>
      <c r="AF49" s="35"/>
      <c r="AG49" s="35"/>
      <c r="AH49" s="35"/>
      <c r="AI49" s="35"/>
      <c r="AJ49" s="35"/>
      <c r="AK49" s="35" t="s">
        <v>193</v>
      </c>
      <c r="AL49" s="35" t="s">
        <v>193</v>
      </c>
      <c r="AM49" s="35" t="s">
        <v>193</v>
      </c>
      <c r="AN49" s="35" t="s">
        <v>193</v>
      </c>
      <c r="AO49" s="35" t="s">
        <v>193</v>
      </c>
      <c r="AP49" s="35" t="s">
        <v>193</v>
      </c>
      <c r="AQ49" s="35" t="s">
        <v>193</v>
      </c>
      <c r="AR49" s="35" t="s">
        <v>193</v>
      </c>
      <c r="AS49" s="35" t="s">
        <v>193</v>
      </c>
      <c r="AT49" s="35" t="s">
        <v>193</v>
      </c>
      <c r="AU49" s="35"/>
      <c r="AV49" s="35"/>
      <c r="AW49" s="35"/>
      <c r="AX49" s="35"/>
      <c r="AY49" s="35"/>
      <c r="AZ49" s="35"/>
      <c r="BA49" s="35"/>
      <c r="BB49" s="35"/>
      <c r="BC49" s="35" t="s">
        <v>193</v>
      </c>
      <c r="BD49" s="35" t="s">
        <v>193</v>
      </c>
      <c r="BE49" s="35"/>
      <c r="BF49" s="35"/>
      <c r="BG49" s="35"/>
      <c r="BH49" s="35"/>
      <c r="BI49" s="35"/>
      <c r="BJ49" s="35"/>
      <c r="BK49" s="35"/>
      <c r="BL49" s="35"/>
      <c r="BM49" s="35"/>
      <c r="BN49" s="35"/>
      <c r="BO49" s="35" t="s">
        <v>193</v>
      </c>
      <c r="BP49" s="35" t="s">
        <v>193</v>
      </c>
      <c r="BQ49" s="35"/>
      <c r="BR49" s="35"/>
      <c r="BS49" s="35"/>
      <c r="BT49" s="35"/>
      <c r="BU49" s="35"/>
      <c r="BV49" s="35"/>
      <c r="BW49" s="35"/>
      <c r="BX49" s="35"/>
      <c r="BY49" s="35"/>
      <c r="BZ49" s="35"/>
      <c r="CA49" s="35" t="s">
        <v>193</v>
      </c>
      <c r="CB49" s="35" t="s">
        <v>193</v>
      </c>
      <c r="CC49" s="35"/>
      <c r="CD49" s="35"/>
      <c r="CE49" s="35"/>
      <c r="CF49" s="35"/>
      <c r="CG49" s="35"/>
      <c r="CH49" s="35"/>
      <c r="CI49" s="35" t="s">
        <v>193</v>
      </c>
      <c r="CJ49" s="35" t="s">
        <v>193</v>
      </c>
      <c r="CK49" s="35" t="s">
        <v>193</v>
      </c>
      <c r="CL49" s="35" t="s">
        <v>193</v>
      </c>
      <c r="CM49" s="35" t="s">
        <v>193</v>
      </c>
      <c r="CN49" s="35" t="s">
        <v>193</v>
      </c>
      <c r="CO49" s="35" t="s">
        <v>193</v>
      </c>
      <c r="CP49" s="35" t="s">
        <v>193</v>
      </c>
      <c r="CQ49" s="35" t="s">
        <v>193</v>
      </c>
      <c r="CR49" s="35" t="s">
        <v>193</v>
      </c>
      <c r="CS49" s="35" t="s">
        <v>193</v>
      </c>
      <c r="CT49" s="35" t="s">
        <v>193</v>
      </c>
      <c r="CU49" s="35" t="s">
        <v>193</v>
      </c>
      <c r="CV49" s="35" t="s">
        <v>193</v>
      </c>
      <c r="CW49" s="35" t="s">
        <v>193</v>
      </c>
      <c r="CX49" s="35" t="s">
        <v>193</v>
      </c>
      <c r="CY49" s="35" t="s">
        <v>193</v>
      </c>
      <c r="CZ49" s="35" t="s">
        <v>193</v>
      </c>
      <c r="DA49" s="35" t="s">
        <v>193</v>
      </c>
      <c r="DB49" s="35" t="s">
        <v>193</v>
      </c>
      <c r="DC49" s="35" t="s">
        <v>193</v>
      </c>
      <c r="DD49" s="35" t="s">
        <v>193</v>
      </c>
      <c r="DE49" s="35" t="s">
        <v>193</v>
      </c>
      <c r="DF49" s="35" t="s">
        <v>193</v>
      </c>
    </row>
    <row r="50" spans="1:110" ht="18.75" hidden="1">
      <c r="A50" s="25" t="s">
        <v>175</v>
      </c>
      <c r="B50" s="33" t="s">
        <v>210</v>
      </c>
      <c r="C50" s="42" t="s">
        <v>200</v>
      </c>
      <c r="D50" s="35"/>
      <c r="E50" s="35" t="s">
        <v>193</v>
      </c>
      <c r="F50" s="35" t="s">
        <v>193</v>
      </c>
      <c r="G50" s="35"/>
      <c r="H50" s="35"/>
      <c r="I50" s="35"/>
      <c r="J50" s="35"/>
      <c r="K50" s="35"/>
      <c r="L50" s="35"/>
      <c r="M50" s="35" t="s">
        <v>193</v>
      </c>
      <c r="N50" s="35" t="s">
        <v>193</v>
      </c>
      <c r="O50" s="35"/>
      <c r="P50" s="35"/>
      <c r="Q50" s="35"/>
      <c r="R50" s="35"/>
      <c r="S50" s="35"/>
      <c r="T50" s="35"/>
      <c r="U50" s="35" t="s">
        <v>193</v>
      </c>
      <c r="V50" s="35" t="s">
        <v>193</v>
      </c>
      <c r="W50" s="35"/>
      <c r="X50" s="35"/>
      <c r="Y50" s="35"/>
      <c r="Z50" s="35"/>
      <c r="AA50" s="35"/>
      <c r="AB50" s="35"/>
      <c r="AC50" s="35" t="s">
        <v>193</v>
      </c>
      <c r="AD50" s="35" t="s">
        <v>193</v>
      </c>
      <c r="AE50" s="35"/>
      <c r="AF50" s="35"/>
      <c r="AG50" s="35"/>
      <c r="AH50" s="35"/>
      <c r="AI50" s="35"/>
      <c r="AJ50" s="35"/>
      <c r="AK50" s="35" t="s">
        <v>193</v>
      </c>
      <c r="AL50" s="35" t="s">
        <v>193</v>
      </c>
      <c r="AM50" s="35" t="s">
        <v>193</v>
      </c>
      <c r="AN50" s="35" t="s">
        <v>193</v>
      </c>
      <c r="AO50" s="35" t="s">
        <v>193</v>
      </c>
      <c r="AP50" s="35" t="s">
        <v>193</v>
      </c>
      <c r="AQ50" s="35" t="s">
        <v>193</v>
      </c>
      <c r="AR50" s="35" t="s">
        <v>193</v>
      </c>
      <c r="AS50" s="35" t="s">
        <v>193</v>
      </c>
      <c r="AT50" s="35" t="s">
        <v>193</v>
      </c>
      <c r="AU50" s="35"/>
      <c r="AV50" s="35"/>
      <c r="AW50" s="35"/>
      <c r="AX50" s="35"/>
      <c r="AY50" s="35"/>
      <c r="AZ50" s="35"/>
      <c r="BA50" s="35"/>
      <c r="BB50" s="35"/>
      <c r="BC50" s="35" t="s">
        <v>193</v>
      </c>
      <c r="BD50" s="35" t="s">
        <v>193</v>
      </c>
      <c r="BE50" s="35"/>
      <c r="BF50" s="35"/>
      <c r="BG50" s="35"/>
      <c r="BH50" s="35"/>
      <c r="BI50" s="35"/>
      <c r="BJ50" s="35"/>
      <c r="BK50" s="35"/>
      <c r="BL50" s="35"/>
      <c r="BM50" s="35"/>
      <c r="BN50" s="35"/>
      <c r="BO50" s="35" t="s">
        <v>193</v>
      </c>
      <c r="BP50" s="35" t="s">
        <v>193</v>
      </c>
      <c r="BQ50" s="35"/>
      <c r="BR50" s="35"/>
      <c r="BS50" s="35"/>
      <c r="BT50" s="35"/>
      <c r="BU50" s="35"/>
      <c r="BV50" s="35"/>
      <c r="BW50" s="35"/>
      <c r="BX50" s="35"/>
      <c r="BY50" s="35"/>
      <c r="BZ50" s="35"/>
      <c r="CA50" s="35" t="s">
        <v>193</v>
      </c>
      <c r="CB50" s="35" t="s">
        <v>193</v>
      </c>
      <c r="CC50" s="35"/>
      <c r="CD50" s="35"/>
      <c r="CE50" s="35"/>
      <c r="CF50" s="35"/>
      <c r="CG50" s="35"/>
      <c r="CH50" s="35"/>
      <c r="CI50" s="35" t="s">
        <v>193</v>
      </c>
      <c r="CJ50" s="35" t="s">
        <v>193</v>
      </c>
      <c r="CK50" s="35" t="s">
        <v>193</v>
      </c>
      <c r="CL50" s="35" t="s">
        <v>193</v>
      </c>
      <c r="CM50" s="35" t="s">
        <v>193</v>
      </c>
      <c r="CN50" s="35" t="s">
        <v>193</v>
      </c>
      <c r="CO50" s="35" t="s">
        <v>193</v>
      </c>
      <c r="CP50" s="35" t="s">
        <v>193</v>
      </c>
      <c r="CQ50" s="35" t="s">
        <v>193</v>
      </c>
      <c r="CR50" s="35" t="s">
        <v>193</v>
      </c>
      <c r="CS50" s="35" t="s">
        <v>193</v>
      </c>
      <c r="CT50" s="35" t="s">
        <v>193</v>
      </c>
      <c r="CU50" s="35" t="s">
        <v>193</v>
      </c>
      <c r="CV50" s="35" t="s">
        <v>193</v>
      </c>
      <c r="CW50" s="35" t="s">
        <v>193</v>
      </c>
      <c r="CX50" s="35" t="s">
        <v>193</v>
      </c>
      <c r="CY50" s="35" t="s">
        <v>193</v>
      </c>
      <c r="CZ50" s="35" t="s">
        <v>193</v>
      </c>
      <c r="DA50" s="35" t="s">
        <v>193</v>
      </c>
      <c r="DB50" s="35" t="s">
        <v>193</v>
      </c>
      <c r="DC50" s="35" t="s">
        <v>193</v>
      </c>
      <c r="DD50" s="35" t="s">
        <v>193</v>
      </c>
      <c r="DE50" s="35" t="s">
        <v>193</v>
      </c>
      <c r="DF50" s="35" t="s">
        <v>193</v>
      </c>
    </row>
    <row r="51" spans="1:110" ht="18.75" hidden="1">
      <c r="A51" s="25" t="s">
        <v>175</v>
      </c>
      <c r="B51" s="33" t="s">
        <v>201</v>
      </c>
      <c r="C51" s="34" t="s">
        <v>201</v>
      </c>
      <c r="D51" s="35"/>
      <c r="E51" s="35" t="s">
        <v>193</v>
      </c>
      <c r="F51" s="35" t="s">
        <v>193</v>
      </c>
      <c r="G51" s="35"/>
      <c r="H51" s="35"/>
      <c r="I51" s="35"/>
      <c r="J51" s="35"/>
      <c r="K51" s="35"/>
      <c r="L51" s="35"/>
      <c r="M51" s="35" t="s">
        <v>193</v>
      </c>
      <c r="N51" s="35" t="s">
        <v>193</v>
      </c>
      <c r="O51" s="35"/>
      <c r="P51" s="35"/>
      <c r="Q51" s="35"/>
      <c r="R51" s="35"/>
      <c r="S51" s="35"/>
      <c r="T51" s="35"/>
      <c r="U51" s="35" t="s">
        <v>193</v>
      </c>
      <c r="V51" s="35" t="s">
        <v>193</v>
      </c>
      <c r="W51" s="35"/>
      <c r="X51" s="35"/>
      <c r="Y51" s="35"/>
      <c r="Z51" s="35"/>
      <c r="AA51" s="35"/>
      <c r="AB51" s="35"/>
      <c r="AC51" s="35" t="s">
        <v>193</v>
      </c>
      <c r="AD51" s="35" t="s">
        <v>193</v>
      </c>
      <c r="AE51" s="35"/>
      <c r="AF51" s="35"/>
      <c r="AG51" s="35"/>
      <c r="AH51" s="35"/>
      <c r="AI51" s="35"/>
      <c r="AJ51" s="35"/>
      <c r="AK51" s="35" t="s">
        <v>193</v>
      </c>
      <c r="AL51" s="35" t="s">
        <v>193</v>
      </c>
      <c r="AM51" s="35" t="s">
        <v>193</v>
      </c>
      <c r="AN51" s="35" t="s">
        <v>193</v>
      </c>
      <c r="AO51" s="35" t="s">
        <v>193</v>
      </c>
      <c r="AP51" s="35" t="s">
        <v>193</v>
      </c>
      <c r="AQ51" s="35" t="s">
        <v>193</v>
      </c>
      <c r="AR51" s="35" t="s">
        <v>193</v>
      </c>
      <c r="AS51" s="35" t="s">
        <v>193</v>
      </c>
      <c r="AT51" s="35" t="s">
        <v>193</v>
      </c>
      <c r="AU51" s="35"/>
      <c r="AV51" s="35"/>
      <c r="AW51" s="35"/>
      <c r="AX51" s="35"/>
      <c r="AY51" s="35"/>
      <c r="AZ51" s="35"/>
      <c r="BA51" s="35"/>
      <c r="BB51" s="35"/>
      <c r="BC51" s="35" t="s">
        <v>193</v>
      </c>
      <c r="BD51" s="35" t="s">
        <v>193</v>
      </c>
      <c r="BE51" s="35"/>
      <c r="BF51" s="35"/>
      <c r="BG51" s="35"/>
      <c r="BH51" s="35"/>
      <c r="BI51" s="35"/>
      <c r="BJ51" s="35"/>
      <c r="BK51" s="35"/>
      <c r="BL51" s="35"/>
      <c r="BM51" s="35"/>
      <c r="BN51" s="35"/>
      <c r="BO51" s="35" t="s">
        <v>193</v>
      </c>
      <c r="BP51" s="35" t="s">
        <v>193</v>
      </c>
      <c r="BQ51" s="35"/>
      <c r="BR51" s="35"/>
      <c r="BS51" s="35"/>
      <c r="BT51" s="35"/>
      <c r="BU51" s="35"/>
      <c r="BV51" s="35"/>
      <c r="BW51" s="35"/>
      <c r="BX51" s="35"/>
      <c r="BY51" s="35"/>
      <c r="BZ51" s="35"/>
      <c r="CA51" s="35" t="s">
        <v>193</v>
      </c>
      <c r="CB51" s="35" t="s">
        <v>193</v>
      </c>
      <c r="CC51" s="35"/>
      <c r="CD51" s="35"/>
      <c r="CE51" s="35"/>
      <c r="CF51" s="35"/>
      <c r="CG51" s="35"/>
      <c r="CH51" s="35"/>
      <c r="CI51" s="35" t="s">
        <v>193</v>
      </c>
      <c r="CJ51" s="35" t="s">
        <v>193</v>
      </c>
      <c r="CK51" s="35" t="s">
        <v>193</v>
      </c>
      <c r="CL51" s="35" t="s">
        <v>193</v>
      </c>
      <c r="CM51" s="35" t="s">
        <v>193</v>
      </c>
      <c r="CN51" s="35" t="s">
        <v>193</v>
      </c>
      <c r="CO51" s="35" t="s">
        <v>193</v>
      </c>
      <c r="CP51" s="35" t="s">
        <v>193</v>
      </c>
      <c r="CQ51" s="35" t="s">
        <v>193</v>
      </c>
      <c r="CR51" s="35" t="s">
        <v>193</v>
      </c>
      <c r="CS51" s="35" t="s">
        <v>193</v>
      </c>
      <c r="CT51" s="35" t="s">
        <v>193</v>
      </c>
      <c r="CU51" s="35" t="s">
        <v>193</v>
      </c>
      <c r="CV51" s="35" t="s">
        <v>193</v>
      </c>
      <c r="CW51" s="35" t="s">
        <v>193</v>
      </c>
      <c r="CX51" s="35" t="s">
        <v>193</v>
      </c>
      <c r="CY51" s="35" t="s">
        <v>193</v>
      </c>
      <c r="CZ51" s="35" t="s">
        <v>193</v>
      </c>
      <c r="DA51" s="35" t="s">
        <v>193</v>
      </c>
      <c r="DB51" s="35" t="s">
        <v>193</v>
      </c>
      <c r="DC51" s="35" t="s">
        <v>193</v>
      </c>
      <c r="DD51" s="35" t="s">
        <v>193</v>
      </c>
      <c r="DE51" s="35" t="s">
        <v>193</v>
      </c>
      <c r="DF51" s="35" t="s">
        <v>193</v>
      </c>
    </row>
    <row r="52" spans="1:110" ht="112.5">
      <c r="A52" s="21"/>
      <c r="B52" s="33" t="s">
        <v>210</v>
      </c>
      <c r="C52" s="34" t="s">
        <v>213</v>
      </c>
      <c r="D52" s="35" t="s">
        <v>174</v>
      </c>
      <c r="E52" s="35">
        <v>0</v>
      </c>
      <c r="F52" s="35">
        <v>0</v>
      </c>
      <c r="G52" s="35">
        <v>0</v>
      </c>
      <c r="H52" s="35">
        <v>0</v>
      </c>
      <c r="I52" s="35">
        <v>0</v>
      </c>
      <c r="J52" s="35">
        <v>0</v>
      </c>
      <c r="K52" s="35">
        <v>0</v>
      </c>
      <c r="L52" s="35">
        <v>0</v>
      </c>
      <c r="M52" s="35">
        <v>0</v>
      </c>
      <c r="N52" s="35">
        <v>0</v>
      </c>
      <c r="O52" s="35">
        <v>0</v>
      </c>
      <c r="P52" s="35">
        <v>0</v>
      </c>
      <c r="Q52" s="35">
        <v>0</v>
      </c>
      <c r="R52" s="35">
        <v>0</v>
      </c>
      <c r="S52" s="35">
        <v>0</v>
      </c>
      <c r="T52" s="35">
        <v>0</v>
      </c>
      <c r="U52" s="35">
        <v>0</v>
      </c>
      <c r="V52" s="35">
        <v>0</v>
      </c>
      <c r="W52" s="35">
        <v>0</v>
      </c>
      <c r="X52" s="35">
        <v>0</v>
      </c>
      <c r="Y52" s="35">
        <v>0</v>
      </c>
      <c r="Z52" s="35">
        <v>0</v>
      </c>
      <c r="AA52" s="35">
        <v>0</v>
      </c>
      <c r="AB52" s="35">
        <v>0</v>
      </c>
      <c r="AC52" s="35">
        <v>0</v>
      </c>
      <c r="AD52" s="35">
        <v>0</v>
      </c>
      <c r="AE52" s="35">
        <v>0</v>
      </c>
      <c r="AF52" s="35">
        <v>0</v>
      </c>
      <c r="AG52" s="35">
        <v>0</v>
      </c>
      <c r="AH52" s="35">
        <v>0</v>
      </c>
      <c r="AI52" s="35">
        <v>0</v>
      </c>
      <c r="AJ52" s="35">
        <v>0</v>
      </c>
      <c r="AK52" s="35">
        <v>0</v>
      </c>
      <c r="AL52" s="35">
        <v>0</v>
      </c>
      <c r="AM52" s="35">
        <v>0</v>
      </c>
      <c r="AN52" s="35">
        <v>0</v>
      </c>
      <c r="AO52" s="35">
        <v>0</v>
      </c>
      <c r="AP52" s="35">
        <v>0</v>
      </c>
      <c r="AQ52" s="35">
        <v>0</v>
      </c>
      <c r="AR52" s="35">
        <v>0</v>
      </c>
      <c r="AS52" s="35">
        <v>0</v>
      </c>
      <c r="AT52" s="35">
        <v>0</v>
      </c>
      <c r="AU52" s="35">
        <v>0</v>
      </c>
      <c r="AV52" s="35">
        <v>0</v>
      </c>
      <c r="AW52" s="35">
        <v>0</v>
      </c>
      <c r="AX52" s="35">
        <v>0</v>
      </c>
      <c r="AY52" s="35">
        <v>0</v>
      </c>
      <c r="AZ52" s="35">
        <v>0</v>
      </c>
      <c r="BA52" s="35">
        <v>0</v>
      </c>
      <c r="BB52" s="35">
        <v>0</v>
      </c>
      <c r="BC52" s="35">
        <v>0</v>
      </c>
      <c r="BD52" s="35">
        <v>0</v>
      </c>
      <c r="BE52" s="35">
        <v>0</v>
      </c>
      <c r="BF52" s="35">
        <v>0</v>
      </c>
      <c r="BG52" s="35">
        <v>0</v>
      </c>
      <c r="BH52" s="35">
        <v>0</v>
      </c>
      <c r="BI52" s="35">
        <v>0</v>
      </c>
      <c r="BJ52" s="35">
        <v>0</v>
      </c>
      <c r="BK52" s="35">
        <v>0</v>
      </c>
      <c r="BL52" s="35">
        <v>0</v>
      </c>
      <c r="BM52" s="35">
        <v>0</v>
      </c>
      <c r="BN52" s="35">
        <v>0</v>
      </c>
      <c r="BO52" s="35">
        <v>0</v>
      </c>
      <c r="BP52" s="35">
        <v>0</v>
      </c>
      <c r="BQ52" s="35">
        <v>0</v>
      </c>
      <c r="BR52" s="35">
        <v>0</v>
      </c>
      <c r="BS52" s="35">
        <v>0</v>
      </c>
      <c r="BT52" s="35">
        <v>0</v>
      </c>
      <c r="BU52" s="35">
        <v>0</v>
      </c>
      <c r="BV52" s="35">
        <v>0</v>
      </c>
      <c r="BW52" s="35">
        <v>0</v>
      </c>
      <c r="BX52" s="35">
        <v>0</v>
      </c>
      <c r="BY52" s="35">
        <v>0</v>
      </c>
      <c r="BZ52" s="35">
        <v>0</v>
      </c>
      <c r="CA52" s="35">
        <v>0</v>
      </c>
      <c r="CB52" s="35">
        <v>0</v>
      </c>
      <c r="CC52" s="35">
        <v>0</v>
      </c>
      <c r="CD52" s="35">
        <v>0</v>
      </c>
      <c r="CE52" s="35">
        <v>0</v>
      </c>
      <c r="CF52" s="35">
        <v>0</v>
      </c>
      <c r="CG52" s="35">
        <v>0</v>
      </c>
      <c r="CH52" s="35">
        <v>0</v>
      </c>
      <c r="CI52" s="35" t="s">
        <v>193</v>
      </c>
      <c r="CJ52" s="35" t="s">
        <v>193</v>
      </c>
      <c r="CK52" s="35">
        <v>0</v>
      </c>
      <c r="CL52" s="35">
        <v>0</v>
      </c>
      <c r="CM52" s="35">
        <v>0</v>
      </c>
      <c r="CN52" s="35">
        <v>0</v>
      </c>
      <c r="CO52" s="35" t="s">
        <v>193</v>
      </c>
      <c r="CP52" s="35" t="s">
        <v>193</v>
      </c>
      <c r="CQ52" s="35">
        <v>0</v>
      </c>
      <c r="CR52" s="35">
        <v>0</v>
      </c>
      <c r="CS52" s="35">
        <v>0</v>
      </c>
      <c r="CT52" s="35">
        <v>0</v>
      </c>
      <c r="CU52" s="35">
        <v>0</v>
      </c>
      <c r="CV52" s="35">
        <v>0</v>
      </c>
      <c r="CW52" s="35">
        <v>0</v>
      </c>
      <c r="CX52" s="35">
        <v>0</v>
      </c>
      <c r="CY52" s="35">
        <v>0</v>
      </c>
      <c r="CZ52" s="35">
        <v>0</v>
      </c>
      <c r="DA52" s="35">
        <v>0</v>
      </c>
      <c r="DB52" s="35">
        <v>0</v>
      </c>
      <c r="DC52" s="35">
        <v>0</v>
      </c>
      <c r="DD52" s="35">
        <v>0</v>
      </c>
      <c r="DE52" s="35">
        <v>0</v>
      </c>
      <c r="DF52" s="35">
        <v>0</v>
      </c>
    </row>
    <row r="53" spans="1:110" ht="18.75" hidden="1">
      <c r="A53" s="25" t="s">
        <v>175</v>
      </c>
      <c r="B53" s="33" t="s">
        <v>210</v>
      </c>
      <c r="C53" s="42" t="s">
        <v>200</v>
      </c>
      <c r="D53" s="35"/>
      <c r="E53" s="35" t="s">
        <v>193</v>
      </c>
      <c r="F53" s="35" t="s">
        <v>193</v>
      </c>
      <c r="G53" s="35"/>
      <c r="H53" s="35"/>
      <c r="I53" s="35"/>
      <c r="J53" s="35"/>
      <c r="K53" s="35"/>
      <c r="L53" s="35"/>
      <c r="M53" s="35" t="s">
        <v>193</v>
      </c>
      <c r="N53" s="35" t="s">
        <v>193</v>
      </c>
      <c r="O53" s="35"/>
      <c r="P53" s="35"/>
      <c r="Q53" s="35"/>
      <c r="R53" s="35"/>
      <c r="S53" s="35"/>
      <c r="T53" s="35"/>
      <c r="U53" s="35" t="s">
        <v>193</v>
      </c>
      <c r="V53" s="35" t="s">
        <v>193</v>
      </c>
      <c r="W53" s="35"/>
      <c r="X53" s="35"/>
      <c r="Y53" s="35"/>
      <c r="Z53" s="35"/>
      <c r="AA53" s="35"/>
      <c r="AB53" s="35"/>
      <c r="AC53" s="35" t="s">
        <v>193</v>
      </c>
      <c r="AD53" s="35" t="s">
        <v>193</v>
      </c>
      <c r="AE53" s="35"/>
      <c r="AF53" s="35"/>
      <c r="AG53" s="35"/>
      <c r="AH53" s="35"/>
      <c r="AI53" s="35"/>
      <c r="AJ53" s="35"/>
      <c r="AK53" s="35" t="s">
        <v>193</v>
      </c>
      <c r="AL53" s="35" t="s">
        <v>193</v>
      </c>
      <c r="AM53" s="35" t="s">
        <v>193</v>
      </c>
      <c r="AN53" s="35" t="s">
        <v>193</v>
      </c>
      <c r="AO53" s="35" t="s">
        <v>193</v>
      </c>
      <c r="AP53" s="35" t="s">
        <v>193</v>
      </c>
      <c r="AQ53" s="35" t="s">
        <v>193</v>
      </c>
      <c r="AR53" s="35" t="s">
        <v>193</v>
      </c>
      <c r="AS53" s="35" t="s">
        <v>193</v>
      </c>
      <c r="AT53" s="35" t="s">
        <v>193</v>
      </c>
      <c r="AU53" s="35"/>
      <c r="AV53" s="35"/>
      <c r="AW53" s="35"/>
      <c r="AX53" s="35"/>
      <c r="AY53" s="35"/>
      <c r="AZ53" s="35"/>
      <c r="BA53" s="35"/>
      <c r="BB53" s="35"/>
      <c r="BC53" s="35" t="s">
        <v>193</v>
      </c>
      <c r="BD53" s="35" t="s">
        <v>193</v>
      </c>
      <c r="BE53" s="35"/>
      <c r="BF53" s="35"/>
      <c r="BG53" s="35"/>
      <c r="BH53" s="35"/>
      <c r="BI53" s="35"/>
      <c r="BJ53" s="35"/>
      <c r="BK53" s="35"/>
      <c r="BL53" s="35"/>
      <c r="BM53" s="35"/>
      <c r="BN53" s="35"/>
      <c r="BO53" s="35" t="s">
        <v>193</v>
      </c>
      <c r="BP53" s="35" t="s">
        <v>193</v>
      </c>
      <c r="BQ53" s="35"/>
      <c r="BR53" s="35"/>
      <c r="BS53" s="35"/>
      <c r="BT53" s="35"/>
      <c r="BU53" s="35"/>
      <c r="BV53" s="35"/>
      <c r="BW53" s="35"/>
      <c r="BX53" s="35"/>
      <c r="BY53" s="35"/>
      <c r="BZ53" s="35"/>
      <c r="CA53" s="35" t="s">
        <v>193</v>
      </c>
      <c r="CB53" s="35" t="s">
        <v>193</v>
      </c>
      <c r="CC53" s="35"/>
      <c r="CD53" s="35"/>
      <c r="CE53" s="35"/>
      <c r="CF53" s="35"/>
      <c r="CG53" s="35"/>
      <c r="CH53" s="35"/>
      <c r="CI53" s="35" t="s">
        <v>193</v>
      </c>
      <c r="CJ53" s="35" t="s">
        <v>193</v>
      </c>
      <c r="CK53" s="35" t="s">
        <v>193</v>
      </c>
      <c r="CL53" s="35" t="s">
        <v>193</v>
      </c>
      <c r="CM53" s="35" t="s">
        <v>193</v>
      </c>
      <c r="CN53" s="35" t="s">
        <v>193</v>
      </c>
      <c r="CO53" s="35" t="s">
        <v>193</v>
      </c>
      <c r="CP53" s="35" t="s">
        <v>193</v>
      </c>
      <c r="CQ53" s="35" t="s">
        <v>193</v>
      </c>
      <c r="CR53" s="35" t="s">
        <v>193</v>
      </c>
      <c r="CS53" s="35" t="s">
        <v>193</v>
      </c>
      <c r="CT53" s="35" t="s">
        <v>193</v>
      </c>
      <c r="CU53" s="35" t="s">
        <v>193</v>
      </c>
      <c r="CV53" s="35" t="s">
        <v>193</v>
      </c>
      <c r="CW53" s="35" t="s">
        <v>193</v>
      </c>
      <c r="CX53" s="35" t="s">
        <v>193</v>
      </c>
      <c r="CY53" s="35" t="s">
        <v>193</v>
      </c>
      <c r="CZ53" s="35" t="s">
        <v>193</v>
      </c>
      <c r="DA53" s="35" t="s">
        <v>193</v>
      </c>
      <c r="DB53" s="35" t="s">
        <v>193</v>
      </c>
      <c r="DC53" s="35" t="s">
        <v>193</v>
      </c>
      <c r="DD53" s="35" t="s">
        <v>193</v>
      </c>
      <c r="DE53" s="35" t="s">
        <v>193</v>
      </c>
      <c r="DF53" s="35" t="s">
        <v>193</v>
      </c>
    </row>
    <row r="54" spans="1:110" ht="18.75" hidden="1">
      <c r="A54" s="25" t="s">
        <v>175</v>
      </c>
      <c r="B54" s="33" t="s">
        <v>210</v>
      </c>
      <c r="C54" s="42" t="s">
        <v>200</v>
      </c>
      <c r="D54" s="35"/>
      <c r="E54" s="35" t="s">
        <v>193</v>
      </c>
      <c r="F54" s="35" t="s">
        <v>193</v>
      </c>
      <c r="G54" s="35"/>
      <c r="H54" s="35"/>
      <c r="I54" s="35"/>
      <c r="J54" s="35"/>
      <c r="K54" s="35"/>
      <c r="L54" s="35"/>
      <c r="M54" s="35" t="s">
        <v>193</v>
      </c>
      <c r="N54" s="35" t="s">
        <v>193</v>
      </c>
      <c r="O54" s="35"/>
      <c r="P54" s="35"/>
      <c r="Q54" s="35"/>
      <c r="R54" s="35"/>
      <c r="S54" s="35"/>
      <c r="T54" s="35"/>
      <c r="U54" s="35" t="s">
        <v>193</v>
      </c>
      <c r="V54" s="35" t="s">
        <v>193</v>
      </c>
      <c r="W54" s="35"/>
      <c r="X54" s="35"/>
      <c r="Y54" s="35"/>
      <c r="Z54" s="35"/>
      <c r="AA54" s="35"/>
      <c r="AB54" s="35"/>
      <c r="AC54" s="35" t="s">
        <v>193</v>
      </c>
      <c r="AD54" s="35" t="s">
        <v>193</v>
      </c>
      <c r="AE54" s="35"/>
      <c r="AF54" s="35"/>
      <c r="AG54" s="35"/>
      <c r="AH54" s="35"/>
      <c r="AI54" s="35"/>
      <c r="AJ54" s="35"/>
      <c r="AK54" s="35" t="s">
        <v>193</v>
      </c>
      <c r="AL54" s="35" t="s">
        <v>193</v>
      </c>
      <c r="AM54" s="35" t="s">
        <v>193</v>
      </c>
      <c r="AN54" s="35" t="s">
        <v>193</v>
      </c>
      <c r="AO54" s="35" t="s">
        <v>193</v>
      </c>
      <c r="AP54" s="35" t="s">
        <v>193</v>
      </c>
      <c r="AQ54" s="35" t="s">
        <v>193</v>
      </c>
      <c r="AR54" s="35" t="s">
        <v>193</v>
      </c>
      <c r="AS54" s="35" t="s">
        <v>193</v>
      </c>
      <c r="AT54" s="35" t="s">
        <v>193</v>
      </c>
      <c r="AU54" s="35"/>
      <c r="AV54" s="35"/>
      <c r="AW54" s="35"/>
      <c r="AX54" s="35"/>
      <c r="AY54" s="35"/>
      <c r="AZ54" s="35"/>
      <c r="BA54" s="35"/>
      <c r="BB54" s="35"/>
      <c r="BC54" s="35" t="s">
        <v>193</v>
      </c>
      <c r="BD54" s="35" t="s">
        <v>193</v>
      </c>
      <c r="BE54" s="35"/>
      <c r="BF54" s="35"/>
      <c r="BG54" s="35"/>
      <c r="BH54" s="35"/>
      <c r="BI54" s="35"/>
      <c r="BJ54" s="35"/>
      <c r="BK54" s="35"/>
      <c r="BL54" s="35"/>
      <c r="BM54" s="35"/>
      <c r="BN54" s="35"/>
      <c r="BO54" s="35" t="s">
        <v>193</v>
      </c>
      <c r="BP54" s="35" t="s">
        <v>193</v>
      </c>
      <c r="BQ54" s="35"/>
      <c r="BR54" s="35"/>
      <c r="BS54" s="35"/>
      <c r="BT54" s="35"/>
      <c r="BU54" s="35"/>
      <c r="BV54" s="35"/>
      <c r="BW54" s="35"/>
      <c r="BX54" s="35"/>
      <c r="BY54" s="35"/>
      <c r="BZ54" s="35"/>
      <c r="CA54" s="35" t="s">
        <v>193</v>
      </c>
      <c r="CB54" s="35" t="s">
        <v>193</v>
      </c>
      <c r="CC54" s="35"/>
      <c r="CD54" s="35"/>
      <c r="CE54" s="35"/>
      <c r="CF54" s="35"/>
      <c r="CG54" s="35"/>
      <c r="CH54" s="35"/>
      <c r="CI54" s="35" t="s">
        <v>193</v>
      </c>
      <c r="CJ54" s="35" t="s">
        <v>193</v>
      </c>
      <c r="CK54" s="35" t="s">
        <v>193</v>
      </c>
      <c r="CL54" s="35" t="s">
        <v>193</v>
      </c>
      <c r="CM54" s="35" t="s">
        <v>193</v>
      </c>
      <c r="CN54" s="35" t="s">
        <v>193</v>
      </c>
      <c r="CO54" s="35" t="s">
        <v>193</v>
      </c>
      <c r="CP54" s="35" t="s">
        <v>193</v>
      </c>
      <c r="CQ54" s="35" t="s">
        <v>193</v>
      </c>
      <c r="CR54" s="35" t="s">
        <v>193</v>
      </c>
      <c r="CS54" s="35" t="s">
        <v>193</v>
      </c>
      <c r="CT54" s="35" t="s">
        <v>193</v>
      </c>
      <c r="CU54" s="35" t="s">
        <v>193</v>
      </c>
      <c r="CV54" s="35" t="s">
        <v>193</v>
      </c>
      <c r="CW54" s="35" t="s">
        <v>193</v>
      </c>
      <c r="CX54" s="35" t="s">
        <v>193</v>
      </c>
      <c r="CY54" s="35" t="s">
        <v>193</v>
      </c>
      <c r="CZ54" s="35" t="s">
        <v>193</v>
      </c>
      <c r="DA54" s="35" t="s">
        <v>193</v>
      </c>
      <c r="DB54" s="35" t="s">
        <v>193</v>
      </c>
      <c r="DC54" s="35" t="s">
        <v>193</v>
      </c>
      <c r="DD54" s="35" t="s">
        <v>193</v>
      </c>
      <c r="DE54" s="35" t="s">
        <v>193</v>
      </c>
      <c r="DF54" s="35" t="s">
        <v>193</v>
      </c>
    </row>
    <row r="55" spans="1:110" ht="18.75" hidden="1">
      <c r="A55" s="25" t="s">
        <v>175</v>
      </c>
      <c r="B55" s="33" t="s">
        <v>201</v>
      </c>
      <c r="C55" s="34" t="s">
        <v>201</v>
      </c>
      <c r="D55" s="35"/>
      <c r="E55" s="35" t="s">
        <v>193</v>
      </c>
      <c r="F55" s="35" t="s">
        <v>193</v>
      </c>
      <c r="G55" s="35"/>
      <c r="H55" s="35"/>
      <c r="I55" s="35"/>
      <c r="J55" s="35"/>
      <c r="K55" s="35"/>
      <c r="L55" s="35"/>
      <c r="M55" s="35" t="s">
        <v>193</v>
      </c>
      <c r="N55" s="35" t="s">
        <v>193</v>
      </c>
      <c r="O55" s="35"/>
      <c r="P55" s="35"/>
      <c r="Q55" s="35"/>
      <c r="R55" s="35"/>
      <c r="S55" s="35"/>
      <c r="T55" s="35"/>
      <c r="U55" s="35" t="s">
        <v>193</v>
      </c>
      <c r="V55" s="35" t="s">
        <v>193</v>
      </c>
      <c r="W55" s="35"/>
      <c r="X55" s="35"/>
      <c r="Y55" s="35"/>
      <c r="Z55" s="35"/>
      <c r="AA55" s="35"/>
      <c r="AB55" s="35"/>
      <c r="AC55" s="35" t="s">
        <v>193</v>
      </c>
      <c r="AD55" s="35" t="s">
        <v>193</v>
      </c>
      <c r="AE55" s="35"/>
      <c r="AF55" s="35"/>
      <c r="AG55" s="35"/>
      <c r="AH55" s="35"/>
      <c r="AI55" s="35"/>
      <c r="AJ55" s="35"/>
      <c r="AK55" s="35" t="s">
        <v>193</v>
      </c>
      <c r="AL55" s="35" t="s">
        <v>193</v>
      </c>
      <c r="AM55" s="35" t="s">
        <v>193</v>
      </c>
      <c r="AN55" s="35" t="s">
        <v>193</v>
      </c>
      <c r="AO55" s="35" t="s">
        <v>193</v>
      </c>
      <c r="AP55" s="35" t="s">
        <v>193</v>
      </c>
      <c r="AQ55" s="35" t="s">
        <v>193</v>
      </c>
      <c r="AR55" s="35" t="s">
        <v>193</v>
      </c>
      <c r="AS55" s="35" t="s">
        <v>193</v>
      </c>
      <c r="AT55" s="35" t="s">
        <v>193</v>
      </c>
      <c r="AU55" s="35"/>
      <c r="AV55" s="35"/>
      <c r="AW55" s="35"/>
      <c r="AX55" s="35"/>
      <c r="AY55" s="35"/>
      <c r="AZ55" s="35"/>
      <c r="BA55" s="35"/>
      <c r="BB55" s="35"/>
      <c r="BC55" s="35" t="s">
        <v>193</v>
      </c>
      <c r="BD55" s="35" t="s">
        <v>193</v>
      </c>
      <c r="BE55" s="35"/>
      <c r="BF55" s="35"/>
      <c r="BG55" s="35"/>
      <c r="BH55" s="35"/>
      <c r="BI55" s="35"/>
      <c r="BJ55" s="35"/>
      <c r="BK55" s="35"/>
      <c r="BL55" s="35"/>
      <c r="BM55" s="35"/>
      <c r="BN55" s="35"/>
      <c r="BO55" s="35" t="s">
        <v>193</v>
      </c>
      <c r="BP55" s="35" t="s">
        <v>193</v>
      </c>
      <c r="BQ55" s="35"/>
      <c r="BR55" s="35"/>
      <c r="BS55" s="35"/>
      <c r="BT55" s="35"/>
      <c r="BU55" s="35"/>
      <c r="BV55" s="35"/>
      <c r="BW55" s="35"/>
      <c r="BX55" s="35"/>
      <c r="BY55" s="35"/>
      <c r="BZ55" s="35"/>
      <c r="CA55" s="35" t="s">
        <v>193</v>
      </c>
      <c r="CB55" s="35" t="s">
        <v>193</v>
      </c>
      <c r="CC55" s="35"/>
      <c r="CD55" s="35"/>
      <c r="CE55" s="35"/>
      <c r="CF55" s="35"/>
      <c r="CG55" s="35"/>
      <c r="CH55" s="35"/>
      <c r="CI55" s="35" t="s">
        <v>193</v>
      </c>
      <c r="CJ55" s="35" t="s">
        <v>193</v>
      </c>
      <c r="CK55" s="35" t="s">
        <v>193</v>
      </c>
      <c r="CL55" s="35" t="s">
        <v>193</v>
      </c>
      <c r="CM55" s="35" t="s">
        <v>193</v>
      </c>
      <c r="CN55" s="35" t="s">
        <v>193</v>
      </c>
      <c r="CO55" s="35" t="s">
        <v>193</v>
      </c>
      <c r="CP55" s="35" t="s">
        <v>193</v>
      </c>
      <c r="CQ55" s="35" t="s">
        <v>193</v>
      </c>
      <c r="CR55" s="35" t="s">
        <v>193</v>
      </c>
      <c r="CS55" s="35" t="s">
        <v>193</v>
      </c>
      <c r="CT55" s="35" t="s">
        <v>193</v>
      </c>
      <c r="CU55" s="35" t="s">
        <v>193</v>
      </c>
      <c r="CV55" s="35" t="s">
        <v>193</v>
      </c>
      <c r="CW55" s="35" t="s">
        <v>193</v>
      </c>
      <c r="CX55" s="35" t="s">
        <v>193</v>
      </c>
      <c r="CY55" s="35" t="s">
        <v>193</v>
      </c>
      <c r="CZ55" s="35" t="s">
        <v>193</v>
      </c>
      <c r="DA55" s="35" t="s">
        <v>193</v>
      </c>
      <c r="DB55" s="35" t="s">
        <v>193</v>
      </c>
      <c r="DC55" s="35" t="s">
        <v>193</v>
      </c>
      <c r="DD55" s="35" t="s">
        <v>193</v>
      </c>
      <c r="DE55" s="35" t="s">
        <v>193</v>
      </c>
      <c r="DF55" s="35" t="s">
        <v>193</v>
      </c>
    </row>
    <row r="56" spans="1:110" ht="112.5">
      <c r="A56" s="21"/>
      <c r="B56" s="33" t="s">
        <v>210</v>
      </c>
      <c r="C56" s="34" t="s">
        <v>214</v>
      </c>
      <c r="D56" s="35" t="s">
        <v>174</v>
      </c>
      <c r="E56" s="35">
        <v>0</v>
      </c>
      <c r="F56" s="35">
        <v>0</v>
      </c>
      <c r="G56" s="35">
        <v>0</v>
      </c>
      <c r="H56" s="35">
        <v>0</v>
      </c>
      <c r="I56" s="35">
        <v>0</v>
      </c>
      <c r="J56" s="35">
        <v>0</v>
      </c>
      <c r="K56" s="35">
        <v>0</v>
      </c>
      <c r="L56" s="35">
        <v>0</v>
      </c>
      <c r="M56" s="35">
        <v>0</v>
      </c>
      <c r="N56" s="35">
        <v>0</v>
      </c>
      <c r="O56" s="35">
        <v>0</v>
      </c>
      <c r="P56" s="35">
        <v>0</v>
      </c>
      <c r="Q56" s="35">
        <v>0</v>
      </c>
      <c r="R56" s="35">
        <v>0</v>
      </c>
      <c r="S56" s="35">
        <v>0</v>
      </c>
      <c r="T56" s="35">
        <v>0</v>
      </c>
      <c r="U56" s="35">
        <v>0</v>
      </c>
      <c r="V56" s="35">
        <v>0</v>
      </c>
      <c r="W56" s="35">
        <v>0</v>
      </c>
      <c r="X56" s="35">
        <v>0</v>
      </c>
      <c r="Y56" s="35">
        <v>0</v>
      </c>
      <c r="Z56" s="35">
        <v>0</v>
      </c>
      <c r="AA56" s="35">
        <v>0</v>
      </c>
      <c r="AB56" s="35">
        <v>0</v>
      </c>
      <c r="AC56" s="35">
        <v>0</v>
      </c>
      <c r="AD56" s="35">
        <v>0</v>
      </c>
      <c r="AE56" s="35">
        <v>0</v>
      </c>
      <c r="AF56" s="35">
        <v>0</v>
      </c>
      <c r="AG56" s="35">
        <v>0</v>
      </c>
      <c r="AH56" s="35">
        <v>0</v>
      </c>
      <c r="AI56" s="35">
        <v>0</v>
      </c>
      <c r="AJ56" s="35">
        <v>0</v>
      </c>
      <c r="AK56" s="35">
        <v>0</v>
      </c>
      <c r="AL56" s="35">
        <v>0</v>
      </c>
      <c r="AM56" s="35">
        <v>0</v>
      </c>
      <c r="AN56" s="35">
        <v>0</v>
      </c>
      <c r="AO56" s="35">
        <v>0</v>
      </c>
      <c r="AP56" s="35">
        <v>0</v>
      </c>
      <c r="AQ56" s="35">
        <v>0</v>
      </c>
      <c r="AR56" s="35">
        <v>0</v>
      </c>
      <c r="AS56" s="35">
        <v>0</v>
      </c>
      <c r="AT56" s="35">
        <v>0</v>
      </c>
      <c r="AU56" s="35">
        <v>0</v>
      </c>
      <c r="AV56" s="35">
        <v>0</v>
      </c>
      <c r="AW56" s="35">
        <v>0</v>
      </c>
      <c r="AX56" s="35">
        <v>0</v>
      </c>
      <c r="AY56" s="35">
        <v>0</v>
      </c>
      <c r="AZ56" s="35">
        <v>0</v>
      </c>
      <c r="BA56" s="35">
        <v>0</v>
      </c>
      <c r="BB56" s="35">
        <v>0</v>
      </c>
      <c r="BC56" s="35">
        <v>0</v>
      </c>
      <c r="BD56" s="35">
        <v>0</v>
      </c>
      <c r="BE56" s="35">
        <v>0</v>
      </c>
      <c r="BF56" s="35">
        <v>0</v>
      </c>
      <c r="BG56" s="35">
        <v>0</v>
      </c>
      <c r="BH56" s="35">
        <v>0</v>
      </c>
      <c r="BI56" s="35">
        <v>0</v>
      </c>
      <c r="BJ56" s="35">
        <v>0</v>
      </c>
      <c r="BK56" s="35">
        <v>0</v>
      </c>
      <c r="BL56" s="35">
        <v>0</v>
      </c>
      <c r="BM56" s="35">
        <v>0</v>
      </c>
      <c r="BN56" s="35">
        <v>0</v>
      </c>
      <c r="BO56" s="35">
        <v>0</v>
      </c>
      <c r="BP56" s="35">
        <v>0</v>
      </c>
      <c r="BQ56" s="35">
        <v>0</v>
      </c>
      <c r="BR56" s="35">
        <v>0</v>
      </c>
      <c r="BS56" s="35">
        <v>0</v>
      </c>
      <c r="BT56" s="35">
        <v>0</v>
      </c>
      <c r="BU56" s="35">
        <v>0</v>
      </c>
      <c r="BV56" s="35">
        <v>0</v>
      </c>
      <c r="BW56" s="35">
        <v>0</v>
      </c>
      <c r="BX56" s="35">
        <v>0</v>
      </c>
      <c r="BY56" s="35">
        <v>0</v>
      </c>
      <c r="BZ56" s="35">
        <v>0</v>
      </c>
      <c r="CA56" s="35">
        <v>0</v>
      </c>
      <c r="CB56" s="35">
        <v>0</v>
      </c>
      <c r="CC56" s="35">
        <v>0</v>
      </c>
      <c r="CD56" s="35">
        <v>0</v>
      </c>
      <c r="CE56" s="35">
        <v>0</v>
      </c>
      <c r="CF56" s="35">
        <v>0</v>
      </c>
      <c r="CG56" s="35">
        <v>0</v>
      </c>
      <c r="CH56" s="35">
        <v>0</v>
      </c>
      <c r="CI56" s="35" t="s">
        <v>193</v>
      </c>
      <c r="CJ56" s="35" t="s">
        <v>193</v>
      </c>
      <c r="CK56" s="35">
        <v>0</v>
      </c>
      <c r="CL56" s="35">
        <v>0</v>
      </c>
      <c r="CM56" s="35">
        <v>0</v>
      </c>
      <c r="CN56" s="35">
        <v>0</v>
      </c>
      <c r="CO56" s="35" t="s">
        <v>193</v>
      </c>
      <c r="CP56" s="35" t="s">
        <v>193</v>
      </c>
      <c r="CQ56" s="35">
        <v>0</v>
      </c>
      <c r="CR56" s="35">
        <v>0</v>
      </c>
      <c r="CS56" s="35">
        <v>0</v>
      </c>
      <c r="CT56" s="35">
        <v>0</v>
      </c>
      <c r="CU56" s="35">
        <v>0</v>
      </c>
      <c r="CV56" s="35">
        <v>0</v>
      </c>
      <c r="CW56" s="35">
        <v>0</v>
      </c>
      <c r="CX56" s="35">
        <v>0</v>
      </c>
      <c r="CY56" s="35">
        <v>0</v>
      </c>
      <c r="CZ56" s="35">
        <v>0</v>
      </c>
      <c r="DA56" s="35">
        <v>0</v>
      </c>
      <c r="DB56" s="35">
        <v>0</v>
      </c>
      <c r="DC56" s="35">
        <v>0</v>
      </c>
      <c r="DD56" s="35">
        <v>0</v>
      </c>
      <c r="DE56" s="35">
        <v>0</v>
      </c>
      <c r="DF56" s="35">
        <v>0</v>
      </c>
    </row>
    <row r="57" spans="1:110" ht="18.75" hidden="1">
      <c r="A57" s="25" t="s">
        <v>175</v>
      </c>
      <c r="B57" s="33" t="s">
        <v>210</v>
      </c>
      <c r="C57" s="42" t="s">
        <v>200</v>
      </c>
      <c r="D57" s="35"/>
      <c r="E57" s="35" t="s">
        <v>193</v>
      </c>
      <c r="F57" s="35" t="s">
        <v>193</v>
      </c>
      <c r="G57" s="35"/>
      <c r="H57" s="35"/>
      <c r="I57" s="35"/>
      <c r="J57" s="35"/>
      <c r="K57" s="35"/>
      <c r="L57" s="35"/>
      <c r="M57" s="35" t="s">
        <v>193</v>
      </c>
      <c r="N57" s="35" t="s">
        <v>193</v>
      </c>
      <c r="O57" s="35"/>
      <c r="P57" s="35"/>
      <c r="Q57" s="35"/>
      <c r="R57" s="35"/>
      <c r="S57" s="35"/>
      <c r="T57" s="35"/>
      <c r="U57" s="35" t="s">
        <v>193</v>
      </c>
      <c r="V57" s="35" t="s">
        <v>193</v>
      </c>
      <c r="W57" s="35"/>
      <c r="X57" s="35"/>
      <c r="Y57" s="35"/>
      <c r="Z57" s="35"/>
      <c r="AA57" s="35"/>
      <c r="AB57" s="35"/>
      <c r="AC57" s="35" t="s">
        <v>193</v>
      </c>
      <c r="AD57" s="35" t="s">
        <v>193</v>
      </c>
      <c r="AE57" s="35"/>
      <c r="AF57" s="35"/>
      <c r="AG57" s="35"/>
      <c r="AH57" s="35"/>
      <c r="AI57" s="35"/>
      <c r="AJ57" s="35"/>
      <c r="AK57" s="35" t="s">
        <v>193</v>
      </c>
      <c r="AL57" s="35" t="s">
        <v>193</v>
      </c>
      <c r="AM57" s="35" t="s">
        <v>193</v>
      </c>
      <c r="AN57" s="35" t="s">
        <v>193</v>
      </c>
      <c r="AO57" s="35" t="s">
        <v>193</v>
      </c>
      <c r="AP57" s="35" t="s">
        <v>193</v>
      </c>
      <c r="AQ57" s="35" t="s">
        <v>193</v>
      </c>
      <c r="AR57" s="35" t="s">
        <v>193</v>
      </c>
      <c r="AS57" s="35" t="s">
        <v>193</v>
      </c>
      <c r="AT57" s="35" t="s">
        <v>193</v>
      </c>
      <c r="AU57" s="35"/>
      <c r="AV57" s="35"/>
      <c r="AW57" s="35"/>
      <c r="AX57" s="35"/>
      <c r="AY57" s="35"/>
      <c r="AZ57" s="35"/>
      <c r="BA57" s="35"/>
      <c r="BB57" s="35"/>
      <c r="BC57" s="35" t="s">
        <v>193</v>
      </c>
      <c r="BD57" s="35" t="s">
        <v>193</v>
      </c>
      <c r="BE57" s="35"/>
      <c r="BF57" s="35"/>
      <c r="BG57" s="35"/>
      <c r="BH57" s="35"/>
      <c r="BI57" s="35"/>
      <c r="BJ57" s="35"/>
      <c r="BK57" s="35"/>
      <c r="BL57" s="35"/>
      <c r="BM57" s="35"/>
      <c r="BN57" s="35"/>
      <c r="BO57" s="35" t="s">
        <v>193</v>
      </c>
      <c r="BP57" s="35" t="s">
        <v>193</v>
      </c>
      <c r="BQ57" s="35"/>
      <c r="BR57" s="35"/>
      <c r="BS57" s="35"/>
      <c r="BT57" s="35"/>
      <c r="BU57" s="35"/>
      <c r="BV57" s="35"/>
      <c r="BW57" s="35"/>
      <c r="BX57" s="35"/>
      <c r="BY57" s="35"/>
      <c r="BZ57" s="35"/>
      <c r="CA57" s="35" t="s">
        <v>193</v>
      </c>
      <c r="CB57" s="35" t="s">
        <v>193</v>
      </c>
      <c r="CC57" s="35"/>
      <c r="CD57" s="35"/>
      <c r="CE57" s="35"/>
      <c r="CF57" s="35"/>
      <c r="CG57" s="35"/>
      <c r="CH57" s="35"/>
      <c r="CI57" s="35" t="s">
        <v>193</v>
      </c>
      <c r="CJ57" s="35" t="s">
        <v>193</v>
      </c>
      <c r="CK57" s="35" t="s">
        <v>193</v>
      </c>
      <c r="CL57" s="35" t="s">
        <v>193</v>
      </c>
      <c r="CM57" s="35" t="s">
        <v>193</v>
      </c>
      <c r="CN57" s="35" t="s">
        <v>193</v>
      </c>
      <c r="CO57" s="35" t="s">
        <v>193</v>
      </c>
      <c r="CP57" s="35" t="s">
        <v>193</v>
      </c>
      <c r="CQ57" s="35" t="s">
        <v>193</v>
      </c>
      <c r="CR57" s="35" t="s">
        <v>193</v>
      </c>
      <c r="CS57" s="35" t="s">
        <v>193</v>
      </c>
      <c r="CT57" s="35" t="s">
        <v>193</v>
      </c>
      <c r="CU57" s="35" t="s">
        <v>193</v>
      </c>
      <c r="CV57" s="35" t="s">
        <v>193</v>
      </c>
      <c r="CW57" s="35" t="s">
        <v>193</v>
      </c>
      <c r="CX57" s="35" t="s">
        <v>193</v>
      </c>
      <c r="CY57" s="35" t="s">
        <v>193</v>
      </c>
      <c r="CZ57" s="35" t="s">
        <v>193</v>
      </c>
      <c r="DA57" s="35" t="s">
        <v>193</v>
      </c>
      <c r="DB57" s="35" t="s">
        <v>193</v>
      </c>
      <c r="DC57" s="35" t="s">
        <v>193</v>
      </c>
      <c r="DD57" s="35" t="s">
        <v>193</v>
      </c>
      <c r="DE57" s="35" t="s">
        <v>193</v>
      </c>
      <c r="DF57" s="35" t="s">
        <v>193</v>
      </c>
    </row>
    <row r="58" spans="1:110" ht="18.75" hidden="1">
      <c r="A58" s="25" t="s">
        <v>175</v>
      </c>
      <c r="B58" s="33" t="s">
        <v>210</v>
      </c>
      <c r="C58" s="42" t="s">
        <v>200</v>
      </c>
      <c r="D58" s="35"/>
      <c r="E58" s="35" t="s">
        <v>193</v>
      </c>
      <c r="F58" s="35" t="s">
        <v>193</v>
      </c>
      <c r="G58" s="35"/>
      <c r="H58" s="35"/>
      <c r="I58" s="35"/>
      <c r="J58" s="35"/>
      <c r="K58" s="35"/>
      <c r="L58" s="35"/>
      <c r="M58" s="35" t="s">
        <v>193</v>
      </c>
      <c r="N58" s="35" t="s">
        <v>193</v>
      </c>
      <c r="O58" s="35"/>
      <c r="P58" s="35"/>
      <c r="Q58" s="35"/>
      <c r="R58" s="35"/>
      <c r="S58" s="35"/>
      <c r="T58" s="35"/>
      <c r="U58" s="35" t="s">
        <v>193</v>
      </c>
      <c r="V58" s="35" t="s">
        <v>193</v>
      </c>
      <c r="W58" s="35"/>
      <c r="X58" s="35"/>
      <c r="Y58" s="35"/>
      <c r="Z58" s="35"/>
      <c r="AA58" s="35"/>
      <c r="AB58" s="35"/>
      <c r="AC58" s="35" t="s">
        <v>193</v>
      </c>
      <c r="AD58" s="35" t="s">
        <v>193</v>
      </c>
      <c r="AE58" s="35"/>
      <c r="AF58" s="35"/>
      <c r="AG58" s="35"/>
      <c r="AH58" s="35"/>
      <c r="AI58" s="35"/>
      <c r="AJ58" s="35"/>
      <c r="AK58" s="35" t="s">
        <v>193</v>
      </c>
      <c r="AL58" s="35" t="s">
        <v>193</v>
      </c>
      <c r="AM58" s="35" t="s">
        <v>193</v>
      </c>
      <c r="AN58" s="35" t="s">
        <v>193</v>
      </c>
      <c r="AO58" s="35" t="s">
        <v>193</v>
      </c>
      <c r="AP58" s="35" t="s">
        <v>193</v>
      </c>
      <c r="AQ58" s="35" t="s">
        <v>193</v>
      </c>
      <c r="AR58" s="35" t="s">
        <v>193</v>
      </c>
      <c r="AS58" s="35" t="s">
        <v>193</v>
      </c>
      <c r="AT58" s="35" t="s">
        <v>193</v>
      </c>
      <c r="AU58" s="35"/>
      <c r="AV58" s="35"/>
      <c r="AW58" s="35"/>
      <c r="AX58" s="35"/>
      <c r="AY58" s="35"/>
      <c r="AZ58" s="35"/>
      <c r="BA58" s="35"/>
      <c r="BB58" s="35"/>
      <c r="BC58" s="35" t="s">
        <v>193</v>
      </c>
      <c r="BD58" s="35" t="s">
        <v>193</v>
      </c>
      <c r="BE58" s="35"/>
      <c r="BF58" s="35"/>
      <c r="BG58" s="35"/>
      <c r="BH58" s="35"/>
      <c r="BI58" s="35"/>
      <c r="BJ58" s="35"/>
      <c r="BK58" s="35"/>
      <c r="BL58" s="35"/>
      <c r="BM58" s="35"/>
      <c r="BN58" s="35"/>
      <c r="BO58" s="35" t="s">
        <v>193</v>
      </c>
      <c r="BP58" s="35" t="s">
        <v>193</v>
      </c>
      <c r="BQ58" s="35"/>
      <c r="BR58" s="35"/>
      <c r="BS58" s="35"/>
      <c r="BT58" s="35"/>
      <c r="BU58" s="35"/>
      <c r="BV58" s="35"/>
      <c r="BW58" s="35"/>
      <c r="BX58" s="35"/>
      <c r="BY58" s="35"/>
      <c r="BZ58" s="35"/>
      <c r="CA58" s="35" t="s">
        <v>193</v>
      </c>
      <c r="CB58" s="35" t="s">
        <v>193</v>
      </c>
      <c r="CC58" s="35"/>
      <c r="CD58" s="35"/>
      <c r="CE58" s="35"/>
      <c r="CF58" s="35"/>
      <c r="CG58" s="35"/>
      <c r="CH58" s="35"/>
      <c r="CI58" s="35" t="s">
        <v>193</v>
      </c>
      <c r="CJ58" s="35" t="s">
        <v>193</v>
      </c>
      <c r="CK58" s="35" t="s">
        <v>193</v>
      </c>
      <c r="CL58" s="35" t="s">
        <v>193</v>
      </c>
      <c r="CM58" s="35" t="s">
        <v>193</v>
      </c>
      <c r="CN58" s="35" t="s">
        <v>193</v>
      </c>
      <c r="CO58" s="35" t="s">
        <v>193</v>
      </c>
      <c r="CP58" s="35" t="s">
        <v>193</v>
      </c>
      <c r="CQ58" s="35" t="s">
        <v>193</v>
      </c>
      <c r="CR58" s="35" t="s">
        <v>193</v>
      </c>
      <c r="CS58" s="35" t="s">
        <v>193</v>
      </c>
      <c r="CT58" s="35" t="s">
        <v>193</v>
      </c>
      <c r="CU58" s="35" t="s">
        <v>193</v>
      </c>
      <c r="CV58" s="35" t="s">
        <v>193</v>
      </c>
      <c r="CW58" s="35" t="s">
        <v>193</v>
      </c>
      <c r="CX58" s="35" t="s">
        <v>193</v>
      </c>
      <c r="CY58" s="35" t="s">
        <v>193</v>
      </c>
      <c r="CZ58" s="35" t="s">
        <v>193</v>
      </c>
      <c r="DA58" s="35" t="s">
        <v>193</v>
      </c>
      <c r="DB58" s="35" t="s">
        <v>193</v>
      </c>
      <c r="DC58" s="35" t="s">
        <v>193</v>
      </c>
      <c r="DD58" s="35" t="s">
        <v>193</v>
      </c>
      <c r="DE58" s="35" t="s">
        <v>193</v>
      </c>
      <c r="DF58" s="35" t="s">
        <v>193</v>
      </c>
    </row>
    <row r="59" spans="1:110" ht="18.75" hidden="1">
      <c r="A59" s="25" t="s">
        <v>175</v>
      </c>
      <c r="B59" s="33" t="s">
        <v>201</v>
      </c>
      <c r="C59" s="34" t="s">
        <v>201</v>
      </c>
      <c r="D59" s="35"/>
      <c r="E59" s="35" t="s">
        <v>193</v>
      </c>
      <c r="F59" s="35" t="s">
        <v>193</v>
      </c>
      <c r="G59" s="35"/>
      <c r="H59" s="35"/>
      <c r="I59" s="35"/>
      <c r="J59" s="35"/>
      <c r="K59" s="35"/>
      <c r="L59" s="35"/>
      <c r="M59" s="35" t="s">
        <v>193</v>
      </c>
      <c r="N59" s="35" t="s">
        <v>193</v>
      </c>
      <c r="O59" s="35"/>
      <c r="P59" s="35"/>
      <c r="Q59" s="35"/>
      <c r="R59" s="35"/>
      <c r="S59" s="35"/>
      <c r="T59" s="35"/>
      <c r="U59" s="35" t="s">
        <v>193</v>
      </c>
      <c r="V59" s="35" t="s">
        <v>193</v>
      </c>
      <c r="W59" s="35"/>
      <c r="X59" s="35"/>
      <c r="Y59" s="35"/>
      <c r="Z59" s="35"/>
      <c r="AA59" s="35"/>
      <c r="AB59" s="35"/>
      <c r="AC59" s="35" t="s">
        <v>193</v>
      </c>
      <c r="AD59" s="35" t="s">
        <v>193</v>
      </c>
      <c r="AE59" s="35"/>
      <c r="AF59" s="35"/>
      <c r="AG59" s="35"/>
      <c r="AH59" s="35"/>
      <c r="AI59" s="35"/>
      <c r="AJ59" s="35"/>
      <c r="AK59" s="35" t="s">
        <v>193</v>
      </c>
      <c r="AL59" s="35" t="s">
        <v>193</v>
      </c>
      <c r="AM59" s="35" t="s">
        <v>193</v>
      </c>
      <c r="AN59" s="35" t="s">
        <v>193</v>
      </c>
      <c r="AO59" s="35" t="s">
        <v>193</v>
      </c>
      <c r="AP59" s="35" t="s">
        <v>193</v>
      </c>
      <c r="AQ59" s="35" t="s">
        <v>193</v>
      </c>
      <c r="AR59" s="35" t="s">
        <v>193</v>
      </c>
      <c r="AS59" s="35" t="s">
        <v>193</v>
      </c>
      <c r="AT59" s="35" t="s">
        <v>193</v>
      </c>
      <c r="AU59" s="35"/>
      <c r="AV59" s="35"/>
      <c r="AW59" s="35"/>
      <c r="AX59" s="35"/>
      <c r="AY59" s="35"/>
      <c r="AZ59" s="35"/>
      <c r="BA59" s="35"/>
      <c r="BB59" s="35"/>
      <c r="BC59" s="35" t="s">
        <v>193</v>
      </c>
      <c r="BD59" s="35" t="s">
        <v>193</v>
      </c>
      <c r="BE59" s="35"/>
      <c r="BF59" s="35"/>
      <c r="BG59" s="35"/>
      <c r="BH59" s="35"/>
      <c r="BI59" s="35"/>
      <c r="BJ59" s="35"/>
      <c r="BK59" s="35"/>
      <c r="BL59" s="35"/>
      <c r="BM59" s="35"/>
      <c r="BN59" s="35"/>
      <c r="BO59" s="35" t="s">
        <v>193</v>
      </c>
      <c r="BP59" s="35" t="s">
        <v>193</v>
      </c>
      <c r="BQ59" s="35"/>
      <c r="BR59" s="35"/>
      <c r="BS59" s="35"/>
      <c r="BT59" s="35"/>
      <c r="BU59" s="35"/>
      <c r="BV59" s="35"/>
      <c r="BW59" s="35"/>
      <c r="BX59" s="35"/>
      <c r="BY59" s="35"/>
      <c r="BZ59" s="35"/>
      <c r="CA59" s="35" t="s">
        <v>193</v>
      </c>
      <c r="CB59" s="35" t="s">
        <v>193</v>
      </c>
      <c r="CC59" s="35"/>
      <c r="CD59" s="35"/>
      <c r="CE59" s="35"/>
      <c r="CF59" s="35"/>
      <c r="CG59" s="35"/>
      <c r="CH59" s="35"/>
      <c r="CI59" s="35" t="s">
        <v>193</v>
      </c>
      <c r="CJ59" s="35" t="s">
        <v>193</v>
      </c>
      <c r="CK59" s="35" t="s">
        <v>193</v>
      </c>
      <c r="CL59" s="35" t="s">
        <v>193</v>
      </c>
      <c r="CM59" s="35" t="s">
        <v>193</v>
      </c>
      <c r="CN59" s="35" t="s">
        <v>193</v>
      </c>
      <c r="CO59" s="35" t="s">
        <v>193</v>
      </c>
      <c r="CP59" s="35" t="s">
        <v>193</v>
      </c>
      <c r="CQ59" s="35" t="s">
        <v>193</v>
      </c>
      <c r="CR59" s="35" t="s">
        <v>193</v>
      </c>
      <c r="CS59" s="35" t="s">
        <v>193</v>
      </c>
      <c r="CT59" s="35" t="s">
        <v>193</v>
      </c>
      <c r="CU59" s="35" t="s">
        <v>193</v>
      </c>
      <c r="CV59" s="35" t="s">
        <v>193</v>
      </c>
      <c r="CW59" s="35" t="s">
        <v>193</v>
      </c>
      <c r="CX59" s="35" t="s">
        <v>193</v>
      </c>
      <c r="CY59" s="35" t="s">
        <v>193</v>
      </c>
      <c r="CZ59" s="35" t="s">
        <v>193</v>
      </c>
      <c r="DA59" s="35" t="s">
        <v>193</v>
      </c>
      <c r="DB59" s="35" t="s">
        <v>193</v>
      </c>
      <c r="DC59" s="35" t="s">
        <v>193</v>
      </c>
      <c r="DD59" s="35" t="s">
        <v>193</v>
      </c>
      <c r="DE59" s="35" t="s">
        <v>193</v>
      </c>
      <c r="DF59" s="35" t="s">
        <v>193</v>
      </c>
    </row>
    <row r="60" spans="1:110" ht="37.5">
      <c r="A60" s="21"/>
      <c r="B60" s="33" t="s">
        <v>215</v>
      </c>
      <c r="C60" s="34" t="s">
        <v>211</v>
      </c>
      <c r="D60" s="35" t="s">
        <v>174</v>
      </c>
      <c r="E60" s="35">
        <v>0</v>
      </c>
      <c r="F60" s="35">
        <v>0</v>
      </c>
      <c r="G60" s="35">
        <v>0</v>
      </c>
      <c r="H60" s="35">
        <v>0</v>
      </c>
      <c r="I60" s="35">
        <v>0</v>
      </c>
      <c r="J60" s="35">
        <v>0</v>
      </c>
      <c r="K60" s="35">
        <v>0</v>
      </c>
      <c r="L60" s="35">
        <v>0</v>
      </c>
      <c r="M60" s="35">
        <v>0</v>
      </c>
      <c r="N60" s="35">
        <v>0</v>
      </c>
      <c r="O60" s="35">
        <v>0</v>
      </c>
      <c r="P60" s="35">
        <v>0</v>
      </c>
      <c r="Q60" s="35">
        <v>0</v>
      </c>
      <c r="R60" s="35">
        <v>0</v>
      </c>
      <c r="S60" s="35">
        <v>0</v>
      </c>
      <c r="T60" s="35">
        <v>0</v>
      </c>
      <c r="U60" s="35">
        <v>0</v>
      </c>
      <c r="V60" s="35">
        <v>0</v>
      </c>
      <c r="W60" s="35">
        <v>0</v>
      </c>
      <c r="X60" s="35">
        <v>0</v>
      </c>
      <c r="Y60" s="35">
        <v>0</v>
      </c>
      <c r="Z60" s="35">
        <v>0</v>
      </c>
      <c r="AA60" s="35">
        <v>0</v>
      </c>
      <c r="AB60" s="35">
        <v>0</v>
      </c>
      <c r="AC60" s="35">
        <v>0</v>
      </c>
      <c r="AD60" s="35">
        <v>0</v>
      </c>
      <c r="AE60" s="35">
        <v>0</v>
      </c>
      <c r="AF60" s="35">
        <v>0</v>
      </c>
      <c r="AG60" s="35">
        <v>0</v>
      </c>
      <c r="AH60" s="35">
        <v>0</v>
      </c>
      <c r="AI60" s="35">
        <v>0</v>
      </c>
      <c r="AJ60" s="35">
        <v>0</v>
      </c>
      <c r="AK60" s="35">
        <v>0</v>
      </c>
      <c r="AL60" s="35">
        <v>0</v>
      </c>
      <c r="AM60" s="35">
        <v>0</v>
      </c>
      <c r="AN60" s="35">
        <v>0</v>
      </c>
      <c r="AO60" s="35">
        <v>0</v>
      </c>
      <c r="AP60" s="35">
        <v>0</v>
      </c>
      <c r="AQ60" s="35">
        <v>0</v>
      </c>
      <c r="AR60" s="35">
        <v>0</v>
      </c>
      <c r="AS60" s="35">
        <v>0</v>
      </c>
      <c r="AT60" s="35">
        <v>0</v>
      </c>
      <c r="AU60" s="35">
        <v>0</v>
      </c>
      <c r="AV60" s="35">
        <v>0</v>
      </c>
      <c r="AW60" s="35">
        <v>0</v>
      </c>
      <c r="AX60" s="35">
        <v>0</v>
      </c>
      <c r="AY60" s="35">
        <v>0</v>
      </c>
      <c r="AZ60" s="35">
        <v>0</v>
      </c>
      <c r="BA60" s="35">
        <v>0</v>
      </c>
      <c r="BB60" s="35">
        <v>0</v>
      </c>
      <c r="BC60" s="35">
        <v>0</v>
      </c>
      <c r="BD60" s="35">
        <v>0</v>
      </c>
      <c r="BE60" s="35">
        <v>0</v>
      </c>
      <c r="BF60" s="35">
        <v>0</v>
      </c>
      <c r="BG60" s="35">
        <v>0</v>
      </c>
      <c r="BH60" s="35">
        <v>0</v>
      </c>
      <c r="BI60" s="35">
        <v>0</v>
      </c>
      <c r="BJ60" s="35">
        <v>0</v>
      </c>
      <c r="BK60" s="35">
        <v>0</v>
      </c>
      <c r="BL60" s="35">
        <v>0</v>
      </c>
      <c r="BM60" s="35">
        <v>0</v>
      </c>
      <c r="BN60" s="35">
        <v>0</v>
      </c>
      <c r="BO60" s="35">
        <v>0</v>
      </c>
      <c r="BP60" s="35">
        <v>0</v>
      </c>
      <c r="BQ60" s="35">
        <v>0</v>
      </c>
      <c r="BR60" s="35">
        <v>0</v>
      </c>
      <c r="BS60" s="35">
        <v>0</v>
      </c>
      <c r="BT60" s="35">
        <v>0</v>
      </c>
      <c r="BU60" s="35">
        <v>0</v>
      </c>
      <c r="BV60" s="35">
        <v>0</v>
      </c>
      <c r="BW60" s="35">
        <v>0</v>
      </c>
      <c r="BX60" s="35">
        <v>0</v>
      </c>
      <c r="BY60" s="35">
        <v>0</v>
      </c>
      <c r="BZ60" s="35">
        <v>0</v>
      </c>
      <c r="CA60" s="35">
        <v>0</v>
      </c>
      <c r="CB60" s="35">
        <v>0</v>
      </c>
      <c r="CC60" s="35">
        <v>0</v>
      </c>
      <c r="CD60" s="35">
        <v>0</v>
      </c>
      <c r="CE60" s="35">
        <v>0</v>
      </c>
      <c r="CF60" s="35">
        <v>0</v>
      </c>
      <c r="CG60" s="35">
        <v>0</v>
      </c>
      <c r="CH60" s="35">
        <v>0</v>
      </c>
      <c r="CI60" s="35" t="s">
        <v>193</v>
      </c>
      <c r="CJ60" s="35" t="s">
        <v>193</v>
      </c>
      <c r="CK60" s="35">
        <v>0</v>
      </c>
      <c r="CL60" s="35">
        <v>0</v>
      </c>
      <c r="CM60" s="35">
        <v>0</v>
      </c>
      <c r="CN60" s="35">
        <v>0</v>
      </c>
      <c r="CO60" s="35" t="s">
        <v>193</v>
      </c>
      <c r="CP60" s="35" t="s">
        <v>193</v>
      </c>
      <c r="CQ60" s="35">
        <v>0</v>
      </c>
      <c r="CR60" s="35">
        <v>0</v>
      </c>
      <c r="CS60" s="35">
        <v>0</v>
      </c>
      <c r="CT60" s="35">
        <v>0</v>
      </c>
      <c r="CU60" s="35">
        <v>0</v>
      </c>
      <c r="CV60" s="35">
        <v>0</v>
      </c>
      <c r="CW60" s="35">
        <v>0</v>
      </c>
      <c r="CX60" s="35">
        <v>0</v>
      </c>
      <c r="CY60" s="35">
        <v>0</v>
      </c>
      <c r="CZ60" s="35">
        <v>0</v>
      </c>
      <c r="DA60" s="35">
        <v>0</v>
      </c>
      <c r="DB60" s="35">
        <v>0</v>
      </c>
      <c r="DC60" s="35">
        <v>0</v>
      </c>
      <c r="DD60" s="35">
        <v>0</v>
      </c>
      <c r="DE60" s="35">
        <v>0</v>
      </c>
      <c r="DF60" s="35">
        <v>0</v>
      </c>
    </row>
    <row r="61" spans="1:110" ht="131.25">
      <c r="A61" s="21"/>
      <c r="B61" s="33" t="s">
        <v>215</v>
      </c>
      <c r="C61" s="34" t="s">
        <v>212</v>
      </c>
      <c r="D61" s="35" t="s">
        <v>174</v>
      </c>
      <c r="E61" s="35">
        <v>0</v>
      </c>
      <c r="F61" s="35">
        <v>0</v>
      </c>
      <c r="G61" s="35">
        <v>0</v>
      </c>
      <c r="H61" s="35">
        <v>0</v>
      </c>
      <c r="I61" s="35">
        <v>0</v>
      </c>
      <c r="J61" s="35">
        <v>0</v>
      </c>
      <c r="K61" s="35">
        <v>0</v>
      </c>
      <c r="L61" s="35">
        <v>0</v>
      </c>
      <c r="M61" s="35">
        <v>0</v>
      </c>
      <c r="N61" s="35">
        <v>0</v>
      </c>
      <c r="O61" s="35">
        <v>0</v>
      </c>
      <c r="P61" s="35">
        <v>0</v>
      </c>
      <c r="Q61" s="35">
        <v>0</v>
      </c>
      <c r="R61" s="35">
        <v>0</v>
      </c>
      <c r="S61" s="35">
        <v>0</v>
      </c>
      <c r="T61" s="35">
        <v>0</v>
      </c>
      <c r="U61" s="35">
        <v>0</v>
      </c>
      <c r="V61" s="35">
        <v>0</v>
      </c>
      <c r="W61" s="35">
        <v>0</v>
      </c>
      <c r="X61" s="35">
        <v>0</v>
      </c>
      <c r="Y61" s="35">
        <v>0</v>
      </c>
      <c r="Z61" s="35">
        <v>0</v>
      </c>
      <c r="AA61" s="35">
        <v>0</v>
      </c>
      <c r="AB61" s="35">
        <v>0</v>
      </c>
      <c r="AC61" s="35">
        <v>0</v>
      </c>
      <c r="AD61" s="35">
        <v>0</v>
      </c>
      <c r="AE61" s="35">
        <v>0</v>
      </c>
      <c r="AF61" s="35">
        <v>0</v>
      </c>
      <c r="AG61" s="35">
        <v>0</v>
      </c>
      <c r="AH61" s="35">
        <v>0</v>
      </c>
      <c r="AI61" s="35">
        <v>0</v>
      </c>
      <c r="AJ61" s="35">
        <v>0</v>
      </c>
      <c r="AK61" s="35">
        <v>0</v>
      </c>
      <c r="AL61" s="35">
        <v>0</v>
      </c>
      <c r="AM61" s="35">
        <v>0</v>
      </c>
      <c r="AN61" s="35">
        <v>0</v>
      </c>
      <c r="AO61" s="35">
        <v>0</v>
      </c>
      <c r="AP61" s="35">
        <v>0</v>
      </c>
      <c r="AQ61" s="35">
        <v>0</v>
      </c>
      <c r="AR61" s="35">
        <v>0</v>
      </c>
      <c r="AS61" s="35">
        <v>0</v>
      </c>
      <c r="AT61" s="35">
        <v>0</v>
      </c>
      <c r="AU61" s="35">
        <v>0</v>
      </c>
      <c r="AV61" s="35">
        <v>0</v>
      </c>
      <c r="AW61" s="35">
        <v>0</v>
      </c>
      <c r="AX61" s="35">
        <v>0</v>
      </c>
      <c r="AY61" s="35">
        <v>0</v>
      </c>
      <c r="AZ61" s="35">
        <v>0</v>
      </c>
      <c r="BA61" s="35">
        <v>0</v>
      </c>
      <c r="BB61" s="35">
        <v>0</v>
      </c>
      <c r="BC61" s="35">
        <v>0</v>
      </c>
      <c r="BD61" s="35">
        <v>0</v>
      </c>
      <c r="BE61" s="35">
        <v>0</v>
      </c>
      <c r="BF61" s="35">
        <v>0</v>
      </c>
      <c r="BG61" s="35">
        <v>0</v>
      </c>
      <c r="BH61" s="35">
        <v>0</v>
      </c>
      <c r="BI61" s="35">
        <v>0</v>
      </c>
      <c r="BJ61" s="35">
        <v>0</v>
      </c>
      <c r="BK61" s="35">
        <v>0</v>
      </c>
      <c r="BL61" s="35">
        <v>0</v>
      </c>
      <c r="BM61" s="35">
        <v>0</v>
      </c>
      <c r="BN61" s="35">
        <v>0</v>
      </c>
      <c r="BO61" s="35">
        <v>0</v>
      </c>
      <c r="BP61" s="35">
        <v>0</v>
      </c>
      <c r="BQ61" s="35">
        <v>0</v>
      </c>
      <c r="BR61" s="35">
        <v>0</v>
      </c>
      <c r="BS61" s="35">
        <v>0</v>
      </c>
      <c r="BT61" s="35">
        <v>0</v>
      </c>
      <c r="BU61" s="35">
        <v>0</v>
      </c>
      <c r="BV61" s="35">
        <v>0</v>
      </c>
      <c r="BW61" s="35">
        <v>0</v>
      </c>
      <c r="BX61" s="35">
        <v>0</v>
      </c>
      <c r="BY61" s="35">
        <v>0</v>
      </c>
      <c r="BZ61" s="35">
        <v>0</v>
      </c>
      <c r="CA61" s="35">
        <v>0</v>
      </c>
      <c r="CB61" s="35">
        <v>0</v>
      </c>
      <c r="CC61" s="35">
        <v>0</v>
      </c>
      <c r="CD61" s="35">
        <v>0</v>
      </c>
      <c r="CE61" s="35">
        <v>0</v>
      </c>
      <c r="CF61" s="35">
        <v>0</v>
      </c>
      <c r="CG61" s="35">
        <v>0</v>
      </c>
      <c r="CH61" s="35">
        <v>0</v>
      </c>
      <c r="CI61" s="35" t="s">
        <v>193</v>
      </c>
      <c r="CJ61" s="35" t="s">
        <v>193</v>
      </c>
      <c r="CK61" s="35">
        <v>0</v>
      </c>
      <c r="CL61" s="35">
        <v>0</v>
      </c>
      <c r="CM61" s="35">
        <v>0</v>
      </c>
      <c r="CN61" s="35">
        <v>0</v>
      </c>
      <c r="CO61" s="35" t="s">
        <v>193</v>
      </c>
      <c r="CP61" s="35" t="s">
        <v>193</v>
      </c>
      <c r="CQ61" s="35">
        <v>0</v>
      </c>
      <c r="CR61" s="35">
        <v>0</v>
      </c>
      <c r="CS61" s="35">
        <v>0</v>
      </c>
      <c r="CT61" s="35">
        <v>0</v>
      </c>
      <c r="CU61" s="35">
        <v>0</v>
      </c>
      <c r="CV61" s="35">
        <v>0</v>
      </c>
      <c r="CW61" s="35">
        <v>0</v>
      </c>
      <c r="CX61" s="35">
        <v>0</v>
      </c>
      <c r="CY61" s="35">
        <v>0</v>
      </c>
      <c r="CZ61" s="35">
        <v>0</v>
      </c>
      <c r="DA61" s="35">
        <v>0</v>
      </c>
      <c r="DB61" s="35">
        <v>0</v>
      </c>
      <c r="DC61" s="35">
        <v>0</v>
      </c>
      <c r="DD61" s="35">
        <v>0</v>
      </c>
      <c r="DE61" s="35">
        <v>0</v>
      </c>
      <c r="DF61" s="35">
        <v>0</v>
      </c>
    </row>
    <row r="62" spans="1:110" ht="18.75" hidden="1">
      <c r="A62" s="25" t="s">
        <v>175</v>
      </c>
      <c r="B62" s="33" t="s">
        <v>215</v>
      </c>
      <c r="C62" s="42" t="s">
        <v>200</v>
      </c>
      <c r="D62" s="35"/>
      <c r="E62" s="35" t="s">
        <v>193</v>
      </c>
      <c r="F62" s="35" t="s">
        <v>193</v>
      </c>
      <c r="G62" s="35"/>
      <c r="H62" s="35"/>
      <c r="I62" s="35"/>
      <c r="J62" s="35"/>
      <c r="K62" s="35"/>
      <c r="L62" s="35"/>
      <c r="M62" s="35" t="s">
        <v>193</v>
      </c>
      <c r="N62" s="35" t="s">
        <v>193</v>
      </c>
      <c r="O62" s="35"/>
      <c r="P62" s="35"/>
      <c r="Q62" s="35"/>
      <c r="R62" s="35"/>
      <c r="S62" s="35"/>
      <c r="T62" s="35"/>
      <c r="U62" s="35" t="s">
        <v>193</v>
      </c>
      <c r="V62" s="35" t="s">
        <v>193</v>
      </c>
      <c r="W62" s="35"/>
      <c r="X62" s="35"/>
      <c r="Y62" s="35"/>
      <c r="Z62" s="35"/>
      <c r="AA62" s="35"/>
      <c r="AB62" s="35"/>
      <c r="AC62" s="35" t="s">
        <v>193</v>
      </c>
      <c r="AD62" s="35" t="s">
        <v>193</v>
      </c>
      <c r="AE62" s="35"/>
      <c r="AF62" s="35"/>
      <c r="AG62" s="35"/>
      <c r="AH62" s="35"/>
      <c r="AI62" s="35"/>
      <c r="AJ62" s="35"/>
      <c r="AK62" s="35" t="s">
        <v>193</v>
      </c>
      <c r="AL62" s="35" t="s">
        <v>193</v>
      </c>
      <c r="AM62" s="35" t="s">
        <v>193</v>
      </c>
      <c r="AN62" s="35" t="s">
        <v>193</v>
      </c>
      <c r="AO62" s="35" t="s">
        <v>193</v>
      </c>
      <c r="AP62" s="35" t="s">
        <v>193</v>
      </c>
      <c r="AQ62" s="35" t="s">
        <v>193</v>
      </c>
      <c r="AR62" s="35" t="s">
        <v>193</v>
      </c>
      <c r="AS62" s="35" t="s">
        <v>193</v>
      </c>
      <c r="AT62" s="35" t="s">
        <v>193</v>
      </c>
      <c r="AU62" s="35"/>
      <c r="AV62" s="35"/>
      <c r="AW62" s="35"/>
      <c r="AX62" s="35"/>
      <c r="AY62" s="35"/>
      <c r="AZ62" s="35"/>
      <c r="BA62" s="35"/>
      <c r="BB62" s="35"/>
      <c r="BC62" s="35" t="s">
        <v>193</v>
      </c>
      <c r="BD62" s="35" t="s">
        <v>193</v>
      </c>
      <c r="BE62" s="35"/>
      <c r="BF62" s="35"/>
      <c r="BG62" s="35"/>
      <c r="BH62" s="35"/>
      <c r="BI62" s="35"/>
      <c r="BJ62" s="35"/>
      <c r="BK62" s="35"/>
      <c r="BL62" s="35"/>
      <c r="BM62" s="35"/>
      <c r="BN62" s="35"/>
      <c r="BO62" s="35" t="s">
        <v>193</v>
      </c>
      <c r="BP62" s="35" t="s">
        <v>193</v>
      </c>
      <c r="BQ62" s="35"/>
      <c r="BR62" s="35"/>
      <c r="BS62" s="35"/>
      <c r="BT62" s="35"/>
      <c r="BU62" s="35"/>
      <c r="BV62" s="35"/>
      <c r="BW62" s="35"/>
      <c r="BX62" s="35"/>
      <c r="BY62" s="35"/>
      <c r="BZ62" s="35"/>
      <c r="CA62" s="35" t="s">
        <v>193</v>
      </c>
      <c r="CB62" s="35" t="s">
        <v>193</v>
      </c>
      <c r="CC62" s="35"/>
      <c r="CD62" s="35"/>
      <c r="CE62" s="35"/>
      <c r="CF62" s="35"/>
      <c r="CG62" s="35"/>
      <c r="CH62" s="35"/>
      <c r="CI62" s="35" t="s">
        <v>193</v>
      </c>
      <c r="CJ62" s="35" t="s">
        <v>193</v>
      </c>
      <c r="CK62" s="35" t="s">
        <v>193</v>
      </c>
      <c r="CL62" s="35" t="s">
        <v>193</v>
      </c>
      <c r="CM62" s="35" t="s">
        <v>193</v>
      </c>
      <c r="CN62" s="35" t="s">
        <v>193</v>
      </c>
      <c r="CO62" s="35" t="s">
        <v>193</v>
      </c>
      <c r="CP62" s="35" t="s">
        <v>193</v>
      </c>
      <c r="CQ62" s="35" t="s">
        <v>193</v>
      </c>
      <c r="CR62" s="35" t="s">
        <v>193</v>
      </c>
      <c r="CS62" s="35" t="s">
        <v>193</v>
      </c>
      <c r="CT62" s="35" t="s">
        <v>193</v>
      </c>
      <c r="CU62" s="35" t="s">
        <v>193</v>
      </c>
      <c r="CV62" s="35" t="s">
        <v>193</v>
      </c>
      <c r="CW62" s="35" t="s">
        <v>193</v>
      </c>
      <c r="CX62" s="35" t="s">
        <v>193</v>
      </c>
      <c r="CY62" s="35" t="s">
        <v>193</v>
      </c>
      <c r="CZ62" s="35" t="s">
        <v>193</v>
      </c>
      <c r="DA62" s="35" t="s">
        <v>193</v>
      </c>
      <c r="DB62" s="35" t="s">
        <v>193</v>
      </c>
      <c r="DC62" s="35" t="s">
        <v>193</v>
      </c>
      <c r="DD62" s="35" t="s">
        <v>193</v>
      </c>
      <c r="DE62" s="35" t="s">
        <v>193</v>
      </c>
      <c r="DF62" s="35" t="s">
        <v>193</v>
      </c>
    </row>
    <row r="63" spans="1:110" ht="18.75" hidden="1">
      <c r="A63" s="25" t="s">
        <v>175</v>
      </c>
      <c r="B63" s="33" t="s">
        <v>215</v>
      </c>
      <c r="C63" s="42" t="s">
        <v>200</v>
      </c>
      <c r="D63" s="35"/>
      <c r="E63" s="35" t="s">
        <v>193</v>
      </c>
      <c r="F63" s="35" t="s">
        <v>193</v>
      </c>
      <c r="G63" s="35"/>
      <c r="H63" s="35"/>
      <c r="I63" s="35"/>
      <c r="J63" s="35"/>
      <c r="K63" s="35"/>
      <c r="L63" s="35"/>
      <c r="M63" s="35" t="s">
        <v>193</v>
      </c>
      <c r="N63" s="35" t="s">
        <v>193</v>
      </c>
      <c r="O63" s="35"/>
      <c r="P63" s="35"/>
      <c r="Q63" s="35"/>
      <c r="R63" s="35"/>
      <c r="S63" s="35"/>
      <c r="T63" s="35"/>
      <c r="U63" s="35" t="s">
        <v>193</v>
      </c>
      <c r="V63" s="35" t="s">
        <v>193</v>
      </c>
      <c r="W63" s="35"/>
      <c r="X63" s="35"/>
      <c r="Y63" s="35"/>
      <c r="Z63" s="35"/>
      <c r="AA63" s="35"/>
      <c r="AB63" s="35"/>
      <c r="AC63" s="35" t="s">
        <v>193</v>
      </c>
      <c r="AD63" s="35" t="s">
        <v>193</v>
      </c>
      <c r="AE63" s="35"/>
      <c r="AF63" s="35"/>
      <c r="AG63" s="35"/>
      <c r="AH63" s="35"/>
      <c r="AI63" s="35"/>
      <c r="AJ63" s="35"/>
      <c r="AK63" s="35" t="s">
        <v>193</v>
      </c>
      <c r="AL63" s="35" t="s">
        <v>193</v>
      </c>
      <c r="AM63" s="35" t="s">
        <v>193</v>
      </c>
      <c r="AN63" s="35" t="s">
        <v>193</v>
      </c>
      <c r="AO63" s="35" t="s">
        <v>193</v>
      </c>
      <c r="AP63" s="35" t="s">
        <v>193</v>
      </c>
      <c r="AQ63" s="35" t="s">
        <v>193</v>
      </c>
      <c r="AR63" s="35" t="s">
        <v>193</v>
      </c>
      <c r="AS63" s="35" t="s">
        <v>193</v>
      </c>
      <c r="AT63" s="35" t="s">
        <v>193</v>
      </c>
      <c r="AU63" s="35"/>
      <c r="AV63" s="35"/>
      <c r="AW63" s="35"/>
      <c r="AX63" s="35"/>
      <c r="AY63" s="35"/>
      <c r="AZ63" s="35"/>
      <c r="BA63" s="35"/>
      <c r="BB63" s="35"/>
      <c r="BC63" s="35" t="s">
        <v>193</v>
      </c>
      <c r="BD63" s="35" t="s">
        <v>193</v>
      </c>
      <c r="BE63" s="35"/>
      <c r="BF63" s="35"/>
      <c r="BG63" s="35"/>
      <c r="BH63" s="35"/>
      <c r="BI63" s="35"/>
      <c r="BJ63" s="35"/>
      <c r="BK63" s="35"/>
      <c r="BL63" s="35"/>
      <c r="BM63" s="35"/>
      <c r="BN63" s="35"/>
      <c r="BO63" s="35" t="s">
        <v>193</v>
      </c>
      <c r="BP63" s="35" t="s">
        <v>193</v>
      </c>
      <c r="BQ63" s="35"/>
      <c r="BR63" s="35"/>
      <c r="BS63" s="35"/>
      <c r="BT63" s="35"/>
      <c r="BU63" s="35"/>
      <c r="BV63" s="35"/>
      <c r="BW63" s="35"/>
      <c r="BX63" s="35"/>
      <c r="BY63" s="35"/>
      <c r="BZ63" s="35"/>
      <c r="CA63" s="35" t="s">
        <v>193</v>
      </c>
      <c r="CB63" s="35" t="s">
        <v>193</v>
      </c>
      <c r="CC63" s="35"/>
      <c r="CD63" s="35"/>
      <c r="CE63" s="35"/>
      <c r="CF63" s="35"/>
      <c r="CG63" s="35"/>
      <c r="CH63" s="35"/>
      <c r="CI63" s="35" t="s">
        <v>193</v>
      </c>
      <c r="CJ63" s="35" t="s">
        <v>193</v>
      </c>
      <c r="CK63" s="35" t="s">
        <v>193</v>
      </c>
      <c r="CL63" s="35" t="s">
        <v>193</v>
      </c>
      <c r="CM63" s="35" t="s">
        <v>193</v>
      </c>
      <c r="CN63" s="35" t="s">
        <v>193</v>
      </c>
      <c r="CO63" s="35" t="s">
        <v>193</v>
      </c>
      <c r="CP63" s="35" t="s">
        <v>193</v>
      </c>
      <c r="CQ63" s="35" t="s">
        <v>193</v>
      </c>
      <c r="CR63" s="35" t="s">
        <v>193</v>
      </c>
      <c r="CS63" s="35" t="s">
        <v>193</v>
      </c>
      <c r="CT63" s="35" t="s">
        <v>193</v>
      </c>
      <c r="CU63" s="35" t="s">
        <v>193</v>
      </c>
      <c r="CV63" s="35" t="s">
        <v>193</v>
      </c>
      <c r="CW63" s="35" t="s">
        <v>193</v>
      </c>
      <c r="CX63" s="35" t="s">
        <v>193</v>
      </c>
      <c r="CY63" s="35" t="s">
        <v>193</v>
      </c>
      <c r="CZ63" s="35" t="s">
        <v>193</v>
      </c>
      <c r="DA63" s="35" t="s">
        <v>193</v>
      </c>
      <c r="DB63" s="35" t="s">
        <v>193</v>
      </c>
      <c r="DC63" s="35" t="s">
        <v>193</v>
      </c>
      <c r="DD63" s="35" t="s">
        <v>193</v>
      </c>
      <c r="DE63" s="35" t="s">
        <v>193</v>
      </c>
      <c r="DF63" s="35" t="s">
        <v>193</v>
      </c>
    </row>
    <row r="64" spans="1:110" ht="18.75" hidden="1">
      <c r="A64" s="25" t="s">
        <v>175</v>
      </c>
      <c r="B64" s="33" t="s">
        <v>201</v>
      </c>
      <c r="C64" s="34" t="s">
        <v>201</v>
      </c>
      <c r="D64" s="35"/>
      <c r="E64" s="35" t="s">
        <v>193</v>
      </c>
      <c r="F64" s="35" t="s">
        <v>193</v>
      </c>
      <c r="G64" s="35"/>
      <c r="H64" s="35"/>
      <c r="I64" s="35"/>
      <c r="J64" s="35"/>
      <c r="K64" s="35"/>
      <c r="L64" s="35"/>
      <c r="M64" s="35" t="s">
        <v>193</v>
      </c>
      <c r="N64" s="35" t="s">
        <v>193</v>
      </c>
      <c r="O64" s="35"/>
      <c r="P64" s="35"/>
      <c r="Q64" s="35"/>
      <c r="R64" s="35"/>
      <c r="S64" s="35"/>
      <c r="T64" s="35"/>
      <c r="U64" s="35" t="s">
        <v>193</v>
      </c>
      <c r="V64" s="35" t="s">
        <v>193</v>
      </c>
      <c r="W64" s="35"/>
      <c r="X64" s="35"/>
      <c r="Y64" s="35"/>
      <c r="Z64" s="35"/>
      <c r="AA64" s="35"/>
      <c r="AB64" s="35"/>
      <c r="AC64" s="35" t="s">
        <v>193</v>
      </c>
      <c r="AD64" s="35" t="s">
        <v>193</v>
      </c>
      <c r="AE64" s="35"/>
      <c r="AF64" s="35"/>
      <c r="AG64" s="35"/>
      <c r="AH64" s="35"/>
      <c r="AI64" s="35"/>
      <c r="AJ64" s="35"/>
      <c r="AK64" s="35" t="s">
        <v>193</v>
      </c>
      <c r="AL64" s="35" t="s">
        <v>193</v>
      </c>
      <c r="AM64" s="35" t="s">
        <v>193</v>
      </c>
      <c r="AN64" s="35" t="s">
        <v>193</v>
      </c>
      <c r="AO64" s="35" t="s">
        <v>193</v>
      </c>
      <c r="AP64" s="35" t="s">
        <v>193</v>
      </c>
      <c r="AQ64" s="35" t="s">
        <v>193</v>
      </c>
      <c r="AR64" s="35" t="s">
        <v>193</v>
      </c>
      <c r="AS64" s="35" t="s">
        <v>193</v>
      </c>
      <c r="AT64" s="35" t="s">
        <v>193</v>
      </c>
      <c r="AU64" s="35"/>
      <c r="AV64" s="35"/>
      <c r="AW64" s="35"/>
      <c r="AX64" s="35"/>
      <c r="AY64" s="35"/>
      <c r="AZ64" s="35"/>
      <c r="BA64" s="35"/>
      <c r="BB64" s="35"/>
      <c r="BC64" s="35" t="s">
        <v>193</v>
      </c>
      <c r="BD64" s="35" t="s">
        <v>193</v>
      </c>
      <c r="BE64" s="35"/>
      <c r="BF64" s="35"/>
      <c r="BG64" s="35"/>
      <c r="BH64" s="35"/>
      <c r="BI64" s="35"/>
      <c r="BJ64" s="35"/>
      <c r="BK64" s="35"/>
      <c r="BL64" s="35"/>
      <c r="BM64" s="35"/>
      <c r="BN64" s="35"/>
      <c r="BO64" s="35" t="s">
        <v>193</v>
      </c>
      <c r="BP64" s="35" t="s">
        <v>193</v>
      </c>
      <c r="BQ64" s="35"/>
      <c r="BR64" s="35"/>
      <c r="BS64" s="35"/>
      <c r="BT64" s="35"/>
      <c r="BU64" s="35"/>
      <c r="BV64" s="35"/>
      <c r="BW64" s="35"/>
      <c r="BX64" s="35"/>
      <c r="BY64" s="35"/>
      <c r="BZ64" s="35"/>
      <c r="CA64" s="35" t="s">
        <v>193</v>
      </c>
      <c r="CB64" s="35" t="s">
        <v>193</v>
      </c>
      <c r="CC64" s="35"/>
      <c r="CD64" s="35"/>
      <c r="CE64" s="35"/>
      <c r="CF64" s="35"/>
      <c r="CG64" s="35"/>
      <c r="CH64" s="35"/>
      <c r="CI64" s="35" t="s">
        <v>193</v>
      </c>
      <c r="CJ64" s="35" t="s">
        <v>193</v>
      </c>
      <c r="CK64" s="35" t="s">
        <v>193</v>
      </c>
      <c r="CL64" s="35" t="s">
        <v>193</v>
      </c>
      <c r="CM64" s="35" t="s">
        <v>193</v>
      </c>
      <c r="CN64" s="35" t="s">
        <v>193</v>
      </c>
      <c r="CO64" s="35" t="s">
        <v>193</v>
      </c>
      <c r="CP64" s="35" t="s">
        <v>193</v>
      </c>
      <c r="CQ64" s="35" t="s">
        <v>193</v>
      </c>
      <c r="CR64" s="35" t="s">
        <v>193</v>
      </c>
      <c r="CS64" s="35" t="s">
        <v>193</v>
      </c>
      <c r="CT64" s="35" t="s">
        <v>193</v>
      </c>
      <c r="CU64" s="35" t="s">
        <v>193</v>
      </c>
      <c r="CV64" s="35" t="s">
        <v>193</v>
      </c>
      <c r="CW64" s="35" t="s">
        <v>193</v>
      </c>
      <c r="CX64" s="35" t="s">
        <v>193</v>
      </c>
      <c r="CY64" s="35" t="s">
        <v>193</v>
      </c>
      <c r="CZ64" s="35" t="s">
        <v>193</v>
      </c>
      <c r="DA64" s="35" t="s">
        <v>193</v>
      </c>
      <c r="DB64" s="35" t="s">
        <v>193</v>
      </c>
      <c r="DC64" s="35" t="s">
        <v>193</v>
      </c>
      <c r="DD64" s="35" t="s">
        <v>193</v>
      </c>
      <c r="DE64" s="35" t="s">
        <v>193</v>
      </c>
      <c r="DF64" s="35" t="s">
        <v>193</v>
      </c>
    </row>
    <row r="65" spans="1:110" ht="112.5">
      <c r="A65" s="21"/>
      <c r="B65" s="33" t="s">
        <v>215</v>
      </c>
      <c r="C65" s="34" t="s">
        <v>213</v>
      </c>
      <c r="D65" s="35" t="s">
        <v>174</v>
      </c>
      <c r="E65" s="35">
        <v>0</v>
      </c>
      <c r="F65" s="35">
        <v>0</v>
      </c>
      <c r="G65" s="35">
        <v>0</v>
      </c>
      <c r="H65" s="35">
        <v>0</v>
      </c>
      <c r="I65" s="35">
        <v>0</v>
      </c>
      <c r="J65" s="35">
        <v>0</v>
      </c>
      <c r="K65" s="35">
        <v>0</v>
      </c>
      <c r="L65" s="35">
        <v>0</v>
      </c>
      <c r="M65" s="35">
        <v>0</v>
      </c>
      <c r="N65" s="35">
        <v>0</v>
      </c>
      <c r="O65" s="35">
        <v>0</v>
      </c>
      <c r="P65" s="35">
        <v>0</v>
      </c>
      <c r="Q65" s="35">
        <v>0</v>
      </c>
      <c r="R65" s="35">
        <v>0</v>
      </c>
      <c r="S65" s="35">
        <v>0</v>
      </c>
      <c r="T65" s="35">
        <v>0</v>
      </c>
      <c r="U65" s="35">
        <v>0</v>
      </c>
      <c r="V65" s="35">
        <v>0</v>
      </c>
      <c r="W65" s="35">
        <v>0</v>
      </c>
      <c r="X65" s="35">
        <v>0</v>
      </c>
      <c r="Y65" s="35">
        <v>0</v>
      </c>
      <c r="Z65" s="35">
        <v>0</v>
      </c>
      <c r="AA65" s="35">
        <v>0</v>
      </c>
      <c r="AB65" s="35">
        <v>0</v>
      </c>
      <c r="AC65" s="35">
        <v>0</v>
      </c>
      <c r="AD65" s="35">
        <v>0</v>
      </c>
      <c r="AE65" s="35">
        <v>0</v>
      </c>
      <c r="AF65" s="35">
        <v>0</v>
      </c>
      <c r="AG65" s="35">
        <v>0</v>
      </c>
      <c r="AH65" s="35">
        <v>0</v>
      </c>
      <c r="AI65" s="35">
        <v>0</v>
      </c>
      <c r="AJ65" s="35">
        <v>0</v>
      </c>
      <c r="AK65" s="35">
        <v>0</v>
      </c>
      <c r="AL65" s="35">
        <v>0</v>
      </c>
      <c r="AM65" s="35">
        <v>0</v>
      </c>
      <c r="AN65" s="35">
        <v>0</v>
      </c>
      <c r="AO65" s="35">
        <v>0</v>
      </c>
      <c r="AP65" s="35">
        <v>0</v>
      </c>
      <c r="AQ65" s="35">
        <v>0</v>
      </c>
      <c r="AR65" s="35">
        <v>0</v>
      </c>
      <c r="AS65" s="35">
        <v>0</v>
      </c>
      <c r="AT65" s="35">
        <v>0</v>
      </c>
      <c r="AU65" s="35">
        <v>0</v>
      </c>
      <c r="AV65" s="35">
        <v>0</v>
      </c>
      <c r="AW65" s="35">
        <v>0</v>
      </c>
      <c r="AX65" s="35">
        <v>0</v>
      </c>
      <c r="AY65" s="35">
        <v>0</v>
      </c>
      <c r="AZ65" s="35">
        <v>0</v>
      </c>
      <c r="BA65" s="35">
        <v>0</v>
      </c>
      <c r="BB65" s="35">
        <v>0</v>
      </c>
      <c r="BC65" s="35">
        <v>0</v>
      </c>
      <c r="BD65" s="35">
        <v>0</v>
      </c>
      <c r="BE65" s="35">
        <v>0</v>
      </c>
      <c r="BF65" s="35">
        <v>0</v>
      </c>
      <c r="BG65" s="35">
        <v>0</v>
      </c>
      <c r="BH65" s="35">
        <v>0</v>
      </c>
      <c r="BI65" s="35">
        <v>0</v>
      </c>
      <c r="BJ65" s="35">
        <v>0</v>
      </c>
      <c r="BK65" s="35">
        <v>0</v>
      </c>
      <c r="BL65" s="35">
        <v>0</v>
      </c>
      <c r="BM65" s="35">
        <v>0</v>
      </c>
      <c r="BN65" s="35">
        <v>0</v>
      </c>
      <c r="BO65" s="35">
        <v>0</v>
      </c>
      <c r="BP65" s="35">
        <v>0</v>
      </c>
      <c r="BQ65" s="35">
        <v>0</v>
      </c>
      <c r="BR65" s="35">
        <v>0</v>
      </c>
      <c r="BS65" s="35">
        <v>0</v>
      </c>
      <c r="BT65" s="35">
        <v>0</v>
      </c>
      <c r="BU65" s="35">
        <v>0</v>
      </c>
      <c r="BV65" s="35">
        <v>0</v>
      </c>
      <c r="BW65" s="35">
        <v>0</v>
      </c>
      <c r="BX65" s="35">
        <v>0</v>
      </c>
      <c r="BY65" s="35">
        <v>0</v>
      </c>
      <c r="BZ65" s="35">
        <v>0</v>
      </c>
      <c r="CA65" s="35">
        <v>0</v>
      </c>
      <c r="CB65" s="35">
        <v>0</v>
      </c>
      <c r="CC65" s="35">
        <v>0</v>
      </c>
      <c r="CD65" s="35">
        <v>0</v>
      </c>
      <c r="CE65" s="35">
        <v>0</v>
      </c>
      <c r="CF65" s="35">
        <v>0</v>
      </c>
      <c r="CG65" s="35">
        <v>0</v>
      </c>
      <c r="CH65" s="35">
        <v>0</v>
      </c>
      <c r="CI65" s="35" t="s">
        <v>193</v>
      </c>
      <c r="CJ65" s="35" t="s">
        <v>193</v>
      </c>
      <c r="CK65" s="35">
        <v>0</v>
      </c>
      <c r="CL65" s="35">
        <v>0</v>
      </c>
      <c r="CM65" s="35">
        <v>0</v>
      </c>
      <c r="CN65" s="35">
        <v>0</v>
      </c>
      <c r="CO65" s="35" t="s">
        <v>193</v>
      </c>
      <c r="CP65" s="35" t="s">
        <v>193</v>
      </c>
      <c r="CQ65" s="35">
        <v>0</v>
      </c>
      <c r="CR65" s="35">
        <v>0</v>
      </c>
      <c r="CS65" s="35">
        <v>0</v>
      </c>
      <c r="CT65" s="35">
        <v>0</v>
      </c>
      <c r="CU65" s="35">
        <v>0</v>
      </c>
      <c r="CV65" s="35">
        <v>0</v>
      </c>
      <c r="CW65" s="35">
        <v>0</v>
      </c>
      <c r="CX65" s="35">
        <v>0</v>
      </c>
      <c r="CY65" s="35">
        <v>0</v>
      </c>
      <c r="CZ65" s="35">
        <v>0</v>
      </c>
      <c r="DA65" s="35">
        <v>0</v>
      </c>
      <c r="DB65" s="35">
        <v>0</v>
      </c>
      <c r="DC65" s="35">
        <v>0</v>
      </c>
      <c r="DD65" s="35">
        <v>0</v>
      </c>
      <c r="DE65" s="35">
        <v>0</v>
      </c>
      <c r="DF65" s="35">
        <v>0</v>
      </c>
    </row>
    <row r="66" spans="1:110" ht="18.75" hidden="1">
      <c r="A66" s="25" t="s">
        <v>175</v>
      </c>
      <c r="B66" s="33" t="s">
        <v>215</v>
      </c>
      <c r="C66" s="42" t="s">
        <v>200</v>
      </c>
      <c r="D66" s="35"/>
      <c r="E66" s="35" t="s">
        <v>193</v>
      </c>
      <c r="F66" s="35" t="s">
        <v>193</v>
      </c>
      <c r="G66" s="35"/>
      <c r="H66" s="35"/>
      <c r="I66" s="35"/>
      <c r="J66" s="35"/>
      <c r="K66" s="35"/>
      <c r="L66" s="35"/>
      <c r="M66" s="35" t="s">
        <v>193</v>
      </c>
      <c r="N66" s="35" t="s">
        <v>193</v>
      </c>
      <c r="O66" s="35"/>
      <c r="P66" s="35"/>
      <c r="Q66" s="35"/>
      <c r="R66" s="35"/>
      <c r="S66" s="35"/>
      <c r="T66" s="35"/>
      <c r="U66" s="35" t="s">
        <v>193</v>
      </c>
      <c r="V66" s="35" t="s">
        <v>193</v>
      </c>
      <c r="W66" s="35"/>
      <c r="X66" s="35"/>
      <c r="Y66" s="35"/>
      <c r="Z66" s="35"/>
      <c r="AA66" s="35"/>
      <c r="AB66" s="35"/>
      <c r="AC66" s="35" t="s">
        <v>193</v>
      </c>
      <c r="AD66" s="35" t="s">
        <v>193</v>
      </c>
      <c r="AE66" s="35"/>
      <c r="AF66" s="35"/>
      <c r="AG66" s="35"/>
      <c r="AH66" s="35"/>
      <c r="AI66" s="35"/>
      <c r="AJ66" s="35"/>
      <c r="AK66" s="35" t="s">
        <v>193</v>
      </c>
      <c r="AL66" s="35" t="s">
        <v>193</v>
      </c>
      <c r="AM66" s="35" t="s">
        <v>193</v>
      </c>
      <c r="AN66" s="35" t="s">
        <v>193</v>
      </c>
      <c r="AO66" s="35" t="s">
        <v>193</v>
      </c>
      <c r="AP66" s="35" t="s">
        <v>193</v>
      </c>
      <c r="AQ66" s="35" t="s">
        <v>193</v>
      </c>
      <c r="AR66" s="35" t="s">
        <v>193</v>
      </c>
      <c r="AS66" s="35" t="s">
        <v>193</v>
      </c>
      <c r="AT66" s="35" t="s">
        <v>193</v>
      </c>
      <c r="AU66" s="35"/>
      <c r="AV66" s="35"/>
      <c r="AW66" s="35"/>
      <c r="AX66" s="35"/>
      <c r="AY66" s="35"/>
      <c r="AZ66" s="35"/>
      <c r="BA66" s="35"/>
      <c r="BB66" s="35"/>
      <c r="BC66" s="35" t="s">
        <v>193</v>
      </c>
      <c r="BD66" s="35" t="s">
        <v>193</v>
      </c>
      <c r="BE66" s="35"/>
      <c r="BF66" s="35"/>
      <c r="BG66" s="35"/>
      <c r="BH66" s="35"/>
      <c r="BI66" s="35"/>
      <c r="BJ66" s="35"/>
      <c r="BK66" s="35"/>
      <c r="BL66" s="35"/>
      <c r="BM66" s="35"/>
      <c r="BN66" s="35"/>
      <c r="BO66" s="35" t="s">
        <v>193</v>
      </c>
      <c r="BP66" s="35" t="s">
        <v>193</v>
      </c>
      <c r="BQ66" s="35"/>
      <c r="BR66" s="35"/>
      <c r="BS66" s="35"/>
      <c r="BT66" s="35"/>
      <c r="BU66" s="35"/>
      <c r="BV66" s="35"/>
      <c r="BW66" s="35"/>
      <c r="BX66" s="35"/>
      <c r="BY66" s="35"/>
      <c r="BZ66" s="35"/>
      <c r="CA66" s="35" t="s">
        <v>193</v>
      </c>
      <c r="CB66" s="35" t="s">
        <v>193</v>
      </c>
      <c r="CC66" s="35"/>
      <c r="CD66" s="35"/>
      <c r="CE66" s="35"/>
      <c r="CF66" s="35"/>
      <c r="CG66" s="35"/>
      <c r="CH66" s="35"/>
      <c r="CI66" s="35" t="s">
        <v>193</v>
      </c>
      <c r="CJ66" s="35" t="s">
        <v>193</v>
      </c>
      <c r="CK66" s="35" t="s">
        <v>193</v>
      </c>
      <c r="CL66" s="35" t="s">
        <v>193</v>
      </c>
      <c r="CM66" s="35" t="s">
        <v>193</v>
      </c>
      <c r="CN66" s="35" t="s">
        <v>193</v>
      </c>
      <c r="CO66" s="35" t="s">
        <v>193</v>
      </c>
      <c r="CP66" s="35" t="s">
        <v>193</v>
      </c>
      <c r="CQ66" s="35" t="s">
        <v>193</v>
      </c>
      <c r="CR66" s="35" t="s">
        <v>193</v>
      </c>
      <c r="CS66" s="35" t="s">
        <v>193</v>
      </c>
      <c r="CT66" s="35" t="s">
        <v>193</v>
      </c>
      <c r="CU66" s="35" t="s">
        <v>193</v>
      </c>
      <c r="CV66" s="35" t="s">
        <v>193</v>
      </c>
      <c r="CW66" s="35" t="s">
        <v>193</v>
      </c>
      <c r="CX66" s="35" t="s">
        <v>193</v>
      </c>
      <c r="CY66" s="35" t="s">
        <v>193</v>
      </c>
      <c r="CZ66" s="35" t="s">
        <v>193</v>
      </c>
      <c r="DA66" s="35" t="s">
        <v>193</v>
      </c>
      <c r="DB66" s="35" t="s">
        <v>193</v>
      </c>
      <c r="DC66" s="35" t="s">
        <v>193</v>
      </c>
      <c r="DD66" s="35" t="s">
        <v>193</v>
      </c>
      <c r="DE66" s="35" t="s">
        <v>193</v>
      </c>
      <c r="DF66" s="35" t="s">
        <v>193</v>
      </c>
    </row>
    <row r="67" spans="1:110" ht="18.75" hidden="1">
      <c r="A67" s="25" t="s">
        <v>175</v>
      </c>
      <c r="B67" s="33" t="s">
        <v>215</v>
      </c>
      <c r="C67" s="42" t="s">
        <v>200</v>
      </c>
      <c r="D67" s="35"/>
      <c r="E67" s="35" t="s">
        <v>193</v>
      </c>
      <c r="F67" s="35" t="s">
        <v>193</v>
      </c>
      <c r="G67" s="35"/>
      <c r="H67" s="35"/>
      <c r="I67" s="35"/>
      <c r="J67" s="35"/>
      <c r="K67" s="35"/>
      <c r="L67" s="35"/>
      <c r="M67" s="35" t="s">
        <v>193</v>
      </c>
      <c r="N67" s="35" t="s">
        <v>193</v>
      </c>
      <c r="O67" s="35"/>
      <c r="P67" s="35"/>
      <c r="Q67" s="35"/>
      <c r="R67" s="35"/>
      <c r="S67" s="35"/>
      <c r="T67" s="35"/>
      <c r="U67" s="35" t="s">
        <v>193</v>
      </c>
      <c r="V67" s="35" t="s">
        <v>193</v>
      </c>
      <c r="W67" s="35"/>
      <c r="X67" s="35"/>
      <c r="Y67" s="35"/>
      <c r="Z67" s="35"/>
      <c r="AA67" s="35"/>
      <c r="AB67" s="35"/>
      <c r="AC67" s="35" t="s">
        <v>193</v>
      </c>
      <c r="AD67" s="35" t="s">
        <v>193</v>
      </c>
      <c r="AE67" s="35"/>
      <c r="AF67" s="35"/>
      <c r="AG67" s="35"/>
      <c r="AH67" s="35"/>
      <c r="AI67" s="35"/>
      <c r="AJ67" s="35"/>
      <c r="AK67" s="35" t="s">
        <v>193</v>
      </c>
      <c r="AL67" s="35" t="s">
        <v>193</v>
      </c>
      <c r="AM67" s="35" t="s">
        <v>193</v>
      </c>
      <c r="AN67" s="35" t="s">
        <v>193</v>
      </c>
      <c r="AO67" s="35" t="s">
        <v>193</v>
      </c>
      <c r="AP67" s="35" t="s">
        <v>193</v>
      </c>
      <c r="AQ67" s="35" t="s">
        <v>193</v>
      </c>
      <c r="AR67" s="35" t="s">
        <v>193</v>
      </c>
      <c r="AS67" s="35" t="s">
        <v>193</v>
      </c>
      <c r="AT67" s="35" t="s">
        <v>193</v>
      </c>
      <c r="AU67" s="35"/>
      <c r="AV67" s="35"/>
      <c r="AW67" s="35"/>
      <c r="AX67" s="35"/>
      <c r="AY67" s="35"/>
      <c r="AZ67" s="35"/>
      <c r="BA67" s="35"/>
      <c r="BB67" s="35"/>
      <c r="BC67" s="35" t="s">
        <v>193</v>
      </c>
      <c r="BD67" s="35" t="s">
        <v>193</v>
      </c>
      <c r="BE67" s="35"/>
      <c r="BF67" s="35"/>
      <c r="BG67" s="35"/>
      <c r="BH67" s="35"/>
      <c r="BI67" s="35"/>
      <c r="BJ67" s="35"/>
      <c r="BK67" s="35"/>
      <c r="BL67" s="35"/>
      <c r="BM67" s="35"/>
      <c r="BN67" s="35"/>
      <c r="BO67" s="35" t="s">
        <v>193</v>
      </c>
      <c r="BP67" s="35" t="s">
        <v>193</v>
      </c>
      <c r="BQ67" s="35"/>
      <c r="BR67" s="35"/>
      <c r="BS67" s="35"/>
      <c r="BT67" s="35"/>
      <c r="BU67" s="35"/>
      <c r="BV67" s="35"/>
      <c r="BW67" s="35"/>
      <c r="BX67" s="35"/>
      <c r="BY67" s="35"/>
      <c r="BZ67" s="35"/>
      <c r="CA67" s="35" t="s">
        <v>193</v>
      </c>
      <c r="CB67" s="35" t="s">
        <v>193</v>
      </c>
      <c r="CC67" s="35"/>
      <c r="CD67" s="35"/>
      <c r="CE67" s="35"/>
      <c r="CF67" s="35"/>
      <c r="CG67" s="35"/>
      <c r="CH67" s="35"/>
      <c r="CI67" s="35" t="s">
        <v>193</v>
      </c>
      <c r="CJ67" s="35" t="s">
        <v>193</v>
      </c>
      <c r="CK67" s="35" t="s">
        <v>193</v>
      </c>
      <c r="CL67" s="35" t="s">
        <v>193</v>
      </c>
      <c r="CM67" s="35" t="s">
        <v>193</v>
      </c>
      <c r="CN67" s="35" t="s">
        <v>193</v>
      </c>
      <c r="CO67" s="35" t="s">
        <v>193</v>
      </c>
      <c r="CP67" s="35" t="s">
        <v>193</v>
      </c>
      <c r="CQ67" s="35" t="s">
        <v>193</v>
      </c>
      <c r="CR67" s="35" t="s">
        <v>193</v>
      </c>
      <c r="CS67" s="35" t="s">
        <v>193</v>
      </c>
      <c r="CT67" s="35" t="s">
        <v>193</v>
      </c>
      <c r="CU67" s="35" t="s">
        <v>193</v>
      </c>
      <c r="CV67" s="35" t="s">
        <v>193</v>
      </c>
      <c r="CW67" s="35" t="s">
        <v>193</v>
      </c>
      <c r="CX67" s="35" t="s">
        <v>193</v>
      </c>
      <c r="CY67" s="35" t="s">
        <v>193</v>
      </c>
      <c r="CZ67" s="35" t="s">
        <v>193</v>
      </c>
      <c r="DA67" s="35" t="s">
        <v>193</v>
      </c>
      <c r="DB67" s="35" t="s">
        <v>193</v>
      </c>
      <c r="DC67" s="35" t="s">
        <v>193</v>
      </c>
      <c r="DD67" s="35" t="s">
        <v>193</v>
      </c>
      <c r="DE67" s="35" t="s">
        <v>193</v>
      </c>
      <c r="DF67" s="35" t="s">
        <v>193</v>
      </c>
    </row>
    <row r="68" spans="1:110" ht="18.75" hidden="1">
      <c r="A68" s="25" t="s">
        <v>175</v>
      </c>
      <c r="B68" s="33" t="s">
        <v>201</v>
      </c>
      <c r="C68" s="34" t="s">
        <v>201</v>
      </c>
      <c r="D68" s="35"/>
      <c r="E68" s="35" t="s">
        <v>193</v>
      </c>
      <c r="F68" s="35" t="s">
        <v>193</v>
      </c>
      <c r="G68" s="35"/>
      <c r="H68" s="35"/>
      <c r="I68" s="35"/>
      <c r="J68" s="35"/>
      <c r="K68" s="35"/>
      <c r="L68" s="35"/>
      <c r="M68" s="35" t="s">
        <v>193</v>
      </c>
      <c r="N68" s="35" t="s">
        <v>193</v>
      </c>
      <c r="O68" s="35"/>
      <c r="P68" s="35"/>
      <c r="Q68" s="35"/>
      <c r="R68" s="35"/>
      <c r="S68" s="35"/>
      <c r="T68" s="35"/>
      <c r="U68" s="35" t="s">
        <v>193</v>
      </c>
      <c r="V68" s="35" t="s">
        <v>193</v>
      </c>
      <c r="W68" s="35"/>
      <c r="X68" s="35"/>
      <c r="Y68" s="35"/>
      <c r="Z68" s="35"/>
      <c r="AA68" s="35"/>
      <c r="AB68" s="35"/>
      <c r="AC68" s="35" t="s">
        <v>193</v>
      </c>
      <c r="AD68" s="35" t="s">
        <v>193</v>
      </c>
      <c r="AE68" s="35"/>
      <c r="AF68" s="35"/>
      <c r="AG68" s="35"/>
      <c r="AH68" s="35"/>
      <c r="AI68" s="35"/>
      <c r="AJ68" s="35"/>
      <c r="AK68" s="35" t="s">
        <v>193</v>
      </c>
      <c r="AL68" s="35" t="s">
        <v>193</v>
      </c>
      <c r="AM68" s="35" t="s">
        <v>193</v>
      </c>
      <c r="AN68" s="35" t="s">
        <v>193</v>
      </c>
      <c r="AO68" s="35" t="s">
        <v>193</v>
      </c>
      <c r="AP68" s="35" t="s">
        <v>193</v>
      </c>
      <c r="AQ68" s="35" t="s">
        <v>193</v>
      </c>
      <c r="AR68" s="35" t="s">
        <v>193</v>
      </c>
      <c r="AS68" s="35" t="s">
        <v>193</v>
      </c>
      <c r="AT68" s="35" t="s">
        <v>193</v>
      </c>
      <c r="AU68" s="35"/>
      <c r="AV68" s="35"/>
      <c r="AW68" s="35"/>
      <c r="AX68" s="35"/>
      <c r="AY68" s="35"/>
      <c r="AZ68" s="35"/>
      <c r="BA68" s="35"/>
      <c r="BB68" s="35"/>
      <c r="BC68" s="35" t="s">
        <v>193</v>
      </c>
      <c r="BD68" s="35" t="s">
        <v>193</v>
      </c>
      <c r="BE68" s="35"/>
      <c r="BF68" s="35"/>
      <c r="BG68" s="35"/>
      <c r="BH68" s="35"/>
      <c r="BI68" s="35"/>
      <c r="BJ68" s="35"/>
      <c r="BK68" s="35"/>
      <c r="BL68" s="35"/>
      <c r="BM68" s="35"/>
      <c r="BN68" s="35"/>
      <c r="BO68" s="35" t="s">
        <v>193</v>
      </c>
      <c r="BP68" s="35" t="s">
        <v>193</v>
      </c>
      <c r="BQ68" s="35"/>
      <c r="BR68" s="35"/>
      <c r="BS68" s="35"/>
      <c r="BT68" s="35"/>
      <c r="BU68" s="35"/>
      <c r="BV68" s="35"/>
      <c r="BW68" s="35"/>
      <c r="BX68" s="35"/>
      <c r="BY68" s="35"/>
      <c r="BZ68" s="35"/>
      <c r="CA68" s="35" t="s">
        <v>193</v>
      </c>
      <c r="CB68" s="35" t="s">
        <v>193</v>
      </c>
      <c r="CC68" s="35"/>
      <c r="CD68" s="35"/>
      <c r="CE68" s="35"/>
      <c r="CF68" s="35"/>
      <c r="CG68" s="35"/>
      <c r="CH68" s="35"/>
      <c r="CI68" s="35" t="s">
        <v>193</v>
      </c>
      <c r="CJ68" s="35" t="s">
        <v>193</v>
      </c>
      <c r="CK68" s="35" t="s">
        <v>193</v>
      </c>
      <c r="CL68" s="35" t="s">
        <v>193</v>
      </c>
      <c r="CM68" s="35" t="s">
        <v>193</v>
      </c>
      <c r="CN68" s="35" t="s">
        <v>193</v>
      </c>
      <c r="CO68" s="35" t="s">
        <v>193</v>
      </c>
      <c r="CP68" s="35" t="s">
        <v>193</v>
      </c>
      <c r="CQ68" s="35" t="s">
        <v>193</v>
      </c>
      <c r="CR68" s="35" t="s">
        <v>193</v>
      </c>
      <c r="CS68" s="35" t="s">
        <v>193</v>
      </c>
      <c r="CT68" s="35" t="s">
        <v>193</v>
      </c>
      <c r="CU68" s="35" t="s">
        <v>193</v>
      </c>
      <c r="CV68" s="35" t="s">
        <v>193</v>
      </c>
      <c r="CW68" s="35" t="s">
        <v>193</v>
      </c>
      <c r="CX68" s="35" t="s">
        <v>193</v>
      </c>
      <c r="CY68" s="35" t="s">
        <v>193</v>
      </c>
      <c r="CZ68" s="35" t="s">
        <v>193</v>
      </c>
      <c r="DA68" s="35" t="s">
        <v>193</v>
      </c>
      <c r="DB68" s="35" t="s">
        <v>193</v>
      </c>
      <c r="DC68" s="35" t="s">
        <v>193</v>
      </c>
      <c r="DD68" s="35" t="s">
        <v>193</v>
      </c>
      <c r="DE68" s="35" t="s">
        <v>193</v>
      </c>
      <c r="DF68" s="35" t="s">
        <v>193</v>
      </c>
    </row>
    <row r="69" spans="1:110" ht="112.5">
      <c r="A69" s="21"/>
      <c r="B69" s="33" t="s">
        <v>215</v>
      </c>
      <c r="C69" s="34" t="s">
        <v>216</v>
      </c>
      <c r="D69" s="35" t="s">
        <v>174</v>
      </c>
      <c r="E69" s="35">
        <v>0</v>
      </c>
      <c r="F69" s="35">
        <v>0</v>
      </c>
      <c r="G69" s="35">
        <v>0</v>
      </c>
      <c r="H69" s="35">
        <v>0</v>
      </c>
      <c r="I69" s="35">
        <v>0</v>
      </c>
      <c r="J69" s="35">
        <v>0</v>
      </c>
      <c r="K69" s="35">
        <v>0</v>
      </c>
      <c r="L69" s="35">
        <v>0</v>
      </c>
      <c r="M69" s="35">
        <v>0</v>
      </c>
      <c r="N69" s="35">
        <v>0</v>
      </c>
      <c r="O69" s="35">
        <v>0</v>
      </c>
      <c r="P69" s="35">
        <v>0</v>
      </c>
      <c r="Q69" s="35">
        <v>0</v>
      </c>
      <c r="R69" s="35">
        <v>0</v>
      </c>
      <c r="S69" s="35">
        <v>0</v>
      </c>
      <c r="T69" s="35">
        <v>0</v>
      </c>
      <c r="U69" s="35">
        <v>0</v>
      </c>
      <c r="V69" s="35">
        <v>0</v>
      </c>
      <c r="W69" s="35">
        <v>0</v>
      </c>
      <c r="X69" s="35">
        <v>0</v>
      </c>
      <c r="Y69" s="35">
        <v>0</v>
      </c>
      <c r="Z69" s="35">
        <v>0</v>
      </c>
      <c r="AA69" s="35">
        <v>0</v>
      </c>
      <c r="AB69" s="35">
        <v>0</v>
      </c>
      <c r="AC69" s="35">
        <v>0</v>
      </c>
      <c r="AD69" s="35">
        <v>0</v>
      </c>
      <c r="AE69" s="35">
        <v>0</v>
      </c>
      <c r="AF69" s="35">
        <v>0</v>
      </c>
      <c r="AG69" s="35">
        <v>0</v>
      </c>
      <c r="AH69" s="35">
        <v>0</v>
      </c>
      <c r="AI69" s="35">
        <v>0</v>
      </c>
      <c r="AJ69" s="35">
        <v>0</v>
      </c>
      <c r="AK69" s="35">
        <v>0</v>
      </c>
      <c r="AL69" s="35">
        <v>0</v>
      </c>
      <c r="AM69" s="35">
        <v>0</v>
      </c>
      <c r="AN69" s="35">
        <v>0</v>
      </c>
      <c r="AO69" s="35">
        <v>0</v>
      </c>
      <c r="AP69" s="35">
        <v>0</v>
      </c>
      <c r="AQ69" s="35">
        <v>0</v>
      </c>
      <c r="AR69" s="35">
        <v>0</v>
      </c>
      <c r="AS69" s="35">
        <v>0</v>
      </c>
      <c r="AT69" s="35">
        <v>0</v>
      </c>
      <c r="AU69" s="35">
        <v>0</v>
      </c>
      <c r="AV69" s="35">
        <v>0</v>
      </c>
      <c r="AW69" s="35">
        <v>0</v>
      </c>
      <c r="AX69" s="35">
        <v>0</v>
      </c>
      <c r="AY69" s="35">
        <v>0</v>
      </c>
      <c r="AZ69" s="35">
        <v>0</v>
      </c>
      <c r="BA69" s="35">
        <v>0</v>
      </c>
      <c r="BB69" s="35">
        <v>0</v>
      </c>
      <c r="BC69" s="35">
        <v>0</v>
      </c>
      <c r="BD69" s="35">
        <v>0</v>
      </c>
      <c r="BE69" s="35">
        <v>0</v>
      </c>
      <c r="BF69" s="35">
        <v>0</v>
      </c>
      <c r="BG69" s="35">
        <v>0</v>
      </c>
      <c r="BH69" s="35">
        <v>0</v>
      </c>
      <c r="BI69" s="35">
        <v>0</v>
      </c>
      <c r="BJ69" s="35">
        <v>0</v>
      </c>
      <c r="BK69" s="35">
        <v>0</v>
      </c>
      <c r="BL69" s="35">
        <v>0</v>
      </c>
      <c r="BM69" s="35">
        <v>0</v>
      </c>
      <c r="BN69" s="35">
        <v>0</v>
      </c>
      <c r="BO69" s="35">
        <v>0</v>
      </c>
      <c r="BP69" s="35">
        <v>0</v>
      </c>
      <c r="BQ69" s="35">
        <v>0</v>
      </c>
      <c r="BR69" s="35">
        <v>0</v>
      </c>
      <c r="BS69" s="35">
        <v>0</v>
      </c>
      <c r="BT69" s="35">
        <v>0</v>
      </c>
      <c r="BU69" s="35">
        <v>0</v>
      </c>
      <c r="BV69" s="35">
        <v>0</v>
      </c>
      <c r="BW69" s="35">
        <v>0</v>
      </c>
      <c r="BX69" s="35">
        <v>0</v>
      </c>
      <c r="BY69" s="35">
        <v>0</v>
      </c>
      <c r="BZ69" s="35">
        <v>0</v>
      </c>
      <c r="CA69" s="35">
        <v>0</v>
      </c>
      <c r="CB69" s="35">
        <v>0</v>
      </c>
      <c r="CC69" s="35">
        <v>0</v>
      </c>
      <c r="CD69" s="35">
        <v>0</v>
      </c>
      <c r="CE69" s="35">
        <v>0</v>
      </c>
      <c r="CF69" s="35">
        <v>0</v>
      </c>
      <c r="CG69" s="35">
        <v>0</v>
      </c>
      <c r="CH69" s="35">
        <v>0</v>
      </c>
      <c r="CI69" s="35" t="s">
        <v>193</v>
      </c>
      <c r="CJ69" s="35" t="s">
        <v>193</v>
      </c>
      <c r="CK69" s="35">
        <v>0</v>
      </c>
      <c r="CL69" s="35">
        <v>0</v>
      </c>
      <c r="CM69" s="35">
        <v>0</v>
      </c>
      <c r="CN69" s="35">
        <v>0</v>
      </c>
      <c r="CO69" s="35" t="s">
        <v>193</v>
      </c>
      <c r="CP69" s="35" t="s">
        <v>193</v>
      </c>
      <c r="CQ69" s="35">
        <v>0</v>
      </c>
      <c r="CR69" s="35">
        <v>0</v>
      </c>
      <c r="CS69" s="35">
        <v>0</v>
      </c>
      <c r="CT69" s="35">
        <v>0</v>
      </c>
      <c r="CU69" s="35">
        <v>0</v>
      </c>
      <c r="CV69" s="35">
        <v>0</v>
      </c>
      <c r="CW69" s="35">
        <v>0</v>
      </c>
      <c r="CX69" s="35">
        <v>0</v>
      </c>
      <c r="CY69" s="35">
        <v>0</v>
      </c>
      <c r="CZ69" s="35">
        <v>0</v>
      </c>
      <c r="DA69" s="35">
        <v>0</v>
      </c>
      <c r="DB69" s="35">
        <v>0</v>
      </c>
      <c r="DC69" s="35">
        <v>0</v>
      </c>
      <c r="DD69" s="35">
        <v>0</v>
      </c>
      <c r="DE69" s="35">
        <v>0</v>
      </c>
      <c r="DF69" s="35">
        <v>0</v>
      </c>
    </row>
    <row r="70" spans="1:110" ht="18.75" hidden="1">
      <c r="A70" s="25" t="s">
        <v>175</v>
      </c>
      <c r="B70" s="33" t="s">
        <v>215</v>
      </c>
      <c r="C70" s="42" t="s">
        <v>200</v>
      </c>
      <c r="D70" s="35"/>
      <c r="E70" s="35" t="s">
        <v>193</v>
      </c>
      <c r="F70" s="35" t="s">
        <v>193</v>
      </c>
      <c r="G70" s="35"/>
      <c r="H70" s="35"/>
      <c r="I70" s="35"/>
      <c r="J70" s="35"/>
      <c r="K70" s="35"/>
      <c r="L70" s="35"/>
      <c r="M70" s="35" t="s">
        <v>193</v>
      </c>
      <c r="N70" s="35" t="s">
        <v>193</v>
      </c>
      <c r="O70" s="35"/>
      <c r="P70" s="35"/>
      <c r="Q70" s="35"/>
      <c r="R70" s="35"/>
      <c r="S70" s="35"/>
      <c r="T70" s="35"/>
      <c r="U70" s="35" t="s">
        <v>193</v>
      </c>
      <c r="V70" s="35" t="s">
        <v>193</v>
      </c>
      <c r="W70" s="35"/>
      <c r="X70" s="35"/>
      <c r="Y70" s="35"/>
      <c r="Z70" s="35"/>
      <c r="AA70" s="35"/>
      <c r="AB70" s="35"/>
      <c r="AC70" s="35" t="s">
        <v>193</v>
      </c>
      <c r="AD70" s="35" t="s">
        <v>193</v>
      </c>
      <c r="AE70" s="35"/>
      <c r="AF70" s="35"/>
      <c r="AG70" s="35"/>
      <c r="AH70" s="35"/>
      <c r="AI70" s="35"/>
      <c r="AJ70" s="35"/>
      <c r="AK70" s="35" t="s">
        <v>193</v>
      </c>
      <c r="AL70" s="35" t="s">
        <v>193</v>
      </c>
      <c r="AM70" s="35" t="s">
        <v>193</v>
      </c>
      <c r="AN70" s="35" t="s">
        <v>193</v>
      </c>
      <c r="AO70" s="35" t="s">
        <v>193</v>
      </c>
      <c r="AP70" s="35" t="s">
        <v>193</v>
      </c>
      <c r="AQ70" s="35" t="s">
        <v>193</v>
      </c>
      <c r="AR70" s="35" t="s">
        <v>193</v>
      </c>
      <c r="AS70" s="35" t="s">
        <v>193</v>
      </c>
      <c r="AT70" s="35" t="s">
        <v>193</v>
      </c>
      <c r="AU70" s="35"/>
      <c r="AV70" s="35"/>
      <c r="AW70" s="35"/>
      <c r="AX70" s="35"/>
      <c r="AY70" s="35"/>
      <c r="AZ70" s="35"/>
      <c r="BA70" s="35"/>
      <c r="BB70" s="35"/>
      <c r="BC70" s="35" t="s">
        <v>193</v>
      </c>
      <c r="BD70" s="35" t="s">
        <v>193</v>
      </c>
      <c r="BE70" s="35"/>
      <c r="BF70" s="35"/>
      <c r="BG70" s="35"/>
      <c r="BH70" s="35"/>
      <c r="BI70" s="35"/>
      <c r="BJ70" s="35"/>
      <c r="BK70" s="35"/>
      <c r="BL70" s="35"/>
      <c r="BM70" s="35"/>
      <c r="BN70" s="35"/>
      <c r="BO70" s="35" t="s">
        <v>193</v>
      </c>
      <c r="BP70" s="35" t="s">
        <v>193</v>
      </c>
      <c r="BQ70" s="35"/>
      <c r="BR70" s="35"/>
      <c r="BS70" s="35"/>
      <c r="BT70" s="35"/>
      <c r="BU70" s="35"/>
      <c r="BV70" s="35"/>
      <c r="BW70" s="35"/>
      <c r="BX70" s="35"/>
      <c r="BY70" s="35"/>
      <c r="BZ70" s="35"/>
      <c r="CA70" s="35" t="s">
        <v>193</v>
      </c>
      <c r="CB70" s="35" t="s">
        <v>193</v>
      </c>
      <c r="CC70" s="35"/>
      <c r="CD70" s="35"/>
      <c r="CE70" s="35"/>
      <c r="CF70" s="35"/>
      <c r="CG70" s="35"/>
      <c r="CH70" s="35"/>
      <c r="CI70" s="35" t="s">
        <v>193</v>
      </c>
      <c r="CJ70" s="35" t="s">
        <v>193</v>
      </c>
      <c r="CK70" s="35" t="s">
        <v>193</v>
      </c>
      <c r="CL70" s="35" t="s">
        <v>193</v>
      </c>
      <c r="CM70" s="35" t="s">
        <v>193</v>
      </c>
      <c r="CN70" s="35" t="s">
        <v>193</v>
      </c>
      <c r="CO70" s="35" t="s">
        <v>193</v>
      </c>
      <c r="CP70" s="35" t="s">
        <v>193</v>
      </c>
      <c r="CQ70" s="35" t="s">
        <v>193</v>
      </c>
      <c r="CR70" s="35" t="s">
        <v>193</v>
      </c>
      <c r="CS70" s="35" t="s">
        <v>193</v>
      </c>
      <c r="CT70" s="35" t="s">
        <v>193</v>
      </c>
      <c r="CU70" s="35" t="s">
        <v>193</v>
      </c>
      <c r="CV70" s="35" t="s">
        <v>193</v>
      </c>
      <c r="CW70" s="35" t="s">
        <v>193</v>
      </c>
      <c r="CX70" s="35" t="s">
        <v>193</v>
      </c>
      <c r="CY70" s="35" t="s">
        <v>193</v>
      </c>
      <c r="CZ70" s="35" t="s">
        <v>193</v>
      </c>
      <c r="DA70" s="35" t="s">
        <v>193</v>
      </c>
      <c r="DB70" s="35" t="s">
        <v>193</v>
      </c>
      <c r="DC70" s="35" t="s">
        <v>193</v>
      </c>
      <c r="DD70" s="35" t="s">
        <v>193</v>
      </c>
      <c r="DE70" s="35" t="s">
        <v>193</v>
      </c>
      <c r="DF70" s="35" t="s">
        <v>193</v>
      </c>
    </row>
    <row r="71" spans="1:110" ht="18.75" hidden="1">
      <c r="A71" s="25" t="s">
        <v>175</v>
      </c>
      <c r="B71" s="33" t="s">
        <v>215</v>
      </c>
      <c r="C71" s="42" t="s">
        <v>200</v>
      </c>
      <c r="D71" s="35"/>
      <c r="E71" s="35" t="s">
        <v>193</v>
      </c>
      <c r="F71" s="35" t="s">
        <v>193</v>
      </c>
      <c r="G71" s="35"/>
      <c r="H71" s="35"/>
      <c r="I71" s="35"/>
      <c r="J71" s="35"/>
      <c r="K71" s="35"/>
      <c r="L71" s="35"/>
      <c r="M71" s="35" t="s">
        <v>193</v>
      </c>
      <c r="N71" s="35" t="s">
        <v>193</v>
      </c>
      <c r="O71" s="35"/>
      <c r="P71" s="35"/>
      <c r="Q71" s="35"/>
      <c r="R71" s="35"/>
      <c r="S71" s="35"/>
      <c r="T71" s="35"/>
      <c r="U71" s="35" t="s">
        <v>193</v>
      </c>
      <c r="V71" s="35" t="s">
        <v>193</v>
      </c>
      <c r="W71" s="35"/>
      <c r="X71" s="35"/>
      <c r="Y71" s="35"/>
      <c r="Z71" s="35"/>
      <c r="AA71" s="35"/>
      <c r="AB71" s="35"/>
      <c r="AC71" s="35" t="s">
        <v>193</v>
      </c>
      <c r="AD71" s="35" t="s">
        <v>193</v>
      </c>
      <c r="AE71" s="35"/>
      <c r="AF71" s="35"/>
      <c r="AG71" s="35"/>
      <c r="AH71" s="35"/>
      <c r="AI71" s="35"/>
      <c r="AJ71" s="35"/>
      <c r="AK71" s="35" t="s">
        <v>193</v>
      </c>
      <c r="AL71" s="35" t="s">
        <v>193</v>
      </c>
      <c r="AM71" s="35" t="s">
        <v>193</v>
      </c>
      <c r="AN71" s="35" t="s">
        <v>193</v>
      </c>
      <c r="AO71" s="35" t="s">
        <v>193</v>
      </c>
      <c r="AP71" s="35" t="s">
        <v>193</v>
      </c>
      <c r="AQ71" s="35" t="s">
        <v>193</v>
      </c>
      <c r="AR71" s="35" t="s">
        <v>193</v>
      </c>
      <c r="AS71" s="35" t="s">
        <v>193</v>
      </c>
      <c r="AT71" s="35" t="s">
        <v>193</v>
      </c>
      <c r="AU71" s="35"/>
      <c r="AV71" s="35"/>
      <c r="AW71" s="35"/>
      <c r="AX71" s="35"/>
      <c r="AY71" s="35"/>
      <c r="AZ71" s="35"/>
      <c r="BA71" s="35"/>
      <c r="BB71" s="35"/>
      <c r="BC71" s="35" t="s">
        <v>193</v>
      </c>
      <c r="BD71" s="35" t="s">
        <v>193</v>
      </c>
      <c r="BE71" s="35"/>
      <c r="BF71" s="35"/>
      <c r="BG71" s="35"/>
      <c r="BH71" s="35"/>
      <c r="BI71" s="35"/>
      <c r="BJ71" s="35"/>
      <c r="BK71" s="35"/>
      <c r="BL71" s="35"/>
      <c r="BM71" s="35"/>
      <c r="BN71" s="35"/>
      <c r="BO71" s="35" t="s">
        <v>193</v>
      </c>
      <c r="BP71" s="35" t="s">
        <v>193</v>
      </c>
      <c r="BQ71" s="35"/>
      <c r="BR71" s="35"/>
      <c r="BS71" s="35"/>
      <c r="BT71" s="35"/>
      <c r="BU71" s="35"/>
      <c r="BV71" s="35"/>
      <c r="BW71" s="35"/>
      <c r="BX71" s="35"/>
      <c r="BY71" s="35"/>
      <c r="BZ71" s="35"/>
      <c r="CA71" s="35" t="s">
        <v>193</v>
      </c>
      <c r="CB71" s="35" t="s">
        <v>193</v>
      </c>
      <c r="CC71" s="35"/>
      <c r="CD71" s="35"/>
      <c r="CE71" s="35"/>
      <c r="CF71" s="35"/>
      <c r="CG71" s="35"/>
      <c r="CH71" s="35"/>
      <c r="CI71" s="35" t="s">
        <v>193</v>
      </c>
      <c r="CJ71" s="35" t="s">
        <v>193</v>
      </c>
      <c r="CK71" s="35" t="s">
        <v>193</v>
      </c>
      <c r="CL71" s="35" t="s">
        <v>193</v>
      </c>
      <c r="CM71" s="35" t="s">
        <v>193</v>
      </c>
      <c r="CN71" s="35" t="s">
        <v>193</v>
      </c>
      <c r="CO71" s="35" t="s">
        <v>193</v>
      </c>
      <c r="CP71" s="35" t="s">
        <v>193</v>
      </c>
      <c r="CQ71" s="35" t="s">
        <v>193</v>
      </c>
      <c r="CR71" s="35" t="s">
        <v>193</v>
      </c>
      <c r="CS71" s="35" t="s">
        <v>193</v>
      </c>
      <c r="CT71" s="35" t="s">
        <v>193</v>
      </c>
      <c r="CU71" s="35" t="s">
        <v>193</v>
      </c>
      <c r="CV71" s="35" t="s">
        <v>193</v>
      </c>
      <c r="CW71" s="35" t="s">
        <v>193</v>
      </c>
      <c r="CX71" s="35" t="s">
        <v>193</v>
      </c>
      <c r="CY71" s="35" t="s">
        <v>193</v>
      </c>
      <c r="CZ71" s="35" t="s">
        <v>193</v>
      </c>
      <c r="DA71" s="35" t="s">
        <v>193</v>
      </c>
      <c r="DB71" s="35" t="s">
        <v>193</v>
      </c>
      <c r="DC71" s="35" t="s">
        <v>193</v>
      </c>
      <c r="DD71" s="35" t="s">
        <v>193</v>
      </c>
      <c r="DE71" s="35" t="s">
        <v>193</v>
      </c>
      <c r="DF71" s="35" t="s">
        <v>193</v>
      </c>
    </row>
    <row r="72" spans="1:110" ht="18.75" hidden="1">
      <c r="A72" s="25" t="s">
        <v>175</v>
      </c>
      <c r="B72" s="33" t="s">
        <v>201</v>
      </c>
      <c r="C72" s="34" t="s">
        <v>201</v>
      </c>
      <c r="D72" s="35"/>
      <c r="E72" s="35" t="s">
        <v>193</v>
      </c>
      <c r="F72" s="35" t="s">
        <v>193</v>
      </c>
      <c r="G72" s="35"/>
      <c r="H72" s="35"/>
      <c r="I72" s="35"/>
      <c r="J72" s="35"/>
      <c r="K72" s="35"/>
      <c r="L72" s="35"/>
      <c r="M72" s="35" t="s">
        <v>193</v>
      </c>
      <c r="N72" s="35" t="s">
        <v>193</v>
      </c>
      <c r="O72" s="35"/>
      <c r="P72" s="35"/>
      <c r="Q72" s="35"/>
      <c r="R72" s="35"/>
      <c r="S72" s="35"/>
      <c r="T72" s="35"/>
      <c r="U72" s="35" t="s">
        <v>193</v>
      </c>
      <c r="V72" s="35" t="s">
        <v>193</v>
      </c>
      <c r="W72" s="35"/>
      <c r="X72" s="35"/>
      <c r="Y72" s="35"/>
      <c r="Z72" s="35"/>
      <c r="AA72" s="35"/>
      <c r="AB72" s="35"/>
      <c r="AC72" s="35" t="s">
        <v>193</v>
      </c>
      <c r="AD72" s="35" t="s">
        <v>193</v>
      </c>
      <c r="AE72" s="35"/>
      <c r="AF72" s="35"/>
      <c r="AG72" s="35"/>
      <c r="AH72" s="35"/>
      <c r="AI72" s="35"/>
      <c r="AJ72" s="35"/>
      <c r="AK72" s="35" t="s">
        <v>193</v>
      </c>
      <c r="AL72" s="35" t="s">
        <v>193</v>
      </c>
      <c r="AM72" s="35" t="s">
        <v>193</v>
      </c>
      <c r="AN72" s="35" t="s">
        <v>193</v>
      </c>
      <c r="AO72" s="35" t="s">
        <v>193</v>
      </c>
      <c r="AP72" s="35" t="s">
        <v>193</v>
      </c>
      <c r="AQ72" s="35" t="s">
        <v>193</v>
      </c>
      <c r="AR72" s="35" t="s">
        <v>193</v>
      </c>
      <c r="AS72" s="35" t="s">
        <v>193</v>
      </c>
      <c r="AT72" s="35" t="s">
        <v>193</v>
      </c>
      <c r="AU72" s="35"/>
      <c r="AV72" s="35"/>
      <c r="AW72" s="35"/>
      <c r="AX72" s="35"/>
      <c r="AY72" s="35"/>
      <c r="AZ72" s="35"/>
      <c r="BA72" s="35"/>
      <c r="BB72" s="35"/>
      <c r="BC72" s="35" t="s">
        <v>193</v>
      </c>
      <c r="BD72" s="35" t="s">
        <v>193</v>
      </c>
      <c r="BE72" s="35"/>
      <c r="BF72" s="35"/>
      <c r="BG72" s="35"/>
      <c r="BH72" s="35"/>
      <c r="BI72" s="35"/>
      <c r="BJ72" s="35"/>
      <c r="BK72" s="35"/>
      <c r="BL72" s="35"/>
      <c r="BM72" s="35"/>
      <c r="BN72" s="35"/>
      <c r="BO72" s="35" t="s">
        <v>193</v>
      </c>
      <c r="BP72" s="35" t="s">
        <v>193</v>
      </c>
      <c r="BQ72" s="35"/>
      <c r="BR72" s="35"/>
      <c r="BS72" s="35"/>
      <c r="BT72" s="35"/>
      <c r="BU72" s="35"/>
      <c r="BV72" s="35"/>
      <c r="BW72" s="35"/>
      <c r="BX72" s="35"/>
      <c r="BY72" s="35"/>
      <c r="BZ72" s="35"/>
      <c r="CA72" s="35" t="s">
        <v>193</v>
      </c>
      <c r="CB72" s="35" t="s">
        <v>193</v>
      </c>
      <c r="CC72" s="35"/>
      <c r="CD72" s="35"/>
      <c r="CE72" s="35"/>
      <c r="CF72" s="35"/>
      <c r="CG72" s="35"/>
      <c r="CH72" s="35"/>
      <c r="CI72" s="35" t="s">
        <v>193</v>
      </c>
      <c r="CJ72" s="35" t="s">
        <v>193</v>
      </c>
      <c r="CK72" s="35" t="s">
        <v>193</v>
      </c>
      <c r="CL72" s="35" t="s">
        <v>193</v>
      </c>
      <c r="CM72" s="35" t="s">
        <v>193</v>
      </c>
      <c r="CN72" s="35" t="s">
        <v>193</v>
      </c>
      <c r="CO72" s="35" t="s">
        <v>193</v>
      </c>
      <c r="CP72" s="35" t="s">
        <v>193</v>
      </c>
      <c r="CQ72" s="35" t="s">
        <v>193</v>
      </c>
      <c r="CR72" s="35" t="s">
        <v>193</v>
      </c>
      <c r="CS72" s="35" t="s">
        <v>193</v>
      </c>
      <c r="CT72" s="35" t="s">
        <v>193</v>
      </c>
      <c r="CU72" s="35" t="s">
        <v>193</v>
      </c>
      <c r="CV72" s="35" t="s">
        <v>193</v>
      </c>
      <c r="CW72" s="35" t="s">
        <v>193</v>
      </c>
      <c r="CX72" s="35" t="s">
        <v>193</v>
      </c>
      <c r="CY72" s="35" t="s">
        <v>193</v>
      </c>
      <c r="CZ72" s="35" t="s">
        <v>193</v>
      </c>
      <c r="DA72" s="35" t="s">
        <v>193</v>
      </c>
      <c r="DB72" s="35" t="s">
        <v>193</v>
      </c>
      <c r="DC72" s="35" t="s">
        <v>193</v>
      </c>
      <c r="DD72" s="35" t="s">
        <v>193</v>
      </c>
      <c r="DE72" s="35" t="s">
        <v>193</v>
      </c>
      <c r="DF72" s="35" t="s">
        <v>193</v>
      </c>
    </row>
    <row r="73" spans="1:110" ht="112.5">
      <c r="A73" s="21"/>
      <c r="B73" s="39" t="s">
        <v>217</v>
      </c>
      <c r="C73" s="40" t="s">
        <v>218</v>
      </c>
      <c r="D73" s="41" t="s">
        <v>174</v>
      </c>
      <c r="E73" s="41">
        <f t="shared" ref="E73:AJ73" si="23">SUM(E74,E77)</f>
        <v>0</v>
      </c>
      <c r="F73" s="41">
        <f t="shared" si="23"/>
        <v>0</v>
      </c>
      <c r="G73" s="41">
        <f t="shared" si="23"/>
        <v>0</v>
      </c>
      <c r="H73" s="41">
        <f t="shared" si="23"/>
        <v>0</v>
      </c>
      <c r="I73" s="41">
        <f t="shared" si="23"/>
        <v>0</v>
      </c>
      <c r="J73" s="41">
        <f t="shared" si="23"/>
        <v>0</v>
      </c>
      <c r="K73" s="41">
        <f t="shared" si="23"/>
        <v>0</v>
      </c>
      <c r="L73" s="41">
        <f t="shared" si="23"/>
        <v>0</v>
      </c>
      <c r="M73" s="41">
        <f t="shared" si="23"/>
        <v>0</v>
      </c>
      <c r="N73" s="41">
        <f t="shared" si="23"/>
        <v>0</v>
      </c>
      <c r="O73" s="41">
        <f t="shared" si="23"/>
        <v>0</v>
      </c>
      <c r="P73" s="41">
        <f t="shared" si="23"/>
        <v>0</v>
      </c>
      <c r="Q73" s="41">
        <f t="shared" si="23"/>
        <v>30</v>
      </c>
      <c r="R73" s="41">
        <f t="shared" si="23"/>
        <v>0</v>
      </c>
      <c r="S73" s="41">
        <f t="shared" si="23"/>
        <v>0</v>
      </c>
      <c r="T73" s="41">
        <f t="shared" si="23"/>
        <v>0</v>
      </c>
      <c r="U73" s="41">
        <f t="shared" si="23"/>
        <v>0</v>
      </c>
      <c r="V73" s="41">
        <f t="shared" si="23"/>
        <v>0</v>
      </c>
      <c r="W73" s="41">
        <f t="shared" si="23"/>
        <v>0</v>
      </c>
      <c r="X73" s="41">
        <f t="shared" si="23"/>
        <v>0</v>
      </c>
      <c r="Y73" s="41">
        <f t="shared" si="23"/>
        <v>0</v>
      </c>
      <c r="Z73" s="41">
        <f t="shared" si="23"/>
        <v>0</v>
      </c>
      <c r="AA73" s="41">
        <f t="shared" si="23"/>
        <v>0</v>
      </c>
      <c r="AB73" s="41">
        <f t="shared" si="23"/>
        <v>0</v>
      </c>
      <c r="AC73" s="41">
        <f t="shared" si="23"/>
        <v>0</v>
      </c>
      <c r="AD73" s="41">
        <f t="shared" si="23"/>
        <v>0</v>
      </c>
      <c r="AE73" s="41">
        <f t="shared" si="23"/>
        <v>0</v>
      </c>
      <c r="AF73" s="41">
        <f t="shared" si="23"/>
        <v>0</v>
      </c>
      <c r="AG73" s="41">
        <f t="shared" si="23"/>
        <v>0</v>
      </c>
      <c r="AH73" s="41">
        <f t="shared" si="23"/>
        <v>0</v>
      </c>
      <c r="AI73" s="41">
        <f t="shared" si="23"/>
        <v>0</v>
      </c>
      <c r="AJ73" s="41">
        <f t="shared" si="23"/>
        <v>0</v>
      </c>
      <c r="AK73" s="41">
        <f t="shared" ref="AK73:BP73" si="24">SUM(AK74,AK77)</f>
        <v>1.675</v>
      </c>
      <c r="AL73" s="41">
        <f t="shared" si="24"/>
        <v>0</v>
      </c>
      <c r="AM73" s="41">
        <f t="shared" si="24"/>
        <v>0</v>
      </c>
      <c r="AN73" s="41">
        <f t="shared" si="24"/>
        <v>0</v>
      </c>
      <c r="AO73" s="41">
        <f t="shared" si="24"/>
        <v>0</v>
      </c>
      <c r="AP73" s="41">
        <f t="shared" si="24"/>
        <v>0</v>
      </c>
      <c r="AQ73" s="41">
        <f t="shared" si="24"/>
        <v>0</v>
      </c>
      <c r="AR73" s="41">
        <f t="shared" si="24"/>
        <v>0</v>
      </c>
      <c r="AS73" s="41">
        <f t="shared" si="24"/>
        <v>0</v>
      </c>
      <c r="AT73" s="41">
        <f t="shared" si="24"/>
        <v>0</v>
      </c>
      <c r="AU73" s="41">
        <f t="shared" si="24"/>
        <v>0</v>
      </c>
      <c r="AV73" s="41">
        <f t="shared" si="24"/>
        <v>0</v>
      </c>
      <c r="AW73" s="41">
        <f t="shared" si="24"/>
        <v>82</v>
      </c>
      <c r="AX73" s="41">
        <f t="shared" si="24"/>
        <v>0</v>
      </c>
      <c r="AY73" s="41">
        <f t="shared" si="24"/>
        <v>0</v>
      </c>
      <c r="AZ73" s="41">
        <f t="shared" si="24"/>
        <v>0</v>
      </c>
      <c r="BA73" s="41">
        <f t="shared" si="24"/>
        <v>0</v>
      </c>
      <c r="BB73" s="41">
        <f t="shared" si="24"/>
        <v>0</v>
      </c>
      <c r="BC73" s="41">
        <f t="shared" si="24"/>
        <v>0</v>
      </c>
      <c r="BD73" s="41">
        <f t="shared" si="24"/>
        <v>0</v>
      </c>
      <c r="BE73" s="41">
        <f t="shared" si="24"/>
        <v>0</v>
      </c>
      <c r="BF73" s="41">
        <f t="shared" si="24"/>
        <v>0</v>
      </c>
      <c r="BG73" s="41">
        <f t="shared" si="24"/>
        <v>0</v>
      </c>
      <c r="BH73" s="41">
        <f t="shared" si="24"/>
        <v>0</v>
      </c>
      <c r="BI73" s="41">
        <f t="shared" si="24"/>
        <v>0</v>
      </c>
      <c r="BJ73" s="41">
        <f t="shared" si="24"/>
        <v>0</v>
      </c>
      <c r="BK73" s="41">
        <f t="shared" si="24"/>
        <v>0</v>
      </c>
      <c r="BL73" s="41">
        <f t="shared" si="24"/>
        <v>0</v>
      </c>
      <c r="BM73" s="41">
        <f t="shared" si="24"/>
        <v>0</v>
      </c>
      <c r="BN73" s="41">
        <f t="shared" si="24"/>
        <v>0</v>
      </c>
      <c r="BO73" s="41">
        <f t="shared" si="24"/>
        <v>0</v>
      </c>
      <c r="BP73" s="41">
        <f t="shared" si="24"/>
        <v>0</v>
      </c>
      <c r="BQ73" s="41">
        <f t="shared" ref="BQ73:CV73" si="25">SUM(BQ74,BQ77)</f>
        <v>0</v>
      </c>
      <c r="BR73" s="41">
        <f t="shared" si="25"/>
        <v>0</v>
      </c>
      <c r="BS73" s="41">
        <f t="shared" si="25"/>
        <v>0</v>
      </c>
      <c r="BT73" s="41">
        <f t="shared" si="25"/>
        <v>0</v>
      </c>
      <c r="BU73" s="41">
        <f t="shared" si="25"/>
        <v>0</v>
      </c>
      <c r="BV73" s="41">
        <f t="shared" si="25"/>
        <v>0</v>
      </c>
      <c r="BW73" s="41">
        <f t="shared" si="25"/>
        <v>0</v>
      </c>
      <c r="BX73" s="41">
        <f t="shared" si="25"/>
        <v>0</v>
      </c>
      <c r="BY73" s="41">
        <f t="shared" si="25"/>
        <v>0</v>
      </c>
      <c r="BZ73" s="41">
        <f t="shared" si="25"/>
        <v>0</v>
      </c>
      <c r="CA73" s="41">
        <f t="shared" si="25"/>
        <v>0</v>
      </c>
      <c r="CB73" s="41">
        <f t="shared" si="25"/>
        <v>0</v>
      </c>
      <c r="CC73" s="41">
        <f t="shared" si="25"/>
        <v>0</v>
      </c>
      <c r="CD73" s="41">
        <f t="shared" si="25"/>
        <v>0</v>
      </c>
      <c r="CE73" s="41">
        <f t="shared" si="25"/>
        <v>0</v>
      </c>
      <c r="CF73" s="41">
        <f t="shared" si="25"/>
        <v>0</v>
      </c>
      <c r="CG73" s="41">
        <f t="shared" si="25"/>
        <v>0</v>
      </c>
      <c r="CH73" s="41">
        <f t="shared" si="25"/>
        <v>0</v>
      </c>
      <c r="CI73" s="41">
        <f t="shared" si="25"/>
        <v>0</v>
      </c>
      <c r="CJ73" s="41">
        <f t="shared" si="25"/>
        <v>0</v>
      </c>
      <c r="CK73" s="41">
        <f t="shared" si="25"/>
        <v>0</v>
      </c>
      <c r="CL73" s="41">
        <f t="shared" si="25"/>
        <v>0</v>
      </c>
      <c r="CM73" s="41">
        <f t="shared" si="25"/>
        <v>0</v>
      </c>
      <c r="CN73" s="41">
        <f t="shared" si="25"/>
        <v>0</v>
      </c>
      <c r="CO73" s="41">
        <f t="shared" si="25"/>
        <v>0</v>
      </c>
      <c r="CP73" s="41">
        <f t="shared" si="25"/>
        <v>0</v>
      </c>
      <c r="CQ73" s="41">
        <f t="shared" si="25"/>
        <v>0</v>
      </c>
      <c r="CR73" s="41">
        <f t="shared" si="25"/>
        <v>0</v>
      </c>
      <c r="CS73" s="41">
        <f t="shared" si="25"/>
        <v>0</v>
      </c>
      <c r="CT73" s="41">
        <f t="shared" si="25"/>
        <v>0</v>
      </c>
      <c r="CU73" s="41">
        <f t="shared" si="25"/>
        <v>0</v>
      </c>
      <c r="CV73" s="41">
        <f t="shared" si="25"/>
        <v>0</v>
      </c>
      <c r="CW73" s="41">
        <f t="shared" ref="CW73:DF73" si="26">SUM(CW74,CW77)</f>
        <v>0</v>
      </c>
      <c r="CX73" s="41">
        <f t="shared" si="26"/>
        <v>0</v>
      </c>
      <c r="CY73" s="41">
        <f t="shared" si="26"/>
        <v>0</v>
      </c>
      <c r="CZ73" s="41">
        <f t="shared" si="26"/>
        <v>0</v>
      </c>
      <c r="DA73" s="41">
        <f t="shared" si="26"/>
        <v>0</v>
      </c>
      <c r="DB73" s="41">
        <f t="shared" si="26"/>
        <v>0</v>
      </c>
      <c r="DC73" s="41">
        <f t="shared" si="26"/>
        <v>0</v>
      </c>
      <c r="DD73" s="41">
        <f t="shared" si="26"/>
        <v>0</v>
      </c>
      <c r="DE73" s="41">
        <f t="shared" si="26"/>
        <v>0</v>
      </c>
      <c r="DF73" s="41">
        <f t="shared" si="26"/>
        <v>0</v>
      </c>
    </row>
    <row r="74" spans="1:110" ht="93.75">
      <c r="A74" s="21"/>
      <c r="B74" s="33" t="s">
        <v>219</v>
      </c>
      <c r="C74" s="34" t="s">
        <v>220</v>
      </c>
      <c r="D74" s="35" t="s">
        <v>174</v>
      </c>
      <c r="E74" s="35">
        <f t="shared" ref="E74:AJ74" si="27">SUM(E75:E76)</f>
        <v>0</v>
      </c>
      <c r="F74" s="35">
        <f t="shared" si="27"/>
        <v>0</v>
      </c>
      <c r="G74" s="35">
        <f t="shared" si="27"/>
        <v>0</v>
      </c>
      <c r="H74" s="35">
        <f t="shared" si="27"/>
        <v>0</v>
      </c>
      <c r="I74" s="35">
        <f t="shared" si="27"/>
        <v>0</v>
      </c>
      <c r="J74" s="35">
        <f t="shared" si="27"/>
        <v>0</v>
      </c>
      <c r="K74" s="35">
        <f t="shared" si="27"/>
        <v>0</v>
      </c>
      <c r="L74" s="35">
        <f t="shared" si="27"/>
        <v>0</v>
      </c>
      <c r="M74" s="35">
        <f t="shared" si="27"/>
        <v>0</v>
      </c>
      <c r="N74" s="35">
        <f t="shared" si="27"/>
        <v>0</v>
      </c>
      <c r="O74" s="35">
        <f t="shared" si="27"/>
        <v>0</v>
      </c>
      <c r="P74" s="35">
        <f t="shared" si="27"/>
        <v>0</v>
      </c>
      <c r="Q74" s="35">
        <f t="shared" si="27"/>
        <v>0</v>
      </c>
      <c r="R74" s="35">
        <f t="shared" si="27"/>
        <v>0</v>
      </c>
      <c r="S74" s="35">
        <f t="shared" si="27"/>
        <v>0</v>
      </c>
      <c r="T74" s="35">
        <f t="shared" si="27"/>
        <v>0</v>
      </c>
      <c r="U74" s="35">
        <f t="shared" si="27"/>
        <v>0</v>
      </c>
      <c r="V74" s="35">
        <f t="shared" si="27"/>
        <v>0</v>
      </c>
      <c r="W74" s="35">
        <f t="shared" si="27"/>
        <v>0</v>
      </c>
      <c r="X74" s="35">
        <f t="shared" si="27"/>
        <v>0</v>
      </c>
      <c r="Y74" s="35">
        <f t="shared" si="27"/>
        <v>0</v>
      </c>
      <c r="Z74" s="35">
        <f t="shared" si="27"/>
        <v>0</v>
      </c>
      <c r="AA74" s="35">
        <f t="shared" si="27"/>
        <v>0</v>
      </c>
      <c r="AB74" s="35">
        <f t="shared" si="27"/>
        <v>0</v>
      </c>
      <c r="AC74" s="35">
        <f t="shared" si="27"/>
        <v>0</v>
      </c>
      <c r="AD74" s="35">
        <f t="shared" si="27"/>
        <v>0</v>
      </c>
      <c r="AE74" s="35">
        <f t="shared" si="27"/>
        <v>0</v>
      </c>
      <c r="AF74" s="35">
        <f t="shared" si="27"/>
        <v>0</v>
      </c>
      <c r="AG74" s="35">
        <f t="shared" si="27"/>
        <v>0</v>
      </c>
      <c r="AH74" s="35">
        <f t="shared" si="27"/>
        <v>0</v>
      </c>
      <c r="AI74" s="35">
        <f t="shared" si="27"/>
        <v>0</v>
      </c>
      <c r="AJ74" s="35">
        <f t="shared" si="27"/>
        <v>0</v>
      </c>
      <c r="AK74" s="35">
        <f t="shared" ref="AK74:BP74" si="28">SUM(AK75:AK76)</f>
        <v>0</v>
      </c>
      <c r="AL74" s="35">
        <f t="shared" si="28"/>
        <v>0</v>
      </c>
      <c r="AM74" s="35">
        <f t="shared" si="28"/>
        <v>0</v>
      </c>
      <c r="AN74" s="35">
        <f t="shared" si="28"/>
        <v>0</v>
      </c>
      <c r="AO74" s="35">
        <f t="shared" si="28"/>
        <v>0</v>
      </c>
      <c r="AP74" s="35">
        <f t="shared" si="28"/>
        <v>0</v>
      </c>
      <c r="AQ74" s="35">
        <f t="shared" si="28"/>
        <v>0</v>
      </c>
      <c r="AR74" s="35">
        <f t="shared" si="28"/>
        <v>0</v>
      </c>
      <c r="AS74" s="35">
        <f t="shared" si="28"/>
        <v>0</v>
      </c>
      <c r="AT74" s="35">
        <f t="shared" si="28"/>
        <v>0</v>
      </c>
      <c r="AU74" s="35">
        <f t="shared" si="28"/>
        <v>0</v>
      </c>
      <c r="AV74" s="35">
        <f t="shared" si="28"/>
        <v>0</v>
      </c>
      <c r="AW74" s="35">
        <f t="shared" si="28"/>
        <v>0</v>
      </c>
      <c r="AX74" s="35">
        <f t="shared" si="28"/>
        <v>0</v>
      </c>
      <c r="AY74" s="35">
        <f t="shared" si="28"/>
        <v>0</v>
      </c>
      <c r="AZ74" s="35">
        <f t="shared" si="28"/>
        <v>0</v>
      </c>
      <c r="BA74" s="35">
        <f t="shared" si="28"/>
        <v>0</v>
      </c>
      <c r="BB74" s="35">
        <f t="shared" si="28"/>
        <v>0</v>
      </c>
      <c r="BC74" s="35">
        <f t="shared" si="28"/>
        <v>0</v>
      </c>
      <c r="BD74" s="35">
        <f t="shared" si="28"/>
        <v>0</v>
      </c>
      <c r="BE74" s="35">
        <f t="shared" si="28"/>
        <v>0</v>
      </c>
      <c r="BF74" s="35">
        <f t="shared" si="28"/>
        <v>0</v>
      </c>
      <c r="BG74" s="35">
        <f t="shared" si="28"/>
        <v>0</v>
      </c>
      <c r="BH74" s="35">
        <f t="shared" si="28"/>
        <v>0</v>
      </c>
      <c r="BI74" s="35">
        <f t="shared" si="28"/>
        <v>0</v>
      </c>
      <c r="BJ74" s="35">
        <f t="shared" si="28"/>
        <v>0</v>
      </c>
      <c r="BK74" s="35">
        <f t="shared" si="28"/>
        <v>0</v>
      </c>
      <c r="BL74" s="35">
        <f t="shared" si="28"/>
        <v>0</v>
      </c>
      <c r="BM74" s="35">
        <f t="shared" si="28"/>
        <v>0</v>
      </c>
      <c r="BN74" s="35">
        <f t="shared" si="28"/>
        <v>0</v>
      </c>
      <c r="BO74" s="35">
        <f t="shared" si="28"/>
        <v>0</v>
      </c>
      <c r="BP74" s="35">
        <f t="shared" si="28"/>
        <v>0</v>
      </c>
      <c r="BQ74" s="35">
        <f t="shared" ref="BQ74:CV74" si="29">SUM(BQ75:BQ76)</f>
        <v>0</v>
      </c>
      <c r="BR74" s="35">
        <f t="shared" si="29"/>
        <v>0</v>
      </c>
      <c r="BS74" s="35">
        <f t="shared" si="29"/>
        <v>0</v>
      </c>
      <c r="BT74" s="35">
        <f t="shared" si="29"/>
        <v>0</v>
      </c>
      <c r="BU74" s="35">
        <f t="shared" si="29"/>
        <v>0</v>
      </c>
      <c r="BV74" s="35">
        <f t="shared" si="29"/>
        <v>0</v>
      </c>
      <c r="BW74" s="35">
        <f t="shared" si="29"/>
        <v>0</v>
      </c>
      <c r="BX74" s="35">
        <f t="shared" si="29"/>
        <v>0</v>
      </c>
      <c r="BY74" s="35">
        <f t="shared" si="29"/>
        <v>0</v>
      </c>
      <c r="BZ74" s="35">
        <f t="shared" si="29"/>
        <v>0</v>
      </c>
      <c r="CA74" s="35">
        <f t="shared" si="29"/>
        <v>0</v>
      </c>
      <c r="CB74" s="35">
        <f t="shared" si="29"/>
        <v>0</v>
      </c>
      <c r="CC74" s="35">
        <f t="shared" si="29"/>
        <v>0</v>
      </c>
      <c r="CD74" s="35">
        <f t="shared" si="29"/>
        <v>0</v>
      </c>
      <c r="CE74" s="35">
        <f t="shared" si="29"/>
        <v>0</v>
      </c>
      <c r="CF74" s="35">
        <f t="shared" si="29"/>
        <v>0</v>
      </c>
      <c r="CG74" s="35">
        <f t="shared" si="29"/>
        <v>0</v>
      </c>
      <c r="CH74" s="35">
        <f t="shared" si="29"/>
        <v>0</v>
      </c>
      <c r="CI74" s="35">
        <f t="shared" si="29"/>
        <v>0</v>
      </c>
      <c r="CJ74" s="35">
        <f t="shared" si="29"/>
        <v>0</v>
      </c>
      <c r="CK74" s="35">
        <f t="shared" si="29"/>
        <v>0</v>
      </c>
      <c r="CL74" s="35">
        <f t="shared" si="29"/>
        <v>0</v>
      </c>
      <c r="CM74" s="35">
        <f t="shared" si="29"/>
        <v>0</v>
      </c>
      <c r="CN74" s="35">
        <f t="shared" si="29"/>
        <v>0</v>
      </c>
      <c r="CO74" s="35">
        <f t="shared" si="29"/>
        <v>0</v>
      </c>
      <c r="CP74" s="35">
        <f t="shared" si="29"/>
        <v>0</v>
      </c>
      <c r="CQ74" s="35">
        <f t="shared" si="29"/>
        <v>0</v>
      </c>
      <c r="CR74" s="35">
        <f t="shared" si="29"/>
        <v>0</v>
      </c>
      <c r="CS74" s="35">
        <f t="shared" si="29"/>
        <v>0</v>
      </c>
      <c r="CT74" s="35">
        <f t="shared" si="29"/>
        <v>0</v>
      </c>
      <c r="CU74" s="35">
        <f t="shared" si="29"/>
        <v>0</v>
      </c>
      <c r="CV74" s="35">
        <f t="shared" si="29"/>
        <v>0</v>
      </c>
      <c r="CW74" s="35">
        <f t="shared" ref="CW74:DF74" si="30">SUM(CW75:CW76)</f>
        <v>0</v>
      </c>
      <c r="CX74" s="35">
        <f t="shared" si="30"/>
        <v>0</v>
      </c>
      <c r="CY74" s="35">
        <f t="shared" si="30"/>
        <v>0</v>
      </c>
      <c r="CZ74" s="35">
        <f t="shared" si="30"/>
        <v>0</v>
      </c>
      <c r="DA74" s="35">
        <f t="shared" si="30"/>
        <v>0</v>
      </c>
      <c r="DB74" s="35">
        <f t="shared" si="30"/>
        <v>0</v>
      </c>
      <c r="DC74" s="35">
        <f t="shared" si="30"/>
        <v>0</v>
      </c>
      <c r="DD74" s="35">
        <f t="shared" si="30"/>
        <v>0</v>
      </c>
      <c r="DE74" s="35">
        <f t="shared" si="30"/>
        <v>0</v>
      </c>
      <c r="DF74" s="35">
        <f t="shared" si="30"/>
        <v>0</v>
      </c>
    </row>
    <row r="75" spans="1:110" ht="56.25">
      <c r="A75" s="25" t="s">
        <v>175</v>
      </c>
      <c r="B75" s="33" t="s">
        <v>219</v>
      </c>
      <c r="C75" s="34" t="s">
        <v>221</v>
      </c>
      <c r="D75" s="43" t="s">
        <v>222</v>
      </c>
      <c r="E75" s="35">
        <v>0</v>
      </c>
      <c r="F75" s="35">
        <v>0</v>
      </c>
      <c r="G75" s="35">
        <v>0</v>
      </c>
      <c r="H75" s="35">
        <v>0</v>
      </c>
      <c r="I75" s="35">
        <v>0</v>
      </c>
      <c r="J75" s="35">
        <v>0</v>
      </c>
      <c r="K75" s="35">
        <v>0</v>
      </c>
      <c r="L75" s="35">
        <v>0</v>
      </c>
      <c r="M75" s="35">
        <v>0</v>
      </c>
      <c r="N75" s="35">
        <v>0</v>
      </c>
      <c r="O75" s="35">
        <v>0</v>
      </c>
      <c r="P75" s="35">
        <v>0</v>
      </c>
      <c r="Q75" s="35">
        <v>0</v>
      </c>
      <c r="R75" s="35">
        <v>0</v>
      </c>
      <c r="S75" s="35">
        <v>0</v>
      </c>
      <c r="T75" s="35">
        <v>0</v>
      </c>
      <c r="U75" s="35">
        <v>0</v>
      </c>
      <c r="V75" s="35">
        <v>0</v>
      </c>
      <c r="W75" s="35">
        <v>0</v>
      </c>
      <c r="X75" s="35">
        <v>0</v>
      </c>
      <c r="Y75" s="35">
        <v>0</v>
      </c>
      <c r="Z75" s="35">
        <v>0</v>
      </c>
      <c r="AA75" s="35">
        <v>0</v>
      </c>
      <c r="AB75" s="35">
        <v>0</v>
      </c>
      <c r="AC75" s="35">
        <v>0</v>
      </c>
      <c r="AD75" s="35">
        <v>0</v>
      </c>
      <c r="AE75" s="35">
        <v>0</v>
      </c>
      <c r="AF75" s="35">
        <v>0</v>
      </c>
      <c r="AG75" s="35">
        <v>0</v>
      </c>
      <c r="AH75" s="35">
        <v>0</v>
      </c>
      <c r="AI75" s="35">
        <v>0</v>
      </c>
      <c r="AJ75" s="35">
        <v>0</v>
      </c>
      <c r="AK75" s="35">
        <v>0</v>
      </c>
      <c r="AL75" s="35">
        <v>0</v>
      </c>
      <c r="AM75" s="35">
        <v>0</v>
      </c>
      <c r="AN75" s="35">
        <v>0</v>
      </c>
      <c r="AO75" s="35">
        <v>0</v>
      </c>
      <c r="AP75" s="35">
        <v>0</v>
      </c>
      <c r="AQ75" s="35">
        <v>0</v>
      </c>
      <c r="AR75" s="35">
        <v>0</v>
      </c>
      <c r="AS75" s="35">
        <v>0</v>
      </c>
      <c r="AT75" s="35">
        <v>0</v>
      </c>
      <c r="AU75" s="35">
        <v>0</v>
      </c>
      <c r="AV75" s="35">
        <v>0</v>
      </c>
      <c r="AW75" s="35">
        <v>0</v>
      </c>
      <c r="AX75" s="35">
        <v>0</v>
      </c>
      <c r="AY75" s="35">
        <v>0</v>
      </c>
      <c r="AZ75" s="35">
        <v>0</v>
      </c>
      <c r="BA75" s="35">
        <v>0</v>
      </c>
      <c r="BB75" s="35">
        <v>0</v>
      </c>
      <c r="BC75" s="35">
        <v>0</v>
      </c>
      <c r="BD75" s="35">
        <v>0</v>
      </c>
      <c r="BE75" s="35">
        <v>0</v>
      </c>
      <c r="BF75" s="35">
        <v>0</v>
      </c>
      <c r="BG75" s="35">
        <v>0</v>
      </c>
      <c r="BH75" s="35">
        <v>0</v>
      </c>
      <c r="BI75" s="35">
        <v>0</v>
      </c>
      <c r="BJ75" s="35">
        <v>0</v>
      </c>
      <c r="BK75" s="35">
        <v>0</v>
      </c>
      <c r="BL75" s="35">
        <v>0</v>
      </c>
      <c r="BM75" s="35">
        <v>0</v>
      </c>
      <c r="BN75" s="35">
        <v>0</v>
      </c>
      <c r="BO75" s="35">
        <v>0</v>
      </c>
      <c r="BP75" s="35">
        <v>0</v>
      </c>
      <c r="BQ75" s="35">
        <v>0</v>
      </c>
      <c r="BR75" s="35">
        <v>0</v>
      </c>
      <c r="BS75" s="35">
        <v>0</v>
      </c>
      <c r="BT75" s="35">
        <v>0</v>
      </c>
      <c r="BU75" s="35">
        <v>0</v>
      </c>
      <c r="BV75" s="35">
        <v>0</v>
      </c>
      <c r="BW75" s="35">
        <v>0</v>
      </c>
      <c r="BX75" s="35">
        <v>0</v>
      </c>
      <c r="BY75" s="35">
        <v>0</v>
      </c>
      <c r="BZ75" s="35">
        <v>0</v>
      </c>
      <c r="CA75" s="35">
        <v>0</v>
      </c>
      <c r="CB75" s="35">
        <v>0</v>
      </c>
      <c r="CC75" s="35">
        <v>0</v>
      </c>
      <c r="CD75" s="35">
        <v>0</v>
      </c>
      <c r="CE75" s="35">
        <v>0</v>
      </c>
      <c r="CF75" s="35">
        <v>0</v>
      </c>
      <c r="CG75" s="35">
        <v>0</v>
      </c>
      <c r="CH75" s="35">
        <v>0</v>
      </c>
      <c r="CI75" s="35">
        <v>0</v>
      </c>
      <c r="CJ75" s="35">
        <v>0</v>
      </c>
      <c r="CK75" s="35">
        <v>0</v>
      </c>
      <c r="CL75" s="35">
        <v>0</v>
      </c>
      <c r="CM75" s="35">
        <v>0</v>
      </c>
      <c r="CN75" s="35">
        <v>0</v>
      </c>
      <c r="CO75" s="35" t="s">
        <v>193</v>
      </c>
      <c r="CP75" s="35" t="s">
        <v>193</v>
      </c>
      <c r="CQ75" s="35">
        <v>0</v>
      </c>
      <c r="CR75" s="35">
        <v>0</v>
      </c>
      <c r="CS75" s="35">
        <v>0</v>
      </c>
      <c r="CT75" s="35">
        <v>0</v>
      </c>
      <c r="CU75" s="35">
        <v>0</v>
      </c>
      <c r="CV75" s="35">
        <v>0</v>
      </c>
      <c r="CW75" s="35">
        <v>0</v>
      </c>
      <c r="CX75" s="35">
        <v>0</v>
      </c>
      <c r="CY75" s="35">
        <v>0</v>
      </c>
      <c r="CZ75" s="35">
        <v>0</v>
      </c>
      <c r="DA75" s="35">
        <v>0</v>
      </c>
      <c r="DB75" s="35">
        <v>0</v>
      </c>
      <c r="DC75" s="35">
        <v>0</v>
      </c>
      <c r="DD75" s="35">
        <v>0</v>
      </c>
      <c r="DE75" s="35">
        <v>0</v>
      </c>
      <c r="DF75" s="35">
        <v>0</v>
      </c>
    </row>
    <row r="76" spans="1:110" ht="37.5">
      <c r="A76" s="25" t="s">
        <v>175</v>
      </c>
      <c r="B76" s="33" t="s">
        <v>219</v>
      </c>
      <c r="C76" s="34" t="s">
        <v>223</v>
      </c>
      <c r="D76" s="43" t="s">
        <v>224</v>
      </c>
      <c r="E76" s="35">
        <v>0</v>
      </c>
      <c r="F76" s="35">
        <v>0</v>
      </c>
      <c r="G76" s="35">
        <v>0</v>
      </c>
      <c r="H76" s="35">
        <v>0</v>
      </c>
      <c r="I76" s="35">
        <v>0</v>
      </c>
      <c r="J76" s="35">
        <v>0</v>
      </c>
      <c r="K76" s="35">
        <v>0</v>
      </c>
      <c r="L76" s="35">
        <v>0</v>
      </c>
      <c r="M76" s="35">
        <v>0</v>
      </c>
      <c r="N76" s="35">
        <v>0</v>
      </c>
      <c r="O76" s="35">
        <v>0</v>
      </c>
      <c r="P76" s="35">
        <v>0</v>
      </c>
      <c r="Q76" s="35">
        <v>0</v>
      </c>
      <c r="R76" s="35">
        <v>0</v>
      </c>
      <c r="S76" s="35">
        <v>0</v>
      </c>
      <c r="T76" s="35">
        <v>0</v>
      </c>
      <c r="U76" s="35">
        <v>0</v>
      </c>
      <c r="V76" s="35">
        <v>0</v>
      </c>
      <c r="W76" s="35">
        <v>0</v>
      </c>
      <c r="X76" s="35">
        <v>0</v>
      </c>
      <c r="Y76" s="35">
        <v>0</v>
      </c>
      <c r="Z76" s="35">
        <v>0</v>
      </c>
      <c r="AA76" s="35">
        <v>0</v>
      </c>
      <c r="AB76" s="35">
        <v>0</v>
      </c>
      <c r="AC76" s="35">
        <v>0</v>
      </c>
      <c r="AD76" s="35">
        <v>0</v>
      </c>
      <c r="AE76" s="35">
        <v>0</v>
      </c>
      <c r="AF76" s="35">
        <v>0</v>
      </c>
      <c r="AG76" s="35">
        <v>0</v>
      </c>
      <c r="AH76" s="35">
        <v>0</v>
      </c>
      <c r="AI76" s="35">
        <v>0</v>
      </c>
      <c r="AJ76" s="35">
        <v>0</v>
      </c>
      <c r="AK76" s="35">
        <v>0</v>
      </c>
      <c r="AL76" s="35">
        <v>0</v>
      </c>
      <c r="AM76" s="35">
        <v>0</v>
      </c>
      <c r="AN76" s="35">
        <v>0</v>
      </c>
      <c r="AO76" s="35">
        <v>0</v>
      </c>
      <c r="AP76" s="35">
        <v>0</v>
      </c>
      <c r="AQ76" s="35">
        <v>0</v>
      </c>
      <c r="AR76" s="35">
        <v>0</v>
      </c>
      <c r="AS76" s="35">
        <v>0</v>
      </c>
      <c r="AT76" s="35">
        <v>0</v>
      </c>
      <c r="AU76" s="35">
        <v>0</v>
      </c>
      <c r="AV76" s="35">
        <v>0</v>
      </c>
      <c r="AW76" s="35">
        <v>0</v>
      </c>
      <c r="AX76" s="35">
        <v>0</v>
      </c>
      <c r="AY76" s="35">
        <v>0</v>
      </c>
      <c r="AZ76" s="35">
        <v>0</v>
      </c>
      <c r="BA76" s="35">
        <v>0</v>
      </c>
      <c r="BB76" s="35">
        <v>0</v>
      </c>
      <c r="BC76" s="35">
        <v>0</v>
      </c>
      <c r="BD76" s="35">
        <v>0</v>
      </c>
      <c r="BE76" s="35">
        <v>0</v>
      </c>
      <c r="BF76" s="35">
        <v>0</v>
      </c>
      <c r="BG76" s="35">
        <v>0</v>
      </c>
      <c r="BH76" s="35">
        <v>0</v>
      </c>
      <c r="BI76" s="35">
        <v>0</v>
      </c>
      <c r="BJ76" s="35">
        <v>0</v>
      </c>
      <c r="BK76" s="35">
        <v>0</v>
      </c>
      <c r="BL76" s="35">
        <v>0</v>
      </c>
      <c r="BM76" s="35">
        <v>0</v>
      </c>
      <c r="BN76" s="35">
        <v>0</v>
      </c>
      <c r="BO76" s="35">
        <v>0</v>
      </c>
      <c r="BP76" s="35">
        <v>0</v>
      </c>
      <c r="BQ76" s="35">
        <v>0</v>
      </c>
      <c r="BR76" s="35">
        <v>0</v>
      </c>
      <c r="BS76" s="35">
        <v>0</v>
      </c>
      <c r="BT76" s="35">
        <v>0</v>
      </c>
      <c r="BU76" s="35">
        <v>0</v>
      </c>
      <c r="BV76" s="35">
        <v>0</v>
      </c>
      <c r="BW76" s="35">
        <v>0</v>
      </c>
      <c r="BX76" s="35">
        <v>0</v>
      </c>
      <c r="BY76" s="35">
        <v>0</v>
      </c>
      <c r="BZ76" s="35">
        <v>0</v>
      </c>
      <c r="CA76" s="35">
        <v>0</v>
      </c>
      <c r="CB76" s="35">
        <v>0</v>
      </c>
      <c r="CC76" s="35">
        <v>0</v>
      </c>
      <c r="CD76" s="35">
        <v>0</v>
      </c>
      <c r="CE76" s="35">
        <v>0</v>
      </c>
      <c r="CF76" s="35">
        <v>0</v>
      </c>
      <c r="CG76" s="35">
        <v>0</v>
      </c>
      <c r="CH76" s="35">
        <v>0</v>
      </c>
      <c r="CI76" s="35">
        <v>0</v>
      </c>
      <c r="CJ76" s="35">
        <v>0</v>
      </c>
      <c r="CK76" s="35">
        <v>0</v>
      </c>
      <c r="CL76" s="35">
        <v>0</v>
      </c>
      <c r="CM76" s="35">
        <v>0</v>
      </c>
      <c r="CN76" s="35">
        <v>0</v>
      </c>
      <c r="CO76" s="35" t="s">
        <v>193</v>
      </c>
      <c r="CP76" s="35" t="s">
        <v>193</v>
      </c>
      <c r="CQ76" s="35">
        <v>0</v>
      </c>
      <c r="CR76" s="35">
        <v>0</v>
      </c>
      <c r="CS76" s="35">
        <v>0</v>
      </c>
      <c r="CT76" s="35">
        <v>0</v>
      </c>
      <c r="CU76" s="35">
        <v>0</v>
      </c>
      <c r="CV76" s="35">
        <v>0</v>
      </c>
      <c r="CW76" s="35">
        <v>0</v>
      </c>
      <c r="CX76" s="35">
        <v>0</v>
      </c>
      <c r="CY76" s="35">
        <v>0</v>
      </c>
      <c r="CZ76" s="35">
        <v>0</v>
      </c>
      <c r="DA76" s="35">
        <v>0</v>
      </c>
      <c r="DB76" s="35">
        <v>0</v>
      </c>
      <c r="DC76" s="35">
        <v>0</v>
      </c>
      <c r="DD76" s="35">
        <v>0</v>
      </c>
      <c r="DE76" s="35">
        <v>0</v>
      </c>
      <c r="DF76" s="35">
        <v>0</v>
      </c>
    </row>
    <row r="77" spans="1:110" ht="93.75">
      <c r="A77" s="21"/>
      <c r="B77" s="33" t="s">
        <v>225</v>
      </c>
      <c r="C77" s="34" t="s">
        <v>226</v>
      </c>
      <c r="D77" s="35" t="s">
        <v>174</v>
      </c>
      <c r="E77" s="35">
        <f t="shared" ref="E77:AJ77" si="31">SUM(E78:E81)</f>
        <v>0</v>
      </c>
      <c r="F77" s="35">
        <f t="shared" si="31"/>
        <v>0</v>
      </c>
      <c r="G77" s="35">
        <f t="shared" si="31"/>
        <v>0</v>
      </c>
      <c r="H77" s="35">
        <f t="shared" si="31"/>
        <v>0</v>
      </c>
      <c r="I77" s="35">
        <f t="shared" si="31"/>
        <v>0</v>
      </c>
      <c r="J77" s="35">
        <f t="shared" si="31"/>
        <v>0</v>
      </c>
      <c r="K77" s="35">
        <f t="shared" si="31"/>
        <v>0</v>
      </c>
      <c r="L77" s="35">
        <f t="shared" si="31"/>
        <v>0</v>
      </c>
      <c r="M77" s="35">
        <f t="shared" si="31"/>
        <v>0</v>
      </c>
      <c r="N77" s="35">
        <f t="shared" si="31"/>
        <v>0</v>
      </c>
      <c r="O77" s="35">
        <f t="shared" si="31"/>
        <v>0</v>
      </c>
      <c r="P77" s="35">
        <f t="shared" si="31"/>
        <v>0</v>
      </c>
      <c r="Q77" s="35">
        <f t="shared" si="31"/>
        <v>30</v>
      </c>
      <c r="R77" s="35">
        <f t="shared" si="31"/>
        <v>0</v>
      </c>
      <c r="S77" s="35">
        <f t="shared" si="31"/>
        <v>0</v>
      </c>
      <c r="T77" s="35">
        <f t="shared" si="31"/>
        <v>0</v>
      </c>
      <c r="U77" s="35">
        <f t="shared" si="31"/>
        <v>0</v>
      </c>
      <c r="V77" s="35">
        <f t="shared" si="31"/>
        <v>0</v>
      </c>
      <c r="W77" s="35">
        <f t="shared" si="31"/>
        <v>0</v>
      </c>
      <c r="X77" s="35">
        <f t="shared" si="31"/>
        <v>0</v>
      </c>
      <c r="Y77" s="35">
        <f t="shared" si="31"/>
        <v>0</v>
      </c>
      <c r="Z77" s="35">
        <f t="shared" si="31"/>
        <v>0</v>
      </c>
      <c r="AA77" s="35">
        <f t="shared" si="31"/>
        <v>0</v>
      </c>
      <c r="AB77" s="35">
        <f t="shared" si="31"/>
        <v>0</v>
      </c>
      <c r="AC77" s="35">
        <f t="shared" si="31"/>
        <v>0</v>
      </c>
      <c r="AD77" s="35">
        <f t="shared" si="31"/>
        <v>0</v>
      </c>
      <c r="AE77" s="35">
        <f t="shared" si="31"/>
        <v>0</v>
      </c>
      <c r="AF77" s="35">
        <f t="shared" si="31"/>
        <v>0</v>
      </c>
      <c r="AG77" s="35">
        <f t="shared" si="31"/>
        <v>0</v>
      </c>
      <c r="AH77" s="35">
        <f t="shared" si="31"/>
        <v>0</v>
      </c>
      <c r="AI77" s="35">
        <f t="shared" si="31"/>
        <v>0</v>
      </c>
      <c r="AJ77" s="35">
        <f t="shared" si="31"/>
        <v>0</v>
      </c>
      <c r="AK77" s="35">
        <f t="shared" ref="AK77:BP77" si="32">SUM(AK78:AK81)</f>
        <v>1.675</v>
      </c>
      <c r="AL77" s="35">
        <f t="shared" si="32"/>
        <v>0</v>
      </c>
      <c r="AM77" s="35">
        <f t="shared" si="32"/>
        <v>0</v>
      </c>
      <c r="AN77" s="35">
        <f t="shared" si="32"/>
        <v>0</v>
      </c>
      <c r="AO77" s="35">
        <f t="shared" si="32"/>
        <v>0</v>
      </c>
      <c r="AP77" s="35">
        <f t="shared" si="32"/>
        <v>0</v>
      </c>
      <c r="AQ77" s="35">
        <f t="shared" si="32"/>
        <v>0</v>
      </c>
      <c r="AR77" s="35">
        <f t="shared" si="32"/>
        <v>0</v>
      </c>
      <c r="AS77" s="35">
        <f t="shared" si="32"/>
        <v>0</v>
      </c>
      <c r="AT77" s="35">
        <f t="shared" si="32"/>
        <v>0</v>
      </c>
      <c r="AU77" s="35">
        <f t="shared" si="32"/>
        <v>0</v>
      </c>
      <c r="AV77" s="35">
        <f t="shared" si="32"/>
        <v>0</v>
      </c>
      <c r="AW77" s="35">
        <f t="shared" si="32"/>
        <v>82</v>
      </c>
      <c r="AX77" s="35">
        <f t="shared" si="32"/>
        <v>0</v>
      </c>
      <c r="AY77" s="35">
        <f t="shared" si="32"/>
        <v>0</v>
      </c>
      <c r="AZ77" s="35">
        <f t="shared" si="32"/>
        <v>0</v>
      </c>
      <c r="BA77" s="35">
        <f t="shared" si="32"/>
        <v>0</v>
      </c>
      <c r="BB77" s="35">
        <f t="shared" si="32"/>
        <v>0</v>
      </c>
      <c r="BC77" s="35">
        <f t="shared" si="32"/>
        <v>0</v>
      </c>
      <c r="BD77" s="35">
        <f t="shared" si="32"/>
        <v>0</v>
      </c>
      <c r="BE77" s="35">
        <f t="shared" si="32"/>
        <v>0</v>
      </c>
      <c r="BF77" s="35">
        <f t="shared" si="32"/>
        <v>0</v>
      </c>
      <c r="BG77" s="35">
        <f t="shared" si="32"/>
        <v>0</v>
      </c>
      <c r="BH77" s="35">
        <f t="shared" si="32"/>
        <v>0</v>
      </c>
      <c r="BI77" s="35">
        <f t="shared" si="32"/>
        <v>0</v>
      </c>
      <c r="BJ77" s="35">
        <f t="shared" si="32"/>
        <v>0</v>
      </c>
      <c r="BK77" s="35">
        <f t="shared" si="32"/>
        <v>0</v>
      </c>
      <c r="BL77" s="35">
        <f t="shared" si="32"/>
        <v>0</v>
      </c>
      <c r="BM77" s="35">
        <f t="shared" si="32"/>
        <v>0</v>
      </c>
      <c r="BN77" s="35">
        <f t="shared" si="32"/>
        <v>0</v>
      </c>
      <c r="BO77" s="35">
        <f t="shared" si="32"/>
        <v>0</v>
      </c>
      <c r="BP77" s="35">
        <f t="shared" si="32"/>
        <v>0</v>
      </c>
      <c r="BQ77" s="35">
        <f t="shared" ref="BQ77:CV77" si="33">SUM(BQ78:BQ81)</f>
        <v>0</v>
      </c>
      <c r="BR77" s="35">
        <f t="shared" si="33"/>
        <v>0</v>
      </c>
      <c r="BS77" s="35">
        <f t="shared" si="33"/>
        <v>0</v>
      </c>
      <c r="BT77" s="35">
        <f t="shared" si="33"/>
        <v>0</v>
      </c>
      <c r="BU77" s="35">
        <f t="shared" si="33"/>
        <v>0</v>
      </c>
      <c r="BV77" s="35">
        <f t="shared" si="33"/>
        <v>0</v>
      </c>
      <c r="BW77" s="35">
        <f t="shared" si="33"/>
        <v>0</v>
      </c>
      <c r="BX77" s="35">
        <f t="shared" si="33"/>
        <v>0</v>
      </c>
      <c r="BY77" s="35">
        <f t="shared" si="33"/>
        <v>0</v>
      </c>
      <c r="BZ77" s="35">
        <f t="shared" si="33"/>
        <v>0</v>
      </c>
      <c r="CA77" s="35">
        <f t="shared" si="33"/>
        <v>0</v>
      </c>
      <c r="CB77" s="35">
        <f t="shared" si="33"/>
        <v>0</v>
      </c>
      <c r="CC77" s="35">
        <f t="shared" si="33"/>
        <v>0</v>
      </c>
      <c r="CD77" s="35">
        <f t="shared" si="33"/>
        <v>0</v>
      </c>
      <c r="CE77" s="35">
        <f t="shared" si="33"/>
        <v>0</v>
      </c>
      <c r="CF77" s="35">
        <f t="shared" si="33"/>
        <v>0</v>
      </c>
      <c r="CG77" s="35">
        <f t="shared" si="33"/>
        <v>0</v>
      </c>
      <c r="CH77" s="35">
        <f t="shared" si="33"/>
        <v>0</v>
      </c>
      <c r="CI77" s="35">
        <f t="shared" si="33"/>
        <v>0</v>
      </c>
      <c r="CJ77" s="35">
        <f t="shared" si="33"/>
        <v>0</v>
      </c>
      <c r="CK77" s="35">
        <f t="shared" si="33"/>
        <v>0</v>
      </c>
      <c r="CL77" s="35">
        <f t="shared" si="33"/>
        <v>0</v>
      </c>
      <c r="CM77" s="35">
        <f t="shared" si="33"/>
        <v>0</v>
      </c>
      <c r="CN77" s="35">
        <f t="shared" si="33"/>
        <v>0</v>
      </c>
      <c r="CO77" s="35">
        <f t="shared" si="33"/>
        <v>0</v>
      </c>
      <c r="CP77" s="35">
        <f t="shared" si="33"/>
        <v>0</v>
      </c>
      <c r="CQ77" s="35">
        <f t="shared" si="33"/>
        <v>0</v>
      </c>
      <c r="CR77" s="35">
        <f t="shared" si="33"/>
        <v>0</v>
      </c>
      <c r="CS77" s="35">
        <f t="shared" si="33"/>
        <v>0</v>
      </c>
      <c r="CT77" s="35">
        <f t="shared" si="33"/>
        <v>0</v>
      </c>
      <c r="CU77" s="35">
        <f t="shared" si="33"/>
        <v>0</v>
      </c>
      <c r="CV77" s="35">
        <f t="shared" si="33"/>
        <v>0</v>
      </c>
      <c r="CW77" s="35">
        <f t="shared" ref="CW77:DF77" si="34">SUM(CW78:CW81)</f>
        <v>0</v>
      </c>
      <c r="CX77" s="35">
        <f t="shared" si="34"/>
        <v>0</v>
      </c>
      <c r="CY77" s="35">
        <f t="shared" si="34"/>
        <v>0</v>
      </c>
      <c r="CZ77" s="35">
        <f t="shared" si="34"/>
        <v>0</v>
      </c>
      <c r="DA77" s="35">
        <f t="shared" si="34"/>
        <v>0</v>
      </c>
      <c r="DB77" s="35">
        <f t="shared" si="34"/>
        <v>0</v>
      </c>
      <c r="DC77" s="35">
        <f t="shared" si="34"/>
        <v>0</v>
      </c>
      <c r="DD77" s="35">
        <f t="shared" si="34"/>
        <v>0</v>
      </c>
      <c r="DE77" s="35">
        <f t="shared" si="34"/>
        <v>0</v>
      </c>
      <c r="DF77" s="35">
        <f t="shared" si="34"/>
        <v>0</v>
      </c>
    </row>
    <row r="78" spans="1:110" ht="54.2" customHeight="1">
      <c r="A78" s="25" t="s">
        <v>175</v>
      </c>
      <c r="B78" s="33" t="s">
        <v>225</v>
      </c>
      <c r="C78" s="44" t="s">
        <v>227</v>
      </c>
      <c r="D78" s="43" t="s">
        <v>228</v>
      </c>
      <c r="E78" s="35">
        <v>0</v>
      </c>
      <c r="F78" s="35">
        <v>0</v>
      </c>
      <c r="G78" s="35">
        <v>0</v>
      </c>
      <c r="H78" s="35">
        <v>0</v>
      </c>
      <c r="I78" s="35">
        <v>0</v>
      </c>
      <c r="J78" s="35">
        <v>0</v>
      </c>
      <c r="K78" s="35">
        <v>0</v>
      </c>
      <c r="L78" s="35">
        <v>0</v>
      </c>
      <c r="M78" s="35">
        <v>0</v>
      </c>
      <c r="N78" s="35">
        <v>0</v>
      </c>
      <c r="O78" s="35">
        <v>0</v>
      </c>
      <c r="P78" s="35">
        <v>0</v>
      </c>
      <c r="Q78" s="35">
        <f>'12'!V38-'12'!U38</f>
        <v>18</v>
      </c>
      <c r="R78" s="35">
        <v>0</v>
      </c>
      <c r="S78" s="35">
        <v>0</v>
      </c>
      <c r="T78" s="35">
        <v>0</v>
      </c>
      <c r="U78" s="35">
        <v>0</v>
      </c>
      <c r="V78" s="35">
        <v>0</v>
      </c>
      <c r="W78" s="35">
        <v>0</v>
      </c>
      <c r="X78" s="35">
        <v>0</v>
      </c>
      <c r="Y78" s="35">
        <v>0</v>
      </c>
      <c r="Z78" s="35">
        <v>0</v>
      </c>
      <c r="AA78" s="35">
        <v>0</v>
      </c>
      <c r="AB78" s="35">
        <v>0</v>
      </c>
      <c r="AC78" s="35">
        <v>0</v>
      </c>
      <c r="AD78" s="35">
        <v>0</v>
      </c>
      <c r="AE78" s="35">
        <v>0</v>
      </c>
      <c r="AF78" s="35">
        <v>0</v>
      </c>
      <c r="AG78" s="35">
        <v>0</v>
      </c>
      <c r="AH78" s="35">
        <v>0</v>
      </c>
      <c r="AI78" s="35">
        <v>0</v>
      </c>
      <c r="AJ78" s="35">
        <v>0</v>
      </c>
      <c r="AK78" s="35">
        <f>'12'!T38</f>
        <v>1.675</v>
      </c>
      <c r="AL78" s="35">
        <v>0</v>
      </c>
      <c r="AM78" s="35">
        <v>0</v>
      </c>
      <c r="AN78" s="35">
        <v>0</v>
      </c>
      <c r="AO78" s="35">
        <v>0</v>
      </c>
      <c r="AP78" s="35">
        <v>0</v>
      </c>
      <c r="AQ78" s="35">
        <v>0</v>
      </c>
      <c r="AR78" s="35">
        <v>0</v>
      </c>
      <c r="AS78" s="35">
        <v>0</v>
      </c>
      <c r="AT78" s="35">
        <v>0</v>
      </c>
      <c r="AU78" s="35">
        <v>0</v>
      </c>
      <c r="AV78" s="35">
        <v>0</v>
      </c>
      <c r="AW78" s="35">
        <f>'12'!V38</f>
        <v>50</v>
      </c>
      <c r="AX78" s="35">
        <v>0</v>
      </c>
      <c r="AY78" s="35">
        <v>0</v>
      </c>
      <c r="AZ78" s="35">
        <v>0</v>
      </c>
      <c r="BA78" s="35">
        <v>0</v>
      </c>
      <c r="BB78" s="35">
        <v>0</v>
      </c>
      <c r="BC78" s="35">
        <v>0</v>
      </c>
      <c r="BD78" s="35">
        <v>0</v>
      </c>
      <c r="BE78" s="35">
        <v>0</v>
      </c>
      <c r="BF78" s="35">
        <v>0</v>
      </c>
      <c r="BG78" s="35">
        <v>0</v>
      </c>
      <c r="BH78" s="35">
        <v>0</v>
      </c>
      <c r="BI78" s="35">
        <v>0</v>
      </c>
      <c r="BJ78" s="35">
        <v>0</v>
      </c>
      <c r="BK78" s="35">
        <v>0</v>
      </c>
      <c r="BL78" s="35">
        <v>0</v>
      </c>
      <c r="BM78" s="35">
        <v>0</v>
      </c>
      <c r="BN78" s="35">
        <v>0</v>
      </c>
      <c r="BO78" s="35">
        <v>0</v>
      </c>
      <c r="BP78" s="35">
        <v>0</v>
      </c>
      <c r="BQ78" s="35">
        <v>0</v>
      </c>
      <c r="BR78" s="35">
        <v>0</v>
      </c>
      <c r="BS78" s="35">
        <v>0</v>
      </c>
      <c r="BT78" s="35">
        <v>0</v>
      </c>
      <c r="BU78" s="35">
        <v>0</v>
      </c>
      <c r="BV78" s="35">
        <v>0</v>
      </c>
      <c r="BW78" s="35">
        <v>0</v>
      </c>
      <c r="BX78" s="35">
        <v>0</v>
      </c>
      <c r="BY78" s="35">
        <v>0</v>
      </c>
      <c r="BZ78" s="35">
        <v>0</v>
      </c>
      <c r="CA78" s="35">
        <v>0</v>
      </c>
      <c r="CB78" s="35">
        <v>0</v>
      </c>
      <c r="CC78" s="35">
        <v>0</v>
      </c>
      <c r="CD78" s="35">
        <v>0</v>
      </c>
      <c r="CE78" s="35">
        <v>0</v>
      </c>
      <c r="CF78" s="35">
        <v>0</v>
      </c>
      <c r="CG78" s="35">
        <v>0</v>
      </c>
      <c r="CH78" s="35">
        <v>0</v>
      </c>
      <c r="CI78" s="35">
        <v>0</v>
      </c>
      <c r="CJ78" s="35">
        <v>0</v>
      </c>
      <c r="CK78" s="35">
        <v>0</v>
      </c>
      <c r="CL78" s="35">
        <v>0</v>
      </c>
      <c r="CM78" s="35">
        <v>0</v>
      </c>
      <c r="CN78" s="35">
        <v>0</v>
      </c>
      <c r="CO78" s="35" t="s">
        <v>193</v>
      </c>
      <c r="CP78" s="35" t="s">
        <v>193</v>
      </c>
      <c r="CQ78" s="35">
        <v>0</v>
      </c>
      <c r="CR78" s="35">
        <v>0</v>
      </c>
      <c r="CS78" s="35">
        <v>0</v>
      </c>
      <c r="CT78" s="35">
        <v>0</v>
      </c>
      <c r="CU78" s="35">
        <v>0</v>
      </c>
      <c r="CV78" s="35">
        <v>0</v>
      </c>
      <c r="CW78" s="35">
        <v>0</v>
      </c>
      <c r="CX78" s="35">
        <v>0</v>
      </c>
      <c r="CY78" s="35">
        <v>0</v>
      </c>
      <c r="CZ78" s="35">
        <v>0</v>
      </c>
      <c r="DA78" s="35">
        <v>0</v>
      </c>
      <c r="DB78" s="35">
        <v>0</v>
      </c>
      <c r="DC78" s="35">
        <v>0</v>
      </c>
      <c r="DD78" s="35">
        <v>0</v>
      </c>
      <c r="DE78" s="35">
        <v>0</v>
      </c>
      <c r="DF78" s="35">
        <v>0</v>
      </c>
    </row>
    <row r="79" spans="1:110" ht="62.45" customHeight="1">
      <c r="A79" s="25" t="s">
        <v>175</v>
      </c>
      <c r="B79" s="33" t="s">
        <v>225</v>
      </c>
      <c r="C79" s="44" t="s">
        <v>229</v>
      </c>
      <c r="D79" s="43" t="s">
        <v>230</v>
      </c>
      <c r="E79" s="35">
        <v>0</v>
      </c>
      <c r="F79" s="35">
        <v>0</v>
      </c>
      <c r="G79" s="35">
        <v>0</v>
      </c>
      <c r="H79" s="35">
        <v>0</v>
      </c>
      <c r="I79" s="35">
        <v>0</v>
      </c>
      <c r="J79" s="35">
        <v>0</v>
      </c>
      <c r="K79" s="35">
        <v>0</v>
      </c>
      <c r="L79" s="35">
        <v>0</v>
      </c>
      <c r="M79" s="35">
        <v>0</v>
      </c>
      <c r="N79" s="35">
        <v>0</v>
      </c>
      <c r="O79" s="35">
        <v>0</v>
      </c>
      <c r="P79" s="35">
        <v>0</v>
      </c>
      <c r="Q79" s="35">
        <f>'12'!V39-'12'!U39</f>
        <v>12</v>
      </c>
      <c r="R79" s="35">
        <v>0</v>
      </c>
      <c r="S79" s="35">
        <v>0</v>
      </c>
      <c r="T79" s="35">
        <v>0</v>
      </c>
      <c r="U79" s="35">
        <v>0</v>
      </c>
      <c r="V79" s="35">
        <v>0</v>
      </c>
      <c r="W79" s="35">
        <v>0</v>
      </c>
      <c r="X79" s="35">
        <v>0</v>
      </c>
      <c r="Y79" s="35">
        <v>0</v>
      </c>
      <c r="Z79" s="35">
        <v>0</v>
      </c>
      <c r="AA79" s="35">
        <v>0</v>
      </c>
      <c r="AB79" s="35">
        <v>0</v>
      </c>
      <c r="AC79" s="35">
        <v>0</v>
      </c>
      <c r="AD79" s="35">
        <v>0</v>
      </c>
      <c r="AE79" s="35">
        <v>0</v>
      </c>
      <c r="AF79" s="35">
        <v>0</v>
      </c>
      <c r="AG79" s="35">
        <v>0</v>
      </c>
      <c r="AH79" s="35">
        <v>0</v>
      </c>
      <c r="AI79" s="35">
        <v>0</v>
      </c>
      <c r="AJ79" s="35">
        <v>0</v>
      </c>
      <c r="AK79" s="35">
        <v>0</v>
      </c>
      <c r="AL79" s="35">
        <v>0</v>
      </c>
      <c r="AM79" s="35">
        <v>0</v>
      </c>
      <c r="AN79" s="35">
        <v>0</v>
      </c>
      <c r="AO79" s="35">
        <v>0</v>
      </c>
      <c r="AP79" s="35">
        <v>0</v>
      </c>
      <c r="AQ79" s="35">
        <v>0</v>
      </c>
      <c r="AR79" s="35">
        <v>0</v>
      </c>
      <c r="AS79" s="35">
        <v>0</v>
      </c>
      <c r="AT79" s="35">
        <v>0</v>
      </c>
      <c r="AU79" s="35">
        <v>0</v>
      </c>
      <c r="AV79" s="35">
        <v>0</v>
      </c>
      <c r="AW79" s="35">
        <f>'12'!V39</f>
        <v>32</v>
      </c>
      <c r="AX79" s="35">
        <v>0</v>
      </c>
      <c r="AY79" s="35">
        <v>0</v>
      </c>
      <c r="AZ79" s="35">
        <v>0</v>
      </c>
      <c r="BA79" s="35">
        <v>0</v>
      </c>
      <c r="BB79" s="35">
        <v>0</v>
      </c>
      <c r="BC79" s="35">
        <v>0</v>
      </c>
      <c r="BD79" s="35">
        <v>0</v>
      </c>
      <c r="BE79" s="35">
        <v>0</v>
      </c>
      <c r="BF79" s="35">
        <v>0</v>
      </c>
      <c r="BG79" s="35">
        <v>0</v>
      </c>
      <c r="BH79" s="35">
        <v>0</v>
      </c>
      <c r="BI79" s="35">
        <v>0</v>
      </c>
      <c r="BJ79" s="35">
        <v>0</v>
      </c>
      <c r="BK79" s="35">
        <v>0</v>
      </c>
      <c r="BL79" s="35">
        <v>0</v>
      </c>
      <c r="BM79" s="35">
        <v>0</v>
      </c>
      <c r="BN79" s="35">
        <v>0</v>
      </c>
      <c r="BO79" s="35">
        <v>0</v>
      </c>
      <c r="BP79" s="35">
        <v>0</v>
      </c>
      <c r="BQ79" s="35">
        <v>0</v>
      </c>
      <c r="BR79" s="35">
        <v>0</v>
      </c>
      <c r="BS79" s="35">
        <v>0</v>
      </c>
      <c r="BT79" s="35">
        <v>0</v>
      </c>
      <c r="BU79" s="35">
        <v>0</v>
      </c>
      <c r="BV79" s="35">
        <v>0</v>
      </c>
      <c r="BW79" s="35">
        <v>0</v>
      </c>
      <c r="BX79" s="35">
        <v>0</v>
      </c>
      <c r="BY79" s="35">
        <v>0</v>
      </c>
      <c r="BZ79" s="35">
        <v>0</v>
      </c>
      <c r="CA79" s="35">
        <v>0</v>
      </c>
      <c r="CB79" s="35">
        <v>0</v>
      </c>
      <c r="CC79" s="35">
        <v>0</v>
      </c>
      <c r="CD79" s="35">
        <v>0</v>
      </c>
      <c r="CE79" s="35">
        <v>0</v>
      </c>
      <c r="CF79" s="35">
        <v>0</v>
      </c>
      <c r="CG79" s="35">
        <v>0</v>
      </c>
      <c r="CH79" s="35">
        <v>0</v>
      </c>
      <c r="CI79" s="35">
        <v>0</v>
      </c>
      <c r="CJ79" s="35">
        <v>0</v>
      </c>
      <c r="CK79" s="35">
        <v>0</v>
      </c>
      <c r="CL79" s="35">
        <v>0</v>
      </c>
      <c r="CM79" s="35">
        <v>0</v>
      </c>
      <c r="CN79" s="35">
        <v>0</v>
      </c>
      <c r="CO79" s="35" t="s">
        <v>193</v>
      </c>
      <c r="CP79" s="35" t="s">
        <v>193</v>
      </c>
      <c r="CQ79" s="35">
        <v>0</v>
      </c>
      <c r="CR79" s="35">
        <v>0</v>
      </c>
      <c r="CS79" s="35">
        <v>0</v>
      </c>
      <c r="CT79" s="35">
        <v>0</v>
      </c>
      <c r="CU79" s="35">
        <v>0</v>
      </c>
      <c r="CV79" s="35">
        <v>0</v>
      </c>
      <c r="CW79" s="35">
        <v>0</v>
      </c>
      <c r="CX79" s="35">
        <v>0</v>
      </c>
      <c r="CY79" s="35">
        <v>0</v>
      </c>
      <c r="CZ79" s="35">
        <v>0</v>
      </c>
      <c r="DA79" s="35">
        <v>0</v>
      </c>
      <c r="DB79" s="35">
        <v>0</v>
      </c>
      <c r="DC79" s="35">
        <v>0</v>
      </c>
      <c r="DD79" s="35">
        <v>0</v>
      </c>
      <c r="DE79" s="35">
        <v>0</v>
      </c>
      <c r="DF79" s="35">
        <v>0</v>
      </c>
    </row>
    <row r="80" spans="1:110" ht="26.45" hidden="1" customHeight="1">
      <c r="A80" s="25" t="s">
        <v>175</v>
      </c>
      <c r="B80" s="33" t="s">
        <v>225</v>
      </c>
      <c r="C80" s="45">
        <v>0</v>
      </c>
      <c r="D80" s="43">
        <v>0</v>
      </c>
      <c r="E80" s="35">
        <v>0</v>
      </c>
      <c r="F80" s="35">
        <v>0</v>
      </c>
      <c r="G80" s="35">
        <v>0</v>
      </c>
      <c r="H80" s="35">
        <v>0</v>
      </c>
      <c r="I80" s="35">
        <v>0</v>
      </c>
      <c r="J80" s="35">
        <v>0</v>
      </c>
      <c r="K80" s="35">
        <v>0</v>
      </c>
      <c r="L80" s="35">
        <v>0</v>
      </c>
      <c r="M80" s="35">
        <v>0</v>
      </c>
      <c r="N80" s="35">
        <v>0</v>
      </c>
      <c r="O80" s="35">
        <v>0</v>
      </c>
      <c r="P80" s="35">
        <v>0</v>
      </c>
      <c r="Q80" s="35">
        <f>'12'!V40-'12'!U40</f>
        <v>0</v>
      </c>
      <c r="R80" s="35">
        <v>0</v>
      </c>
      <c r="S80" s="35">
        <v>0</v>
      </c>
      <c r="T80" s="35">
        <v>0</v>
      </c>
      <c r="U80" s="35">
        <v>0</v>
      </c>
      <c r="V80" s="35">
        <v>0</v>
      </c>
      <c r="W80" s="35">
        <v>0</v>
      </c>
      <c r="X80" s="35">
        <v>0</v>
      </c>
      <c r="Y80" s="35">
        <v>0</v>
      </c>
      <c r="Z80" s="35">
        <v>0</v>
      </c>
      <c r="AA80" s="35">
        <v>0</v>
      </c>
      <c r="AB80" s="35">
        <v>0</v>
      </c>
      <c r="AC80" s="35">
        <v>0</v>
      </c>
      <c r="AD80" s="35">
        <v>0</v>
      </c>
      <c r="AE80" s="35">
        <v>0</v>
      </c>
      <c r="AF80" s="35">
        <v>0</v>
      </c>
      <c r="AG80" s="35">
        <v>0</v>
      </c>
      <c r="AH80" s="35">
        <v>0</v>
      </c>
      <c r="AI80" s="35">
        <v>0</v>
      </c>
      <c r="AJ80" s="35">
        <v>0</v>
      </c>
      <c r="AK80" s="35">
        <v>0</v>
      </c>
      <c r="AL80" s="35">
        <v>0</v>
      </c>
      <c r="AM80" s="35">
        <v>0</v>
      </c>
      <c r="AN80" s="35">
        <v>0</v>
      </c>
      <c r="AO80" s="35">
        <v>0</v>
      </c>
      <c r="AP80" s="35">
        <v>0</v>
      </c>
      <c r="AQ80" s="35">
        <v>0</v>
      </c>
      <c r="AR80" s="35">
        <v>0</v>
      </c>
      <c r="AS80" s="35">
        <v>0</v>
      </c>
      <c r="AT80" s="35">
        <v>0</v>
      </c>
      <c r="AU80" s="35">
        <v>0</v>
      </c>
      <c r="AV80" s="35">
        <v>0</v>
      </c>
      <c r="AW80" s="35">
        <f>'12'!V40</f>
        <v>0</v>
      </c>
      <c r="AX80" s="35">
        <v>0</v>
      </c>
      <c r="AY80" s="35">
        <v>0</v>
      </c>
      <c r="AZ80" s="35">
        <v>0</v>
      </c>
      <c r="BA80" s="35">
        <v>0</v>
      </c>
      <c r="BB80" s="35">
        <v>0</v>
      </c>
      <c r="BC80" s="35">
        <v>0</v>
      </c>
      <c r="BD80" s="35">
        <v>0</v>
      </c>
      <c r="BE80" s="35">
        <v>0</v>
      </c>
      <c r="BF80" s="35">
        <v>0</v>
      </c>
      <c r="BG80" s="35">
        <v>0</v>
      </c>
      <c r="BH80" s="35">
        <v>0</v>
      </c>
      <c r="BI80" s="35">
        <v>0</v>
      </c>
      <c r="BJ80" s="35">
        <v>0</v>
      </c>
      <c r="BK80" s="35">
        <v>0</v>
      </c>
      <c r="BL80" s="35">
        <v>0</v>
      </c>
      <c r="BM80" s="35">
        <v>0</v>
      </c>
      <c r="BN80" s="35">
        <v>0</v>
      </c>
      <c r="BO80" s="35">
        <v>0</v>
      </c>
      <c r="BP80" s="35">
        <v>0</v>
      </c>
      <c r="BQ80" s="35">
        <v>0</v>
      </c>
      <c r="BR80" s="35">
        <v>0</v>
      </c>
      <c r="BS80" s="35">
        <v>0</v>
      </c>
      <c r="BT80" s="35">
        <v>0</v>
      </c>
      <c r="BU80" s="35">
        <v>0</v>
      </c>
      <c r="BV80" s="35">
        <v>0</v>
      </c>
      <c r="BW80" s="35">
        <v>0</v>
      </c>
      <c r="BX80" s="35">
        <v>0</v>
      </c>
      <c r="BY80" s="35">
        <v>0</v>
      </c>
      <c r="BZ80" s="35">
        <v>0</v>
      </c>
      <c r="CA80" s="35">
        <v>0</v>
      </c>
      <c r="CB80" s="35">
        <v>0</v>
      </c>
      <c r="CC80" s="35">
        <v>0</v>
      </c>
      <c r="CD80" s="35">
        <v>0</v>
      </c>
      <c r="CE80" s="35">
        <v>0</v>
      </c>
      <c r="CF80" s="35">
        <v>0</v>
      </c>
      <c r="CG80" s="35">
        <v>0</v>
      </c>
      <c r="CH80" s="35">
        <v>0</v>
      </c>
      <c r="CI80" s="35">
        <v>0</v>
      </c>
      <c r="CJ80" s="35">
        <v>0</v>
      </c>
      <c r="CK80" s="35">
        <v>0</v>
      </c>
      <c r="CL80" s="35">
        <v>0</v>
      </c>
      <c r="CM80" s="35">
        <v>0</v>
      </c>
      <c r="CN80" s="35">
        <v>0</v>
      </c>
      <c r="CO80" s="35" t="s">
        <v>193</v>
      </c>
      <c r="CP80" s="35" t="s">
        <v>193</v>
      </c>
      <c r="CQ80" s="35">
        <v>0</v>
      </c>
      <c r="CR80" s="35">
        <v>0</v>
      </c>
      <c r="CS80" s="35">
        <v>0</v>
      </c>
      <c r="CT80" s="35">
        <v>0</v>
      </c>
      <c r="CU80" s="35">
        <v>0</v>
      </c>
      <c r="CV80" s="35">
        <v>0</v>
      </c>
      <c r="CW80" s="35">
        <v>0</v>
      </c>
      <c r="CX80" s="35">
        <v>0</v>
      </c>
      <c r="CY80" s="35">
        <v>0</v>
      </c>
      <c r="CZ80" s="35">
        <v>0</v>
      </c>
      <c r="DA80" s="35">
        <v>0</v>
      </c>
      <c r="DB80" s="35">
        <v>0</v>
      </c>
      <c r="DC80" s="35">
        <v>0</v>
      </c>
      <c r="DD80" s="35">
        <v>0</v>
      </c>
      <c r="DE80" s="35">
        <v>0</v>
      </c>
      <c r="DF80" s="35">
        <v>0</v>
      </c>
    </row>
    <row r="81" spans="1:110" ht="18.75" hidden="1">
      <c r="A81" s="25" t="s">
        <v>175</v>
      </c>
      <c r="B81" s="33" t="s">
        <v>225</v>
      </c>
      <c r="C81" s="45">
        <v>0</v>
      </c>
      <c r="D81" s="43">
        <v>0</v>
      </c>
      <c r="E81" s="35">
        <v>0</v>
      </c>
      <c r="F81" s="35">
        <v>0</v>
      </c>
      <c r="G81" s="35">
        <v>0</v>
      </c>
      <c r="H81" s="35">
        <v>0</v>
      </c>
      <c r="I81" s="35">
        <v>0</v>
      </c>
      <c r="J81" s="35">
        <v>0</v>
      </c>
      <c r="K81" s="35">
        <v>0</v>
      </c>
      <c r="L81" s="35">
        <v>0</v>
      </c>
      <c r="M81" s="35">
        <v>0</v>
      </c>
      <c r="N81" s="35">
        <v>0</v>
      </c>
      <c r="O81" s="35">
        <f>'12'!V41-'12'!U41</f>
        <v>0</v>
      </c>
      <c r="P81" s="35">
        <v>0</v>
      </c>
      <c r="Q81" s="35">
        <v>0</v>
      </c>
      <c r="R81" s="35">
        <v>0</v>
      </c>
      <c r="S81" s="35">
        <v>0</v>
      </c>
      <c r="T81" s="35">
        <v>0</v>
      </c>
      <c r="U81" s="35">
        <v>0</v>
      </c>
      <c r="V81" s="35">
        <v>0</v>
      </c>
      <c r="W81" s="35">
        <v>0</v>
      </c>
      <c r="X81" s="35">
        <v>0</v>
      </c>
      <c r="Y81" s="35">
        <v>0</v>
      </c>
      <c r="Z81" s="35">
        <v>0</v>
      </c>
      <c r="AA81" s="35">
        <v>0</v>
      </c>
      <c r="AB81" s="35">
        <v>0</v>
      </c>
      <c r="AC81" s="35">
        <v>0</v>
      </c>
      <c r="AD81" s="35">
        <v>0</v>
      </c>
      <c r="AE81" s="35">
        <v>0</v>
      </c>
      <c r="AF81" s="35">
        <v>0</v>
      </c>
      <c r="AG81" s="35">
        <v>0</v>
      </c>
      <c r="AH81" s="35">
        <v>0</v>
      </c>
      <c r="AI81" s="35">
        <v>0</v>
      </c>
      <c r="AJ81" s="35">
        <v>0</v>
      </c>
      <c r="AK81" s="35">
        <v>0</v>
      </c>
      <c r="AL81" s="35">
        <v>0</v>
      </c>
      <c r="AM81" s="35">
        <v>0</v>
      </c>
      <c r="AN81" s="35">
        <v>0</v>
      </c>
      <c r="AO81" s="35">
        <v>0</v>
      </c>
      <c r="AP81" s="35">
        <v>0</v>
      </c>
      <c r="AQ81" s="35">
        <v>0</v>
      </c>
      <c r="AR81" s="35">
        <v>0</v>
      </c>
      <c r="AS81" s="35">
        <v>0</v>
      </c>
      <c r="AT81" s="35">
        <v>0</v>
      </c>
      <c r="AU81" s="35">
        <f>'12'!V41</f>
        <v>0</v>
      </c>
      <c r="AV81" s="35">
        <v>0</v>
      </c>
      <c r="AW81" s="35">
        <v>0</v>
      </c>
      <c r="AX81" s="35">
        <v>0</v>
      </c>
      <c r="AY81" s="35">
        <v>0</v>
      </c>
      <c r="AZ81" s="35">
        <v>0</v>
      </c>
      <c r="BA81" s="35">
        <v>0</v>
      </c>
      <c r="BB81" s="35">
        <v>0</v>
      </c>
      <c r="BC81" s="35">
        <v>0</v>
      </c>
      <c r="BD81" s="35">
        <v>0</v>
      </c>
      <c r="BE81" s="35">
        <v>0</v>
      </c>
      <c r="BF81" s="35">
        <v>0</v>
      </c>
      <c r="BG81" s="35">
        <v>0</v>
      </c>
      <c r="BH81" s="35">
        <v>0</v>
      </c>
      <c r="BI81" s="35">
        <v>0</v>
      </c>
      <c r="BJ81" s="35">
        <v>0</v>
      </c>
      <c r="BK81" s="35">
        <v>0</v>
      </c>
      <c r="BL81" s="35">
        <v>0</v>
      </c>
      <c r="BM81" s="35">
        <v>0</v>
      </c>
      <c r="BN81" s="35">
        <v>0</v>
      </c>
      <c r="BO81" s="35">
        <v>0</v>
      </c>
      <c r="BP81" s="35">
        <v>0</v>
      </c>
      <c r="BQ81" s="35">
        <v>0</v>
      </c>
      <c r="BR81" s="35">
        <v>0</v>
      </c>
      <c r="BS81" s="35">
        <v>0</v>
      </c>
      <c r="BT81" s="35">
        <v>0</v>
      </c>
      <c r="BU81" s="35">
        <v>0</v>
      </c>
      <c r="BV81" s="35">
        <v>0</v>
      </c>
      <c r="BW81" s="35">
        <v>0</v>
      </c>
      <c r="BX81" s="35">
        <v>0</v>
      </c>
      <c r="BY81" s="35">
        <v>0</v>
      </c>
      <c r="BZ81" s="35">
        <v>0</v>
      </c>
      <c r="CA81" s="35">
        <v>0</v>
      </c>
      <c r="CB81" s="35">
        <v>0</v>
      </c>
      <c r="CC81" s="35">
        <v>0</v>
      </c>
      <c r="CD81" s="35">
        <v>0</v>
      </c>
      <c r="CE81" s="35">
        <v>0</v>
      </c>
      <c r="CF81" s="35">
        <v>0</v>
      </c>
      <c r="CG81" s="35">
        <v>0</v>
      </c>
      <c r="CH81" s="35">
        <v>0</v>
      </c>
      <c r="CI81" s="35">
        <v>0</v>
      </c>
      <c r="CJ81" s="35">
        <v>0</v>
      </c>
      <c r="CK81" s="35">
        <v>0</v>
      </c>
      <c r="CL81" s="35">
        <v>0</v>
      </c>
      <c r="CM81" s="35">
        <v>0</v>
      </c>
      <c r="CN81" s="35">
        <v>0</v>
      </c>
      <c r="CO81" s="35" t="s">
        <v>193</v>
      </c>
      <c r="CP81" s="35" t="s">
        <v>193</v>
      </c>
      <c r="CQ81" s="35">
        <v>0</v>
      </c>
      <c r="CR81" s="35">
        <v>0</v>
      </c>
      <c r="CS81" s="35">
        <v>0</v>
      </c>
      <c r="CT81" s="35">
        <v>0</v>
      </c>
      <c r="CU81" s="35">
        <v>0</v>
      </c>
      <c r="CV81" s="35">
        <v>0</v>
      </c>
      <c r="CW81" s="35">
        <v>0</v>
      </c>
      <c r="CX81" s="35">
        <v>0</v>
      </c>
      <c r="CY81" s="35">
        <v>0</v>
      </c>
      <c r="CZ81" s="35">
        <v>0</v>
      </c>
      <c r="DA81" s="35">
        <v>0</v>
      </c>
      <c r="DB81" s="35">
        <v>0</v>
      </c>
      <c r="DC81" s="35">
        <v>0</v>
      </c>
      <c r="DD81" s="35">
        <v>0</v>
      </c>
      <c r="DE81" s="35">
        <v>0</v>
      </c>
      <c r="DF81" s="35">
        <v>0</v>
      </c>
    </row>
    <row r="82" spans="1:110" ht="37.5">
      <c r="A82" s="21"/>
      <c r="B82" s="25" t="s">
        <v>231</v>
      </c>
      <c r="C82" s="26" t="s">
        <v>232</v>
      </c>
      <c r="D82" s="27" t="s">
        <v>174</v>
      </c>
      <c r="E82" s="27">
        <f t="shared" ref="E82:AJ82" si="35">SUM(E83,E93,E102,E135)</f>
        <v>30</v>
      </c>
      <c r="F82" s="27">
        <f t="shared" si="35"/>
        <v>0</v>
      </c>
      <c r="G82" s="27">
        <f t="shared" si="35"/>
        <v>0</v>
      </c>
      <c r="H82" s="27">
        <f t="shared" si="35"/>
        <v>0</v>
      </c>
      <c r="I82" s="27">
        <f t="shared" si="35"/>
        <v>0</v>
      </c>
      <c r="J82" s="27">
        <f t="shared" si="35"/>
        <v>0</v>
      </c>
      <c r="K82" s="27">
        <f t="shared" si="35"/>
        <v>0</v>
      </c>
      <c r="L82" s="27">
        <f t="shared" si="35"/>
        <v>0</v>
      </c>
      <c r="M82" s="27">
        <f t="shared" si="35"/>
        <v>0</v>
      </c>
      <c r="N82" s="27">
        <f t="shared" si="35"/>
        <v>0</v>
      </c>
      <c r="O82" s="27">
        <f t="shared" si="35"/>
        <v>0</v>
      </c>
      <c r="P82" s="27">
        <f t="shared" si="35"/>
        <v>0</v>
      </c>
      <c r="Q82" s="27">
        <f t="shared" si="35"/>
        <v>0</v>
      </c>
      <c r="R82" s="27">
        <f t="shared" si="35"/>
        <v>0</v>
      </c>
      <c r="S82" s="27">
        <f t="shared" si="35"/>
        <v>0</v>
      </c>
      <c r="T82" s="27">
        <f t="shared" si="35"/>
        <v>0</v>
      </c>
      <c r="U82" s="27">
        <f t="shared" si="35"/>
        <v>0</v>
      </c>
      <c r="V82" s="27">
        <f t="shared" si="35"/>
        <v>0</v>
      </c>
      <c r="W82" s="27">
        <f t="shared" si="35"/>
        <v>0</v>
      </c>
      <c r="X82" s="27">
        <f t="shared" si="35"/>
        <v>0</v>
      </c>
      <c r="Y82" s="27">
        <f t="shared" si="35"/>
        <v>0</v>
      </c>
      <c r="Z82" s="27">
        <f t="shared" si="35"/>
        <v>0</v>
      </c>
      <c r="AA82" s="27">
        <f t="shared" si="35"/>
        <v>0</v>
      </c>
      <c r="AB82" s="27">
        <f t="shared" si="35"/>
        <v>0</v>
      </c>
      <c r="AC82" s="27">
        <f t="shared" si="35"/>
        <v>0</v>
      </c>
      <c r="AD82" s="27">
        <f t="shared" si="35"/>
        <v>0</v>
      </c>
      <c r="AE82" s="27">
        <f t="shared" si="35"/>
        <v>0</v>
      </c>
      <c r="AF82" s="27">
        <f t="shared" si="35"/>
        <v>0</v>
      </c>
      <c r="AG82" s="27">
        <f t="shared" si="35"/>
        <v>0</v>
      </c>
      <c r="AH82" s="27">
        <f t="shared" si="35"/>
        <v>0</v>
      </c>
      <c r="AI82" s="27">
        <f t="shared" si="35"/>
        <v>0</v>
      </c>
      <c r="AJ82" s="27">
        <f t="shared" si="35"/>
        <v>0</v>
      </c>
      <c r="AK82" s="27">
        <f t="shared" ref="AK82:BP82" si="36">SUM(AK83,AK93,AK102,AK135)</f>
        <v>0</v>
      </c>
      <c r="AL82" s="27">
        <f t="shared" si="36"/>
        <v>0</v>
      </c>
      <c r="AM82" s="27">
        <f t="shared" si="36"/>
        <v>0</v>
      </c>
      <c r="AN82" s="27">
        <f t="shared" si="36"/>
        <v>0</v>
      </c>
      <c r="AO82" s="27">
        <f t="shared" si="36"/>
        <v>0</v>
      </c>
      <c r="AP82" s="27">
        <f t="shared" si="36"/>
        <v>0</v>
      </c>
      <c r="AQ82" s="27">
        <f t="shared" si="36"/>
        <v>0</v>
      </c>
      <c r="AR82" s="27">
        <f t="shared" si="36"/>
        <v>0</v>
      </c>
      <c r="AS82" s="27">
        <f t="shared" si="36"/>
        <v>0</v>
      </c>
      <c r="AT82" s="27">
        <f t="shared" si="36"/>
        <v>0</v>
      </c>
      <c r="AU82" s="27">
        <f t="shared" si="36"/>
        <v>0</v>
      </c>
      <c r="AV82" s="27">
        <f t="shared" si="36"/>
        <v>0</v>
      </c>
      <c r="AW82" s="27">
        <f t="shared" si="36"/>
        <v>80</v>
      </c>
      <c r="AX82" s="27">
        <f t="shared" si="36"/>
        <v>0</v>
      </c>
      <c r="AY82" s="27">
        <f t="shared" si="36"/>
        <v>0</v>
      </c>
      <c r="AZ82" s="27">
        <f t="shared" si="36"/>
        <v>0</v>
      </c>
      <c r="BA82" s="27">
        <f t="shared" si="36"/>
        <v>0</v>
      </c>
      <c r="BB82" s="27">
        <f t="shared" si="36"/>
        <v>0</v>
      </c>
      <c r="BC82" s="27">
        <f t="shared" si="36"/>
        <v>0</v>
      </c>
      <c r="BD82" s="27">
        <f t="shared" si="36"/>
        <v>0</v>
      </c>
      <c r="BE82" s="27">
        <f t="shared" si="36"/>
        <v>0</v>
      </c>
      <c r="BF82" s="27">
        <f t="shared" si="36"/>
        <v>0</v>
      </c>
      <c r="BG82" s="27">
        <f t="shared" si="36"/>
        <v>0</v>
      </c>
      <c r="BH82" s="27">
        <f t="shared" si="36"/>
        <v>0</v>
      </c>
      <c r="BI82" s="27">
        <f t="shared" si="36"/>
        <v>0</v>
      </c>
      <c r="BJ82" s="27">
        <f t="shared" si="36"/>
        <v>0</v>
      </c>
      <c r="BK82" s="27">
        <f t="shared" si="36"/>
        <v>0</v>
      </c>
      <c r="BL82" s="27">
        <f t="shared" si="36"/>
        <v>0</v>
      </c>
      <c r="BM82" s="27">
        <f t="shared" si="36"/>
        <v>0</v>
      </c>
      <c r="BN82" s="27">
        <f t="shared" si="36"/>
        <v>0</v>
      </c>
      <c r="BO82" s="27">
        <f t="shared" si="36"/>
        <v>0</v>
      </c>
      <c r="BP82" s="27">
        <f t="shared" si="36"/>
        <v>0</v>
      </c>
      <c r="BQ82" s="27">
        <f t="shared" ref="BQ82:CV82" si="37">SUM(BQ83,BQ93,BQ102,BQ135)</f>
        <v>0</v>
      </c>
      <c r="BR82" s="27">
        <f t="shared" si="37"/>
        <v>0</v>
      </c>
      <c r="BS82" s="27">
        <f t="shared" si="37"/>
        <v>4</v>
      </c>
      <c r="BT82" s="27">
        <f t="shared" si="37"/>
        <v>0</v>
      </c>
      <c r="BU82" s="27">
        <f t="shared" si="37"/>
        <v>8</v>
      </c>
      <c r="BV82" s="27">
        <f t="shared" si="37"/>
        <v>0</v>
      </c>
      <c r="BW82" s="27">
        <f t="shared" si="37"/>
        <v>24</v>
      </c>
      <c r="BX82" s="27">
        <f t="shared" si="37"/>
        <v>0</v>
      </c>
      <c r="BY82" s="27">
        <f t="shared" si="37"/>
        <v>0</v>
      </c>
      <c r="BZ82" s="27">
        <f t="shared" si="37"/>
        <v>0</v>
      </c>
      <c r="CA82" s="27">
        <f t="shared" si="37"/>
        <v>0</v>
      </c>
      <c r="CB82" s="27">
        <f t="shared" si="37"/>
        <v>0</v>
      </c>
      <c r="CC82" s="27">
        <f t="shared" si="37"/>
        <v>0</v>
      </c>
      <c r="CD82" s="27">
        <f t="shared" si="37"/>
        <v>0</v>
      </c>
      <c r="CE82" s="27">
        <f t="shared" si="37"/>
        <v>0</v>
      </c>
      <c r="CF82" s="27">
        <f t="shared" si="37"/>
        <v>0</v>
      </c>
      <c r="CG82" s="27">
        <f t="shared" si="37"/>
        <v>0</v>
      </c>
      <c r="CH82" s="27">
        <f t="shared" si="37"/>
        <v>0</v>
      </c>
      <c r="CI82" s="27">
        <f t="shared" si="37"/>
        <v>0</v>
      </c>
      <c r="CJ82" s="27">
        <f t="shared" si="37"/>
        <v>0</v>
      </c>
      <c r="CK82" s="27">
        <f t="shared" si="37"/>
        <v>0</v>
      </c>
      <c r="CL82" s="27">
        <f t="shared" si="37"/>
        <v>0</v>
      </c>
      <c r="CM82" s="27">
        <f t="shared" si="37"/>
        <v>0</v>
      </c>
      <c r="CN82" s="27">
        <f t="shared" si="37"/>
        <v>0</v>
      </c>
      <c r="CO82" s="27">
        <f t="shared" si="37"/>
        <v>0</v>
      </c>
      <c r="CP82" s="27">
        <f t="shared" si="37"/>
        <v>0</v>
      </c>
      <c r="CQ82" s="27">
        <f t="shared" si="37"/>
        <v>0</v>
      </c>
      <c r="CR82" s="27">
        <f t="shared" si="37"/>
        <v>0</v>
      </c>
      <c r="CS82" s="27">
        <f t="shared" si="37"/>
        <v>0</v>
      </c>
      <c r="CT82" s="27">
        <f t="shared" si="37"/>
        <v>0</v>
      </c>
      <c r="CU82" s="58">
        <f t="shared" si="37"/>
        <v>1603.0759915617921</v>
      </c>
      <c r="CV82" s="27">
        <f t="shared" si="37"/>
        <v>0</v>
      </c>
      <c r="CW82" s="27">
        <f t="shared" ref="CW82:DF82" si="38">SUM(CW83,CW93,CW102,CW135)</f>
        <v>0</v>
      </c>
      <c r="CX82" s="27">
        <f t="shared" si="38"/>
        <v>0</v>
      </c>
      <c r="CY82" s="27">
        <f t="shared" si="38"/>
        <v>0</v>
      </c>
      <c r="CZ82" s="27">
        <f t="shared" si="38"/>
        <v>0</v>
      </c>
      <c r="DA82" s="27">
        <f t="shared" si="38"/>
        <v>0</v>
      </c>
      <c r="DB82" s="27">
        <f t="shared" si="38"/>
        <v>0</v>
      </c>
      <c r="DC82" s="27">
        <f t="shared" si="38"/>
        <v>0</v>
      </c>
      <c r="DD82" s="27">
        <f t="shared" si="38"/>
        <v>0</v>
      </c>
      <c r="DE82" s="27">
        <f t="shared" si="38"/>
        <v>0</v>
      </c>
      <c r="DF82" s="27">
        <f t="shared" si="38"/>
        <v>0</v>
      </c>
    </row>
    <row r="83" spans="1:110" ht="75">
      <c r="A83" s="21"/>
      <c r="B83" s="39" t="s">
        <v>233</v>
      </c>
      <c r="C83" s="40" t="s">
        <v>234</v>
      </c>
      <c r="D83" s="41" t="s">
        <v>174</v>
      </c>
      <c r="E83" s="41">
        <f>E84</f>
        <v>30</v>
      </c>
      <c r="F83" s="41">
        <f t="shared" ref="F83:AJ83" si="39">F84</f>
        <v>0</v>
      </c>
      <c r="G83" s="41">
        <f t="shared" si="39"/>
        <v>0</v>
      </c>
      <c r="H83" s="41">
        <f t="shared" si="39"/>
        <v>0</v>
      </c>
      <c r="I83" s="41">
        <f t="shared" si="39"/>
        <v>0</v>
      </c>
      <c r="J83" s="41">
        <f t="shared" si="39"/>
        <v>0</v>
      </c>
      <c r="K83" s="41">
        <f t="shared" si="39"/>
        <v>0</v>
      </c>
      <c r="L83" s="41">
        <f t="shared" si="39"/>
        <v>0</v>
      </c>
      <c r="M83" s="41">
        <f t="shared" si="39"/>
        <v>0</v>
      </c>
      <c r="N83" s="41">
        <f t="shared" si="39"/>
        <v>0</v>
      </c>
      <c r="O83" s="41">
        <f t="shared" si="39"/>
        <v>0</v>
      </c>
      <c r="P83" s="41">
        <f t="shared" si="39"/>
        <v>0</v>
      </c>
      <c r="Q83" s="41">
        <f t="shared" si="39"/>
        <v>0</v>
      </c>
      <c r="R83" s="41">
        <f t="shared" si="39"/>
        <v>0</v>
      </c>
      <c r="S83" s="41">
        <f t="shared" si="39"/>
        <v>0</v>
      </c>
      <c r="T83" s="41">
        <f t="shared" si="39"/>
        <v>0</v>
      </c>
      <c r="U83" s="41">
        <f t="shared" si="39"/>
        <v>0</v>
      </c>
      <c r="V83" s="41">
        <f t="shared" si="39"/>
        <v>0</v>
      </c>
      <c r="W83" s="41">
        <f t="shared" si="39"/>
        <v>0</v>
      </c>
      <c r="X83" s="41">
        <f t="shared" si="39"/>
        <v>0</v>
      </c>
      <c r="Y83" s="41">
        <f t="shared" si="39"/>
        <v>0</v>
      </c>
      <c r="Z83" s="41">
        <f t="shared" si="39"/>
        <v>0</v>
      </c>
      <c r="AA83" s="41">
        <f t="shared" si="39"/>
        <v>0</v>
      </c>
      <c r="AB83" s="41">
        <f t="shared" si="39"/>
        <v>0</v>
      </c>
      <c r="AC83" s="41">
        <f t="shared" si="39"/>
        <v>0</v>
      </c>
      <c r="AD83" s="41">
        <f t="shared" si="39"/>
        <v>0</v>
      </c>
      <c r="AE83" s="41">
        <f t="shared" si="39"/>
        <v>0</v>
      </c>
      <c r="AF83" s="41">
        <f t="shared" si="39"/>
        <v>0</v>
      </c>
      <c r="AG83" s="41">
        <f t="shared" si="39"/>
        <v>0</v>
      </c>
      <c r="AH83" s="41">
        <f t="shared" si="39"/>
        <v>0</v>
      </c>
      <c r="AI83" s="41">
        <f t="shared" si="39"/>
        <v>0</v>
      </c>
      <c r="AJ83" s="41">
        <f t="shared" si="39"/>
        <v>0</v>
      </c>
      <c r="AK83" s="41">
        <v>0</v>
      </c>
      <c r="AL83" s="41">
        <v>0</v>
      </c>
      <c r="AM83" s="41">
        <v>0</v>
      </c>
      <c r="AN83" s="41">
        <v>0</v>
      </c>
      <c r="AO83" s="41">
        <v>0</v>
      </c>
      <c r="AP83" s="41">
        <v>0</v>
      </c>
      <c r="AQ83" s="41">
        <v>0</v>
      </c>
      <c r="AR83" s="41">
        <v>0</v>
      </c>
      <c r="AS83" s="41">
        <f t="shared" ref="AS83:CH83" si="40">AS84</f>
        <v>0</v>
      </c>
      <c r="AT83" s="41">
        <f t="shared" si="40"/>
        <v>0</v>
      </c>
      <c r="AU83" s="41">
        <f t="shared" si="40"/>
        <v>0</v>
      </c>
      <c r="AV83" s="41">
        <f t="shared" si="40"/>
        <v>0</v>
      </c>
      <c r="AW83" s="41">
        <f t="shared" si="40"/>
        <v>80</v>
      </c>
      <c r="AX83" s="41">
        <f t="shared" si="40"/>
        <v>0</v>
      </c>
      <c r="AY83" s="41">
        <f t="shared" si="40"/>
        <v>0</v>
      </c>
      <c r="AZ83" s="41">
        <f t="shared" si="40"/>
        <v>0</v>
      </c>
      <c r="BA83" s="41">
        <f t="shared" si="40"/>
        <v>0</v>
      </c>
      <c r="BB83" s="41">
        <f t="shared" si="40"/>
        <v>0</v>
      </c>
      <c r="BC83" s="41">
        <f t="shared" si="40"/>
        <v>0</v>
      </c>
      <c r="BD83" s="41">
        <f t="shared" si="40"/>
        <v>0</v>
      </c>
      <c r="BE83" s="41">
        <f t="shared" si="40"/>
        <v>0</v>
      </c>
      <c r="BF83" s="41">
        <f t="shared" si="40"/>
        <v>0</v>
      </c>
      <c r="BG83" s="41">
        <f t="shared" si="40"/>
        <v>0</v>
      </c>
      <c r="BH83" s="41">
        <f t="shared" si="40"/>
        <v>0</v>
      </c>
      <c r="BI83" s="41">
        <f t="shared" si="40"/>
        <v>0</v>
      </c>
      <c r="BJ83" s="41">
        <f t="shared" si="40"/>
        <v>0</v>
      </c>
      <c r="BK83" s="41">
        <f t="shared" si="40"/>
        <v>0</v>
      </c>
      <c r="BL83" s="41">
        <f t="shared" si="40"/>
        <v>0</v>
      </c>
      <c r="BM83" s="41">
        <f t="shared" si="40"/>
        <v>0</v>
      </c>
      <c r="BN83" s="41">
        <f t="shared" si="40"/>
        <v>0</v>
      </c>
      <c r="BO83" s="41">
        <f t="shared" si="40"/>
        <v>0</v>
      </c>
      <c r="BP83" s="41">
        <f t="shared" si="40"/>
        <v>0</v>
      </c>
      <c r="BQ83" s="41">
        <f t="shared" si="40"/>
        <v>0</v>
      </c>
      <c r="BR83" s="41">
        <f t="shared" si="40"/>
        <v>0</v>
      </c>
      <c r="BS83" s="41">
        <f t="shared" si="40"/>
        <v>4</v>
      </c>
      <c r="BT83" s="41">
        <f t="shared" si="40"/>
        <v>0</v>
      </c>
      <c r="BU83" s="41">
        <f t="shared" si="40"/>
        <v>8</v>
      </c>
      <c r="BV83" s="41">
        <f t="shared" si="40"/>
        <v>0</v>
      </c>
      <c r="BW83" s="41">
        <f t="shared" si="40"/>
        <v>24</v>
      </c>
      <c r="BX83" s="41">
        <f t="shared" si="40"/>
        <v>0</v>
      </c>
      <c r="BY83" s="41">
        <f t="shared" si="40"/>
        <v>0</v>
      </c>
      <c r="BZ83" s="41">
        <f t="shared" si="40"/>
        <v>0</v>
      </c>
      <c r="CA83" s="41">
        <f t="shared" si="40"/>
        <v>0</v>
      </c>
      <c r="CB83" s="41">
        <f t="shared" si="40"/>
        <v>0</v>
      </c>
      <c r="CC83" s="41">
        <f t="shared" si="40"/>
        <v>0</v>
      </c>
      <c r="CD83" s="41">
        <f t="shared" si="40"/>
        <v>0</v>
      </c>
      <c r="CE83" s="41">
        <f t="shared" si="40"/>
        <v>0</v>
      </c>
      <c r="CF83" s="41">
        <f t="shared" si="40"/>
        <v>0</v>
      </c>
      <c r="CG83" s="41">
        <f t="shared" si="40"/>
        <v>0</v>
      </c>
      <c r="CH83" s="41">
        <f t="shared" si="40"/>
        <v>0</v>
      </c>
      <c r="CI83" s="41" t="s">
        <v>193</v>
      </c>
      <c r="CJ83" s="41" t="s">
        <v>193</v>
      </c>
      <c r="CK83" s="41">
        <f t="shared" ref="CK83:CN83" si="41">CK84</f>
        <v>0</v>
      </c>
      <c r="CL83" s="41">
        <f t="shared" si="41"/>
        <v>0</v>
      </c>
      <c r="CM83" s="41">
        <f t="shared" si="41"/>
        <v>0</v>
      </c>
      <c r="CN83" s="41">
        <f t="shared" si="41"/>
        <v>0</v>
      </c>
      <c r="CO83" s="41" t="s">
        <v>193</v>
      </c>
      <c r="CP83" s="41" t="s">
        <v>193</v>
      </c>
      <c r="CQ83" s="41" t="s">
        <v>193</v>
      </c>
      <c r="CR83" s="41" t="s">
        <v>193</v>
      </c>
      <c r="CS83" s="41" t="s">
        <v>193</v>
      </c>
      <c r="CT83" s="41" t="s">
        <v>193</v>
      </c>
      <c r="CU83" s="41">
        <f t="shared" ref="CU83:DF83" si="42">CU84</f>
        <v>1428.5171</v>
      </c>
      <c r="CV83" s="41">
        <f t="shared" si="42"/>
        <v>0</v>
      </c>
      <c r="CW83" s="41">
        <f t="shared" si="42"/>
        <v>0</v>
      </c>
      <c r="CX83" s="41">
        <f t="shared" si="42"/>
        <v>0</v>
      </c>
      <c r="CY83" s="41">
        <f t="shared" si="42"/>
        <v>0</v>
      </c>
      <c r="CZ83" s="41">
        <f t="shared" si="42"/>
        <v>0</v>
      </c>
      <c r="DA83" s="96">
        <f t="shared" si="42"/>
        <v>0</v>
      </c>
      <c r="DB83" s="41">
        <f t="shared" si="42"/>
        <v>0</v>
      </c>
      <c r="DC83" s="41">
        <f t="shared" si="42"/>
        <v>0</v>
      </c>
      <c r="DD83" s="41">
        <f t="shared" si="42"/>
        <v>0</v>
      </c>
      <c r="DE83" s="41">
        <f t="shared" si="42"/>
        <v>0</v>
      </c>
      <c r="DF83" s="41">
        <f t="shared" si="42"/>
        <v>0</v>
      </c>
    </row>
    <row r="84" spans="1:110" ht="37.5">
      <c r="A84" s="21"/>
      <c r="B84" s="33" t="s">
        <v>235</v>
      </c>
      <c r="C84" s="34" t="s">
        <v>236</v>
      </c>
      <c r="D84" s="35" t="s">
        <v>174</v>
      </c>
      <c r="E84" s="35">
        <f>SUM(E85:E88)</f>
        <v>30</v>
      </c>
      <c r="F84" s="334">
        <f t="shared" ref="F84:AJ84" si="43">SUM(F85:F88)</f>
        <v>0</v>
      </c>
      <c r="G84" s="334">
        <f t="shared" si="43"/>
        <v>0</v>
      </c>
      <c r="H84" s="334">
        <f t="shared" si="43"/>
        <v>0</v>
      </c>
      <c r="I84" s="334">
        <f t="shared" si="43"/>
        <v>0</v>
      </c>
      <c r="J84" s="334">
        <f t="shared" si="43"/>
        <v>0</v>
      </c>
      <c r="K84" s="334">
        <f t="shared" si="43"/>
        <v>0</v>
      </c>
      <c r="L84" s="334">
        <f t="shared" si="43"/>
        <v>0</v>
      </c>
      <c r="M84" s="334">
        <f t="shared" si="43"/>
        <v>0</v>
      </c>
      <c r="N84" s="334">
        <f t="shared" si="43"/>
        <v>0</v>
      </c>
      <c r="O84" s="334">
        <f t="shared" si="43"/>
        <v>0</v>
      </c>
      <c r="P84" s="334">
        <f t="shared" si="43"/>
        <v>0</v>
      </c>
      <c r="Q84" s="334">
        <f t="shared" si="43"/>
        <v>0</v>
      </c>
      <c r="R84" s="334">
        <f t="shared" si="43"/>
        <v>0</v>
      </c>
      <c r="S84" s="334">
        <f t="shared" si="43"/>
        <v>0</v>
      </c>
      <c r="T84" s="334">
        <f t="shared" si="43"/>
        <v>0</v>
      </c>
      <c r="U84" s="334">
        <f t="shared" si="43"/>
        <v>0</v>
      </c>
      <c r="V84" s="334">
        <f t="shared" si="43"/>
        <v>0</v>
      </c>
      <c r="W84" s="334">
        <f t="shared" si="43"/>
        <v>0</v>
      </c>
      <c r="X84" s="334">
        <f t="shared" si="43"/>
        <v>0</v>
      </c>
      <c r="Y84" s="334">
        <f t="shared" si="43"/>
        <v>0</v>
      </c>
      <c r="Z84" s="334">
        <f t="shared" si="43"/>
        <v>0</v>
      </c>
      <c r="AA84" s="334">
        <f t="shared" si="43"/>
        <v>0</v>
      </c>
      <c r="AB84" s="334">
        <f t="shared" si="43"/>
        <v>0</v>
      </c>
      <c r="AC84" s="334">
        <f t="shared" si="43"/>
        <v>0</v>
      </c>
      <c r="AD84" s="334">
        <f t="shared" si="43"/>
        <v>0</v>
      </c>
      <c r="AE84" s="334">
        <f t="shared" si="43"/>
        <v>0</v>
      </c>
      <c r="AF84" s="334">
        <f t="shared" si="43"/>
        <v>0</v>
      </c>
      <c r="AG84" s="334">
        <f t="shared" si="43"/>
        <v>0</v>
      </c>
      <c r="AH84" s="334">
        <f t="shared" si="43"/>
        <v>0</v>
      </c>
      <c r="AI84" s="334">
        <f t="shared" si="43"/>
        <v>0</v>
      </c>
      <c r="AJ84" s="334">
        <f t="shared" si="43"/>
        <v>0</v>
      </c>
      <c r="AK84" s="35">
        <v>0</v>
      </c>
      <c r="AL84" s="35">
        <v>0</v>
      </c>
      <c r="AM84" s="35">
        <v>0</v>
      </c>
      <c r="AN84" s="35">
        <v>0</v>
      </c>
      <c r="AO84" s="35">
        <v>0</v>
      </c>
      <c r="AP84" s="35">
        <v>0</v>
      </c>
      <c r="AQ84" s="35">
        <v>0</v>
      </c>
      <c r="AR84" s="35">
        <v>0</v>
      </c>
      <c r="AS84" s="334">
        <f t="shared" ref="AS84:CH84" si="44">SUM(AS85:AS88)</f>
        <v>0</v>
      </c>
      <c r="AT84" s="334">
        <f t="shared" si="44"/>
        <v>0</v>
      </c>
      <c r="AU84" s="334">
        <f t="shared" si="44"/>
        <v>0</v>
      </c>
      <c r="AV84" s="334">
        <f t="shared" si="44"/>
        <v>0</v>
      </c>
      <c r="AW84" s="334">
        <f t="shared" si="44"/>
        <v>80</v>
      </c>
      <c r="AX84" s="334">
        <f t="shared" si="44"/>
        <v>0</v>
      </c>
      <c r="AY84" s="334">
        <f t="shared" si="44"/>
        <v>0</v>
      </c>
      <c r="AZ84" s="334">
        <f t="shared" si="44"/>
        <v>0</v>
      </c>
      <c r="BA84" s="334">
        <f t="shared" si="44"/>
        <v>0</v>
      </c>
      <c r="BB84" s="334">
        <f t="shared" si="44"/>
        <v>0</v>
      </c>
      <c r="BC84" s="334">
        <f t="shared" si="44"/>
        <v>0</v>
      </c>
      <c r="BD84" s="334">
        <f t="shared" si="44"/>
        <v>0</v>
      </c>
      <c r="BE84" s="334">
        <f t="shared" si="44"/>
        <v>0</v>
      </c>
      <c r="BF84" s="334">
        <f t="shared" si="44"/>
        <v>0</v>
      </c>
      <c r="BG84" s="334">
        <f t="shared" si="44"/>
        <v>0</v>
      </c>
      <c r="BH84" s="334">
        <f t="shared" si="44"/>
        <v>0</v>
      </c>
      <c r="BI84" s="334">
        <f t="shared" si="44"/>
        <v>0</v>
      </c>
      <c r="BJ84" s="334">
        <f t="shared" si="44"/>
        <v>0</v>
      </c>
      <c r="BK84" s="334">
        <f t="shared" si="44"/>
        <v>0</v>
      </c>
      <c r="BL84" s="334">
        <f t="shared" si="44"/>
        <v>0</v>
      </c>
      <c r="BM84" s="334">
        <f t="shared" si="44"/>
        <v>0</v>
      </c>
      <c r="BN84" s="334">
        <f t="shared" si="44"/>
        <v>0</v>
      </c>
      <c r="BO84" s="334">
        <f t="shared" si="44"/>
        <v>0</v>
      </c>
      <c r="BP84" s="334">
        <f t="shared" si="44"/>
        <v>0</v>
      </c>
      <c r="BQ84" s="334">
        <f t="shared" si="44"/>
        <v>0</v>
      </c>
      <c r="BR84" s="334">
        <f t="shared" si="44"/>
        <v>0</v>
      </c>
      <c r="BS84" s="334">
        <f t="shared" si="44"/>
        <v>4</v>
      </c>
      <c r="BT84" s="334">
        <f t="shared" si="44"/>
        <v>0</v>
      </c>
      <c r="BU84" s="334">
        <f t="shared" si="44"/>
        <v>8</v>
      </c>
      <c r="BV84" s="334">
        <f t="shared" si="44"/>
        <v>0</v>
      </c>
      <c r="BW84" s="334">
        <f t="shared" si="44"/>
        <v>24</v>
      </c>
      <c r="BX84" s="334">
        <f t="shared" si="44"/>
        <v>0</v>
      </c>
      <c r="BY84" s="334">
        <f t="shared" si="44"/>
        <v>0</v>
      </c>
      <c r="BZ84" s="334">
        <f t="shared" si="44"/>
        <v>0</v>
      </c>
      <c r="CA84" s="334">
        <f t="shared" si="44"/>
        <v>0</v>
      </c>
      <c r="CB84" s="334">
        <f t="shared" si="44"/>
        <v>0</v>
      </c>
      <c r="CC84" s="334">
        <f t="shared" si="44"/>
        <v>0</v>
      </c>
      <c r="CD84" s="334">
        <f t="shared" si="44"/>
        <v>0</v>
      </c>
      <c r="CE84" s="334">
        <f t="shared" si="44"/>
        <v>0</v>
      </c>
      <c r="CF84" s="334">
        <f t="shared" si="44"/>
        <v>0</v>
      </c>
      <c r="CG84" s="334">
        <f t="shared" si="44"/>
        <v>0</v>
      </c>
      <c r="CH84" s="334">
        <f t="shared" si="44"/>
        <v>0</v>
      </c>
      <c r="CI84" s="35" t="s">
        <v>193</v>
      </c>
      <c r="CJ84" s="35" t="s">
        <v>193</v>
      </c>
      <c r="CK84" s="334">
        <f t="shared" ref="CK84:CN84" si="45">SUM(CK85:CK88)</f>
        <v>0</v>
      </c>
      <c r="CL84" s="334">
        <f t="shared" si="45"/>
        <v>0</v>
      </c>
      <c r="CM84" s="334">
        <f t="shared" si="45"/>
        <v>0</v>
      </c>
      <c r="CN84" s="334">
        <f t="shared" si="45"/>
        <v>0</v>
      </c>
      <c r="CO84" s="35" t="s">
        <v>193</v>
      </c>
      <c r="CP84" s="35" t="s">
        <v>193</v>
      </c>
      <c r="CQ84" s="35" t="s">
        <v>193</v>
      </c>
      <c r="CR84" s="35" t="s">
        <v>193</v>
      </c>
      <c r="CS84" s="35" t="s">
        <v>193</v>
      </c>
      <c r="CT84" s="35" t="s">
        <v>193</v>
      </c>
      <c r="CU84" s="52">
        <f t="shared" ref="CU84:DF84" si="46">SUM(CU85:CU88)</f>
        <v>1428.5171</v>
      </c>
      <c r="CV84" s="334">
        <f t="shared" si="46"/>
        <v>0</v>
      </c>
      <c r="CW84" s="334">
        <f t="shared" si="46"/>
        <v>0</v>
      </c>
      <c r="CX84" s="334">
        <f t="shared" si="46"/>
        <v>0</v>
      </c>
      <c r="CY84" s="334">
        <f t="shared" si="46"/>
        <v>0</v>
      </c>
      <c r="CZ84" s="334">
        <f t="shared" si="46"/>
        <v>0</v>
      </c>
      <c r="DA84" s="52">
        <f t="shared" si="46"/>
        <v>0</v>
      </c>
      <c r="DB84" s="334">
        <f t="shared" si="46"/>
        <v>0</v>
      </c>
      <c r="DC84" s="334">
        <f t="shared" si="46"/>
        <v>0</v>
      </c>
      <c r="DD84" s="334">
        <f t="shared" si="46"/>
        <v>0</v>
      </c>
      <c r="DE84" s="334">
        <f t="shared" si="46"/>
        <v>0</v>
      </c>
      <c r="DF84" s="334">
        <f t="shared" si="46"/>
        <v>0</v>
      </c>
    </row>
    <row r="85" spans="1:110" ht="56.25">
      <c r="A85" s="28" t="s">
        <v>177</v>
      </c>
      <c r="B85" s="33" t="s">
        <v>235</v>
      </c>
      <c r="C85" s="34" t="s">
        <v>237</v>
      </c>
      <c r="D85" s="35" t="s">
        <v>238</v>
      </c>
      <c r="E85" s="35">
        <v>0</v>
      </c>
      <c r="F85" s="35">
        <v>0</v>
      </c>
      <c r="G85" s="35">
        <v>0</v>
      </c>
      <c r="H85" s="35">
        <v>0</v>
      </c>
      <c r="I85" s="35">
        <v>0</v>
      </c>
      <c r="J85" s="35">
        <v>0</v>
      </c>
      <c r="K85" s="35">
        <v>0</v>
      </c>
      <c r="L85" s="35">
        <v>0</v>
      </c>
      <c r="M85" s="35">
        <v>0</v>
      </c>
      <c r="N85" s="35">
        <v>0</v>
      </c>
      <c r="O85" s="35">
        <v>0</v>
      </c>
      <c r="P85" s="35">
        <v>0</v>
      </c>
      <c r="Q85" s="35">
        <v>0</v>
      </c>
      <c r="R85" s="35">
        <v>0</v>
      </c>
      <c r="S85" s="35"/>
      <c r="T85" s="35">
        <v>0</v>
      </c>
      <c r="U85" s="35">
        <v>0</v>
      </c>
      <c r="V85" s="35">
        <v>0</v>
      </c>
      <c r="W85" s="35">
        <v>0</v>
      </c>
      <c r="X85" s="35">
        <v>0</v>
      </c>
      <c r="Y85" s="35">
        <v>0</v>
      </c>
      <c r="Z85" s="35">
        <v>0</v>
      </c>
      <c r="AA85" s="35">
        <v>0</v>
      </c>
      <c r="AB85" s="35">
        <v>0</v>
      </c>
      <c r="AC85" s="35">
        <v>0</v>
      </c>
      <c r="AD85" s="35">
        <v>0</v>
      </c>
      <c r="AE85" s="35">
        <v>0</v>
      </c>
      <c r="AF85" s="35">
        <v>0</v>
      </c>
      <c r="AG85" s="35">
        <v>0</v>
      </c>
      <c r="AH85" s="35">
        <v>0</v>
      </c>
      <c r="AI85" s="35">
        <v>0</v>
      </c>
      <c r="AJ85" s="35">
        <v>0</v>
      </c>
      <c r="AK85" s="35" t="s">
        <v>193</v>
      </c>
      <c r="AL85" s="35" t="s">
        <v>193</v>
      </c>
      <c r="AM85" s="35" t="s">
        <v>193</v>
      </c>
      <c r="AN85" s="35" t="s">
        <v>193</v>
      </c>
      <c r="AO85" s="35" t="s">
        <v>193</v>
      </c>
      <c r="AP85" s="35" t="s">
        <v>193</v>
      </c>
      <c r="AQ85" s="35" t="s">
        <v>193</v>
      </c>
      <c r="AR85" s="35" t="s">
        <v>193</v>
      </c>
      <c r="AS85" s="35">
        <v>0</v>
      </c>
      <c r="AT85" s="35">
        <v>0</v>
      </c>
      <c r="AU85" s="35">
        <v>0</v>
      </c>
      <c r="AV85" s="35">
        <v>0</v>
      </c>
      <c r="AW85" s="35">
        <v>0</v>
      </c>
      <c r="AX85" s="35">
        <v>0</v>
      </c>
      <c r="AY85" s="35">
        <v>0</v>
      </c>
      <c r="AZ85" s="35"/>
      <c r="BA85" s="35">
        <v>0</v>
      </c>
      <c r="BB85" s="35">
        <v>0</v>
      </c>
      <c r="BC85" s="35">
        <v>0</v>
      </c>
      <c r="BD85" s="35">
        <v>0</v>
      </c>
      <c r="BE85" s="35">
        <v>0</v>
      </c>
      <c r="BF85" s="35">
        <v>0</v>
      </c>
      <c r="BG85" s="35">
        <v>0</v>
      </c>
      <c r="BH85" s="35">
        <v>0</v>
      </c>
      <c r="BI85" s="35">
        <v>0</v>
      </c>
      <c r="BJ85" s="35">
        <v>0</v>
      </c>
      <c r="BK85" s="35">
        <v>0</v>
      </c>
      <c r="BL85" s="35">
        <v>0</v>
      </c>
      <c r="BM85" s="35">
        <v>0</v>
      </c>
      <c r="BN85" s="35"/>
      <c r="BO85" s="35">
        <v>0</v>
      </c>
      <c r="BP85" s="35">
        <v>0</v>
      </c>
      <c r="BQ85" s="35">
        <v>0</v>
      </c>
      <c r="BR85" s="35">
        <v>0</v>
      </c>
      <c r="BS85" s="35">
        <v>0</v>
      </c>
      <c r="BT85" s="35">
        <v>0</v>
      </c>
      <c r="BU85" s="35">
        <v>0</v>
      </c>
      <c r="BV85" s="35">
        <v>0</v>
      </c>
      <c r="BW85" s="35">
        <v>0</v>
      </c>
      <c r="BX85" s="35">
        <v>0</v>
      </c>
      <c r="BY85" s="35">
        <v>0</v>
      </c>
      <c r="BZ85" s="35">
        <v>0</v>
      </c>
      <c r="CA85" s="35">
        <v>0</v>
      </c>
      <c r="CB85" s="35">
        <v>0</v>
      </c>
      <c r="CC85" s="35">
        <v>0</v>
      </c>
      <c r="CD85" s="35">
        <v>0</v>
      </c>
      <c r="CE85" s="35">
        <v>0</v>
      </c>
      <c r="CF85" s="35">
        <v>0</v>
      </c>
      <c r="CG85" s="35">
        <v>0</v>
      </c>
      <c r="CH85" s="35">
        <v>0</v>
      </c>
      <c r="CI85" s="35">
        <v>0</v>
      </c>
      <c r="CJ85" s="35">
        <v>0</v>
      </c>
      <c r="CK85" s="35">
        <v>0</v>
      </c>
      <c r="CL85" s="35">
        <v>0</v>
      </c>
      <c r="CM85" s="35">
        <v>0</v>
      </c>
      <c r="CN85" s="35">
        <v>0</v>
      </c>
      <c r="CO85" s="35" t="s">
        <v>193</v>
      </c>
      <c r="CP85" s="35" t="s">
        <v>193</v>
      </c>
      <c r="CQ85" s="35" t="s">
        <v>193</v>
      </c>
      <c r="CR85" s="35" t="s">
        <v>193</v>
      </c>
      <c r="CS85" s="35" t="s">
        <v>193</v>
      </c>
      <c r="CT85" s="35" t="s">
        <v>193</v>
      </c>
      <c r="CU85" s="52">
        <f>'1'!BE55</f>
        <v>81.578100000000006</v>
      </c>
      <c r="CV85" s="35">
        <v>0</v>
      </c>
      <c r="CW85" s="35">
        <v>0</v>
      </c>
      <c r="CX85" s="35">
        <v>0</v>
      </c>
      <c r="CY85" s="35">
        <v>0</v>
      </c>
      <c r="CZ85" s="35">
        <v>0</v>
      </c>
      <c r="DA85" s="52">
        <v>0</v>
      </c>
      <c r="DB85" s="35">
        <v>0</v>
      </c>
      <c r="DC85" s="35">
        <v>0</v>
      </c>
      <c r="DD85" s="35">
        <v>0</v>
      </c>
      <c r="DE85" s="35">
        <v>0</v>
      </c>
      <c r="DF85" s="35">
        <v>0</v>
      </c>
    </row>
    <row r="86" spans="1:110" ht="93.75">
      <c r="A86" s="28" t="s">
        <v>177</v>
      </c>
      <c r="B86" s="33" t="s">
        <v>235</v>
      </c>
      <c r="C86" s="34" t="s">
        <v>239</v>
      </c>
      <c r="D86" s="46" t="s">
        <v>240</v>
      </c>
      <c r="E86" s="35">
        <v>0</v>
      </c>
      <c r="F86" s="35">
        <v>0</v>
      </c>
      <c r="G86" s="35">
        <v>0</v>
      </c>
      <c r="H86" s="35">
        <v>0</v>
      </c>
      <c r="I86" s="35">
        <v>0</v>
      </c>
      <c r="J86" s="35">
        <v>0</v>
      </c>
      <c r="K86" s="35">
        <v>0</v>
      </c>
      <c r="L86" s="35">
        <v>0</v>
      </c>
      <c r="M86" s="35">
        <v>0</v>
      </c>
      <c r="N86" s="35">
        <v>0</v>
      </c>
      <c r="O86" s="35">
        <v>0</v>
      </c>
      <c r="P86" s="35">
        <v>0</v>
      </c>
      <c r="Q86" s="35">
        <v>0</v>
      </c>
      <c r="R86" s="35">
        <v>0</v>
      </c>
      <c r="S86" s="35"/>
      <c r="T86" s="35">
        <v>0</v>
      </c>
      <c r="U86" s="35">
        <v>0</v>
      </c>
      <c r="V86" s="35">
        <v>0</v>
      </c>
      <c r="W86" s="35">
        <v>0</v>
      </c>
      <c r="X86" s="35">
        <v>0</v>
      </c>
      <c r="Y86" s="35">
        <v>0</v>
      </c>
      <c r="Z86" s="35">
        <v>0</v>
      </c>
      <c r="AA86" s="35">
        <v>0</v>
      </c>
      <c r="AB86" s="35">
        <v>0</v>
      </c>
      <c r="AC86" s="35">
        <v>0</v>
      </c>
      <c r="AD86" s="35">
        <v>0</v>
      </c>
      <c r="AE86" s="35">
        <v>0</v>
      </c>
      <c r="AF86" s="35">
        <v>0</v>
      </c>
      <c r="AG86" s="35">
        <v>0</v>
      </c>
      <c r="AH86" s="35">
        <v>0</v>
      </c>
      <c r="AI86" s="35">
        <v>0</v>
      </c>
      <c r="AJ86" s="35">
        <v>0</v>
      </c>
      <c r="AK86" s="35" t="s">
        <v>193</v>
      </c>
      <c r="AL86" s="35" t="s">
        <v>193</v>
      </c>
      <c r="AM86" s="35" t="s">
        <v>193</v>
      </c>
      <c r="AN86" s="35" t="s">
        <v>193</v>
      </c>
      <c r="AO86" s="35" t="s">
        <v>193</v>
      </c>
      <c r="AP86" s="35" t="s">
        <v>193</v>
      </c>
      <c r="AQ86" s="35" t="s">
        <v>193</v>
      </c>
      <c r="AR86" s="35" t="s">
        <v>193</v>
      </c>
      <c r="AS86" s="35">
        <v>0</v>
      </c>
      <c r="AT86" s="35">
        <v>0</v>
      </c>
      <c r="AU86" s="35">
        <v>0</v>
      </c>
      <c r="AV86" s="35">
        <v>0</v>
      </c>
      <c r="AW86" s="35">
        <v>0</v>
      </c>
      <c r="AX86" s="35">
        <v>0</v>
      </c>
      <c r="AY86" s="35">
        <v>0</v>
      </c>
      <c r="AZ86" s="35"/>
      <c r="BA86" s="35">
        <v>0</v>
      </c>
      <c r="BB86" s="35">
        <v>0</v>
      </c>
      <c r="BC86" s="35">
        <v>0</v>
      </c>
      <c r="BD86" s="35">
        <v>0</v>
      </c>
      <c r="BE86" s="35">
        <v>0</v>
      </c>
      <c r="BF86" s="35">
        <v>0</v>
      </c>
      <c r="BG86" s="35">
        <v>0</v>
      </c>
      <c r="BH86" s="35">
        <v>0</v>
      </c>
      <c r="BI86" s="35">
        <v>0</v>
      </c>
      <c r="BJ86" s="35">
        <v>0</v>
      </c>
      <c r="BK86" s="35">
        <v>0</v>
      </c>
      <c r="BL86" s="35">
        <v>0</v>
      </c>
      <c r="BM86" s="35">
        <v>0</v>
      </c>
      <c r="BN86" s="35"/>
      <c r="BO86" s="35">
        <v>0</v>
      </c>
      <c r="BP86" s="35">
        <v>0</v>
      </c>
      <c r="BQ86" s="35">
        <v>0</v>
      </c>
      <c r="BR86" s="35">
        <v>0</v>
      </c>
      <c r="BS86" s="35">
        <v>0</v>
      </c>
      <c r="BT86" s="35">
        <v>0</v>
      </c>
      <c r="BU86" s="35">
        <v>0</v>
      </c>
      <c r="BV86" s="35">
        <v>0</v>
      </c>
      <c r="BW86" s="35">
        <v>0</v>
      </c>
      <c r="BX86" s="35">
        <v>0</v>
      </c>
      <c r="BY86" s="35">
        <v>0</v>
      </c>
      <c r="BZ86" s="35">
        <v>0</v>
      </c>
      <c r="CA86" s="35">
        <v>0</v>
      </c>
      <c r="CB86" s="35">
        <v>0</v>
      </c>
      <c r="CC86" s="35">
        <v>0</v>
      </c>
      <c r="CD86" s="35">
        <v>0</v>
      </c>
      <c r="CE86" s="35">
        <v>0</v>
      </c>
      <c r="CF86" s="35">
        <v>0</v>
      </c>
      <c r="CG86" s="35">
        <v>0</v>
      </c>
      <c r="CH86" s="35">
        <v>0</v>
      </c>
      <c r="CI86" s="35">
        <v>0</v>
      </c>
      <c r="CJ86" s="35">
        <v>0</v>
      </c>
      <c r="CK86" s="35">
        <v>0</v>
      </c>
      <c r="CL86" s="35">
        <v>0</v>
      </c>
      <c r="CM86" s="35">
        <v>0</v>
      </c>
      <c r="CN86" s="35">
        <v>0</v>
      </c>
      <c r="CO86" s="35" t="s">
        <v>193</v>
      </c>
      <c r="CP86" s="35" t="s">
        <v>193</v>
      </c>
      <c r="CQ86" s="35" t="s">
        <v>193</v>
      </c>
      <c r="CR86" s="35" t="s">
        <v>193</v>
      </c>
      <c r="CS86" s="35" t="s">
        <v>193</v>
      </c>
      <c r="CT86" s="35" t="s">
        <v>193</v>
      </c>
      <c r="CU86" s="52">
        <f>'1'!BE56</f>
        <v>391.262</v>
      </c>
      <c r="CV86" s="35">
        <v>0</v>
      </c>
      <c r="CW86" s="35">
        <v>0</v>
      </c>
      <c r="CX86" s="35">
        <v>0</v>
      </c>
      <c r="CY86" s="35">
        <v>0</v>
      </c>
      <c r="CZ86" s="35">
        <v>0</v>
      </c>
      <c r="DA86" s="52">
        <v>0</v>
      </c>
      <c r="DB86" s="35">
        <v>0</v>
      </c>
      <c r="DC86" s="35">
        <v>0</v>
      </c>
      <c r="DD86" s="35">
        <v>0</v>
      </c>
      <c r="DE86" s="35">
        <v>0</v>
      </c>
      <c r="DF86" s="35">
        <v>0</v>
      </c>
    </row>
    <row r="87" spans="1:110" ht="37.5">
      <c r="A87" s="28"/>
      <c r="B87" s="356" t="s">
        <v>235</v>
      </c>
      <c r="C87" s="34" t="s">
        <v>1306</v>
      </c>
      <c r="D87" s="350" t="s">
        <v>1307</v>
      </c>
      <c r="E87" s="350">
        <v>0</v>
      </c>
      <c r="F87" s="350">
        <v>0</v>
      </c>
      <c r="G87" s="350">
        <v>0</v>
      </c>
      <c r="H87" s="350">
        <v>0</v>
      </c>
      <c r="I87" s="350">
        <v>0</v>
      </c>
      <c r="J87" s="350">
        <v>0</v>
      </c>
      <c r="K87" s="350">
        <v>0</v>
      </c>
      <c r="L87" s="350">
        <v>0</v>
      </c>
      <c r="M87" s="350">
        <v>0</v>
      </c>
      <c r="N87" s="350">
        <v>0</v>
      </c>
      <c r="O87" s="350">
        <v>0</v>
      </c>
      <c r="P87" s="350">
        <v>0</v>
      </c>
      <c r="Q87" s="350">
        <v>0</v>
      </c>
      <c r="R87" s="350">
        <v>0</v>
      </c>
      <c r="S87" s="350"/>
      <c r="T87" s="350">
        <v>0</v>
      </c>
      <c r="U87" s="350">
        <v>0</v>
      </c>
      <c r="V87" s="350">
        <v>0</v>
      </c>
      <c r="W87" s="350">
        <v>0</v>
      </c>
      <c r="X87" s="350">
        <v>0</v>
      </c>
      <c r="Y87" s="350">
        <v>0</v>
      </c>
      <c r="Z87" s="350">
        <v>0</v>
      </c>
      <c r="AA87" s="350">
        <v>0</v>
      </c>
      <c r="AB87" s="350">
        <v>0</v>
      </c>
      <c r="AC87" s="350">
        <v>0</v>
      </c>
      <c r="AD87" s="350">
        <v>0</v>
      </c>
      <c r="AE87" s="350">
        <v>0</v>
      </c>
      <c r="AF87" s="350">
        <v>0</v>
      </c>
      <c r="AG87" s="350">
        <v>0</v>
      </c>
      <c r="AH87" s="350">
        <v>0</v>
      </c>
      <c r="AI87" s="350">
        <v>0</v>
      </c>
      <c r="AJ87" s="350">
        <v>0</v>
      </c>
      <c r="AK87" s="350" t="s">
        <v>193</v>
      </c>
      <c r="AL87" s="350" t="s">
        <v>193</v>
      </c>
      <c r="AM87" s="350" t="s">
        <v>193</v>
      </c>
      <c r="AN87" s="350" t="s">
        <v>193</v>
      </c>
      <c r="AO87" s="350" t="s">
        <v>193</v>
      </c>
      <c r="AP87" s="350" t="s">
        <v>193</v>
      </c>
      <c r="AQ87" s="350" t="s">
        <v>193</v>
      </c>
      <c r="AR87" s="350" t="s">
        <v>193</v>
      </c>
      <c r="AS87" s="350">
        <v>0</v>
      </c>
      <c r="AT87" s="350">
        <v>0</v>
      </c>
      <c r="AU87" s="350">
        <v>0</v>
      </c>
      <c r="AV87" s="350">
        <v>0</v>
      </c>
      <c r="AW87" s="350">
        <v>0</v>
      </c>
      <c r="AX87" s="350">
        <v>0</v>
      </c>
      <c r="AY87" s="350">
        <v>0</v>
      </c>
      <c r="AZ87" s="350"/>
      <c r="BA87" s="350">
        <v>0</v>
      </c>
      <c r="BB87" s="350">
        <v>0</v>
      </c>
      <c r="BC87" s="350">
        <v>0</v>
      </c>
      <c r="BD87" s="350">
        <v>0</v>
      </c>
      <c r="BE87" s="350">
        <v>0</v>
      </c>
      <c r="BF87" s="350">
        <v>0</v>
      </c>
      <c r="BG87" s="350">
        <v>0</v>
      </c>
      <c r="BH87" s="350">
        <v>0</v>
      </c>
      <c r="BI87" s="350">
        <v>0</v>
      </c>
      <c r="BJ87" s="350">
        <v>0</v>
      </c>
      <c r="BK87" s="350">
        <v>0</v>
      </c>
      <c r="BL87" s="350">
        <v>0</v>
      </c>
      <c r="BM87" s="350">
        <v>0</v>
      </c>
      <c r="BN87" s="350"/>
      <c r="BO87" s="350">
        <v>0</v>
      </c>
      <c r="BP87" s="350">
        <v>0</v>
      </c>
      <c r="BQ87" s="350">
        <v>0</v>
      </c>
      <c r="BR87" s="350">
        <v>0</v>
      </c>
      <c r="BS87" s="350">
        <v>0</v>
      </c>
      <c r="BT87" s="350">
        <v>0</v>
      </c>
      <c r="BU87" s="350">
        <v>0</v>
      </c>
      <c r="BV87" s="350">
        <v>0</v>
      </c>
      <c r="BW87" s="350">
        <v>0</v>
      </c>
      <c r="BX87" s="350">
        <v>0</v>
      </c>
      <c r="BY87" s="350">
        <v>0</v>
      </c>
      <c r="BZ87" s="350">
        <v>0</v>
      </c>
      <c r="CA87" s="350">
        <v>0</v>
      </c>
      <c r="CB87" s="350">
        <v>0</v>
      </c>
      <c r="CC87" s="350">
        <v>0</v>
      </c>
      <c r="CD87" s="350">
        <v>0</v>
      </c>
      <c r="CE87" s="350">
        <v>0</v>
      </c>
      <c r="CF87" s="350">
        <v>0</v>
      </c>
      <c r="CG87" s="350">
        <v>0</v>
      </c>
      <c r="CH87" s="350">
        <v>0</v>
      </c>
      <c r="CI87" s="350">
        <v>0</v>
      </c>
      <c r="CJ87" s="350">
        <v>0</v>
      </c>
      <c r="CK87" s="350">
        <v>0</v>
      </c>
      <c r="CL87" s="350">
        <v>0</v>
      </c>
      <c r="CM87" s="350">
        <v>0</v>
      </c>
      <c r="CN87" s="350">
        <v>0</v>
      </c>
      <c r="CO87" s="350" t="s">
        <v>193</v>
      </c>
      <c r="CP87" s="350" t="s">
        <v>193</v>
      </c>
      <c r="CQ87" s="350" t="s">
        <v>193</v>
      </c>
      <c r="CR87" s="350" t="s">
        <v>193</v>
      </c>
      <c r="CS87" s="350" t="s">
        <v>193</v>
      </c>
      <c r="CT87" s="350" t="s">
        <v>193</v>
      </c>
      <c r="CU87" s="52">
        <f>'1'!BE57</f>
        <v>0</v>
      </c>
      <c r="CV87" s="350">
        <v>0</v>
      </c>
      <c r="CW87" s="350">
        <v>0</v>
      </c>
      <c r="CX87" s="350">
        <v>0</v>
      </c>
      <c r="CY87" s="350">
        <v>0</v>
      </c>
      <c r="CZ87" s="350">
        <v>0</v>
      </c>
      <c r="DA87" s="52">
        <v>0</v>
      </c>
      <c r="DB87" s="350">
        <v>0</v>
      </c>
      <c r="DC87" s="350">
        <v>0</v>
      </c>
      <c r="DD87" s="350">
        <v>0</v>
      </c>
      <c r="DE87" s="350">
        <v>0</v>
      </c>
      <c r="DF87" s="350">
        <v>0</v>
      </c>
    </row>
    <row r="88" spans="1:110" ht="37.5">
      <c r="A88" s="28" t="s">
        <v>177</v>
      </c>
      <c r="B88" s="336" t="s">
        <v>235</v>
      </c>
      <c r="C88" s="341" t="s">
        <v>1296</v>
      </c>
      <c r="D88" s="334" t="s">
        <v>1297</v>
      </c>
      <c r="E88" s="334">
        <v>30</v>
      </c>
      <c r="F88" s="334">
        <v>0</v>
      </c>
      <c r="G88" s="334">
        <v>0</v>
      </c>
      <c r="H88" s="334">
        <v>0</v>
      </c>
      <c r="I88" s="334">
        <v>0</v>
      </c>
      <c r="J88" s="334">
        <v>0</v>
      </c>
      <c r="K88" s="334">
        <v>0</v>
      </c>
      <c r="L88" s="334">
        <v>0</v>
      </c>
      <c r="M88" s="334">
        <v>0</v>
      </c>
      <c r="N88" s="334">
        <v>0</v>
      </c>
      <c r="O88" s="334">
        <v>0</v>
      </c>
      <c r="P88" s="334">
        <v>0</v>
      </c>
      <c r="Q88" s="334">
        <v>0</v>
      </c>
      <c r="R88" s="334">
        <v>0</v>
      </c>
      <c r="S88" s="334"/>
      <c r="T88" s="334">
        <v>0</v>
      </c>
      <c r="U88" s="334">
        <v>0</v>
      </c>
      <c r="V88" s="334">
        <v>0</v>
      </c>
      <c r="W88" s="334">
        <v>0</v>
      </c>
      <c r="X88" s="334">
        <v>0</v>
      </c>
      <c r="Y88" s="334">
        <v>0</v>
      </c>
      <c r="Z88" s="334">
        <v>0</v>
      </c>
      <c r="AA88" s="334">
        <v>0</v>
      </c>
      <c r="AB88" s="334">
        <v>0</v>
      </c>
      <c r="AC88" s="334">
        <v>0</v>
      </c>
      <c r="AD88" s="334">
        <v>0</v>
      </c>
      <c r="AE88" s="334">
        <v>0</v>
      </c>
      <c r="AF88" s="334">
        <v>0</v>
      </c>
      <c r="AG88" s="334">
        <v>0</v>
      </c>
      <c r="AH88" s="334">
        <v>0</v>
      </c>
      <c r="AI88" s="334">
        <v>0</v>
      </c>
      <c r="AJ88" s="334">
        <v>0</v>
      </c>
      <c r="AK88" s="334" t="s">
        <v>193</v>
      </c>
      <c r="AL88" s="334" t="s">
        <v>193</v>
      </c>
      <c r="AM88" s="334" t="s">
        <v>193</v>
      </c>
      <c r="AN88" s="334" t="s">
        <v>193</v>
      </c>
      <c r="AO88" s="334" t="s">
        <v>193</v>
      </c>
      <c r="AP88" s="334" t="s">
        <v>193</v>
      </c>
      <c r="AQ88" s="334" t="s">
        <v>193</v>
      </c>
      <c r="AR88" s="334" t="s">
        <v>193</v>
      </c>
      <c r="AS88" s="334">
        <v>0</v>
      </c>
      <c r="AT88" s="334">
        <v>0</v>
      </c>
      <c r="AU88" s="334">
        <v>0</v>
      </c>
      <c r="AV88" s="334">
        <v>0</v>
      </c>
      <c r="AW88" s="334">
        <v>80</v>
      </c>
      <c r="AX88" s="334">
        <v>0</v>
      </c>
      <c r="AY88" s="334">
        <v>0</v>
      </c>
      <c r="AZ88" s="334"/>
      <c r="BA88" s="334">
        <v>0</v>
      </c>
      <c r="BB88" s="334">
        <v>0</v>
      </c>
      <c r="BC88" s="334">
        <v>0</v>
      </c>
      <c r="BD88" s="334">
        <v>0</v>
      </c>
      <c r="BE88" s="334">
        <v>0</v>
      </c>
      <c r="BF88" s="334">
        <v>0</v>
      </c>
      <c r="BG88" s="334">
        <v>0</v>
      </c>
      <c r="BH88" s="334">
        <v>0</v>
      </c>
      <c r="BI88" s="334">
        <v>0</v>
      </c>
      <c r="BJ88" s="334">
        <v>0</v>
      </c>
      <c r="BK88" s="334">
        <v>0</v>
      </c>
      <c r="BL88" s="334">
        <v>0</v>
      </c>
      <c r="BM88" s="334">
        <v>0</v>
      </c>
      <c r="BN88" s="334"/>
      <c r="BO88" s="334">
        <v>0</v>
      </c>
      <c r="BP88" s="334">
        <v>0</v>
      </c>
      <c r="BQ88" s="334">
        <v>0</v>
      </c>
      <c r="BR88" s="334">
        <v>0</v>
      </c>
      <c r="BS88" s="334">
        <v>4</v>
      </c>
      <c r="BT88" s="334">
        <v>0</v>
      </c>
      <c r="BU88" s="334">
        <v>8</v>
      </c>
      <c r="BV88" s="334">
        <v>0</v>
      </c>
      <c r="BW88" s="334">
        <v>24</v>
      </c>
      <c r="BX88" s="334">
        <v>0</v>
      </c>
      <c r="BY88" s="334">
        <v>0</v>
      </c>
      <c r="BZ88" s="334">
        <v>0</v>
      </c>
      <c r="CA88" s="334">
        <v>0</v>
      </c>
      <c r="CB88" s="334">
        <v>0</v>
      </c>
      <c r="CC88" s="334">
        <v>0</v>
      </c>
      <c r="CD88" s="334">
        <v>0</v>
      </c>
      <c r="CE88" s="334">
        <v>0</v>
      </c>
      <c r="CF88" s="334">
        <v>0</v>
      </c>
      <c r="CG88" s="334">
        <v>0</v>
      </c>
      <c r="CH88" s="334">
        <v>0</v>
      </c>
      <c r="CI88" s="334">
        <v>0</v>
      </c>
      <c r="CJ88" s="334">
        <v>0</v>
      </c>
      <c r="CK88" s="334">
        <v>0</v>
      </c>
      <c r="CL88" s="334">
        <v>0</v>
      </c>
      <c r="CM88" s="334">
        <v>0</v>
      </c>
      <c r="CN88" s="334">
        <v>0</v>
      </c>
      <c r="CO88" s="334" t="s">
        <v>193</v>
      </c>
      <c r="CP88" s="334" t="s">
        <v>193</v>
      </c>
      <c r="CQ88" s="334" t="s">
        <v>193</v>
      </c>
      <c r="CR88" s="334" t="s">
        <v>193</v>
      </c>
      <c r="CS88" s="334" t="s">
        <v>193</v>
      </c>
      <c r="CT88" s="334" t="s">
        <v>193</v>
      </c>
      <c r="CU88" s="52">
        <f>'1'!BE58</f>
        <v>955.67700000000002</v>
      </c>
      <c r="CV88" s="334">
        <v>0</v>
      </c>
      <c r="CW88" s="334">
        <v>0</v>
      </c>
      <c r="CX88" s="334">
        <v>0</v>
      </c>
      <c r="CY88" s="334">
        <v>0</v>
      </c>
      <c r="CZ88" s="334">
        <v>0</v>
      </c>
      <c r="DA88" s="52">
        <v>0</v>
      </c>
      <c r="DB88" s="334">
        <v>0</v>
      </c>
      <c r="DC88" s="334">
        <v>0</v>
      </c>
      <c r="DD88" s="334">
        <v>0</v>
      </c>
      <c r="DE88" s="334">
        <v>0</v>
      </c>
      <c r="DF88" s="334">
        <v>0</v>
      </c>
    </row>
    <row r="89" spans="1:110" ht="75">
      <c r="A89" s="21"/>
      <c r="B89" s="33" t="s">
        <v>241</v>
      </c>
      <c r="C89" s="34" t="s">
        <v>242</v>
      </c>
      <c r="D89" s="35" t="s">
        <v>174</v>
      </c>
      <c r="E89" s="35">
        <v>0</v>
      </c>
      <c r="F89" s="35">
        <v>0</v>
      </c>
      <c r="G89" s="35">
        <v>0</v>
      </c>
      <c r="H89" s="35">
        <v>0</v>
      </c>
      <c r="I89" s="35">
        <v>0</v>
      </c>
      <c r="J89" s="35">
        <v>0</v>
      </c>
      <c r="K89" s="35">
        <v>0</v>
      </c>
      <c r="L89" s="35">
        <v>0</v>
      </c>
      <c r="M89" s="35">
        <v>0</v>
      </c>
      <c r="N89" s="35">
        <v>0</v>
      </c>
      <c r="O89" s="35">
        <v>0</v>
      </c>
      <c r="P89" s="35">
        <v>0</v>
      </c>
      <c r="Q89" s="35">
        <v>0</v>
      </c>
      <c r="R89" s="35">
        <v>0</v>
      </c>
      <c r="S89" s="35">
        <v>0</v>
      </c>
      <c r="T89" s="35">
        <v>0</v>
      </c>
      <c r="U89" s="35">
        <v>0</v>
      </c>
      <c r="V89" s="35">
        <v>0</v>
      </c>
      <c r="W89" s="35">
        <v>0</v>
      </c>
      <c r="X89" s="35">
        <v>0</v>
      </c>
      <c r="Y89" s="35">
        <v>0</v>
      </c>
      <c r="Z89" s="35">
        <v>0</v>
      </c>
      <c r="AA89" s="35">
        <v>0</v>
      </c>
      <c r="AB89" s="35">
        <v>0</v>
      </c>
      <c r="AC89" s="35">
        <v>0</v>
      </c>
      <c r="AD89" s="35">
        <v>0</v>
      </c>
      <c r="AE89" s="35">
        <v>0</v>
      </c>
      <c r="AF89" s="35">
        <v>0</v>
      </c>
      <c r="AG89" s="35">
        <v>0</v>
      </c>
      <c r="AH89" s="35">
        <v>0</v>
      </c>
      <c r="AI89" s="35">
        <v>0</v>
      </c>
      <c r="AJ89" s="35">
        <v>0</v>
      </c>
      <c r="AK89" s="35">
        <v>0</v>
      </c>
      <c r="AL89" s="35">
        <v>0</v>
      </c>
      <c r="AM89" s="35">
        <v>0</v>
      </c>
      <c r="AN89" s="35">
        <v>0</v>
      </c>
      <c r="AO89" s="35">
        <v>0</v>
      </c>
      <c r="AP89" s="35">
        <v>0</v>
      </c>
      <c r="AQ89" s="35">
        <v>0</v>
      </c>
      <c r="AR89" s="35">
        <v>0</v>
      </c>
      <c r="AS89" s="35">
        <v>0</v>
      </c>
      <c r="AT89" s="35">
        <v>0</v>
      </c>
      <c r="AU89" s="35">
        <v>0</v>
      </c>
      <c r="AV89" s="35">
        <v>0</v>
      </c>
      <c r="AW89" s="35">
        <v>0</v>
      </c>
      <c r="AX89" s="35">
        <v>0</v>
      </c>
      <c r="AY89" s="35">
        <v>0</v>
      </c>
      <c r="AZ89" s="35">
        <v>0</v>
      </c>
      <c r="BA89" s="35">
        <v>0</v>
      </c>
      <c r="BB89" s="35">
        <v>0</v>
      </c>
      <c r="BC89" s="35">
        <v>0</v>
      </c>
      <c r="BD89" s="35">
        <v>0</v>
      </c>
      <c r="BE89" s="35">
        <v>0</v>
      </c>
      <c r="BF89" s="35">
        <v>0</v>
      </c>
      <c r="BG89" s="35">
        <v>0</v>
      </c>
      <c r="BH89" s="35">
        <v>0</v>
      </c>
      <c r="BI89" s="35">
        <v>0</v>
      </c>
      <c r="BJ89" s="35">
        <v>0</v>
      </c>
      <c r="BK89" s="35">
        <v>0</v>
      </c>
      <c r="BL89" s="35">
        <v>0</v>
      </c>
      <c r="BM89" s="35">
        <v>0</v>
      </c>
      <c r="BN89" s="35">
        <v>0</v>
      </c>
      <c r="BO89" s="35">
        <v>0</v>
      </c>
      <c r="BP89" s="35">
        <v>0</v>
      </c>
      <c r="BQ89" s="35">
        <v>0</v>
      </c>
      <c r="BR89" s="35">
        <v>0</v>
      </c>
      <c r="BS89" s="35">
        <v>0</v>
      </c>
      <c r="BT89" s="35">
        <v>0</v>
      </c>
      <c r="BU89" s="35">
        <v>0</v>
      </c>
      <c r="BV89" s="35">
        <v>0</v>
      </c>
      <c r="BW89" s="35">
        <v>0</v>
      </c>
      <c r="BX89" s="35">
        <v>0</v>
      </c>
      <c r="BY89" s="35">
        <v>0</v>
      </c>
      <c r="BZ89" s="35">
        <v>0</v>
      </c>
      <c r="CA89" s="35">
        <v>0</v>
      </c>
      <c r="CB89" s="35">
        <v>0</v>
      </c>
      <c r="CC89" s="35">
        <v>0</v>
      </c>
      <c r="CD89" s="35">
        <v>0</v>
      </c>
      <c r="CE89" s="35">
        <v>0</v>
      </c>
      <c r="CF89" s="35">
        <v>0</v>
      </c>
      <c r="CG89" s="35">
        <v>0</v>
      </c>
      <c r="CH89" s="35">
        <v>0</v>
      </c>
      <c r="CI89" s="35" t="s">
        <v>193</v>
      </c>
      <c r="CJ89" s="35" t="s">
        <v>193</v>
      </c>
      <c r="CK89" s="35">
        <v>0</v>
      </c>
      <c r="CL89" s="35">
        <v>0</v>
      </c>
      <c r="CM89" s="35">
        <v>0</v>
      </c>
      <c r="CN89" s="35">
        <v>0</v>
      </c>
      <c r="CO89" s="35" t="s">
        <v>193</v>
      </c>
      <c r="CP89" s="35" t="s">
        <v>193</v>
      </c>
      <c r="CQ89" s="35" t="s">
        <v>193</v>
      </c>
      <c r="CR89" s="35" t="s">
        <v>193</v>
      </c>
      <c r="CS89" s="35" t="s">
        <v>193</v>
      </c>
      <c r="CT89" s="35" t="s">
        <v>193</v>
      </c>
      <c r="CU89" s="35">
        <v>0</v>
      </c>
      <c r="CV89" s="35">
        <v>0</v>
      </c>
      <c r="CW89" s="35">
        <v>0</v>
      </c>
      <c r="CX89" s="35">
        <v>0</v>
      </c>
      <c r="CY89" s="35">
        <v>0</v>
      </c>
      <c r="CZ89" s="35">
        <v>0</v>
      </c>
      <c r="DA89" s="35">
        <v>0</v>
      </c>
      <c r="DB89" s="35">
        <v>0</v>
      </c>
      <c r="DC89" s="35">
        <v>0</v>
      </c>
      <c r="DD89" s="35">
        <v>0</v>
      </c>
      <c r="DE89" s="35">
        <v>0</v>
      </c>
      <c r="DF89" s="35">
        <v>0</v>
      </c>
    </row>
    <row r="90" spans="1:110" ht="18.75" hidden="1">
      <c r="A90" s="28" t="s">
        <v>177</v>
      </c>
      <c r="B90" s="33" t="s">
        <v>241</v>
      </c>
      <c r="C90" s="42" t="s">
        <v>200</v>
      </c>
      <c r="D90" s="35"/>
      <c r="E90" s="35" t="s">
        <v>193</v>
      </c>
      <c r="F90" s="35" t="s">
        <v>193</v>
      </c>
      <c r="G90" s="35"/>
      <c r="H90" s="35"/>
      <c r="I90" s="35"/>
      <c r="J90" s="35"/>
      <c r="K90" s="35"/>
      <c r="L90" s="35"/>
      <c r="M90" s="35" t="s">
        <v>193</v>
      </c>
      <c r="N90" s="35" t="s">
        <v>193</v>
      </c>
      <c r="O90" s="35"/>
      <c r="P90" s="35"/>
      <c r="Q90" s="35"/>
      <c r="R90" s="35"/>
      <c r="S90" s="35"/>
      <c r="T90" s="35"/>
      <c r="U90" s="35" t="s">
        <v>193</v>
      </c>
      <c r="V90" s="35" t="s">
        <v>193</v>
      </c>
      <c r="W90" s="35"/>
      <c r="X90" s="35"/>
      <c r="Y90" s="35"/>
      <c r="Z90" s="35"/>
      <c r="AA90" s="35"/>
      <c r="AB90" s="35"/>
      <c r="AC90" s="35" t="s">
        <v>193</v>
      </c>
      <c r="AD90" s="35" t="s">
        <v>193</v>
      </c>
      <c r="AE90" s="35"/>
      <c r="AF90" s="35"/>
      <c r="AG90" s="35"/>
      <c r="AH90" s="35"/>
      <c r="AI90" s="35"/>
      <c r="AJ90" s="35"/>
      <c r="AK90" s="35" t="s">
        <v>193</v>
      </c>
      <c r="AL90" s="35" t="s">
        <v>193</v>
      </c>
      <c r="AM90" s="35" t="s">
        <v>193</v>
      </c>
      <c r="AN90" s="35" t="s">
        <v>193</v>
      </c>
      <c r="AO90" s="35" t="s">
        <v>193</v>
      </c>
      <c r="AP90" s="35" t="s">
        <v>193</v>
      </c>
      <c r="AQ90" s="35" t="s">
        <v>193</v>
      </c>
      <c r="AR90" s="35" t="s">
        <v>193</v>
      </c>
      <c r="AS90" s="35" t="s">
        <v>193</v>
      </c>
      <c r="AT90" s="35" t="s">
        <v>193</v>
      </c>
      <c r="AU90" s="35"/>
      <c r="AV90" s="35"/>
      <c r="AW90" s="35"/>
      <c r="AX90" s="35"/>
      <c r="AY90" s="35"/>
      <c r="AZ90" s="35"/>
      <c r="BA90" s="35"/>
      <c r="BB90" s="35"/>
      <c r="BC90" s="35" t="s">
        <v>193</v>
      </c>
      <c r="BD90" s="35" t="s">
        <v>193</v>
      </c>
      <c r="BE90" s="35"/>
      <c r="BF90" s="35"/>
      <c r="BG90" s="35"/>
      <c r="BH90" s="35"/>
      <c r="BI90" s="35"/>
      <c r="BJ90" s="35"/>
      <c r="BK90" s="35"/>
      <c r="BL90" s="35"/>
      <c r="BM90" s="35"/>
      <c r="BN90" s="35"/>
      <c r="BO90" s="35" t="s">
        <v>193</v>
      </c>
      <c r="BP90" s="35" t="s">
        <v>193</v>
      </c>
      <c r="BQ90" s="35"/>
      <c r="BR90" s="35"/>
      <c r="BS90" s="35"/>
      <c r="BT90" s="35"/>
      <c r="BU90" s="35"/>
      <c r="BV90" s="35"/>
      <c r="BW90" s="35"/>
      <c r="BX90" s="35"/>
      <c r="BY90" s="35"/>
      <c r="BZ90" s="35"/>
      <c r="CA90" s="35" t="s">
        <v>193</v>
      </c>
      <c r="CB90" s="35" t="s">
        <v>193</v>
      </c>
      <c r="CC90" s="35"/>
      <c r="CD90" s="35"/>
      <c r="CE90" s="35"/>
      <c r="CF90" s="35"/>
      <c r="CG90" s="35"/>
      <c r="CH90" s="35"/>
      <c r="CI90" s="35" t="s">
        <v>193</v>
      </c>
      <c r="CJ90" s="35" t="s">
        <v>193</v>
      </c>
      <c r="CK90" s="35" t="s">
        <v>193</v>
      </c>
      <c r="CL90" s="35" t="s">
        <v>193</v>
      </c>
      <c r="CM90" s="35" t="s">
        <v>193</v>
      </c>
      <c r="CN90" s="35" t="s">
        <v>193</v>
      </c>
      <c r="CO90" s="35" t="s">
        <v>193</v>
      </c>
      <c r="CP90" s="35" t="s">
        <v>193</v>
      </c>
      <c r="CQ90" s="35" t="s">
        <v>193</v>
      </c>
      <c r="CR90" s="35" t="s">
        <v>193</v>
      </c>
      <c r="CS90" s="35" t="s">
        <v>193</v>
      </c>
      <c r="CT90" s="35" t="s">
        <v>193</v>
      </c>
      <c r="CU90" s="35" t="s">
        <v>193</v>
      </c>
      <c r="CV90" s="35" t="s">
        <v>193</v>
      </c>
      <c r="CW90" s="35" t="s">
        <v>193</v>
      </c>
      <c r="CX90" s="35" t="s">
        <v>193</v>
      </c>
      <c r="CY90" s="35" t="s">
        <v>193</v>
      </c>
      <c r="CZ90" s="35" t="s">
        <v>193</v>
      </c>
      <c r="DA90" s="35" t="s">
        <v>193</v>
      </c>
      <c r="DB90" s="35" t="s">
        <v>193</v>
      </c>
      <c r="DC90" s="35" t="s">
        <v>193</v>
      </c>
      <c r="DD90" s="35" t="s">
        <v>193</v>
      </c>
      <c r="DE90" s="35" t="s">
        <v>193</v>
      </c>
      <c r="DF90" s="35" t="s">
        <v>193</v>
      </c>
    </row>
    <row r="91" spans="1:110" ht="18.75" hidden="1">
      <c r="A91" s="28" t="s">
        <v>177</v>
      </c>
      <c r="B91" s="33" t="s">
        <v>241</v>
      </c>
      <c r="C91" s="42" t="s">
        <v>200</v>
      </c>
      <c r="D91" s="35"/>
      <c r="E91" s="35" t="s">
        <v>193</v>
      </c>
      <c r="F91" s="35" t="s">
        <v>193</v>
      </c>
      <c r="G91" s="35"/>
      <c r="H91" s="35"/>
      <c r="I91" s="35"/>
      <c r="J91" s="35"/>
      <c r="K91" s="35"/>
      <c r="L91" s="35"/>
      <c r="M91" s="35" t="s">
        <v>193</v>
      </c>
      <c r="N91" s="35" t="s">
        <v>193</v>
      </c>
      <c r="O91" s="35"/>
      <c r="P91" s="35"/>
      <c r="Q91" s="35"/>
      <c r="R91" s="35"/>
      <c r="S91" s="35"/>
      <c r="T91" s="35"/>
      <c r="U91" s="35" t="s">
        <v>193</v>
      </c>
      <c r="V91" s="35" t="s">
        <v>193</v>
      </c>
      <c r="W91" s="35"/>
      <c r="X91" s="35"/>
      <c r="Y91" s="35"/>
      <c r="Z91" s="35"/>
      <c r="AA91" s="35"/>
      <c r="AB91" s="35"/>
      <c r="AC91" s="35" t="s">
        <v>193</v>
      </c>
      <c r="AD91" s="35" t="s">
        <v>193</v>
      </c>
      <c r="AE91" s="35"/>
      <c r="AF91" s="35"/>
      <c r="AG91" s="35"/>
      <c r="AH91" s="35"/>
      <c r="AI91" s="35"/>
      <c r="AJ91" s="35"/>
      <c r="AK91" s="35" t="s">
        <v>193</v>
      </c>
      <c r="AL91" s="35" t="s">
        <v>193</v>
      </c>
      <c r="AM91" s="35" t="s">
        <v>193</v>
      </c>
      <c r="AN91" s="35" t="s">
        <v>193</v>
      </c>
      <c r="AO91" s="35" t="s">
        <v>193</v>
      </c>
      <c r="AP91" s="35" t="s">
        <v>193</v>
      </c>
      <c r="AQ91" s="35" t="s">
        <v>193</v>
      </c>
      <c r="AR91" s="35" t="s">
        <v>193</v>
      </c>
      <c r="AS91" s="35" t="s">
        <v>193</v>
      </c>
      <c r="AT91" s="35" t="s">
        <v>193</v>
      </c>
      <c r="AU91" s="35"/>
      <c r="AV91" s="35"/>
      <c r="AW91" s="35"/>
      <c r="AX91" s="35"/>
      <c r="AY91" s="35"/>
      <c r="AZ91" s="35"/>
      <c r="BA91" s="35"/>
      <c r="BB91" s="35"/>
      <c r="BC91" s="35" t="s">
        <v>193</v>
      </c>
      <c r="BD91" s="35" t="s">
        <v>193</v>
      </c>
      <c r="BE91" s="35"/>
      <c r="BF91" s="35"/>
      <c r="BG91" s="35"/>
      <c r="BH91" s="35"/>
      <c r="BI91" s="35"/>
      <c r="BJ91" s="35"/>
      <c r="BK91" s="35"/>
      <c r="BL91" s="35"/>
      <c r="BM91" s="35"/>
      <c r="BN91" s="35"/>
      <c r="BO91" s="35" t="s">
        <v>193</v>
      </c>
      <c r="BP91" s="35" t="s">
        <v>193</v>
      </c>
      <c r="BQ91" s="35"/>
      <c r="BR91" s="35"/>
      <c r="BS91" s="35"/>
      <c r="BT91" s="35"/>
      <c r="BU91" s="35"/>
      <c r="BV91" s="35"/>
      <c r="BW91" s="35"/>
      <c r="BX91" s="35"/>
      <c r="BY91" s="35"/>
      <c r="BZ91" s="35"/>
      <c r="CA91" s="35" t="s">
        <v>193</v>
      </c>
      <c r="CB91" s="35" t="s">
        <v>193</v>
      </c>
      <c r="CC91" s="35"/>
      <c r="CD91" s="35"/>
      <c r="CE91" s="35"/>
      <c r="CF91" s="35"/>
      <c r="CG91" s="35"/>
      <c r="CH91" s="35"/>
      <c r="CI91" s="35" t="s">
        <v>193</v>
      </c>
      <c r="CJ91" s="35" t="s">
        <v>193</v>
      </c>
      <c r="CK91" s="35" t="s">
        <v>193</v>
      </c>
      <c r="CL91" s="35" t="s">
        <v>193</v>
      </c>
      <c r="CM91" s="35" t="s">
        <v>193</v>
      </c>
      <c r="CN91" s="35" t="s">
        <v>193</v>
      </c>
      <c r="CO91" s="35" t="s">
        <v>193</v>
      </c>
      <c r="CP91" s="35" t="s">
        <v>193</v>
      </c>
      <c r="CQ91" s="35" t="s">
        <v>193</v>
      </c>
      <c r="CR91" s="35" t="s">
        <v>193</v>
      </c>
      <c r="CS91" s="35" t="s">
        <v>193</v>
      </c>
      <c r="CT91" s="35" t="s">
        <v>193</v>
      </c>
      <c r="CU91" s="35" t="s">
        <v>193</v>
      </c>
      <c r="CV91" s="35" t="s">
        <v>193</v>
      </c>
      <c r="CW91" s="35" t="s">
        <v>193</v>
      </c>
      <c r="CX91" s="35" t="s">
        <v>193</v>
      </c>
      <c r="CY91" s="35" t="s">
        <v>193</v>
      </c>
      <c r="CZ91" s="35" t="s">
        <v>193</v>
      </c>
      <c r="DA91" s="35" t="s">
        <v>193</v>
      </c>
      <c r="DB91" s="35" t="s">
        <v>193</v>
      </c>
      <c r="DC91" s="35" t="s">
        <v>193</v>
      </c>
      <c r="DD91" s="35" t="s">
        <v>193</v>
      </c>
      <c r="DE91" s="35" t="s">
        <v>193</v>
      </c>
      <c r="DF91" s="35" t="s">
        <v>193</v>
      </c>
    </row>
    <row r="92" spans="1:110" ht="18.75" hidden="1">
      <c r="A92" s="28" t="s">
        <v>177</v>
      </c>
      <c r="B92" s="33" t="s">
        <v>201</v>
      </c>
      <c r="C92" s="34" t="s">
        <v>201</v>
      </c>
      <c r="D92" s="35"/>
      <c r="E92" s="35" t="s">
        <v>193</v>
      </c>
      <c r="F92" s="35" t="s">
        <v>193</v>
      </c>
      <c r="G92" s="35"/>
      <c r="H92" s="35"/>
      <c r="I92" s="35"/>
      <c r="J92" s="35"/>
      <c r="K92" s="35"/>
      <c r="L92" s="35"/>
      <c r="M92" s="35" t="s">
        <v>193</v>
      </c>
      <c r="N92" s="35" t="s">
        <v>193</v>
      </c>
      <c r="O92" s="35"/>
      <c r="P92" s="35"/>
      <c r="Q92" s="35"/>
      <c r="R92" s="35"/>
      <c r="S92" s="35"/>
      <c r="T92" s="35"/>
      <c r="U92" s="35" t="s">
        <v>193</v>
      </c>
      <c r="V92" s="35" t="s">
        <v>193</v>
      </c>
      <c r="W92" s="35"/>
      <c r="X92" s="35"/>
      <c r="Y92" s="35"/>
      <c r="Z92" s="35"/>
      <c r="AA92" s="35"/>
      <c r="AB92" s="35"/>
      <c r="AC92" s="35" t="s">
        <v>193</v>
      </c>
      <c r="AD92" s="35" t="s">
        <v>193</v>
      </c>
      <c r="AE92" s="35"/>
      <c r="AF92" s="35"/>
      <c r="AG92" s="35"/>
      <c r="AH92" s="35"/>
      <c r="AI92" s="35"/>
      <c r="AJ92" s="35"/>
      <c r="AK92" s="35" t="s">
        <v>193</v>
      </c>
      <c r="AL92" s="35" t="s">
        <v>193</v>
      </c>
      <c r="AM92" s="35" t="s">
        <v>193</v>
      </c>
      <c r="AN92" s="35" t="s">
        <v>193</v>
      </c>
      <c r="AO92" s="35" t="s">
        <v>193</v>
      </c>
      <c r="AP92" s="35" t="s">
        <v>193</v>
      </c>
      <c r="AQ92" s="35" t="s">
        <v>193</v>
      </c>
      <c r="AR92" s="35" t="s">
        <v>193</v>
      </c>
      <c r="AS92" s="35" t="s">
        <v>193</v>
      </c>
      <c r="AT92" s="35" t="s">
        <v>193</v>
      </c>
      <c r="AU92" s="35"/>
      <c r="AV92" s="35"/>
      <c r="AW92" s="35"/>
      <c r="AX92" s="35"/>
      <c r="AY92" s="35"/>
      <c r="AZ92" s="35"/>
      <c r="BA92" s="35"/>
      <c r="BB92" s="35"/>
      <c r="BC92" s="35" t="s">
        <v>193</v>
      </c>
      <c r="BD92" s="35" t="s">
        <v>193</v>
      </c>
      <c r="BE92" s="35"/>
      <c r="BF92" s="35"/>
      <c r="BG92" s="35"/>
      <c r="BH92" s="35"/>
      <c r="BI92" s="35"/>
      <c r="BJ92" s="35"/>
      <c r="BK92" s="35"/>
      <c r="BL92" s="35"/>
      <c r="BM92" s="35"/>
      <c r="BN92" s="35"/>
      <c r="BO92" s="35" t="s">
        <v>193</v>
      </c>
      <c r="BP92" s="35" t="s">
        <v>193</v>
      </c>
      <c r="BQ92" s="35"/>
      <c r="BR92" s="35"/>
      <c r="BS92" s="35"/>
      <c r="BT92" s="35"/>
      <c r="BU92" s="35"/>
      <c r="BV92" s="35"/>
      <c r="BW92" s="35"/>
      <c r="BX92" s="35"/>
      <c r="BY92" s="35"/>
      <c r="BZ92" s="35"/>
      <c r="CA92" s="35" t="s">
        <v>193</v>
      </c>
      <c r="CB92" s="35" t="s">
        <v>193</v>
      </c>
      <c r="CC92" s="35"/>
      <c r="CD92" s="35"/>
      <c r="CE92" s="35"/>
      <c r="CF92" s="35"/>
      <c r="CG92" s="35"/>
      <c r="CH92" s="35"/>
      <c r="CI92" s="35" t="s">
        <v>193</v>
      </c>
      <c r="CJ92" s="35" t="s">
        <v>193</v>
      </c>
      <c r="CK92" s="35" t="s">
        <v>193</v>
      </c>
      <c r="CL92" s="35" t="s">
        <v>193</v>
      </c>
      <c r="CM92" s="35" t="s">
        <v>193</v>
      </c>
      <c r="CN92" s="35" t="s">
        <v>193</v>
      </c>
      <c r="CO92" s="35" t="s">
        <v>193</v>
      </c>
      <c r="CP92" s="35" t="s">
        <v>193</v>
      </c>
      <c r="CQ92" s="35" t="s">
        <v>193</v>
      </c>
      <c r="CR92" s="35" t="s">
        <v>193</v>
      </c>
      <c r="CS92" s="35" t="s">
        <v>193</v>
      </c>
      <c r="CT92" s="35" t="s">
        <v>193</v>
      </c>
      <c r="CU92" s="35" t="s">
        <v>193</v>
      </c>
      <c r="CV92" s="35" t="s">
        <v>193</v>
      </c>
      <c r="CW92" s="35" t="s">
        <v>193</v>
      </c>
      <c r="CX92" s="35" t="s">
        <v>193</v>
      </c>
      <c r="CY92" s="35" t="s">
        <v>193</v>
      </c>
      <c r="CZ92" s="35" t="s">
        <v>193</v>
      </c>
      <c r="DA92" s="35" t="s">
        <v>193</v>
      </c>
      <c r="DB92" s="35" t="s">
        <v>193</v>
      </c>
      <c r="DC92" s="35" t="s">
        <v>193</v>
      </c>
      <c r="DD92" s="35" t="s">
        <v>193</v>
      </c>
      <c r="DE92" s="35" t="s">
        <v>193</v>
      </c>
      <c r="DF92" s="35" t="s">
        <v>193</v>
      </c>
    </row>
    <row r="93" spans="1:110" ht="56.25">
      <c r="A93" s="21"/>
      <c r="B93" s="39" t="s">
        <v>243</v>
      </c>
      <c r="C93" s="40" t="s">
        <v>244</v>
      </c>
      <c r="D93" s="41" t="s">
        <v>174</v>
      </c>
      <c r="E93" s="41">
        <v>0</v>
      </c>
      <c r="F93" s="41">
        <v>0</v>
      </c>
      <c r="G93" s="41">
        <v>0</v>
      </c>
      <c r="H93" s="41">
        <v>0</v>
      </c>
      <c r="I93" s="41">
        <v>0</v>
      </c>
      <c r="J93" s="41">
        <v>0</v>
      </c>
      <c r="K93" s="41">
        <v>0</v>
      </c>
      <c r="L93" s="41">
        <v>0</v>
      </c>
      <c r="M93" s="41">
        <v>0</v>
      </c>
      <c r="N93" s="41">
        <v>0</v>
      </c>
      <c r="O93" s="41">
        <v>0</v>
      </c>
      <c r="P93" s="41">
        <v>0</v>
      </c>
      <c r="Q93" s="41">
        <v>0</v>
      </c>
      <c r="R93" s="41">
        <v>0</v>
      </c>
      <c r="S93" s="41">
        <v>0</v>
      </c>
      <c r="T93" s="41">
        <v>0</v>
      </c>
      <c r="U93" s="41">
        <v>0</v>
      </c>
      <c r="V93" s="41">
        <v>0</v>
      </c>
      <c r="W93" s="41">
        <v>0</v>
      </c>
      <c r="X93" s="41">
        <v>0</v>
      </c>
      <c r="Y93" s="41">
        <v>0</v>
      </c>
      <c r="Z93" s="41">
        <v>0</v>
      </c>
      <c r="AA93" s="41">
        <v>0</v>
      </c>
      <c r="AB93" s="41">
        <v>0</v>
      </c>
      <c r="AC93" s="41">
        <v>0</v>
      </c>
      <c r="AD93" s="41">
        <v>0</v>
      </c>
      <c r="AE93" s="41">
        <v>0</v>
      </c>
      <c r="AF93" s="41">
        <v>0</v>
      </c>
      <c r="AG93" s="41">
        <v>0</v>
      </c>
      <c r="AH93" s="41">
        <v>0</v>
      </c>
      <c r="AI93" s="41">
        <v>0</v>
      </c>
      <c r="AJ93" s="41">
        <v>0</v>
      </c>
      <c r="AK93" s="41">
        <v>0</v>
      </c>
      <c r="AL93" s="41">
        <v>0</v>
      </c>
      <c r="AM93" s="41">
        <v>0</v>
      </c>
      <c r="AN93" s="41">
        <v>0</v>
      </c>
      <c r="AO93" s="41">
        <v>0</v>
      </c>
      <c r="AP93" s="41">
        <v>0</v>
      </c>
      <c r="AQ93" s="41">
        <v>0</v>
      </c>
      <c r="AR93" s="41">
        <v>0</v>
      </c>
      <c r="AS93" s="41">
        <v>0</v>
      </c>
      <c r="AT93" s="41">
        <v>0</v>
      </c>
      <c r="AU93" s="41">
        <v>0</v>
      </c>
      <c r="AV93" s="41">
        <v>0</v>
      </c>
      <c r="AW93" s="41">
        <v>0</v>
      </c>
      <c r="AX93" s="41">
        <v>0</v>
      </c>
      <c r="AY93" s="41">
        <v>0</v>
      </c>
      <c r="AZ93" s="41">
        <v>0</v>
      </c>
      <c r="BA93" s="41">
        <v>0</v>
      </c>
      <c r="BB93" s="41">
        <v>0</v>
      </c>
      <c r="BC93" s="41">
        <v>0</v>
      </c>
      <c r="BD93" s="41">
        <v>0</v>
      </c>
      <c r="BE93" s="41">
        <v>0</v>
      </c>
      <c r="BF93" s="41">
        <v>0</v>
      </c>
      <c r="BG93" s="41">
        <v>0</v>
      </c>
      <c r="BH93" s="41">
        <v>0</v>
      </c>
      <c r="BI93" s="41">
        <v>0</v>
      </c>
      <c r="BJ93" s="41">
        <v>0</v>
      </c>
      <c r="BK93" s="41">
        <v>0</v>
      </c>
      <c r="BL93" s="41">
        <v>0</v>
      </c>
      <c r="BM93" s="41">
        <v>0</v>
      </c>
      <c r="BN93" s="41">
        <v>0</v>
      </c>
      <c r="BO93" s="41">
        <v>0</v>
      </c>
      <c r="BP93" s="41">
        <v>0</v>
      </c>
      <c r="BQ93" s="41">
        <v>0</v>
      </c>
      <c r="BR93" s="41">
        <v>0</v>
      </c>
      <c r="BS93" s="41">
        <v>0</v>
      </c>
      <c r="BT93" s="41">
        <v>0</v>
      </c>
      <c r="BU93" s="41">
        <v>0</v>
      </c>
      <c r="BV93" s="41">
        <v>0</v>
      </c>
      <c r="BW93" s="41">
        <v>0</v>
      </c>
      <c r="BX93" s="41">
        <v>0</v>
      </c>
      <c r="BY93" s="41">
        <v>0</v>
      </c>
      <c r="BZ93" s="41">
        <v>0</v>
      </c>
      <c r="CA93" s="41">
        <v>0</v>
      </c>
      <c r="CB93" s="41">
        <v>0</v>
      </c>
      <c r="CC93" s="41">
        <v>0</v>
      </c>
      <c r="CD93" s="41">
        <v>0</v>
      </c>
      <c r="CE93" s="41">
        <v>0</v>
      </c>
      <c r="CF93" s="41">
        <v>0</v>
      </c>
      <c r="CG93" s="41">
        <v>0</v>
      </c>
      <c r="CH93" s="41">
        <v>0</v>
      </c>
      <c r="CI93" s="41" t="s">
        <v>193</v>
      </c>
      <c r="CJ93" s="41" t="s">
        <v>193</v>
      </c>
      <c r="CK93" s="41">
        <v>0</v>
      </c>
      <c r="CL93" s="41">
        <v>0</v>
      </c>
      <c r="CM93" s="41">
        <v>0</v>
      </c>
      <c r="CN93" s="41">
        <v>0</v>
      </c>
      <c r="CO93" s="41" t="s">
        <v>193</v>
      </c>
      <c r="CP93" s="41" t="s">
        <v>193</v>
      </c>
      <c r="CQ93" s="41" t="s">
        <v>193</v>
      </c>
      <c r="CR93" s="41" t="s">
        <v>193</v>
      </c>
      <c r="CS93" s="41" t="s">
        <v>193</v>
      </c>
      <c r="CT93" s="41" t="s">
        <v>193</v>
      </c>
      <c r="CU93" s="41">
        <v>0</v>
      </c>
      <c r="CV93" s="41">
        <v>0</v>
      </c>
      <c r="CW93" s="41">
        <v>0</v>
      </c>
      <c r="CX93" s="41">
        <v>0</v>
      </c>
      <c r="CY93" s="41">
        <v>0</v>
      </c>
      <c r="CZ93" s="41">
        <v>0</v>
      </c>
      <c r="DA93" s="41">
        <v>0</v>
      </c>
      <c r="DB93" s="41">
        <v>0</v>
      </c>
      <c r="DC93" s="41">
        <v>0</v>
      </c>
      <c r="DD93" s="41">
        <v>0</v>
      </c>
      <c r="DE93" s="41">
        <v>0</v>
      </c>
      <c r="DF93" s="41">
        <v>0</v>
      </c>
    </row>
    <row r="94" spans="1:110" ht="37.5">
      <c r="A94" s="21"/>
      <c r="B94" s="33" t="s">
        <v>245</v>
      </c>
      <c r="C94" s="34" t="s">
        <v>246</v>
      </c>
      <c r="D94" s="35" t="s">
        <v>174</v>
      </c>
      <c r="E94" s="35">
        <v>0</v>
      </c>
      <c r="F94" s="35">
        <v>0</v>
      </c>
      <c r="G94" s="35">
        <v>0</v>
      </c>
      <c r="H94" s="35">
        <v>0</v>
      </c>
      <c r="I94" s="35">
        <v>0</v>
      </c>
      <c r="J94" s="35">
        <v>0</v>
      </c>
      <c r="K94" s="35">
        <v>0</v>
      </c>
      <c r="L94" s="35">
        <v>0</v>
      </c>
      <c r="M94" s="35">
        <v>0</v>
      </c>
      <c r="N94" s="35">
        <v>0</v>
      </c>
      <c r="O94" s="35">
        <v>0</v>
      </c>
      <c r="P94" s="35">
        <v>0</v>
      </c>
      <c r="Q94" s="35">
        <v>0</v>
      </c>
      <c r="R94" s="35">
        <v>0</v>
      </c>
      <c r="S94" s="35">
        <v>0</v>
      </c>
      <c r="T94" s="35">
        <v>0</v>
      </c>
      <c r="U94" s="35">
        <v>0</v>
      </c>
      <c r="V94" s="35">
        <v>0</v>
      </c>
      <c r="W94" s="35">
        <v>0</v>
      </c>
      <c r="X94" s="35">
        <v>0</v>
      </c>
      <c r="Y94" s="35">
        <v>0</v>
      </c>
      <c r="Z94" s="35">
        <v>0</v>
      </c>
      <c r="AA94" s="35">
        <v>0</v>
      </c>
      <c r="AB94" s="35">
        <v>0</v>
      </c>
      <c r="AC94" s="35">
        <v>0</v>
      </c>
      <c r="AD94" s="35">
        <v>0</v>
      </c>
      <c r="AE94" s="35">
        <v>0</v>
      </c>
      <c r="AF94" s="35">
        <v>0</v>
      </c>
      <c r="AG94" s="35">
        <v>0</v>
      </c>
      <c r="AH94" s="35">
        <v>0</v>
      </c>
      <c r="AI94" s="35">
        <v>0</v>
      </c>
      <c r="AJ94" s="35">
        <v>0</v>
      </c>
      <c r="AK94" s="35">
        <v>0</v>
      </c>
      <c r="AL94" s="35">
        <v>0</v>
      </c>
      <c r="AM94" s="35">
        <v>0</v>
      </c>
      <c r="AN94" s="35">
        <v>0</v>
      </c>
      <c r="AO94" s="35">
        <v>0</v>
      </c>
      <c r="AP94" s="35">
        <v>0</v>
      </c>
      <c r="AQ94" s="35">
        <v>0</v>
      </c>
      <c r="AR94" s="35">
        <v>0</v>
      </c>
      <c r="AS94" s="35">
        <v>0</v>
      </c>
      <c r="AT94" s="35">
        <v>0</v>
      </c>
      <c r="AU94" s="35">
        <v>0</v>
      </c>
      <c r="AV94" s="35">
        <v>0</v>
      </c>
      <c r="AW94" s="35">
        <v>0</v>
      </c>
      <c r="AX94" s="35">
        <v>0</v>
      </c>
      <c r="AY94" s="35">
        <v>0</v>
      </c>
      <c r="AZ94" s="35">
        <v>0</v>
      </c>
      <c r="BA94" s="35">
        <v>0</v>
      </c>
      <c r="BB94" s="35">
        <v>0</v>
      </c>
      <c r="BC94" s="35">
        <v>0</v>
      </c>
      <c r="BD94" s="35">
        <v>0</v>
      </c>
      <c r="BE94" s="35">
        <v>0</v>
      </c>
      <c r="BF94" s="35">
        <v>0</v>
      </c>
      <c r="BG94" s="35">
        <v>0</v>
      </c>
      <c r="BH94" s="35">
        <v>0</v>
      </c>
      <c r="BI94" s="35">
        <v>0</v>
      </c>
      <c r="BJ94" s="35">
        <v>0</v>
      </c>
      <c r="BK94" s="35">
        <v>0</v>
      </c>
      <c r="BL94" s="35">
        <v>0</v>
      </c>
      <c r="BM94" s="35">
        <v>0</v>
      </c>
      <c r="BN94" s="35">
        <v>0</v>
      </c>
      <c r="BO94" s="35">
        <v>0</v>
      </c>
      <c r="BP94" s="35">
        <v>0</v>
      </c>
      <c r="BQ94" s="35">
        <v>0</v>
      </c>
      <c r="BR94" s="35">
        <v>0</v>
      </c>
      <c r="BS94" s="35">
        <v>0</v>
      </c>
      <c r="BT94" s="35">
        <v>0</v>
      </c>
      <c r="BU94" s="35">
        <v>0</v>
      </c>
      <c r="BV94" s="35">
        <v>0</v>
      </c>
      <c r="BW94" s="35">
        <v>0</v>
      </c>
      <c r="BX94" s="35">
        <v>0</v>
      </c>
      <c r="BY94" s="35">
        <v>0</v>
      </c>
      <c r="BZ94" s="35">
        <v>0</v>
      </c>
      <c r="CA94" s="35">
        <v>0</v>
      </c>
      <c r="CB94" s="35">
        <v>0</v>
      </c>
      <c r="CC94" s="35">
        <v>0</v>
      </c>
      <c r="CD94" s="35">
        <v>0</v>
      </c>
      <c r="CE94" s="35">
        <v>0</v>
      </c>
      <c r="CF94" s="35">
        <v>0</v>
      </c>
      <c r="CG94" s="35">
        <v>0</v>
      </c>
      <c r="CH94" s="35">
        <v>0</v>
      </c>
      <c r="CI94" s="35" t="s">
        <v>193</v>
      </c>
      <c r="CJ94" s="35" t="s">
        <v>193</v>
      </c>
      <c r="CK94" s="35">
        <v>0</v>
      </c>
      <c r="CL94" s="35">
        <v>0</v>
      </c>
      <c r="CM94" s="35">
        <v>0</v>
      </c>
      <c r="CN94" s="35">
        <v>0</v>
      </c>
      <c r="CO94" s="35" t="s">
        <v>193</v>
      </c>
      <c r="CP94" s="35" t="s">
        <v>193</v>
      </c>
      <c r="CQ94" s="35" t="s">
        <v>193</v>
      </c>
      <c r="CR94" s="35" t="s">
        <v>193</v>
      </c>
      <c r="CS94" s="35" t="s">
        <v>193</v>
      </c>
      <c r="CT94" s="35" t="s">
        <v>193</v>
      </c>
      <c r="CU94" s="35">
        <v>0</v>
      </c>
      <c r="CV94" s="35">
        <v>0</v>
      </c>
      <c r="CW94" s="35">
        <v>0</v>
      </c>
      <c r="CX94" s="35">
        <v>0</v>
      </c>
      <c r="CY94" s="35">
        <v>0</v>
      </c>
      <c r="CZ94" s="35">
        <v>0</v>
      </c>
      <c r="DA94" s="35">
        <v>0</v>
      </c>
      <c r="DB94" s="35">
        <v>0</v>
      </c>
      <c r="DC94" s="35">
        <v>0</v>
      </c>
      <c r="DD94" s="35">
        <v>0</v>
      </c>
      <c r="DE94" s="35">
        <v>0</v>
      </c>
      <c r="DF94" s="35">
        <v>0</v>
      </c>
    </row>
    <row r="95" spans="1:110" ht="18.75" hidden="1">
      <c r="A95" s="28" t="s">
        <v>177</v>
      </c>
      <c r="B95" s="33" t="s">
        <v>245</v>
      </c>
      <c r="C95" s="42" t="s">
        <v>200</v>
      </c>
      <c r="D95" s="35"/>
      <c r="E95" s="35" t="s">
        <v>193</v>
      </c>
      <c r="F95" s="35" t="s">
        <v>193</v>
      </c>
      <c r="G95" s="35"/>
      <c r="H95" s="35"/>
      <c r="I95" s="35"/>
      <c r="J95" s="35"/>
      <c r="K95" s="35"/>
      <c r="L95" s="35"/>
      <c r="M95" s="35" t="s">
        <v>193</v>
      </c>
      <c r="N95" s="35" t="s">
        <v>193</v>
      </c>
      <c r="O95" s="35"/>
      <c r="P95" s="35"/>
      <c r="Q95" s="35"/>
      <c r="R95" s="35"/>
      <c r="S95" s="35"/>
      <c r="T95" s="35"/>
      <c r="U95" s="35" t="s">
        <v>193</v>
      </c>
      <c r="V95" s="35" t="s">
        <v>193</v>
      </c>
      <c r="W95" s="35"/>
      <c r="X95" s="35"/>
      <c r="Y95" s="35"/>
      <c r="Z95" s="35"/>
      <c r="AA95" s="35"/>
      <c r="AB95" s="35"/>
      <c r="AC95" s="35" t="s">
        <v>193</v>
      </c>
      <c r="AD95" s="35" t="s">
        <v>193</v>
      </c>
      <c r="AE95" s="35"/>
      <c r="AF95" s="35"/>
      <c r="AG95" s="35"/>
      <c r="AH95" s="35"/>
      <c r="AI95" s="35"/>
      <c r="AJ95" s="35"/>
      <c r="AK95" s="35" t="s">
        <v>193</v>
      </c>
      <c r="AL95" s="35" t="s">
        <v>193</v>
      </c>
      <c r="AM95" s="35" t="s">
        <v>193</v>
      </c>
      <c r="AN95" s="35" t="s">
        <v>193</v>
      </c>
      <c r="AO95" s="35" t="s">
        <v>193</v>
      </c>
      <c r="AP95" s="35" t="s">
        <v>193</v>
      </c>
      <c r="AQ95" s="35" t="s">
        <v>193</v>
      </c>
      <c r="AR95" s="35" t="s">
        <v>193</v>
      </c>
      <c r="AS95" s="35" t="s">
        <v>193</v>
      </c>
      <c r="AT95" s="35" t="s">
        <v>193</v>
      </c>
      <c r="AU95" s="35"/>
      <c r="AV95" s="35"/>
      <c r="AW95" s="35"/>
      <c r="AX95" s="35"/>
      <c r="AY95" s="35"/>
      <c r="AZ95" s="35"/>
      <c r="BA95" s="35"/>
      <c r="BB95" s="35"/>
      <c r="BC95" s="35" t="s">
        <v>193</v>
      </c>
      <c r="BD95" s="35" t="s">
        <v>193</v>
      </c>
      <c r="BE95" s="35"/>
      <c r="BF95" s="35"/>
      <c r="BG95" s="35"/>
      <c r="BH95" s="35"/>
      <c r="BI95" s="35"/>
      <c r="BJ95" s="35"/>
      <c r="BK95" s="35"/>
      <c r="BL95" s="35"/>
      <c r="BM95" s="35"/>
      <c r="BN95" s="35"/>
      <c r="BO95" s="35" t="s">
        <v>193</v>
      </c>
      <c r="BP95" s="35" t="s">
        <v>193</v>
      </c>
      <c r="BQ95" s="35"/>
      <c r="BR95" s="35"/>
      <c r="BS95" s="35"/>
      <c r="BT95" s="35"/>
      <c r="BU95" s="35"/>
      <c r="BV95" s="35"/>
      <c r="BW95" s="35"/>
      <c r="BX95" s="35"/>
      <c r="BY95" s="35"/>
      <c r="BZ95" s="35"/>
      <c r="CA95" s="35" t="s">
        <v>193</v>
      </c>
      <c r="CB95" s="35" t="s">
        <v>193</v>
      </c>
      <c r="CC95" s="35"/>
      <c r="CD95" s="35"/>
      <c r="CE95" s="35"/>
      <c r="CF95" s="35"/>
      <c r="CG95" s="35"/>
      <c r="CH95" s="35"/>
      <c r="CI95" s="35" t="s">
        <v>193</v>
      </c>
      <c r="CJ95" s="35" t="s">
        <v>193</v>
      </c>
      <c r="CK95" s="35" t="s">
        <v>193</v>
      </c>
      <c r="CL95" s="35" t="s">
        <v>193</v>
      </c>
      <c r="CM95" s="35" t="s">
        <v>193</v>
      </c>
      <c r="CN95" s="35" t="s">
        <v>193</v>
      </c>
      <c r="CO95" s="35" t="s">
        <v>193</v>
      </c>
      <c r="CP95" s="35" t="s">
        <v>193</v>
      </c>
      <c r="CQ95" s="35" t="s">
        <v>193</v>
      </c>
      <c r="CR95" s="35" t="s">
        <v>193</v>
      </c>
      <c r="CS95" s="35" t="s">
        <v>193</v>
      </c>
      <c r="CT95" s="35" t="s">
        <v>193</v>
      </c>
      <c r="CU95" s="35" t="s">
        <v>193</v>
      </c>
      <c r="CV95" s="35" t="s">
        <v>193</v>
      </c>
      <c r="CW95" s="35" t="s">
        <v>193</v>
      </c>
      <c r="CX95" s="35" t="s">
        <v>193</v>
      </c>
      <c r="CY95" s="35" t="s">
        <v>193</v>
      </c>
      <c r="CZ95" s="35" t="s">
        <v>193</v>
      </c>
      <c r="DA95" s="35" t="s">
        <v>193</v>
      </c>
      <c r="DB95" s="35" t="s">
        <v>193</v>
      </c>
      <c r="DC95" s="35" t="s">
        <v>193</v>
      </c>
      <c r="DD95" s="35" t="s">
        <v>193</v>
      </c>
      <c r="DE95" s="35" t="s">
        <v>193</v>
      </c>
      <c r="DF95" s="35" t="s">
        <v>193</v>
      </c>
    </row>
    <row r="96" spans="1:110" ht="18.75" hidden="1">
      <c r="A96" s="28" t="s">
        <v>177</v>
      </c>
      <c r="B96" s="33" t="s">
        <v>245</v>
      </c>
      <c r="C96" s="42" t="s">
        <v>200</v>
      </c>
      <c r="D96" s="35"/>
      <c r="E96" s="35" t="s">
        <v>193</v>
      </c>
      <c r="F96" s="35" t="s">
        <v>193</v>
      </c>
      <c r="G96" s="35"/>
      <c r="H96" s="35"/>
      <c r="I96" s="35"/>
      <c r="J96" s="35"/>
      <c r="K96" s="35"/>
      <c r="L96" s="35"/>
      <c r="M96" s="35" t="s">
        <v>193</v>
      </c>
      <c r="N96" s="35" t="s">
        <v>193</v>
      </c>
      <c r="O96" s="35"/>
      <c r="P96" s="35"/>
      <c r="Q96" s="35"/>
      <c r="R96" s="35"/>
      <c r="S96" s="35"/>
      <c r="T96" s="35"/>
      <c r="U96" s="35" t="s">
        <v>193</v>
      </c>
      <c r="V96" s="35" t="s">
        <v>193</v>
      </c>
      <c r="W96" s="35"/>
      <c r="X96" s="35"/>
      <c r="Y96" s="35"/>
      <c r="Z96" s="35"/>
      <c r="AA96" s="35"/>
      <c r="AB96" s="35"/>
      <c r="AC96" s="35" t="s">
        <v>193</v>
      </c>
      <c r="AD96" s="35" t="s">
        <v>193</v>
      </c>
      <c r="AE96" s="35"/>
      <c r="AF96" s="35"/>
      <c r="AG96" s="35"/>
      <c r="AH96" s="35"/>
      <c r="AI96" s="35"/>
      <c r="AJ96" s="35"/>
      <c r="AK96" s="35" t="s">
        <v>193</v>
      </c>
      <c r="AL96" s="35" t="s">
        <v>193</v>
      </c>
      <c r="AM96" s="35" t="s">
        <v>193</v>
      </c>
      <c r="AN96" s="35" t="s">
        <v>193</v>
      </c>
      <c r="AO96" s="35" t="s">
        <v>193</v>
      </c>
      <c r="AP96" s="35" t="s">
        <v>193</v>
      </c>
      <c r="AQ96" s="35" t="s">
        <v>193</v>
      </c>
      <c r="AR96" s="35" t="s">
        <v>193</v>
      </c>
      <c r="AS96" s="35" t="s">
        <v>193</v>
      </c>
      <c r="AT96" s="35" t="s">
        <v>193</v>
      </c>
      <c r="AU96" s="35"/>
      <c r="AV96" s="35"/>
      <c r="AW96" s="35"/>
      <c r="AX96" s="35"/>
      <c r="AY96" s="35"/>
      <c r="AZ96" s="35"/>
      <c r="BA96" s="35"/>
      <c r="BB96" s="35"/>
      <c r="BC96" s="35" t="s">
        <v>193</v>
      </c>
      <c r="BD96" s="35" t="s">
        <v>193</v>
      </c>
      <c r="BE96" s="35"/>
      <c r="BF96" s="35"/>
      <c r="BG96" s="35"/>
      <c r="BH96" s="35"/>
      <c r="BI96" s="35"/>
      <c r="BJ96" s="35"/>
      <c r="BK96" s="35"/>
      <c r="BL96" s="35"/>
      <c r="BM96" s="35"/>
      <c r="BN96" s="35"/>
      <c r="BO96" s="35" t="s">
        <v>193</v>
      </c>
      <c r="BP96" s="35" t="s">
        <v>193</v>
      </c>
      <c r="BQ96" s="35"/>
      <c r="BR96" s="35"/>
      <c r="BS96" s="35"/>
      <c r="BT96" s="35"/>
      <c r="BU96" s="35"/>
      <c r="BV96" s="35"/>
      <c r="BW96" s="35"/>
      <c r="BX96" s="35"/>
      <c r="BY96" s="35"/>
      <c r="BZ96" s="35"/>
      <c r="CA96" s="35" t="s">
        <v>193</v>
      </c>
      <c r="CB96" s="35" t="s">
        <v>193</v>
      </c>
      <c r="CC96" s="35"/>
      <c r="CD96" s="35"/>
      <c r="CE96" s="35"/>
      <c r="CF96" s="35"/>
      <c r="CG96" s="35"/>
      <c r="CH96" s="35"/>
      <c r="CI96" s="35" t="s">
        <v>193</v>
      </c>
      <c r="CJ96" s="35" t="s">
        <v>193</v>
      </c>
      <c r="CK96" s="35" t="s">
        <v>193</v>
      </c>
      <c r="CL96" s="35" t="s">
        <v>193</v>
      </c>
      <c r="CM96" s="35" t="s">
        <v>193</v>
      </c>
      <c r="CN96" s="35" t="s">
        <v>193</v>
      </c>
      <c r="CO96" s="35" t="s">
        <v>193</v>
      </c>
      <c r="CP96" s="35" t="s">
        <v>193</v>
      </c>
      <c r="CQ96" s="35" t="s">
        <v>193</v>
      </c>
      <c r="CR96" s="35" t="s">
        <v>193</v>
      </c>
      <c r="CS96" s="35" t="s">
        <v>193</v>
      </c>
      <c r="CT96" s="35" t="s">
        <v>193</v>
      </c>
      <c r="CU96" s="35" t="s">
        <v>193</v>
      </c>
      <c r="CV96" s="35" t="s">
        <v>193</v>
      </c>
      <c r="CW96" s="35" t="s">
        <v>193</v>
      </c>
      <c r="CX96" s="35" t="s">
        <v>193</v>
      </c>
      <c r="CY96" s="35" t="s">
        <v>193</v>
      </c>
      <c r="CZ96" s="35" t="s">
        <v>193</v>
      </c>
      <c r="DA96" s="35" t="s">
        <v>193</v>
      </c>
      <c r="DB96" s="35" t="s">
        <v>193</v>
      </c>
      <c r="DC96" s="35" t="s">
        <v>193</v>
      </c>
      <c r="DD96" s="35" t="s">
        <v>193</v>
      </c>
      <c r="DE96" s="35" t="s">
        <v>193</v>
      </c>
      <c r="DF96" s="35" t="s">
        <v>193</v>
      </c>
    </row>
    <row r="97" spans="1:110" ht="18.75" hidden="1">
      <c r="A97" s="28" t="s">
        <v>177</v>
      </c>
      <c r="B97" s="33" t="s">
        <v>201</v>
      </c>
      <c r="C97" s="34" t="s">
        <v>201</v>
      </c>
      <c r="D97" s="35"/>
      <c r="E97" s="35" t="s">
        <v>193</v>
      </c>
      <c r="F97" s="35" t="s">
        <v>193</v>
      </c>
      <c r="G97" s="35"/>
      <c r="H97" s="35"/>
      <c r="I97" s="35"/>
      <c r="J97" s="35"/>
      <c r="K97" s="35"/>
      <c r="L97" s="35"/>
      <c r="M97" s="35" t="s">
        <v>193</v>
      </c>
      <c r="N97" s="35" t="s">
        <v>193</v>
      </c>
      <c r="O97" s="35"/>
      <c r="P97" s="35"/>
      <c r="Q97" s="35"/>
      <c r="R97" s="35"/>
      <c r="S97" s="35"/>
      <c r="T97" s="35"/>
      <c r="U97" s="35" t="s">
        <v>193</v>
      </c>
      <c r="V97" s="35" t="s">
        <v>193</v>
      </c>
      <c r="W97" s="35"/>
      <c r="X97" s="35"/>
      <c r="Y97" s="35"/>
      <c r="Z97" s="35"/>
      <c r="AA97" s="35"/>
      <c r="AB97" s="35"/>
      <c r="AC97" s="35" t="s">
        <v>193</v>
      </c>
      <c r="AD97" s="35" t="s">
        <v>193</v>
      </c>
      <c r="AE97" s="35"/>
      <c r="AF97" s="35"/>
      <c r="AG97" s="35"/>
      <c r="AH97" s="35"/>
      <c r="AI97" s="35"/>
      <c r="AJ97" s="35"/>
      <c r="AK97" s="35" t="s">
        <v>193</v>
      </c>
      <c r="AL97" s="35" t="s">
        <v>193</v>
      </c>
      <c r="AM97" s="35" t="s">
        <v>193</v>
      </c>
      <c r="AN97" s="35" t="s">
        <v>193</v>
      </c>
      <c r="AO97" s="35" t="s">
        <v>193</v>
      </c>
      <c r="AP97" s="35" t="s">
        <v>193</v>
      </c>
      <c r="AQ97" s="35" t="s">
        <v>193</v>
      </c>
      <c r="AR97" s="35" t="s">
        <v>193</v>
      </c>
      <c r="AS97" s="35" t="s">
        <v>193</v>
      </c>
      <c r="AT97" s="35" t="s">
        <v>193</v>
      </c>
      <c r="AU97" s="35"/>
      <c r="AV97" s="35"/>
      <c r="AW97" s="35"/>
      <c r="AX97" s="35"/>
      <c r="AY97" s="35"/>
      <c r="AZ97" s="35"/>
      <c r="BA97" s="35"/>
      <c r="BB97" s="35"/>
      <c r="BC97" s="35" t="s">
        <v>193</v>
      </c>
      <c r="BD97" s="35" t="s">
        <v>193</v>
      </c>
      <c r="BE97" s="35"/>
      <c r="BF97" s="35"/>
      <c r="BG97" s="35"/>
      <c r="BH97" s="35"/>
      <c r="BI97" s="35"/>
      <c r="BJ97" s="35"/>
      <c r="BK97" s="35"/>
      <c r="BL97" s="35"/>
      <c r="BM97" s="35"/>
      <c r="BN97" s="35"/>
      <c r="BO97" s="35" t="s">
        <v>193</v>
      </c>
      <c r="BP97" s="35" t="s">
        <v>193</v>
      </c>
      <c r="BQ97" s="35"/>
      <c r="BR97" s="35"/>
      <c r="BS97" s="35"/>
      <c r="BT97" s="35"/>
      <c r="BU97" s="35"/>
      <c r="BV97" s="35"/>
      <c r="BW97" s="35"/>
      <c r="BX97" s="35"/>
      <c r="BY97" s="35"/>
      <c r="BZ97" s="35"/>
      <c r="CA97" s="35" t="s">
        <v>193</v>
      </c>
      <c r="CB97" s="35" t="s">
        <v>193</v>
      </c>
      <c r="CC97" s="35"/>
      <c r="CD97" s="35"/>
      <c r="CE97" s="35"/>
      <c r="CF97" s="35"/>
      <c r="CG97" s="35"/>
      <c r="CH97" s="35"/>
      <c r="CI97" s="35" t="s">
        <v>193</v>
      </c>
      <c r="CJ97" s="35" t="s">
        <v>193</v>
      </c>
      <c r="CK97" s="35" t="s">
        <v>193</v>
      </c>
      <c r="CL97" s="35" t="s">
        <v>193</v>
      </c>
      <c r="CM97" s="35" t="s">
        <v>193</v>
      </c>
      <c r="CN97" s="35" t="s">
        <v>193</v>
      </c>
      <c r="CO97" s="35" t="s">
        <v>193</v>
      </c>
      <c r="CP97" s="35" t="s">
        <v>193</v>
      </c>
      <c r="CQ97" s="35" t="s">
        <v>193</v>
      </c>
      <c r="CR97" s="35" t="s">
        <v>193</v>
      </c>
      <c r="CS97" s="35" t="s">
        <v>193</v>
      </c>
      <c r="CT97" s="35" t="s">
        <v>193</v>
      </c>
      <c r="CU97" s="35" t="s">
        <v>193</v>
      </c>
      <c r="CV97" s="35" t="s">
        <v>193</v>
      </c>
      <c r="CW97" s="35" t="s">
        <v>193</v>
      </c>
      <c r="CX97" s="35" t="s">
        <v>193</v>
      </c>
      <c r="CY97" s="35" t="s">
        <v>193</v>
      </c>
      <c r="CZ97" s="35" t="s">
        <v>193</v>
      </c>
      <c r="DA97" s="35" t="s">
        <v>193</v>
      </c>
      <c r="DB97" s="35" t="s">
        <v>193</v>
      </c>
      <c r="DC97" s="35" t="s">
        <v>193</v>
      </c>
      <c r="DD97" s="35" t="s">
        <v>193</v>
      </c>
      <c r="DE97" s="35" t="s">
        <v>193</v>
      </c>
      <c r="DF97" s="35" t="s">
        <v>193</v>
      </c>
    </row>
    <row r="98" spans="1:110" ht="37.5">
      <c r="A98" s="21"/>
      <c r="B98" s="33" t="s">
        <v>247</v>
      </c>
      <c r="C98" s="34" t="s">
        <v>248</v>
      </c>
      <c r="D98" s="35" t="s">
        <v>174</v>
      </c>
      <c r="E98" s="35">
        <v>0</v>
      </c>
      <c r="F98" s="35">
        <v>0</v>
      </c>
      <c r="G98" s="35">
        <v>0</v>
      </c>
      <c r="H98" s="35">
        <v>0</v>
      </c>
      <c r="I98" s="35">
        <v>0</v>
      </c>
      <c r="J98" s="35">
        <v>0</v>
      </c>
      <c r="K98" s="35">
        <v>0</v>
      </c>
      <c r="L98" s="35">
        <v>0</v>
      </c>
      <c r="M98" s="35">
        <v>0</v>
      </c>
      <c r="N98" s="35">
        <v>0</v>
      </c>
      <c r="O98" s="35">
        <v>0</v>
      </c>
      <c r="P98" s="35">
        <v>0</v>
      </c>
      <c r="Q98" s="35">
        <v>0</v>
      </c>
      <c r="R98" s="35">
        <v>0</v>
      </c>
      <c r="S98" s="35">
        <v>0</v>
      </c>
      <c r="T98" s="35">
        <v>0</v>
      </c>
      <c r="U98" s="35">
        <v>0</v>
      </c>
      <c r="V98" s="35">
        <v>0</v>
      </c>
      <c r="W98" s="35">
        <v>0</v>
      </c>
      <c r="X98" s="35">
        <v>0</v>
      </c>
      <c r="Y98" s="35">
        <v>0</v>
      </c>
      <c r="Z98" s="35">
        <v>0</v>
      </c>
      <c r="AA98" s="35">
        <v>0</v>
      </c>
      <c r="AB98" s="35">
        <v>0</v>
      </c>
      <c r="AC98" s="35">
        <v>0</v>
      </c>
      <c r="AD98" s="35">
        <v>0</v>
      </c>
      <c r="AE98" s="35">
        <v>0</v>
      </c>
      <c r="AF98" s="35">
        <v>0</v>
      </c>
      <c r="AG98" s="35">
        <v>0</v>
      </c>
      <c r="AH98" s="35">
        <v>0</v>
      </c>
      <c r="AI98" s="35">
        <v>0</v>
      </c>
      <c r="AJ98" s="35">
        <v>0</v>
      </c>
      <c r="AK98" s="35">
        <v>0</v>
      </c>
      <c r="AL98" s="35">
        <v>0</v>
      </c>
      <c r="AM98" s="35">
        <v>0</v>
      </c>
      <c r="AN98" s="35">
        <v>0</v>
      </c>
      <c r="AO98" s="35">
        <v>0</v>
      </c>
      <c r="AP98" s="35">
        <v>0</v>
      </c>
      <c r="AQ98" s="35">
        <v>0</v>
      </c>
      <c r="AR98" s="35">
        <v>0</v>
      </c>
      <c r="AS98" s="35">
        <v>0</v>
      </c>
      <c r="AT98" s="35">
        <v>0</v>
      </c>
      <c r="AU98" s="35">
        <v>0</v>
      </c>
      <c r="AV98" s="35">
        <v>0</v>
      </c>
      <c r="AW98" s="35">
        <v>0</v>
      </c>
      <c r="AX98" s="35">
        <v>0</v>
      </c>
      <c r="AY98" s="35">
        <v>0</v>
      </c>
      <c r="AZ98" s="35">
        <v>0</v>
      </c>
      <c r="BA98" s="35">
        <v>0</v>
      </c>
      <c r="BB98" s="35">
        <v>0</v>
      </c>
      <c r="BC98" s="35">
        <v>0</v>
      </c>
      <c r="BD98" s="35">
        <v>0</v>
      </c>
      <c r="BE98" s="35">
        <v>0</v>
      </c>
      <c r="BF98" s="35">
        <v>0</v>
      </c>
      <c r="BG98" s="35">
        <v>0</v>
      </c>
      <c r="BH98" s="35">
        <v>0</v>
      </c>
      <c r="BI98" s="35">
        <v>0</v>
      </c>
      <c r="BJ98" s="35">
        <v>0</v>
      </c>
      <c r="BK98" s="35">
        <v>0</v>
      </c>
      <c r="BL98" s="35">
        <v>0</v>
      </c>
      <c r="BM98" s="35">
        <v>0</v>
      </c>
      <c r="BN98" s="35">
        <v>0</v>
      </c>
      <c r="BO98" s="35">
        <v>0</v>
      </c>
      <c r="BP98" s="35">
        <v>0</v>
      </c>
      <c r="BQ98" s="35">
        <v>0</v>
      </c>
      <c r="BR98" s="35">
        <v>0</v>
      </c>
      <c r="BS98" s="35">
        <v>0</v>
      </c>
      <c r="BT98" s="35">
        <v>0</v>
      </c>
      <c r="BU98" s="35">
        <v>0</v>
      </c>
      <c r="BV98" s="35">
        <v>0</v>
      </c>
      <c r="BW98" s="35">
        <v>0</v>
      </c>
      <c r="BX98" s="35">
        <v>0</v>
      </c>
      <c r="BY98" s="35">
        <v>0</v>
      </c>
      <c r="BZ98" s="35">
        <v>0</v>
      </c>
      <c r="CA98" s="35">
        <v>0</v>
      </c>
      <c r="CB98" s="35">
        <v>0</v>
      </c>
      <c r="CC98" s="35">
        <v>0</v>
      </c>
      <c r="CD98" s="35">
        <v>0</v>
      </c>
      <c r="CE98" s="35">
        <v>0</v>
      </c>
      <c r="CF98" s="35">
        <v>0</v>
      </c>
      <c r="CG98" s="35">
        <v>0</v>
      </c>
      <c r="CH98" s="35">
        <v>0</v>
      </c>
      <c r="CI98" s="35" t="s">
        <v>193</v>
      </c>
      <c r="CJ98" s="35" t="s">
        <v>193</v>
      </c>
      <c r="CK98" s="35">
        <v>0</v>
      </c>
      <c r="CL98" s="35">
        <v>0</v>
      </c>
      <c r="CM98" s="35">
        <v>0</v>
      </c>
      <c r="CN98" s="35">
        <v>0</v>
      </c>
      <c r="CO98" s="35" t="s">
        <v>193</v>
      </c>
      <c r="CP98" s="35" t="s">
        <v>193</v>
      </c>
      <c r="CQ98" s="35" t="s">
        <v>193</v>
      </c>
      <c r="CR98" s="35" t="s">
        <v>193</v>
      </c>
      <c r="CS98" s="35" t="s">
        <v>193</v>
      </c>
      <c r="CT98" s="35" t="s">
        <v>193</v>
      </c>
      <c r="CU98" s="35">
        <v>0</v>
      </c>
      <c r="CV98" s="35">
        <v>0</v>
      </c>
      <c r="CW98" s="35">
        <v>0</v>
      </c>
      <c r="CX98" s="35">
        <v>0</v>
      </c>
      <c r="CY98" s="35">
        <v>0</v>
      </c>
      <c r="CZ98" s="35">
        <v>0</v>
      </c>
      <c r="DA98" s="35">
        <v>0</v>
      </c>
      <c r="DB98" s="35">
        <v>0</v>
      </c>
      <c r="DC98" s="35">
        <v>0</v>
      </c>
      <c r="DD98" s="35">
        <v>0</v>
      </c>
      <c r="DE98" s="35">
        <v>0</v>
      </c>
      <c r="DF98" s="35">
        <v>0</v>
      </c>
    </row>
    <row r="99" spans="1:110" ht="18.75" hidden="1">
      <c r="A99" s="28" t="s">
        <v>177</v>
      </c>
      <c r="B99" s="33" t="s">
        <v>247</v>
      </c>
      <c r="C99" s="42" t="s">
        <v>200</v>
      </c>
      <c r="D99" s="35"/>
      <c r="E99" s="35" t="s">
        <v>193</v>
      </c>
      <c r="F99" s="35" t="s">
        <v>193</v>
      </c>
      <c r="G99" s="35"/>
      <c r="H99" s="35"/>
      <c r="I99" s="35"/>
      <c r="J99" s="35"/>
      <c r="K99" s="35"/>
      <c r="L99" s="35"/>
      <c r="M99" s="35" t="s">
        <v>193</v>
      </c>
      <c r="N99" s="35" t="s">
        <v>193</v>
      </c>
      <c r="O99" s="35"/>
      <c r="P99" s="35"/>
      <c r="Q99" s="35"/>
      <c r="R99" s="35"/>
      <c r="S99" s="35"/>
      <c r="T99" s="35"/>
      <c r="U99" s="35" t="s">
        <v>193</v>
      </c>
      <c r="V99" s="35" t="s">
        <v>193</v>
      </c>
      <c r="W99" s="35"/>
      <c r="X99" s="35"/>
      <c r="Y99" s="35"/>
      <c r="Z99" s="35"/>
      <c r="AA99" s="35"/>
      <c r="AB99" s="35"/>
      <c r="AC99" s="35" t="s">
        <v>193</v>
      </c>
      <c r="AD99" s="35" t="s">
        <v>193</v>
      </c>
      <c r="AE99" s="35"/>
      <c r="AF99" s="35"/>
      <c r="AG99" s="35"/>
      <c r="AH99" s="35"/>
      <c r="AI99" s="35"/>
      <c r="AJ99" s="35"/>
      <c r="AK99" s="35" t="s">
        <v>193</v>
      </c>
      <c r="AL99" s="35" t="s">
        <v>193</v>
      </c>
      <c r="AM99" s="35" t="s">
        <v>193</v>
      </c>
      <c r="AN99" s="35" t="s">
        <v>193</v>
      </c>
      <c r="AO99" s="35" t="s">
        <v>193</v>
      </c>
      <c r="AP99" s="35" t="s">
        <v>193</v>
      </c>
      <c r="AQ99" s="35" t="s">
        <v>193</v>
      </c>
      <c r="AR99" s="35" t="s">
        <v>193</v>
      </c>
      <c r="AS99" s="35" t="s">
        <v>193</v>
      </c>
      <c r="AT99" s="35" t="s">
        <v>193</v>
      </c>
      <c r="AU99" s="35"/>
      <c r="AV99" s="35"/>
      <c r="AW99" s="35"/>
      <c r="AX99" s="35"/>
      <c r="AY99" s="35"/>
      <c r="AZ99" s="35"/>
      <c r="BA99" s="35"/>
      <c r="BB99" s="35"/>
      <c r="BC99" s="35" t="s">
        <v>193</v>
      </c>
      <c r="BD99" s="35" t="s">
        <v>193</v>
      </c>
      <c r="BE99" s="35"/>
      <c r="BF99" s="35"/>
      <c r="BG99" s="35"/>
      <c r="BH99" s="35"/>
      <c r="BI99" s="35"/>
      <c r="BJ99" s="35"/>
      <c r="BK99" s="35"/>
      <c r="BL99" s="35"/>
      <c r="BM99" s="35"/>
      <c r="BN99" s="35"/>
      <c r="BO99" s="35" t="s">
        <v>193</v>
      </c>
      <c r="BP99" s="35" t="s">
        <v>193</v>
      </c>
      <c r="BQ99" s="35"/>
      <c r="BR99" s="35"/>
      <c r="BS99" s="35"/>
      <c r="BT99" s="35"/>
      <c r="BU99" s="35"/>
      <c r="BV99" s="35"/>
      <c r="BW99" s="35"/>
      <c r="BX99" s="35"/>
      <c r="BY99" s="35"/>
      <c r="BZ99" s="35"/>
      <c r="CA99" s="35" t="s">
        <v>193</v>
      </c>
      <c r="CB99" s="35" t="s">
        <v>193</v>
      </c>
      <c r="CC99" s="35"/>
      <c r="CD99" s="35"/>
      <c r="CE99" s="35"/>
      <c r="CF99" s="35"/>
      <c r="CG99" s="35"/>
      <c r="CH99" s="35"/>
      <c r="CI99" s="35" t="s">
        <v>193</v>
      </c>
      <c r="CJ99" s="35" t="s">
        <v>193</v>
      </c>
      <c r="CK99" s="35" t="s">
        <v>193</v>
      </c>
      <c r="CL99" s="35" t="s">
        <v>193</v>
      </c>
      <c r="CM99" s="35" t="s">
        <v>193</v>
      </c>
      <c r="CN99" s="35" t="s">
        <v>193</v>
      </c>
      <c r="CO99" s="35" t="s">
        <v>193</v>
      </c>
      <c r="CP99" s="35" t="s">
        <v>193</v>
      </c>
      <c r="CQ99" s="35" t="s">
        <v>193</v>
      </c>
      <c r="CR99" s="35" t="s">
        <v>193</v>
      </c>
      <c r="CS99" s="35" t="s">
        <v>193</v>
      </c>
      <c r="CT99" s="35" t="s">
        <v>193</v>
      </c>
      <c r="CU99" s="35" t="s">
        <v>193</v>
      </c>
      <c r="CV99" s="35" t="s">
        <v>193</v>
      </c>
      <c r="CW99" s="35" t="s">
        <v>193</v>
      </c>
      <c r="CX99" s="35" t="s">
        <v>193</v>
      </c>
      <c r="CY99" s="35" t="s">
        <v>193</v>
      </c>
      <c r="CZ99" s="35" t="s">
        <v>193</v>
      </c>
      <c r="DA99" s="35" t="s">
        <v>193</v>
      </c>
      <c r="DB99" s="35" t="s">
        <v>193</v>
      </c>
      <c r="DC99" s="35" t="s">
        <v>193</v>
      </c>
      <c r="DD99" s="35" t="s">
        <v>193</v>
      </c>
      <c r="DE99" s="35" t="s">
        <v>193</v>
      </c>
      <c r="DF99" s="35" t="s">
        <v>193</v>
      </c>
    </row>
    <row r="100" spans="1:110" ht="18.75" hidden="1">
      <c r="A100" s="28" t="s">
        <v>177</v>
      </c>
      <c r="B100" s="33" t="s">
        <v>247</v>
      </c>
      <c r="C100" s="42" t="s">
        <v>200</v>
      </c>
      <c r="D100" s="35"/>
      <c r="E100" s="35" t="s">
        <v>193</v>
      </c>
      <c r="F100" s="35" t="s">
        <v>193</v>
      </c>
      <c r="G100" s="35"/>
      <c r="H100" s="35"/>
      <c r="I100" s="35"/>
      <c r="J100" s="35"/>
      <c r="K100" s="35"/>
      <c r="L100" s="35"/>
      <c r="M100" s="35" t="s">
        <v>193</v>
      </c>
      <c r="N100" s="35" t="s">
        <v>193</v>
      </c>
      <c r="O100" s="35"/>
      <c r="P100" s="35"/>
      <c r="Q100" s="35"/>
      <c r="R100" s="35"/>
      <c r="S100" s="35"/>
      <c r="T100" s="35"/>
      <c r="U100" s="35" t="s">
        <v>193</v>
      </c>
      <c r="V100" s="35" t="s">
        <v>193</v>
      </c>
      <c r="W100" s="35"/>
      <c r="X100" s="35"/>
      <c r="Y100" s="35"/>
      <c r="Z100" s="35"/>
      <c r="AA100" s="35"/>
      <c r="AB100" s="35"/>
      <c r="AC100" s="35" t="s">
        <v>193</v>
      </c>
      <c r="AD100" s="35" t="s">
        <v>193</v>
      </c>
      <c r="AE100" s="35"/>
      <c r="AF100" s="35"/>
      <c r="AG100" s="35"/>
      <c r="AH100" s="35"/>
      <c r="AI100" s="35"/>
      <c r="AJ100" s="35"/>
      <c r="AK100" s="35" t="s">
        <v>193</v>
      </c>
      <c r="AL100" s="35" t="s">
        <v>193</v>
      </c>
      <c r="AM100" s="35" t="s">
        <v>193</v>
      </c>
      <c r="AN100" s="35" t="s">
        <v>193</v>
      </c>
      <c r="AO100" s="35" t="s">
        <v>193</v>
      </c>
      <c r="AP100" s="35" t="s">
        <v>193</v>
      </c>
      <c r="AQ100" s="35" t="s">
        <v>193</v>
      </c>
      <c r="AR100" s="35" t="s">
        <v>193</v>
      </c>
      <c r="AS100" s="35" t="s">
        <v>193</v>
      </c>
      <c r="AT100" s="35" t="s">
        <v>193</v>
      </c>
      <c r="AU100" s="35"/>
      <c r="AV100" s="35"/>
      <c r="AW100" s="35"/>
      <c r="AX100" s="35"/>
      <c r="AY100" s="35"/>
      <c r="AZ100" s="35"/>
      <c r="BA100" s="35"/>
      <c r="BB100" s="35"/>
      <c r="BC100" s="35" t="s">
        <v>193</v>
      </c>
      <c r="BD100" s="35" t="s">
        <v>193</v>
      </c>
      <c r="BE100" s="35"/>
      <c r="BF100" s="35"/>
      <c r="BG100" s="35"/>
      <c r="BH100" s="35"/>
      <c r="BI100" s="35"/>
      <c r="BJ100" s="35"/>
      <c r="BK100" s="35"/>
      <c r="BL100" s="35"/>
      <c r="BM100" s="35"/>
      <c r="BN100" s="35"/>
      <c r="BO100" s="35" t="s">
        <v>193</v>
      </c>
      <c r="BP100" s="35" t="s">
        <v>193</v>
      </c>
      <c r="BQ100" s="35"/>
      <c r="BR100" s="35"/>
      <c r="BS100" s="35"/>
      <c r="BT100" s="35"/>
      <c r="BU100" s="35"/>
      <c r="BV100" s="35"/>
      <c r="BW100" s="35"/>
      <c r="BX100" s="35"/>
      <c r="BY100" s="35"/>
      <c r="BZ100" s="35"/>
      <c r="CA100" s="35" t="s">
        <v>193</v>
      </c>
      <c r="CB100" s="35" t="s">
        <v>193</v>
      </c>
      <c r="CC100" s="35"/>
      <c r="CD100" s="35"/>
      <c r="CE100" s="35"/>
      <c r="CF100" s="35"/>
      <c r="CG100" s="35"/>
      <c r="CH100" s="35"/>
      <c r="CI100" s="35" t="s">
        <v>193</v>
      </c>
      <c r="CJ100" s="35" t="s">
        <v>193</v>
      </c>
      <c r="CK100" s="35" t="s">
        <v>193</v>
      </c>
      <c r="CL100" s="35" t="s">
        <v>193</v>
      </c>
      <c r="CM100" s="35" t="s">
        <v>193</v>
      </c>
      <c r="CN100" s="35" t="s">
        <v>193</v>
      </c>
      <c r="CO100" s="35" t="s">
        <v>193</v>
      </c>
      <c r="CP100" s="35" t="s">
        <v>193</v>
      </c>
      <c r="CQ100" s="35" t="s">
        <v>193</v>
      </c>
      <c r="CR100" s="35" t="s">
        <v>193</v>
      </c>
      <c r="CS100" s="35" t="s">
        <v>193</v>
      </c>
      <c r="CT100" s="35" t="s">
        <v>193</v>
      </c>
      <c r="CU100" s="35" t="s">
        <v>193</v>
      </c>
      <c r="CV100" s="35" t="s">
        <v>193</v>
      </c>
      <c r="CW100" s="35" t="s">
        <v>193</v>
      </c>
      <c r="CX100" s="35" t="s">
        <v>193</v>
      </c>
      <c r="CY100" s="35" t="s">
        <v>193</v>
      </c>
      <c r="CZ100" s="35" t="s">
        <v>193</v>
      </c>
      <c r="DA100" s="35" t="s">
        <v>193</v>
      </c>
      <c r="DB100" s="35" t="s">
        <v>193</v>
      </c>
      <c r="DC100" s="35" t="s">
        <v>193</v>
      </c>
      <c r="DD100" s="35" t="s">
        <v>193</v>
      </c>
      <c r="DE100" s="35" t="s">
        <v>193</v>
      </c>
      <c r="DF100" s="35" t="s">
        <v>193</v>
      </c>
    </row>
    <row r="101" spans="1:110" ht="18.75" hidden="1">
      <c r="A101" s="28" t="s">
        <v>177</v>
      </c>
      <c r="B101" s="33" t="s">
        <v>201</v>
      </c>
      <c r="C101" s="34" t="s">
        <v>201</v>
      </c>
      <c r="D101" s="35"/>
      <c r="E101" s="35" t="s">
        <v>193</v>
      </c>
      <c r="F101" s="35" t="s">
        <v>193</v>
      </c>
      <c r="G101" s="35"/>
      <c r="H101" s="35"/>
      <c r="I101" s="35"/>
      <c r="J101" s="35"/>
      <c r="K101" s="35"/>
      <c r="L101" s="35"/>
      <c r="M101" s="35" t="s">
        <v>193</v>
      </c>
      <c r="N101" s="35" t="s">
        <v>193</v>
      </c>
      <c r="O101" s="35"/>
      <c r="P101" s="35"/>
      <c r="Q101" s="35"/>
      <c r="R101" s="35"/>
      <c r="S101" s="35"/>
      <c r="T101" s="35"/>
      <c r="U101" s="35" t="s">
        <v>193</v>
      </c>
      <c r="V101" s="35" t="s">
        <v>193</v>
      </c>
      <c r="W101" s="35"/>
      <c r="X101" s="35"/>
      <c r="Y101" s="35"/>
      <c r="Z101" s="35"/>
      <c r="AA101" s="35"/>
      <c r="AB101" s="35"/>
      <c r="AC101" s="35" t="s">
        <v>193</v>
      </c>
      <c r="AD101" s="35" t="s">
        <v>193</v>
      </c>
      <c r="AE101" s="35"/>
      <c r="AF101" s="35"/>
      <c r="AG101" s="35"/>
      <c r="AH101" s="35"/>
      <c r="AI101" s="35"/>
      <c r="AJ101" s="35"/>
      <c r="AK101" s="35" t="s">
        <v>193</v>
      </c>
      <c r="AL101" s="35" t="s">
        <v>193</v>
      </c>
      <c r="AM101" s="35" t="s">
        <v>193</v>
      </c>
      <c r="AN101" s="35" t="s">
        <v>193</v>
      </c>
      <c r="AO101" s="35" t="s">
        <v>193</v>
      </c>
      <c r="AP101" s="35" t="s">
        <v>193</v>
      </c>
      <c r="AQ101" s="35" t="s">
        <v>193</v>
      </c>
      <c r="AR101" s="35" t="s">
        <v>193</v>
      </c>
      <c r="AS101" s="35" t="s">
        <v>193</v>
      </c>
      <c r="AT101" s="35" t="s">
        <v>193</v>
      </c>
      <c r="AU101" s="35"/>
      <c r="AV101" s="35"/>
      <c r="AW101" s="35"/>
      <c r="AX101" s="35"/>
      <c r="AY101" s="35"/>
      <c r="AZ101" s="35"/>
      <c r="BA101" s="35"/>
      <c r="BB101" s="35"/>
      <c r="BC101" s="35" t="s">
        <v>193</v>
      </c>
      <c r="BD101" s="35" t="s">
        <v>193</v>
      </c>
      <c r="BE101" s="35"/>
      <c r="BF101" s="35"/>
      <c r="BG101" s="35"/>
      <c r="BH101" s="35"/>
      <c r="BI101" s="35"/>
      <c r="BJ101" s="35"/>
      <c r="BK101" s="35"/>
      <c r="BL101" s="35"/>
      <c r="BM101" s="35"/>
      <c r="BN101" s="35"/>
      <c r="BO101" s="35" t="s">
        <v>193</v>
      </c>
      <c r="BP101" s="35" t="s">
        <v>193</v>
      </c>
      <c r="BQ101" s="35"/>
      <c r="BR101" s="35"/>
      <c r="BS101" s="35"/>
      <c r="BT101" s="35"/>
      <c r="BU101" s="35"/>
      <c r="BV101" s="35"/>
      <c r="BW101" s="35"/>
      <c r="BX101" s="35"/>
      <c r="BY101" s="35"/>
      <c r="BZ101" s="35"/>
      <c r="CA101" s="35" t="s">
        <v>193</v>
      </c>
      <c r="CB101" s="35" t="s">
        <v>193</v>
      </c>
      <c r="CC101" s="35"/>
      <c r="CD101" s="35"/>
      <c r="CE101" s="35"/>
      <c r="CF101" s="35"/>
      <c r="CG101" s="35"/>
      <c r="CH101" s="35"/>
      <c r="CI101" s="35" t="s">
        <v>193</v>
      </c>
      <c r="CJ101" s="35" t="s">
        <v>193</v>
      </c>
      <c r="CK101" s="35" t="s">
        <v>193</v>
      </c>
      <c r="CL101" s="35" t="s">
        <v>193</v>
      </c>
      <c r="CM101" s="35" t="s">
        <v>193</v>
      </c>
      <c r="CN101" s="35" t="s">
        <v>193</v>
      </c>
      <c r="CO101" s="35" t="s">
        <v>193</v>
      </c>
      <c r="CP101" s="35" t="s">
        <v>193</v>
      </c>
      <c r="CQ101" s="35" t="s">
        <v>193</v>
      </c>
      <c r="CR101" s="35" t="s">
        <v>193</v>
      </c>
      <c r="CS101" s="35" t="s">
        <v>193</v>
      </c>
      <c r="CT101" s="35" t="s">
        <v>193</v>
      </c>
      <c r="CU101" s="35" t="s">
        <v>193</v>
      </c>
      <c r="CV101" s="35" t="s">
        <v>193</v>
      </c>
      <c r="CW101" s="35" t="s">
        <v>193</v>
      </c>
      <c r="CX101" s="35" t="s">
        <v>193</v>
      </c>
      <c r="CY101" s="35" t="s">
        <v>193</v>
      </c>
      <c r="CZ101" s="35" t="s">
        <v>193</v>
      </c>
      <c r="DA101" s="35" t="s">
        <v>193</v>
      </c>
      <c r="DB101" s="35" t="s">
        <v>193</v>
      </c>
      <c r="DC101" s="35" t="s">
        <v>193</v>
      </c>
      <c r="DD101" s="35" t="s">
        <v>193</v>
      </c>
      <c r="DE101" s="35" t="s">
        <v>193</v>
      </c>
      <c r="DF101" s="35" t="s">
        <v>193</v>
      </c>
    </row>
    <row r="102" spans="1:110" ht="56.25">
      <c r="A102" s="21"/>
      <c r="B102" s="39" t="s">
        <v>249</v>
      </c>
      <c r="C102" s="40" t="s">
        <v>250</v>
      </c>
      <c r="D102" s="41" t="s">
        <v>174</v>
      </c>
      <c r="E102" s="41">
        <v>0</v>
      </c>
      <c r="F102" s="41">
        <v>0</v>
      </c>
      <c r="G102" s="41">
        <v>0</v>
      </c>
      <c r="H102" s="41">
        <v>0</v>
      </c>
      <c r="I102" s="41">
        <v>0</v>
      </c>
      <c r="J102" s="41">
        <v>0</v>
      </c>
      <c r="K102" s="41">
        <v>0</v>
      </c>
      <c r="L102" s="41">
        <v>0</v>
      </c>
      <c r="M102" s="41">
        <v>0</v>
      </c>
      <c r="N102" s="41">
        <v>0</v>
      </c>
      <c r="O102" s="41">
        <v>0</v>
      </c>
      <c r="P102" s="41">
        <v>0</v>
      </c>
      <c r="Q102" s="41">
        <v>0</v>
      </c>
      <c r="R102" s="41">
        <v>0</v>
      </c>
      <c r="S102" s="41">
        <v>0</v>
      </c>
      <c r="T102" s="41">
        <v>0</v>
      </c>
      <c r="U102" s="41">
        <v>0</v>
      </c>
      <c r="V102" s="41">
        <v>0</v>
      </c>
      <c r="W102" s="41">
        <v>0</v>
      </c>
      <c r="X102" s="41">
        <v>0</v>
      </c>
      <c r="Y102" s="41">
        <v>0</v>
      </c>
      <c r="Z102" s="41">
        <v>0</v>
      </c>
      <c r="AA102" s="41">
        <v>0</v>
      </c>
      <c r="AB102" s="41">
        <v>0</v>
      </c>
      <c r="AC102" s="41">
        <v>0</v>
      </c>
      <c r="AD102" s="41">
        <v>0</v>
      </c>
      <c r="AE102" s="41">
        <v>0</v>
      </c>
      <c r="AF102" s="41">
        <v>0</v>
      </c>
      <c r="AG102" s="41">
        <v>0</v>
      </c>
      <c r="AH102" s="41">
        <v>0</v>
      </c>
      <c r="AI102" s="41">
        <v>0</v>
      </c>
      <c r="AJ102" s="41">
        <v>0</v>
      </c>
      <c r="AK102" s="41">
        <v>0</v>
      </c>
      <c r="AL102" s="41">
        <v>0</v>
      </c>
      <c r="AM102" s="41">
        <v>0</v>
      </c>
      <c r="AN102" s="41">
        <v>0</v>
      </c>
      <c r="AO102" s="41">
        <v>0</v>
      </c>
      <c r="AP102" s="41">
        <v>0</v>
      </c>
      <c r="AQ102" s="41">
        <v>0</v>
      </c>
      <c r="AR102" s="41">
        <v>0</v>
      </c>
      <c r="AS102" s="41">
        <v>0</v>
      </c>
      <c r="AT102" s="41">
        <v>0</v>
      </c>
      <c r="AU102" s="41">
        <v>0</v>
      </c>
      <c r="AV102" s="41">
        <v>0</v>
      </c>
      <c r="AW102" s="41">
        <v>0</v>
      </c>
      <c r="AX102" s="41">
        <v>0</v>
      </c>
      <c r="AY102" s="41">
        <v>0</v>
      </c>
      <c r="AZ102" s="41">
        <v>0</v>
      </c>
      <c r="BA102" s="41">
        <v>0</v>
      </c>
      <c r="BB102" s="41">
        <v>0</v>
      </c>
      <c r="BC102" s="41">
        <v>0</v>
      </c>
      <c r="BD102" s="41">
        <v>0</v>
      </c>
      <c r="BE102" s="41">
        <v>0</v>
      </c>
      <c r="BF102" s="41">
        <v>0</v>
      </c>
      <c r="BG102" s="41">
        <v>0</v>
      </c>
      <c r="BH102" s="41">
        <v>0</v>
      </c>
      <c r="BI102" s="41">
        <v>0</v>
      </c>
      <c r="BJ102" s="41">
        <v>0</v>
      </c>
      <c r="BK102" s="41">
        <v>0</v>
      </c>
      <c r="BL102" s="41">
        <v>0</v>
      </c>
      <c r="BM102" s="41">
        <v>0</v>
      </c>
      <c r="BN102" s="41">
        <v>0</v>
      </c>
      <c r="BO102" s="41">
        <v>0</v>
      </c>
      <c r="BP102" s="41">
        <v>0</v>
      </c>
      <c r="BQ102" s="41">
        <v>0</v>
      </c>
      <c r="BR102" s="41">
        <v>0</v>
      </c>
      <c r="BS102" s="41">
        <v>0</v>
      </c>
      <c r="BT102" s="41">
        <v>0</v>
      </c>
      <c r="BU102" s="41">
        <v>0</v>
      </c>
      <c r="BV102" s="41">
        <v>0</v>
      </c>
      <c r="BW102" s="41">
        <v>0</v>
      </c>
      <c r="BX102" s="41">
        <v>0</v>
      </c>
      <c r="BY102" s="41">
        <v>0</v>
      </c>
      <c r="BZ102" s="41">
        <v>0</v>
      </c>
      <c r="CA102" s="41">
        <v>0</v>
      </c>
      <c r="CB102" s="41">
        <v>0</v>
      </c>
      <c r="CC102" s="41">
        <v>0</v>
      </c>
      <c r="CD102" s="41">
        <v>0</v>
      </c>
      <c r="CE102" s="41">
        <v>0</v>
      </c>
      <c r="CF102" s="41">
        <v>0</v>
      </c>
      <c r="CG102" s="41">
        <v>0</v>
      </c>
      <c r="CH102" s="41">
        <v>0</v>
      </c>
      <c r="CI102" s="41" t="s">
        <v>193</v>
      </c>
      <c r="CJ102" s="41" t="s">
        <v>193</v>
      </c>
      <c r="CK102" s="41">
        <v>0</v>
      </c>
      <c r="CL102" s="41">
        <v>0</v>
      </c>
      <c r="CM102" s="41">
        <v>0</v>
      </c>
      <c r="CN102" s="41">
        <v>0</v>
      </c>
      <c r="CO102" s="41" t="s">
        <v>193</v>
      </c>
      <c r="CP102" s="41" t="s">
        <v>193</v>
      </c>
      <c r="CQ102" s="41" t="s">
        <v>193</v>
      </c>
      <c r="CR102" s="41" t="s">
        <v>193</v>
      </c>
      <c r="CS102" s="41" t="s">
        <v>193</v>
      </c>
      <c r="CT102" s="41" t="s">
        <v>193</v>
      </c>
      <c r="CU102" s="41">
        <v>0</v>
      </c>
      <c r="CV102" s="41">
        <v>0</v>
      </c>
      <c r="CW102" s="41">
        <v>0</v>
      </c>
      <c r="CX102" s="41">
        <v>0</v>
      </c>
      <c r="CY102" s="41">
        <v>0</v>
      </c>
      <c r="CZ102" s="41">
        <v>0</v>
      </c>
      <c r="DA102" s="41">
        <v>0</v>
      </c>
      <c r="DB102" s="41">
        <v>0</v>
      </c>
      <c r="DC102" s="41">
        <v>0</v>
      </c>
      <c r="DD102" s="41">
        <v>0</v>
      </c>
      <c r="DE102" s="41">
        <v>0</v>
      </c>
      <c r="DF102" s="41">
        <v>0</v>
      </c>
    </row>
    <row r="103" spans="1:110" ht="56.25">
      <c r="A103" s="21"/>
      <c r="B103" s="33" t="s">
        <v>251</v>
      </c>
      <c r="C103" s="34" t="s">
        <v>252</v>
      </c>
      <c r="D103" s="35" t="s">
        <v>174</v>
      </c>
      <c r="E103" s="35">
        <v>0</v>
      </c>
      <c r="F103" s="35">
        <v>0</v>
      </c>
      <c r="G103" s="35">
        <v>0</v>
      </c>
      <c r="H103" s="35">
        <v>0</v>
      </c>
      <c r="I103" s="35">
        <v>0</v>
      </c>
      <c r="J103" s="35">
        <v>0</v>
      </c>
      <c r="K103" s="35">
        <v>0</v>
      </c>
      <c r="L103" s="35">
        <v>0</v>
      </c>
      <c r="M103" s="35">
        <v>0</v>
      </c>
      <c r="N103" s="35">
        <v>0</v>
      </c>
      <c r="O103" s="35">
        <v>0</v>
      </c>
      <c r="P103" s="35">
        <v>0</v>
      </c>
      <c r="Q103" s="35">
        <v>0</v>
      </c>
      <c r="R103" s="35">
        <v>0</v>
      </c>
      <c r="S103" s="35">
        <v>0</v>
      </c>
      <c r="T103" s="35">
        <v>0</v>
      </c>
      <c r="U103" s="35">
        <v>0</v>
      </c>
      <c r="V103" s="35">
        <v>0</v>
      </c>
      <c r="W103" s="35">
        <v>0</v>
      </c>
      <c r="X103" s="35">
        <v>0</v>
      </c>
      <c r="Y103" s="35">
        <v>0</v>
      </c>
      <c r="Z103" s="35">
        <v>0</v>
      </c>
      <c r="AA103" s="35">
        <v>0</v>
      </c>
      <c r="AB103" s="35">
        <v>0</v>
      </c>
      <c r="AC103" s="35">
        <v>0</v>
      </c>
      <c r="AD103" s="35">
        <v>0</v>
      </c>
      <c r="AE103" s="35">
        <v>0</v>
      </c>
      <c r="AF103" s="35">
        <v>0</v>
      </c>
      <c r="AG103" s="35">
        <v>0</v>
      </c>
      <c r="AH103" s="35">
        <v>0</v>
      </c>
      <c r="AI103" s="35">
        <v>0</v>
      </c>
      <c r="AJ103" s="35">
        <v>0</v>
      </c>
      <c r="AK103" s="35">
        <v>0</v>
      </c>
      <c r="AL103" s="35">
        <v>0</v>
      </c>
      <c r="AM103" s="35">
        <v>0</v>
      </c>
      <c r="AN103" s="35">
        <v>0</v>
      </c>
      <c r="AO103" s="35">
        <v>0</v>
      </c>
      <c r="AP103" s="35">
        <v>0</v>
      </c>
      <c r="AQ103" s="35">
        <v>0</v>
      </c>
      <c r="AR103" s="35">
        <v>0</v>
      </c>
      <c r="AS103" s="35">
        <v>0</v>
      </c>
      <c r="AT103" s="35">
        <v>0</v>
      </c>
      <c r="AU103" s="35">
        <v>0</v>
      </c>
      <c r="AV103" s="35">
        <v>0</v>
      </c>
      <c r="AW103" s="35">
        <v>0</v>
      </c>
      <c r="AX103" s="35">
        <v>0</v>
      </c>
      <c r="AY103" s="35">
        <v>0</v>
      </c>
      <c r="AZ103" s="35">
        <v>0</v>
      </c>
      <c r="BA103" s="35">
        <v>0</v>
      </c>
      <c r="BB103" s="35">
        <v>0</v>
      </c>
      <c r="BC103" s="35">
        <v>0</v>
      </c>
      <c r="BD103" s="35">
        <v>0</v>
      </c>
      <c r="BE103" s="35">
        <v>0</v>
      </c>
      <c r="BF103" s="35">
        <v>0</v>
      </c>
      <c r="BG103" s="35">
        <v>0</v>
      </c>
      <c r="BH103" s="35">
        <v>0</v>
      </c>
      <c r="BI103" s="35">
        <v>0</v>
      </c>
      <c r="BJ103" s="35">
        <v>0</v>
      </c>
      <c r="BK103" s="35">
        <v>0</v>
      </c>
      <c r="BL103" s="35">
        <v>0</v>
      </c>
      <c r="BM103" s="35">
        <v>0</v>
      </c>
      <c r="BN103" s="35">
        <v>0</v>
      </c>
      <c r="BO103" s="35">
        <v>0</v>
      </c>
      <c r="BP103" s="35">
        <v>0</v>
      </c>
      <c r="BQ103" s="35">
        <v>0</v>
      </c>
      <c r="BR103" s="35">
        <v>0</v>
      </c>
      <c r="BS103" s="35">
        <v>0</v>
      </c>
      <c r="BT103" s="35">
        <v>0</v>
      </c>
      <c r="BU103" s="35">
        <v>0</v>
      </c>
      <c r="BV103" s="35">
        <v>0</v>
      </c>
      <c r="BW103" s="35">
        <v>0</v>
      </c>
      <c r="BX103" s="35">
        <v>0</v>
      </c>
      <c r="BY103" s="35">
        <v>0</v>
      </c>
      <c r="BZ103" s="35">
        <v>0</v>
      </c>
      <c r="CA103" s="35">
        <v>0</v>
      </c>
      <c r="CB103" s="35">
        <v>0</v>
      </c>
      <c r="CC103" s="35">
        <v>0</v>
      </c>
      <c r="CD103" s="35">
        <v>0</v>
      </c>
      <c r="CE103" s="35">
        <v>0</v>
      </c>
      <c r="CF103" s="35">
        <v>0</v>
      </c>
      <c r="CG103" s="35">
        <v>0</v>
      </c>
      <c r="CH103" s="35">
        <v>0</v>
      </c>
      <c r="CI103" s="35" t="s">
        <v>193</v>
      </c>
      <c r="CJ103" s="35" t="s">
        <v>193</v>
      </c>
      <c r="CK103" s="35">
        <v>0</v>
      </c>
      <c r="CL103" s="35">
        <v>0</v>
      </c>
      <c r="CM103" s="35">
        <v>0</v>
      </c>
      <c r="CN103" s="35">
        <v>0</v>
      </c>
      <c r="CO103" s="35" t="s">
        <v>193</v>
      </c>
      <c r="CP103" s="35" t="s">
        <v>193</v>
      </c>
      <c r="CQ103" s="35" t="s">
        <v>193</v>
      </c>
      <c r="CR103" s="35" t="s">
        <v>193</v>
      </c>
      <c r="CS103" s="35" t="s">
        <v>193</v>
      </c>
      <c r="CT103" s="35" t="s">
        <v>193</v>
      </c>
      <c r="CU103" s="35">
        <v>0</v>
      </c>
      <c r="CV103" s="35">
        <v>0</v>
      </c>
      <c r="CW103" s="35">
        <v>0</v>
      </c>
      <c r="CX103" s="35">
        <v>0</v>
      </c>
      <c r="CY103" s="35">
        <v>0</v>
      </c>
      <c r="CZ103" s="35">
        <v>0</v>
      </c>
      <c r="DA103" s="35">
        <v>0</v>
      </c>
      <c r="DB103" s="35">
        <v>0</v>
      </c>
      <c r="DC103" s="35">
        <v>0</v>
      </c>
      <c r="DD103" s="35">
        <v>0</v>
      </c>
      <c r="DE103" s="35">
        <v>0</v>
      </c>
      <c r="DF103" s="35">
        <v>0</v>
      </c>
    </row>
    <row r="104" spans="1:110" ht="18.75" hidden="1">
      <c r="A104" s="28" t="s">
        <v>177</v>
      </c>
      <c r="B104" s="33" t="s">
        <v>251</v>
      </c>
      <c r="C104" s="42" t="s">
        <v>200</v>
      </c>
      <c r="D104" s="35"/>
      <c r="E104" s="35" t="s">
        <v>193</v>
      </c>
      <c r="F104" s="35" t="s">
        <v>193</v>
      </c>
      <c r="G104" s="35"/>
      <c r="H104" s="35"/>
      <c r="I104" s="35"/>
      <c r="J104" s="35"/>
      <c r="K104" s="35"/>
      <c r="L104" s="35"/>
      <c r="M104" s="35" t="s">
        <v>193</v>
      </c>
      <c r="N104" s="35" t="s">
        <v>193</v>
      </c>
      <c r="O104" s="35"/>
      <c r="P104" s="35"/>
      <c r="Q104" s="35"/>
      <c r="R104" s="35"/>
      <c r="S104" s="35"/>
      <c r="T104" s="35"/>
      <c r="U104" s="35" t="s">
        <v>193</v>
      </c>
      <c r="V104" s="35" t="s">
        <v>193</v>
      </c>
      <c r="W104" s="35"/>
      <c r="X104" s="35"/>
      <c r="Y104" s="35"/>
      <c r="Z104" s="35"/>
      <c r="AA104" s="35"/>
      <c r="AB104" s="35"/>
      <c r="AC104" s="35" t="s">
        <v>193</v>
      </c>
      <c r="AD104" s="35" t="s">
        <v>193</v>
      </c>
      <c r="AE104" s="35"/>
      <c r="AF104" s="35"/>
      <c r="AG104" s="35"/>
      <c r="AH104" s="35"/>
      <c r="AI104" s="35"/>
      <c r="AJ104" s="35"/>
      <c r="AK104" s="35" t="s">
        <v>193</v>
      </c>
      <c r="AL104" s="35" t="s">
        <v>193</v>
      </c>
      <c r="AM104" s="35" t="s">
        <v>193</v>
      </c>
      <c r="AN104" s="35" t="s">
        <v>193</v>
      </c>
      <c r="AO104" s="35" t="s">
        <v>193</v>
      </c>
      <c r="AP104" s="35" t="s">
        <v>193</v>
      </c>
      <c r="AQ104" s="35" t="s">
        <v>193</v>
      </c>
      <c r="AR104" s="35" t="s">
        <v>193</v>
      </c>
      <c r="AS104" s="35" t="s">
        <v>193</v>
      </c>
      <c r="AT104" s="35" t="s">
        <v>193</v>
      </c>
      <c r="AU104" s="35"/>
      <c r="AV104" s="35"/>
      <c r="AW104" s="35"/>
      <c r="AX104" s="35"/>
      <c r="AY104" s="35"/>
      <c r="AZ104" s="35"/>
      <c r="BA104" s="35"/>
      <c r="BB104" s="35"/>
      <c r="BC104" s="35" t="s">
        <v>193</v>
      </c>
      <c r="BD104" s="35" t="s">
        <v>193</v>
      </c>
      <c r="BE104" s="35"/>
      <c r="BF104" s="35"/>
      <c r="BG104" s="35"/>
      <c r="BH104" s="35"/>
      <c r="BI104" s="35"/>
      <c r="BJ104" s="35"/>
      <c r="BK104" s="35"/>
      <c r="BL104" s="35"/>
      <c r="BM104" s="35"/>
      <c r="BN104" s="35"/>
      <c r="BO104" s="35" t="s">
        <v>193</v>
      </c>
      <c r="BP104" s="35" t="s">
        <v>193</v>
      </c>
      <c r="BQ104" s="35"/>
      <c r="BR104" s="35"/>
      <c r="BS104" s="35"/>
      <c r="BT104" s="35"/>
      <c r="BU104" s="35"/>
      <c r="BV104" s="35"/>
      <c r="BW104" s="35"/>
      <c r="BX104" s="35"/>
      <c r="BY104" s="35"/>
      <c r="BZ104" s="35"/>
      <c r="CA104" s="35" t="s">
        <v>193</v>
      </c>
      <c r="CB104" s="35" t="s">
        <v>193</v>
      </c>
      <c r="CC104" s="35"/>
      <c r="CD104" s="35"/>
      <c r="CE104" s="35"/>
      <c r="CF104" s="35"/>
      <c r="CG104" s="35"/>
      <c r="CH104" s="35"/>
      <c r="CI104" s="35" t="s">
        <v>193</v>
      </c>
      <c r="CJ104" s="35" t="s">
        <v>193</v>
      </c>
      <c r="CK104" s="35" t="s">
        <v>193</v>
      </c>
      <c r="CL104" s="35" t="s">
        <v>193</v>
      </c>
      <c r="CM104" s="35" t="s">
        <v>193</v>
      </c>
      <c r="CN104" s="35" t="s">
        <v>193</v>
      </c>
      <c r="CO104" s="35" t="s">
        <v>193</v>
      </c>
      <c r="CP104" s="35" t="s">
        <v>193</v>
      </c>
      <c r="CQ104" s="35" t="s">
        <v>193</v>
      </c>
      <c r="CR104" s="35" t="s">
        <v>193</v>
      </c>
      <c r="CS104" s="35" t="s">
        <v>193</v>
      </c>
      <c r="CT104" s="35" t="s">
        <v>193</v>
      </c>
      <c r="CU104" s="35" t="s">
        <v>193</v>
      </c>
      <c r="CV104" s="35" t="s">
        <v>193</v>
      </c>
      <c r="CW104" s="35" t="s">
        <v>193</v>
      </c>
      <c r="CX104" s="35" t="s">
        <v>193</v>
      </c>
      <c r="CY104" s="35" t="s">
        <v>193</v>
      </c>
      <c r="CZ104" s="35" t="s">
        <v>193</v>
      </c>
      <c r="DA104" s="35" t="s">
        <v>193</v>
      </c>
      <c r="DB104" s="35" t="s">
        <v>193</v>
      </c>
      <c r="DC104" s="35" t="s">
        <v>193</v>
      </c>
      <c r="DD104" s="35" t="s">
        <v>193</v>
      </c>
      <c r="DE104" s="35" t="s">
        <v>193</v>
      </c>
      <c r="DF104" s="35" t="s">
        <v>193</v>
      </c>
    </row>
    <row r="105" spans="1:110" ht="18.75" hidden="1">
      <c r="A105" s="28" t="s">
        <v>177</v>
      </c>
      <c r="B105" s="33" t="s">
        <v>251</v>
      </c>
      <c r="C105" s="42" t="s">
        <v>200</v>
      </c>
      <c r="D105" s="35"/>
      <c r="E105" s="35" t="s">
        <v>193</v>
      </c>
      <c r="F105" s="35" t="s">
        <v>193</v>
      </c>
      <c r="G105" s="35"/>
      <c r="H105" s="35"/>
      <c r="I105" s="35"/>
      <c r="J105" s="35"/>
      <c r="K105" s="35"/>
      <c r="L105" s="35"/>
      <c r="M105" s="35" t="s">
        <v>193</v>
      </c>
      <c r="N105" s="35" t="s">
        <v>193</v>
      </c>
      <c r="O105" s="35"/>
      <c r="P105" s="35"/>
      <c r="Q105" s="35"/>
      <c r="R105" s="35"/>
      <c r="S105" s="35"/>
      <c r="T105" s="35"/>
      <c r="U105" s="35" t="s">
        <v>193</v>
      </c>
      <c r="V105" s="35" t="s">
        <v>193</v>
      </c>
      <c r="W105" s="35"/>
      <c r="X105" s="35"/>
      <c r="Y105" s="35"/>
      <c r="Z105" s="35"/>
      <c r="AA105" s="35"/>
      <c r="AB105" s="35"/>
      <c r="AC105" s="35" t="s">
        <v>193</v>
      </c>
      <c r="AD105" s="35" t="s">
        <v>193</v>
      </c>
      <c r="AE105" s="35"/>
      <c r="AF105" s="35"/>
      <c r="AG105" s="35"/>
      <c r="AH105" s="35"/>
      <c r="AI105" s="35"/>
      <c r="AJ105" s="35"/>
      <c r="AK105" s="35" t="s">
        <v>193</v>
      </c>
      <c r="AL105" s="35" t="s">
        <v>193</v>
      </c>
      <c r="AM105" s="35" t="s">
        <v>193</v>
      </c>
      <c r="AN105" s="35" t="s">
        <v>193</v>
      </c>
      <c r="AO105" s="35" t="s">
        <v>193</v>
      </c>
      <c r="AP105" s="35" t="s">
        <v>193</v>
      </c>
      <c r="AQ105" s="35" t="s">
        <v>193</v>
      </c>
      <c r="AR105" s="35" t="s">
        <v>193</v>
      </c>
      <c r="AS105" s="35" t="s">
        <v>193</v>
      </c>
      <c r="AT105" s="35" t="s">
        <v>193</v>
      </c>
      <c r="AU105" s="35"/>
      <c r="AV105" s="35"/>
      <c r="AW105" s="35"/>
      <c r="AX105" s="35"/>
      <c r="AY105" s="35"/>
      <c r="AZ105" s="35"/>
      <c r="BA105" s="35"/>
      <c r="BB105" s="35"/>
      <c r="BC105" s="35" t="s">
        <v>193</v>
      </c>
      <c r="BD105" s="35" t="s">
        <v>193</v>
      </c>
      <c r="BE105" s="35"/>
      <c r="BF105" s="35"/>
      <c r="BG105" s="35"/>
      <c r="BH105" s="35"/>
      <c r="BI105" s="35"/>
      <c r="BJ105" s="35"/>
      <c r="BK105" s="35"/>
      <c r="BL105" s="35"/>
      <c r="BM105" s="35"/>
      <c r="BN105" s="35"/>
      <c r="BO105" s="35" t="s">
        <v>193</v>
      </c>
      <c r="BP105" s="35" t="s">
        <v>193</v>
      </c>
      <c r="BQ105" s="35"/>
      <c r="BR105" s="35"/>
      <c r="BS105" s="35"/>
      <c r="BT105" s="35"/>
      <c r="BU105" s="35"/>
      <c r="BV105" s="35"/>
      <c r="BW105" s="35"/>
      <c r="BX105" s="35"/>
      <c r="BY105" s="35"/>
      <c r="BZ105" s="35"/>
      <c r="CA105" s="35" t="s">
        <v>193</v>
      </c>
      <c r="CB105" s="35" t="s">
        <v>193</v>
      </c>
      <c r="CC105" s="35"/>
      <c r="CD105" s="35"/>
      <c r="CE105" s="35"/>
      <c r="CF105" s="35"/>
      <c r="CG105" s="35"/>
      <c r="CH105" s="35"/>
      <c r="CI105" s="35" t="s">
        <v>193</v>
      </c>
      <c r="CJ105" s="35" t="s">
        <v>193</v>
      </c>
      <c r="CK105" s="35" t="s">
        <v>193</v>
      </c>
      <c r="CL105" s="35" t="s">
        <v>193</v>
      </c>
      <c r="CM105" s="35" t="s">
        <v>193</v>
      </c>
      <c r="CN105" s="35" t="s">
        <v>193</v>
      </c>
      <c r="CO105" s="35" t="s">
        <v>193</v>
      </c>
      <c r="CP105" s="35" t="s">
        <v>193</v>
      </c>
      <c r="CQ105" s="35" t="s">
        <v>193</v>
      </c>
      <c r="CR105" s="35" t="s">
        <v>193</v>
      </c>
      <c r="CS105" s="35" t="s">
        <v>193</v>
      </c>
      <c r="CT105" s="35" t="s">
        <v>193</v>
      </c>
      <c r="CU105" s="35" t="s">
        <v>193</v>
      </c>
      <c r="CV105" s="35" t="s">
        <v>193</v>
      </c>
      <c r="CW105" s="35" t="s">
        <v>193</v>
      </c>
      <c r="CX105" s="35" t="s">
        <v>193</v>
      </c>
      <c r="CY105" s="35" t="s">
        <v>193</v>
      </c>
      <c r="CZ105" s="35" t="s">
        <v>193</v>
      </c>
      <c r="DA105" s="35" t="s">
        <v>193</v>
      </c>
      <c r="DB105" s="35" t="s">
        <v>193</v>
      </c>
      <c r="DC105" s="35" t="s">
        <v>193</v>
      </c>
      <c r="DD105" s="35" t="s">
        <v>193</v>
      </c>
      <c r="DE105" s="35" t="s">
        <v>193</v>
      </c>
      <c r="DF105" s="35" t="s">
        <v>193</v>
      </c>
    </row>
    <row r="106" spans="1:110" ht="18.75" hidden="1">
      <c r="A106" s="28" t="s">
        <v>177</v>
      </c>
      <c r="B106" s="33" t="s">
        <v>201</v>
      </c>
      <c r="C106" s="34" t="s">
        <v>201</v>
      </c>
      <c r="D106" s="35"/>
      <c r="E106" s="35" t="s">
        <v>193</v>
      </c>
      <c r="F106" s="35" t="s">
        <v>193</v>
      </c>
      <c r="G106" s="35"/>
      <c r="H106" s="35"/>
      <c r="I106" s="35"/>
      <c r="J106" s="35"/>
      <c r="K106" s="35"/>
      <c r="L106" s="35"/>
      <c r="M106" s="35" t="s">
        <v>193</v>
      </c>
      <c r="N106" s="35" t="s">
        <v>193</v>
      </c>
      <c r="O106" s="35"/>
      <c r="P106" s="35"/>
      <c r="Q106" s="35"/>
      <c r="R106" s="35"/>
      <c r="S106" s="35"/>
      <c r="T106" s="35"/>
      <c r="U106" s="35" t="s">
        <v>193</v>
      </c>
      <c r="V106" s="35" t="s">
        <v>193</v>
      </c>
      <c r="W106" s="35"/>
      <c r="X106" s="35"/>
      <c r="Y106" s="35"/>
      <c r="Z106" s="35"/>
      <c r="AA106" s="35"/>
      <c r="AB106" s="35"/>
      <c r="AC106" s="35" t="s">
        <v>193</v>
      </c>
      <c r="AD106" s="35" t="s">
        <v>193</v>
      </c>
      <c r="AE106" s="35"/>
      <c r="AF106" s="35"/>
      <c r="AG106" s="35"/>
      <c r="AH106" s="35"/>
      <c r="AI106" s="35"/>
      <c r="AJ106" s="35"/>
      <c r="AK106" s="35" t="s">
        <v>193</v>
      </c>
      <c r="AL106" s="35" t="s">
        <v>193</v>
      </c>
      <c r="AM106" s="35" t="s">
        <v>193</v>
      </c>
      <c r="AN106" s="35" t="s">
        <v>193</v>
      </c>
      <c r="AO106" s="35" t="s">
        <v>193</v>
      </c>
      <c r="AP106" s="35" t="s">
        <v>193</v>
      </c>
      <c r="AQ106" s="35" t="s">
        <v>193</v>
      </c>
      <c r="AR106" s="35" t="s">
        <v>193</v>
      </c>
      <c r="AS106" s="35" t="s">
        <v>193</v>
      </c>
      <c r="AT106" s="35" t="s">
        <v>193</v>
      </c>
      <c r="AU106" s="35"/>
      <c r="AV106" s="35"/>
      <c r="AW106" s="35"/>
      <c r="AX106" s="35"/>
      <c r="AY106" s="35"/>
      <c r="AZ106" s="35"/>
      <c r="BA106" s="35"/>
      <c r="BB106" s="35"/>
      <c r="BC106" s="35" t="s">
        <v>193</v>
      </c>
      <c r="BD106" s="35" t="s">
        <v>193</v>
      </c>
      <c r="BE106" s="35"/>
      <c r="BF106" s="35"/>
      <c r="BG106" s="35"/>
      <c r="BH106" s="35"/>
      <c r="BI106" s="35"/>
      <c r="BJ106" s="35"/>
      <c r="BK106" s="35"/>
      <c r="BL106" s="35"/>
      <c r="BM106" s="35"/>
      <c r="BN106" s="35"/>
      <c r="BO106" s="35" t="s">
        <v>193</v>
      </c>
      <c r="BP106" s="35" t="s">
        <v>193</v>
      </c>
      <c r="BQ106" s="35"/>
      <c r="BR106" s="35"/>
      <c r="BS106" s="35"/>
      <c r="BT106" s="35"/>
      <c r="BU106" s="35"/>
      <c r="BV106" s="35"/>
      <c r="BW106" s="35"/>
      <c r="BX106" s="35"/>
      <c r="BY106" s="35"/>
      <c r="BZ106" s="35"/>
      <c r="CA106" s="35" t="s">
        <v>193</v>
      </c>
      <c r="CB106" s="35" t="s">
        <v>193</v>
      </c>
      <c r="CC106" s="35"/>
      <c r="CD106" s="35"/>
      <c r="CE106" s="35"/>
      <c r="CF106" s="35"/>
      <c r="CG106" s="35"/>
      <c r="CH106" s="35"/>
      <c r="CI106" s="35" t="s">
        <v>193</v>
      </c>
      <c r="CJ106" s="35" t="s">
        <v>193</v>
      </c>
      <c r="CK106" s="35" t="s">
        <v>193</v>
      </c>
      <c r="CL106" s="35" t="s">
        <v>193</v>
      </c>
      <c r="CM106" s="35" t="s">
        <v>193</v>
      </c>
      <c r="CN106" s="35" t="s">
        <v>193</v>
      </c>
      <c r="CO106" s="35" t="s">
        <v>193</v>
      </c>
      <c r="CP106" s="35" t="s">
        <v>193</v>
      </c>
      <c r="CQ106" s="35" t="s">
        <v>193</v>
      </c>
      <c r="CR106" s="35" t="s">
        <v>193</v>
      </c>
      <c r="CS106" s="35" t="s">
        <v>193</v>
      </c>
      <c r="CT106" s="35" t="s">
        <v>193</v>
      </c>
      <c r="CU106" s="35" t="s">
        <v>193</v>
      </c>
      <c r="CV106" s="35" t="s">
        <v>193</v>
      </c>
      <c r="CW106" s="35" t="s">
        <v>193</v>
      </c>
      <c r="CX106" s="35" t="s">
        <v>193</v>
      </c>
      <c r="CY106" s="35" t="s">
        <v>193</v>
      </c>
      <c r="CZ106" s="35" t="s">
        <v>193</v>
      </c>
      <c r="DA106" s="35" t="s">
        <v>193</v>
      </c>
      <c r="DB106" s="35" t="s">
        <v>193</v>
      </c>
      <c r="DC106" s="35" t="s">
        <v>193</v>
      </c>
      <c r="DD106" s="35" t="s">
        <v>193</v>
      </c>
      <c r="DE106" s="35" t="s">
        <v>193</v>
      </c>
      <c r="DF106" s="35" t="s">
        <v>193</v>
      </c>
    </row>
    <row r="107" spans="1:110" ht="37.5">
      <c r="A107" s="21"/>
      <c r="B107" s="33" t="s">
        <v>253</v>
      </c>
      <c r="C107" s="34" t="s">
        <v>254</v>
      </c>
      <c r="D107" s="35" t="s">
        <v>174</v>
      </c>
      <c r="E107" s="35">
        <v>0</v>
      </c>
      <c r="F107" s="35">
        <v>0</v>
      </c>
      <c r="G107" s="35">
        <v>0</v>
      </c>
      <c r="H107" s="35">
        <v>0</v>
      </c>
      <c r="I107" s="35">
        <v>0</v>
      </c>
      <c r="J107" s="35">
        <v>0</v>
      </c>
      <c r="K107" s="35">
        <v>0</v>
      </c>
      <c r="L107" s="35">
        <v>0</v>
      </c>
      <c r="M107" s="35">
        <v>0</v>
      </c>
      <c r="N107" s="35">
        <v>0</v>
      </c>
      <c r="O107" s="35">
        <v>0</v>
      </c>
      <c r="P107" s="35">
        <v>0</v>
      </c>
      <c r="Q107" s="35">
        <v>0</v>
      </c>
      <c r="R107" s="35">
        <v>0</v>
      </c>
      <c r="S107" s="35">
        <v>0</v>
      </c>
      <c r="T107" s="35">
        <v>0</v>
      </c>
      <c r="U107" s="35">
        <v>0</v>
      </c>
      <c r="V107" s="35">
        <v>0</v>
      </c>
      <c r="W107" s="35">
        <v>0</v>
      </c>
      <c r="X107" s="35">
        <v>0</v>
      </c>
      <c r="Y107" s="35">
        <v>0</v>
      </c>
      <c r="Z107" s="35">
        <v>0</v>
      </c>
      <c r="AA107" s="35">
        <v>0</v>
      </c>
      <c r="AB107" s="35">
        <v>0</v>
      </c>
      <c r="AC107" s="35">
        <v>0</v>
      </c>
      <c r="AD107" s="35">
        <v>0</v>
      </c>
      <c r="AE107" s="35">
        <v>0</v>
      </c>
      <c r="AF107" s="35">
        <v>0</v>
      </c>
      <c r="AG107" s="35">
        <v>0</v>
      </c>
      <c r="AH107" s="35">
        <v>0</v>
      </c>
      <c r="AI107" s="35">
        <v>0</v>
      </c>
      <c r="AJ107" s="35">
        <v>0</v>
      </c>
      <c r="AK107" s="35">
        <v>0</v>
      </c>
      <c r="AL107" s="35">
        <v>0</v>
      </c>
      <c r="AM107" s="35">
        <v>0</v>
      </c>
      <c r="AN107" s="35">
        <v>0</v>
      </c>
      <c r="AO107" s="35">
        <v>0</v>
      </c>
      <c r="AP107" s="35">
        <v>0</v>
      </c>
      <c r="AQ107" s="35">
        <v>0</v>
      </c>
      <c r="AR107" s="35">
        <v>0</v>
      </c>
      <c r="AS107" s="35">
        <v>0</v>
      </c>
      <c r="AT107" s="35">
        <v>0</v>
      </c>
      <c r="AU107" s="35">
        <v>0</v>
      </c>
      <c r="AV107" s="35">
        <v>0</v>
      </c>
      <c r="AW107" s="35">
        <v>0</v>
      </c>
      <c r="AX107" s="35">
        <v>0</v>
      </c>
      <c r="AY107" s="35">
        <v>0</v>
      </c>
      <c r="AZ107" s="35">
        <v>0</v>
      </c>
      <c r="BA107" s="35">
        <v>0</v>
      </c>
      <c r="BB107" s="35">
        <v>0</v>
      </c>
      <c r="BC107" s="35">
        <v>0</v>
      </c>
      <c r="BD107" s="35">
        <v>0</v>
      </c>
      <c r="BE107" s="35">
        <v>0</v>
      </c>
      <c r="BF107" s="35">
        <v>0</v>
      </c>
      <c r="BG107" s="35">
        <v>0</v>
      </c>
      <c r="BH107" s="35">
        <v>0</v>
      </c>
      <c r="BI107" s="35">
        <v>0</v>
      </c>
      <c r="BJ107" s="35">
        <v>0</v>
      </c>
      <c r="BK107" s="35">
        <v>0</v>
      </c>
      <c r="BL107" s="35">
        <v>0</v>
      </c>
      <c r="BM107" s="35">
        <v>0</v>
      </c>
      <c r="BN107" s="35">
        <v>0</v>
      </c>
      <c r="BO107" s="35">
        <v>0</v>
      </c>
      <c r="BP107" s="35">
        <v>0</v>
      </c>
      <c r="BQ107" s="35">
        <v>0</v>
      </c>
      <c r="BR107" s="35">
        <v>0</v>
      </c>
      <c r="BS107" s="35">
        <v>0</v>
      </c>
      <c r="BT107" s="35">
        <v>0</v>
      </c>
      <c r="BU107" s="35">
        <v>0</v>
      </c>
      <c r="BV107" s="35">
        <v>0</v>
      </c>
      <c r="BW107" s="35">
        <v>0</v>
      </c>
      <c r="BX107" s="35">
        <v>0</v>
      </c>
      <c r="BY107" s="35">
        <v>0</v>
      </c>
      <c r="BZ107" s="35">
        <v>0</v>
      </c>
      <c r="CA107" s="35">
        <v>0</v>
      </c>
      <c r="CB107" s="35">
        <v>0</v>
      </c>
      <c r="CC107" s="35">
        <v>0</v>
      </c>
      <c r="CD107" s="35">
        <v>0</v>
      </c>
      <c r="CE107" s="35">
        <v>0</v>
      </c>
      <c r="CF107" s="35">
        <v>0</v>
      </c>
      <c r="CG107" s="35">
        <v>0</v>
      </c>
      <c r="CH107" s="35">
        <v>0</v>
      </c>
      <c r="CI107" s="35" t="s">
        <v>193</v>
      </c>
      <c r="CJ107" s="35" t="s">
        <v>193</v>
      </c>
      <c r="CK107" s="35">
        <v>0</v>
      </c>
      <c r="CL107" s="35">
        <v>0</v>
      </c>
      <c r="CM107" s="35">
        <v>0</v>
      </c>
      <c r="CN107" s="35">
        <v>0</v>
      </c>
      <c r="CO107" s="35" t="s">
        <v>193</v>
      </c>
      <c r="CP107" s="35" t="s">
        <v>193</v>
      </c>
      <c r="CQ107" s="35" t="s">
        <v>193</v>
      </c>
      <c r="CR107" s="35" t="s">
        <v>193</v>
      </c>
      <c r="CS107" s="35" t="s">
        <v>193</v>
      </c>
      <c r="CT107" s="35" t="s">
        <v>193</v>
      </c>
      <c r="CU107" s="35">
        <v>0</v>
      </c>
      <c r="CV107" s="35">
        <v>0</v>
      </c>
      <c r="CW107" s="35">
        <v>0</v>
      </c>
      <c r="CX107" s="35">
        <v>0</v>
      </c>
      <c r="CY107" s="35">
        <v>0</v>
      </c>
      <c r="CZ107" s="35">
        <v>0</v>
      </c>
      <c r="DA107" s="35">
        <v>0</v>
      </c>
      <c r="DB107" s="35">
        <v>0</v>
      </c>
      <c r="DC107" s="35">
        <v>0</v>
      </c>
      <c r="DD107" s="35">
        <v>0</v>
      </c>
      <c r="DE107" s="35">
        <v>0</v>
      </c>
      <c r="DF107" s="35">
        <v>0</v>
      </c>
    </row>
    <row r="108" spans="1:110" ht="18.75" hidden="1">
      <c r="A108" s="28" t="s">
        <v>177</v>
      </c>
      <c r="B108" s="33" t="s">
        <v>253</v>
      </c>
      <c r="C108" s="42" t="s">
        <v>200</v>
      </c>
      <c r="D108" s="35"/>
      <c r="E108" s="35" t="s">
        <v>193</v>
      </c>
      <c r="F108" s="35" t="s">
        <v>193</v>
      </c>
      <c r="G108" s="35"/>
      <c r="H108" s="35"/>
      <c r="I108" s="35"/>
      <c r="J108" s="35"/>
      <c r="K108" s="35"/>
      <c r="L108" s="35"/>
      <c r="M108" s="35" t="s">
        <v>193</v>
      </c>
      <c r="N108" s="35" t="s">
        <v>193</v>
      </c>
      <c r="O108" s="35"/>
      <c r="P108" s="35"/>
      <c r="Q108" s="35"/>
      <c r="R108" s="35"/>
      <c r="S108" s="35"/>
      <c r="T108" s="35"/>
      <c r="U108" s="35" t="s">
        <v>193</v>
      </c>
      <c r="V108" s="35" t="s">
        <v>193</v>
      </c>
      <c r="W108" s="35"/>
      <c r="X108" s="35"/>
      <c r="Y108" s="35"/>
      <c r="Z108" s="35"/>
      <c r="AA108" s="35"/>
      <c r="AB108" s="35"/>
      <c r="AC108" s="35" t="s">
        <v>193</v>
      </c>
      <c r="AD108" s="35" t="s">
        <v>193</v>
      </c>
      <c r="AE108" s="35"/>
      <c r="AF108" s="35"/>
      <c r="AG108" s="35"/>
      <c r="AH108" s="35"/>
      <c r="AI108" s="35"/>
      <c r="AJ108" s="35"/>
      <c r="AK108" s="35" t="s">
        <v>193</v>
      </c>
      <c r="AL108" s="35" t="s">
        <v>193</v>
      </c>
      <c r="AM108" s="35" t="s">
        <v>193</v>
      </c>
      <c r="AN108" s="35" t="s">
        <v>193</v>
      </c>
      <c r="AO108" s="35" t="s">
        <v>193</v>
      </c>
      <c r="AP108" s="35" t="s">
        <v>193</v>
      </c>
      <c r="AQ108" s="35" t="s">
        <v>193</v>
      </c>
      <c r="AR108" s="35" t="s">
        <v>193</v>
      </c>
      <c r="AS108" s="35" t="s">
        <v>193</v>
      </c>
      <c r="AT108" s="35" t="s">
        <v>193</v>
      </c>
      <c r="AU108" s="35"/>
      <c r="AV108" s="35"/>
      <c r="AW108" s="35"/>
      <c r="AX108" s="35"/>
      <c r="AY108" s="35"/>
      <c r="AZ108" s="35"/>
      <c r="BA108" s="35"/>
      <c r="BB108" s="35"/>
      <c r="BC108" s="35" t="s">
        <v>193</v>
      </c>
      <c r="BD108" s="35" t="s">
        <v>193</v>
      </c>
      <c r="BE108" s="35"/>
      <c r="BF108" s="35"/>
      <c r="BG108" s="35"/>
      <c r="BH108" s="35"/>
      <c r="BI108" s="35"/>
      <c r="BJ108" s="35"/>
      <c r="BK108" s="35"/>
      <c r="BL108" s="35"/>
      <c r="BM108" s="35"/>
      <c r="BN108" s="35"/>
      <c r="BO108" s="35" t="s">
        <v>193</v>
      </c>
      <c r="BP108" s="35" t="s">
        <v>193</v>
      </c>
      <c r="BQ108" s="35"/>
      <c r="BR108" s="35"/>
      <c r="BS108" s="35"/>
      <c r="BT108" s="35"/>
      <c r="BU108" s="35"/>
      <c r="BV108" s="35"/>
      <c r="BW108" s="35"/>
      <c r="BX108" s="35"/>
      <c r="BY108" s="35"/>
      <c r="BZ108" s="35"/>
      <c r="CA108" s="35" t="s">
        <v>193</v>
      </c>
      <c r="CB108" s="35" t="s">
        <v>193</v>
      </c>
      <c r="CC108" s="35"/>
      <c r="CD108" s="35"/>
      <c r="CE108" s="35"/>
      <c r="CF108" s="35"/>
      <c r="CG108" s="35"/>
      <c r="CH108" s="35"/>
      <c r="CI108" s="35" t="s">
        <v>193</v>
      </c>
      <c r="CJ108" s="35" t="s">
        <v>193</v>
      </c>
      <c r="CK108" s="35" t="s">
        <v>193</v>
      </c>
      <c r="CL108" s="35" t="s">
        <v>193</v>
      </c>
      <c r="CM108" s="35" t="s">
        <v>193</v>
      </c>
      <c r="CN108" s="35" t="s">
        <v>193</v>
      </c>
      <c r="CO108" s="35" t="s">
        <v>193</v>
      </c>
      <c r="CP108" s="35" t="s">
        <v>193</v>
      </c>
      <c r="CQ108" s="35" t="s">
        <v>193</v>
      </c>
      <c r="CR108" s="35" t="s">
        <v>193</v>
      </c>
      <c r="CS108" s="35" t="s">
        <v>193</v>
      </c>
      <c r="CT108" s="35" t="s">
        <v>193</v>
      </c>
      <c r="CU108" s="35" t="s">
        <v>193</v>
      </c>
      <c r="CV108" s="35" t="s">
        <v>193</v>
      </c>
      <c r="CW108" s="35" t="s">
        <v>193</v>
      </c>
      <c r="CX108" s="35" t="s">
        <v>193</v>
      </c>
      <c r="CY108" s="35" t="s">
        <v>193</v>
      </c>
      <c r="CZ108" s="35" t="s">
        <v>193</v>
      </c>
      <c r="DA108" s="35" t="s">
        <v>193</v>
      </c>
      <c r="DB108" s="35" t="s">
        <v>193</v>
      </c>
      <c r="DC108" s="35" t="s">
        <v>193</v>
      </c>
      <c r="DD108" s="35" t="s">
        <v>193</v>
      </c>
      <c r="DE108" s="35" t="s">
        <v>193</v>
      </c>
      <c r="DF108" s="35" t="s">
        <v>193</v>
      </c>
    </row>
    <row r="109" spans="1:110" ht="18.75" hidden="1">
      <c r="A109" s="28" t="s">
        <v>177</v>
      </c>
      <c r="B109" s="33" t="s">
        <v>253</v>
      </c>
      <c r="C109" s="42" t="s">
        <v>200</v>
      </c>
      <c r="D109" s="35"/>
      <c r="E109" s="35" t="s">
        <v>193</v>
      </c>
      <c r="F109" s="35" t="s">
        <v>193</v>
      </c>
      <c r="G109" s="35"/>
      <c r="H109" s="35"/>
      <c r="I109" s="35"/>
      <c r="J109" s="35"/>
      <c r="K109" s="35"/>
      <c r="L109" s="35"/>
      <c r="M109" s="35" t="s">
        <v>193</v>
      </c>
      <c r="N109" s="35" t="s">
        <v>193</v>
      </c>
      <c r="O109" s="35"/>
      <c r="P109" s="35"/>
      <c r="Q109" s="35"/>
      <c r="R109" s="35"/>
      <c r="S109" s="35"/>
      <c r="T109" s="35"/>
      <c r="U109" s="35" t="s">
        <v>193</v>
      </c>
      <c r="V109" s="35" t="s">
        <v>193</v>
      </c>
      <c r="W109" s="35"/>
      <c r="X109" s="35"/>
      <c r="Y109" s="35"/>
      <c r="Z109" s="35"/>
      <c r="AA109" s="35"/>
      <c r="AB109" s="35"/>
      <c r="AC109" s="35" t="s">
        <v>193</v>
      </c>
      <c r="AD109" s="35" t="s">
        <v>193</v>
      </c>
      <c r="AE109" s="35"/>
      <c r="AF109" s="35"/>
      <c r="AG109" s="35"/>
      <c r="AH109" s="35"/>
      <c r="AI109" s="35"/>
      <c r="AJ109" s="35"/>
      <c r="AK109" s="35" t="s">
        <v>193</v>
      </c>
      <c r="AL109" s="35" t="s">
        <v>193</v>
      </c>
      <c r="AM109" s="35" t="s">
        <v>193</v>
      </c>
      <c r="AN109" s="35" t="s">
        <v>193</v>
      </c>
      <c r="AO109" s="35" t="s">
        <v>193</v>
      </c>
      <c r="AP109" s="35" t="s">
        <v>193</v>
      </c>
      <c r="AQ109" s="35" t="s">
        <v>193</v>
      </c>
      <c r="AR109" s="35" t="s">
        <v>193</v>
      </c>
      <c r="AS109" s="35" t="s">
        <v>193</v>
      </c>
      <c r="AT109" s="35" t="s">
        <v>193</v>
      </c>
      <c r="AU109" s="35"/>
      <c r="AV109" s="35"/>
      <c r="AW109" s="35"/>
      <c r="AX109" s="35"/>
      <c r="AY109" s="35"/>
      <c r="AZ109" s="35"/>
      <c r="BA109" s="35"/>
      <c r="BB109" s="35"/>
      <c r="BC109" s="35" t="s">
        <v>193</v>
      </c>
      <c r="BD109" s="35" t="s">
        <v>193</v>
      </c>
      <c r="BE109" s="35"/>
      <c r="BF109" s="35"/>
      <c r="BG109" s="35"/>
      <c r="BH109" s="35"/>
      <c r="BI109" s="35"/>
      <c r="BJ109" s="35"/>
      <c r="BK109" s="35"/>
      <c r="BL109" s="35"/>
      <c r="BM109" s="35"/>
      <c r="BN109" s="35"/>
      <c r="BO109" s="35" t="s">
        <v>193</v>
      </c>
      <c r="BP109" s="35" t="s">
        <v>193</v>
      </c>
      <c r="BQ109" s="35"/>
      <c r="BR109" s="35"/>
      <c r="BS109" s="35"/>
      <c r="BT109" s="35"/>
      <c r="BU109" s="35"/>
      <c r="BV109" s="35"/>
      <c r="BW109" s="35"/>
      <c r="BX109" s="35"/>
      <c r="BY109" s="35"/>
      <c r="BZ109" s="35"/>
      <c r="CA109" s="35" t="s">
        <v>193</v>
      </c>
      <c r="CB109" s="35" t="s">
        <v>193</v>
      </c>
      <c r="CC109" s="35"/>
      <c r="CD109" s="35"/>
      <c r="CE109" s="35"/>
      <c r="CF109" s="35"/>
      <c r="CG109" s="35"/>
      <c r="CH109" s="35"/>
      <c r="CI109" s="35" t="s">
        <v>193</v>
      </c>
      <c r="CJ109" s="35" t="s">
        <v>193</v>
      </c>
      <c r="CK109" s="35" t="s">
        <v>193</v>
      </c>
      <c r="CL109" s="35" t="s">
        <v>193</v>
      </c>
      <c r="CM109" s="35" t="s">
        <v>193</v>
      </c>
      <c r="CN109" s="35" t="s">
        <v>193</v>
      </c>
      <c r="CO109" s="35" t="s">
        <v>193</v>
      </c>
      <c r="CP109" s="35" t="s">
        <v>193</v>
      </c>
      <c r="CQ109" s="35" t="s">
        <v>193</v>
      </c>
      <c r="CR109" s="35" t="s">
        <v>193</v>
      </c>
      <c r="CS109" s="35" t="s">
        <v>193</v>
      </c>
      <c r="CT109" s="35" t="s">
        <v>193</v>
      </c>
      <c r="CU109" s="35" t="s">
        <v>193</v>
      </c>
      <c r="CV109" s="35" t="s">
        <v>193</v>
      </c>
      <c r="CW109" s="35" t="s">
        <v>193</v>
      </c>
      <c r="CX109" s="35" t="s">
        <v>193</v>
      </c>
      <c r="CY109" s="35" t="s">
        <v>193</v>
      </c>
      <c r="CZ109" s="35" t="s">
        <v>193</v>
      </c>
      <c r="DA109" s="35" t="s">
        <v>193</v>
      </c>
      <c r="DB109" s="35" t="s">
        <v>193</v>
      </c>
      <c r="DC109" s="35" t="s">
        <v>193</v>
      </c>
      <c r="DD109" s="35" t="s">
        <v>193</v>
      </c>
      <c r="DE109" s="35" t="s">
        <v>193</v>
      </c>
      <c r="DF109" s="35" t="s">
        <v>193</v>
      </c>
    </row>
    <row r="110" spans="1:110" ht="18.75" hidden="1">
      <c r="A110" s="28" t="s">
        <v>177</v>
      </c>
      <c r="B110" s="33" t="s">
        <v>201</v>
      </c>
      <c r="C110" s="34" t="s">
        <v>201</v>
      </c>
      <c r="D110" s="35"/>
      <c r="E110" s="35" t="s">
        <v>193</v>
      </c>
      <c r="F110" s="35" t="s">
        <v>193</v>
      </c>
      <c r="G110" s="35"/>
      <c r="H110" s="35"/>
      <c r="I110" s="35"/>
      <c r="J110" s="35"/>
      <c r="K110" s="35"/>
      <c r="L110" s="35"/>
      <c r="M110" s="35" t="s">
        <v>193</v>
      </c>
      <c r="N110" s="35" t="s">
        <v>193</v>
      </c>
      <c r="O110" s="35"/>
      <c r="P110" s="35"/>
      <c r="Q110" s="35"/>
      <c r="R110" s="35"/>
      <c r="S110" s="35"/>
      <c r="T110" s="35"/>
      <c r="U110" s="35" t="s">
        <v>193</v>
      </c>
      <c r="V110" s="35" t="s">
        <v>193</v>
      </c>
      <c r="W110" s="35"/>
      <c r="X110" s="35"/>
      <c r="Y110" s="35"/>
      <c r="Z110" s="35"/>
      <c r="AA110" s="35"/>
      <c r="AB110" s="35"/>
      <c r="AC110" s="35" t="s">
        <v>193</v>
      </c>
      <c r="AD110" s="35" t="s">
        <v>193</v>
      </c>
      <c r="AE110" s="35"/>
      <c r="AF110" s="35"/>
      <c r="AG110" s="35"/>
      <c r="AH110" s="35"/>
      <c r="AI110" s="35"/>
      <c r="AJ110" s="35"/>
      <c r="AK110" s="35" t="s">
        <v>193</v>
      </c>
      <c r="AL110" s="35" t="s">
        <v>193</v>
      </c>
      <c r="AM110" s="35" t="s">
        <v>193</v>
      </c>
      <c r="AN110" s="35" t="s">
        <v>193</v>
      </c>
      <c r="AO110" s="35" t="s">
        <v>193</v>
      </c>
      <c r="AP110" s="35" t="s">
        <v>193</v>
      </c>
      <c r="AQ110" s="35" t="s">
        <v>193</v>
      </c>
      <c r="AR110" s="35" t="s">
        <v>193</v>
      </c>
      <c r="AS110" s="35" t="s">
        <v>193</v>
      </c>
      <c r="AT110" s="35" t="s">
        <v>193</v>
      </c>
      <c r="AU110" s="35"/>
      <c r="AV110" s="35"/>
      <c r="AW110" s="35"/>
      <c r="AX110" s="35"/>
      <c r="AY110" s="35"/>
      <c r="AZ110" s="35"/>
      <c r="BA110" s="35"/>
      <c r="BB110" s="35"/>
      <c r="BC110" s="35" t="s">
        <v>193</v>
      </c>
      <c r="BD110" s="35" t="s">
        <v>193</v>
      </c>
      <c r="BE110" s="35"/>
      <c r="BF110" s="35"/>
      <c r="BG110" s="35"/>
      <c r="BH110" s="35"/>
      <c r="BI110" s="35"/>
      <c r="BJ110" s="35"/>
      <c r="BK110" s="35"/>
      <c r="BL110" s="35"/>
      <c r="BM110" s="35"/>
      <c r="BN110" s="35"/>
      <c r="BO110" s="35" t="s">
        <v>193</v>
      </c>
      <c r="BP110" s="35" t="s">
        <v>193</v>
      </c>
      <c r="BQ110" s="35"/>
      <c r="BR110" s="35"/>
      <c r="BS110" s="35"/>
      <c r="BT110" s="35"/>
      <c r="BU110" s="35"/>
      <c r="BV110" s="35"/>
      <c r="BW110" s="35"/>
      <c r="BX110" s="35"/>
      <c r="BY110" s="35"/>
      <c r="BZ110" s="35"/>
      <c r="CA110" s="35" t="s">
        <v>193</v>
      </c>
      <c r="CB110" s="35" t="s">
        <v>193</v>
      </c>
      <c r="CC110" s="35"/>
      <c r="CD110" s="35"/>
      <c r="CE110" s="35"/>
      <c r="CF110" s="35"/>
      <c r="CG110" s="35"/>
      <c r="CH110" s="35"/>
      <c r="CI110" s="35" t="s">
        <v>193</v>
      </c>
      <c r="CJ110" s="35" t="s">
        <v>193</v>
      </c>
      <c r="CK110" s="35" t="s">
        <v>193</v>
      </c>
      <c r="CL110" s="35" t="s">
        <v>193</v>
      </c>
      <c r="CM110" s="35" t="s">
        <v>193</v>
      </c>
      <c r="CN110" s="35" t="s">
        <v>193</v>
      </c>
      <c r="CO110" s="35" t="s">
        <v>193</v>
      </c>
      <c r="CP110" s="35" t="s">
        <v>193</v>
      </c>
      <c r="CQ110" s="35" t="s">
        <v>193</v>
      </c>
      <c r="CR110" s="35" t="s">
        <v>193</v>
      </c>
      <c r="CS110" s="35" t="s">
        <v>193</v>
      </c>
      <c r="CT110" s="35" t="s">
        <v>193</v>
      </c>
      <c r="CU110" s="35" t="s">
        <v>193</v>
      </c>
      <c r="CV110" s="35" t="s">
        <v>193</v>
      </c>
      <c r="CW110" s="35" t="s">
        <v>193</v>
      </c>
      <c r="CX110" s="35" t="s">
        <v>193</v>
      </c>
      <c r="CY110" s="35" t="s">
        <v>193</v>
      </c>
      <c r="CZ110" s="35" t="s">
        <v>193</v>
      </c>
      <c r="DA110" s="35" t="s">
        <v>193</v>
      </c>
      <c r="DB110" s="35" t="s">
        <v>193</v>
      </c>
      <c r="DC110" s="35" t="s">
        <v>193</v>
      </c>
      <c r="DD110" s="35" t="s">
        <v>193</v>
      </c>
      <c r="DE110" s="35" t="s">
        <v>193</v>
      </c>
      <c r="DF110" s="35" t="s">
        <v>193</v>
      </c>
    </row>
    <row r="111" spans="1:110" ht="37.5">
      <c r="A111" s="21"/>
      <c r="B111" s="33" t="s">
        <v>255</v>
      </c>
      <c r="C111" s="34" t="s">
        <v>256</v>
      </c>
      <c r="D111" s="35" t="s">
        <v>174</v>
      </c>
      <c r="E111" s="35">
        <v>0</v>
      </c>
      <c r="F111" s="35">
        <v>0</v>
      </c>
      <c r="G111" s="35">
        <v>0</v>
      </c>
      <c r="H111" s="35">
        <v>0</v>
      </c>
      <c r="I111" s="35">
        <v>0</v>
      </c>
      <c r="J111" s="35">
        <v>0</v>
      </c>
      <c r="K111" s="35">
        <v>0</v>
      </c>
      <c r="L111" s="35">
        <v>0</v>
      </c>
      <c r="M111" s="35">
        <v>0</v>
      </c>
      <c r="N111" s="35">
        <v>0</v>
      </c>
      <c r="O111" s="35">
        <v>0</v>
      </c>
      <c r="P111" s="35">
        <v>0</v>
      </c>
      <c r="Q111" s="35">
        <v>0</v>
      </c>
      <c r="R111" s="35">
        <v>0</v>
      </c>
      <c r="S111" s="35">
        <v>0</v>
      </c>
      <c r="T111" s="35">
        <v>0</v>
      </c>
      <c r="U111" s="35">
        <v>0</v>
      </c>
      <c r="V111" s="35">
        <v>0</v>
      </c>
      <c r="W111" s="35">
        <v>0</v>
      </c>
      <c r="X111" s="35">
        <v>0</v>
      </c>
      <c r="Y111" s="35">
        <v>0</v>
      </c>
      <c r="Z111" s="35">
        <v>0</v>
      </c>
      <c r="AA111" s="35">
        <v>0</v>
      </c>
      <c r="AB111" s="35">
        <v>0</v>
      </c>
      <c r="AC111" s="35">
        <v>0</v>
      </c>
      <c r="AD111" s="35">
        <v>0</v>
      </c>
      <c r="AE111" s="35">
        <v>0</v>
      </c>
      <c r="AF111" s="35">
        <v>0</v>
      </c>
      <c r="AG111" s="35">
        <v>0</v>
      </c>
      <c r="AH111" s="35">
        <v>0</v>
      </c>
      <c r="AI111" s="35">
        <v>0</v>
      </c>
      <c r="AJ111" s="35">
        <v>0</v>
      </c>
      <c r="AK111" s="35">
        <v>0</v>
      </c>
      <c r="AL111" s="35">
        <v>0</v>
      </c>
      <c r="AM111" s="35">
        <v>0</v>
      </c>
      <c r="AN111" s="35">
        <v>0</v>
      </c>
      <c r="AO111" s="35">
        <v>0</v>
      </c>
      <c r="AP111" s="35">
        <v>0</v>
      </c>
      <c r="AQ111" s="35">
        <v>0</v>
      </c>
      <c r="AR111" s="35">
        <v>0</v>
      </c>
      <c r="AS111" s="35">
        <v>0</v>
      </c>
      <c r="AT111" s="35">
        <v>0</v>
      </c>
      <c r="AU111" s="35">
        <v>0</v>
      </c>
      <c r="AV111" s="35">
        <v>0</v>
      </c>
      <c r="AW111" s="35">
        <v>0</v>
      </c>
      <c r="AX111" s="35">
        <v>0</v>
      </c>
      <c r="AY111" s="35">
        <v>0</v>
      </c>
      <c r="AZ111" s="35">
        <v>0</v>
      </c>
      <c r="BA111" s="35">
        <v>0</v>
      </c>
      <c r="BB111" s="35">
        <v>0</v>
      </c>
      <c r="BC111" s="35">
        <v>0</v>
      </c>
      <c r="BD111" s="35">
        <v>0</v>
      </c>
      <c r="BE111" s="35">
        <v>0</v>
      </c>
      <c r="BF111" s="35">
        <v>0</v>
      </c>
      <c r="BG111" s="35">
        <v>0</v>
      </c>
      <c r="BH111" s="35">
        <v>0</v>
      </c>
      <c r="BI111" s="35">
        <v>0</v>
      </c>
      <c r="BJ111" s="35">
        <v>0</v>
      </c>
      <c r="BK111" s="35">
        <v>0</v>
      </c>
      <c r="BL111" s="35">
        <v>0</v>
      </c>
      <c r="BM111" s="35">
        <v>0</v>
      </c>
      <c r="BN111" s="35">
        <v>0</v>
      </c>
      <c r="BO111" s="35">
        <v>0</v>
      </c>
      <c r="BP111" s="35">
        <v>0</v>
      </c>
      <c r="BQ111" s="35">
        <v>0</v>
      </c>
      <c r="BR111" s="35">
        <v>0</v>
      </c>
      <c r="BS111" s="35">
        <v>0</v>
      </c>
      <c r="BT111" s="35">
        <v>0</v>
      </c>
      <c r="BU111" s="35">
        <v>0</v>
      </c>
      <c r="BV111" s="35">
        <v>0</v>
      </c>
      <c r="BW111" s="35">
        <v>0</v>
      </c>
      <c r="BX111" s="35">
        <v>0</v>
      </c>
      <c r="BY111" s="35">
        <v>0</v>
      </c>
      <c r="BZ111" s="35">
        <v>0</v>
      </c>
      <c r="CA111" s="35">
        <v>0</v>
      </c>
      <c r="CB111" s="35">
        <v>0</v>
      </c>
      <c r="CC111" s="35">
        <v>0</v>
      </c>
      <c r="CD111" s="35">
        <v>0</v>
      </c>
      <c r="CE111" s="35">
        <v>0</v>
      </c>
      <c r="CF111" s="35">
        <v>0</v>
      </c>
      <c r="CG111" s="35">
        <v>0</v>
      </c>
      <c r="CH111" s="35">
        <v>0</v>
      </c>
      <c r="CI111" s="35" t="s">
        <v>193</v>
      </c>
      <c r="CJ111" s="35" t="s">
        <v>193</v>
      </c>
      <c r="CK111" s="35">
        <v>0</v>
      </c>
      <c r="CL111" s="35">
        <v>0</v>
      </c>
      <c r="CM111" s="35">
        <v>0</v>
      </c>
      <c r="CN111" s="35">
        <v>0</v>
      </c>
      <c r="CO111" s="35" t="s">
        <v>193</v>
      </c>
      <c r="CP111" s="35" t="s">
        <v>193</v>
      </c>
      <c r="CQ111" s="35" t="s">
        <v>193</v>
      </c>
      <c r="CR111" s="35" t="s">
        <v>193</v>
      </c>
      <c r="CS111" s="35" t="s">
        <v>193</v>
      </c>
      <c r="CT111" s="35" t="s">
        <v>193</v>
      </c>
      <c r="CU111" s="35">
        <v>0</v>
      </c>
      <c r="CV111" s="35">
        <v>0</v>
      </c>
      <c r="CW111" s="35">
        <v>0</v>
      </c>
      <c r="CX111" s="35">
        <v>0</v>
      </c>
      <c r="CY111" s="35">
        <v>0</v>
      </c>
      <c r="CZ111" s="35">
        <v>0</v>
      </c>
      <c r="DA111" s="35">
        <v>0</v>
      </c>
      <c r="DB111" s="35">
        <v>0</v>
      </c>
      <c r="DC111" s="35">
        <v>0</v>
      </c>
      <c r="DD111" s="35">
        <v>0</v>
      </c>
      <c r="DE111" s="35">
        <v>0</v>
      </c>
      <c r="DF111" s="35">
        <v>0</v>
      </c>
    </row>
    <row r="112" spans="1:110" ht="18.75" hidden="1">
      <c r="A112" s="28" t="s">
        <v>177</v>
      </c>
      <c r="B112" s="33" t="s">
        <v>255</v>
      </c>
      <c r="C112" s="42" t="s">
        <v>200</v>
      </c>
      <c r="D112" s="35"/>
      <c r="E112" s="35" t="s">
        <v>193</v>
      </c>
      <c r="F112" s="35" t="s">
        <v>193</v>
      </c>
      <c r="G112" s="35"/>
      <c r="H112" s="35"/>
      <c r="I112" s="35"/>
      <c r="J112" s="35"/>
      <c r="K112" s="35"/>
      <c r="L112" s="35"/>
      <c r="M112" s="35" t="s">
        <v>193</v>
      </c>
      <c r="N112" s="35" t="s">
        <v>193</v>
      </c>
      <c r="O112" s="35"/>
      <c r="P112" s="35"/>
      <c r="Q112" s="35"/>
      <c r="R112" s="35"/>
      <c r="S112" s="35"/>
      <c r="T112" s="35"/>
      <c r="U112" s="35" t="s">
        <v>193</v>
      </c>
      <c r="V112" s="35" t="s">
        <v>193</v>
      </c>
      <c r="W112" s="35"/>
      <c r="X112" s="35"/>
      <c r="Y112" s="35"/>
      <c r="Z112" s="35"/>
      <c r="AA112" s="35"/>
      <c r="AB112" s="35"/>
      <c r="AC112" s="35" t="s">
        <v>193</v>
      </c>
      <c r="AD112" s="35" t="s">
        <v>193</v>
      </c>
      <c r="AE112" s="35"/>
      <c r="AF112" s="35"/>
      <c r="AG112" s="35"/>
      <c r="AH112" s="35"/>
      <c r="AI112" s="35"/>
      <c r="AJ112" s="35"/>
      <c r="AK112" s="35" t="s">
        <v>193</v>
      </c>
      <c r="AL112" s="35" t="s">
        <v>193</v>
      </c>
      <c r="AM112" s="35" t="s">
        <v>193</v>
      </c>
      <c r="AN112" s="35" t="s">
        <v>193</v>
      </c>
      <c r="AO112" s="35" t="s">
        <v>193</v>
      </c>
      <c r="AP112" s="35" t="s">
        <v>193</v>
      </c>
      <c r="AQ112" s="35" t="s">
        <v>193</v>
      </c>
      <c r="AR112" s="35" t="s">
        <v>193</v>
      </c>
      <c r="AS112" s="35" t="s">
        <v>193</v>
      </c>
      <c r="AT112" s="35" t="s">
        <v>193</v>
      </c>
      <c r="AU112" s="35"/>
      <c r="AV112" s="35"/>
      <c r="AW112" s="35"/>
      <c r="AX112" s="35"/>
      <c r="AY112" s="35"/>
      <c r="AZ112" s="35"/>
      <c r="BA112" s="35"/>
      <c r="BB112" s="35"/>
      <c r="BC112" s="35" t="s">
        <v>193</v>
      </c>
      <c r="BD112" s="35" t="s">
        <v>193</v>
      </c>
      <c r="BE112" s="35"/>
      <c r="BF112" s="35"/>
      <c r="BG112" s="35"/>
      <c r="BH112" s="35"/>
      <c r="BI112" s="35"/>
      <c r="BJ112" s="35"/>
      <c r="BK112" s="35"/>
      <c r="BL112" s="35"/>
      <c r="BM112" s="35"/>
      <c r="BN112" s="35"/>
      <c r="BO112" s="35" t="s">
        <v>193</v>
      </c>
      <c r="BP112" s="35" t="s">
        <v>193</v>
      </c>
      <c r="BQ112" s="35"/>
      <c r="BR112" s="35"/>
      <c r="BS112" s="35"/>
      <c r="BT112" s="35"/>
      <c r="BU112" s="35"/>
      <c r="BV112" s="35"/>
      <c r="BW112" s="35"/>
      <c r="BX112" s="35"/>
      <c r="BY112" s="35"/>
      <c r="BZ112" s="35"/>
      <c r="CA112" s="35" t="s">
        <v>193</v>
      </c>
      <c r="CB112" s="35" t="s">
        <v>193</v>
      </c>
      <c r="CC112" s="35"/>
      <c r="CD112" s="35"/>
      <c r="CE112" s="35"/>
      <c r="CF112" s="35"/>
      <c r="CG112" s="35"/>
      <c r="CH112" s="35"/>
      <c r="CI112" s="35" t="s">
        <v>193</v>
      </c>
      <c r="CJ112" s="35" t="s">
        <v>193</v>
      </c>
      <c r="CK112" s="35" t="s">
        <v>193</v>
      </c>
      <c r="CL112" s="35" t="s">
        <v>193</v>
      </c>
      <c r="CM112" s="35" t="s">
        <v>193</v>
      </c>
      <c r="CN112" s="35" t="s">
        <v>193</v>
      </c>
      <c r="CO112" s="35" t="s">
        <v>193</v>
      </c>
      <c r="CP112" s="35" t="s">
        <v>193</v>
      </c>
      <c r="CQ112" s="35" t="s">
        <v>193</v>
      </c>
      <c r="CR112" s="35" t="s">
        <v>193</v>
      </c>
      <c r="CS112" s="35" t="s">
        <v>193</v>
      </c>
      <c r="CT112" s="35" t="s">
        <v>193</v>
      </c>
      <c r="CU112" s="35" t="s">
        <v>193</v>
      </c>
      <c r="CV112" s="35" t="s">
        <v>193</v>
      </c>
      <c r="CW112" s="35" t="s">
        <v>193</v>
      </c>
      <c r="CX112" s="35" t="s">
        <v>193</v>
      </c>
      <c r="CY112" s="35" t="s">
        <v>193</v>
      </c>
      <c r="CZ112" s="35" t="s">
        <v>193</v>
      </c>
      <c r="DA112" s="35" t="s">
        <v>193</v>
      </c>
      <c r="DB112" s="35" t="s">
        <v>193</v>
      </c>
      <c r="DC112" s="35" t="s">
        <v>193</v>
      </c>
      <c r="DD112" s="35" t="s">
        <v>193</v>
      </c>
      <c r="DE112" s="35" t="s">
        <v>193</v>
      </c>
      <c r="DF112" s="35" t="s">
        <v>193</v>
      </c>
    </row>
    <row r="113" spans="1:110" ht="18.75" hidden="1">
      <c r="A113" s="28" t="s">
        <v>177</v>
      </c>
      <c r="B113" s="33" t="s">
        <v>255</v>
      </c>
      <c r="C113" s="42" t="s">
        <v>200</v>
      </c>
      <c r="D113" s="35"/>
      <c r="E113" s="35" t="s">
        <v>193</v>
      </c>
      <c r="F113" s="35" t="s">
        <v>193</v>
      </c>
      <c r="G113" s="35"/>
      <c r="H113" s="35"/>
      <c r="I113" s="35"/>
      <c r="J113" s="35"/>
      <c r="K113" s="35"/>
      <c r="L113" s="35"/>
      <c r="M113" s="35" t="s">
        <v>193</v>
      </c>
      <c r="N113" s="35" t="s">
        <v>193</v>
      </c>
      <c r="O113" s="35"/>
      <c r="P113" s="35"/>
      <c r="Q113" s="35"/>
      <c r="R113" s="35"/>
      <c r="S113" s="35"/>
      <c r="T113" s="35"/>
      <c r="U113" s="35" t="s">
        <v>193</v>
      </c>
      <c r="V113" s="35" t="s">
        <v>193</v>
      </c>
      <c r="W113" s="35"/>
      <c r="X113" s="35"/>
      <c r="Y113" s="35"/>
      <c r="Z113" s="35"/>
      <c r="AA113" s="35"/>
      <c r="AB113" s="35"/>
      <c r="AC113" s="35" t="s">
        <v>193</v>
      </c>
      <c r="AD113" s="35" t="s">
        <v>193</v>
      </c>
      <c r="AE113" s="35"/>
      <c r="AF113" s="35"/>
      <c r="AG113" s="35"/>
      <c r="AH113" s="35"/>
      <c r="AI113" s="35"/>
      <c r="AJ113" s="35"/>
      <c r="AK113" s="35" t="s">
        <v>193</v>
      </c>
      <c r="AL113" s="35" t="s">
        <v>193</v>
      </c>
      <c r="AM113" s="35" t="s">
        <v>193</v>
      </c>
      <c r="AN113" s="35" t="s">
        <v>193</v>
      </c>
      <c r="AO113" s="35" t="s">
        <v>193</v>
      </c>
      <c r="AP113" s="35" t="s">
        <v>193</v>
      </c>
      <c r="AQ113" s="35" t="s">
        <v>193</v>
      </c>
      <c r="AR113" s="35" t="s">
        <v>193</v>
      </c>
      <c r="AS113" s="35" t="s">
        <v>193</v>
      </c>
      <c r="AT113" s="35" t="s">
        <v>193</v>
      </c>
      <c r="AU113" s="35"/>
      <c r="AV113" s="35"/>
      <c r="AW113" s="35"/>
      <c r="AX113" s="35"/>
      <c r="AY113" s="35"/>
      <c r="AZ113" s="35"/>
      <c r="BA113" s="35"/>
      <c r="BB113" s="35"/>
      <c r="BC113" s="35" t="s">
        <v>193</v>
      </c>
      <c r="BD113" s="35" t="s">
        <v>193</v>
      </c>
      <c r="BE113" s="35"/>
      <c r="BF113" s="35"/>
      <c r="BG113" s="35"/>
      <c r="BH113" s="35"/>
      <c r="BI113" s="35"/>
      <c r="BJ113" s="35"/>
      <c r="BK113" s="35"/>
      <c r="BL113" s="35"/>
      <c r="BM113" s="35"/>
      <c r="BN113" s="35"/>
      <c r="BO113" s="35" t="s">
        <v>193</v>
      </c>
      <c r="BP113" s="35" t="s">
        <v>193</v>
      </c>
      <c r="BQ113" s="35"/>
      <c r="BR113" s="35"/>
      <c r="BS113" s="35"/>
      <c r="BT113" s="35"/>
      <c r="BU113" s="35"/>
      <c r="BV113" s="35"/>
      <c r="BW113" s="35"/>
      <c r="BX113" s="35"/>
      <c r="BY113" s="35"/>
      <c r="BZ113" s="35"/>
      <c r="CA113" s="35" t="s">
        <v>193</v>
      </c>
      <c r="CB113" s="35" t="s">
        <v>193</v>
      </c>
      <c r="CC113" s="35"/>
      <c r="CD113" s="35"/>
      <c r="CE113" s="35"/>
      <c r="CF113" s="35"/>
      <c r="CG113" s="35"/>
      <c r="CH113" s="35"/>
      <c r="CI113" s="35" t="s">
        <v>193</v>
      </c>
      <c r="CJ113" s="35" t="s">
        <v>193</v>
      </c>
      <c r="CK113" s="35" t="s">
        <v>193</v>
      </c>
      <c r="CL113" s="35" t="s">
        <v>193</v>
      </c>
      <c r="CM113" s="35" t="s">
        <v>193</v>
      </c>
      <c r="CN113" s="35" t="s">
        <v>193</v>
      </c>
      <c r="CO113" s="35" t="s">
        <v>193</v>
      </c>
      <c r="CP113" s="35" t="s">
        <v>193</v>
      </c>
      <c r="CQ113" s="35" t="s">
        <v>193</v>
      </c>
      <c r="CR113" s="35" t="s">
        <v>193</v>
      </c>
      <c r="CS113" s="35" t="s">
        <v>193</v>
      </c>
      <c r="CT113" s="35" t="s">
        <v>193</v>
      </c>
      <c r="CU113" s="35" t="s">
        <v>193</v>
      </c>
      <c r="CV113" s="35" t="s">
        <v>193</v>
      </c>
      <c r="CW113" s="35" t="s">
        <v>193</v>
      </c>
      <c r="CX113" s="35" t="s">
        <v>193</v>
      </c>
      <c r="CY113" s="35" t="s">
        <v>193</v>
      </c>
      <c r="CZ113" s="35" t="s">
        <v>193</v>
      </c>
      <c r="DA113" s="35" t="s">
        <v>193</v>
      </c>
      <c r="DB113" s="35" t="s">
        <v>193</v>
      </c>
      <c r="DC113" s="35" t="s">
        <v>193</v>
      </c>
      <c r="DD113" s="35" t="s">
        <v>193</v>
      </c>
      <c r="DE113" s="35" t="s">
        <v>193</v>
      </c>
      <c r="DF113" s="35" t="s">
        <v>193</v>
      </c>
    </row>
    <row r="114" spans="1:110" ht="18.75" hidden="1">
      <c r="A114" s="28" t="s">
        <v>177</v>
      </c>
      <c r="B114" s="33" t="s">
        <v>201</v>
      </c>
      <c r="C114" s="34" t="s">
        <v>201</v>
      </c>
      <c r="D114" s="35"/>
      <c r="E114" s="35" t="s">
        <v>193</v>
      </c>
      <c r="F114" s="35" t="s">
        <v>193</v>
      </c>
      <c r="G114" s="35"/>
      <c r="H114" s="35"/>
      <c r="I114" s="35"/>
      <c r="J114" s="35"/>
      <c r="K114" s="35"/>
      <c r="L114" s="35"/>
      <c r="M114" s="35" t="s">
        <v>193</v>
      </c>
      <c r="N114" s="35" t="s">
        <v>193</v>
      </c>
      <c r="O114" s="35"/>
      <c r="P114" s="35"/>
      <c r="Q114" s="35"/>
      <c r="R114" s="35"/>
      <c r="S114" s="35"/>
      <c r="T114" s="35"/>
      <c r="U114" s="35" t="s">
        <v>193</v>
      </c>
      <c r="V114" s="35" t="s">
        <v>193</v>
      </c>
      <c r="W114" s="35"/>
      <c r="X114" s="35"/>
      <c r="Y114" s="35"/>
      <c r="Z114" s="35"/>
      <c r="AA114" s="35"/>
      <c r="AB114" s="35"/>
      <c r="AC114" s="35" t="s">
        <v>193</v>
      </c>
      <c r="AD114" s="35" t="s">
        <v>193</v>
      </c>
      <c r="AE114" s="35"/>
      <c r="AF114" s="35"/>
      <c r="AG114" s="35"/>
      <c r="AH114" s="35"/>
      <c r="AI114" s="35"/>
      <c r="AJ114" s="35"/>
      <c r="AK114" s="35" t="s">
        <v>193</v>
      </c>
      <c r="AL114" s="35" t="s">
        <v>193</v>
      </c>
      <c r="AM114" s="35" t="s">
        <v>193</v>
      </c>
      <c r="AN114" s="35" t="s">
        <v>193</v>
      </c>
      <c r="AO114" s="35" t="s">
        <v>193</v>
      </c>
      <c r="AP114" s="35" t="s">
        <v>193</v>
      </c>
      <c r="AQ114" s="35" t="s">
        <v>193</v>
      </c>
      <c r="AR114" s="35" t="s">
        <v>193</v>
      </c>
      <c r="AS114" s="35" t="s">
        <v>193</v>
      </c>
      <c r="AT114" s="35" t="s">
        <v>193</v>
      </c>
      <c r="AU114" s="35"/>
      <c r="AV114" s="35"/>
      <c r="AW114" s="35"/>
      <c r="AX114" s="35"/>
      <c r="AY114" s="35"/>
      <c r="AZ114" s="35"/>
      <c r="BA114" s="35"/>
      <c r="BB114" s="35"/>
      <c r="BC114" s="35" t="s">
        <v>193</v>
      </c>
      <c r="BD114" s="35" t="s">
        <v>193</v>
      </c>
      <c r="BE114" s="35"/>
      <c r="BF114" s="35"/>
      <c r="BG114" s="35"/>
      <c r="BH114" s="35"/>
      <c r="BI114" s="35"/>
      <c r="BJ114" s="35"/>
      <c r="BK114" s="35"/>
      <c r="BL114" s="35"/>
      <c r="BM114" s="35"/>
      <c r="BN114" s="35"/>
      <c r="BO114" s="35" t="s">
        <v>193</v>
      </c>
      <c r="BP114" s="35" t="s">
        <v>193</v>
      </c>
      <c r="BQ114" s="35"/>
      <c r="BR114" s="35"/>
      <c r="BS114" s="35"/>
      <c r="BT114" s="35"/>
      <c r="BU114" s="35"/>
      <c r="BV114" s="35"/>
      <c r="BW114" s="35"/>
      <c r="BX114" s="35"/>
      <c r="BY114" s="35"/>
      <c r="BZ114" s="35"/>
      <c r="CA114" s="35" t="s">
        <v>193</v>
      </c>
      <c r="CB114" s="35" t="s">
        <v>193</v>
      </c>
      <c r="CC114" s="35"/>
      <c r="CD114" s="35"/>
      <c r="CE114" s="35"/>
      <c r="CF114" s="35"/>
      <c r="CG114" s="35"/>
      <c r="CH114" s="35"/>
      <c r="CI114" s="35" t="s">
        <v>193</v>
      </c>
      <c r="CJ114" s="35" t="s">
        <v>193</v>
      </c>
      <c r="CK114" s="35" t="s">
        <v>193</v>
      </c>
      <c r="CL114" s="35" t="s">
        <v>193</v>
      </c>
      <c r="CM114" s="35" t="s">
        <v>193</v>
      </c>
      <c r="CN114" s="35" t="s">
        <v>193</v>
      </c>
      <c r="CO114" s="35" t="s">
        <v>193</v>
      </c>
      <c r="CP114" s="35" t="s">
        <v>193</v>
      </c>
      <c r="CQ114" s="35" t="s">
        <v>193</v>
      </c>
      <c r="CR114" s="35" t="s">
        <v>193</v>
      </c>
      <c r="CS114" s="35" t="s">
        <v>193</v>
      </c>
      <c r="CT114" s="35" t="s">
        <v>193</v>
      </c>
      <c r="CU114" s="35" t="s">
        <v>193</v>
      </c>
      <c r="CV114" s="35" t="s">
        <v>193</v>
      </c>
      <c r="CW114" s="35" t="s">
        <v>193</v>
      </c>
      <c r="CX114" s="35" t="s">
        <v>193</v>
      </c>
      <c r="CY114" s="35" t="s">
        <v>193</v>
      </c>
      <c r="CZ114" s="35" t="s">
        <v>193</v>
      </c>
      <c r="DA114" s="35" t="s">
        <v>193</v>
      </c>
      <c r="DB114" s="35" t="s">
        <v>193</v>
      </c>
      <c r="DC114" s="35" t="s">
        <v>193</v>
      </c>
      <c r="DD114" s="35" t="s">
        <v>193</v>
      </c>
      <c r="DE114" s="35" t="s">
        <v>193</v>
      </c>
      <c r="DF114" s="35" t="s">
        <v>193</v>
      </c>
    </row>
    <row r="115" spans="1:110" ht="56.25">
      <c r="A115" s="21"/>
      <c r="B115" s="33" t="s">
        <v>257</v>
      </c>
      <c r="C115" s="34" t="s">
        <v>258</v>
      </c>
      <c r="D115" s="35" t="s">
        <v>174</v>
      </c>
      <c r="E115" s="35">
        <v>0</v>
      </c>
      <c r="F115" s="35">
        <v>0</v>
      </c>
      <c r="G115" s="35">
        <v>0</v>
      </c>
      <c r="H115" s="35">
        <v>0</v>
      </c>
      <c r="I115" s="35">
        <v>0</v>
      </c>
      <c r="J115" s="35">
        <v>0</v>
      </c>
      <c r="K115" s="35">
        <v>0</v>
      </c>
      <c r="L115" s="35">
        <v>0</v>
      </c>
      <c r="M115" s="35">
        <v>0</v>
      </c>
      <c r="N115" s="35">
        <v>0</v>
      </c>
      <c r="O115" s="35">
        <v>0</v>
      </c>
      <c r="P115" s="35">
        <v>0</v>
      </c>
      <c r="Q115" s="35">
        <v>0</v>
      </c>
      <c r="R115" s="35">
        <v>0</v>
      </c>
      <c r="S115" s="35">
        <v>0</v>
      </c>
      <c r="T115" s="35">
        <v>0</v>
      </c>
      <c r="U115" s="35">
        <v>0</v>
      </c>
      <c r="V115" s="35">
        <v>0</v>
      </c>
      <c r="W115" s="35">
        <v>0</v>
      </c>
      <c r="X115" s="35">
        <v>0</v>
      </c>
      <c r="Y115" s="35">
        <v>0</v>
      </c>
      <c r="Z115" s="35">
        <v>0</v>
      </c>
      <c r="AA115" s="35">
        <v>0</v>
      </c>
      <c r="AB115" s="35">
        <v>0</v>
      </c>
      <c r="AC115" s="35">
        <v>0</v>
      </c>
      <c r="AD115" s="35">
        <v>0</v>
      </c>
      <c r="AE115" s="35">
        <v>0</v>
      </c>
      <c r="AF115" s="35">
        <v>0</v>
      </c>
      <c r="AG115" s="35">
        <v>0</v>
      </c>
      <c r="AH115" s="35">
        <v>0</v>
      </c>
      <c r="AI115" s="35">
        <v>0</v>
      </c>
      <c r="AJ115" s="35">
        <v>0</v>
      </c>
      <c r="AK115" s="35">
        <v>0</v>
      </c>
      <c r="AL115" s="35">
        <v>0</v>
      </c>
      <c r="AM115" s="35">
        <v>0</v>
      </c>
      <c r="AN115" s="35">
        <v>0</v>
      </c>
      <c r="AO115" s="35">
        <v>0</v>
      </c>
      <c r="AP115" s="35">
        <v>0</v>
      </c>
      <c r="AQ115" s="35">
        <v>0</v>
      </c>
      <c r="AR115" s="35">
        <v>0</v>
      </c>
      <c r="AS115" s="35">
        <v>0</v>
      </c>
      <c r="AT115" s="35">
        <v>0</v>
      </c>
      <c r="AU115" s="35">
        <v>0</v>
      </c>
      <c r="AV115" s="35">
        <v>0</v>
      </c>
      <c r="AW115" s="35">
        <v>0</v>
      </c>
      <c r="AX115" s="35">
        <v>0</v>
      </c>
      <c r="AY115" s="35">
        <v>0</v>
      </c>
      <c r="AZ115" s="35">
        <v>0</v>
      </c>
      <c r="BA115" s="35">
        <v>0</v>
      </c>
      <c r="BB115" s="35">
        <v>0</v>
      </c>
      <c r="BC115" s="35">
        <v>0</v>
      </c>
      <c r="BD115" s="35">
        <v>0</v>
      </c>
      <c r="BE115" s="35">
        <v>0</v>
      </c>
      <c r="BF115" s="35">
        <v>0</v>
      </c>
      <c r="BG115" s="35">
        <v>0</v>
      </c>
      <c r="BH115" s="35">
        <v>0</v>
      </c>
      <c r="BI115" s="35">
        <v>0</v>
      </c>
      <c r="BJ115" s="35">
        <v>0</v>
      </c>
      <c r="BK115" s="35">
        <v>0</v>
      </c>
      <c r="BL115" s="35">
        <v>0</v>
      </c>
      <c r="BM115" s="35">
        <v>0</v>
      </c>
      <c r="BN115" s="35">
        <v>0</v>
      </c>
      <c r="BO115" s="35">
        <v>0</v>
      </c>
      <c r="BP115" s="35">
        <v>0</v>
      </c>
      <c r="BQ115" s="35">
        <v>0</v>
      </c>
      <c r="BR115" s="35">
        <v>0</v>
      </c>
      <c r="BS115" s="35">
        <v>0</v>
      </c>
      <c r="BT115" s="35">
        <v>0</v>
      </c>
      <c r="BU115" s="35">
        <v>0</v>
      </c>
      <c r="BV115" s="35">
        <v>0</v>
      </c>
      <c r="BW115" s="35">
        <v>0</v>
      </c>
      <c r="BX115" s="35">
        <v>0</v>
      </c>
      <c r="BY115" s="35">
        <v>0</v>
      </c>
      <c r="BZ115" s="35">
        <v>0</v>
      </c>
      <c r="CA115" s="35">
        <v>0</v>
      </c>
      <c r="CB115" s="35">
        <v>0</v>
      </c>
      <c r="CC115" s="35">
        <v>0</v>
      </c>
      <c r="CD115" s="35">
        <v>0</v>
      </c>
      <c r="CE115" s="35">
        <v>0</v>
      </c>
      <c r="CF115" s="35">
        <v>0</v>
      </c>
      <c r="CG115" s="35">
        <v>0</v>
      </c>
      <c r="CH115" s="35">
        <v>0</v>
      </c>
      <c r="CI115" s="35" t="s">
        <v>193</v>
      </c>
      <c r="CJ115" s="35" t="s">
        <v>193</v>
      </c>
      <c r="CK115" s="35">
        <v>0</v>
      </c>
      <c r="CL115" s="35">
        <v>0</v>
      </c>
      <c r="CM115" s="35">
        <v>0</v>
      </c>
      <c r="CN115" s="35">
        <v>0</v>
      </c>
      <c r="CO115" s="35" t="s">
        <v>193</v>
      </c>
      <c r="CP115" s="35" t="s">
        <v>193</v>
      </c>
      <c r="CQ115" s="35" t="s">
        <v>193</v>
      </c>
      <c r="CR115" s="35" t="s">
        <v>193</v>
      </c>
      <c r="CS115" s="35" t="s">
        <v>193</v>
      </c>
      <c r="CT115" s="35" t="s">
        <v>193</v>
      </c>
      <c r="CU115" s="35">
        <v>0</v>
      </c>
      <c r="CV115" s="35">
        <v>0</v>
      </c>
      <c r="CW115" s="35">
        <v>0</v>
      </c>
      <c r="CX115" s="35">
        <v>0</v>
      </c>
      <c r="CY115" s="35">
        <v>0</v>
      </c>
      <c r="CZ115" s="35">
        <v>0</v>
      </c>
      <c r="DA115" s="35">
        <v>0</v>
      </c>
      <c r="DB115" s="35">
        <v>0</v>
      </c>
      <c r="DC115" s="35">
        <v>0</v>
      </c>
      <c r="DD115" s="35">
        <v>0</v>
      </c>
      <c r="DE115" s="35">
        <v>0</v>
      </c>
      <c r="DF115" s="35">
        <v>0</v>
      </c>
    </row>
    <row r="116" spans="1:110" ht="18.75" hidden="1">
      <c r="A116" s="28" t="s">
        <v>177</v>
      </c>
      <c r="B116" s="33" t="s">
        <v>257</v>
      </c>
      <c r="C116" s="42" t="s">
        <v>200</v>
      </c>
      <c r="D116" s="35"/>
      <c r="E116" s="35" t="s">
        <v>193</v>
      </c>
      <c r="F116" s="35" t="s">
        <v>193</v>
      </c>
      <c r="G116" s="35"/>
      <c r="H116" s="35"/>
      <c r="I116" s="35"/>
      <c r="J116" s="35"/>
      <c r="K116" s="35"/>
      <c r="L116" s="35"/>
      <c r="M116" s="35" t="s">
        <v>193</v>
      </c>
      <c r="N116" s="35" t="s">
        <v>193</v>
      </c>
      <c r="O116" s="35"/>
      <c r="P116" s="35"/>
      <c r="Q116" s="35"/>
      <c r="R116" s="35"/>
      <c r="S116" s="35"/>
      <c r="T116" s="35"/>
      <c r="U116" s="35" t="s">
        <v>193</v>
      </c>
      <c r="V116" s="35" t="s">
        <v>193</v>
      </c>
      <c r="W116" s="35"/>
      <c r="X116" s="35"/>
      <c r="Y116" s="35"/>
      <c r="Z116" s="35"/>
      <c r="AA116" s="35"/>
      <c r="AB116" s="35"/>
      <c r="AC116" s="35" t="s">
        <v>193</v>
      </c>
      <c r="AD116" s="35" t="s">
        <v>193</v>
      </c>
      <c r="AE116" s="35"/>
      <c r="AF116" s="35"/>
      <c r="AG116" s="35"/>
      <c r="AH116" s="35"/>
      <c r="AI116" s="35"/>
      <c r="AJ116" s="35"/>
      <c r="AK116" s="35" t="s">
        <v>193</v>
      </c>
      <c r="AL116" s="35" t="s">
        <v>193</v>
      </c>
      <c r="AM116" s="35" t="s">
        <v>193</v>
      </c>
      <c r="AN116" s="35" t="s">
        <v>193</v>
      </c>
      <c r="AO116" s="35" t="s">
        <v>193</v>
      </c>
      <c r="AP116" s="35" t="s">
        <v>193</v>
      </c>
      <c r="AQ116" s="35" t="s">
        <v>193</v>
      </c>
      <c r="AR116" s="35" t="s">
        <v>193</v>
      </c>
      <c r="AS116" s="35" t="s">
        <v>193</v>
      </c>
      <c r="AT116" s="35" t="s">
        <v>193</v>
      </c>
      <c r="AU116" s="35"/>
      <c r="AV116" s="35"/>
      <c r="AW116" s="35"/>
      <c r="AX116" s="35"/>
      <c r="AY116" s="35"/>
      <c r="AZ116" s="35"/>
      <c r="BA116" s="35"/>
      <c r="BB116" s="35"/>
      <c r="BC116" s="35" t="s">
        <v>193</v>
      </c>
      <c r="BD116" s="35" t="s">
        <v>193</v>
      </c>
      <c r="BE116" s="35"/>
      <c r="BF116" s="35"/>
      <c r="BG116" s="35"/>
      <c r="BH116" s="35"/>
      <c r="BI116" s="35"/>
      <c r="BJ116" s="35"/>
      <c r="BK116" s="35"/>
      <c r="BL116" s="35"/>
      <c r="BM116" s="35"/>
      <c r="BN116" s="35"/>
      <c r="BO116" s="35" t="s">
        <v>193</v>
      </c>
      <c r="BP116" s="35" t="s">
        <v>193</v>
      </c>
      <c r="BQ116" s="35"/>
      <c r="BR116" s="35"/>
      <c r="BS116" s="35"/>
      <c r="BT116" s="35"/>
      <c r="BU116" s="35"/>
      <c r="BV116" s="35"/>
      <c r="BW116" s="35"/>
      <c r="BX116" s="35"/>
      <c r="BY116" s="35"/>
      <c r="BZ116" s="35"/>
      <c r="CA116" s="35" t="s">
        <v>193</v>
      </c>
      <c r="CB116" s="35" t="s">
        <v>193</v>
      </c>
      <c r="CC116" s="35"/>
      <c r="CD116" s="35"/>
      <c r="CE116" s="35"/>
      <c r="CF116" s="35"/>
      <c r="CG116" s="35"/>
      <c r="CH116" s="35"/>
      <c r="CI116" s="35" t="s">
        <v>193</v>
      </c>
      <c r="CJ116" s="35" t="s">
        <v>193</v>
      </c>
      <c r="CK116" s="35" t="s">
        <v>193</v>
      </c>
      <c r="CL116" s="35" t="s">
        <v>193</v>
      </c>
      <c r="CM116" s="35" t="s">
        <v>193</v>
      </c>
      <c r="CN116" s="35" t="s">
        <v>193</v>
      </c>
      <c r="CO116" s="35" t="s">
        <v>193</v>
      </c>
      <c r="CP116" s="35" t="s">
        <v>193</v>
      </c>
      <c r="CQ116" s="35" t="s">
        <v>193</v>
      </c>
      <c r="CR116" s="35" t="s">
        <v>193</v>
      </c>
      <c r="CS116" s="35" t="s">
        <v>193</v>
      </c>
      <c r="CT116" s="35" t="s">
        <v>193</v>
      </c>
      <c r="CU116" s="35" t="s">
        <v>193</v>
      </c>
      <c r="CV116" s="35" t="s">
        <v>193</v>
      </c>
      <c r="CW116" s="35" t="s">
        <v>193</v>
      </c>
      <c r="CX116" s="35" t="s">
        <v>193</v>
      </c>
      <c r="CY116" s="35" t="s">
        <v>193</v>
      </c>
      <c r="CZ116" s="35" t="s">
        <v>193</v>
      </c>
      <c r="DA116" s="35" t="s">
        <v>193</v>
      </c>
      <c r="DB116" s="35" t="s">
        <v>193</v>
      </c>
      <c r="DC116" s="35" t="s">
        <v>193</v>
      </c>
      <c r="DD116" s="35" t="s">
        <v>193</v>
      </c>
      <c r="DE116" s="35" t="s">
        <v>193</v>
      </c>
      <c r="DF116" s="35" t="s">
        <v>193</v>
      </c>
    </row>
    <row r="117" spans="1:110" ht="18.75" hidden="1">
      <c r="A117" s="28" t="s">
        <v>177</v>
      </c>
      <c r="B117" s="33" t="s">
        <v>257</v>
      </c>
      <c r="C117" s="42" t="s">
        <v>200</v>
      </c>
      <c r="D117" s="35"/>
      <c r="E117" s="35" t="s">
        <v>193</v>
      </c>
      <c r="F117" s="35" t="s">
        <v>193</v>
      </c>
      <c r="G117" s="35"/>
      <c r="H117" s="35"/>
      <c r="I117" s="35"/>
      <c r="J117" s="35"/>
      <c r="K117" s="35"/>
      <c r="L117" s="35"/>
      <c r="M117" s="35" t="s">
        <v>193</v>
      </c>
      <c r="N117" s="35" t="s">
        <v>193</v>
      </c>
      <c r="O117" s="35"/>
      <c r="P117" s="35"/>
      <c r="Q117" s="35"/>
      <c r="R117" s="35"/>
      <c r="S117" s="35"/>
      <c r="T117" s="35"/>
      <c r="U117" s="35" t="s">
        <v>193</v>
      </c>
      <c r="V117" s="35" t="s">
        <v>193</v>
      </c>
      <c r="W117" s="35"/>
      <c r="X117" s="35"/>
      <c r="Y117" s="35"/>
      <c r="Z117" s="35"/>
      <c r="AA117" s="35"/>
      <c r="AB117" s="35"/>
      <c r="AC117" s="35" t="s">
        <v>193</v>
      </c>
      <c r="AD117" s="35" t="s">
        <v>193</v>
      </c>
      <c r="AE117" s="35"/>
      <c r="AF117" s="35"/>
      <c r="AG117" s="35"/>
      <c r="AH117" s="35"/>
      <c r="AI117" s="35"/>
      <c r="AJ117" s="35"/>
      <c r="AK117" s="35" t="s">
        <v>193</v>
      </c>
      <c r="AL117" s="35" t="s">
        <v>193</v>
      </c>
      <c r="AM117" s="35" t="s">
        <v>193</v>
      </c>
      <c r="AN117" s="35" t="s">
        <v>193</v>
      </c>
      <c r="AO117" s="35" t="s">
        <v>193</v>
      </c>
      <c r="AP117" s="35" t="s">
        <v>193</v>
      </c>
      <c r="AQ117" s="35" t="s">
        <v>193</v>
      </c>
      <c r="AR117" s="35" t="s">
        <v>193</v>
      </c>
      <c r="AS117" s="35" t="s">
        <v>193</v>
      </c>
      <c r="AT117" s="35" t="s">
        <v>193</v>
      </c>
      <c r="AU117" s="35"/>
      <c r="AV117" s="35"/>
      <c r="AW117" s="35"/>
      <c r="AX117" s="35"/>
      <c r="AY117" s="35"/>
      <c r="AZ117" s="35"/>
      <c r="BA117" s="35"/>
      <c r="BB117" s="35"/>
      <c r="BC117" s="35" t="s">
        <v>193</v>
      </c>
      <c r="BD117" s="35" t="s">
        <v>193</v>
      </c>
      <c r="BE117" s="35"/>
      <c r="BF117" s="35"/>
      <c r="BG117" s="35"/>
      <c r="BH117" s="35"/>
      <c r="BI117" s="35"/>
      <c r="BJ117" s="35"/>
      <c r="BK117" s="35"/>
      <c r="BL117" s="35"/>
      <c r="BM117" s="35"/>
      <c r="BN117" s="35"/>
      <c r="BO117" s="35" t="s">
        <v>193</v>
      </c>
      <c r="BP117" s="35" t="s">
        <v>193</v>
      </c>
      <c r="BQ117" s="35"/>
      <c r="BR117" s="35"/>
      <c r="BS117" s="35"/>
      <c r="BT117" s="35"/>
      <c r="BU117" s="35"/>
      <c r="BV117" s="35"/>
      <c r="BW117" s="35"/>
      <c r="BX117" s="35"/>
      <c r="BY117" s="35"/>
      <c r="BZ117" s="35"/>
      <c r="CA117" s="35" t="s">
        <v>193</v>
      </c>
      <c r="CB117" s="35" t="s">
        <v>193</v>
      </c>
      <c r="CC117" s="35"/>
      <c r="CD117" s="35"/>
      <c r="CE117" s="35"/>
      <c r="CF117" s="35"/>
      <c r="CG117" s="35"/>
      <c r="CH117" s="35"/>
      <c r="CI117" s="35" t="s">
        <v>193</v>
      </c>
      <c r="CJ117" s="35" t="s">
        <v>193</v>
      </c>
      <c r="CK117" s="35" t="s">
        <v>193</v>
      </c>
      <c r="CL117" s="35" t="s">
        <v>193</v>
      </c>
      <c r="CM117" s="35" t="s">
        <v>193</v>
      </c>
      <c r="CN117" s="35" t="s">
        <v>193</v>
      </c>
      <c r="CO117" s="35" t="s">
        <v>193</v>
      </c>
      <c r="CP117" s="35" t="s">
        <v>193</v>
      </c>
      <c r="CQ117" s="35" t="s">
        <v>193</v>
      </c>
      <c r="CR117" s="35" t="s">
        <v>193</v>
      </c>
      <c r="CS117" s="35" t="s">
        <v>193</v>
      </c>
      <c r="CT117" s="35" t="s">
        <v>193</v>
      </c>
      <c r="CU117" s="35" t="s">
        <v>193</v>
      </c>
      <c r="CV117" s="35" t="s">
        <v>193</v>
      </c>
      <c r="CW117" s="35" t="s">
        <v>193</v>
      </c>
      <c r="CX117" s="35" t="s">
        <v>193</v>
      </c>
      <c r="CY117" s="35" t="s">
        <v>193</v>
      </c>
      <c r="CZ117" s="35" t="s">
        <v>193</v>
      </c>
      <c r="DA117" s="35" t="s">
        <v>193</v>
      </c>
      <c r="DB117" s="35" t="s">
        <v>193</v>
      </c>
      <c r="DC117" s="35" t="s">
        <v>193</v>
      </c>
      <c r="DD117" s="35" t="s">
        <v>193</v>
      </c>
      <c r="DE117" s="35" t="s">
        <v>193</v>
      </c>
      <c r="DF117" s="35" t="s">
        <v>193</v>
      </c>
    </row>
    <row r="118" spans="1:110" ht="18.75" hidden="1">
      <c r="A118" s="28" t="s">
        <v>177</v>
      </c>
      <c r="B118" s="33" t="s">
        <v>201</v>
      </c>
      <c r="C118" s="34" t="s">
        <v>201</v>
      </c>
      <c r="D118" s="35"/>
      <c r="E118" s="35" t="s">
        <v>193</v>
      </c>
      <c r="F118" s="35" t="s">
        <v>193</v>
      </c>
      <c r="G118" s="35"/>
      <c r="H118" s="35"/>
      <c r="I118" s="35"/>
      <c r="J118" s="35"/>
      <c r="K118" s="35"/>
      <c r="L118" s="35"/>
      <c r="M118" s="35" t="s">
        <v>193</v>
      </c>
      <c r="N118" s="35" t="s">
        <v>193</v>
      </c>
      <c r="O118" s="35"/>
      <c r="P118" s="35"/>
      <c r="Q118" s="35"/>
      <c r="R118" s="35"/>
      <c r="S118" s="35"/>
      <c r="T118" s="35"/>
      <c r="U118" s="35" t="s">
        <v>193</v>
      </c>
      <c r="V118" s="35" t="s">
        <v>193</v>
      </c>
      <c r="W118" s="35"/>
      <c r="X118" s="35"/>
      <c r="Y118" s="35"/>
      <c r="Z118" s="35"/>
      <c r="AA118" s="35"/>
      <c r="AB118" s="35"/>
      <c r="AC118" s="35" t="s">
        <v>193</v>
      </c>
      <c r="AD118" s="35" t="s">
        <v>193</v>
      </c>
      <c r="AE118" s="35"/>
      <c r="AF118" s="35"/>
      <c r="AG118" s="35"/>
      <c r="AH118" s="35"/>
      <c r="AI118" s="35"/>
      <c r="AJ118" s="35"/>
      <c r="AK118" s="35" t="s">
        <v>193</v>
      </c>
      <c r="AL118" s="35" t="s">
        <v>193</v>
      </c>
      <c r="AM118" s="35" t="s">
        <v>193</v>
      </c>
      <c r="AN118" s="35" t="s">
        <v>193</v>
      </c>
      <c r="AO118" s="35" t="s">
        <v>193</v>
      </c>
      <c r="AP118" s="35" t="s">
        <v>193</v>
      </c>
      <c r="AQ118" s="35" t="s">
        <v>193</v>
      </c>
      <c r="AR118" s="35" t="s">
        <v>193</v>
      </c>
      <c r="AS118" s="35" t="s">
        <v>193</v>
      </c>
      <c r="AT118" s="35" t="s">
        <v>193</v>
      </c>
      <c r="AU118" s="35"/>
      <c r="AV118" s="35"/>
      <c r="AW118" s="35"/>
      <c r="AX118" s="35"/>
      <c r="AY118" s="35"/>
      <c r="AZ118" s="35"/>
      <c r="BA118" s="35"/>
      <c r="BB118" s="35"/>
      <c r="BC118" s="35" t="s">
        <v>193</v>
      </c>
      <c r="BD118" s="35" t="s">
        <v>193</v>
      </c>
      <c r="BE118" s="35"/>
      <c r="BF118" s="35"/>
      <c r="BG118" s="35"/>
      <c r="BH118" s="35"/>
      <c r="BI118" s="35"/>
      <c r="BJ118" s="35"/>
      <c r="BK118" s="35"/>
      <c r="BL118" s="35"/>
      <c r="BM118" s="35"/>
      <c r="BN118" s="35"/>
      <c r="BO118" s="35" t="s">
        <v>193</v>
      </c>
      <c r="BP118" s="35" t="s">
        <v>193</v>
      </c>
      <c r="BQ118" s="35"/>
      <c r="BR118" s="35"/>
      <c r="BS118" s="35"/>
      <c r="BT118" s="35"/>
      <c r="BU118" s="35"/>
      <c r="BV118" s="35"/>
      <c r="BW118" s="35"/>
      <c r="BX118" s="35"/>
      <c r="BY118" s="35"/>
      <c r="BZ118" s="35"/>
      <c r="CA118" s="35" t="s">
        <v>193</v>
      </c>
      <c r="CB118" s="35" t="s">
        <v>193</v>
      </c>
      <c r="CC118" s="35"/>
      <c r="CD118" s="35"/>
      <c r="CE118" s="35"/>
      <c r="CF118" s="35"/>
      <c r="CG118" s="35"/>
      <c r="CH118" s="35"/>
      <c r="CI118" s="35" t="s">
        <v>193</v>
      </c>
      <c r="CJ118" s="35" t="s">
        <v>193</v>
      </c>
      <c r="CK118" s="35" t="s">
        <v>193</v>
      </c>
      <c r="CL118" s="35" t="s">
        <v>193</v>
      </c>
      <c r="CM118" s="35" t="s">
        <v>193</v>
      </c>
      <c r="CN118" s="35" t="s">
        <v>193</v>
      </c>
      <c r="CO118" s="35" t="s">
        <v>193</v>
      </c>
      <c r="CP118" s="35" t="s">
        <v>193</v>
      </c>
      <c r="CQ118" s="35" t="s">
        <v>193</v>
      </c>
      <c r="CR118" s="35" t="s">
        <v>193</v>
      </c>
      <c r="CS118" s="35" t="s">
        <v>193</v>
      </c>
      <c r="CT118" s="35" t="s">
        <v>193</v>
      </c>
      <c r="CU118" s="35" t="s">
        <v>193</v>
      </c>
      <c r="CV118" s="35" t="s">
        <v>193</v>
      </c>
      <c r="CW118" s="35" t="s">
        <v>193</v>
      </c>
      <c r="CX118" s="35" t="s">
        <v>193</v>
      </c>
      <c r="CY118" s="35" t="s">
        <v>193</v>
      </c>
      <c r="CZ118" s="35" t="s">
        <v>193</v>
      </c>
      <c r="DA118" s="35" t="s">
        <v>193</v>
      </c>
      <c r="DB118" s="35" t="s">
        <v>193</v>
      </c>
      <c r="DC118" s="35" t="s">
        <v>193</v>
      </c>
      <c r="DD118" s="35" t="s">
        <v>193</v>
      </c>
      <c r="DE118" s="35" t="s">
        <v>193</v>
      </c>
      <c r="DF118" s="35" t="s">
        <v>193</v>
      </c>
    </row>
    <row r="119" spans="1:110" ht="56.25">
      <c r="A119" s="21"/>
      <c r="B119" s="33" t="s">
        <v>259</v>
      </c>
      <c r="C119" s="34" t="s">
        <v>260</v>
      </c>
      <c r="D119" s="35" t="s">
        <v>174</v>
      </c>
      <c r="E119" s="35">
        <v>0</v>
      </c>
      <c r="F119" s="35">
        <v>0</v>
      </c>
      <c r="G119" s="35">
        <v>0</v>
      </c>
      <c r="H119" s="35">
        <v>0</v>
      </c>
      <c r="I119" s="35">
        <v>0</v>
      </c>
      <c r="J119" s="35">
        <v>0</v>
      </c>
      <c r="K119" s="35">
        <v>0</v>
      </c>
      <c r="L119" s="35">
        <v>0</v>
      </c>
      <c r="M119" s="35">
        <v>0</v>
      </c>
      <c r="N119" s="35">
        <v>0</v>
      </c>
      <c r="O119" s="35">
        <v>0</v>
      </c>
      <c r="P119" s="35">
        <v>0</v>
      </c>
      <c r="Q119" s="35">
        <v>0</v>
      </c>
      <c r="R119" s="35">
        <v>0</v>
      </c>
      <c r="S119" s="35">
        <v>0</v>
      </c>
      <c r="T119" s="35">
        <v>0</v>
      </c>
      <c r="U119" s="35">
        <v>0</v>
      </c>
      <c r="V119" s="35">
        <v>0</v>
      </c>
      <c r="W119" s="35">
        <v>0</v>
      </c>
      <c r="X119" s="35">
        <v>0</v>
      </c>
      <c r="Y119" s="35">
        <v>0</v>
      </c>
      <c r="Z119" s="35">
        <v>0</v>
      </c>
      <c r="AA119" s="35">
        <v>0</v>
      </c>
      <c r="AB119" s="35">
        <v>0</v>
      </c>
      <c r="AC119" s="35">
        <v>0</v>
      </c>
      <c r="AD119" s="35">
        <v>0</v>
      </c>
      <c r="AE119" s="35">
        <v>0</v>
      </c>
      <c r="AF119" s="35">
        <v>0</v>
      </c>
      <c r="AG119" s="35">
        <v>0</v>
      </c>
      <c r="AH119" s="35">
        <v>0</v>
      </c>
      <c r="AI119" s="35">
        <v>0</v>
      </c>
      <c r="AJ119" s="35">
        <v>0</v>
      </c>
      <c r="AK119" s="35">
        <v>0</v>
      </c>
      <c r="AL119" s="35">
        <v>0</v>
      </c>
      <c r="AM119" s="35">
        <v>0</v>
      </c>
      <c r="AN119" s="35">
        <v>0</v>
      </c>
      <c r="AO119" s="35">
        <v>0</v>
      </c>
      <c r="AP119" s="35">
        <v>0</v>
      </c>
      <c r="AQ119" s="35">
        <v>0</v>
      </c>
      <c r="AR119" s="35">
        <v>0</v>
      </c>
      <c r="AS119" s="35">
        <v>0</v>
      </c>
      <c r="AT119" s="35">
        <v>0</v>
      </c>
      <c r="AU119" s="35">
        <v>0</v>
      </c>
      <c r="AV119" s="35">
        <v>0</v>
      </c>
      <c r="AW119" s="35">
        <v>0</v>
      </c>
      <c r="AX119" s="35">
        <v>0</v>
      </c>
      <c r="AY119" s="35">
        <v>0</v>
      </c>
      <c r="AZ119" s="35">
        <v>0</v>
      </c>
      <c r="BA119" s="35">
        <v>0</v>
      </c>
      <c r="BB119" s="35">
        <v>0</v>
      </c>
      <c r="BC119" s="35">
        <v>0</v>
      </c>
      <c r="BD119" s="35">
        <v>0</v>
      </c>
      <c r="BE119" s="35">
        <v>0</v>
      </c>
      <c r="BF119" s="35">
        <v>0</v>
      </c>
      <c r="BG119" s="35">
        <v>0</v>
      </c>
      <c r="BH119" s="35">
        <v>0</v>
      </c>
      <c r="BI119" s="35">
        <v>0</v>
      </c>
      <c r="BJ119" s="35">
        <v>0</v>
      </c>
      <c r="BK119" s="35">
        <v>0</v>
      </c>
      <c r="BL119" s="35">
        <v>0</v>
      </c>
      <c r="BM119" s="35">
        <v>0</v>
      </c>
      <c r="BN119" s="35">
        <v>0</v>
      </c>
      <c r="BO119" s="35">
        <v>0</v>
      </c>
      <c r="BP119" s="35">
        <v>0</v>
      </c>
      <c r="BQ119" s="35">
        <v>0</v>
      </c>
      <c r="BR119" s="35">
        <v>0</v>
      </c>
      <c r="BS119" s="35">
        <v>0</v>
      </c>
      <c r="BT119" s="35">
        <v>0</v>
      </c>
      <c r="BU119" s="35">
        <v>0</v>
      </c>
      <c r="BV119" s="35">
        <v>0</v>
      </c>
      <c r="BW119" s="35">
        <v>0</v>
      </c>
      <c r="BX119" s="35">
        <v>0</v>
      </c>
      <c r="BY119" s="35">
        <v>0</v>
      </c>
      <c r="BZ119" s="35">
        <v>0</v>
      </c>
      <c r="CA119" s="35">
        <v>0</v>
      </c>
      <c r="CB119" s="35">
        <v>0</v>
      </c>
      <c r="CC119" s="35">
        <v>0</v>
      </c>
      <c r="CD119" s="35">
        <v>0</v>
      </c>
      <c r="CE119" s="35">
        <v>0</v>
      </c>
      <c r="CF119" s="35">
        <v>0</v>
      </c>
      <c r="CG119" s="35">
        <v>0</v>
      </c>
      <c r="CH119" s="35">
        <v>0</v>
      </c>
      <c r="CI119" s="35" t="s">
        <v>193</v>
      </c>
      <c r="CJ119" s="35" t="s">
        <v>193</v>
      </c>
      <c r="CK119" s="35">
        <v>0</v>
      </c>
      <c r="CL119" s="35">
        <v>0</v>
      </c>
      <c r="CM119" s="35">
        <v>0</v>
      </c>
      <c r="CN119" s="35">
        <v>0</v>
      </c>
      <c r="CO119" s="35" t="s">
        <v>193</v>
      </c>
      <c r="CP119" s="35" t="s">
        <v>193</v>
      </c>
      <c r="CQ119" s="35" t="s">
        <v>193</v>
      </c>
      <c r="CR119" s="35" t="s">
        <v>193</v>
      </c>
      <c r="CS119" s="35" t="s">
        <v>193</v>
      </c>
      <c r="CT119" s="35" t="s">
        <v>193</v>
      </c>
      <c r="CU119" s="35">
        <v>0</v>
      </c>
      <c r="CV119" s="35">
        <v>0</v>
      </c>
      <c r="CW119" s="35">
        <v>0</v>
      </c>
      <c r="CX119" s="35">
        <v>0</v>
      </c>
      <c r="CY119" s="35">
        <v>0</v>
      </c>
      <c r="CZ119" s="35">
        <v>0</v>
      </c>
      <c r="DA119" s="35">
        <v>0</v>
      </c>
      <c r="DB119" s="35">
        <v>0</v>
      </c>
      <c r="DC119" s="35">
        <v>0</v>
      </c>
      <c r="DD119" s="35">
        <v>0</v>
      </c>
      <c r="DE119" s="35">
        <v>0</v>
      </c>
      <c r="DF119" s="35">
        <v>0</v>
      </c>
    </row>
    <row r="120" spans="1:110" ht="18.75" hidden="1">
      <c r="A120" s="28" t="s">
        <v>177</v>
      </c>
      <c r="B120" s="33" t="s">
        <v>259</v>
      </c>
      <c r="C120" s="42" t="s">
        <v>200</v>
      </c>
      <c r="D120" s="35"/>
      <c r="E120" s="35" t="s">
        <v>193</v>
      </c>
      <c r="F120" s="35" t="s">
        <v>193</v>
      </c>
      <c r="G120" s="35"/>
      <c r="H120" s="35"/>
      <c r="I120" s="35"/>
      <c r="J120" s="35"/>
      <c r="K120" s="35"/>
      <c r="L120" s="35"/>
      <c r="M120" s="35" t="s">
        <v>193</v>
      </c>
      <c r="N120" s="35" t="s">
        <v>193</v>
      </c>
      <c r="O120" s="35"/>
      <c r="P120" s="35"/>
      <c r="Q120" s="35"/>
      <c r="R120" s="35"/>
      <c r="S120" s="35"/>
      <c r="T120" s="35"/>
      <c r="U120" s="35" t="s">
        <v>193</v>
      </c>
      <c r="V120" s="35" t="s">
        <v>193</v>
      </c>
      <c r="W120" s="35"/>
      <c r="X120" s="35"/>
      <c r="Y120" s="35"/>
      <c r="Z120" s="35"/>
      <c r="AA120" s="35"/>
      <c r="AB120" s="35"/>
      <c r="AC120" s="35" t="s">
        <v>193</v>
      </c>
      <c r="AD120" s="35" t="s">
        <v>193</v>
      </c>
      <c r="AE120" s="35"/>
      <c r="AF120" s="35"/>
      <c r="AG120" s="35"/>
      <c r="AH120" s="35"/>
      <c r="AI120" s="35"/>
      <c r="AJ120" s="35"/>
      <c r="AK120" s="35" t="s">
        <v>193</v>
      </c>
      <c r="AL120" s="35" t="s">
        <v>193</v>
      </c>
      <c r="AM120" s="35" t="s">
        <v>193</v>
      </c>
      <c r="AN120" s="35" t="s">
        <v>193</v>
      </c>
      <c r="AO120" s="35" t="s">
        <v>193</v>
      </c>
      <c r="AP120" s="35" t="s">
        <v>193</v>
      </c>
      <c r="AQ120" s="35" t="s">
        <v>193</v>
      </c>
      <c r="AR120" s="35" t="s">
        <v>193</v>
      </c>
      <c r="AS120" s="35" t="s">
        <v>193</v>
      </c>
      <c r="AT120" s="35" t="s">
        <v>193</v>
      </c>
      <c r="AU120" s="35"/>
      <c r="AV120" s="35"/>
      <c r="AW120" s="35"/>
      <c r="AX120" s="35"/>
      <c r="AY120" s="35"/>
      <c r="AZ120" s="35"/>
      <c r="BA120" s="35"/>
      <c r="BB120" s="35"/>
      <c r="BC120" s="35" t="s">
        <v>193</v>
      </c>
      <c r="BD120" s="35" t="s">
        <v>193</v>
      </c>
      <c r="BE120" s="35"/>
      <c r="BF120" s="35"/>
      <c r="BG120" s="35"/>
      <c r="BH120" s="35"/>
      <c r="BI120" s="35"/>
      <c r="BJ120" s="35"/>
      <c r="BK120" s="35"/>
      <c r="BL120" s="35"/>
      <c r="BM120" s="35"/>
      <c r="BN120" s="35"/>
      <c r="BO120" s="35" t="s">
        <v>193</v>
      </c>
      <c r="BP120" s="35" t="s">
        <v>193</v>
      </c>
      <c r="BQ120" s="35"/>
      <c r="BR120" s="35"/>
      <c r="BS120" s="35"/>
      <c r="BT120" s="35"/>
      <c r="BU120" s="35"/>
      <c r="BV120" s="35"/>
      <c r="BW120" s="35"/>
      <c r="BX120" s="35"/>
      <c r="BY120" s="35"/>
      <c r="BZ120" s="35"/>
      <c r="CA120" s="35" t="s">
        <v>193</v>
      </c>
      <c r="CB120" s="35" t="s">
        <v>193</v>
      </c>
      <c r="CC120" s="35"/>
      <c r="CD120" s="35"/>
      <c r="CE120" s="35"/>
      <c r="CF120" s="35"/>
      <c r="CG120" s="35"/>
      <c r="CH120" s="35"/>
      <c r="CI120" s="35" t="s">
        <v>193</v>
      </c>
      <c r="CJ120" s="35" t="s">
        <v>193</v>
      </c>
      <c r="CK120" s="35" t="s">
        <v>193</v>
      </c>
      <c r="CL120" s="35" t="s">
        <v>193</v>
      </c>
      <c r="CM120" s="35" t="s">
        <v>193</v>
      </c>
      <c r="CN120" s="35" t="s">
        <v>193</v>
      </c>
      <c r="CO120" s="35" t="s">
        <v>193</v>
      </c>
      <c r="CP120" s="35" t="s">
        <v>193</v>
      </c>
      <c r="CQ120" s="35" t="s">
        <v>193</v>
      </c>
      <c r="CR120" s="35" t="s">
        <v>193</v>
      </c>
      <c r="CS120" s="35" t="s">
        <v>193</v>
      </c>
      <c r="CT120" s="35" t="s">
        <v>193</v>
      </c>
      <c r="CU120" s="35" t="s">
        <v>193</v>
      </c>
      <c r="CV120" s="35" t="s">
        <v>193</v>
      </c>
      <c r="CW120" s="35" t="s">
        <v>193</v>
      </c>
      <c r="CX120" s="35" t="s">
        <v>193</v>
      </c>
      <c r="CY120" s="35" t="s">
        <v>193</v>
      </c>
      <c r="CZ120" s="35" t="s">
        <v>193</v>
      </c>
      <c r="DA120" s="35" t="s">
        <v>193</v>
      </c>
      <c r="DB120" s="35" t="s">
        <v>193</v>
      </c>
      <c r="DC120" s="35" t="s">
        <v>193</v>
      </c>
      <c r="DD120" s="35" t="s">
        <v>193</v>
      </c>
      <c r="DE120" s="35" t="s">
        <v>193</v>
      </c>
      <c r="DF120" s="35" t="s">
        <v>193</v>
      </c>
    </row>
    <row r="121" spans="1:110" ht="18.75" hidden="1">
      <c r="A121" s="28" t="s">
        <v>177</v>
      </c>
      <c r="B121" s="33" t="s">
        <v>259</v>
      </c>
      <c r="C121" s="42" t="s">
        <v>200</v>
      </c>
      <c r="D121" s="35"/>
      <c r="E121" s="35" t="s">
        <v>193</v>
      </c>
      <c r="F121" s="35" t="s">
        <v>193</v>
      </c>
      <c r="G121" s="35"/>
      <c r="H121" s="35"/>
      <c r="I121" s="35"/>
      <c r="J121" s="35"/>
      <c r="K121" s="35"/>
      <c r="L121" s="35"/>
      <c r="M121" s="35" t="s">
        <v>193</v>
      </c>
      <c r="N121" s="35" t="s">
        <v>193</v>
      </c>
      <c r="O121" s="35"/>
      <c r="P121" s="35"/>
      <c r="Q121" s="35"/>
      <c r="R121" s="35"/>
      <c r="S121" s="35"/>
      <c r="T121" s="35"/>
      <c r="U121" s="35" t="s">
        <v>193</v>
      </c>
      <c r="V121" s="35" t="s">
        <v>193</v>
      </c>
      <c r="W121" s="35"/>
      <c r="X121" s="35"/>
      <c r="Y121" s="35"/>
      <c r="Z121" s="35"/>
      <c r="AA121" s="35"/>
      <c r="AB121" s="35"/>
      <c r="AC121" s="35" t="s">
        <v>193</v>
      </c>
      <c r="AD121" s="35" t="s">
        <v>193</v>
      </c>
      <c r="AE121" s="35"/>
      <c r="AF121" s="35"/>
      <c r="AG121" s="35"/>
      <c r="AH121" s="35"/>
      <c r="AI121" s="35"/>
      <c r="AJ121" s="35"/>
      <c r="AK121" s="35" t="s">
        <v>193</v>
      </c>
      <c r="AL121" s="35" t="s">
        <v>193</v>
      </c>
      <c r="AM121" s="35" t="s">
        <v>193</v>
      </c>
      <c r="AN121" s="35" t="s">
        <v>193</v>
      </c>
      <c r="AO121" s="35" t="s">
        <v>193</v>
      </c>
      <c r="AP121" s="35" t="s">
        <v>193</v>
      </c>
      <c r="AQ121" s="35" t="s">
        <v>193</v>
      </c>
      <c r="AR121" s="35" t="s">
        <v>193</v>
      </c>
      <c r="AS121" s="35" t="s">
        <v>193</v>
      </c>
      <c r="AT121" s="35" t="s">
        <v>193</v>
      </c>
      <c r="AU121" s="35"/>
      <c r="AV121" s="35"/>
      <c r="AW121" s="35"/>
      <c r="AX121" s="35"/>
      <c r="AY121" s="35"/>
      <c r="AZ121" s="35"/>
      <c r="BA121" s="35"/>
      <c r="BB121" s="35"/>
      <c r="BC121" s="35" t="s">
        <v>193</v>
      </c>
      <c r="BD121" s="35" t="s">
        <v>193</v>
      </c>
      <c r="BE121" s="35"/>
      <c r="BF121" s="35"/>
      <c r="BG121" s="35"/>
      <c r="BH121" s="35"/>
      <c r="BI121" s="35"/>
      <c r="BJ121" s="35"/>
      <c r="BK121" s="35"/>
      <c r="BL121" s="35"/>
      <c r="BM121" s="35"/>
      <c r="BN121" s="35"/>
      <c r="BO121" s="35" t="s">
        <v>193</v>
      </c>
      <c r="BP121" s="35" t="s">
        <v>193</v>
      </c>
      <c r="BQ121" s="35"/>
      <c r="BR121" s="35"/>
      <c r="BS121" s="35"/>
      <c r="BT121" s="35"/>
      <c r="BU121" s="35"/>
      <c r="BV121" s="35"/>
      <c r="BW121" s="35"/>
      <c r="BX121" s="35"/>
      <c r="BY121" s="35"/>
      <c r="BZ121" s="35"/>
      <c r="CA121" s="35" t="s">
        <v>193</v>
      </c>
      <c r="CB121" s="35" t="s">
        <v>193</v>
      </c>
      <c r="CC121" s="35"/>
      <c r="CD121" s="35"/>
      <c r="CE121" s="35"/>
      <c r="CF121" s="35"/>
      <c r="CG121" s="35"/>
      <c r="CH121" s="35"/>
      <c r="CI121" s="35" t="s">
        <v>193</v>
      </c>
      <c r="CJ121" s="35" t="s">
        <v>193</v>
      </c>
      <c r="CK121" s="35" t="s">
        <v>193</v>
      </c>
      <c r="CL121" s="35" t="s">
        <v>193</v>
      </c>
      <c r="CM121" s="35" t="s">
        <v>193</v>
      </c>
      <c r="CN121" s="35" t="s">
        <v>193</v>
      </c>
      <c r="CO121" s="35" t="s">
        <v>193</v>
      </c>
      <c r="CP121" s="35" t="s">
        <v>193</v>
      </c>
      <c r="CQ121" s="35" t="s">
        <v>193</v>
      </c>
      <c r="CR121" s="35" t="s">
        <v>193</v>
      </c>
      <c r="CS121" s="35" t="s">
        <v>193</v>
      </c>
      <c r="CT121" s="35" t="s">
        <v>193</v>
      </c>
      <c r="CU121" s="35" t="s">
        <v>193</v>
      </c>
      <c r="CV121" s="35" t="s">
        <v>193</v>
      </c>
      <c r="CW121" s="35" t="s">
        <v>193</v>
      </c>
      <c r="CX121" s="35" t="s">
        <v>193</v>
      </c>
      <c r="CY121" s="35" t="s">
        <v>193</v>
      </c>
      <c r="CZ121" s="35" t="s">
        <v>193</v>
      </c>
      <c r="DA121" s="35" t="s">
        <v>193</v>
      </c>
      <c r="DB121" s="35" t="s">
        <v>193</v>
      </c>
      <c r="DC121" s="35" t="s">
        <v>193</v>
      </c>
      <c r="DD121" s="35" t="s">
        <v>193</v>
      </c>
      <c r="DE121" s="35" t="s">
        <v>193</v>
      </c>
      <c r="DF121" s="35" t="s">
        <v>193</v>
      </c>
    </row>
    <row r="122" spans="1:110" ht="18.75" hidden="1">
      <c r="A122" s="28" t="s">
        <v>177</v>
      </c>
      <c r="B122" s="33" t="s">
        <v>201</v>
      </c>
      <c r="C122" s="34" t="s">
        <v>201</v>
      </c>
      <c r="D122" s="35"/>
      <c r="E122" s="35" t="s">
        <v>193</v>
      </c>
      <c r="F122" s="35" t="s">
        <v>193</v>
      </c>
      <c r="G122" s="35"/>
      <c r="H122" s="35"/>
      <c r="I122" s="35"/>
      <c r="J122" s="35"/>
      <c r="K122" s="35"/>
      <c r="L122" s="35"/>
      <c r="M122" s="35" t="s">
        <v>193</v>
      </c>
      <c r="N122" s="35" t="s">
        <v>193</v>
      </c>
      <c r="O122" s="35"/>
      <c r="P122" s="35"/>
      <c r="Q122" s="35"/>
      <c r="R122" s="35"/>
      <c r="S122" s="35"/>
      <c r="T122" s="35"/>
      <c r="U122" s="35" t="s">
        <v>193</v>
      </c>
      <c r="V122" s="35" t="s">
        <v>193</v>
      </c>
      <c r="W122" s="35"/>
      <c r="X122" s="35"/>
      <c r="Y122" s="35"/>
      <c r="Z122" s="35"/>
      <c r="AA122" s="35"/>
      <c r="AB122" s="35"/>
      <c r="AC122" s="35" t="s">
        <v>193</v>
      </c>
      <c r="AD122" s="35" t="s">
        <v>193</v>
      </c>
      <c r="AE122" s="35"/>
      <c r="AF122" s="35"/>
      <c r="AG122" s="35"/>
      <c r="AH122" s="35"/>
      <c r="AI122" s="35"/>
      <c r="AJ122" s="35"/>
      <c r="AK122" s="35" t="s">
        <v>193</v>
      </c>
      <c r="AL122" s="35" t="s">
        <v>193</v>
      </c>
      <c r="AM122" s="35" t="s">
        <v>193</v>
      </c>
      <c r="AN122" s="35" t="s">
        <v>193</v>
      </c>
      <c r="AO122" s="35" t="s">
        <v>193</v>
      </c>
      <c r="AP122" s="35" t="s">
        <v>193</v>
      </c>
      <c r="AQ122" s="35" t="s">
        <v>193</v>
      </c>
      <c r="AR122" s="35" t="s">
        <v>193</v>
      </c>
      <c r="AS122" s="35" t="s">
        <v>193</v>
      </c>
      <c r="AT122" s="35" t="s">
        <v>193</v>
      </c>
      <c r="AU122" s="35"/>
      <c r="AV122" s="35"/>
      <c r="AW122" s="35"/>
      <c r="AX122" s="35"/>
      <c r="AY122" s="35"/>
      <c r="AZ122" s="35"/>
      <c r="BA122" s="35"/>
      <c r="BB122" s="35"/>
      <c r="BC122" s="35" t="s">
        <v>193</v>
      </c>
      <c r="BD122" s="35" t="s">
        <v>193</v>
      </c>
      <c r="BE122" s="35"/>
      <c r="BF122" s="35"/>
      <c r="BG122" s="35"/>
      <c r="BH122" s="35"/>
      <c r="BI122" s="35"/>
      <c r="BJ122" s="35"/>
      <c r="BK122" s="35"/>
      <c r="BL122" s="35"/>
      <c r="BM122" s="35"/>
      <c r="BN122" s="35"/>
      <c r="BO122" s="35" t="s">
        <v>193</v>
      </c>
      <c r="BP122" s="35" t="s">
        <v>193</v>
      </c>
      <c r="BQ122" s="35"/>
      <c r="BR122" s="35"/>
      <c r="BS122" s="35"/>
      <c r="BT122" s="35"/>
      <c r="BU122" s="35"/>
      <c r="BV122" s="35"/>
      <c r="BW122" s="35"/>
      <c r="BX122" s="35"/>
      <c r="BY122" s="35"/>
      <c r="BZ122" s="35"/>
      <c r="CA122" s="35" t="s">
        <v>193</v>
      </c>
      <c r="CB122" s="35" t="s">
        <v>193</v>
      </c>
      <c r="CC122" s="35"/>
      <c r="CD122" s="35"/>
      <c r="CE122" s="35"/>
      <c r="CF122" s="35"/>
      <c r="CG122" s="35"/>
      <c r="CH122" s="35"/>
      <c r="CI122" s="35" t="s">
        <v>193</v>
      </c>
      <c r="CJ122" s="35" t="s">
        <v>193</v>
      </c>
      <c r="CK122" s="35" t="s">
        <v>193</v>
      </c>
      <c r="CL122" s="35" t="s">
        <v>193</v>
      </c>
      <c r="CM122" s="35" t="s">
        <v>193</v>
      </c>
      <c r="CN122" s="35" t="s">
        <v>193</v>
      </c>
      <c r="CO122" s="35" t="s">
        <v>193</v>
      </c>
      <c r="CP122" s="35" t="s">
        <v>193</v>
      </c>
      <c r="CQ122" s="35" t="s">
        <v>193</v>
      </c>
      <c r="CR122" s="35" t="s">
        <v>193</v>
      </c>
      <c r="CS122" s="35" t="s">
        <v>193</v>
      </c>
      <c r="CT122" s="35" t="s">
        <v>193</v>
      </c>
      <c r="CU122" s="35" t="s">
        <v>193</v>
      </c>
      <c r="CV122" s="35" t="s">
        <v>193</v>
      </c>
      <c r="CW122" s="35" t="s">
        <v>193</v>
      </c>
      <c r="CX122" s="35" t="s">
        <v>193</v>
      </c>
      <c r="CY122" s="35" t="s">
        <v>193</v>
      </c>
      <c r="CZ122" s="35" t="s">
        <v>193</v>
      </c>
      <c r="DA122" s="35" t="s">
        <v>193</v>
      </c>
      <c r="DB122" s="35" t="s">
        <v>193</v>
      </c>
      <c r="DC122" s="35" t="s">
        <v>193</v>
      </c>
      <c r="DD122" s="35" t="s">
        <v>193</v>
      </c>
      <c r="DE122" s="35" t="s">
        <v>193</v>
      </c>
      <c r="DF122" s="35" t="s">
        <v>193</v>
      </c>
    </row>
    <row r="123" spans="1:110" ht="56.25">
      <c r="A123" s="21"/>
      <c r="B123" s="33" t="s">
        <v>261</v>
      </c>
      <c r="C123" s="34" t="s">
        <v>262</v>
      </c>
      <c r="D123" s="35" t="s">
        <v>174</v>
      </c>
      <c r="E123" s="35">
        <v>0</v>
      </c>
      <c r="F123" s="35">
        <v>0</v>
      </c>
      <c r="G123" s="35">
        <v>0</v>
      </c>
      <c r="H123" s="35">
        <v>0</v>
      </c>
      <c r="I123" s="35">
        <v>0</v>
      </c>
      <c r="J123" s="35">
        <v>0</v>
      </c>
      <c r="K123" s="35">
        <v>0</v>
      </c>
      <c r="L123" s="35">
        <v>0</v>
      </c>
      <c r="M123" s="35">
        <v>0</v>
      </c>
      <c r="N123" s="35">
        <v>0</v>
      </c>
      <c r="O123" s="35">
        <v>0</v>
      </c>
      <c r="P123" s="35">
        <v>0</v>
      </c>
      <c r="Q123" s="35">
        <v>0</v>
      </c>
      <c r="R123" s="35">
        <v>0</v>
      </c>
      <c r="S123" s="35">
        <v>0</v>
      </c>
      <c r="T123" s="35">
        <v>0</v>
      </c>
      <c r="U123" s="35">
        <v>0</v>
      </c>
      <c r="V123" s="35">
        <v>0</v>
      </c>
      <c r="W123" s="35">
        <v>0</v>
      </c>
      <c r="X123" s="35">
        <v>0</v>
      </c>
      <c r="Y123" s="35">
        <v>0</v>
      </c>
      <c r="Z123" s="35">
        <v>0</v>
      </c>
      <c r="AA123" s="35">
        <v>0</v>
      </c>
      <c r="AB123" s="35">
        <v>0</v>
      </c>
      <c r="AC123" s="35">
        <v>0</v>
      </c>
      <c r="AD123" s="35">
        <v>0</v>
      </c>
      <c r="AE123" s="35">
        <v>0</v>
      </c>
      <c r="AF123" s="35">
        <v>0</v>
      </c>
      <c r="AG123" s="35">
        <v>0</v>
      </c>
      <c r="AH123" s="35">
        <v>0</v>
      </c>
      <c r="AI123" s="35">
        <v>0</v>
      </c>
      <c r="AJ123" s="35">
        <v>0</v>
      </c>
      <c r="AK123" s="35">
        <v>0</v>
      </c>
      <c r="AL123" s="35">
        <v>0</v>
      </c>
      <c r="AM123" s="35">
        <v>0</v>
      </c>
      <c r="AN123" s="35">
        <v>0</v>
      </c>
      <c r="AO123" s="35">
        <v>0</v>
      </c>
      <c r="AP123" s="35">
        <v>0</v>
      </c>
      <c r="AQ123" s="35">
        <v>0</v>
      </c>
      <c r="AR123" s="35">
        <v>0</v>
      </c>
      <c r="AS123" s="35">
        <v>0</v>
      </c>
      <c r="AT123" s="35">
        <v>0</v>
      </c>
      <c r="AU123" s="35">
        <v>0</v>
      </c>
      <c r="AV123" s="35">
        <v>0</v>
      </c>
      <c r="AW123" s="35">
        <v>0</v>
      </c>
      <c r="AX123" s="35">
        <v>0</v>
      </c>
      <c r="AY123" s="35">
        <v>0</v>
      </c>
      <c r="AZ123" s="35">
        <v>0</v>
      </c>
      <c r="BA123" s="35">
        <v>0</v>
      </c>
      <c r="BB123" s="35">
        <v>0</v>
      </c>
      <c r="BC123" s="35">
        <v>0</v>
      </c>
      <c r="BD123" s="35">
        <v>0</v>
      </c>
      <c r="BE123" s="35">
        <v>0</v>
      </c>
      <c r="BF123" s="35">
        <v>0</v>
      </c>
      <c r="BG123" s="35">
        <v>0</v>
      </c>
      <c r="BH123" s="35">
        <v>0</v>
      </c>
      <c r="BI123" s="35">
        <v>0</v>
      </c>
      <c r="BJ123" s="35">
        <v>0</v>
      </c>
      <c r="BK123" s="35">
        <v>0</v>
      </c>
      <c r="BL123" s="35">
        <v>0</v>
      </c>
      <c r="BM123" s="35">
        <v>0</v>
      </c>
      <c r="BN123" s="35">
        <v>0</v>
      </c>
      <c r="BO123" s="35">
        <v>0</v>
      </c>
      <c r="BP123" s="35">
        <v>0</v>
      </c>
      <c r="BQ123" s="35">
        <v>0</v>
      </c>
      <c r="BR123" s="35">
        <v>0</v>
      </c>
      <c r="BS123" s="35">
        <v>0</v>
      </c>
      <c r="BT123" s="35">
        <v>0</v>
      </c>
      <c r="BU123" s="35">
        <v>0</v>
      </c>
      <c r="BV123" s="35">
        <v>0</v>
      </c>
      <c r="BW123" s="35">
        <v>0</v>
      </c>
      <c r="BX123" s="35">
        <v>0</v>
      </c>
      <c r="BY123" s="35">
        <v>0</v>
      </c>
      <c r="BZ123" s="35">
        <v>0</v>
      </c>
      <c r="CA123" s="35">
        <v>0</v>
      </c>
      <c r="CB123" s="35">
        <v>0</v>
      </c>
      <c r="CC123" s="35">
        <v>0</v>
      </c>
      <c r="CD123" s="35">
        <v>0</v>
      </c>
      <c r="CE123" s="35">
        <v>0</v>
      </c>
      <c r="CF123" s="35">
        <v>0</v>
      </c>
      <c r="CG123" s="35">
        <v>0</v>
      </c>
      <c r="CH123" s="35">
        <v>0</v>
      </c>
      <c r="CI123" s="35" t="s">
        <v>193</v>
      </c>
      <c r="CJ123" s="35" t="s">
        <v>193</v>
      </c>
      <c r="CK123" s="35">
        <v>0</v>
      </c>
      <c r="CL123" s="35">
        <v>0</v>
      </c>
      <c r="CM123" s="35">
        <v>0</v>
      </c>
      <c r="CN123" s="35">
        <v>0</v>
      </c>
      <c r="CO123" s="35" t="s">
        <v>193</v>
      </c>
      <c r="CP123" s="35" t="s">
        <v>193</v>
      </c>
      <c r="CQ123" s="35" t="s">
        <v>193</v>
      </c>
      <c r="CR123" s="35" t="s">
        <v>193</v>
      </c>
      <c r="CS123" s="35" t="s">
        <v>193</v>
      </c>
      <c r="CT123" s="35" t="s">
        <v>193</v>
      </c>
      <c r="CU123" s="35">
        <v>0</v>
      </c>
      <c r="CV123" s="35">
        <v>0</v>
      </c>
      <c r="CW123" s="35">
        <v>0</v>
      </c>
      <c r="CX123" s="35">
        <v>0</v>
      </c>
      <c r="CY123" s="35">
        <v>0</v>
      </c>
      <c r="CZ123" s="35">
        <v>0</v>
      </c>
      <c r="DA123" s="35">
        <v>0</v>
      </c>
      <c r="DB123" s="35">
        <v>0</v>
      </c>
      <c r="DC123" s="35">
        <v>0</v>
      </c>
      <c r="DD123" s="35">
        <v>0</v>
      </c>
      <c r="DE123" s="35">
        <v>0</v>
      </c>
      <c r="DF123" s="35">
        <v>0</v>
      </c>
    </row>
    <row r="124" spans="1:110" ht="18.75" hidden="1">
      <c r="A124" s="28" t="s">
        <v>177</v>
      </c>
      <c r="B124" s="33" t="s">
        <v>261</v>
      </c>
      <c r="C124" s="42" t="s">
        <v>200</v>
      </c>
      <c r="D124" s="35"/>
      <c r="E124" s="35" t="s">
        <v>193</v>
      </c>
      <c r="F124" s="35" t="s">
        <v>193</v>
      </c>
      <c r="G124" s="35"/>
      <c r="H124" s="35"/>
      <c r="I124" s="35"/>
      <c r="J124" s="35"/>
      <c r="K124" s="35"/>
      <c r="L124" s="35"/>
      <c r="M124" s="35" t="s">
        <v>193</v>
      </c>
      <c r="N124" s="35" t="s">
        <v>193</v>
      </c>
      <c r="O124" s="35"/>
      <c r="P124" s="35"/>
      <c r="Q124" s="35"/>
      <c r="R124" s="35"/>
      <c r="S124" s="35"/>
      <c r="T124" s="35"/>
      <c r="U124" s="35" t="s">
        <v>193</v>
      </c>
      <c r="V124" s="35" t="s">
        <v>193</v>
      </c>
      <c r="W124" s="35"/>
      <c r="X124" s="35"/>
      <c r="Y124" s="35"/>
      <c r="Z124" s="35"/>
      <c r="AA124" s="35"/>
      <c r="AB124" s="35"/>
      <c r="AC124" s="35" t="s">
        <v>193</v>
      </c>
      <c r="AD124" s="35" t="s">
        <v>193</v>
      </c>
      <c r="AE124" s="35"/>
      <c r="AF124" s="35"/>
      <c r="AG124" s="35"/>
      <c r="AH124" s="35"/>
      <c r="AI124" s="35"/>
      <c r="AJ124" s="35"/>
      <c r="AK124" s="35" t="s">
        <v>193</v>
      </c>
      <c r="AL124" s="35" t="s">
        <v>193</v>
      </c>
      <c r="AM124" s="35" t="s">
        <v>193</v>
      </c>
      <c r="AN124" s="35" t="s">
        <v>193</v>
      </c>
      <c r="AO124" s="35" t="s">
        <v>193</v>
      </c>
      <c r="AP124" s="35" t="s">
        <v>193</v>
      </c>
      <c r="AQ124" s="35" t="s">
        <v>193</v>
      </c>
      <c r="AR124" s="35" t="s">
        <v>193</v>
      </c>
      <c r="AS124" s="35" t="s">
        <v>193</v>
      </c>
      <c r="AT124" s="35" t="s">
        <v>193</v>
      </c>
      <c r="AU124" s="35"/>
      <c r="AV124" s="35"/>
      <c r="AW124" s="35"/>
      <c r="AX124" s="35"/>
      <c r="AY124" s="35"/>
      <c r="AZ124" s="35"/>
      <c r="BA124" s="35"/>
      <c r="BB124" s="35"/>
      <c r="BC124" s="35" t="s">
        <v>193</v>
      </c>
      <c r="BD124" s="35" t="s">
        <v>193</v>
      </c>
      <c r="BE124" s="35"/>
      <c r="BF124" s="35"/>
      <c r="BG124" s="35"/>
      <c r="BH124" s="35"/>
      <c r="BI124" s="35"/>
      <c r="BJ124" s="35"/>
      <c r="BK124" s="35"/>
      <c r="BL124" s="35"/>
      <c r="BM124" s="35"/>
      <c r="BN124" s="35"/>
      <c r="BO124" s="35" t="s">
        <v>193</v>
      </c>
      <c r="BP124" s="35" t="s">
        <v>193</v>
      </c>
      <c r="BQ124" s="35"/>
      <c r="BR124" s="35"/>
      <c r="BS124" s="35"/>
      <c r="BT124" s="35"/>
      <c r="BU124" s="35"/>
      <c r="BV124" s="35"/>
      <c r="BW124" s="35"/>
      <c r="BX124" s="35"/>
      <c r="BY124" s="35"/>
      <c r="BZ124" s="35"/>
      <c r="CA124" s="35" t="s">
        <v>193</v>
      </c>
      <c r="CB124" s="35" t="s">
        <v>193</v>
      </c>
      <c r="CC124" s="35"/>
      <c r="CD124" s="35"/>
      <c r="CE124" s="35"/>
      <c r="CF124" s="35"/>
      <c r="CG124" s="35"/>
      <c r="CH124" s="35"/>
      <c r="CI124" s="35" t="s">
        <v>193</v>
      </c>
      <c r="CJ124" s="35" t="s">
        <v>193</v>
      </c>
      <c r="CK124" s="35" t="s">
        <v>193</v>
      </c>
      <c r="CL124" s="35" t="s">
        <v>193</v>
      </c>
      <c r="CM124" s="35" t="s">
        <v>193</v>
      </c>
      <c r="CN124" s="35" t="s">
        <v>193</v>
      </c>
      <c r="CO124" s="35" t="s">
        <v>193</v>
      </c>
      <c r="CP124" s="35" t="s">
        <v>193</v>
      </c>
      <c r="CQ124" s="35" t="s">
        <v>193</v>
      </c>
      <c r="CR124" s="35" t="s">
        <v>193</v>
      </c>
      <c r="CS124" s="35" t="s">
        <v>193</v>
      </c>
      <c r="CT124" s="35" t="s">
        <v>193</v>
      </c>
      <c r="CU124" s="35" t="s">
        <v>193</v>
      </c>
      <c r="CV124" s="35" t="s">
        <v>193</v>
      </c>
      <c r="CW124" s="35" t="s">
        <v>193</v>
      </c>
      <c r="CX124" s="35" t="s">
        <v>193</v>
      </c>
      <c r="CY124" s="35" t="s">
        <v>193</v>
      </c>
      <c r="CZ124" s="35" t="s">
        <v>193</v>
      </c>
      <c r="DA124" s="35" t="s">
        <v>193</v>
      </c>
      <c r="DB124" s="35" t="s">
        <v>193</v>
      </c>
      <c r="DC124" s="35" t="s">
        <v>193</v>
      </c>
      <c r="DD124" s="35" t="s">
        <v>193</v>
      </c>
      <c r="DE124" s="35" t="s">
        <v>193</v>
      </c>
      <c r="DF124" s="35" t="s">
        <v>193</v>
      </c>
    </row>
    <row r="125" spans="1:110" ht="18.75" hidden="1">
      <c r="A125" s="28" t="s">
        <v>177</v>
      </c>
      <c r="B125" s="33" t="s">
        <v>261</v>
      </c>
      <c r="C125" s="42" t="s">
        <v>200</v>
      </c>
      <c r="D125" s="35"/>
      <c r="E125" s="35" t="s">
        <v>193</v>
      </c>
      <c r="F125" s="35" t="s">
        <v>193</v>
      </c>
      <c r="G125" s="35"/>
      <c r="H125" s="35"/>
      <c r="I125" s="35"/>
      <c r="J125" s="35"/>
      <c r="K125" s="35"/>
      <c r="L125" s="35"/>
      <c r="M125" s="35" t="s">
        <v>193</v>
      </c>
      <c r="N125" s="35" t="s">
        <v>193</v>
      </c>
      <c r="O125" s="35"/>
      <c r="P125" s="35"/>
      <c r="Q125" s="35"/>
      <c r="R125" s="35"/>
      <c r="S125" s="35"/>
      <c r="T125" s="35"/>
      <c r="U125" s="35" t="s">
        <v>193</v>
      </c>
      <c r="V125" s="35" t="s">
        <v>193</v>
      </c>
      <c r="W125" s="35"/>
      <c r="X125" s="35"/>
      <c r="Y125" s="35"/>
      <c r="Z125" s="35"/>
      <c r="AA125" s="35"/>
      <c r="AB125" s="35"/>
      <c r="AC125" s="35" t="s">
        <v>193</v>
      </c>
      <c r="AD125" s="35" t="s">
        <v>193</v>
      </c>
      <c r="AE125" s="35"/>
      <c r="AF125" s="35"/>
      <c r="AG125" s="35"/>
      <c r="AH125" s="35"/>
      <c r="AI125" s="35"/>
      <c r="AJ125" s="35"/>
      <c r="AK125" s="35" t="s">
        <v>193</v>
      </c>
      <c r="AL125" s="35" t="s">
        <v>193</v>
      </c>
      <c r="AM125" s="35" t="s">
        <v>193</v>
      </c>
      <c r="AN125" s="35" t="s">
        <v>193</v>
      </c>
      <c r="AO125" s="35" t="s">
        <v>193</v>
      </c>
      <c r="AP125" s="35" t="s">
        <v>193</v>
      </c>
      <c r="AQ125" s="35" t="s">
        <v>193</v>
      </c>
      <c r="AR125" s="35" t="s">
        <v>193</v>
      </c>
      <c r="AS125" s="35" t="s">
        <v>193</v>
      </c>
      <c r="AT125" s="35" t="s">
        <v>193</v>
      </c>
      <c r="AU125" s="35"/>
      <c r="AV125" s="35"/>
      <c r="AW125" s="35"/>
      <c r="AX125" s="35"/>
      <c r="AY125" s="35"/>
      <c r="AZ125" s="35"/>
      <c r="BA125" s="35"/>
      <c r="BB125" s="35"/>
      <c r="BC125" s="35" t="s">
        <v>193</v>
      </c>
      <c r="BD125" s="35" t="s">
        <v>193</v>
      </c>
      <c r="BE125" s="35"/>
      <c r="BF125" s="35"/>
      <c r="BG125" s="35"/>
      <c r="BH125" s="35"/>
      <c r="BI125" s="35"/>
      <c r="BJ125" s="35"/>
      <c r="BK125" s="35"/>
      <c r="BL125" s="35"/>
      <c r="BM125" s="35"/>
      <c r="BN125" s="35"/>
      <c r="BO125" s="35" t="s">
        <v>193</v>
      </c>
      <c r="BP125" s="35" t="s">
        <v>193</v>
      </c>
      <c r="BQ125" s="35"/>
      <c r="BR125" s="35"/>
      <c r="BS125" s="35"/>
      <c r="BT125" s="35"/>
      <c r="BU125" s="35"/>
      <c r="BV125" s="35"/>
      <c r="BW125" s="35"/>
      <c r="BX125" s="35"/>
      <c r="BY125" s="35"/>
      <c r="BZ125" s="35"/>
      <c r="CA125" s="35" t="s">
        <v>193</v>
      </c>
      <c r="CB125" s="35" t="s">
        <v>193</v>
      </c>
      <c r="CC125" s="35"/>
      <c r="CD125" s="35"/>
      <c r="CE125" s="35"/>
      <c r="CF125" s="35"/>
      <c r="CG125" s="35"/>
      <c r="CH125" s="35"/>
      <c r="CI125" s="35" t="s">
        <v>193</v>
      </c>
      <c r="CJ125" s="35" t="s">
        <v>193</v>
      </c>
      <c r="CK125" s="35" t="s">
        <v>193</v>
      </c>
      <c r="CL125" s="35" t="s">
        <v>193</v>
      </c>
      <c r="CM125" s="35" t="s">
        <v>193</v>
      </c>
      <c r="CN125" s="35" t="s">
        <v>193</v>
      </c>
      <c r="CO125" s="35" t="s">
        <v>193</v>
      </c>
      <c r="CP125" s="35" t="s">
        <v>193</v>
      </c>
      <c r="CQ125" s="35" t="s">
        <v>193</v>
      </c>
      <c r="CR125" s="35" t="s">
        <v>193</v>
      </c>
      <c r="CS125" s="35" t="s">
        <v>193</v>
      </c>
      <c r="CT125" s="35" t="s">
        <v>193</v>
      </c>
      <c r="CU125" s="35" t="s">
        <v>193</v>
      </c>
      <c r="CV125" s="35" t="s">
        <v>193</v>
      </c>
      <c r="CW125" s="35" t="s">
        <v>193</v>
      </c>
      <c r="CX125" s="35" t="s">
        <v>193</v>
      </c>
      <c r="CY125" s="35" t="s">
        <v>193</v>
      </c>
      <c r="CZ125" s="35" t="s">
        <v>193</v>
      </c>
      <c r="DA125" s="35" t="s">
        <v>193</v>
      </c>
      <c r="DB125" s="35" t="s">
        <v>193</v>
      </c>
      <c r="DC125" s="35" t="s">
        <v>193</v>
      </c>
      <c r="DD125" s="35" t="s">
        <v>193</v>
      </c>
      <c r="DE125" s="35" t="s">
        <v>193</v>
      </c>
      <c r="DF125" s="35" t="s">
        <v>193</v>
      </c>
    </row>
    <row r="126" spans="1:110" ht="18.75" hidden="1">
      <c r="A126" s="28" t="s">
        <v>177</v>
      </c>
      <c r="B126" s="33" t="s">
        <v>201</v>
      </c>
      <c r="C126" s="34" t="s">
        <v>201</v>
      </c>
      <c r="D126" s="35"/>
      <c r="E126" s="35" t="s">
        <v>193</v>
      </c>
      <c r="F126" s="35" t="s">
        <v>193</v>
      </c>
      <c r="G126" s="35"/>
      <c r="H126" s="35"/>
      <c r="I126" s="35"/>
      <c r="J126" s="35"/>
      <c r="K126" s="35"/>
      <c r="L126" s="35"/>
      <c r="M126" s="35" t="s">
        <v>193</v>
      </c>
      <c r="N126" s="35" t="s">
        <v>193</v>
      </c>
      <c r="O126" s="35"/>
      <c r="P126" s="35"/>
      <c r="Q126" s="35"/>
      <c r="R126" s="35"/>
      <c r="S126" s="35"/>
      <c r="T126" s="35"/>
      <c r="U126" s="35" t="s">
        <v>193</v>
      </c>
      <c r="V126" s="35" t="s">
        <v>193</v>
      </c>
      <c r="W126" s="35"/>
      <c r="X126" s="35"/>
      <c r="Y126" s="35"/>
      <c r="Z126" s="35"/>
      <c r="AA126" s="35"/>
      <c r="AB126" s="35"/>
      <c r="AC126" s="35" t="s">
        <v>193</v>
      </c>
      <c r="AD126" s="35" t="s">
        <v>193</v>
      </c>
      <c r="AE126" s="35"/>
      <c r="AF126" s="35"/>
      <c r="AG126" s="35"/>
      <c r="AH126" s="35"/>
      <c r="AI126" s="35"/>
      <c r="AJ126" s="35"/>
      <c r="AK126" s="35" t="s">
        <v>193</v>
      </c>
      <c r="AL126" s="35" t="s">
        <v>193</v>
      </c>
      <c r="AM126" s="35" t="s">
        <v>193</v>
      </c>
      <c r="AN126" s="35" t="s">
        <v>193</v>
      </c>
      <c r="AO126" s="35" t="s">
        <v>193</v>
      </c>
      <c r="AP126" s="35" t="s">
        <v>193</v>
      </c>
      <c r="AQ126" s="35" t="s">
        <v>193</v>
      </c>
      <c r="AR126" s="35" t="s">
        <v>193</v>
      </c>
      <c r="AS126" s="35" t="s">
        <v>193</v>
      </c>
      <c r="AT126" s="35" t="s">
        <v>193</v>
      </c>
      <c r="AU126" s="35"/>
      <c r="AV126" s="35"/>
      <c r="AW126" s="35"/>
      <c r="AX126" s="35"/>
      <c r="AY126" s="35"/>
      <c r="AZ126" s="35"/>
      <c r="BA126" s="35"/>
      <c r="BB126" s="35"/>
      <c r="BC126" s="35" t="s">
        <v>193</v>
      </c>
      <c r="BD126" s="35" t="s">
        <v>193</v>
      </c>
      <c r="BE126" s="35"/>
      <c r="BF126" s="35"/>
      <c r="BG126" s="35"/>
      <c r="BH126" s="35"/>
      <c r="BI126" s="35"/>
      <c r="BJ126" s="35"/>
      <c r="BK126" s="35"/>
      <c r="BL126" s="35"/>
      <c r="BM126" s="35"/>
      <c r="BN126" s="35"/>
      <c r="BO126" s="35" t="s">
        <v>193</v>
      </c>
      <c r="BP126" s="35" t="s">
        <v>193</v>
      </c>
      <c r="BQ126" s="35"/>
      <c r="BR126" s="35"/>
      <c r="BS126" s="35"/>
      <c r="BT126" s="35"/>
      <c r="BU126" s="35"/>
      <c r="BV126" s="35"/>
      <c r="BW126" s="35"/>
      <c r="BX126" s="35"/>
      <c r="BY126" s="35"/>
      <c r="BZ126" s="35"/>
      <c r="CA126" s="35" t="s">
        <v>193</v>
      </c>
      <c r="CB126" s="35" t="s">
        <v>193</v>
      </c>
      <c r="CC126" s="35"/>
      <c r="CD126" s="35"/>
      <c r="CE126" s="35"/>
      <c r="CF126" s="35"/>
      <c r="CG126" s="35"/>
      <c r="CH126" s="35"/>
      <c r="CI126" s="35" t="s">
        <v>193</v>
      </c>
      <c r="CJ126" s="35" t="s">
        <v>193</v>
      </c>
      <c r="CK126" s="35" t="s">
        <v>193</v>
      </c>
      <c r="CL126" s="35" t="s">
        <v>193</v>
      </c>
      <c r="CM126" s="35" t="s">
        <v>193</v>
      </c>
      <c r="CN126" s="35" t="s">
        <v>193</v>
      </c>
      <c r="CO126" s="35" t="s">
        <v>193</v>
      </c>
      <c r="CP126" s="35" t="s">
        <v>193</v>
      </c>
      <c r="CQ126" s="35" t="s">
        <v>193</v>
      </c>
      <c r="CR126" s="35" t="s">
        <v>193</v>
      </c>
      <c r="CS126" s="35" t="s">
        <v>193</v>
      </c>
      <c r="CT126" s="35" t="s">
        <v>193</v>
      </c>
      <c r="CU126" s="35" t="s">
        <v>193</v>
      </c>
      <c r="CV126" s="35" t="s">
        <v>193</v>
      </c>
      <c r="CW126" s="35" t="s">
        <v>193</v>
      </c>
      <c r="CX126" s="35" t="s">
        <v>193</v>
      </c>
      <c r="CY126" s="35" t="s">
        <v>193</v>
      </c>
      <c r="CZ126" s="35" t="s">
        <v>193</v>
      </c>
      <c r="DA126" s="35" t="s">
        <v>193</v>
      </c>
      <c r="DB126" s="35" t="s">
        <v>193</v>
      </c>
      <c r="DC126" s="35" t="s">
        <v>193</v>
      </c>
      <c r="DD126" s="35" t="s">
        <v>193</v>
      </c>
      <c r="DE126" s="35" t="s">
        <v>193</v>
      </c>
      <c r="DF126" s="35" t="s">
        <v>193</v>
      </c>
    </row>
    <row r="127" spans="1:110" ht="56.25">
      <c r="A127" s="21"/>
      <c r="B127" s="33" t="s">
        <v>263</v>
      </c>
      <c r="C127" s="34" t="s">
        <v>264</v>
      </c>
      <c r="D127" s="35" t="s">
        <v>174</v>
      </c>
      <c r="E127" s="35">
        <v>0</v>
      </c>
      <c r="F127" s="35">
        <v>0</v>
      </c>
      <c r="G127" s="35">
        <v>0</v>
      </c>
      <c r="H127" s="35">
        <v>0</v>
      </c>
      <c r="I127" s="35">
        <v>0</v>
      </c>
      <c r="J127" s="35">
        <v>0</v>
      </c>
      <c r="K127" s="35">
        <v>0</v>
      </c>
      <c r="L127" s="35">
        <v>0</v>
      </c>
      <c r="M127" s="35">
        <v>0</v>
      </c>
      <c r="N127" s="35">
        <v>0</v>
      </c>
      <c r="O127" s="35">
        <v>0</v>
      </c>
      <c r="P127" s="35">
        <v>0</v>
      </c>
      <c r="Q127" s="35">
        <v>0</v>
      </c>
      <c r="R127" s="35">
        <v>0</v>
      </c>
      <c r="S127" s="35">
        <v>0</v>
      </c>
      <c r="T127" s="35">
        <v>0</v>
      </c>
      <c r="U127" s="35">
        <v>0</v>
      </c>
      <c r="V127" s="35">
        <v>0</v>
      </c>
      <c r="W127" s="35">
        <v>0</v>
      </c>
      <c r="X127" s="35">
        <v>0</v>
      </c>
      <c r="Y127" s="35">
        <v>0</v>
      </c>
      <c r="Z127" s="35">
        <v>0</v>
      </c>
      <c r="AA127" s="35">
        <v>0</v>
      </c>
      <c r="AB127" s="35">
        <v>0</v>
      </c>
      <c r="AC127" s="35">
        <v>0</v>
      </c>
      <c r="AD127" s="35">
        <v>0</v>
      </c>
      <c r="AE127" s="35">
        <v>0</v>
      </c>
      <c r="AF127" s="35">
        <v>0</v>
      </c>
      <c r="AG127" s="35">
        <v>0</v>
      </c>
      <c r="AH127" s="35">
        <v>0</v>
      </c>
      <c r="AI127" s="35">
        <v>0</v>
      </c>
      <c r="AJ127" s="35">
        <v>0</v>
      </c>
      <c r="AK127" s="35">
        <v>0</v>
      </c>
      <c r="AL127" s="35">
        <v>0</v>
      </c>
      <c r="AM127" s="35">
        <v>0</v>
      </c>
      <c r="AN127" s="35">
        <v>0</v>
      </c>
      <c r="AO127" s="35">
        <v>0</v>
      </c>
      <c r="AP127" s="35">
        <v>0</v>
      </c>
      <c r="AQ127" s="35">
        <v>0</v>
      </c>
      <c r="AR127" s="35">
        <v>0</v>
      </c>
      <c r="AS127" s="35">
        <v>0</v>
      </c>
      <c r="AT127" s="35">
        <v>0</v>
      </c>
      <c r="AU127" s="35">
        <v>0</v>
      </c>
      <c r="AV127" s="35">
        <v>0</v>
      </c>
      <c r="AW127" s="35">
        <v>0</v>
      </c>
      <c r="AX127" s="35">
        <v>0</v>
      </c>
      <c r="AY127" s="35">
        <v>0</v>
      </c>
      <c r="AZ127" s="35">
        <v>0</v>
      </c>
      <c r="BA127" s="35">
        <v>0</v>
      </c>
      <c r="BB127" s="35">
        <v>0</v>
      </c>
      <c r="BC127" s="35">
        <v>0</v>
      </c>
      <c r="BD127" s="35">
        <v>0</v>
      </c>
      <c r="BE127" s="35">
        <v>0</v>
      </c>
      <c r="BF127" s="35">
        <v>0</v>
      </c>
      <c r="BG127" s="35">
        <v>0</v>
      </c>
      <c r="BH127" s="35">
        <v>0</v>
      </c>
      <c r="BI127" s="35">
        <v>0</v>
      </c>
      <c r="BJ127" s="35">
        <v>0</v>
      </c>
      <c r="BK127" s="35">
        <v>0</v>
      </c>
      <c r="BL127" s="35">
        <v>0</v>
      </c>
      <c r="BM127" s="35">
        <v>0</v>
      </c>
      <c r="BN127" s="35">
        <v>0</v>
      </c>
      <c r="BO127" s="35">
        <v>0</v>
      </c>
      <c r="BP127" s="35">
        <v>0</v>
      </c>
      <c r="BQ127" s="35">
        <v>0</v>
      </c>
      <c r="BR127" s="35">
        <v>0</v>
      </c>
      <c r="BS127" s="35">
        <v>0</v>
      </c>
      <c r="BT127" s="35">
        <v>0</v>
      </c>
      <c r="BU127" s="35">
        <v>0</v>
      </c>
      <c r="BV127" s="35">
        <v>0</v>
      </c>
      <c r="BW127" s="35">
        <v>0</v>
      </c>
      <c r="BX127" s="35">
        <v>0</v>
      </c>
      <c r="BY127" s="35">
        <v>0</v>
      </c>
      <c r="BZ127" s="35">
        <v>0</v>
      </c>
      <c r="CA127" s="35">
        <v>0</v>
      </c>
      <c r="CB127" s="35">
        <v>0</v>
      </c>
      <c r="CC127" s="35">
        <v>0</v>
      </c>
      <c r="CD127" s="35">
        <v>0</v>
      </c>
      <c r="CE127" s="35">
        <v>0</v>
      </c>
      <c r="CF127" s="35">
        <v>0</v>
      </c>
      <c r="CG127" s="35">
        <v>0</v>
      </c>
      <c r="CH127" s="35">
        <v>0</v>
      </c>
      <c r="CI127" s="35" t="s">
        <v>193</v>
      </c>
      <c r="CJ127" s="35" t="s">
        <v>193</v>
      </c>
      <c r="CK127" s="35">
        <v>0</v>
      </c>
      <c r="CL127" s="35">
        <v>0</v>
      </c>
      <c r="CM127" s="35">
        <v>0</v>
      </c>
      <c r="CN127" s="35">
        <v>0</v>
      </c>
      <c r="CO127" s="35" t="s">
        <v>193</v>
      </c>
      <c r="CP127" s="35" t="s">
        <v>193</v>
      </c>
      <c r="CQ127" s="35" t="s">
        <v>193</v>
      </c>
      <c r="CR127" s="35" t="s">
        <v>193</v>
      </c>
      <c r="CS127" s="35" t="s">
        <v>193</v>
      </c>
      <c r="CT127" s="35" t="s">
        <v>193</v>
      </c>
      <c r="CU127" s="35">
        <v>0</v>
      </c>
      <c r="CV127" s="35">
        <v>0</v>
      </c>
      <c r="CW127" s="35">
        <v>0</v>
      </c>
      <c r="CX127" s="35">
        <v>0</v>
      </c>
      <c r="CY127" s="35">
        <v>0</v>
      </c>
      <c r="CZ127" s="35">
        <v>0</v>
      </c>
      <c r="DA127" s="35">
        <v>0</v>
      </c>
      <c r="DB127" s="35">
        <v>0</v>
      </c>
      <c r="DC127" s="35">
        <v>0</v>
      </c>
      <c r="DD127" s="35">
        <v>0</v>
      </c>
      <c r="DE127" s="35">
        <v>0</v>
      </c>
      <c r="DF127" s="35">
        <v>0</v>
      </c>
    </row>
    <row r="128" spans="1:110" ht="18.75" hidden="1">
      <c r="A128" s="28" t="s">
        <v>177</v>
      </c>
      <c r="B128" s="33" t="s">
        <v>263</v>
      </c>
      <c r="C128" s="42" t="s">
        <v>200</v>
      </c>
      <c r="D128" s="35"/>
      <c r="E128" s="35" t="s">
        <v>193</v>
      </c>
      <c r="F128" s="35" t="s">
        <v>193</v>
      </c>
      <c r="G128" s="35"/>
      <c r="H128" s="35"/>
      <c r="I128" s="35"/>
      <c r="J128" s="35"/>
      <c r="K128" s="35"/>
      <c r="L128" s="35"/>
      <c r="M128" s="35" t="s">
        <v>193</v>
      </c>
      <c r="N128" s="35" t="s">
        <v>193</v>
      </c>
      <c r="O128" s="35"/>
      <c r="P128" s="35"/>
      <c r="Q128" s="35"/>
      <c r="R128" s="35"/>
      <c r="S128" s="35"/>
      <c r="T128" s="35"/>
      <c r="U128" s="35" t="s">
        <v>193</v>
      </c>
      <c r="V128" s="35" t="s">
        <v>193</v>
      </c>
      <c r="W128" s="35"/>
      <c r="X128" s="35"/>
      <c r="Y128" s="35"/>
      <c r="Z128" s="35"/>
      <c r="AA128" s="35"/>
      <c r="AB128" s="35"/>
      <c r="AC128" s="35" t="s">
        <v>193</v>
      </c>
      <c r="AD128" s="35" t="s">
        <v>193</v>
      </c>
      <c r="AE128" s="35"/>
      <c r="AF128" s="35"/>
      <c r="AG128" s="35"/>
      <c r="AH128" s="35"/>
      <c r="AI128" s="35"/>
      <c r="AJ128" s="35"/>
      <c r="AK128" s="35" t="s">
        <v>193</v>
      </c>
      <c r="AL128" s="35" t="s">
        <v>193</v>
      </c>
      <c r="AM128" s="35" t="s">
        <v>193</v>
      </c>
      <c r="AN128" s="35" t="s">
        <v>193</v>
      </c>
      <c r="AO128" s="35" t="s">
        <v>193</v>
      </c>
      <c r="AP128" s="35" t="s">
        <v>193</v>
      </c>
      <c r="AQ128" s="35" t="s">
        <v>193</v>
      </c>
      <c r="AR128" s="35" t="s">
        <v>193</v>
      </c>
      <c r="AS128" s="35" t="s">
        <v>193</v>
      </c>
      <c r="AT128" s="35" t="s">
        <v>193</v>
      </c>
      <c r="AU128" s="35"/>
      <c r="AV128" s="35"/>
      <c r="AW128" s="35"/>
      <c r="AX128" s="35"/>
      <c r="AY128" s="35"/>
      <c r="AZ128" s="35"/>
      <c r="BA128" s="35"/>
      <c r="BB128" s="35"/>
      <c r="BC128" s="35" t="s">
        <v>193</v>
      </c>
      <c r="BD128" s="35" t="s">
        <v>193</v>
      </c>
      <c r="BE128" s="35"/>
      <c r="BF128" s="35"/>
      <c r="BG128" s="35"/>
      <c r="BH128" s="35"/>
      <c r="BI128" s="35"/>
      <c r="BJ128" s="35"/>
      <c r="BK128" s="35"/>
      <c r="BL128" s="35"/>
      <c r="BM128" s="35"/>
      <c r="BN128" s="35"/>
      <c r="BO128" s="35" t="s">
        <v>193</v>
      </c>
      <c r="BP128" s="35" t="s">
        <v>193</v>
      </c>
      <c r="BQ128" s="35"/>
      <c r="BR128" s="35"/>
      <c r="BS128" s="35"/>
      <c r="BT128" s="35"/>
      <c r="BU128" s="35"/>
      <c r="BV128" s="35"/>
      <c r="BW128" s="35"/>
      <c r="BX128" s="35"/>
      <c r="BY128" s="35"/>
      <c r="BZ128" s="35"/>
      <c r="CA128" s="35" t="s">
        <v>193</v>
      </c>
      <c r="CB128" s="35" t="s">
        <v>193</v>
      </c>
      <c r="CC128" s="35"/>
      <c r="CD128" s="35"/>
      <c r="CE128" s="35"/>
      <c r="CF128" s="35"/>
      <c r="CG128" s="35"/>
      <c r="CH128" s="35"/>
      <c r="CI128" s="35" t="s">
        <v>193</v>
      </c>
      <c r="CJ128" s="35" t="s">
        <v>193</v>
      </c>
      <c r="CK128" s="35" t="s">
        <v>193</v>
      </c>
      <c r="CL128" s="35" t="s">
        <v>193</v>
      </c>
      <c r="CM128" s="35" t="s">
        <v>193</v>
      </c>
      <c r="CN128" s="35" t="s">
        <v>193</v>
      </c>
      <c r="CO128" s="35" t="s">
        <v>193</v>
      </c>
      <c r="CP128" s="35" t="s">
        <v>193</v>
      </c>
      <c r="CQ128" s="35" t="s">
        <v>193</v>
      </c>
      <c r="CR128" s="35" t="s">
        <v>193</v>
      </c>
      <c r="CS128" s="35" t="s">
        <v>193</v>
      </c>
      <c r="CT128" s="35" t="s">
        <v>193</v>
      </c>
      <c r="CU128" s="35" t="s">
        <v>193</v>
      </c>
      <c r="CV128" s="35" t="s">
        <v>193</v>
      </c>
      <c r="CW128" s="35" t="s">
        <v>193</v>
      </c>
      <c r="CX128" s="35" t="s">
        <v>193</v>
      </c>
      <c r="CY128" s="35" t="s">
        <v>193</v>
      </c>
      <c r="CZ128" s="35" t="s">
        <v>193</v>
      </c>
      <c r="DA128" s="35" t="s">
        <v>193</v>
      </c>
      <c r="DB128" s="35" t="s">
        <v>193</v>
      </c>
      <c r="DC128" s="35" t="s">
        <v>193</v>
      </c>
      <c r="DD128" s="35" t="s">
        <v>193</v>
      </c>
      <c r="DE128" s="35" t="s">
        <v>193</v>
      </c>
      <c r="DF128" s="35" t="s">
        <v>193</v>
      </c>
    </row>
    <row r="129" spans="1:110" ht="18.75" hidden="1">
      <c r="A129" s="28" t="s">
        <v>177</v>
      </c>
      <c r="B129" s="33" t="s">
        <v>263</v>
      </c>
      <c r="C129" s="42" t="s">
        <v>200</v>
      </c>
      <c r="D129" s="35"/>
      <c r="E129" s="35" t="s">
        <v>193</v>
      </c>
      <c r="F129" s="35" t="s">
        <v>193</v>
      </c>
      <c r="G129" s="35"/>
      <c r="H129" s="35"/>
      <c r="I129" s="35"/>
      <c r="J129" s="35"/>
      <c r="K129" s="35"/>
      <c r="L129" s="35"/>
      <c r="M129" s="35" t="s">
        <v>193</v>
      </c>
      <c r="N129" s="35" t="s">
        <v>193</v>
      </c>
      <c r="O129" s="35"/>
      <c r="P129" s="35"/>
      <c r="Q129" s="35"/>
      <c r="R129" s="35"/>
      <c r="S129" s="35"/>
      <c r="T129" s="35"/>
      <c r="U129" s="35" t="s">
        <v>193</v>
      </c>
      <c r="V129" s="35" t="s">
        <v>193</v>
      </c>
      <c r="W129" s="35"/>
      <c r="X129" s="35"/>
      <c r="Y129" s="35"/>
      <c r="Z129" s="35"/>
      <c r="AA129" s="35"/>
      <c r="AB129" s="35"/>
      <c r="AC129" s="35" t="s">
        <v>193</v>
      </c>
      <c r="AD129" s="35" t="s">
        <v>193</v>
      </c>
      <c r="AE129" s="35"/>
      <c r="AF129" s="35"/>
      <c r="AG129" s="35"/>
      <c r="AH129" s="35"/>
      <c r="AI129" s="35"/>
      <c r="AJ129" s="35"/>
      <c r="AK129" s="35" t="s">
        <v>193</v>
      </c>
      <c r="AL129" s="35" t="s">
        <v>193</v>
      </c>
      <c r="AM129" s="35" t="s">
        <v>193</v>
      </c>
      <c r="AN129" s="35" t="s">
        <v>193</v>
      </c>
      <c r="AO129" s="35" t="s">
        <v>193</v>
      </c>
      <c r="AP129" s="35" t="s">
        <v>193</v>
      </c>
      <c r="AQ129" s="35" t="s">
        <v>193</v>
      </c>
      <c r="AR129" s="35" t="s">
        <v>193</v>
      </c>
      <c r="AS129" s="35" t="s">
        <v>193</v>
      </c>
      <c r="AT129" s="35" t="s">
        <v>193</v>
      </c>
      <c r="AU129" s="35"/>
      <c r="AV129" s="35"/>
      <c r="AW129" s="35"/>
      <c r="AX129" s="35"/>
      <c r="AY129" s="35"/>
      <c r="AZ129" s="35"/>
      <c r="BA129" s="35"/>
      <c r="BB129" s="35"/>
      <c r="BC129" s="35" t="s">
        <v>193</v>
      </c>
      <c r="BD129" s="35" t="s">
        <v>193</v>
      </c>
      <c r="BE129" s="35"/>
      <c r="BF129" s="35"/>
      <c r="BG129" s="35"/>
      <c r="BH129" s="35"/>
      <c r="BI129" s="35"/>
      <c r="BJ129" s="35"/>
      <c r="BK129" s="35"/>
      <c r="BL129" s="35"/>
      <c r="BM129" s="35"/>
      <c r="BN129" s="35"/>
      <c r="BO129" s="35" t="s">
        <v>193</v>
      </c>
      <c r="BP129" s="35" t="s">
        <v>193</v>
      </c>
      <c r="BQ129" s="35"/>
      <c r="BR129" s="35"/>
      <c r="BS129" s="35"/>
      <c r="BT129" s="35"/>
      <c r="BU129" s="35"/>
      <c r="BV129" s="35"/>
      <c r="BW129" s="35"/>
      <c r="BX129" s="35"/>
      <c r="BY129" s="35"/>
      <c r="BZ129" s="35"/>
      <c r="CA129" s="35" t="s">
        <v>193</v>
      </c>
      <c r="CB129" s="35" t="s">
        <v>193</v>
      </c>
      <c r="CC129" s="35"/>
      <c r="CD129" s="35"/>
      <c r="CE129" s="35"/>
      <c r="CF129" s="35"/>
      <c r="CG129" s="35"/>
      <c r="CH129" s="35"/>
      <c r="CI129" s="35" t="s">
        <v>193</v>
      </c>
      <c r="CJ129" s="35" t="s">
        <v>193</v>
      </c>
      <c r="CK129" s="35" t="s">
        <v>193</v>
      </c>
      <c r="CL129" s="35" t="s">
        <v>193</v>
      </c>
      <c r="CM129" s="35" t="s">
        <v>193</v>
      </c>
      <c r="CN129" s="35" t="s">
        <v>193</v>
      </c>
      <c r="CO129" s="35" t="s">
        <v>193</v>
      </c>
      <c r="CP129" s="35" t="s">
        <v>193</v>
      </c>
      <c r="CQ129" s="35" t="s">
        <v>193</v>
      </c>
      <c r="CR129" s="35" t="s">
        <v>193</v>
      </c>
      <c r="CS129" s="35" t="s">
        <v>193</v>
      </c>
      <c r="CT129" s="35" t="s">
        <v>193</v>
      </c>
      <c r="CU129" s="35" t="s">
        <v>193</v>
      </c>
      <c r="CV129" s="35" t="s">
        <v>193</v>
      </c>
      <c r="CW129" s="35" t="s">
        <v>193</v>
      </c>
      <c r="CX129" s="35" t="s">
        <v>193</v>
      </c>
      <c r="CY129" s="35" t="s">
        <v>193</v>
      </c>
      <c r="CZ129" s="35" t="s">
        <v>193</v>
      </c>
      <c r="DA129" s="35" t="s">
        <v>193</v>
      </c>
      <c r="DB129" s="35" t="s">
        <v>193</v>
      </c>
      <c r="DC129" s="35" t="s">
        <v>193</v>
      </c>
      <c r="DD129" s="35" t="s">
        <v>193</v>
      </c>
      <c r="DE129" s="35" t="s">
        <v>193</v>
      </c>
      <c r="DF129" s="35" t="s">
        <v>193</v>
      </c>
    </row>
    <row r="130" spans="1:110" ht="18.75" hidden="1">
      <c r="A130" s="28" t="s">
        <v>177</v>
      </c>
      <c r="B130" s="33" t="s">
        <v>201</v>
      </c>
      <c r="C130" s="34" t="s">
        <v>201</v>
      </c>
      <c r="D130" s="35"/>
      <c r="E130" s="35" t="s">
        <v>193</v>
      </c>
      <c r="F130" s="35" t="s">
        <v>193</v>
      </c>
      <c r="G130" s="35"/>
      <c r="H130" s="35"/>
      <c r="I130" s="35"/>
      <c r="J130" s="35"/>
      <c r="K130" s="35"/>
      <c r="L130" s="35"/>
      <c r="M130" s="35" t="s">
        <v>193</v>
      </c>
      <c r="N130" s="35" t="s">
        <v>193</v>
      </c>
      <c r="O130" s="35"/>
      <c r="P130" s="35"/>
      <c r="Q130" s="35"/>
      <c r="R130" s="35"/>
      <c r="S130" s="35"/>
      <c r="T130" s="35"/>
      <c r="U130" s="35" t="s">
        <v>193</v>
      </c>
      <c r="V130" s="35" t="s">
        <v>193</v>
      </c>
      <c r="W130" s="35"/>
      <c r="X130" s="35"/>
      <c r="Y130" s="35"/>
      <c r="Z130" s="35"/>
      <c r="AA130" s="35"/>
      <c r="AB130" s="35"/>
      <c r="AC130" s="35" t="s">
        <v>193</v>
      </c>
      <c r="AD130" s="35" t="s">
        <v>193</v>
      </c>
      <c r="AE130" s="35"/>
      <c r="AF130" s="35"/>
      <c r="AG130" s="35"/>
      <c r="AH130" s="35"/>
      <c r="AI130" s="35"/>
      <c r="AJ130" s="35"/>
      <c r="AK130" s="35" t="s">
        <v>193</v>
      </c>
      <c r="AL130" s="35" t="s">
        <v>193</v>
      </c>
      <c r="AM130" s="35" t="s">
        <v>193</v>
      </c>
      <c r="AN130" s="35" t="s">
        <v>193</v>
      </c>
      <c r="AO130" s="35" t="s">
        <v>193</v>
      </c>
      <c r="AP130" s="35" t="s">
        <v>193</v>
      </c>
      <c r="AQ130" s="35" t="s">
        <v>193</v>
      </c>
      <c r="AR130" s="35" t="s">
        <v>193</v>
      </c>
      <c r="AS130" s="35" t="s">
        <v>193</v>
      </c>
      <c r="AT130" s="35" t="s">
        <v>193</v>
      </c>
      <c r="AU130" s="35"/>
      <c r="AV130" s="35"/>
      <c r="AW130" s="35"/>
      <c r="AX130" s="35"/>
      <c r="AY130" s="35"/>
      <c r="AZ130" s="35"/>
      <c r="BA130" s="35"/>
      <c r="BB130" s="35"/>
      <c r="BC130" s="35" t="s">
        <v>193</v>
      </c>
      <c r="BD130" s="35" t="s">
        <v>193</v>
      </c>
      <c r="BE130" s="35"/>
      <c r="BF130" s="35"/>
      <c r="BG130" s="35"/>
      <c r="BH130" s="35"/>
      <c r="BI130" s="35"/>
      <c r="BJ130" s="35"/>
      <c r="BK130" s="35"/>
      <c r="BL130" s="35"/>
      <c r="BM130" s="35"/>
      <c r="BN130" s="35"/>
      <c r="BO130" s="35" t="s">
        <v>193</v>
      </c>
      <c r="BP130" s="35" t="s">
        <v>193</v>
      </c>
      <c r="BQ130" s="35"/>
      <c r="BR130" s="35"/>
      <c r="BS130" s="35"/>
      <c r="BT130" s="35"/>
      <c r="BU130" s="35"/>
      <c r="BV130" s="35"/>
      <c r="BW130" s="35"/>
      <c r="BX130" s="35"/>
      <c r="BY130" s="35"/>
      <c r="BZ130" s="35"/>
      <c r="CA130" s="35" t="s">
        <v>193</v>
      </c>
      <c r="CB130" s="35" t="s">
        <v>193</v>
      </c>
      <c r="CC130" s="35"/>
      <c r="CD130" s="35"/>
      <c r="CE130" s="35"/>
      <c r="CF130" s="35"/>
      <c r="CG130" s="35"/>
      <c r="CH130" s="35"/>
      <c r="CI130" s="35" t="s">
        <v>193</v>
      </c>
      <c r="CJ130" s="35" t="s">
        <v>193</v>
      </c>
      <c r="CK130" s="35" t="s">
        <v>193</v>
      </c>
      <c r="CL130" s="35" t="s">
        <v>193</v>
      </c>
      <c r="CM130" s="35" t="s">
        <v>193</v>
      </c>
      <c r="CN130" s="35" t="s">
        <v>193</v>
      </c>
      <c r="CO130" s="35" t="s">
        <v>193</v>
      </c>
      <c r="CP130" s="35" t="s">
        <v>193</v>
      </c>
      <c r="CQ130" s="35" t="s">
        <v>193</v>
      </c>
      <c r="CR130" s="35" t="s">
        <v>193</v>
      </c>
      <c r="CS130" s="35" t="s">
        <v>193</v>
      </c>
      <c r="CT130" s="35" t="s">
        <v>193</v>
      </c>
      <c r="CU130" s="35" t="s">
        <v>193</v>
      </c>
      <c r="CV130" s="35" t="s">
        <v>193</v>
      </c>
      <c r="CW130" s="35" t="s">
        <v>193</v>
      </c>
      <c r="CX130" s="35" t="s">
        <v>193</v>
      </c>
      <c r="CY130" s="35" t="s">
        <v>193</v>
      </c>
      <c r="CZ130" s="35" t="s">
        <v>193</v>
      </c>
      <c r="DA130" s="35" t="s">
        <v>193</v>
      </c>
      <c r="DB130" s="35" t="s">
        <v>193</v>
      </c>
      <c r="DC130" s="35" t="s">
        <v>193</v>
      </c>
      <c r="DD130" s="35" t="s">
        <v>193</v>
      </c>
      <c r="DE130" s="35" t="s">
        <v>193</v>
      </c>
      <c r="DF130" s="35" t="s">
        <v>193</v>
      </c>
    </row>
    <row r="131" spans="1:110" ht="56.25">
      <c r="A131" s="21"/>
      <c r="B131" s="33" t="s">
        <v>265</v>
      </c>
      <c r="C131" s="34" t="s">
        <v>266</v>
      </c>
      <c r="D131" s="35" t="s">
        <v>174</v>
      </c>
      <c r="E131" s="35">
        <v>0</v>
      </c>
      <c r="F131" s="35">
        <v>0</v>
      </c>
      <c r="G131" s="35">
        <v>0</v>
      </c>
      <c r="H131" s="35">
        <v>0</v>
      </c>
      <c r="I131" s="35">
        <v>0</v>
      </c>
      <c r="J131" s="35">
        <v>0</v>
      </c>
      <c r="K131" s="35">
        <v>0</v>
      </c>
      <c r="L131" s="35">
        <v>0</v>
      </c>
      <c r="M131" s="35">
        <v>0</v>
      </c>
      <c r="N131" s="35">
        <v>0</v>
      </c>
      <c r="O131" s="35">
        <v>0</v>
      </c>
      <c r="P131" s="35">
        <v>0</v>
      </c>
      <c r="Q131" s="35">
        <v>0</v>
      </c>
      <c r="R131" s="35">
        <v>0</v>
      </c>
      <c r="S131" s="35">
        <v>0</v>
      </c>
      <c r="T131" s="35">
        <v>0</v>
      </c>
      <c r="U131" s="35">
        <v>0</v>
      </c>
      <c r="V131" s="35">
        <v>0</v>
      </c>
      <c r="W131" s="35">
        <v>0</v>
      </c>
      <c r="X131" s="35">
        <v>0</v>
      </c>
      <c r="Y131" s="35">
        <v>0</v>
      </c>
      <c r="Z131" s="35">
        <v>0</v>
      </c>
      <c r="AA131" s="35">
        <v>0</v>
      </c>
      <c r="AB131" s="35">
        <v>0</v>
      </c>
      <c r="AC131" s="35">
        <v>0</v>
      </c>
      <c r="AD131" s="35">
        <v>0</v>
      </c>
      <c r="AE131" s="35">
        <v>0</v>
      </c>
      <c r="AF131" s="35">
        <v>0</v>
      </c>
      <c r="AG131" s="35">
        <v>0</v>
      </c>
      <c r="AH131" s="35">
        <v>0</v>
      </c>
      <c r="AI131" s="35">
        <v>0</v>
      </c>
      <c r="AJ131" s="35">
        <v>0</v>
      </c>
      <c r="AK131" s="35">
        <v>0</v>
      </c>
      <c r="AL131" s="35">
        <v>0</v>
      </c>
      <c r="AM131" s="35">
        <v>0</v>
      </c>
      <c r="AN131" s="35">
        <v>0</v>
      </c>
      <c r="AO131" s="35">
        <v>0</v>
      </c>
      <c r="AP131" s="35">
        <v>0</v>
      </c>
      <c r="AQ131" s="35">
        <v>0</v>
      </c>
      <c r="AR131" s="35">
        <v>0</v>
      </c>
      <c r="AS131" s="35">
        <v>0</v>
      </c>
      <c r="AT131" s="35">
        <v>0</v>
      </c>
      <c r="AU131" s="35">
        <v>0</v>
      </c>
      <c r="AV131" s="35">
        <v>0</v>
      </c>
      <c r="AW131" s="35">
        <v>0</v>
      </c>
      <c r="AX131" s="35">
        <v>0</v>
      </c>
      <c r="AY131" s="35">
        <v>0</v>
      </c>
      <c r="AZ131" s="35">
        <v>0</v>
      </c>
      <c r="BA131" s="35">
        <v>0</v>
      </c>
      <c r="BB131" s="35">
        <v>0</v>
      </c>
      <c r="BC131" s="35">
        <v>0</v>
      </c>
      <c r="BD131" s="35">
        <v>0</v>
      </c>
      <c r="BE131" s="35">
        <v>0</v>
      </c>
      <c r="BF131" s="35">
        <v>0</v>
      </c>
      <c r="BG131" s="35">
        <v>0</v>
      </c>
      <c r="BH131" s="35">
        <v>0</v>
      </c>
      <c r="BI131" s="35">
        <v>0</v>
      </c>
      <c r="BJ131" s="35">
        <v>0</v>
      </c>
      <c r="BK131" s="35">
        <v>0</v>
      </c>
      <c r="BL131" s="35">
        <v>0</v>
      </c>
      <c r="BM131" s="35">
        <v>0</v>
      </c>
      <c r="BN131" s="35">
        <v>0</v>
      </c>
      <c r="BO131" s="35">
        <v>0</v>
      </c>
      <c r="BP131" s="35">
        <v>0</v>
      </c>
      <c r="BQ131" s="35">
        <v>0</v>
      </c>
      <c r="BR131" s="35">
        <v>0</v>
      </c>
      <c r="BS131" s="35">
        <v>0</v>
      </c>
      <c r="BT131" s="35">
        <v>0</v>
      </c>
      <c r="BU131" s="35">
        <v>0</v>
      </c>
      <c r="BV131" s="35">
        <v>0</v>
      </c>
      <c r="BW131" s="35">
        <v>0</v>
      </c>
      <c r="BX131" s="35">
        <v>0</v>
      </c>
      <c r="BY131" s="35">
        <v>0</v>
      </c>
      <c r="BZ131" s="35">
        <v>0</v>
      </c>
      <c r="CA131" s="35">
        <v>0</v>
      </c>
      <c r="CB131" s="35">
        <v>0</v>
      </c>
      <c r="CC131" s="35">
        <v>0</v>
      </c>
      <c r="CD131" s="35">
        <v>0</v>
      </c>
      <c r="CE131" s="35">
        <v>0</v>
      </c>
      <c r="CF131" s="35">
        <v>0</v>
      </c>
      <c r="CG131" s="35">
        <v>0</v>
      </c>
      <c r="CH131" s="35">
        <v>0</v>
      </c>
      <c r="CI131" s="35" t="s">
        <v>193</v>
      </c>
      <c r="CJ131" s="35" t="s">
        <v>193</v>
      </c>
      <c r="CK131" s="35">
        <v>0</v>
      </c>
      <c r="CL131" s="35">
        <v>0</v>
      </c>
      <c r="CM131" s="35">
        <v>0</v>
      </c>
      <c r="CN131" s="35">
        <v>0</v>
      </c>
      <c r="CO131" s="35" t="s">
        <v>193</v>
      </c>
      <c r="CP131" s="35" t="s">
        <v>193</v>
      </c>
      <c r="CQ131" s="35" t="s">
        <v>193</v>
      </c>
      <c r="CR131" s="35" t="s">
        <v>193</v>
      </c>
      <c r="CS131" s="35" t="s">
        <v>193</v>
      </c>
      <c r="CT131" s="35" t="s">
        <v>193</v>
      </c>
      <c r="CU131" s="35">
        <v>0</v>
      </c>
      <c r="CV131" s="35">
        <v>0</v>
      </c>
      <c r="CW131" s="35">
        <v>0</v>
      </c>
      <c r="CX131" s="35">
        <v>0</v>
      </c>
      <c r="CY131" s="35">
        <v>0</v>
      </c>
      <c r="CZ131" s="35">
        <v>0</v>
      </c>
      <c r="DA131" s="35">
        <v>0</v>
      </c>
      <c r="DB131" s="35">
        <v>0</v>
      </c>
      <c r="DC131" s="35">
        <v>0</v>
      </c>
      <c r="DD131" s="35">
        <v>0</v>
      </c>
      <c r="DE131" s="35">
        <v>0</v>
      </c>
      <c r="DF131" s="35">
        <v>0</v>
      </c>
    </row>
    <row r="132" spans="1:110" ht="18.75" hidden="1">
      <c r="A132" s="28" t="s">
        <v>177</v>
      </c>
      <c r="B132" s="33" t="s">
        <v>265</v>
      </c>
      <c r="C132" s="42" t="s">
        <v>200</v>
      </c>
      <c r="D132" s="35"/>
      <c r="E132" s="35" t="s">
        <v>193</v>
      </c>
      <c r="F132" s="35" t="s">
        <v>193</v>
      </c>
      <c r="G132" s="35"/>
      <c r="H132" s="35"/>
      <c r="I132" s="35"/>
      <c r="J132" s="35"/>
      <c r="K132" s="35"/>
      <c r="L132" s="35"/>
      <c r="M132" s="35" t="s">
        <v>193</v>
      </c>
      <c r="N132" s="35" t="s">
        <v>193</v>
      </c>
      <c r="O132" s="35"/>
      <c r="P132" s="35"/>
      <c r="Q132" s="35"/>
      <c r="R132" s="35"/>
      <c r="S132" s="35"/>
      <c r="T132" s="35"/>
      <c r="U132" s="35" t="s">
        <v>193</v>
      </c>
      <c r="V132" s="35" t="s">
        <v>193</v>
      </c>
      <c r="W132" s="35"/>
      <c r="X132" s="35"/>
      <c r="Y132" s="35"/>
      <c r="Z132" s="35"/>
      <c r="AA132" s="35"/>
      <c r="AB132" s="35"/>
      <c r="AC132" s="35" t="s">
        <v>193</v>
      </c>
      <c r="AD132" s="35" t="s">
        <v>193</v>
      </c>
      <c r="AE132" s="35"/>
      <c r="AF132" s="35"/>
      <c r="AG132" s="35"/>
      <c r="AH132" s="35"/>
      <c r="AI132" s="35"/>
      <c r="AJ132" s="35"/>
      <c r="AK132" s="35" t="s">
        <v>193</v>
      </c>
      <c r="AL132" s="35" t="s">
        <v>193</v>
      </c>
      <c r="AM132" s="35" t="s">
        <v>193</v>
      </c>
      <c r="AN132" s="35" t="s">
        <v>193</v>
      </c>
      <c r="AO132" s="35" t="s">
        <v>193</v>
      </c>
      <c r="AP132" s="35" t="s">
        <v>193</v>
      </c>
      <c r="AQ132" s="35" t="s">
        <v>193</v>
      </c>
      <c r="AR132" s="35" t="s">
        <v>193</v>
      </c>
      <c r="AS132" s="35" t="s">
        <v>193</v>
      </c>
      <c r="AT132" s="35" t="s">
        <v>193</v>
      </c>
      <c r="AU132" s="35"/>
      <c r="AV132" s="35"/>
      <c r="AW132" s="35"/>
      <c r="AX132" s="35"/>
      <c r="AY132" s="35"/>
      <c r="AZ132" s="35"/>
      <c r="BA132" s="35"/>
      <c r="BB132" s="35"/>
      <c r="BC132" s="35" t="s">
        <v>193</v>
      </c>
      <c r="BD132" s="35" t="s">
        <v>193</v>
      </c>
      <c r="BE132" s="35"/>
      <c r="BF132" s="35"/>
      <c r="BG132" s="35"/>
      <c r="BH132" s="35"/>
      <c r="BI132" s="35"/>
      <c r="BJ132" s="35"/>
      <c r="BK132" s="35"/>
      <c r="BL132" s="35"/>
      <c r="BM132" s="35"/>
      <c r="BN132" s="35"/>
      <c r="BO132" s="35" t="s">
        <v>193</v>
      </c>
      <c r="BP132" s="35" t="s">
        <v>193</v>
      </c>
      <c r="BQ132" s="35"/>
      <c r="BR132" s="35"/>
      <c r="BS132" s="35"/>
      <c r="BT132" s="35"/>
      <c r="BU132" s="35"/>
      <c r="BV132" s="35"/>
      <c r="BW132" s="35"/>
      <c r="BX132" s="35"/>
      <c r="BY132" s="35"/>
      <c r="BZ132" s="35"/>
      <c r="CA132" s="35" t="s">
        <v>193</v>
      </c>
      <c r="CB132" s="35" t="s">
        <v>193</v>
      </c>
      <c r="CC132" s="35"/>
      <c r="CD132" s="35"/>
      <c r="CE132" s="35"/>
      <c r="CF132" s="35"/>
      <c r="CG132" s="35"/>
      <c r="CH132" s="35"/>
      <c r="CI132" s="35" t="s">
        <v>193</v>
      </c>
      <c r="CJ132" s="35" t="s">
        <v>193</v>
      </c>
      <c r="CK132" s="35" t="s">
        <v>193</v>
      </c>
      <c r="CL132" s="35" t="s">
        <v>193</v>
      </c>
      <c r="CM132" s="35" t="s">
        <v>193</v>
      </c>
      <c r="CN132" s="35" t="s">
        <v>193</v>
      </c>
      <c r="CO132" s="35" t="s">
        <v>193</v>
      </c>
      <c r="CP132" s="35" t="s">
        <v>193</v>
      </c>
      <c r="CQ132" s="35" t="s">
        <v>193</v>
      </c>
      <c r="CR132" s="35" t="s">
        <v>193</v>
      </c>
      <c r="CS132" s="35" t="s">
        <v>193</v>
      </c>
      <c r="CT132" s="35" t="s">
        <v>193</v>
      </c>
      <c r="CU132" s="35" t="s">
        <v>193</v>
      </c>
      <c r="CV132" s="35" t="s">
        <v>193</v>
      </c>
      <c r="CW132" s="35" t="s">
        <v>193</v>
      </c>
      <c r="CX132" s="35" t="s">
        <v>193</v>
      </c>
      <c r="CY132" s="35" t="s">
        <v>193</v>
      </c>
      <c r="CZ132" s="35" t="s">
        <v>193</v>
      </c>
      <c r="DA132" s="35" t="s">
        <v>193</v>
      </c>
      <c r="DB132" s="35" t="s">
        <v>193</v>
      </c>
      <c r="DC132" s="35" t="s">
        <v>193</v>
      </c>
      <c r="DD132" s="35" t="s">
        <v>193</v>
      </c>
      <c r="DE132" s="35" t="s">
        <v>193</v>
      </c>
      <c r="DF132" s="35" t="s">
        <v>193</v>
      </c>
    </row>
    <row r="133" spans="1:110" ht="18.75" hidden="1">
      <c r="A133" s="28" t="s">
        <v>177</v>
      </c>
      <c r="B133" s="33" t="s">
        <v>265</v>
      </c>
      <c r="C133" s="42" t="s">
        <v>200</v>
      </c>
      <c r="D133" s="35"/>
      <c r="E133" s="35" t="s">
        <v>193</v>
      </c>
      <c r="F133" s="35" t="s">
        <v>193</v>
      </c>
      <c r="G133" s="35"/>
      <c r="H133" s="35"/>
      <c r="I133" s="35"/>
      <c r="J133" s="35"/>
      <c r="K133" s="35"/>
      <c r="L133" s="35"/>
      <c r="M133" s="35" t="s">
        <v>193</v>
      </c>
      <c r="N133" s="35" t="s">
        <v>193</v>
      </c>
      <c r="O133" s="35"/>
      <c r="P133" s="35"/>
      <c r="Q133" s="35"/>
      <c r="R133" s="35"/>
      <c r="S133" s="35"/>
      <c r="T133" s="35"/>
      <c r="U133" s="35" t="s">
        <v>193</v>
      </c>
      <c r="V133" s="35" t="s">
        <v>193</v>
      </c>
      <c r="W133" s="35"/>
      <c r="X133" s="35"/>
      <c r="Y133" s="35"/>
      <c r="Z133" s="35"/>
      <c r="AA133" s="35"/>
      <c r="AB133" s="35"/>
      <c r="AC133" s="35" t="s">
        <v>193</v>
      </c>
      <c r="AD133" s="35" t="s">
        <v>193</v>
      </c>
      <c r="AE133" s="35"/>
      <c r="AF133" s="35"/>
      <c r="AG133" s="35"/>
      <c r="AH133" s="35"/>
      <c r="AI133" s="35"/>
      <c r="AJ133" s="35"/>
      <c r="AK133" s="35" t="s">
        <v>193</v>
      </c>
      <c r="AL133" s="35" t="s">
        <v>193</v>
      </c>
      <c r="AM133" s="35" t="s">
        <v>193</v>
      </c>
      <c r="AN133" s="35" t="s">
        <v>193</v>
      </c>
      <c r="AO133" s="35" t="s">
        <v>193</v>
      </c>
      <c r="AP133" s="35" t="s">
        <v>193</v>
      </c>
      <c r="AQ133" s="35" t="s">
        <v>193</v>
      </c>
      <c r="AR133" s="35" t="s">
        <v>193</v>
      </c>
      <c r="AS133" s="35" t="s">
        <v>193</v>
      </c>
      <c r="AT133" s="35" t="s">
        <v>193</v>
      </c>
      <c r="AU133" s="35"/>
      <c r="AV133" s="35"/>
      <c r="AW133" s="35"/>
      <c r="AX133" s="35"/>
      <c r="AY133" s="35"/>
      <c r="AZ133" s="35"/>
      <c r="BA133" s="35"/>
      <c r="BB133" s="35"/>
      <c r="BC133" s="35" t="s">
        <v>193</v>
      </c>
      <c r="BD133" s="35" t="s">
        <v>193</v>
      </c>
      <c r="BE133" s="35"/>
      <c r="BF133" s="35"/>
      <c r="BG133" s="35"/>
      <c r="BH133" s="35"/>
      <c r="BI133" s="35"/>
      <c r="BJ133" s="35"/>
      <c r="BK133" s="35"/>
      <c r="BL133" s="35"/>
      <c r="BM133" s="35"/>
      <c r="BN133" s="35"/>
      <c r="BO133" s="35" t="s">
        <v>193</v>
      </c>
      <c r="BP133" s="35" t="s">
        <v>193</v>
      </c>
      <c r="BQ133" s="35"/>
      <c r="BR133" s="35"/>
      <c r="BS133" s="35"/>
      <c r="BT133" s="35"/>
      <c r="BU133" s="35"/>
      <c r="BV133" s="35"/>
      <c r="BW133" s="35"/>
      <c r="BX133" s="35"/>
      <c r="BY133" s="35"/>
      <c r="BZ133" s="35"/>
      <c r="CA133" s="35" t="s">
        <v>193</v>
      </c>
      <c r="CB133" s="35" t="s">
        <v>193</v>
      </c>
      <c r="CC133" s="35"/>
      <c r="CD133" s="35"/>
      <c r="CE133" s="35"/>
      <c r="CF133" s="35"/>
      <c r="CG133" s="35"/>
      <c r="CH133" s="35"/>
      <c r="CI133" s="35" t="s">
        <v>193</v>
      </c>
      <c r="CJ133" s="35" t="s">
        <v>193</v>
      </c>
      <c r="CK133" s="35" t="s">
        <v>193</v>
      </c>
      <c r="CL133" s="35" t="s">
        <v>193</v>
      </c>
      <c r="CM133" s="35" t="s">
        <v>193</v>
      </c>
      <c r="CN133" s="35" t="s">
        <v>193</v>
      </c>
      <c r="CO133" s="35" t="s">
        <v>193</v>
      </c>
      <c r="CP133" s="35" t="s">
        <v>193</v>
      </c>
      <c r="CQ133" s="35" t="s">
        <v>193</v>
      </c>
      <c r="CR133" s="35" t="s">
        <v>193</v>
      </c>
      <c r="CS133" s="35" t="s">
        <v>193</v>
      </c>
      <c r="CT133" s="35" t="s">
        <v>193</v>
      </c>
      <c r="CU133" s="35" t="s">
        <v>193</v>
      </c>
      <c r="CV133" s="35" t="s">
        <v>193</v>
      </c>
      <c r="CW133" s="35" t="s">
        <v>193</v>
      </c>
      <c r="CX133" s="35" t="s">
        <v>193</v>
      </c>
      <c r="CY133" s="35" t="s">
        <v>193</v>
      </c>
      <c r="CZ133" s="35" t="s">
        <v>193</v>
      </c>
      <c r="DA133" s="35" t="s">
        <v>193</v>
      </c>
      <c r="DB133" s="35" t="s">
        <v>193</v>
      </c>
      <c r="DC133" s="35" t="s">
        <v>193</v>
      </c>
      <c r="DD133" s="35" t="s">
        <v>193</v>
      </c>
      <c r="DE133" s="35" t="s">
        <v>193</v>
      </c>
      <c r="DF133" s="35" t="s">
        <v>193</v>
      </c>
    </row>
    <row r="134" spans="1:110" ht="18.75" hidden="1">
      <c r="A134" s="28" t="s">
        <v>177</v>
      </c>
      <c r="B134" s="33" t="s">
        <v>201</v>
      </c>
      <c r="C134" s="34" t="s">
        <v>201</v>
      </c>
      <c r="D134" s="35"/>
      <c r="E134" s="35" t="s">
        <v>193</v>
      </c>
      <c r="F134" s="35" t="s">
        <v>193</v>
      </c>
      <c r="G134" s="35"/>
      <c r="H134" s="35"/>
      <c r="I134" s="35"/>
      <c r="J134" s="35"/>
      <c r="K134" s="35"/>
      <c r="L134" s="35"/>
      <c r="M134" s="35" t="s">
        <v>193</v>
      </c>
      <c r="N134" s="35" t="s">
        <v>193</v>
      </c>
      <c r="O134" s="35"/>
      <c r="P134" s="35"/>
      <c r="Q134" s="35"/>
      <c r="R134" s="35"/>
      <c r="S134" s="35"/>
      <c r="T134" s="35"/>
      <c r="U134" s="35" t="s">
        <v>193</v>
      </c>
      <c r="V134" s="35" t="s">
        <v>193</v>
      </c>
      <c r="W134" s="35"/>
      <c r="X134" s="35"/>
      <c r="Y134" s="35"/>
      <c r="Z134" s="35"/>
      <c r="AA134" s="35"/>
      <c r="AB134" s="35"/>
      <c r="AC134" s="35" t="s">
        <v>193</v>
      </c>
      <c r="AD134" s="35" t="s">
        <v>193</v>
      </c>
      <c r="AE134" s="35"/>
      <c r="AF134" s="35"/>
      <c r="AG134" s="35"/>
      <c r="AH134" s="35"/>
      <c r="AI134" s="35"/>
      <c r="AJ134" s="35"/>
      <c r="AK134" s="35" t="s">
        <v>193</v>
      </c>
      <c r="AL134" s="35" t="s">
        <v>193</v>
      </c>
      <c r="AM134" s="35" t="s">
        <v>193</v>
      </c>
      <c r="AN134" s="35" t="s">
        <v>193</v>
      </c>
      <c r="AO134" s="35" t="s">
        <v>193</v>
      </c>
      <c r="AP134" s="35" t="s">
        <v>193</v>
      </c>
      <c r="AQ134" s="35" t="s">
        <v>193</v>
      </c>
      <c r="AR134" s="35" t="s">
        <v>193</v>
      </c>
      <c r="AS134" s="35" t="s">
        <v>193</v>
      </c>
      <c r="AT134" s="35" t="s">
        <v>193</v>
      </c>
      <c r="AU134" s="35"/>
      <c r="AV134" s="35"/>
      <c r="AW134" s="35"/>
      <c r="AX134" s="35"/>
      <c r="AY134" s="35"/>
      <c r="AZ134" s="35"/>
      <c r="BA134" s="35"/>
      <c r="BB134" s="35"/>
      <c r="BC134" s="35" t="s">
        <v>193</v>
      </c>
      <c r="BD134" s="35" t="s">
        <v>193</v>
      </c>
      <c r="BE134" s="35"/>
      <c r="BF134" s="35"/>
      <c r="BG134" s="35"/>
      <c r="BH134" s="35"/>
      <c r="BI134" s="35"/>
      <c r="BJ134" s="35"/>
      <c r="BK134" s="35"/>
      <c r="BL134" s="35"/>
      <c r="BM134" s="35"/>
      <c r="BN134" s="35"/>
      <c r="BO134" s="35" t="s">
        <v>193</v>
      </c>
      <c r="BP134" s="35" t="s">
        <v>193</v>
      </c>
      <c r="BQ134" s="35"/>
      <c r="BR134" s="35"/>
      <c r="BS134" s="35"/>
      <c r="BT134" s="35"/>
      <c r="BU134" s="35"/>
      <c r="BV134" s="35"/>
      <c r="BW134" s="35"/>
      <c r="BX134" s="35"/>
      <c r="BY134" s="35"/>
      <c r="BZ134" s="35"/>
      <c r="CA134" s="35" t="s">
        <v>193</v>
      </c>
      <c r="CB134" s="35" t="s">
        <v>193</v>
      </c>
      <c r="CC134" s="35"/>
      <c r="CD134" s="35"/>
      <c r="CE134" s="35"/>
      <c r="CF134" s="35"/>
      <c r="CG134" s="35"/>
      <c r="CH134" s="35"/>
      <c r="CI134" s="35" t="s">
        <v>193</v>
      </c>
      <c r="CJ134" s="35" t="s">
        <v>193</v>
      </c>
      <c r="CK134" s="35" t="s">
        <v>193</v>
      </c>
      <c r="CL134" s="35" t="s">
        <v>193</v>
      </c>
      <c r="CM134" s="35" t="s">
        <v>193</v>
      </c>
      <c r="CN134" s="35" t="s">
        <v>193</v>
      </c>
      <c r="CO134" s="35" t="s">
        <v>193</v>
      </c>
      <c r="CP134" s="35" t="s">
        <v>193</v>
      </c>
      <c r="CQ134" s="35" t="s">
        <v>193</v>
      </c>
      <c r="CR134" s="35" t="s">
        <v>193</v>
      </c>
      <c r="CS134" s="35" t="s">
        <v>193</v>
      </c>
      <c r="CT134" s="35" t="s">
        <v>193</v>
      </c>
      <c r="CU134" s="35" t="s">
        <v>193</v>
      </c>
      <c r="CV134" s="35" t="s">
        <v>193</v>
      </c>
      <c r="CW134" s="35" t="s">
        <v>193</v>
      </c>
      <c r="CX134" s="35" t="s">
        <v>193</v>
      </c>
      <c r="CY134" s="35" t="s">
        <v>193</v>
      </c>
      <c r="CZ134" s="35" t="s">
        <v>193</v>
      </c>
      <c r="DA134" s="35" t="s">
        <v>193</v>
      </c>
      <c r="DB134" s="35" t="s">
        <v>193</v>
      </c>
      <c r="DC134" s="35" t="s">
        <v>193</v>
      </c>
      <c r="DD134" s="35" t="s">
        <v>193</v>
      </c>
      <c r="DE134" s="35" t="s">
        <v>193</v>
      </c>
      <c r="DF134" s="35" t="s">
        <v>193</v>
      </c>
    </row>
    <row r="135" spans="1:110" ht="56.25">
      <c r="A135" s="21"/>
      <c r="B135" s="39" t="s">
        <v>267</v>
      </c>
      <c r="C135" s="40" t="s">
        <v>268</v>
      </c>
      <c r="D135" s="41" t="s">
        <v>174</v>
      </c>
      <c r="E135" s="41">
        <f t="shared" ref="E135:AJ135" si="47">SUM(E136,E144)</f>
        <v>0</v>
      </c>
      <c r="F135" s="41">
        <f t="shared" si="47"/>
        <v>0</v>
      </c>
      <c r="G135" s="41">
        <f t="shared" si="47"/>
        <v>0</v>
      </c>
      <c r="H135" s="41">
        <f t="shared" si="47"/>
        <v>0</v>
      </c>
      <c r="I135" s="41">
        <f t="shared" si="47"/>
        <v>0</v>
      </c>
      <c r="J135" s="41">
        <f t="shared" si="47"/>
        <v>0</v>
      </c>
      <c r="K135" s="41">
        <f t="shared" si="47"/>
        <v>0</v>
      </c>
      <c r="L135" s="41">
        <f t="shared" si="47"/>
        <v>0</v>
      </c>
      <c r="M135" s="41">
        <f t="shared" si="47"/>
        <v>0</v>
      </c>
      <c r="N135" s="41">
        <f t="shared" si="47"/>
        <v>0</v>
      </c>
      <c r="O135" s="41">
        <f t="shared" si="47"/>
        <v>0</v>
      </c>
      <c r="P135" s="41">
        <f t="shared" si="47"/>
        <v>0</v>
      </c>
      <c r="Q135" s="41">
        <f t="shared" si="47"/>
        <v>0</v>
      </c>
      <c r="R135" s="41">
        <f t="shared" si="47"/>
        <v>0</v>
      </c>
      <c r="S135" s="41">
        <f t="shared" si="47"/>
        <v>0</v>
      </c>
      <c r="T135" s="41">
        <f t="shared" si="47"/>
        <v>0</v>
      </c>
      <c r="U135" s="41">
        <f t="shared" si="47"/>
        <v>0</v>
      </c>
      <c r="V135" s="41">
        <f t="shared" si="47"/>
        <v>0</v>
      </c>
      <c r="W135" s="41">
        <f t="shared" si="47"/>
        <v>0</v>
      </c>
      <c r="X135" s="41">
        <f t="shared" si="47"/>
        <v>0</v>
      </c>
      <c r="Y135" s="41">
        <f t="shared" si="47"/>
        <v>0</v>
      </c>
      <c r="Z135" s="41">
        <f t="shared" si="47"/>
        <v>0</v>
      </c>
      <c r="AA135" s="41">
        <f t="shared" si="47"/>
        <v>0</v>
      </c>
      <c r="AB135" s="41">
        <f t="shared" si="47"/>
        <v>0</v>
      </c>
      <c r="AC135" s="41">
        <f t="shared" si="47"/>
        <v>0</v>
      </c>
      <c r="AD135" s="41">
        <f t="shared" si="47"/>
        <v>0</v>
      </c>
      <c r="AE135" s="41">
        <f t="shared" si="47"/>
        <v>0</v>
      </c>
      <c r="AF135" s="41">
        <f t="shared" si="47"/>
        <v>0</v>
      </c>
      <c r="AG135" s="41">
        <f t="shared" si="47"/>
        <v>0</v>
      </c>
      <c r="AH135" s="41">
        <f t="shared" si="47"/>
        <v>0</v>
      </c>
      <c r="AI135" s="41">
        <f t="shared" si="47"/>
        <v>0</v>
      </c>
      <c r="AJ135" s="41">
        <f t="shared" si="47"/>
        <v>0</v>
      </c>
      <c r="AK135" s="41">
        <f t="shared" ref="AK135:BP135" si="48">SUM(AK136,AK144)</f>
        <v>0</v>
      </c>
      <c r="AL135" s="41">
        <f t="shared" si="48"/>
        <v>0</v>
      </c>
      <c r="AM135" s="41">
        <f t="shared" si="48"/>
        <v>0</v>
      </c>
      <c r="AN135" s="41">
        <f t="shared" si="48"/>
        <v>0</v>
      </c>
      <c r="AO135" s="41">
        <f t="shared" si="48"/>
        <v>0</v>
      </c>
      <c r="AP135" s="41">
        <f t="shared" si="48"/>
        <v>0</v>
      </c>
      <c r="AQ135" s="41">
        <f t="shared" si="48"/>
        <v>0</v>
      </c>
      <c r="AR135" s="41">
        <f t="shared" si="48"/>
        <v>0</v>
      </c>
      <c r="AS135" s="41">
        <f t="shared" si="48"/>
        <v>0</v>
      </c>
      <c r="AT135" s="41">
        <f t="shared" si="48"/>
        <v>0</v>
      </c>
      <c r="AU135" s="41">
        <f t="shared" si="48"/>
        <v>0</v>
      </c>
      <c r="AV135" s="41">
        <f t="shared" si="48"/>
        <v>0</v>
      </c>
      <c r="AW135" s="41">
        <f t="shared" si="48"/>
        <v>0</v>
      </c>
      <c r="AX135" s="41">
        <f t="shared" si="48"/>
        <v>0</v>
      </c>
      <c r="AY135" s="41">
        <f t="shared" si="48"/>
        <v>0</v>
      </c>
      <c r="AZ135" s="41">
        <f t="shared" si="48"/>
        <v>0</v>
      </c>
      <c r="BA135" s="41">
        <f t="shared" si="48"/>
        <v>0</v>
      </c>
      <c r="BB135" s="41">
        <f t="shared" si="48"/>
        <v>0</v>
      </c>
      <c r="BC135" s="41">
        <f t="shared" si="48"/>
        <v>0</v>
      </c>
      <c r="BD135" s="41">
        <f t="shared" si="48"/>
        <v>0</v>
      </c>
      <c r="BE135" s="41">
        <f t="shared" si="48"/>
        <v>0</v>
      </c>
      <c r="BF135" s="41">
        <f t="shared" si="48"/>
        <v>0</v>
      </c>
      <c r="BG135" s="41">
        <f t="shared" si="48"/>
        <v>0</v>
      </c>
      <c r="BH135" s="41">
        <f t="shared" si="48"/>
        <v>0</v>
      </c>
      <c r="BI135" s="41">
        <f t="shared" si="48"/>
        <v>0</v>
      </c>
      <c r="BJ135" s="41">
        <f t="shared" si="48"/>
        <v>0</v>
      </c>
      <c r="BK135" s="41">
        <f t="shared" si="48"/>
        <v>0</v>
      </c>
      <c r="BL135" s="41">
        <f t="shared" si="48"/>
        <v>0</v>
      </c>
      <c r="BM135" s="41">
        <f t="shared" si="48"/>
        <v>0</v>
      </c>
      <c r="BN135" s="41">
        <f t="shared" si="48"/>
        <v>0</v>
      </c>
      <c r="BO135" s="41">
        <f t="shared" si="48"/>
        <v>0</v>
      </c>
      <c r="BP135" s="41">
        <f t="shared" si="48"/>
        <v>0</v>
      </c>
      <c r="BQ135" s="41">
        <f t="shared" ref="BQ135:CV135" si="49">SUM(BQ136,BQ144)</f>
        <v>0</v>
      </c>
      <c r="BR135" s="41">
        <f t="shared" si="49"/>
        <v>0</v>
      </c>
      <c r="BS135" s="41">
        <f t="shared" si="49"/>
        <v>0</v>
      </c>
      <c r="BT135" s="41">
        <f t="shared" si="49"/>
        <v>0</v>
      </c>
      <c r="BU135" s="41">
        <f t="shared" si="49"/>
        <v>0</v>
      </c>
      <c r="BV135" s="41">
        <f t="shared" si="49"/>
        <v>0</v>
      </c>
      <c r="BW135" s="41">
        <f t="shared" si="49"/>
        <v>0</v>
      </c>
      <c r="BX135" s="41">
        <f t="shared" si="49"/>
        <v>0</v>
      </c>
      <c r="BY135" s="41">
        <f t="shared" si="49"/>
        <v>0</v>
      </c>
      <c r="BZ135" s="41">
        <f t="shared" si="49"/>
        <v>0</v>
      </c>
      <c r="CA135" s="41">
        <f t="shared" si="49"/>
        <v>0</v>
      </c>
      <c r="CB135" s="41">
        <f t="shared" si="49"/>
        <v>0</v>
      </c>
      <c r="CC135" s="41">
        <f t="shared" si="49"/>
        <v>0</v>
      </c>
      <c r="CD135" s="41">
        <f t="shared" si="49"/>
        <v>0</v>
      </c>
      <c r="CE135" s="41">
        <f t="shared" si="49"/>
        <v>0</v>
      </c>
      <c r="CF135" s="41">
        <f t="shared" si="49"/>
        <v>0</v>
      </c>
      <c r="CG135" s="41">
        <f t="shared" si="49"/>
        <v>0</v>
      </c>
      <c r="CH135" s="41">
        <f t="shared" si="49"/>
        <v>0</v>
      </c>
      <c r="CI135" s="41">
        <f t="shared" si="49"/>
        <v>0</v>
      </c>
      <c r="CJ135" s="41">
        <f t="shared" si="49"/>
        <v>0</v>
      </c>
      <c r="CK135" s="41">
        <f t="shared" si="49"/>
        <v>0</v>
      </c>
      <c r="CL135" s="41">
        <f t="shared" si="49"/>
        <v>0</v>
      </c>
      <c r="CM135" s="41">
        <f t="shared" si="49"/>
        <v>0</v>
      </c>
      <c r="CN135" s="41">
        <f t="shared" si="49"/>
        <v>0</v>
      </c>
      <c r="CO135" s="41">
        <f t="shared" si="49"/>
        <v>0</v>
      </c>
      <c r="CP135" s="41">
        <f t="shared" si="49"/>
        <v>0</v>
      </c>
      <c r="CQ135" s="41">
        <f t="shared" si="49"/>
        <v>0</v>
      </c>
      <c r="CR135" s="41">
        <f t="shared" si="49"/>
        <v>0</v>
      </c>
      <c r="CS135" s="41">
        <f t="shared" si="49"/>
        <v>0</v>
      </c>
      <c r="CT135" s="41">
        <f t="shared" si="49"/>
        <v>0</v>
      </c>
      <c r="CU135" s="41">
        <f t="shared" si="49"/>
        <v>174.558891561792</v>
      </c>
      <c r="CV135" s="41">
        <f t="shared" si="49"/>
        <v>0</v>
      </c>
      <c r="CW135" s="41">
        <f t="shared" ref="CW135:DF135" si="50">SUM(CW136,CW144)</f>
        <v>0</v>
      </c>
      <c r="CX135" s="41">
        <f t="shared" si="50"/>
        <v>0</v>
      </c>
      <c r="CY135" s="41">
        <f t="shared" si="50"/>
        <v>0</v>
      </c>
      <c r="CZ135" s="41">
        <f t="shared" si="50"/>
        <v>0</v>
      </c>
      <c r="DA135" s="41">
        <f t="shared" si="50"/>
        <v>0</v>
      </c>
      <c r="DB135" s="41">
        <f t="shared" si="50"/>
        <v>0</v>
      </c>
      <c r="DC135" s="41">
        <f t="shared" si="50"/>
        <v>0</v>
      </c>
      <c r="DD135" s="41">
        <f t="shared" si="50"/>
        <v>0</v>
      </c>
      <c r="DE135" s="41">
        <f t="shared" si="50"/>
        <v>0</v>
      </c>
      <c r="DF135" s="41">
        <f t="shared" si="50"/>
        <v>0</v>
      </c>
    </row>
    <row r="136" spans="1:110" ht="37.5">
      <c r="A136" s="21"/>
      <c r="B136" s="33" t="s">
        <v>269</v>
      </c>
      <c r="C136" s="34" t="s">
        <v>270</v>
      </c>
      <c r="D136" s="35" t="s">
        <v>174</v>
      </c>
      <c r="E136" s="35">
        <f t="shared" ref="E136:AJ136" si="51">SUM(E137:E143)</f>
        <v>0</v>
      </c>
      <c r="F136" s="35">
        <f t="shared" si="51"/>
        <v>0</v>
      </c>
      <c r="G136" s="35">
        <f t="shared" si="51"/>
        <v>0</v>
      </c>
      <c r="H136" s="35">
        <f t="shared" si="51"/>
        <v>0</v>
      </c>
      <c r="I136" s="35">
        <f t="shared" si="51"/>
        <v>0</v>
      </c>
      <c r="J136" s="35">
        <f t="shared" si="51"/>
        <v>0</v>
      </c>
      <c r="K136" s="35">
        <f t="shared" si="51"/>
        <v>0</v>
      </c>
      <c r="L136" s="35">
        <f t="shared" si="51"/>
        <v>0</v>
      </c>
      <c r="M136" s="35">
        <f t="shared" si="51"/>
        <v>0</v>
      </c>
      <c r="N136" s="35">
        <f t="shared" si="51"/>
        <v>0</v>
      </c>
      <c r="O136" s="35">
        <f t="shared" si="51"/>
        <v>0</v>
      </c>
      <c r="P136" s="35">
        <f t="shared" si="51"/>
        <v>0</v>
      </c>
      <c r="Q136" s="35">
        <f t="shared" si="51"/>
        <v>0</v>
      </c>
      <c r="R136" s="35">
        <f t="shared" si="51"/>
        <v>0</v>
      </c>
      <c r="S136" s="35">
        <f t="shared" si="51"/>
        <v>0</v>
      </c>
      <c r="T136" s="35">
        <f t="shared" si="51"/>
        <v>0</v>
      </c>
      <c r="U136" s="35">
        <f t="shared" si="51"/>
        <v>0</v>
      </c>
      <c r="V136" s="35">
        <f t="shared" si="51"/>
        <v>0</v>
      </c>
      <c r="W136" s="35">
        <f t="shared" si="51"/>
        <v>0</v>
      </c>
      <c r="X136" s="35">
        <f t="shared" si="51"/>
        <v>0</v>
      </c>
      <c r="Y136" s="35">
        <f t="shared" si="51"/>
        <v>0</v>
      </c>
      <c r="Z136" s="35">
        <f t="shared" si="51"/>
        <v>0</v>
      </c>
      <c r="AA136" s="35">
        <f t="shared" si="51"/>
        <v>0</v>
      </c>
      <c r="AB136" s="35">
        <f t="shared" si="51"/>
        <v>0</v>
      </c>
      <c r="AC136" s="35">
        <f t="shared" si="51"/>
        <v>0</v>
      </c>
      <c r="AD136" s="35">
        <f t="shared" si="51"/>
        <v>0</v>
      </c>
      <c r="AE136" s="35">
        <f t="shared" si="51"/>
        <v>0</v>
      </c>
      <c r="AF136" s="35">
        <f t="shared" si="51"/>
        <v>0</v>
      </c>
      <c r="AG136" s="35">
        <f t="shared" si="51"/>
        <v>0</v>
      </c>
      <c r="AH136" s="35">
        <f t="shared" si="51"/>
        <v>0</v>
      </c>
      <c r="AI136" s="35">
        <f t="shared" si="51"/>
        <v>0</v>
      </c>
      <c r="AJ136" s="35">
        <f t="shared" si="51"/>
        <v>0</v>
      </c>
      <c r="AK136" s="35">
        <f t="shared" ref="AK136:BP136" si="52">SUM(AK137:AK143)</f>
        <v>0</v>
      </c>
      <c r="AL136" s="35">
        <f t="shared" si="52"/>
        <v>0</v>
      </c>
      <c r="AM136" s="35">
        <f t="shared" si="52"/>
        <v>0</v>
      </c>
      <c r="AN136" s="35">
        <f t="shared" si="52"/>
        <v>0</v>
      </c>
      <c r="AO136" s="35">
        <f t="shared" si="52"/>
        <v>0</v>
      </c>
      <c r="AP136" s="35">
        <f t="shared" si="52"/>
        <v>0</v>
      </c>
      <c r="AQ136" s="35">
        <f t="shared" si="52"/>
        <v>0</v>
      </c>
      <c r="AR136" s="35">
        <f t="shared" si="52"/>
        <v>0</v>
      </c>
      <c r="AS136" s="35">
        <f t="shared" si="52"/>
        <v>0</v>
      </c>
      <c r="AT136" s="35">
        <f t="shared" si="52"/>
        <v>0</v>
      </c>
      <c r="AU136" s="35">
        <f t="shared" si="52"/>
        <v>0</v>
      </c>
      <c r="AV136" s="35">
        <f t="shared" si="52"/>
        <v>0</v>
      </c>
      <c r="AW136" s="35">
        <f t="shared" si="52"/>
        <v>0</v>
      </c>
      <c r="AX136" s="35">
        <f t="shared" si="52"/>
        <v>0</v>
      </c>
      <c r="AY136" s="35">
        <f t="shared" si="52"/>
        <v>0</v>
      </c>
      <c r="AZ136" s="35">
        <f t="shared" si="52"/>
        <v>0</v>
      </c>
      <c r="BA136" s="35">
        <f t="shared" si="52"/>
        <v>0</v>
      </c>
      <c r="BB136" s="35">
        <f t="shared" si="52"/>
        <v>0</v>
      </c>
      <c r="BC136" s="35">
        <f t="shared" si="52"/>
        <v>0</v>
      </c>
      <c r="BD136" s="35">
        <f t="shared" si="52"/>
        <v>0</v>
      </c>
      <c r="BE136" s="35">
        <f t="shared" si="52"/>
        <v>0</v>
      </c>
      <c r="BF136" s="35">
        <f t="shared" si="52"/>
        <v>0</v>
      </c>
      <c r="BG136" s="35">
        <f t="shared" si="52"/>
        <v>0</v>
      </c>
      <c r="BH136" s="35">
        <f t="shared" si="52"/>
        <v>0</v>
      </c>
      <c r="BI136" s="35">
        <f t="shared" si="52"/>
        <v>0</v>
      </c>
      <c r="BJ136" s="35">
        <f t="shared" si="52"/>
        <v>0</v>
      </c>
      <c r="BK136" s="35">
        <f t="shared" si="52"/>
        <v>0</v>
      </c>
      <c r="BL136" s="35">
        <f t="shared" si="52"/>
        <v>0</v>
      </c>
      <c r="BM136" s="35">
        <f t="shared" si="52"/>
        <v>0</v>
      </c>
      <c r="BN136" s="35">
        <f t="shared" si="52"/>
        <v>0</v>
      </c>
      <c r="BO136" s="35">
        <f t="shared" si="52"/>
        <v>0</v>
      </c>
      <c r="BP136" s="35">
        <f t="shared" si="52"/>
        <v>0</v>
      </c>
      <c r="BQ136" s="35">
        <f t="shared" ref="BQ136:CV136" si="53">SUM(BQ137:BQ143)</f>
        <v>0</v>
      </c>
      <c r="BR136" s="35">
        <f t="shared" si="53"/>
        <v>0</v>
      </c>
      <c r="BS136" s="35">
        <f t="shared" si="53"/>
        <v>0</v>
      </c>
      <c r="BT136" s="35">
        <f t="shared" si="53"/>
        <v>0</v>
      </c>
      <c r="BU136" s="35">
        <f t="shared" si="53"/>
        <v>0</v>
      </c>
      <c r="BV136" s="35">
        <f t="shared" si="53"/>
        <v>0</v>
      </c>
      <c r="BW136" s="35">
        <f t="shared" si="53"/>
        <v>0</v>
      </c>
      <c r="BX136" s="35">
        <f t="shared" si="53"/>
        <v>0</v>
      </c>
      <c r="BY136" s="35">
        <f t="shared" si="53"/>
        <v>0</v>
      </c>
      <c r="BZ136" s="35">
        <f t="shared" si="53"/>
        <v>0</v>
      </c>
      <c r="CA136" s="35">
        <f t="shared" si="53"/>
        <v>0</v>
      </c>
      <c r="CB136" s="35">
        <f t="shared" si="53"/>
        <v>0</v>
      </c>
      <c r="CC136" s="35">
        <f t="shared" si="53"/>
        <v>0</v>
      </c>
      <c r="CD136" s="35">
        <f t="shared" si="53"/>
        <v>0</v>
      </c>
      <c r="CE136" s="35">
        <f t="shared" si="53"/>
        <v>0</v>
      </c>
      <c r="CF136" s="35">
        <f t="shared" si="53"/>
        <v>0</v>
      </c>
      <c r="CG136" s="35">
        <f t="shared" si="53"/>
        <v>0</v>
      </c>
      <c r="CH136" s="35">
        <f t="shared" si="53"/>
        <v>0</v>
      </c>
      <c r="CI136" s="35">
        <f t="shared" si="53"/>
        <v>0</v>
      </c>
      <c r="CJ136" s="35">
        <f t="shared" si="53"/>
        <v>0</v>
      </c>
      <c r="CK136" s="35">
        <f t="shared" si="53"/>
        <v>0</v>
      </c>
      <c r="CL136" s="35">
        <f t="shared" si="53"/>
        <v>0</v>
      </c>
      <c r="CM136" s="35">
        <f t="shared" si="53"/>
        <v>0</v>
      </c>
      <c r="CN136" s="35">
        <f t="shared" si="53"/>
        <v>0</v>
      </c>
      <c r="CO136" s="35">
        <f t="shared" si="53"/>
        <v>0</v>
      </c>
      <c r="CP136" s="35">
        <f t="shared" si="53"/>
        <v>0</v>
      </c>
      <c r="CQ136" s="35">
        <f t="shared" si="53"/>
        <v>0</v>
      </c>
      <c r="CR136" s="35">
        <f t="shared" si="53"/>
        <v>0</v>
      </c>
      <c r="CS136" s="35">
        <f t="shared" si="53"/>
        <v>0</v>
      </c>
      <c r="CT136" s="35">
        <f t="shared" si="53"/>
        <v>0</v>
      </c>
      <c r="CU136" s="59">
        <f t="shared" si="53"/>
        <v>174.558891561792</v>
      </c>
      <c r="CV136" s="35">
        <f t="shared" si="53"/>
        <v>0</v>
      </c>
      <c r="CW136" s="35">
        <f t="shared" ref="CW136:DF136" si="54">SUM(CW137:CW143)</f>
        <v>0</v>
      </c>
      <c r="CX136" s="35">
        <f t="shared" si="54"/>
        <v>0</v>
      </c>
      <c r="CY136" s="35">
        <f t="shared" si="54"/>
        <v>0</v>
      </c>
      <c r="CZ136" s="35">
        <f t="shared" si="54"/>
        <v>0</v>
      </c>
      <c r="DA136" s="35">
        <f t="shared" si="54"/>
        <v>0</v>
      </c>
      <c r="DB136" s="35">
        <f t="shared" si="54"/>
        <v>0</v>
      </c>
      <c r="DC136" s="35">
        <f t="shared" si="54"/>
        <v>0</v>
      </c>
      <c r="DD136" s="35">
        <f t="shared" si="54"/>
        <v>0</v>
      </c>
      <c r="DE136" s="35">
        <f t="shared" si="54"/>
        <v>0</v>
      </c>
      <c r="DF136" s="35">
        <f t="shared" si="54"/>
        <v>0</v>
      </c>
    </row>
    <row r="137" spans="1:110" ht="75">
      <c r="A137" s="28" t="s">
        <v>177</v>
      </c>
      <c r="B137" s="33" t="s">
        <v>269</v>
      </c>
      <c r="C137" s="34" t="s">
        <v>271</v>
      </c>
      <c r="D137" s="47" t="s">
        <v>272</v>
      </c>
      <c r="E137" s="35">
        <v>0</v>
      </c>
      <c r="F137" s="35">
        <v>0</v>
      </c>
      <c r="G137" s="35">
        <v>0</v>
      </c>
      <c r="H137" s="35">
        <v>0</v>
      </c>
      <c r="I137" s="35">
        <v>0</v>
      </c>
      <c r="J137" s="35">
        <v>0</v>
      </c>
      <c r="K137" s="35">
        <v>0</v>
      </c>
      <c r="L137" s="35">
        <v>0</v>
      </c>
      <c r="M137" s="35">
        <v>0</v>
      </c>
      <c r="N137" s="35">
        <v>0</v>
      </c>
      <c r="O137" s="35">
        <v>0</v>
      </c>
      <c r="P137" s="35">
        <v>0</v>
      </c>
      <c r="Q137" s="35">
        <v>0</v>
      </c>
      <c r="R137" s="35">
        <v>0</v>
      </c>
      <c r="S137" s="35">
        <v>0</v>
      </c>
      <c r="T137" s="35">
        <v>0</v>
      </c>
      <c r="U137" s="35">
        <v>0</v>
      </c>
      <c r="V137" s="35">
        <v>0</v>
      </c>
      <c r="W137" s="35">
        <v>0</v>
      </c>
      <c r="X137" s="35">
        <v>0</v>
      </c>
      <c r="Y137" s="35">
        <v>0</v>
      </c>
      <c r="Z137" s="35">
        <v>0</v>
      </c>
      <c r="AA137" s="35">
        <v>0</v>
      </c>
      <c r="AB137" s="35">
        <v>0</v>
      </c>
      <c r="AC137" s="35">
        <v>0</v>
      </c>
      <c r="AD137" s="35">
        <v>0</v>
      </c>
      <c r="AE137" s="35">
        <v>0</v>
      </c>
      <c r="AF137" s="35">
        <v>0</v>
      </c>
      <c r="AG137" s="35">
        <v>0</v>
      </c>
      <c r="AH137" s="35">
        <v>0</v>
      </c>
      <c r="AI137" s="35">
        <v>0</v>
      </c>
      <c r="AJ137" s="35">
        <v>0</v>
      </c>
      <c r="AK137" s="35" t="s">
        <v>193</v>
      </c>
      <c r="AL137" s="35" t="s">
        <v>193</v>
      </c>
      <c r="AM137" s="35" t="s">
        <v>193</v>
      </c>
      <c r="AN137" s="35" t="s">
        <v>193</v>
      </c>
      <c r="AO137" s="35" t="s">
        <v>193</v>
      </c>
      <c r="AP137" s="35" t="s">
        <v>193</v>
      </c>
      <c r="AQ137" s="35" t="s">
        <v>193</v>
      </c>
      <c r="AR137" s="35" t="s">
        <v>193</v>
      </c>
      <c r="AS137" s="35">
        <v>0</v>
      </c>
      <c r="AT137" s="35">
        <v>0</v>
      </c>
      <c r="AU137" s="35">
        <v>0</v>
      </c>
      <c r="AV137" s="35">
        <v>0</v>
      </c>
      <c r="AW137" s="35">
        <v>0</v>
      </c>
      <c r="AX137" s="35">
        <v>0</v>
      </c>
      <c r="AY137" s="35">
        <v>0</v>
      </c>
      <c r="AZ137" s="35">
        <v>0</v>
      </c>
      <c r="BA137" s="35">
        <v>0</v>
      </c>
      <c r="BB137" s="35">
        <v>0</v>
      </c>
      <c r="BC137" s="35">
        <v>0</v>
      </c>
      <c r="BD137" s="35">
        <v>0</v>
      </c>
      <c r="BE137" s="35">
        <v>0</v>
      </c>
      <c r="BF137" s="35">
        <v>0</v>
      </c>
      <c r="BG137" s="35">
        <v>0</v>
      </c>
      <c r="BH137" s="35">
        <v>0</v>
      </c>
      <c r="BI137" s="35">
        <v>0</v>
      </c>
      <c r="BJ137" s="35">
        <v>0</v>
      </c>
      <c r="BK137" s="35">
        <v>0</v>
      </c>
      <c r="BL137" s="35">
        <v>0</v>
      </c>
      <c r="BM137" s="35">
        <v>0</v>
      </c>
      <c r="BN137" s="35">
        <v>0</v>
      </c>
      <c r="BO137" s="35">
        <v>0</v>
      </c>
      <c r="BP137" s="35">
        <v>0</v>
      </c>
      <c r="BQ137" s="35">
        <v>0</v>
      </c>
      <c r="BR137" s="35">
        <v>0</v>
      </c>
      <c r="BS137" s="35">
        <v>0</v>
      </c>
      <c r="BT137" s="35">
        <v>0</v>
      </c>
      <c r="BU137" s="35">
        <v>0</v>
      </c>
      <c r="BV137" s="35">
        <v>0</v>
      </c>
      <c r="BW137" s="35">
        <v>0</v>
      </c>
      <c r="BX137" s="35">
        <v>0</v>
      </c>
      <c r="BY137" s="35">
        <v>0</v>
      </c>
      <c r="BZ137" s="35">
        <v>0</v>
      </c>
      <c r="CA137" s="35">
        <v>0</v>
      </c>
      <c r="CB137" s="35">
        <v>0</v>
      </c>
      <c r="CC137" s="35">
        <v>0</v>
      </c>
      <c r="CD137" s="35">
        <v>0</v>
      </c>
      <c r="CE137" s="35">
        <v>0</v>
      </c>
      <c r="CF137" s="35">
        <v>0</v>
      </c>
      <c r="CG137" s="35">
        <v>0</v>
      </c>
      <c r="CH137" s="35">
        <v>0</v>
      </c>
      <c r="CI137" s="35">
        <v>0</v>
      </c>
      <c r="CJ137" s="35">
        <v>0</v>
      </c>
      <c r="CK137" s="35">
        <v>0</v>
      </c>
      <c r="CL137" s="35">
        <v>0</v>
      </c>
      <c r="CM137" s="35">
        <v>0</v>
      </c>
      <c r="CN137" s="35">
        <v>0</v>
      </c>
      <c r="CO137" s="35" t="s">
        <v>193</v>
      </c>
      <c r="CP137" s="35" t="s">
        <v>193</v>
      </c>
      <c r="CQ137" s="35" t="s">
        <v>193</v>
      </c>
      <c r="CR137" s="35" t="s">
        <v>193</v>
      </c>
      <c r="CS137" s="35" t="s">
        <v>193</v>
      </c>
      <c r="CT137" s="35" t="s">
        <v>193</v>
      </c>
      <c r="CU137" s="52">
        <f>'1'!BE74</f>
        <v>85.106994491798403</v>
      </c>
      <c r="CV137" s="35">
        <v>0</v>
      </c>
      <c r="CW137" s="35">
        <v>0</v>
      </c>
      <c r="CX137" s="35">
        <v>0</v>
      </c>
      <c r="CY137" s="35">
        <v>0</v>
      </c>
      <c r="CZ137" s="35">
        <v>0</v>
      </c>
      <c r="DA137" s="35">
        <v>0</v>
      </c>
      <c r="DB137" s="35">
        <v>0</v>
      </c>
      <c r="DC137" s="35">
        <v>0</v>
      </c>
      <c r="DD137" s="35">
        <v>0</v>
      </c>
      <c r="DE137" s="35">
        <v>0</v>
      </c>
      <c r="DF137" s="35">
        <v>0</v>
      </c>
    </row>
    <row r="138" spans="1:110" ht="75">
      <c r="A138" s="28" t="s">
        <v>177</v>
      </c>
      <c r="B138" s="33" t="s">
        <v>269</v>
      </c>
      <c r="C138" s="34" t="s">
        <v>273</v>
      </c>
      <c r="D138" s="47" t="s">
        <v>274</v>
      </c>
      <c r="E138" s="35">
        <v>0</v>
      </c>
      <c r="F138" s="35">
        <v>0</v>
      </c>
      <c r="G138" s="35">
        <v>0</v>
      </c>
      <c r="H138" s="35">
        <v>0</v>
      </c>
      <c r="I138" s="35">
        <v>0</v>
      </c>
      <c r="J138" s="35">
        <v>0</v>
      </c>
      <c r="K138" s="35">
        <v>0</v>
      </c>
      <c r="L138" s="35">
        <v>0</v>
      </c>
      <c r="M138" s="35">
        <v>0</v>
      </c>
      <c r="N138" s="35">
        <v>0</v>
      </c>
      <c r="O138" s="35">
        <v>0</v>
      </c>
      <c r="P138" s="35">
        <v>0</v>
      </c>
      <c r="Q138" s="35">
        <v>0</v>
      </c>
      <c r="R138" s="35">
        <v>0</v>
      </c>
      <c r="S138" s="35">
        <v>0</v>
      </c>
      <c r="T138" s="35">
        <v>0</v>
      </c>
      <c r="U138" s="35">
        <v>0</v>
      </c>
      <c r="V138" s="35">
        <v>0</v>
      </c>
      <c r="W138" s="35">
        <v>0</v>
      </c>
      <c r="X138" s="35">
        <v>0</v>
      </c>
      <c r="Y138" s="35">
        <v>0</v>
      </c>
      <c r="Z138" s="35">
        <v>0</v>
      </c>
      <c r="AA138" s="35">
        <v>0</v>
      </c>
      <c r="AB138" s="35">
        <v>0</v>
      </c>
      <c r="AC138" s="35">
        <v>0</v>
      </c>
      <c r="AD138" s="35">
        <v>0</v>
      </c>
      <c r="AE138" s="35">
        <v>0</v>
      </c>
      <c r="AF138" s="35">
        <v>0</v>
      </c>
      <c r="AG138" s="35">
        <v>0</v>
      </c>
      <c r="AH138" s="35">
        <v>0</v>
      </c>
      <c r="AI138" s="35">
        <v>0</v>
      </c>
      <c r="AJ138" s="35">
        <v>0</v>
      </c>
      <c r="AK138" s="35" t="s">
        <v>193</v>
      </c>
      <c r="AL138" s="35" t="s">
        <v>193</v>
      </c>
      <c r="AM138" s="35" t="s">
        <v>193</v>
      </c>
      <c r="AN138" s="35" t="s">
        <v>193</v>
      </c>
      <c r="AO138" s="35" t="s">
        <v>193</v>
      </c>
      <c r="AP138" s="35" t="s">
        <v>193</v>
      </c>
      <c r="AQ138" s="35" t="s">
        <v>193</v>
      </c>
      <c r="AR138" s="35" t="s">
        <v>193</v>
      </c>
      <c r="AS138" s="35">
        <v>0</v>
      </c>
      <c r="AT138" s="35">
        <v>0</v>
      </c>
      <c r="AU138" s="35">
        <v>0</v>
      </c>
      <c r="AV138" s="35">
        <v>0</v>
      </c>
      <c r="AW138" s="35">
        <v>0</v>
      </c>
      <c r="AX138" s="35">
        <v>0</v>
      </c>
      <c r="AY138" s="35">
        <v>0</v>
      </c>
      <c r="AZ138" s="35">
        <v>0</v>
      </c>
      <c r="BA138" s="35">
        <v>0</v>
      </c>
      <c r="BB138" s="35">
        <v>0</v>
      </c>
      <c r="BC138" s="35">
        <v>0</v>
      </c>
      <c r="BD138" s="35">
        <v>0</v>
      </c>
      <c r="BE138" s="35">
        <v>0</v>
      </c>
      <c r="BF138" s="35">
        <v>0</v>
      </c>
      <c r="BG138" s="35">
        <v>0</v>
      </c>
      <c r="BH138" s="35">
        <v>0</v>
      </c>
      <c r="BI138" s="35">
        <v>0</v>
      </c>
      <c r="BJ138" s="35">
        <v>0</v>
      </c>
      <c r="BK138" s="35">
        <v>0</v>
      </c>
      <c r="BL138" s="35">
        <v>0</v>
      </c>
      <c r="BM138" s="35">
        <v>0</v>
      </c>
      <c r="BN138" s="35">
        <v>0</v>
      </c>
      <c r="BO138" s="35">
        <v>0</v>
      </c>
      <c r="BP138" s="35">
        <v>0</v>
      </c>
      <c r="BQ138" s="35">
        <v>0</v>
      </c>
      <c r="BR138" s="35">
        <v>0</v>
      </c>
      <c r="BS138" s="35">
        <v>0</v>
      </c>
      <c r="BT138" s="35">
        <v>0</v>
      </c>
      <c r="BU138" s="35">
        <v>0</v>
      </c>
      <c r="BV138" s="35">
        <v>0</v>
      </c>
      <c r="BW138" s="35">
        <v>0</v>
      </c>
      <c r="BX138" s="35">
        <v>0</v>
      </c>
      <c r="BY138" s="35">
        <v>0</v>
      </c>
      <c r="BZ138" s="35">
        <v>0</v>
      </c>
      <c r="CA138" s="35">
        <v>0</v>
      </c>
      <c r="CB138" s="35">
        <v>0</v>
      </c>
      <c r="CC138" s="35">
        <v>0</v>
      </c>
      <c r="CD138" s="35">
        <v>0</v>
      </c>
      <c r="CE138" s="35">
        <v>0</v>
      </c>
      <c r="CF138" s="35">
        <v>0</v>
      </c>
      <c r="CG138" s="35">
        <v>0</v>
      </c>
      <c r="CH138" s="35">
        <v>0</v>
      </c>
      <c r="CI138" s="35">
        <v>0</v>
      </c>
      <c r="CJ138" s="35">
        <v>0</v>
      </c>
      <c r="CK138" s="35">
        <v>0</v>
      </c>
      <c r="CL138" s="35">
        <v>0</v>
      </c>
      <c r="CM138" s="35">
        <v>0</v>
      </c>
      <c r="CN138" s="35">
        <v>0</v>
      </c>
      <c r="CO138" s="35" t="s">
        <v>193</v>
      </c>
      <c r="CP138" s="35" t="s">
        <v>193</v>
      </c>
      <c r="CQ138" s="35" t="s">
        <v>193</v>
      </c>
      <c r="CR138" s="35" t="s">
        <v>193</v>
      </c>
      <c r="CS138" s="35" t="s">
        <v>193</v>
      </c>
      <c r="CT138" s="35" t="s">
        <v>193</v>
      </c>
      <c r="CU138" s="52">
        <f>'1'!BE75</f>
        <v>0</v>
      </c>
      <c r="CV138" s="35">
        <v>0</v>
      </c>
      <c r="CW138" s="35">
        <v>0</v>
      </c>
      <c r="CX138" s="35">
        <v>0</v>
      </c>
      <c r="CY138" s="35">
        <v>0</v>
      </c>
      <c r="CZ138" s="35">
        <v>0</v>
      </c>
      <c r="DA138" s="35">
        <v>0</v>
      </c>
      <c r="DB138" s="35">
        <v>0</v>
      </c>
      <c r="DC138" s="35">
        <v>0</v>
      </c>
      <c r="DD138" s="35">
        <v>0</v>
      </c>
      <c r="DE138" s="35">
        <v>0</v>
      </c>
      <c r="DF138" s="35">
        <v>0</v>
      </c>
    </row>
    <row r="139" spans="1:110" ht="75">
      <c r="A139" s="28" t="s">
        <v>177</v>
      </c>
      <c r="B139" s="33" t="s">
        <v>269</v>
      </c>
      <c r="C139" s="34" t="s">
        <v>275</v>
      </c>
      <c r="D139" s="47" t="s">
        <v>276</v>
      </c>
      <c r="E139" s="35">
        <v>0</v>
      </c>
      <c r="F139" s="35">
        <v>0</v>
      </c>
      <c r="G139" s="35">
        <v>0</v>
      </c>
      <c r="H139" s="35">
        <v>0</v>
      </c>
      <c r="I139" s="35">
        <v>0</v>
      </c>
      <c r="J139" s="35">
        <v>0</v>
      </c>
      <c r="K139" s="35">
        <v>0</v>
      </c>
      <c r="L139" s="35">
        <v>0</v>
      </c>
      <c r="M139" s="35">
        <v>0</v>
      </c>
      <c r="N139" s="35">
        <v>0</v>
      </c>
      <c r="O139" s="35">
        <v>0</v>
      </c>
      <c r="P139" s="35">
        <v>0</v>
      </c>
      <c r="Q139" s="35">
        <v>0</v>
      </c>
      <c r="R139" s="35">
        <v>0</v>
      </c>
      <c r="S139" s="35">
        <v>0</v>
      </c>
      <c r="T139" s="35">
        <v>0</v>
      </c>
      <c r="U139" s="35">
        <v>0</v>
      </c>
      <c r="V139" s="35">
        <v>0</v>
      </c>
      <c r="W139" s="35">
        <v>0</v>
      </c>
      <c r="X139" s="35">
        <v>0</v>
      </c>
      <c r="Y139" s="35">
        <v>0</v>
      </c>
      <c r="Z139" s="35">
        <v>0</v>
      </c>
      <c r="AA139" s="35">
        <v>0</v>
      </c>
      <c r="AB139" s="35">
        <v>0</v>
      </c>
      <c r="AC139" s="35">
        <v>0</v>
      </c>
      <c r="AD139" s="35">
        <v>0</v>
      </c>
      <c r="AE139" s="35">
        <v>0</v>
      </c>
      <c r="AF139" s="35">
        <v>0</v>
      </c>
      <c r="AG139" s="35">
        <v>0</v>
      </c>
      <c r="AH139" s="35">
        <v>0</v>
      </c>
      <c r="AI139" s="35">
        <v>0</v>
      </c>
      <c r="AJ139" s="35">
        <v>0</v>
      </c>
      <c r="AK139" s="35" t="s">
        <v>193</v>
      </c>
      <c r="AL139" s="35" t="s">
        <v>193</v>
      </c>
      <c r="AM139" s="35" t="s">
        <v>193</v>
      </c>
      <c r="AN139" s="35" t="s">
        <v>193</v>
      </c>
      <c r="AO139" s="35" t="s">
        <v>193</v>
      </c>
      <c r="AP139" s="35" t="s">
        <v>193</v>
      </c>
      <c r="AQ139" s="35" t="s">
        <v>193</v>
      </c>
      <c r="AR139" s="35" t="s">
        <v>193</v>
      </c>
      <c r="AS139" s="35">
        <v>0</v>
      </c>
      <c r="AT139" s="35">
        <v>0</v>
      </c>
      <c r="AU139" s="35">
        <v>0</v>
      </c>
      <c r="AV139" s="35">
        <v>0</v>
      </c>
      <c r="AW139" s="35">
        <v>0</v>
      </c>
      <c r="AX139" s="35">
        <v>0</v>
      </c>
      <c r="AY139" s="35">
        <v>0</v>
      </c>
      <c r="AZ139" s="35">
        <v>0</v>
      </c>
      <c r="BA139" s="35">
        <v>0</v>
      </c>
      <c r="BB139" s="35">
        <v>0</v>
      </c>
      <c r="BC139" s="35">
        <v>0</v>
      </c>
      <c r="BD139" s="35">
        <v>0</v>
      </c>
      <c r="BE139" s="35">
        <v>0</v>
      </c>
      <c r="BF139" s="35">
        <v>0</v>
      </c>
      <c r="BG139" s="35">
        <v>0</v>
      </c>
      <c r="BH139" s="35">
        <v>0</v>
      </c>
      <c r="BI139" s="35">
        <v>0</v>
      </c>
      <c r="BJ139" s="35">
        <v>0</v>
      </c>
      <c r="BK139" s="35">
        <v>0</v>
      </c>
      <c r="BL139" s="35">
        <v>0</v>
      </c>
      <c r="BM139" s="35">
        <v>0</v>
      </c>
      <c r="BN139" s="35">
        <v>0</v>
      </c>
      <c r="BO139" s="35">
        <v>0</v>
      </c>
      <c r="BP139" s="35">
        <v>0</v>
      </c>
      <c r="BQ139" s="35">
        <v>0</v>
      </c>
      <c r="BR139" s="35">
        <v>0</v>
      </c>
      <c r="BS139" s="35">
        <v>0</v>
      </c>
      <c r="BT139" s="35">
        <v>0</v>
      </c>
      <c r="BU139" s="35">
        <v>0</v>
      </c>
      <c r="BV139" s="35">
        <v>0</v>
      </c>
      <c r="BW139" s="35">
        <v>0</v>
      </c>
      <c r="BX139" s="35">
        <v>0</v>
      </c>
      <c r="BY139" s="35">
        <v>0</v>
      </c>
      <c r="BZ139" s="35">
        <v>0</v>
      </c>
      <c r="CA139" s="35">
        <v>0</v>
      </c>
      <c r="CB139" s="35">
        <v>0</v>
      </c>
      <c r="CC139" s="35">
        <v>0</v>
      </c>
      <c r="CD139" s="35">
        <v>0</v>
      </c>
      <c r="CE139" s="35">
        <v>0</v>
      </c>
      <c r="CF139" s="35">
        <v>0</v>
      </c>
      <c r="CG139" s="35">
        <v>0</v>
      </c>
      <c r="CH139" s="35">
        <v>0</v>
      </c>
      <c r="CI139" s="35">
        <v>0</v>
      </c>
      <c r="CJ139" s="35">
        <v>0</v>
      </c>
      <c r="CK139" s="35">
        <v>0</v>
      </c>
      <c r="CL139" s="35">
        <v>0</v>
      </c>
      <c r="CM139" s="35">
        <v>0</v>
      </c>
      <c r="CN139" s="35">
        <v>0</v>
      </c>
      <c r="CO139" s="35" t="s">
        <v>193</v>
      </c>
      <c r="CP139" s="35" t="s">
        <v>193</v>
      </c>
      <c r="CQ139" s="35" t="s">
        <v>193</v>
      </c>
      <c r="CR139" s="35" t="s">
        <v>193</v>
      </c>
      <c r="CS139" s="35" t="s">
        <v>193</v>
      </c>
      <c r="CT139" s="35" t="s">
        <v>193</v>
      </c>
      <c r="CU139" s="52">
        <f>'1'!BE76</f>
        <v>0</v>
      </c>
      <c r="CV139" s="35">
        <v>0</v>
      </c>
      <c r="CW139" s="35">
        <v>0</v>
      </c>
      <c r="CX139" s="35">
        <v>0</v>
      </c>
      <c r="CY139" s="35">
        <v>0</v>
      </c>
      <c r="CZ139" s="35">
        <v>0</v>
      </c>
      <c r="DA139" s="35">
        <v>0</v>
      </c>
      <c r="DB139" s="35">
        <v>0</v>
      </c>
      <c r="DC139" s="35">
        <v>0</v>
      </c>
      <c r="DD139" s="35">
        <v>0</v>
      </c>
      <c r="DE139" s="35">
        <v>0</v>
      </c>
      <c r="DF139" s="35">
        <v>0</v>
      </c>
    </row>
    <row r="140" spans="1:110" ht="75">
      <c r="A140" s="28" t="s">
        <v>177</v>
      </c>
      <c r="B140" s="33" t="s">
        <v>269</v>
      </c>
      <c r="C140" s="34" t="s">
        <v>277</v>
      </c>
      <c r="D140" s="47" t="s">
        <v>278</v>
      </c>
      <c r="E140" s="35">
        <v>0</v>
      </c>
      <c r="F140" s="35">
        <v>0</v>
      </c>
      <c r="G140" s="35">
        <v>0</v>
      </c>
      <c r="H140" s="35">
        <v>0</v>
      </c>
      <c r="I140" s="35">
        <v>0</v>
      </c>
      <c r="J140" s="35">
        <v>0</v>
      </c>
      <c r="K140" s="35">
        <v>0</v>
      </c>
      <c r="L140" s="35">
        <v>0</v>
      </c>
      <c r="M140" s="35">
        <v>0</v>
      </c>
      <c r="N140" s="35">
        <v>0</v>
      </c>
      <c r="O140" s="35">
        <v>0</v>
      </c>
      <c r="P140" s="35">
        <v>0</v>
      </c>
      <c r="Q140" s="35">
        <v>0</v>
      </c>
      <c r="R140" s="35">
        <v>0</v>
      </c>
      <c r="S140" s="35">
        <v>0</v>
      </c>
      <c r="T140" s="35">
        <v>0</v>
      </c>
      <c r="U140" s="35">
        <v>0</v>
      </c>
      <c r="V140" s="35">
        <v>0</v>
      </c>
      <c r="W140" s="35">
        <v>0</v>
      </c>
      <c r="X140" s="35">
        <v>0</v>
      </c>
      <c r="Y140" s="35">
        <v>0</v>
      </c>
      <c r="Z140" s="35">
        <v>0</v>
      </c>
      <c r="AA140" s="35">
        <v>0</v>
      </c>
      <c r="AB140" s="35">
        <v>0</v>
      </c>
      <c r="AC140" s="35">
        <v>0</v>
      </c>
      <c r="AD140" s="35">
        <v>0</v>
      </c>
      <c r="AE140" s="35">
        <v>0</v>
      </c>
      <c r="AF140" s="35">
        <v>0</v>
      </c>
      <c r="AG140" s="35">
        <v>0</v>
      </c>
      <c r="AH140" s="35">
        <v>0</v>
      </c>
      <c r="AI140" s="35">
        <v>0</v>
      </c>
      <c r="AJ140" s="35">
        <v>0</v>
      </c>
      <c r="AK140" s="35" t="s">
        <v>193</v>
      </c>
      <c r="AL140" s="35" t="s">
        <v>193</v>
      </c>
      <c r="AM140" s="35" t="s">
        <v>193</v>
      </c>
      <c r="AN140" s="35" t="s">
        <v>193</v>
      </c>
      <c r="AO140" s="35" t="s">
        <v>193</v>
      </c>
      <c r="AP140" s="35" t="s">
        <v>193</v>
      </c>
      <c r="AQ140" s="35" t="s">
        <v>193</v>
      </c>
      <c r="AR140" s="35" t="s">
        <v>193</v>
      </c>
      <c r="AS140" s="35">
        <v>0</v>
      </c>
      <c r="AT140" s="35">
        <v>0</v>
      </c>
      <c r="AU140" s="35">
        <v>0</v>
      </c>
      <c r="AV140" s="35">
        <v>0</v>
      </c>
      <c r="AW140" s="35">
        <v>0</v>
      </c>
      <c r="AX140" s="35">
        <v>0</v>
      </c>
      <c r="AY140" s="35">
        <v>0</v>
      </c>
      <c r="AZ140" s="35">
        <v>0</v>
      </c>
      <c r="BA140" s="35">
        <v>0</v>
      </c>
      <c r="BB140" s="35">
        <v>0</v>
      </c>
      <c r="BC140" s="35">
        <v>0</v>
      </c>
      <c r="BD140" s="35">
        <v>0</v>
      </c>
      <c r="BE140" s="35">
        <v>0</v>
      </c>
      <c r="BF140" s="35">
        <v>0</v>
      </c>
      <c r="BG140" s="35">
        <v>0</v>
      </c>
      <c r="BH140" s="35">
        <v>0</v>
      </c>
      <c r="BI140" s="35">
        <v>0</v>
      </c>
      <c r="BJ140" s="35">
        <v>0</v>
      </c>
      <c r="BK140" s="35">
        <v>0</v>
      </c>
      <c r="BL140" s="35">
        <v>0</v>
      </c>
      <c r="BM140" s="35">
        <v>0</v>
      </c>
      <c r="BN140" s="35">
        <v>0</v>
      </c>
      <c r="BO140" s="35">
        <v>0</v>
      </c>
      <c r="BP140" s="35">
        <v>0</v>
      </c>
      <c r="BQ140" s="35">
        <v>0</v>
      </c>
      <c r="BR140" s="35">
        <v>0</v>
      </c>
      <c r="BS140" s="35">
        <v>0</v>
      </c>
      <c r="BT140" s="35">
        <v>0</v>
      </c>
      <c r="BU140" s="35">
        <v>0</v>
      </c>
      <c r="BV140" s="35">
        <v>0</v>
      </c>
      <c r="BW140" s="35">
        <v>0</v>
      </c>
      <c r="BX140" s="35">
        <v>0</v>
      </c>
      <c r="BY140" s="35">
        <v>0</v>
      </c>
      <c r="BZ140" s="35">
        <v>0</v>
      </c>
      <c r="CA140" s="35">
        <v>0</v>
      </c>
      <c r="CB140" s="35">
        <v>0</v>
      </c>
      <c r="CC140" s="35">
        <v>0</v>
      </c>
      <c r="CD140" s="35">
        <v>0</v>
      </c>
      <c r="CE140" s="35">
        <v>0</v>
      </c>
      <c r="CF140" s="35">
        <v>0</v>
      </c>
      <c r="CG140" s="35">
        <v>0</v>
      </c>
      <c r="CH140" s="35">
        <v>0</v>
      </c>
      <c r="CI140" s="35">
        <v>0</v>
      </c>
      <c r="CJ140" s="35">
        <v>0</v>
      </c>
      <c r="CK140" s="35">
        <v>0</v>
      </c>
      <c r="CL140" s="35">
        <v>0</v>
      </c>
      <c r="CM140" s="35">
        <v>0</v>
      </c>
      <c r="CN140" s="35">
        <v>0</v>
      </c>
      <c r="CO140" s="35" t="s">
        <v>193</v>
      </c>
      <c r="CP140" s="35" t="s">
        <v>193</v>
      </c>
      <c r="CQ140" s="35" t="s">
        <v>193</v>
      </c>
      <c r="CR140" s="35" t="s">
        <v>193</v>
      </c>
      <c r="CS140" s="35" t="s">
        <v>193</v>
      </c>
      <c r="CT140" s="35" t="s">
        <v>193</v>
      </c>
      <c r="CU140" s="52">
        <f>'1'!BE77</f>
        <v>0</v>
      </c>
      <c r="CV140" s="35">
        <v>0</v>
      </c>
      <c r="CW140" s="35">
        <v>0</v>
      </c>
      <c r="CX140" s="35">
        <v>0</v>
      </c>
      <c r="CY140" s="35">
        <v>0</v>
      </c>
      <c r="CZ140" s="35">
        <v>0</v>
      </c>
      <c r="DA140" s="35">
        <v>0</v>
      </c>
      <c r="DB140" s="35">
        <v>0</v>
      </c>
      <c r="DC140" s="35">
        <v>0</v>
      </c>
      <c r="DD140" s="35">
        <v>0</v>
      </c>
      <c r="DE140" s="35">
        <v>0</v>
      </c>
      <c r="DF140" s="35">
        <v>0</v>
      </c>
    </row>
    <row r="141" spans="1:110" ht="75">
      <c r="A141" s="28" t="s">
        <v>177</v>
      </c>
      <c r="B141" s="33" t="s">
        <v>269</v>
      </c>
      <c r="C141" s="34" t="s">
        <v>279</v>
      </c>
      <c r="D141" s="47" t="s">
        <v>280</v>
      </c>
      <c r="E141" s="35">
        <v>0</v>
      </c>
      <c r="F141" s="35">
        <v>0</v>
      </c>
      <c r="G141" s="35">
        <v>0</v>
      </c>
      <c r="H141" s="35">
        <v>0</v>
      </c>
      <c r="I141" s="35">
        <v>0</v>
      </c>
      <c r="J141" s="35">
        <v>0</v>
      </c>
      <c r="K141" s="35">
        <v>0</v>
      </c>
      <c r="L141" s="35">
        <v>0</v>
      </c>
      <c r="M141" s="35">
        <v>0</v>
      </c>
      <c r="N141" s="35">
        <v>0</v>
      </c>
      <c r="O141" s="35">
        <v>0</v>
      </c>
      <c r="P141" s="35">
        <v>0</v>
      </c>
      <c r="Q141" s="35">
        <v>0</v>
      </c>
      <c r="R141" s="35">
        <v>0</v>
      </c>
      <c r="S141" s="35">
        <v>0</v>
      </c>
      <c r="T141" s="35">
        <v>0</v>
      </c>
      <c r="U141" s="35">
        <v>0</v>
      </c>
      <c r="V141" s="35">
        <v>0</v>
      </c>
      <c r="W141" s="35">
        <v>0</v>
      </c>
      <c r="X141" s="35">
        <v>0</v>
      </c>
      <c r="Y141" s="35">
        <v>0</v>
      </c>
      <c r="Z141" s="35">
        <v>0</v>
      </c>
      <c r="AA141" s="35">
        <v>0</v>
      </c>
      <c r="AB141" s="35">
        <v>0</v>
      </c>
      <c r="AC141" s="35">
        <v>0</v>
      </c>
      <c r="AD141" s="35">
        <v>0</v>
      </c>
      <c r="AE141" s="35">
        <v>0</v>
      </c>
      <c r="AF141" s="35">
        <v>0</v>
      </c>
      <c r="AG141" s="35">
        <v>0</v>
      </c>
      <c r="AH141" s="35">
        <v>0</v>
      </c>
      <c r="AI141" s="35">
        <v>0</v>
      </c>
      <c r="AJ141" s="35">
        <v>0</v>
      </c>
      <c r="AK141" s="35" t="s">
        <v>193</v>
      </c>
      <c r="AL141" s="35" t="s">
        <v>193</v>
      </c>
      <c r="AM141" s="35" t="s">
        <v>193</v>
      </c>
      <c r="AN141" s="35" t="s">
        <v>193</v>
      </c>
      <c r="AO141" s="35" t="s">
        <v>193</v>
      </c>
      <c r="AP141" s="35" t="s">
        <v>193</v>
      </c>
      <c r="AQ141" s="35" t="s">
        <v>193</v>
      </c>
      <c r="AR141" s="35" t="s">
        <v>193</v>
      </c>
      <c r="AS141" s="35">
        <v>0</v>
      </c>
      <c r="AT141" s="35">
        <v>0</v>
      </c>
      <c r="AU141" s="35">
        <v>0</v>
      </c>
      <c r="AV141" s="35">
        <v>0</v>
      </c>
      <c r="AW141" s="35">
        <v>0</v>
      </c>
      <c r="AX141" s="35">
        <v>0</v>
      </c>
      <c r="AY141" s="35">
        <v>0</v>
      </c>
      <c r="AZ141" s="35">
        <v>0</v>
      </c>
      <c r="BA141" s="35">
        <v>0</v>
      </c>
      <c r="BB141" s="35">
        <v>0</v>
      </c>
      <c r="BC141" s="35">
        <v>0</v>
      </c>
      <c r="BD141" s="35">
        <v>0</v>
      </c>
      <c r="BE141" s="35">
        <v>0</v>
      </c>
      <c r="BF141" s="35">
        <v>0</v>
      </c>
      <c r="BG141" s="35">
        <v>0</v>
      </c>
      <c r="BH141" s="35">
        <v>0</v>
      </c>
      <c r="BI141" s="35">
        <v>0</v>
      </c>
      <c r="BJ141" s="35">
        <v>0</v>
      </c>
      <c r="BK141" s="35">
        <v>0</v>
      </c>
      <c r="BL141" s="35">
        <v>0</v>
      </c>
      <c r="BM141" s="35">
        <v>0</v>
      </c>
      <c r="BN141" s="35">
        <v>0</v>
      </c>
      <c r="BO141" s="35">
        <v>0</v>
      </c>
      <c r="BP141" s="35">
        <v>0</v>
      </c>
      <c r="BQ141" s="35">
        <v>0</v>
      </c>
      <c r="BR141" s="35">
        <v>0</v>
      </c>
      <c r="BS141" s="35">
        <v>0</v>
      </c>
      <c r="BT141" s="35">
        <v>0</v>
      </c>
      <c r="BU141" s="35">
        <v>0</v>
      </c>
      <c r="BV141" s="35">
        <v>0</v>
      </c>
      <c r="BW141" s="35">
        <v>0</v>
      </c>
      <c r="BX141" s="35">
        <v>0</v>
      </c>
      <c r="BY141" s="35">
        <v>0</v>
      </c>
      <c r="BZ141" s="35">
        <v>0</v>
      </c>
      <c r="CA141" s="35">
        <v>0</v>
      </c>
      <c r="CB141" s="35">
        <v>0</v>
      </c>
      <c r="CC141" s="35">
        <v>0</v>
      </c>
      <c r="CD141" s="35">
        <v>0</v>
      </c>
      <c r="CE141" s="35">
        <v>0</v>
      </c>
      <c r="CF141" s="35">
        <v>0</v>
      </c>
      <c r="CG141" s="35">
        <v>0</v>
      </c>
      <c r="CH141" s="35">
        <v>0</v>
      </c>
      <c r="CI141" s="35">
        <v>0</v>
      </c>
      <c r="CJ141" s="35">
        <v>0</v>
      </c>
      <c r="CK141" s="35">
        <v>0</v>
      </c>
      <c r="CL141" s="35">
        <v>0</v>
      </c>
      <c r="CM141" s="35">
        <v>0</v>
      </c>
      <c r="CN141" s="35">
        <v>0</v>
      </c>
      <c r="CO141" s="35" t="s">
        <v>193</v>
      </c>
      <c r="CP141" s="35" t="s">
        <v>193</v>
      </c>
      <c r="CQ141" s="35" t="s">
        <v>193</v>
      </c>
      <c r="CR141" s="35" t="s">
        <v>193</v>
      </c>
      <c r="CS141" s="35" t="s">
        <v>193</v>
      </c>
      <c r="CT141" s="35" t="s">
        <v>193</v>
      </c>
      <c r="CU141" s="52">
        <f>'1'!BE78</f>
        <v>16.570628995911399</v>
      </c>
      <c r="CV141" s="35">
        <v>0</v>
      </c>
      <c r="CW141" s="35">
        <v>0</v>
      </c>
      <c r="CX141" s="35">
        <v>0</v>
      </c>
      <c r="CY141" s="35">
        <v>0</v>
      </c>
      <c r="CZ141" s="35">
        <v>0</v>
      </c>
      <c r="DA141" s="35">
        <v>0</v>
      </c>
      <c r="DB141" s="35">
        <v>0</v>
      </c>
      <c r="DC141" s="35">
        <v>0</v>
      </c>
      <c r="DD141" s="35">
        <v>0</v>
      </c>
      <c r="DE141" s="35">
        <v>0</v>
      </c>
      <c r="DF141" s="35">
        <v>0</v>
      </c>
    </row>
    <row r="142" spans="1:110" ht="75">
      <c r="A142" s="28" t="s">
        <v>177</v>
      </c>
      <c r="B142" s="33" t="s">
        <v>269</v>
      </c>
      <c r="C142" s="34" t="s">
        <v>281</v>
      </c>
      <c r="D142" s="47" t="s">
        <v>282</v>
      </c>
      <c r="E142" s="35">
        <v>0</v>
      </c>
      <c r="F142" s="35">
        <v>0</v>
      </c>
      <c r="G142" s="35">
        <v>0</v>
      </c>
      <c r="H142" s="35">
        <v>0</v>
      </c>
      <c r="I142" s="35">
        <v>0</v>
      </c>
      <c r="J142" s="35">
        <v>0</v>
      </c>
      <c r="K142" s="35">
        <v>0</v>
      </c>
      <c r="L142" s="35">
        <v>0</v>
      </c>
      <c r="M142" s="35">
        <v>0</v>
      </c>
      <c r="N142" s="35">
        <v>0</v>
      </c>
      <c r="O142" s="35">
        <v>0</v>
      </c>
      <c r="P142" s="35">
        <v>0</v>
      </c>
      <c r="Q142" s="35">
        <v>0</v>
      </c>
      <c r="R142" s="35">
        <v>0</v>
      </c>
      <c r="S142" s="35">
        <v>0</v>
      </c>
      <c r="T142" s="35">
        <v>0</v>
      </c>
      <c r="U142" s="35">
        <v>0</v>
      </c>
      <c r="V142" s="35">
        <v>0</v>
      </c>
      <c r="W142" s="35">
        <v>0</v>
      </c>
      <c r="X142" s="35">
        <v>0</v>
      </c>
      <c r="Y142" s="35">
        <v>0</v>
      </c>
      <c r="Z142" s="35">
        <v>0</v>
      </c>
      <c r="AA142" s="35">
        <v>0</v>
      </c>
      <c r="AB142" s="35">
        <v>0</v>
      </c>
      <c r="AC142" s="35">
        <v>0</v>
      </c>
      <c r="AD142" s="35">
        <v>0</v>
      </c>
      <c r="AE142" s="35">
        <v>0</v>
      </c>
      <c r="AF142" s="35">
        <v>0</v>
      </c>
      <c r="AG142" s="35">
        <v>0</v>
      </c>
      <c r="AH142" s="35">
        <v>0</v>
      </c>
      <c r="AI142" s="35">
        <v>0</v>
      </c>
      <c r="AJ142" s="35">
        <v>0</v>
      </c>
      <c r="AK142" s="35" t="s">
        <v>193</v>
      </c>
      <c r="AL142" s="35" t="s">
        <v>193</v>
      </c>
      <c r="AM142" s="35" t="s">
        <v>193</v>
      </c>
      <c r="AN142" s="35" t="s">
        <v>193</v>
      </c>
      <c r="AO142" s="35" t="s">
        <v>193</v>
      </c>
      <c r="AP142" s="35" t="s">
        <v>193</v>
      </c>
      <c r="AQ142" s="35" t="s">
        <v>193</v>
      </c>
      <c r="AR142" s="35" t="s">
        <v>193</v>
      </c>
      <c r="AS142" s="35">
        <v>0</v>
      </c>
      <c r="AT142" s="35">
        <v>0</v>
      </c>
      <c r="AU142" s="35">
        <v>0</v>
      </c>
      <c r="AV142" s="35">
        <v>0</v>
      </c>
      <c r="AW142" s="35">
        <v>0</v>
      </c>
      <c r="AX142" s="35">
        <v>0</v>
      </c>
      <c r="AY142" s="35">
        <v>0</v>
      </c>
      <c r="AZ142" s="35">
        <v>0</v>
      </c>
      <c r="BA142" s="35">
        <v>0</v>
      </c>
      <c r="BB142" s="35">
        <v>0</v>
      </c>
      <c r="BC142" s="35">
        <v>0</v>
      </c>
      <c r="BD142" s="35">
        <v>0</v>
      </c>
      <c r="BE142" s="35">
        <v>0</v>
      </c>
      <c r="BF142" s="35">
        <v>0</v>
      </c>
      <c r="BG142" s="35">
        <v>0</v>
      </c>
      <c r="BH142" s="35">
        <v>0</v>
      </c>
      <c r="BI142" s="35">
        <v>0</v>
      </c>
      <c r="BJ142" s="35">
        <v>0</v>
      </c>
      <c r="BK142" s="35">
        <v>0</v>
      </c>
      <c r="BL142" s="35">
        <v>0</v>
      </c>
      <c r="BM142" s="35">
        <v>0</v>
      </c>
      <c r="BN142" s="35">
        <v>0</v>
      </c>
      <c r="BO142" s="35">
        <v>0</v>
      </c>
      <c r="BP142" s="35">
        <v>0</v>
      </c>
      <c r="BQ142" s="35">
        <v>0</v>
      </c>
      <c r="BR142" s="35">
        <v>0</v>
      </c>
      <c r="BS142" s="35">
        <v>0</v>
      </c>
      <c r="BT142" s="35">
        <v>0</v>
      </c>
      <c r="BU142" s="35">
        <v>0</v>
      </c>
      <c r="BV142" s="35">
        <v>0</v>
      </c>
      <c r="BW142" s="35">
        <v>0</v>
      </c>
      <c r="BX142" s="35">
        <v>0</v>
      </c>
      <c r="BY142" s="35">
        <v>0</v>
      </c>
      <c r="BZ142" s="35">
        <v>0</v>
      </c>
      <c r="CA142" s="35">
        <v>0</v>
      </c>
      <c r="CB142" s="35">
        <v>0</v>
      </c>
      <c r="CC142" s="35">
        <v>0</v>
      </c>
      <c r="CD142" s="35">
        <v>0</v>
      </c>
      <c r="CE142" s="35">
        <v>0</v>
      </c>
      <c r="CF142" s="35">
        <v>0</v>
      </c>
      <c r="CG142" s="35">
        <v>0</v>
      </c>
      <c r="CH142" s="35">
        <v>0</v>
      </c>
      <c r="CI142" s="35">
        <v>0</v>
      </c>
      <c r="CJ142" s="35">
        <v>0</v>
      </c>
      <c r="CK142" s="35">
        <v>0</v>
      </c>
      <c r="CL142" s="35">
        <v>0</v>
      </c>
      <c r="CM142" s="35">
        <v>0</v>
      </c>
      <c r="CN142" s="35">
        <v>0</v>
      </c>
      <c r="CO142" s="35" t="s">
        <v>193</v>
      </c>
      <c r="CP142" s="35" t="s">
        <v>193</v>
      </c>
      <c r="CQ142" s="35" t="s">
        <v>193</v>
      </c>
      <c r="CR142" s="35" t="s">
        <v>193</v>
      </c>
      <c r="CS142" s="35" t="s">
        <v>193</v>
      </c>
      <c r="CT142" s="35" t="s">
        <v>193</v>
      </c>
      <c r="CU142" s="52">
        <f>'1'!BE79</f>
        <v>72.8812680740822</v>
      </c>
      <c r="CV142" s="35">
        <v>0</v>
      </c>
      <c r="CW142" s="35">
        <v>0</v>
      </c>
      <c r="CX142" s="35">
        <v>0</v>
      </c>
      <c r="CY142" s="35">
        <v>0</v>
      </c>
      <c r="CZ142" s="35">
        <v>0</v>
      </c>
      <c r="DA142" s="35">
        <v>0</v>
      </c>
      <c r="DB142" s="35">
        <v>0</v>
      </c>
      <c r="DC142" s="35">
        <v>0</v>
      </c>
      <c r="DD142" s="35">
        <v>0</v>
      </c>
      <c r="DE142" s="35">
        <v>0</v>
      </c>
      <c r="DF142" s="35">
        <v>0</v>
      </c>
    </row>
    <row r="143" spans="1:110" ht="56.25">
      <c r="A143" s="28" t="s">
        <v>177</v>
      </c>
      <c r="B143" s="33" t="s">
        <v>269</v>
      </c>
      <c r="C143" s="34" t="s">
        <v>283</v>
      </c>
      <c r="D143" s="48" t="s">
        <v>284</v>
      </c>
      <c r="E143" s="35">
        <v>0</v>
      </c>
      <c r="F143" s="35">
        <v>0</v>
      </c>
      <c r="G143" s="35">
        <v>0</v>
      </c>
      <c r="H143" s="35">
        <v>0</v>
      </c>
      <c r="I143" s="35">
        <v>0</v>
      </c>
      <c r="J143" s="35">
        <v>0</v>
      </c>
      <c r="K143" s="35">
        <v>0</v>
      </c>
      <c r="L143" s="35">
        <v>0</v>
      </c>
      <c r="M143" s="35">
        <v>0</v>
      </c>
      <c r="N143" s="35">
        <v>0</v>
      </c>
      <c r="O143" s="35">
        <v>0</v>
      </c>
      <c r="P143" s="35">
        <v>0</v>
      </c>
      <c r="Q143" s="35">
        <v>0</v>
      </c>
      <c r="R143" s="35">
        <v>0</v>
      </c>
      <c r="S143" s="35">
        <v>0</v>
      </c>
      <c r="T143" s="35">
        <v>0</v>
      </c>
      <c r="U143" s="35">
        <v>0</v>
      </c>
      <c r="V143" s="35">
        <v>0</v>
      </c>
      <c r="W143" s="35">
        <v>0</v>
      </c>
      <c r="X143" s="35">
        <v>0</v>
      </c>
      <c r="Y143" s="35">
        <v>0</v>
      </c>
      <c r="Z143" s="35">
        <v>0</v>
      </c>
      <c r="AA143" s="35">
        <v>0</v>
      </c>
      <c r="AB143" s="35">
        <v>0</v>
      </c>
      <c r="AC143" s="35">
        <v>0</v>
      </c>
      <c r="AD143" s="35">
        <v>0</v>
      </c>
      <c r="AE143" s="35">
        <v>0</v>
      </c>
      <c r="AF143" s="35">
        <v>0</v>
      </c>
      <c r="AG143" s="35">
        <v>0</v>
      </c>
      <c r="AH143" s="35">
        <v>0</v>
      </c>
      <c r="AI143" s="35">
        <v>0</v>
      </c>
      <c r="AJ143" s="35">
        <v>0</v>
      </c>
      <c r="AK143" s="35" t="s">
        <v>193</v>
      </c>
      <c r="AL143" s="35" t="s">
        <v>193</v>
      </c>
      <c r="AM143" s="35" t="s">
        <v>193</v>
      </c>
      <c r="AN143" s="35" t="s">
        <v>193</v>
      </c>
      <c r="AO143" s="35" t="s">
        <v>193</v>
      </c>
      <c r="AP143" s="35" t="s">
        <v>193</v>
      </c>
      <c r="AQ143" s="35" t="s">
        <v>193</v>
      </c>
      <c r="AR143" s="35" t="s">
        <v>193</v>
      </c>
      <c r="AS143" s="35">
        <v>0</v>
      </c>
      <c r="AT143" s="35">
        <v>0</v>
      </c>
      <c r="AU143" s="35">
        <v>0</v>
      </c>
      <c r="AV143" s="35">
        <v>0</v>
      </c>
      <c r="AW143" s="35">
        <v>0</v>
      </c>
      <c r="AX143" s="35">
        <v>0</v>
      </c>
      <c r="AY143" s="35">
        <v>0</v>
      </c>
      <c r="AZ143" s="35">
        <v>0</v>
      </c>
      <c r="BA143" s="35">
        <v>0</v>
      </c>
      <c r="BB143" s="35">
        <v>0</v>
      </c>
      <c r="BC143" s="35">
        <v>0</v>
      </c>
      <c r="BD143" s="35">
        <v>0</v>
      </c>
      <c r="BE143" s="35">
        <v>0</v>
      </c>
      <c r="BF143" s="35">
        <v>0</v>
      </c>
      <c r="BG143" s="35">
        <v>0</v>
      </c>
      <c r="BH143" s="35">
        <v>0</v>
      </c>
      <c r="BI143" s="35">
        <v>0</v>
      </c>
      <c r="BJ143" s="35">
        <v>0</v>
      </c>
      <c r="BK143" s="35">
        <v>0</v>
      </c>
      <c r="BL143" s="35">
        <v>0</v>
      </c>
      <c r="BM143" s="35">
        <v>0</v>
      </c>
      <c r="BN143" s="35">
        <v>0</v>
      </c>
      <c r="BO143" s="35">
        <v>0</v>
      </c>
      <c r="BP143" s="35">
        <v>0</v>
      </c>
      <c r="BQ143" s="35">
        <v>0</v>
      </c>
      <c r="BR143" s="35">
        <v>0</v>
      </c>
      <c r="BS143" s="35">
        <v>0</v>
      </c>
      <c r="BT143" s="35">
        <v>0</v>
      </c>
      <c r="BU143" s="35">
        <v>0</v>
      </c>
      <c r="BV143" s="35">
        <v>0</v>
      </c>
      <c r="BW143" s="35">
        <v>0</v>
      </c>
      <c r="BX143" s="35">
        <v>0</v>
      </c>
      <c r="BY143" s="35">
        <v>0</v>
      </c>
      <c r="BZ143" s="35">
        <v>0</v>
      </c>
      <c r="CA143" s="35">
        <v>0</v>
      </c>
      <c r="CB143" s="35">
        <v>0</v>
      </c>
      <c r="CC143" s="35">
        <v>0</v>
      </c>
      <c r="CD143" s="35">
        <v>0</v>
      </c>
      <c r="CE143" s="35">
        <v>0</v>
      </c>
      <c r="CF143" s="35">
        <v>0</v>
      </c>
      <c r="CG143" s="35">
        <v>0</v>
      </c>
      <c r="CH143" s="35">
        <v>0</v>
      </c>
      <c r="CI143" s="35">
        <v>0</v>
      </c>
      <c r="CJ143" s="35">
        <v>0</v>
      </c>
      <c r="CK143" s="35">
        <v>0</v>
      </c>
      <c r="CL143" s="35">
        <v>0</v>
      </c>
      <c r="CM143" s="35">
        <v>0</v>
      </c>
      <c r="CN143" s="35">
        <v>0</v>
      </c>
      <c r="CO143" s="35" t="s">
        <v>193</v>
      </c>
      <c r="CP143" s="35" t="s">
        <v>193</v>
      </c>
      <c r="CQ143" s="35" t="s">
        <v>193</v>
      </c>
      <c r="CR143" s="35" t="s">
        <v>193</v>
      </c>
      <c r="CS143" s="35" t="s">
        <v>193</v>
      </c>
      <c r="CT143" s="35" t="s">
        <v>193</v>
      </c>
      <c r="CU143" s="52">
        <f>'1'!BE80</f>
        <v>0</v>
      </c>
      <c r="CV143" s="35">
        <v>0</v>
      </c>
      <c r="CW143" s="35">
        <v>0</v>
      </c>
      <c r="CX143" s="35">
        <v>0</v>
      </c>
      <c r="CY143" s="35">
        <v>0</v>
      </c>
      <c r="CZ143" s="35">
        <v>0</v>
      </c>
      <c r="DA143" s="35">
        <v>0</v>
      </c>
      <c r="DB143" s="35">
        <v>0</v>
      </c>
      <c r="DC143" s="35">
        <v>0</v>
      </c>
      <c r="DD143" s="35">
        <v>0</v>
      </c>
      <c r="DE143" s="35">
        <v>0</v>
      </c>
      <c r="DF143" s="35">
        <v>0</v>
      </c>
    </row>
    <row r="144" spans="1:110" ht="56.25">
      <c r="A144" s="21"/>
      <c r="B144" s="33" t="s">
        <v>285</v>
      </c>
      <c r="C144" s="34" t="s">
        <v>286</v>
      </c>
      <c r="D144" s="35" t="s">
        <v>174</v>
      </c>
      <c r="E144" s="35">
        <v>0</v>
      </c>
      <c r="F144" s="35">
        <v>0</v>
      </c>
      <c r="G144" s="35">
        <v>0</v>
      </c>
      <c r="H144" s="35">
        <v>0</v>
      </c>
      <c r="I144" s="35">
        <v>0</v>
      </c>
      <c r="J144" s="35">
        <v>0</v>
      </c>
      <c r="K144" s="35">
        <v>0</v>
      </c>
      <c r="L144" s="35">
        <v>0</v>
      </c>
      <c r="M144" s="35">
        <v>0</v>
      </c>
      <c r="N144" s="35">
        <v>0</v>
      </c>
      <c r="O144" s="35">
        <v>0</v>
      </c>
      <c r="P144" s="35">
        <v>0</v>
      </c>
      <c r="Q144" s="35">
        <v>0</v>
      </c>
      <c r="R144" s="35">
        <v>0</v>
      </c>
      <c r="S144" s="35">
        <v>0</v>
      </c>
      <c r="T144" s="35">
        <v>0</v>
      </c>
      <c r="U144" s="35">
        <v>0</v>
      </c>
      <c r="V144" s="35">
        <v>0</v>
      </c>
      <c r="W144" s="35">
        <v>0</v>
      </c>
      <c r="X144" s="35">
        <v>0</v>
      </c>
      <c r="Y144" s="35">
        <v>0</v>
      </c>
      <c r="Z144" s="35">
        <v>0</v>
      </c>
      <c r="AA144" s="35">
        <v>0</v>
      </c>
      <c r="AB144" s="35">
        <v>0</v>
      </c>
      <c r="AC144" s="35">
        <v>0</v>
      </c>
      <c r="AD144" s="35">
        <v>0</v>
      </c>
      <c r="AE144" s="35">
        <v>0</v>
      </c>
      <c r="AF144" s="35">
        <v>0</v>
      </c>
      <c r="AG144" s="35">
        <v>0</v>
      </c>
      <c r="AH144" s="35">
        <v>0</v>
      </c>
      <c r="AI144" s="35">
        <v>0</v>
      </c>
      <c r="AJ144" s="35">
        <v>0</v>
      </c>
      <c r="AK144" s="35">
        <v>0</v>
      </c>
      <c r="AL144" s="35">
        <v>0</v>
      </c>
      <c r="AM144" s="35">
        <v>0</v>
      </c>
      <c r="AN144" s="35">
        <v>0</v>
      </c>
      <c r="AO144" s="35">
        <v>0</v>
      </c>
      <c r="AP144" s="35">
        <v>0</v>
      </c>
      <c r="AQ144" s="35">
        <v>0</v>
      </c>
      <c r="AR144" s="35">
        <v>0</v>
      </c>
      <c r="AS144" s="35">
        <v>0</v>
      </c>
      <c r="AT144" s="35">
        <v>0</v>
      </c>
      <c r="AU144" s="35">
        <v>0</v>
      </c>
      <c r="AV144" s="35">
        <v>0</v>
      </c>
      <c r="AW144" s="35">
        <v>0</v>
      </c>
      <c r="AX144" s="35">
        <v>0</v>
      </c>
      <c r="AY144" s="35">
        <v>0</v>
      </c>
      <c r="AZ144" s="35">
        <v>0</v>
      </c>
      <c r="BA144" s="35">
        <v>0</v>
      </c>
      <c r="BB144" s="35">
        <v>0</v>
      </c>
      <c r="BC144" s="35">
        <v>0</v>
      </c>
      <c r="BD144" s="35">
        <v>0</v>
      </c>
      <c r="BE144" s="35">
        <v>0</v>
      </c>
      <c r="BF144" s="35">
        <v>0</v>
      </c>
      <c r="BG144" s="35">
        <v>0</v>
      </c>
      <c r="BH144" s="35">
        <v>0</v>
      </c>
      <c r="BI144" s="35">
        <v>0</v>
      </c>
      <c r="BJ144" s="35">
        <v>0</v>
      </c>
      <c r="BK144" s="35">
        <v>0</v>
      </c>
      <c r="BL144" s="35">
        <v>0</v>
      </c>
      <c r="BM144" s="35">
        <v>0</v>
      </c>
      <c r="BN144" s="35">
        <v>0</v>
      </c>
      <c r="BO144" s="35">
        <v>0</v>
      </c>
      <c r="BP144" s="35">
        <v>0</v>
      </c>
      <c r="BQ144" s="35">
        <v>0</v>
      </c>
      <c r="BR144" s="35">
        <v>0</v>
      </c>
      <c r="BS144" s="35">
        <v>0</v>
      </c>
      <c r="BT144" s="35">
        <v>0</v>
      </c>
      <c r="BU144" s="35">
        <v>0</v>
      </c>
      <c r="BV144" s="35">
        <v>0</v>
      </c>
      <c r="BW144" s="35">
        <v>0</v>
      </c>
      <c r="BX144" s="35">
        <v>0</v>
      </c>
      <c r="BY144" s="35">
        <v>0</v>
      </c>
      <c r="BZ144" s="35">
        <v>0</v>
      </c>
      <c r="CA144" s="35">
        <v>0</v>
      </c>
      <c r="CB144" s="35">
        <v>0</v>
      </c>
      <c r="CC144" s="35">
        <v>0</v>
      </c>
      <c r="CD144" s="35">
        <v>0</v>
      </c>
      <c r="CE144" s="35">
        <v>0</v>
      </c>
      <c r="CF144" s="35">
        <v>0</v>
      </c>
      <c r="CG144" s="35">
        <v>0</v>
      </c>
      <c r="CH144" s="35">
        <v>0</v>
      </c>
      <c r="CI144" s="35" t="s">
        <v>193</v>
      </c>
      <c r="CJ144" s="35" t="s">
        <v>193</v>
      </c>
      <c r="CK144" s="35">
        <v>0</v>
      </c>
      <c r="CL144" s="35">
        <v>0</v>
      </c>
      <c r="CM144" s="35">
        <v>0</v>
      </c>
      <c r="CN144" s="35">
        <v>0</v>
      </c>
      <c r="CO144" s="35" t="s">
        <v>193</v>
      </c>
      <c r="CP144" s="35" t="s">
        <v>193</v>
      </c>
      <c r="CQ144" s="35" t="s">
        <v>193</v>
      </c>
      <c r="CR144" s="35" t="s">
        <v>193</v>
      </c>
      <c r="CS144" s="35" t="s">
        <v>193</v>
      </c>
      <c r="CT144" s="35" t="s">
        <v>193</v>
      </c>
      <c r="CU144" s="35">
        <v>0</v>
      </c>
      <c r="CV144" s="35">
        <v>0</v>
      </c>
      <c r="CW144" s="35">
        <v>0</v>
      </c>
      <c r="CX144" s="35">
        <v>0</v>
      </c>
      <c r="CY144" s="35">
        <v>0</v>
      </c>
      <c r="CZ144" s="35">
        <v>0</v>
      </c>
      <c r="DA144" s="35">
        <v>0</v>
      </c>
      <c r="DB144" s="35">
        <v>0</v>
      </c>
      <c r="DC144" s="35">
        <v>0</v>
      </c>
      <c r="DD144" s="35">
        <v>0</v>
      </c>
      <c r="DE144" s="35">
        <v>0</v>
      </c>
      <c r="DF144" s="35">
        <v>0</v>
      </c>
    </row>
    <row r="145" spans="1:110" ht="18.75" hidden="1">
      <c r="A145" s="28" t="s">
        <v>177</v>
      </c>
      <c r="B145" s="33" t="s">
        <v>285</v>
      </c>
      <c r="C145" s="42" t="s">
        <v>200</v>
      </c>
      <c r="D145" s="35"/>
      <c r="E145" s="35"/>
      <c r="F145" s="35"/>
      <c r="G145" s="35"/>
      <c r="H145" s="35"/>
      <c r="I145" s="35"/>
      <c r="J145" s="35"/>
      <c r="K145" s="35"/>
      <c r="L145" s="35"/>
      <c r="M145" s="35"/>
      <c r="N145" s="35"/>
      <c r="O145" s="35"/>
      <c r="P145" s="35"/>
      <c r="Q145" s="35"/>
      <c r="R145" s="35"/>
      <c r="S145" s="35"/>
      <c r="T145" s="35"/>
      <c r="U145" s="35"/>
      <c r="V145" s="35"/>
      <c r="W145" s="35"/>
      <c r="X145" s="35"/>
      <c r="Y145" s="35"/>
      <c r="Z145" s="35"/>
      <c r="AA145" s="35"/>
      <c r="AB145" s="35"/>
      <c r="AC145" s="35"/>
      <c r="AD145" s="35"/>
      <c r="AE145" s="35"/>
      <c r="AF145" s="35"/>
      <c r="AG145" s="35"/>
      <c r="AH145" s="35"/>
      <c r="AI145" s="35"/>
      <c r="AJ145" s="35"/>
      <c r="AK145" s="35"/>
      <c r="AL145" s="35"/>
      <c r="AM145" s="35"/>
      <c r="AN145" s="35"/>
      <c r="AO145" s="35"/>
      <c r="AP145" s="35"/>
      <c r="AQ145" s="35"/>
      <c r="AR145" s="35"/>
      <c r="AS145" s="35"/>
      <c r="AT145" s="35"/>
      <c r="AU145" s="35"/>
      <c r="AV145" s="35"/>
      <c r="AW145" s="35"/>
      <c r="AX145" s="35"/>
      <c r="AY145" s="35"/>
      <c r="AZ145" s="35"/>
      <c r="BA145" s="35"/>
      <c r="BB145" s="35"/>
      <c r="BC145" s="35"/>
      <c r="BD145" s="35"/>
      <c r="BE145" s="35"/>
      <c r="BF145" s="35"/>
      <c r="BG145" s="35"/>
      <c r="BH145" s="35"/>
      <c r="BI145" s="35"/>
      <c r="BJ145" s="35"/>
      <c r="BK145" s="35"/>
      <c r="BL145" s="35"/>
      <c r="BM145" s="35"/>
      <c r="BN145" s="35"/>
      <c r="BO145" s="35"/>
      <c r="BP145" s="35"/>
      <c r="BQ145" s="35"/>
      <c r="BR145" s="35"/>
      <c r="BS145" s="35"/>
      <c r="BT145" s="35"/>
      <c r="BU145" s="35"/>
      <c r="BV145" s="35"/>
      <c r="BW145" s="35"/>
      <c r="BX145" s="35"/>
      <c r="BY145" s="35"/>
      <c r="BZ145" s="35"/>
      <c r="CA145" s="35"/>
      <c r="CB145" s="35"/>
      <c r="CC145" s="35"/>
      <c r="CD145" s="35"/>
      <c r="CE145" s="35"/>
      <c r="CF145" s="35"/>
      <c r="CG145" s="35"/>
      <c r="CH145" s="35"/>
      <c r="CI145" s="35"/>
      <c r="CJ145" s="35"/>
      <c r="CK145" s="35"/>
      <c r="CL145" s="35"/>
      <c r="CM145" s="35"/>
      <c r="CN145" s="35"/>
      <c r="CO145" s="35"/>
      <c r="CP145" s="35"/>
      <c r="CQ145" s="35"/>
      <c r="CR145" s="35"/>
      <c r="CS145" s="35"/>
      <c r="CT145" s="35"/>
      <c r="CU145" s="35"/>
      <c r="CV145" s="35"/>
      <c r="CW145" s="35"/>
      <c r="CX145" s="35"/>
      <c r="CY145" s="35"/>
      <c r="CZ145" s="35"/>
      <c r="DA145" s="35"/>
      <c r="DB145" s="35"/>
      <c r="DC145" s="35"/>
      <c r="DD145" s="35"/>
      <c r="DE145" s="35"/>
      <c r="DF145" s="35"/>
    </row>
    <row r="146" spans="1:110" ht="18.75" hidden="1">
      <c r="A146" s="28" t="s">
        <v>177</v>
      </c>
      <c r="B146" s="33" t="s">
        <v>285</v>
      </c>
      <c r="C146" s="42" t="s">
        <v>200</v>
      </c>
      <c r="D146" s="35"/>
      <c r="E146" s="35"/>
      <c r="F146" s="35"/>
      <c r="G146" s="35"/>
      <c r="H146" s="35"/>
      <c r="I146" s="35"/>
      <c r="J146" s="35"/>
      <c r="K146" s="35"/>
      <c r="L146" s="35"/>
      <c r="M146" s="35"/>
      <c r="N146" s="35"/>
      <c r="O146" s="35"/>
      <c r="P146" s="35"/>
      <c r="Q146" s="35"/>
      <c r="R146" s="35"/>
      <c r="S146" s="35"/>
      <c r="T146" s="35"/>
      <c r="U146" s="35"/>
      <c r="V146" s="35"/>
      <c r="W146" s="35"/>
      <c r="X146" s="35"/>
      <c r="Y146" s="35"/>
      <c r="Z146" s="35"/>
      <c r="AA146" s="35"/>
      <c r="AB146" s="35"/>
      <c r="AC146" s="35"/>
      <c r="AD146" s="35"/>
      <c r="AE146" s="35"/>
      <c r="AF146" s="35"/>
      <c r="AG146" s="35"/>
      <c r="AH146" s="35"/>
      <c r="AI146" s="35"/>
      <c r="AJ146" s="35"/>
      <c r="AK146" s="35"/>
      <c r="AL146" s="35"/>
      <c r="AM146" s="35"/>
      <c r="AN146" s="35"/>
      <c r="AO146" s="35"/>
      <c r="AP146" s="35"/>
      <c r="AQ146" s="35"/>
      <c r="AR146" s="35"/>
      <c r="AS146" s="35"/>
      <c r="AT146" s="35"/>
      <c r="AU146" s="35"/>
      <c r="AV146" s="35"/>
      <c r="AW146" s="35"/>
      <c r="AX146" s="35"/>
      <c r="AY146" s="35"/>
      <c r="AZ146" s="35"/>
      <c r="BA146" s="35"/>
      <c r="BB146" s="35"/>
      <c r="BC146" s="35"/>
      <c r="BD146" s="35"/>
      <c r="BE146" s="35"/>
      <c r="BF146" s="35"/>
      <c r="BG146" s="35"/>
      <c r="BH146" s="35"/>
      <c r="BI146" s="35"/>
      <c r="BJ146" s="35"/>
      <c r="BK146" s="35"/>
      <c r="BL146" s="35"/>
      <c r="BM146" s="35"/>
      <c r="BN146" s="35"/>
      <c r="BO146" s="35"/>
      <c r="BP146" s="35"/>
      <c r="BQ146" s="35"/>
      <c r="BR146" s="35"/>
      <c r="BS146" s="35"/>
      <c r="BT146" s="35"/>
      <c r="BU146" s="35"/>
      <c r="BV146" s="35"/>
      <c r="BW146" s="35"/>
      <c r="BX146" s="35"/>
      <c r="BY146" s="35"/>
      <c r="BZ146" s="35"/>
      <c r="CA146" s="35"/>
      <c r="CB146" s="35"/>
      <c r="CC146" s="35"/>
      <c r="CD146" s="35"/>
      <c r="CE146" s="35"/>
      <c r="CF146" s="35"/>
      <c r="CG146" s="35"/>
      <c r="CH146" s="35"/>
      <c r="CI146" s="35"/>
      <c r="CJ146" s="35"/>
      <c r="CK146" s="35"/>
      <c r="CL146" s="35"/>
      <c r="CM146" s="35"/>
      <c r="CN146" s="35"/>
      <c r="CO146" s="35"/>
      <c r="CP146" s="35"/>
      <c r="CQ146" s="35"/>
      <c r="CR146" s="35"/>
      <c r="CS146" s="35"/>
      <c r="CT146" s="35"/>
      <c r="CU146" s="35"/>
      <c r="CV146" s="35"/>
      <c r="CW146" s="35"/>
      <c r="CX146" s="35"/>
      <c r="CY146" s="35"/>
      <c r="CZ146" s="35"/>
      <c r="DA146" s="35"/>
      <c r="DB146" s="35"/>
      <c r="DC146" s="35"/>
      <c r="DD146" s="35"/>
      <c r="DE146" s="35"/>
      <c r="DF146" s="35"/>
    </row>
    <row r="147" spans="1:110" ht="18.75" hidden="1">
      <c r="A147" s="28" t="s">
        <v>177</v>
      </c>
      <c r="B147" s="33" t="s">
        <v>201</v>
      </c>
      <c r="C147" s="34" t="s">
        <v>201</v>
      </c>
      <c r="D147" s="35"/>
      <c r="E147" s="35"/>
      <c r="F147" s="35"/>
      <c r="G147" s="35"/>
      <c r="H147" s="35"/>
      <c r="I147" s="35"/>
      <c r="J147" s="35"/>
      <c r="K147" s="35"/>
      <c r="L147" s="35"/>
      <c r="M147" s="35"/>
      <c r="N147" s="35"/>
      <c r="O147" s="35"/>
      <c r="P147" s="35"/>
      <c r="Q147" s="35"/>
      <c r="R147" s="35"/>
      <c r="S147" s="35"/>
      <c r="T147" s="35"/>
      <c r="U147" s="35"/>
      <c r="V147" s="35"/>
      <c r="W147" s="35"/>
      <c r="X147" s="35"/>
      <c r="Y147" s="35"/>
      <c r="Z147" s="35"/>
      <c r="AA147" s="35"/>
      <c r="AB147" s="35"/>
      <c r="AC147" s="35"/>
      <c r="AD147" s="35"/>
      <c r="AE147" s="35"/>
      <c r="AF147" s="35"/>
      <c r="AG147" s="35"/>
      <c r="AH147" s="35"/>
      <c r="AI147" s="35"/>
      <c r="AJ147" s="35"/>
      <c r="AK147" s="35"/>
      <c r="AL147" s="35"/>
      <c r="AM147" s="35"/>
      <c r="AN147" s="35"/>
      <c r="AO147" s="35"/>
      <c r="AP147" s="35"/>
      <c r="AQ147" s="35"/>
      <c r="AR147" s="35"/>
      <c r="AS147" s="35"/>
      <c r="AT147" s="35"/>
      <c r="AU147" s="35"/>
      <c r="AV147" s="35"/>
      <c r="AW147" s="35"/>
      <c r="AX147" s="35"/>
      <c r="AY147" s="35"/>
      <c r="AZ147" s="35"/>
      <c r="BA147" s="35"/>
      <c r="BB147" s="35"/>
      <c r="BC147" s="35"/>
      <c r="BD147" s="35"/>
      <c r="BE147" s="35"/>
      <c r="BF147" s="35"/>
      <c r="BG147" s="35"/>
      <c r="BH147" s="35"/>
      <c r="BI147" s="35"/>
      <c r="BJ147" s="35"/>
      <c r="BK147" s="35"/>
      <c r="BL147" s="35"/>
      <c r="BM147" s="35"/>
      <c r="BN147" s="35"/>
      <c r="BO147" s="35"/>
      <c r="BP147" s="35"/>
      <c r="BQ147" s="35"/>
      <c r="BR147" s="35"/>
      <c r="BS147" s="35"/>
      <c r="BT147" s="35"/>
      <c r="BU147" s="35"/>
      <c r="BV147" s="35"/>
      <c r="BW147" s="35"/>
      <c r="BX147" s="35"/>
      <c r="BY147" s="35"/>
      <c r="BZ147" s="35"/>
      <c r="CA147" s="35"/>
      <c r="CB147" s="35"/>
      <c r="CC147" s="35"/>
      <c r="CD147" s="35"/>
      <c r="CE147" s="35"/>
      <c r="CF147" s="35"/>
      <c r="CG147" s="35"/>
      <c r="CH147" s="35"/>
      <c r="CI147" s="35"/>
      <c r="CJ147" s="35"/>
      <c r="CK147" s="35"/>
      <c r="CL147" s="35"/>
      <c r="CM147" s="35"/>
      <c r="CN147" s="35"/>
      <c r="CO147" s="35"/>
      <c r="CP147" s="35"/>
      <c r="CQ147" s="35"/>
      <c r="CR147" s="35"/>
      <c r="CS147" s="35"/>
      <c r="CT147" s="35"/>
      <c r="CU147" s="35"/>
      <c r="CV147" s="35"/>
      <c r="CW147" s="35"/>
      <c r="CX147" s="35"/>
      <c r="CY147" s="35"/>
      <c r="CZ147" s="35"/>
      <c r="DA147" s="35"/>
      <c r="DB147" s="35"/>
      <c r="DC147" s="35"/>
      <c r="DD147" s="35"/>
      <c r="DE147" s="35"/>
      <c r="DF147" s="35"/>
    </row>
    <row r="148" spans="1:110" ht="75">
      <c r="A148" s="21"/>
      <c r="B148" s="25" t="s">
        <v>287</v>
      </c>
      <c r="C148" s="26" t="s">
        <v>288</v>
      </c>
      <c r="D148" s="27" t="s">
        <v>174</v>
      </c>
      <c r="E148" s="27">
        <f t="shared" ref="E148:AJ148" si="55">SUM(E149:E153)</f>
        <v>0</v>
      </c>
      <c r="F148" s="27">
        <f t="shared" si="55"/>
        <v>0</v>
      </c>
      <c r="G148" s="27">
        <f t="shared" si="55"/>
        <v>0</v>
      </c>
      <c r="H148" s="27">
        <f t="shared" si="55"/>
        <v>0</v>
      </c>
      <c r="I148" s="27">
        <f t="shared" si="55"/>
        <v>36</v>
      </c>
      <c r="J148" s="27">
        <f t="shared" si="55"/>
        <v>0</v>
      </c>
      <c r="K148" s="27">
        <f t="shared" si="55"/>
        <v>0</v>
      </c>
      <c r="L148" s="27">
        <f t="shared" si="55"/>
        <v>0</v>
      </c>
      <c r="M148" s="27">
        <f t="shared" si="55"/>
        <v>0</v>
      </c>
      <c r="N148" s="27">
        <f t="shared" si="55"/>
        <v>0</v>
      </c>
      <c r="O148" s="27">
        <f t="shared" si="55"/>
        <v>0</v>
      </c>
      <c r="P148" s="27">
        <f t="shared" si="55"/>
        <v>0</v>
      </c>
      <c r="Q148" s="27">
        <f t="shared" si="55"/>
        <v>0</v>
      </c>
      <c r="R148" s="27">
        <f t="shared" si="55"/>
        <v>0</v>
      </c>
      <c r="S148" s="27">
        <f t="shared" si="55"/>
        <v>0</v>
      </c>
      <c r="T148" s="27">
        <f t="shared" si="55"/>
        <v>0</v>
      </c>
      <c r="U148" s="27">
        <f t="shared" si="55"/>
        <v>0</v>
      </c>
      <c r="V148" s="27">
        <f t="shared" si="55"/>
        <v>0</v>
      </c>
      <c r="W148" s="27">
        <f t="shared" si="55"/>
        <v>2</v>
      </c>
      <c r="X148" s="27">
        <f t="shared" si="55"/>
        <v>0</v>
      </c>
      <c r="Y148" s="27">
        <f t="shared" si="55"/>
        <v>59.78</v>
      </c>
      <c r="Z148" s="27">
        <f t="shared" si="55"/>
        <v>0</v>
      </c>
      <c r="AA148" s="27">
        <f t="shared" si="55"/>
        <v>0</v>
      </c>
      <c r="AB148" s="27">
        <f t="shared" si="55"/>
        <v>0</v>
      </c>
      <c r="AC148" s="27">
        <f t="shared" si="55"/>
        <v>0</v>
      </c>
      <c r="AD148" s="27">
        <f t="shared" si="55"/>
        <v>0</v>
      </c>
      <c r="AE148" s="27">
        <f t="shared" si="55"/>
        <v>0</v>
      </c>
      <c r="AF148" s="27">
        <f t="shared" si="55"/>
        <v>0</v>
      </c>
      <c r="AG148" s="27">
        <f t="shared" si="55"/>
        <v>0</v>
      </c>
      <c r="AH148" s="27">
        <f t="shared" si="55"/>
        <v>0</v>
      </c>
      <c r="AI148" s="27">
        <f t="shared" si="55"/>
        <v>0</v>
      </c>
      <c r="AJ148" s="27">
        <f t="shared" si="55"/>
        <v>0</v>
      </c>
      <c r="AK148" s="27">
        <f t="shared" ref="AK148:BP148" si="56">SUM(AK149:AK153)</f>
        <v>0</v>
      </c>
      <c r="AL148" s="27">
        <f t="shared" si="56"/>
        <v>0</v>
      </c>
      <c r="AM148" s="27">
        <f t="shared" si="56"/>
        <v>0</v>
      </c>
      <c r="AN148" s="27">
        <f t="shared" si="56"/>
        <v>0</v>
      </c>
      <c r="AO148" s="27">
        <f t="shared" si="56"/>
        <v>0</v>
      </c>
      <c r="AP148" s="27">
        <f t="shared" si="56"/>
        <v>0</v>
      </c>
      <c r="AQ148" s="27">
        <f t="shared" si="56"/>
        <v>0</v>
      </c>
      <c r="AR148" s="27">
        <f t="shared" si="56"/>
        <v>0</v>
      </c>
      <c r="AS148" s="27">
        <f t="shared" si="56"/>
        <v>0</v>
      </c>
      <c r="AT148" s="27">
        <f t="shared" si="56"/>
        <v>0</v>
      </c>
      <c r="AU148" s="27">
        <f t="shared" si="56"/>
        <v>0</v>
      </c>
      <c r="AV148" s="27">
        <f t="shared" si="56"/>
        <v>0</v>
      </c>
      <c r="AW148" s="27">
        <f t="shared" si="56"/>
        <v>100</v>
      </c>
      <c r="AX148" s="27">
        <f t="shared" si="56"/>
        <v>0</v>
      </c>
      <c r="AY148" s="27">
        <f t="shared" si="56"/>
        <v>0</v>
      </c>
      <c r="AZ148" s="27">
        <f t="shared" si="56"/>
        <v>0</v>
      </c>
      <c r="BA148" s="27">
        <f t="shared" si="56"/>
        <v>0</v>
      </c>
      <c r="BB148" s="27">
        <f t="shared" si="56"/>
        <v>0</v>
      </c>
      <c r="BC148" s="27">
        <f t="shared" si="56"/>
        <v>0</v>
      </c>
      <c r="BD148" s="27">
        <f t="shared" si="56"/>
        <v>0</v>
      </c>
      <c r="BE148" s="27">
        <f t="shared" si="56"/>
        <v>0</v>
      </c>
      <c r="BF148" s="27">
        <f t="shared" si="56"/>
        <v>0</v>
      </c>
      <c r="BG148" s="27">
        <f t="shared" si="56"/>
        <v>6.6</v>
      </c>
      <c r="BH148" s="27">
        <f t="shared" si="56"/>
        <v>0</v>
      </c>
      <c r="BI148" s="27">
        <f t="shared" si="56"/>
        <v>0</v>
      </c>
      <c r="BJ148" s="27">
        <f t="shared" si="56"/>
        <v>0</v>
      </c>
      <c r="BK148" s="27">
        <f t="shared" si="56"/>
        <v>0</v>
      </c>
      <c r="BL148" s="27">
        <f t="shared" si="56"/>
        <v>0</v>
      </c>
      <c r="BM148" s="27">
        <f t="shared" si="56"/>
        <v>0</v>
      </c>
      <c r="BN148" s="27">
        <f t="shared" si="56"/>
        <v>0</v>
      </c>
      <c r="BO148" s="27">
        <f t="shared" si="56"/>
        <v>0</v>
      </c>
      <c r="BP148" s="27">
        <f t="shared" si="56"/>
        <v>0</v>
      </c>
      <c r="BQ148" s="27">
        <f t="shared" ref="BQ148:CV148" si="57">SUM(BQ149:BQ153)</f>
        <v>1</v>
      </c>
      <c r="BR148" s="27">
        <f t="shared" si="57"/>
        <v>0</v>
      </c>
      <c r="BS148" s="27">
        <f t="shared" si="57"/>
        <v>7</v>
      </c>
      <c r="BT148" s="27">
        <f t="shared" si="57"/>
        <v>0</v>
      </c>
      <c r="BU148" s="27">
        <f t="shared" si="57"/>
        <v>0</v>
      </c>
      <c r="BV148" s="27">
        <f t="shared" si="57"/>
        <v>0</v>
      </c>
      <c r="BW148" s="27">
        <f t="shared" si="57"/>
        <v>0</v>
      </c>
      <c r="BX148" s="27">
        <f t="shared" si="57"/>
        <v>0</v>
      </c>
      <c r="BY148" s="27">
        <f t="shared" si="57"/>
        <v>0</v>
      </c>
      <c r="BZ148" s="27">
        <f t="shared" si="57"/>
        <v>0</v>
      </c>
      <c r="CA148" s="27">
        <f t="shared" si="57"/>
        <v>0</v>
      </c>
      <c r="CB148" s="27">
        <f t="shared" si="57"/>
        <v>0</v>
      </c>
      <c r="CC148" s="27">
        <f t="shared" si="57"/>
        <v>75</v>
      </c>
      <c r="CD148" s="27">
        <f t="shared" si="57"/>
        <v>0</v>
      </c>
      <c r="CE148" s="27">
        <f t="shared" si="57"/>
        <v>0</v>
      </c>
      <c r="CF148" s="27">
        <f t="shared" si="57"/>
        <v>0</v>
      </c>
      <c r="CG148" s="27">
        <f t="shared" si="57"/>
        <v>0</v>
      </c>
      <c r="CH148" s="27">
        <f t="shared" si="57"/>
        <v>0</v>
      </c>
      <c r="CI148" s="27">
        <f t="shared" si="57"/>
        <v>0</v>
      </c>
      <c r="CJ148" s="27">
        <f t="shared" si="57"/>
        <v>0</v>
      </c>
      <c r="CK148" s="27">
        <f t="shared" si="57"/>
        <v>0</v>
      </c>
      <c r="CL148" s="27">
        <f t="shared" si="57"/>
        <v>0</v>
      </c>
      <c r="CM148" s="27">
        <f t="shared" si="57"/>
        <v>0</v>
      </c>
      <c r="CN148" s="27">
        <f t="shared" si="57"/>
        <v>0</v>
      </c>
      <c r="CO148" s="27">
        <f t="shared" si="57"/>
        <v>0</v>
      </c>
      <c r="CP148" s="27">
        <f t="shared" si="57"/>
        <v>0</v>
      </c>
      <c r="CQ148" s="27">
        <f t="shared" si="57"/>
        <v>0</v>
      </c>
      <c r="CR148" s="27">
        <f t="shared" si="57"/>
        <v>0</v>
      </c>
      <c r="CS148" s="27">
        <f t="shared" si="57"/>
        <v>0</v>
      </c>
      <c r="CT148" s="27">
        <f t="shared" si="57"/>
        <v>0</v>
      </c>
      <c r="CU148" s="27">
        <f t="shared" si="57"/>
        <v>0</v>
      </c>
      <c r="CV148" s="27">
        <f t="shared" si="57"/>
        <v>0</v>
      </c>
      <c r="CW148" s="27">
        <f t="shared" ref="CW148:DF148" si="58">SUM(CW149:CW153)</f>
        <v>0</v>
      </c>
      <c r="CX148" s="27">
        <f t="shared" si="58"/>
        <v>0</v>
      </c>
      <c r="CY148" s="27">
        <f t="shared" si="58"/>
        <v>0</v>
      </c>
      <c r="CZ148" s="27">
        <f t="shared" si="58"/>
        <v>0</v>
      </c>
      <c r="DA148" s="27">
        <f t="shared" si="58"/>
        <v>0</v>
      </c>
      <c r="DB148" s="27">
        <f t="shared" si="58"/>
        <v>0</v>
      </c>
      <c r="DC148" s="27">
        <f t="shared" si="58"/>
        <v>0</v>
      </c>
      <c r="DD148" s="27">
        <f t="shared" si="58"/>
        <v>0</v>
      </c>
      <c r="DE148" s="27">
        <f t="shared" si="58"/>
        <v>0</v>
      </c>
      <c r="DF148" s="27">
        <f t="shared" si="58"/>
        <v>0</v>
      </c>
    </row>
    <row r="149" spans="1:110" ht="75">
      <c r="A149" s="21"/>
      <c r="B149" s="39" t="s">
        <v>289</v>
      </c>
      <c r="C149" s="40" t="s">
        <v>290</v>
      </c>
      <c r="D149" s="41" t="s">
        <v>174</v>
      </c>
      <c r="E149" s="41">
        <v>0</v>
      </c>
      <c r="F149" s="41">
        <v>0</v>
      </c>
      <c r="G149" s="41">
        <v>0</v>
      </c>
      <c r="H149" s="41">
        <v>0</v>
      </c>
      <c r="I149" s="41">
        <v>0</v>
      </c>
      <c r="J149" s="41">
        <v>0</v>
      </c>
      <c r="K149" s="41">
        <v>0</v>
      </c>
      <c r="L149" s="41">
        <v>0</v>
      </c>
      <c r="M149" s="41">
        <v>0</v>
      </c>
      <c r="N149" s="41">
        <v>0</v>
      </c>
      <c r="O149" s="41">
        <v>0</v>
      </c>
      <c r="P149" s="41">
        <v>0</v>
      </c>
      <c r="Q149" s="41">
        <v>0</v>
      </c>
      <c r="R149" s="41">
        <v>0</v>
      </c>
      <c r="S149" s="41">
        <v>0</v>
      </c>
      <c r="T149" s="41">
        <v>0</v>
      </c>
      <c r="U149" s="41">
        <v>0</v>
      </c>
      <c r="V149" s="41">
        <v>0</v>
      </c>
      <c r="W149" s="41">
        <v>0</v>
      </c>
      <c r="X149" s="41">
        <v>0</v>
      </c>
      <c r="Y149" s="41">
        <v>0</v>
      </c>
      <c r="Z149" s="41">
        <v>0</v>
      </c>
      <c r="AA149" s="41">
        <v>0</v>
      </c>
      <c r="AB149" s="41">
        <v>0</v>
      </c>
      <c r="AC149" s="41">
        <v>0</v>
      </c>
      <c r="AD149" s="41">
        <v>0</v>
      </c>
      <c r="AE149" s="41">
        <v>0</v>
      </c>
      <c r="AF149" s="41">
        <v>0</v>
      </c>
      <c r="AG149" s="41">
        <v>0</v>
      </c>
      <c r="AH149" s="41">
        <v>0</v>
      </c>
      <c r="AI149" s="41">
        <v>0</v>
      </c>
      <c r="AJ149" s="41">
        <v>0</v>
      </c>
      <c r="AK149" s="41">
        <v>0</v>
      </c>
      <c r="AL149" s="41">
        <v>0</v>
      </c>
      <c r="AM149" s="41">
        <v>0</v>
      </c>
      <c r="AN149" s="41">
        <v>0</v>
      </c>
      <c r="AO149" s="41">
        <v>0</v>
      </c>
      <c r="AP149" s="41">
        <v>0</v>
      </c>
      <c r="AQ149" s="41">
        <v>0</v>
      </c>
      <c r="AR149" s="41">
        <v>0</v>
      </c>
      <c r="AS149" s="41">
        <v>0</v>
      </c>
      <c r="AT149" s="41">
        <v>0</v>
      </c>
      <c r="AU149" s="41">
        <v>0</v>
      </c>
      <c r="AV149" s="41">
        <v>0</v>
      </c>
      <c r="AW149" s="41">
        <v>0</v>
      </c>
      <c r="AX149" s="41">
        <v>0</v>
      </c>
      <c r="AY149" s="41">
        <v>0</v>
      </c>
      <c r="AZ149" s="41">
        <v>0</v>
      </c>
      <c r="BA149" s="41">
        <v>0</v>
      </c>
      <c r="BB149" s="41">
        <v>0</v>
      </c>
      <c r="BC149" s="41">
        <v>0</v>
      </c>
      <c r="BD149" s="41">
        <v>0</v>
      </c>
      <c r="BE149" s="41">
        <v>0</v>
      </c>
      <c r="BF149" s="41">
        <v>0</v>
      </c>
      <c r="BG149" s="41">
        <v>0</v>
      </c>
      <c r="BH149" s="41">
        <v>0</v>
      </c>
      <c r="BI149" s="41">
        <v>0</v>
      </c>
      <c r="BJ149" s="41">
        <v>0</v>
      </c>
      <c r="BK149" s="41">
        <v>0</v>
      </c>
      <c r="BL149" s="41">
        <v>0</v>
      </c>
      <c r="BM149" s="41">
        <v>0</v>
      </c>
      <c r="BN149" s="41">
        <v>0</v>
      </c>
      <c r="BO149" s="41">
        <v>0</v>
      </c>
      <c r="BP149" s="41">
        <v>0</v>
      </c>
      <c r="BQ149" s="41">
        <v>0</v>
      </c>
      <c r="BR149" s="41">
        <v>0</v>
      </c>
      <c r="BS149" s="41">
        <v>0</v>
      </c>
      <c r="BT149" s="41">
        <v>0</v>
      </c>
      <c r="BU149" s="41">
        <v>0</v>
      </c>
      <c r="BV149" s="41">
        <v>0</v>
      </c>
      <c r="BW149" s="41">
        <v>0</v>
      </c>
      <c r="BX149" s="41">
        <v>0</v>
      </c>
      <c r="BY149" s="41">
        <v>0</v>
      </c>
      <c r="BZ149" s="41">
        <v>0</v>
      </c>
      <c r="CA149" s="41">
        <v>0</v>
      </c>
      <c r="CB149" s="41">
        <v>0</v>
      </c>
      <c r="CC149" s="41">
        <v>0</v>
      </c>
      <c r="CD149" s="41">
        <v>0</v>
      </c>
      <c r="CE149" s="41">
        <v>0</v>
      </c>
      <c r="CF149" s="41">
        <v>0</v>
      </c>
      <c r="CG149" s="41">
        <v>0</v>
      </c>
      <c r="CH149" s="41">
        <v>0</v>
      </c>
      <c r="CI149" s="41" t="s">
        <v>193</v>
      </c>
      <c r="CJ149" s="41" t="s">
        <v>193</v>
      </c>
      <c r="CK149" s="41">
        <v>0</v>
      </c>
      <c r="CL149" s="41">
        <v>0</v>
      </c>
      <c r="CM149" s="41">
        <v>0</v>
      </c>
      <c r="CN149" s="41">
        <v>0</v>
      </c>
      <c r="CO149" s="41">
        <v>0</v>
      </c>
      <c r="CP149" s="41">
        <v>0</v>
      </c>
      <c r="CQ149" s="41" t="s">
        <v>193</v>
      </c>
      <c r="CR149" s="41" t="s">
        <v>193</v>
      </c>
      <c r="CS149" s="41" t="s">
        <v>193</v>
      </c>
      <c r="CT149" s="41" t="s">
        <v>193</v>
      </c>
      <c r="CU149" s="41">
        <v>0</v>
      </c>
      <c r="CV149" s="41">
        <v>0</v>
      </c>
      <c r="CW149" s="41">
        <v>0</v>
      </c>
      <c r="CX149" s="41">
        <v>0</v>
      </c>
      <c r="CY149" s="41">
        <v>0</v>
      </c>
      <c r="CZ149" s="41">
        <v>0</v>
      </c>
      <c r="DA149" s="41">
        <v>0</v>
      </c>
      <c r="DB149" s="41">
        <v>0</v>
      </c>
      <c r="DC149" s="41">
        <v>0</v>
      </c>
      <c r="DD149" s="41">
        <v>0</v>
      </c>
      <c r="DE149" s="41">
        <v>0</v>
      </c>
      <c r="DF149" s="41">
        <v>0</v>
      </c>
    </row>
    <row r="150" spans="1:110" ht="18.75" hidden="1">
      <c r="A150" s="25" t="s">
        <v>179</v>
      </c>
      <c r="B150" s="33" t="s">
        <v>289</v>
      </c>
      <c r="C150" s="42" t="s">
        <v>200</v>
      </c>
      <c r="D150" s="35"/>
      <c r="E150" s="35"/>
      <c r="F150" s="35"/>
      <c r="G150" s="35"/>
      <c r="H150" s="35"/>
      <c r="I150" s="35"/>
      <c r="J150" s="35"/>
      <c r="K150" s="35"/>
      <c r="L150" s="35"/>
      <c r="M150" s="35"/>
      <c r="N150" s="35"/>
      <c r="O150" s="35"/>
      <c r="P150" s="35"/>
      <c r="Q150" s="35"/>
      <c r="R150" s="35"/>
      <c r="S150" s="35"/>
      <c r="T150" s="35"/>
      <c r="U150" s="35"/>
      <c r="V150" s="35"/>
      <c r="W150" s="35"/>
      <c r="X150" s="35"/>
      <c r="Y150" s="35"/>
      <c r="Z150" s="35"/>
      <c r="AA150" s="35"/>
      <c r="AB150" s="35"/>
      <c r="AC150" s="35"/>
      <c r="AD150" s="35"/>
      <c r="AE150" s="35"/>
      <c r="AF150" s="35"/>
      <c r="AG150" s="35"/>
      <c r="AH150" s="35"/>
      <c r="AI150" s="35"/>
      <c r="AJ150" s="35"/>
      <c r="AK150" s="35"/>
      <c r="AL150" s="35"/>
      <c r="AM150" s="35"/>
      <c r="AN150" s="35"/>
      <c r="AO150" s="35"/>
      <c r="AP150" s="35"/>
      <c r="AQ150" s="35"/>
      <c r="AR150" s="35"/>
      <c r="AS150" s="35"/>
      <c r="AT150" s="35"/>
      <c r="AU150" s="35"/>
      <c r="AV150" s="35"/>
      <c r="AW150" s="35"/>
      <c r="AX150" s="35"/>
      <c r="AY150" s="35"/>
      <c r="AZ150" s="35"/>
      <c r="BA150" s="35"/>
      <c r="BB150" s="35"/>
      <c r="BC150" s="35"/>
      <c r="BD150" s="35"/>
      <c r="BE150" s="35"/>
      <c r="BF150" s="35"/>
      <c r="BG150" s="35"/>
      <c r="BH150" s="35"/>
      <c r="BI150" s="35"/>
      <c r="BJ150" s="35"/>
      <c r="BK150" s="35"/>
      <c r="BL150" s="35"/>
      <c r="BM150" s="35"/>
      <c r="BN150" s="35"/>
      <c r="BO150" s="35"/>
      <c r="BP150" s="35"/>
      <c r="BQ150" s="35"/>
      <c r="BR150" s="35"/>
      <c r="BS150" s="35"/>
      <c r="BT150" s="35"/>
      <c r="BU150" s="35"/>
      <c r="BV150" s="35"/>
      <c r="BW150" s="35"/>
      <c r="BX150" s="35"/>
      <c r="BY150" s="35"/>
      <c r="BZ150" s="35"/>
      <c r="CA150" s="35"/>
      <c r="CB150" s="35"/>
      <c r="CC150" s="35"/>
      <c r="CD150" s="35"/>
      <c r="CE150" s="35"/>
      <c r="CF150" s="35"/>
      <c r="CG150" s="35"/>
      <c r="CH150" s="35"/>
      <c r="CI150" s="35"/>
      <c r="CJ150" s="35"/>
      <c r="CK150" s="35"/>
      <c r="CL150" s="35"/>
      <c r="CM150" s="35"/>
      <c r="CN150" s="35"/>
      <c r="CO150" s="35"/>
      <c r="CP150" s="35"/>
      <c r="CQ150" s="35"/>
      <c r="CR150" s="35"/>
      <c r="CS150" s="35"/>
      <c r="CT150" s="35"/>
      <c r="CU150" s="35"/>
      <c r="CV150" s="35"/>
      <c r="CW150" s="35"/>
      <c r="CX150" s="35"/>
      <c r="CY150" s="35"/>
      <c r="CZ150" s="35"/>
      <c r="DA150" s="35"/>
      <c r="DB150" s="35"/>
      <c r="DC150" s="35"/>
      <c r="DD150" s="35"/>
      <c r="DE150" s="35"/>
      <c r="DF150" s="35"/>
    </row>
    <row r="151" spans="1:110" ht="18.75" hidden="1">
      <c r="A151" s="25" t="s">
        <v>179</v>
      </c>
      <c r="B151" s="33" t="s">
        <v>289</v>
      </c>
      <c r="C151" s="42" t="s">
        <v>200</v>
      </c>
      <c r="D151" s="35"/>
      <c r="E151" s="35"/>
      <c r="F151" s="35"/>
      <c r="G151" s="35"/>
      <c r="H151" s="35"/>
      <c r="I151" s="35"/>
      <c r="J151" s="35"/>
      <c r="K151" s="35"/>
      <c r="L151" s="35"/>
      <c r="M151" s="35"/>
      <c r="N151" s="35"/>
      <c r="O151" s="35"/>
      <c r="P151" s="35"/>
      <c r="Q151" s="35"/>
      <c r="R151" s="35"/>
      <c r="S151" s="35"/>
      <c r="T151" s="35"/>
      <c r="U151" s="35"/>
      <c r="V151" s="35"/>
      <c r="W151" s="35"/>
      <c r="X151" s="35"/>
      <c r="Y151" s="35"/>
      <c r="Z151" s="35"/>
      <c r="AA151" s="35"/>
      <c r="AB151" s="35"/>
      <c r="AC151" s="35"/>
      <c r="AD151" s="35"/>
      <c r="AE151" s="35"/>
      <c r="AF151" s="35"/>
      <c r="AG151" s="35"/>
      <c r="AH151" s="35"/>
      <c r="AI151" s="35"/>
      <c r="AJ151" s="35"/>
      <c r="AK151" s="35"/>
      <c r="AL151" s="35"/>
      <c r="AM151" s="35"/>
      <c r="AN151" s="35"/>
      <c r="AO151" s="35"/>
      <c r="AP151" s="35"/>
      <c r="AQ151" s="35"/>
      <c r="AR151" s="35"/>
      <c r="AS151" s="35"/>
      <c r="AT151" s="35"/>
      <c r="AU151" s="35"/>
      <c r="AV151" s="35"/>
      <c r="AW151" s="35"/>
      <c r="AX151" s="35"/>
      <c r="AY151" s="35"/>
      <c r="AZ151" s="35"/>
      <c r="BA151" s="35"/>
      <c r="BB151" s="35"/>
      <c r="BC151" s="35"/>
      <c r="BD151" s="35"/>
      <c r="BE151" s="35"/>
      <c r="BF151" s="35"/>
      <c r="BG151" s="35"/>
      <c r="BH151" s="35"/>
      <c r="BI151" s="35"/>
      <c r="BJ151" s="35"/>
      <c r="BK151" s="35"/>
      <c r="BL151" s="35"/>
      <c r="BM151" s="35"/>
      <c r="BN151" s="35"/>
      <c r="BO151" s="35"/>
      <c r="BP151" s="35"/>
      <c r="BQ151" s="35"/>
      <c r="BR151" s="35"/>
      <c r="BS151" s="35"/>
      <c r="BT151" s="35"/>
      <c r="BU151" s="35"/>
      <c r="BV151" s="35"/>
      <c r="BW151" s="35"/>
      <c r="BX151" s="35"/>
      <c r="BY151" s="35"/>
      <c r="BZ151" s="35"/>
      <c r="CA151" s="35"/>
      <c r="CB151" s="35"/>
      <c r="CC151" s="35"/>
      <c r="CD151" s="35"/>
      <c r="CE151" s="35"/>
      <c r="CF151" s="35"/>
      <c r="CG151" s="35"/>
      <c r="CH151" s="35"/>
      <c r="CI151" s="35"/>
      <c r="CJ151" s="35"/>
      <c r="CK151" s="35"/>
      <c r="CL151" s="35"/>
      <c r="CM151" s="35"/>
      <c r="CN151" s="35"/>
      <c r="CO151" s="35"/>
      <c r="CP151" s="35"/>
      <c r="CQ151" s="35"/>
      <c r="CR151" s="35"/>
      <c r="CS151" s="35"/>
      <c r="CT151" s="35"/>
      <c r="CU151" s="35"/>
      <c r="CV151" s="35"/>
      <c r="CW151" s="35"/>
      <c r="CX151" s="35"/>
      <c r="CY151" s="35"/>
      <c r="CZ151" s="35"/>
      <c r="DA151" s="35"/>
      <c r="DB151" s="35"/>
      <c r="DC151" s="35"/>
      <c r="DD151" s="35"/>
      <c r="DE151" s="35"/>
      <c r="DF151" s="35"/>
    </row>
    <row r="152" spans="1:110" ht="18.75" hidden="1">
      <c r="A152" s="25" t="s">
        <v>179</v>
      </c>
      <c r="B152" s="33" t="s">
        <v>201</v>
      </c>
      <c r="C152" s="49" t="s">
        <v>201</v>
      </c>
      <c r="D152" s="35"/>
      <c r="E152" s="35"/>
      <c r="F152" s="35"/>
      <c r="G152" s="35"/>
      <c r="H152" s="35"/>
      <c r="I152" s="35"/>
      <c r="J152" s="35"/>
      <c r="K152" s="35"/>
      <c r="L152" s="35"/>
      <c r="M152" s="35"/>
      <c r="N152" s="35"/>
      <c r="O152" s="35"/>
      <c r="P152" s="35"/>
      <c r="Q152" s="35"/>
      <c r="R152" s="35"/>
      <c r="S152" s="35"/>
      <c r="T152" s="35"/>
      <c r="U152" s="35"/>
      <c r="V152" s="35"/>
      <c r="W152" s="35"/>
      <c r="X152" s="35"/>
      <c r="Y152" s="35"/>
      <c r="Z152" s="35"/>
      <c r="AA152" s="35"/>
      <c r="AB152" s="35"/>
      <c r="AC152" s="35"/>
      <c r="AD152" s="35"/>
      <c r="AE152" s="35"/>
      <c r="AF152" s="35"/>
      <c r="AG152" s="35"/>
      <c r="AH152" s="35"/>
      <c r="AI152" s="35"/>
      <c r="AJ152" s="35"/>
      <c r="AK152" s="35"/>
      <c r="AL152" s="35"/>
      <c r="AM152" s="35"/>
      <c r="AN152" s="35"/>
      <c r="AO152" s="35"/>
      <c r="AP152" s="35"/>
      <c r="AQ152" s="35"/>
      <c r="AR152" s="35"/>
      <c r="AS152" s="35"/>
      <c r="AT152" s="35"/>
      <c r="AU152" s="35"/>
      <c r="AV152" s="35"/>
      <c r="AW152" s="35"/>
      <c r="AX152" s="35"/>
      <c r="AY152" s="35"/>
      <c r="AZ152" s="35"/>
      <c r="BA152" s="35"/>
      <c r="BB152" s="35"/>
      <c r="BC152" s="35"/>
      <c r="BD152" s="35"/>
      <c r="BE152" s="35"/>
      <c r="BF152" s="35"/>
      <c r="BG152" s="35"/>
      <c r="BH152" s="35"/>
      <c r="BI152" s="35"/>
      <c r="BJ152" s="35"/>
      <c r="BK152" s="35"/>
      <c r="BL152" s="35"/>
      <c r="BM152" s="35"/>
      <c r="BN152" s="35"/>
      <c r="BO152" s="35"/>
      <c r="BP152" s="35"/>
      <c r="BQ152" s="35"/>
      <c r="BR152" s="35"/>
      <c r="BS152" s="35"/>
      <c r="BT152" s="35"/>
      <c r="BU152" s="35"/>
      <c r="BV152" s="35"/>
      <c r="BW152" s="35"/>
      <c r="BX152" s="35"/>
      <c r="BY152" s="35"/>
      <c r="BZ152" s="35"/>
      <c r="CA152" s="35"/>
      <c r="CB152" s="35"/>
      <c r="CC152" s="35"/>
      <c r="CD152" s="35"/>
      <c r="CE152" s="35"/>
      <c r="CF152" s="35"/>
      <c r="CG152" s="35"/>
      <c r="CH152" s="35"/>
      <c r="CI152" s="35"/>
      <c r="CJ152" s="35"/>
      <c r="CK152" s="35"/>
      <c r="CL152" s="35"/>
      <c r="CM152" s="35"/>
      <c r="CN152" s="35"/>
      <c r="CO152" s="35"/>
      <c r="CP152" s="35"/>
      <c r="CQ152" s="35"/>
      <c r="CR152" s="35"/>
      <c r="CS152" s="35"/>
      <c r="CT152" s="35"/>
      <c r="CU152" s="35"/>
      <c r="CV152" s="35"/>
      <c r="CW152" s="35"/>
      <c r="CX152" s="35"/>
      <c r="CY152" s="35"/>
      <c r="CZ152" s="35"/>
      <c r="DA152" s="35"/>
      <c r="DB152" s="35"/>
      <c r="DC152" s="35"/>
      <c r="DD152" s="35"/>
      <c r="DE152" s="35"/>
      <c r="DF152" s="35"/>
    </row>
    <row r="153" spans="1:110" ht="56.25">
      <c r="A153" s="21"/>
      <c r="B153" s="39" t="s">
        <v>291</v>
      </c>
      <c r="C153" s="40" t="s">
        <v>292</v>
      </c>
      <c r="D153" s="41" t="s">
        <v>174</v>
      </c>
      <c r="E153" s="41">
        <f t="shared" ref="E153:AJ153" si="59">SUM(E154:E195)</f>
        <v>0</v>
      </c>
      <c r="F153" s="41">
        <f t="shared" si="59"/>
        <v>0</v>
      </c>
      <c r="G153" s="41">
        <f t="shared" si="59"/>
        <v>0</v>
      </c>
      <c r="H153" s="41">
        <f t="shared" si="59"/>
        <v>0</v>
      </c>
      <c r="I153" s="41">
        <f t="shared" si="59"/>
        <v>36</v>
      </c>
      <c r="J153" s="41">
        <f t="shared" si="59"/>
        <v>0</v>
      </c>
      <c r="K153" s="41">
        <f t="shared" si="59"/>
        <v>0</v>
      </c>
      <c r="L153" s="41">
        <f t="shared" si="59"/>
        <v>0</v>
      </c>
      <c r="M153" s="41">
        <f t="shared" si="59"/>
        <v>0</v>
      </c>
      <c r="N153" s="41">
        <f t="shared" si="59"/>
        <v>0</v>
      </c>
      <c r="O153" s="41">
        <f t="shared" si="59"/>
        <v>0</v>
      </c>
      <c r="P153" s="41">
        <f t="shared" si="59"/>
        <v>0</v>
      </c>
      <c r="Q153" s="41">
        <f t="shared" si="59"/>
        <v>0</v>
      </c>
      <c r="R153" s="41">
        <f t="shared" si="59"/>
        <v>0</v>
      </c>
      <c r="S153" s="41">
        <f t="shared" si="59"/>
        <v>0</v>
      </c>
      <c r="T153" s="41">
        <f t="shared" si="59"/>
        <v>0</v>
      </c>
      <c r="U153" s="41">
        <f t="shared" si="59"/>
        <v>0</v>
      </c>
      <c r="V153" s="41">
        <f t="shared" si="59"/>
        <v>0</v>
      </c>
      <c r="W153" s="41">
        <f t="shared" si="59"/>
        <v>2</v>
      </c>
      <c r="X153" s="41">
        <f t="shared" si="59"/>
        <v>0</v>
      </c>
      <c r="Y153" s="41">
        <f t="shared" si="59"/>
        <v>59.78</v>
      </c>
      <c r="Z153" s="41">
        <f t="shared" si="59"/>
        <v>0</v>
      </c>
      <c r="AA153" s="41">
        <f t="shared" si="59"/>
        <v>0</v>
      </c>
      <c r="AB153" s="41">
        <f t="shared" si="59"/>
        <v>0</v>
      </c>
      <c r="AC153" s="41">
        <f t="shared" si="59"/>
        <v>0</v>
      </c>
      <c r="AD153" s="41">
        <f t="shared" si="59"/>
        <v>0</v>
      </c>
      <c r="AE153" s="41">
        <f t="shared" si="59"/>
        <v>0</v>
      </c>
      <c r="AF153" s="41">
        <f t="shared" si="59"/>
        <v>0</v>
      </c>
      <c r="AG153" s="41">
        <f t="shared" si="59"/>
        <v>0</v>
      </c>
      <c r="AH153" s="41">
        <f t="shared" si="59"/>
        <v>0</v>
      </c>
      <c r="AI153" s="41">
        <f t="shared" si="59"/>
        <v>0</v>
      </c>
      <c r="AJ153" s="41">
        <f t="shared" si="59"/>
        <v>0</v>
      </c>
      <c r="AK153" s="41">
        <f t="shared" ref="AK153:BP153" si="60">SUM(AK154:AK195)</f>
        <v>0</v>
      </c>
      <c r="AL153" s="41">
        <f t="shared" si="60"/>
        <v>0</v>
      </c>
      <c r="AM153" s="41">
        <f t="shared" si="60"/>
        <v>0</v>
      </c>
      <c r="AN153" s="41">
        <f t="shared" si="60"/>
        <v>0</v>
      </c>
      <c r="AO153" s="41">
        <f t="shared" si="60"/>
        <v>0</v>
      </c>
      <c r="AP153" s="41">
        <f t="shared" si="60"/>
        <v>0</v>
      </c>
      <c r="AQ153" s="41">
        <f t="shared" si="60"/>
        <v>0</v>
      </c>
      <c r="AR153" s="41">
        <f t="shared" si="60"/>
        <v>0</v>
      </c>
      <c r="AS153" s="41">
        <f t="shared" si="60"/>
        <v>0</v>
      </c>
      <c r="AT153" s="41">
        <f t="shared" si="60"/>
        <v>0</v>
      </c>
      <c r="AU153" s="41">
        <f t="shared" si="60"/>
        <v>0</v>
      </c>
      <c r="AV153" s="41">
        <f t="shared" si="60"/>
        <v>0</v>
      </c>
      <c r="AW153" s="41">
        <f t="shared" si="60"/>
        <v>100</v>
      </c>
      <c r="AX153" s="41">
        <f t="shared" si="60"/>
        <v>0</v>
      </c>
      <c r="AY153" s="41">
        <f t="shared" si="60"/>
        <v>0</v>
      </c>
      <c r="AZ153" s="41">
        <f t="shared" si="60"/>
        <v>0</v>
      </c>
      <c r="BA153" s="41">
        <f t="shared" si="60"/>
        <v>0</v>
      </c>
      <c r="BB153" s="41">
        <f t="shared" si="60"/>
        <v>0</v>
      </c>
      <c r="BC153" s="41">
        <f t="shared" si="60"/>
        <v>0</v>
      </c>
      <c r="BD153" s="41">
        <f t="shared" si="60"/>
        <v>0</v>
      </c>
      <c r="BE153" s="41">
        <f t="shared" si="60"/>
        <v>0</v>
      </c>
      <c r="BF153" s="41">
        <f t="shared" si="60"/>
        <v>0</v>
      </c>
      <c r="BG153" s="41">
        <f t="shared" si="60"/>
        <v>6.6</v>
      </c>
      <c r="BH153" s="41">
        <f t="shared" si="60"/>
        <v>0</v>
      </c>
      <c r="BI153" s="41">
        <f t="shared" si="60"/>
        <v>0</v>
      </c>
      <c r="BJ153" s="41">
        <f t="shared" si="60"/>
        <v>0</v>
      </c>
      <c r="BK153" s="41">
        <f t="shared" si="60"/>
        <v>0</v>
      </c>
      <c r="BL153" s="41">
        <f t="shared" si="60"/>
        <v>0</v>
      </c>
      <c r="BM153" s="41">
        <f t="shared" si="60"/>
        <v>0</v>
      </c>
      <c r="BN153" s="41">
        <f t="shared" si="60"/>
        <v>0</v>
      </c>
      <c r="BO153" s="41">
        <f t="shared" si="60"/>
        <v>0</v>
      </c>
      <c r="BP153" s="41">
        <f t="shared" si="60"/>
        <v>0</v>
      </c>
      <c r="BQ153" s="41">
        <f t="shared" ref="BQ153:CV153" si="61">SUM(BQ154:BQ195)</f>
        <v>1</v>
      </c>
      <c r="BR153" s="41">
        <f t="shared" si="61"/>
        <v>0</v>
      </c>
      <c r="BS153" s="41">
        <f t="shared" si="61"/>
        <v>7</v>
      </c>
      <c r="BT153" s="41">
        <f t="shared" si="61"/>
        <v>0</v>
      </c>
      <c r="BU153" s="41">
        <f t="shared" si="61"/>
        <v>0</v>
      </c>
      <c r="BV153" s="41">
        <f t="shared" si="61"/>
        <v>0</v>
      </c>
      <c r="BW153" s="41">
        <f t="shared" si="61"/>
        <v>0</v>
      </c>
      <c r="BX153" s="41">
        <f t="shared" si="61"/>
        <v>0</v>
      </c>
      <c r="BY153" s="41">
        <f t="shared" si="61"/>
        <v>0</v>
      </c>
      <c r="BZ153" s="41">
        <f t="shared" si="61"/>
        <v>0</v>
      </c>
      <c r="CA153" s="41">
        <f t="shared" si="61"/>
        <v>0</v>
      </c>
      <c r="CB153" s="41">
        <f t="shared" si="61"/>
        <v>0</v>
      </c>
      <c r="CC153" s="41">
        <f t="shared" si="61"/>
        <v>75</v>
      </c>
      <c r="CD153" s="41">
        <f t="shared" si="61"/>
        <v>0</v>
      </c>
      <c r="CE153" s="41">
        <f t="shared" si="61"/>
        <v>0</v>
      </c>
      <c r="CF153" s="41">
        <f t="shared" si="61"/>
        <v>0</v>
      </c>
      <c r="CG153" s="41">
        <f t="shared" si="61"/>
        <v>0</v>
      </c>
      <c r="CH153" s="41">
        <f t="shared" si="61"/>
        <v>0</v>
      </c>
      <c r="CI153" s="41">
        <f t="shared" si="61"/>
        <v>0</v>
      </c>
      <c r="CJ153" s="41">
        <f t="shared" si="61"/>
        <v>0</v>
      </c>
      <c r="CK153" s="41">
        <f t="shared" si="61"/>
        <v>0</v>
      </c>
      <c r="CL153" s="41">
        <f t="shared" si="61"/>
        <v>0</v>
      </c>
      <c r="CM153" s="41">
        <f t="shared" si="61"/>
        <v>0</v>
      </c>
      <c r="CN153" s="41">
        <f t="shared" si="61"/>
        <v>0</v>
      </c>
      <c r="CO153" s="41">
        <f t="shared" si="61"/>
        <v>0</v>
      </c>
      <c r="CP153" s="41">
        <f t="shared" si="61"/>
        <v>0</v>
      </c>
      <c r="CQ153" s="41">
        <f t="shared" si="61"/>
        <v>0</v>
      </c>
      <c r="CR153" s="41">
        <f t="shared" si="61"/>
        <v>0</v>
      </c>
      <c r="CS153" s="41">
        <f t="shared" si="61"/>
        <v>0</v>
      </c>
      <c r="CT153" s="41">
        <f t="shared" si="61"/>
        <v>0</v>
      </c>
      <c r="CU153" s="41">
        <f t="shared" si="61"/>
        <v>0</v>
      </c>
      <c r="CV153" s="41">
        <f t="shared" si="61"/>
        <v>0</v>
      </c>
      <c r="CW153" s="41">
        <f t="shared" ref="CW153:DF153" si="62">SUM(CW154:CW195)</f>
        <v>0</v>
      </c>
      <c r="CX153" s="41">
        <f t="shared" si="62"/>
        <v>0</v>
      </c>
      <c r="CY153" s="41">
        <f t="shared" si="62"/>
        <v>0</v>
      </c>
      <c r="CZ153" s="41">
        <f t="shared" si="62"/>
        <v>0</v>
      </c>
      <c r="DA153" s="41">
        <f t="shared" si="62"/>
        <v>0</v>
      </c>
      <c r="DB153" s="41">
        <f t="shared" si="62"/>
        <v>0</v>
      </c>
      <c r="DC153" s="41">
        <f t="shared" si="62"/>
        <v>0</v>
      </c>
      <c r="DD153" s="41">
        <f t="shared" si="62"/>
        <v>0</v>
      </c>
      <c r="DE153" s="41">
        <f t="shared" si="62"/>
        <v>0</v>
      </c>
      <c r="DF153" s="41">
        <f t="shared" si="62"/>
        <v>0</v>
      </c>
    </row>
    <row r="154" spans="1:110" ht="150">
      <c r="A154" s="25" t="s">
        <v>179</v>
      </c>
      <c r="B154" s="33" t="s">
        <v>291</v>
      </c>
      <c r="C154" s="42" t="s">
        <v>293</v>
      </c>
      <c r="D154" s="35" t="s">
        <v>294</v>
      </c>
      <c r="E154" s="35">
        <v>0</v>
      </c>
      <c r="F154" s="35">
        <v>0</v>
      </c>
      <c r="G154" s="35">
        <v>0</v>
      </c>
      <c r="H154" s="35">
        <v>0</v>
      </c>
      <c r="I154" s="35">
        <v>0</v>
      </c>
      <c r="J154" s="35">
        <v>0</v>
      </c>
      <c r="K154" s="35">
        <v>0</v>
      </c>
      <c r="L154" s="35">
        <v>0</v>
      </c>
      <c r="M154" s="35">
        <v>0</v>
      </c>
      <c r="N154" s="35">
        <v>0</v>
      </c>
      <c r="O154" s="35">
        <v>0</v>
      </c>
      <c r="P154" s="35">
        <v>0</v>
      </c>
      <c r="Q154" s="35">
        <v>0</v>
      </c>
      <c r="R154" s="35">
        <v>0</v>
      </c>
      <c r="S154" s="35">
        <v>0</v>
      </c>
      <c r="T154" s="35">
        <v>0</v>
      </c>
      <c r="U154" s="35">
        <v>0</v>
      </c>
      <c r="V154" s="35">
        <v>0</v>
      </c>
      <c r="W154" s="35">
        <v>0</v>
      </c>
      <c r="X154" s="35">
        <v>0</v>
      </c>
      <c r="Y154" s="35">
        <f>'7'!DD86</f>
        <v>6.6</v>
      </c>
      <c r="Z154" s="35">
        <v>0</v>
      </c>
      <c r="AA154" s="35">
        <v>0</v>
      </c>
      <c r="AB154" s="35">
        <v>0</v>
      </c>
      <c r="AC154" s="35">
        <v>0</v>
      </c>
      <c r="AD154" s="35">
        <v>0</v>
      </c>
      <c r="AE154" s="35">
        <v>0</v>
      </c>
      <c r="AF154" s="35">
        <v>0</v>
      </c>
      <c r="AG154" s="35">
        <v>0</v>
      </c>
      <c r="AH154" s="35">
        <v>0</v>
      </c>
      <c r="AI154" s="35">
        <v>0</v>
      </c>
      <c r="AJ154" s="35">
        <v>0</v>
      </c>
      <c r="AK154" s="35" t="s">
        <v>193</v>
      </c>
      <c r="AL154" s="35" t="s">
        <v>193</v>
      </c>
      <c r="AM154" s="35" t="s">
        <v>193</v>
      </c>
      <c r="AN154" s="35" t="s">
        <v>193</v>
      </c>
      <c r="AO154" s="35" t="s">
        <v>193</v>
      </c>
      <c r="AP154" s="35" t="s">
        <v>193</v>
      </c>
      <c r="AQ154" s="35" t="s">
        <v>193</v>
      </c>
      <c r="AR154" s="35" t="s">
        <v>193</v>
      </c>
      <c r="AS154" s="35">
        <v>0</v>
      </c>
      <c r="AT154" s="35">
        <v>0</v>
      </c>
      <c r="AU154" s="35">
        <v>0</v>
      </c>
      <c r="AV154" s="35">
        <v>0</v>
      </c>
      <c r="AW154" s="35">
        <v>0</v>
      </c>
      <c r="AX154" s="35">
        <v>0</v>
      </c>
      <c r="AY154" s="35">
        <v>0</v>
      </c>
      <c r="AZ154" s="35">
        <v>0</v>
      </c>
      <c r="BA154" s="35">
        <v>0</v>
      </c>
      <c r="BB154" s="35">
        <v>0</v>
      </c>
      <c r="BC154" s="35">
        <v>0</v>
      </c>
      <c r="BD154" s="35">
        <v>0</v>
      </c>
      <c r="BE154" s="35">
        <v>0</v>
      </c>
      <c r="BF154" s="35">
        <v>0</v>
      </c>
      <c r="BG154" s="35">
        <f>'7'!DD86</f>
        <v>6.6</v>
      </c>
      <c r="BH154" s="35">
        <v>0</v>
      </c>
      <c r="BI154" s="35">
        <v>0</v>
      </c>
      <c r="BJ154" s="35">
        <v>0</v>
      </c>
      <c r="BK154" s="35">
        <v>0</v>
      </c>
      <c r="BL154" s="35">
        <v>0</v>
      </c>
      <c r="BM154" s="35">
        <v>0</v>
      </c>
      <c r="BN154" s="35">
        <v>0</v>
      </c>
      <c r="BO154" s="35">
        <v>0</v>
      </c>
      <c r="BP154" s="35">
        <v>0</v>
      </c>
      <c r="BQ154" s="35">
        <v>0</v>
      </c>
      <c r="BR154" s="35">
        <v>0</v>
      </c>
      <c r="BS154" s="35">
        <v>3</v>
      </c>
      <c r="BT154" s="35">
        <v>0</v>
      </c>
      <c r="BU154" s="35">
        <v>0</v>
      </c>
      <c r="BV154" s="35">
        <v>0</v>
      </c>
      <c r="BW154" s="35">
        <v>0</v>
      </c>
      <c r="BX154" s="35">
        <v>0</v>
      </c>
      <c r="BY154" s="35">
        <v>0</v>
      </c>
      <c r="BZ154" s="35">
        <v>0</v>
      </c>
      <c r="CA154" s="35">
        <v>0</v>
      </c>
      <c r="CB154" s="35">
        <v>0</v>
      </c>
      <c r="CC154" s="35">
        <v>0</v>
      </c>
      <c r="CD154" s="35">
        <v>0</v>
      </c>
      <c r="CE154" s="35">
        <v>0</v>
      </c>
      <c r="CF154" s="35">
        <v>0</v>
      </c>
      <c r="CG154" s="35">
        <v>0</v>
      </c>
      <c r="CH154" s="35">
        <v>0</v>
      </c>
      <c r="CI154" s="35">
        <v>0</v>
      </c>
      <c r="CJ154" s="35">
        <v>0</v>
      </c>
      <c r="CK154" s="35">
        <v>0</v>
      </c>
      <c r="CL154" s="35">
        <v>0</v>
      </c>
      <c r="CM154" s="35">
        <v>0</v>
      </c>
      <c r="CN154" s="35">
        <v>0</v>
      </c>
      <c r="CO154" s="35" t="s">
        <v>193</v>
      </c>
      <c r="CP154" s="35" t="s">
        <v>193</v>
      </c>
      <c r="CQ154" s="35" t="s">
        <v>193</v>
      </c>
      <c r="CR154" s="35" t="s">
        <v>193</v>
      </c>
      <c r="CS154" s="35" t="s">
        <v>193</v>
      </c>
      <c r="CT154" s="35" t="s">
        <v>193</v>
      </c>
      <c r="CU154" s="35">
        <v>0</v>
      </c>
      <c r="CV154" s="35">
        <v>0</v>
      </c>
      <c r="CW154" s="35">
        <v>0</v>
      </c>
      <c r="CX154" s="35">
        <v>0</v>
      </c>
      <c r="CY154" s="35">
        <v>0</v>
      </c>
      <c r="CZ154" s="35">
        <v>0</v>
      </c>
      <c r="DA154" s="35">
        <v>0</v>
      </c>
      <c r="DB154" s="35">
        <v>0</v>
      </c>
      <c r="DC154" s="35">
        <v>0</v>
      </c>
      <c r="DD154" s="35">
        <v>0</v>
      </c>
      <c r="DE154" s="35">
        <v>0</v>
      </c>
      <c r="DF154" s="35">
        <v>0</v>
      </c>
    </row>
    <row r="155" spans="1:110" ht="112.5">
      <c r="A155" s="25" t="s">
        <v>179</v>
      </c>
      <c r="B155" s="50" t="s">
        <v>291</v>
      </c>
      <c r="C155" s="42" t="s">
        <v>295</v>
      </c>
      <c r="D155" s="35" t="s">
        <v>296</v>
      </c>
      <c r="E155" s="35">
        <v>0</v>
      </c>
      <c r="F155" s="35">
        <v>0</v>
      </c>
      <c r="G155" s="35">
        <v>0</v>
      </c>
      <c r="H155" s="35">
        <v>0</v>
      </c>
      <c r="I155" s="35">
        <f>50-32</f>
        <v>18</v>
      </c>
      <c r="J155" s="35">
        <v>0</v>
      </c>
      <c r="K155" s="35">
        <v>0</v>
      </c>
      <c r="L155" s="35">
        <v>0</v>
      </c>
      <c r="M155" s="35">
        <v>0</v>
      </c>
      <c r="N155" s="35">
        <v>0</v>
      </c>
      <c r="O155" s="35">
        <v>0</v>
      </c>
      <c r="P155" s="35">
        <v>0</v>
      </c>
      <c r="Q155" s="35">
        <v>0</v>
      </c>
      <c r="R155" s="35">
        <v>0</v>
      </c>
      <c r="S155" s="35">
        <v>0</v>
      </c>
      <c r="T155" s="35">
        <v>0</v>
      </c>
      <c r="U155" s="35">
        <v>0</v>
      </c>
      <c r="V155" s="35">
        <v>0</v>
      </c>
      <c r="W155" s="35">
        <v>0</v>
      </c>
      <c r="X155" s="35">
        <v>0</v>
      </c>
      <c r="Y155" s="35">
        <f>'7'!CY87/2</f>
        <v>0</v>
      </c>
      <c r="Z155" s="35">
        <v>0</v>
      </c>
      <c r="AA155" s="35">
        <v>0</v>
      </c>
      <c r="AB155" s="35">
        <v>0</v>
      </c>
      <c r="AC155" s="35">
        <v>0</v>
      </c>
      <c r="AD155" s="35">
        <v>0</v>
      </c>
      <c r="AE155" s="35">
        <v>0</v>
      </c>
      <c r="AF155" s="35">
        <v>0</v>
      </c>
      <c r="AG155" s="35">
        <v>0</v>
      </c>
      <c r="AH155" s="35">
        <v>0</v>
      </c>
      <c r="AI155" s="35">
        <v>0</v>
      </c>
      <c r="AJ155" s="35">
        <v>0</v>
      </c>
      <c r="AK155" s="35" t="s">
        <v>193</v>
      </c>
      <c r="AL155" s="35" t="s">
        <v>193</v>
      </c>
      <c r="AM155" s="35" t="s">
        <v>193</v>
      </c>
      <c r="AN155" s="35" t="s">
        <v>193</v>
      </c>
      <c r="AO155" s="35" t="s">
        <v>193</v>
      </c>
      <c r="AP155" s="35" t="s">
        <v>193</v>
      </c>
      <c r="AQ155" s="35" t="s">
        <v>193</v>
      </c>
      <c r="AR155" s="35" t="s">
        <v>193</v>
      </c>
      <c r="AS155" s="35">
        <v>0</v>
      </c>
      <c r="AT155" s="35">
        <v>0</v>
      </c>
      <c r="AU155" s="35">
        <v>0</v>
      </c>
      <c r="AV155" s="35">
        <v>0</v>
      </c>
      <c r="AW155" s="35">
        <f>'7'!CU87</f>
        <v>50</v>
      </c>
      <c r="AX155" s="35">
        <v>0</v>
      </c>
      <c r="AY155" s="35">
        <v>0</v>
      </c>
      <c r="AZ155" s="35">
        <v>0</v>
      </c>
      <c r="BA155" s="35">
        <v>0</v>
      </c>
      <c r="BB155" s="35">
        <v>0</v>
      </c>
      <c r="BC155" s="35">
        <v>0</v>
      </c>
      <c r="BD155" s="35">
        <v>0</v>
      </c>
      <c r="BE155" s="35">
        <v>0</v>
      </c>
      <c r="BF155" s="35">
        <v>0</v>
      </c>
      <c r="BG155" s="35">
        <v>0</v>
      </c>
      <c r="BH155" s="35">
        <f>'7'!CY87</f>
        <v>0</v>
      </c>
      <c r="BI155" s="35">
        <v>0</v>
      </c>
      <c r="BJ155" s="35">
        <v>0</v>
      </c>
      <c r="BK155" s="35">
        <v>0</v>
      </c>
      <c r="BL155" s="35">
        <v>0</v>
      </c>
      <c r="BM155" s="35">
        <v>0</v>
      </c>
      <c r="BN155" s="35">
        <v>0</v>
      </c>
      <c r="BO155" s="35">
        <v>0</v>
      </c>
      <c r="BP155" s="35">
        <v>0</v>
      </c>
      <c r="BQ155" s="35">
        <v>0</v>
      </c>
      <c r="BR155" s="35">
        <v>0</v>
      </c>
      <c r="BS155" s="35">
        <v>0</v>
      </c>
      <c r="BT155" s="35">
        <v>0</v>
      </c>
      <c r="BU155" s="35">
        <v>0</v>
      </c>
      <c r="BV155" s="35">
        <v>0</v>
      </c>
      <c r="BW155" s="35">
        <v>0</v>
      </c>
      <c r="BX155" s="35">
        <v>0</v>
      </c>
      <c r="BY155" s="35">
        <v>0</v>
      </c>
      <c r="BZ155" s="35">
        <v>0</v>
      </c>
      <c r="CA155" s="35">
        <v>0</v>
      </c>
      <c r="CB155" s="35">
        <v>0</v>
      </c>
      <c r="CC155" s="35">
        <v>0</v>
      </c>
      <c r="CD155" s="35">
        <v>0</v>
      </c>
      <c r="CE155" s="35">
        <v>0</v>
      </c>
      <c r="CF155" s="35">
        <v>0</v>
      </c>
      <c r="CG155" s="35">
        <v>0</v>
      </c>
      <c r="CH155" s="35">
        <v>0</v>
      </c>
      <c r="CI155" s="35">
        <v>0</v>
      </c>
      <c r="CJ155" s="35">
        <v>0</v>
      </c>
      <c r="CK155" s="35">
        <v>0</v>
      </c>
      <c r="CL155" s="35">
        <v>0</v>
      </c>
      <c r="CM155" s="35">
        <v>0</v>
      </c>
      <c r="CN155" s="35">
        <v>0</v>
      </c>
      <c r="CO155" s="35" t="s">
        <v>193</v>
      </c>
      <c r="CP155" s="35" t="s">
        <v>193</v>
      </c>
      <c r="CQ155" s="35" t="s">
        <v>193</v>
      </c>
      <c r="CR155" s="35" t="s">
        <v>193</v>
      </c>
      <c r="CS155" s="35" t="s">
        <v>193</v>
      </c>
      <c r="CT155" s="35" t="s">
        <v>193</v>
      </c>
      <c r="CU155" s="35">
        <v>0</v>
      </c>
      <c r="CV155" s="35">
        <v>0</v>
      </c>
      <c r="CW155" s="35">
        <v>0</v>
      </c>
      <c r="CX155" s="35">
        <v>0</v>
      </c>
      <c r="CY155" s="35">
        <v>0</v>
      </c>
      <c r="CZ155" s="35">
        <v>0</v>
      </c>
      <c r="DA155" s="35">
        <v>0</v>
      </c>
      <c r="DB155" s="35">
        <v>0</v>
      </c>
      <c r="DC155" s="35">
        <v>0</v>
      </c>
      <c r="DD155" s="35">
        <v>0</v>
      </c>
      <c r="DE155" s="35">
        <v>0</v>
      </c>
      <c r="DF155" s="35">
        <v>0</v>
      </c>
    </row>
    <row r="156" spans="1:110" ht="281.25">
      <c r="A156" s="25" t="s">
        <v>179</v>
      </c>
      <c r="B156" s="50" t="s">
        <v>291</v>
      </c>
      <c r="C156" s="42" t="s">
        <v>297</v>
      </c>
      <c r="D156" s="35" t="s">
        <v>298</v>
      </c>
      <c r="E156" s="35">
        <v>0</v>
      </c>
      <c r="F156" s="35">
        <v>0</v>
      </c>
      <c r="G156" s="35">
        <v>0</v>
      </c>
      <c r="H156" s="35">
        <v>0</v>
      </c>
      <c r="I156" s="35">
        <f>'7'!CU88/2</f>
        <v>0</v>
      </c>
      <c r="J156" s="35">
        <v>0</v>
      </c>
      <c r="K156" s="35">
        <v>0</v>
      </c>
      <c r="L156" s="35">
        <v>0</v>
      </c>
      <c r="M156" s="35">
        <v>0</v>
      </c>
      <c r="N156" s="35">
        <v>0</v>
      </c>
      <c r="O156" s="35">
        <v>0</v>
      </c>
      <c r="P156" s="35">
        <v>0</v>
      </c>
      <c r="Q156" s="35">
        <v>0</v>
      </c>
      <c r="R156" s="35">
        <v>0</v>
      </c>
      <c r="S156" s="35">
        <v>0</v>
      </c>
      <c r="T156" s="35">
        <v>0</v>
      </c>
      <c r="U156" s="35">
        <v>0</v>
      </c>
      <c r="V156" s="35">
        <v>0</v>
      </c>
      <c r="W156" s="35">
        <v>0</v>
      </c>
      <c r="X156" s="35">
        <v>0</v>
      </c>
      <c r="Y156" s="63">
        <f>'4'!BD89-21.8</f>
        <v>21.400000000000002</v>
      </c>
      <c r="Z156" s="35">
        <v>0</v>
      </c>
      <c r="AA156" s="35">
        <v>0</v>
      </c>
      <c r="AB156" s="35">
        <v>0</v>
      </c>
      <c r="AC156" s="35">
        <v>0</v>
      </c>
      <c r="AD156" s="35">
        <v>0</v>
      </c>
      <c r="AE156" s="35">
        <v>0</v>
      </c>
      <c r="AF156" s="35">
        <v>0</v>
      </c>
      <c r="AG156" s="35">
        <v>0</v>
      </c>
      <c r="AH156" s="35">
        <v>0</v>
      </c>
      <c r="AI156" s="35">
        <v>0</v>
      </c>
      <c r="AJ156" s="35">
        <v>0</v>
      </c>
      <c r="AK156" s="35" t="s">
        <v>193</v>
      </c>
      <c r="AL156" s="35" t="s">
        <v>193</v>
      </c>
      <c r="AM156" s="35" t="s">
        <v>193</v>
      </c>
      <c r="AN156" s="35" t="s">
        <v>193</v>
      </c>
      <c r="AO156" s="35" t="s">
        <v>193</v>
      </c>
      <c r="AP156" s="35" t="s">
        <v>193</v>
      </c>
      <c r="AQ156" s="35" t="s">
        <v>193</v>
      </c>
      <c r="AR156" s="35" t="s">
        <v>193</v>
      </c>
      <c r="AS156" s="35">
        <v>0</v>
      </c>
      <c r="AT156" s="35">
        <v>0</v>
      </c>
      <c r="AU156" s="35">
        <v>0</v>
      </c>
      <c r="AV156" s="35">
        <v>0</v>
      </c>
      <c r="AW156" s="35">
        <f>'7'!CU88</f>
        <v>0</v>
      </c>
      <c r="AX156" s="35">
        <v>0</v>
      </c>
      <c r="AY156" s="35">
        <v>0</v>
      </c>
      <c r="AZ156" s="35">
        <v>0</v>
      </c>
      <c r="BA156" s="35">
        <v>0</v>
      </c>
      <c r="BB156" s="35">
        <v>0</v>
      </c>
      <c r="BC156" s="35">
        <v>0</v>
      </c>
      <c r="BD156" s="35">
        <v>0</v>
      </c>
      <c r="BE156" s="35">
        <v>0</v>
      </c>
      <c r="BF156" s="35">
        <v>0</v>
      </c>
      <c r="BG156" s="35">
        <v>0</v>
      </c>
      <c r="BH156" s="35">
        <f>'7'!CY88</f>
        <v>0</v>
      </c>
      <c r="BI156" s="35">
        <v>0</v>
      </c>
      <c r="BJ156" s="35">
        <v>0</v>
      </c>
      <c r="BK156" s="35">
        <v>0</v>
      </c>
      <c r="BL156" s="35">
        <v>0</v>
      </c>
      <c r="BM156" s="35">
        <v>0</v>
      </c>
      <c r="BN156" s="35">
        <v>0</v>
      </c>
      <c r="BO156" s="35">
        <v>0</v>
      </c>
      <c r="BP156" s="35">
        <v>0</v>
      </c>
      <c r="BQ156" s="35">
        <v>0</v>
      </c>
      <c r="BR156" s="35">
        <v>0</v>
      </c>
      <c r="BS156" s="35">
        <v>1</v>
      </c>
      <c r="BT156" s="35">
        <v>0</v>
      </c>
      <c r="BU156" s="35">
        <v>0</v>
      </c>
      <c r="BV156" s="35">
        <v>0</v>
      </c>
      <c r="BW156" s="35">
        <v>0</v>
      </c>
      <c r="BX156" s="35">
        <v>0</v>
      </c>
      <c r="BY156" s="35">
        <v>0</v>
      </c>
      <c r="BZ156" s="35">
        <v>0</v>
      </c>
      <c r="CA156" s="35">
        <v>0</v>
      </c>
      <c r="CB156" s="35">
        <v>0</v>
      </c>
      <c r="CC156" s="35">
        <v>0</v>
      </c>
      <c r="CD156" s="35">
        <v>0</v>
      </c>
      <c r="CE156" s="35">
        <v>0</v>
      </c>
      <c r="CF156" s="35">
        <v>0</v>
      </c>
      <c r="CG156" s="35">
        <v>0</v>
      </c>
      <c r="CH156" s="35">
        <v>0</v>
      </c>
      <c r="CI156" s="35">
        <v>0</v>
      </c>
      <c r="CJ156" s="35">
        <v>0</v>
      </c>
      <c r="CK156" s="35">
        <v>0</v>
      </c>
      <c r="CL156" s="35">
        <v>0</v>
      </c>
      <c r="CM156" s="35">
        <v>0</v>
      </c>
      <c r="CN156" s="35">
        <v>0</v>
      </c>
      <c r="CO156" s="35" t="s">
        <v>193</v>
      </c>
      <c r="CP156" s="35" t="s">
        <v>193</v>
      </c>
      <c r="CQ156" s="35" t="s">
        <v>193</v>
      </c>
      <c r="CR156" s="35" t="s">
        <v>193</v>
      </c>
      <c r="CS156" s="35" t="s">
        <v>193</v>
      </c>
      <c r="CT156" s="35" t="s">
        <v>193</v>
      </c>
      <c r="CU156" s="35">
        <v>0</v>
      </c>
      <c r="CV156" s="35">
        <v>0</v>
      </c>
      <c r="CW156" s="35">
        <v>0</v>
      </c>
      <c r="CX156" s="35">
        <v>0</v>
      </c>
      <c r="CY156" s="35">
        <v>0</v>
      </c>
      <c r="CZ156" s="35">
        <v>0</v>
      </c>
      <c r="DA156" s="35">
        <v>0</v>
      </c>
      <c r="DB156" s="35">
        <v>0</v>
      </c>
      <c r="DC156" s="35">
        <v>0</v>
      </c>
      <c r="DD156" s="35">
        <v>0</v>
      </c>
      <c r="DE156" s="35">
        <v>0</v>
      </c>
      <c r="DF156" s="35">
        <v>0</v>
      </c>
    </row>
    <row r="157" spans="1:110" ht="281.25">
      <c r="A157" s="25" t="s">
        <v>179</v>
      </c>
      <c r="B157" s="50" t="s">
        <v>291</v>
      </c>
      <c r="C157" s="42" t="s">
        <v>299</v>
      </c>
      <c r="D157" s="35" t="s">
        <v>300</v>
      </c>
      <c r="E157" s="35">
        <v>0</v>
      </c>
      <c r="F157" s="35">
        <v>0</v>
      </c>
      <c r="G157" s="35">
        <v>0</v>
      </c>
      <c r="H157" s="35">
        <v>0</v>
      </c>
      <c r="I157" s="35">
        <f>'7'!CU89/2</f>
        <v>0</v>
      </c>
      <c r="J157" s="35">
        <v>0</v>
      </c>
      <c r="K157" s="35">
        <v>0</v>
      </c>
      <c r="L157" s="35">
        <v>0</v>
      </c>
      <c r="M157" s="35">
        <v>0</v>
      </c>
      <c r="N157" s="35">
        <v>0</v>
      </c>
      <c r="O157" s="35">
        <v>0</v>
      </c>
      <c r="P157" s="35">
        <v>0</v>
      </c>
      <c r="Q157" s="35">
        <v>0</v>
      </c>
      <c r="R157" s="35">
        <v>0</v>
      </c>
      <c r="S157" s="35">
        <v>0</v>
      </c>
      <c r="T157" s="35">
        <v>0</v>
      </c>
      <c r="U157" s="35">
        <v>0</v>
      </c>
      <c r="V157" s="35">
        <v>0</v>
      </c>
      <c r="W157" s="35">
        <v>0</v>
      </c>
      <c r="X157" s="35">
        <v>0</v>
      </c>
      <c r="Y157" s="63">
        <f>'4'!BD90-20.55</f>
        <v>20.889999999999997</v>
      </c>
      <c r="Z157" s="35">
        <v>0</v>
      </c>
      <c r="AA157" s="35">
        <v>0</v>
      </c>
      <c r="AB157" s="35">
        <v>0</v>
      </c>
      <c r="AC157" s="35">
        <v>0</v>
      </c>
      <c r="AD157" s="35">
        <v>0</v>
      </c>
      <c r="AE157" s="35">
        <v>0</v>
      </c>
      <c r="AF157" s="35">
        <v>0</v>
      </c>
      <c r="AG157" s="35">
        <v>0</v>
      </c>
      <c r="AH157" s="35">
        <v>0</v>
      </c>
      <c r="AI157" s="35">
        <v>0</v>
      </c>
      <c r="AJ157" s="35">
        <v>0</v>
      </c>
      <c r="AK157" s="35" t="s">
        <v>193</v>
      </c>
      <c r="AL157" s="35" t="s">
        <v>193</v>
      </c>
      <c r="AM157" s="35" t="s">
        <v>193</v>
      </c>
      <c r="AN157" s="35" t="s">
        <v>193</v>
      </c>
      <c r="AO157" s="35" t="s">
        <v>193</v>
      </c>
      <c r="AP157" s="35" t="s">
        <v>193</v>
      </c>
      <c r="AQ157" s="35" t="s">
        <v>193</v>
      </c>
      <c r="AR157" s="35" t="s">
        <v>193</v>
      </c>
      <c r="AS157" s="35">
        <v>0</v>
      </c>
      <c r="AT157" s="35">
        <v>0</v>
      </c>
      <c r="AU157" s="35">
        <v>0</v>
      </c>
      <c r="AV157" s="35">
        <v>0</v>
      </c>
      <c r="AW157" s="35">
        <f>'7'!CU89</f>
        <v>0</v>
      </c>
      <c r="AX157" s="35">
        <v>0</v>
      </c>
      <c r="AY157" s="35">
        <v>0</v>
      </c>
      <c r="AZ157" s="35">
        <v>0</v>
      </c>
      <c r="BA157" s="35">
        <v>0</v>
      </c>
      <c r="BB157" s="35">
        <v>0</v>
      </c>
      <c r="BC157" s="35">
        <v>0</v>
      </c>
      <c r="BD157" s="35">
        <v>0</v>
      </c>
      <c r="BE157" s="35">
        <v>0</v>
      </c>
      <c r="BF157" s="35">
        <v>0</v>
      </c>
      <c r="BG157" s="35">
        <v>0</v>
      </c>
      <c r="BH157" s="35">
        <f>'7'!CY89</f>
        <v>0</v>
      </c>
      <c r="BI157" s="35">
        <v>0</v>
      </c>
      <c r="BJ157" s="35">
        <v>0</v>
      </c>
      <c r="BK157" s="35">
        <v>0</v>
      </c>
      <c r="BL157" s="35">
        <v>0</v>
      </c>
      <c r="BM157" s="35">
        <v>0</v>
      </c>
      <c r="BN157" s="35">
        <v>0</v>
      </c>
      <c r="BO157" s="35">
        <v>0</v>
      </c>
      <c r="BP157" s="35">
        <v>0</v>
      </c>
      <c r="BQ157" s="35">
        <v>0</v>
      </c>
      <c r="BR157" s="35">
        <v>0</v>
      </c>
      <c r="BS157" s="35">
        <v>0</v>
      </c>
      <c r="BT157" s="35">
        <v>0</v>
      </c>
      <c r="BU157" s="35">
        <v>0</v>
      </c>
      <c r="BV157" s="35">
        <v>0</v>
      </c>
      <c r="BW157" s="35">
        <v>0</v>
      </c>
      <c r="BX157" s="35">
        <v>0</v>
      </c>
      <c r="BY157" s="35">
        <v>0</v>
      </c>
      <c r="BZ157" s="35">
        <v>0</v>
      </c>
      <c r="CA157" s="35">
        <v>0</v>
      </c>
      <c r="CB157" s="35">
        <v>0</v>
      </c>
      <c r="CC157" s="35">
        <v>0</v>
      </c>
      <c r="CD157" s="35">
        <v>0</v>
      </c>
      <c r="CE157" s="35">
        <v>0</v>
      </c>
      <c r="CF157" s="35">
        <v>0</v>
      </c>
      <c r="CG157" s="35">
        <v>0</v>
      </c>
      <c r="CH157" s="35">
        <v>0</v>
      </c>
      <c r="CI157" s="35">
        <v>0</v>
      </c>
      <c r="CJ157" s="35">
        <v>0</v>
      </c>
      <c r="CK157" s="35">
        <v>0</v>
      </c>
      <c r="CL157" s="35">
        <v>0</v>
      </c>
      <c r="CM157" s="35">
        <v>0</v>
      </c>
      <c r="CN157" s="35">
        <v>0</v>
      </c>
      <c r="CO157" s="35" t="s">
        <v>193</v>
      </c>
      <c r="CP157" s="35" t="s">
        <v>193</v>
      </c>
      <c r="CQ157" s="35" t="s">
        <v>193</v>
      </c>
      <c r="CR157" s="35" t="s">
        <v>193</v>
      </c>
      <c r="CS157" s="35" t="s">
        <v>193</v>
      </c>
      <c r="CT157" s="35" t="s">
        <v>193</v>
      </c>
      <c r="CU157" s="35">
        <v>0</v>
      </c>
      <c r="CV157" s="35">
        <v>0</v>
      </c>
      <c r="CW157" s="35">
        <v>0</v>
      </c>
      <c r="CX157" s="35">
        <v>0</v>
      </c>
      <c r="CY157" s="35">
        <v>0</v>
      </c>
      <c r="CZ157" s="35">
        <v>0</v>
      </c>
      <c r="DA157" s="35">
        <v>0</v>
      </c>
      <c r="DB157" s="35">
        <v>0</v>
      </c>
      <c r="DC157" s="35">
        <v>0</v>
      </c>
      <c r="DD157" s="35">
        <v>0</v>
      </c>
      <c r="DE157" s="35">
        <v>0</v>
      </c>
      <c r="DF157" s="35">
        <v>0</v>
      </c>
    </row>
    <row r="158" spans="1:110" ht="131.25">
      <c r="A158" s="25" t="s">
        <v>179</v>
      </c>
      <c r="B158" s="50" t="s">
        <v>291</v>
      </c>
      <c r="C158" s="42" t="s">
        <v>301</v>
      </c>
      <c r="D158" s="35" t="s">
        <v>302</v>
      </c>
      <c r="E158" s="35">
        <v>0</v>
      </c>
      <c r="F158" s="35">
        <v>0</v>
      </c>
      <c r="G158" s="35">
        <v>0</v>
      </c>
      <c r="H158" s="35">
        <v>0</v>
      </c>
      <c r="I158" s="35">
        <f>'7'!CU90-32</f>
        <v>18</v>
      </c>
      <c r="J158" s="35">
        <v>0</v>
      </c>
      <c r="K158" s="35">
        <v>0</v>
      </c>
      <c r="L158" s="35">
        <v>0</v>
      </c>
      <c r="M158" s="35">
        <v>0</v>
      </c>
      <c r="N158" s="35">
        <v>0</v>
      </c>
      <c r="O158" s="35">
        <v>0</v>
      </c>
      <c r="P158" s="35">
        <v>0</v>
      </c>
      <c r="Q158" s="35">
        <v>0</v>
      </c>
      <c r="R158" s="35">
        <v>0</v>
      </c>
      <c r="S158" s="35">
        <v>0</v>
      </c>
      <c r="T158" s="35">
        <v>0</v>
      </c>
      <c r="U158" s="35">
        <v>0</v>
      </c>
      <c r="V158" s="35">
        <v>0</v>
      </c>
      <c r="W158" s="35">
        <v>0</v>
      </c>
      <c r="X158" s="35">
        <v>0</v>
      </c>
      <c r="Y158" s="35">
        <f>'7'!CY90/2</f>
        <v>0</v>
      </c>
      <c r="Z158" s="35">
        <v>0</v>
      </c>
      <c r="AA158" s="35">
        <v>0</v>
      </c>
      <c r="AB158" s="35">
        <v>0</v>
      </c>
      <c r="AC158" s="35">
        <v>0</v>
      </c>
      <c r="AD158" s="35">
        <v>0</v>
      </c>
      <c r="AE158" s="35">
        <v>0</v>
      </c>
      <c r="AF158" s="35">
        <v>0</v>
      </c>
      <c r="AG158" s="35">
        <v>0</v>
      </c>
      <c r="AH158" s="35">
        <v>0</v>
      </c>
      <c r="AI158" s="35">
        <v>0</v>
      </c>
      <c r="AJ158" s="35">
        <v>0</v>
      </c>
      <c r="AK158" s="35" t="s">
        <v>193</v>
      </c>
      <c r="AL158" s="35" t="s">
        <v>193</v>
      </c>
      <c r="AM158" s="35" t="s">
        <v>193</v>
      </c>
      <c r="AN158" s="35" t="s">
        <v>193</v>
      </c>
      <c r="AO158" s="35" t="s">
        <v>193</v>
      </c>
      <c r="AP158" s="35" t="s">
        <v>193</v>
      </c>
      <c r="AQ158" s="35" t="s">
        <v>193</v>
      </c>
      <c r="AR158" s="35" t="s">
        <v>193</v>
      </c>
      <c r="AS158" s="35">
        <v>0</v>
      </c>
      <c r="AT158" s="35">
        <v>0</v>
      </c>
      <c r="AU158" s="35">
        <v>0</v>
      </c>
      <c r="AV158" s="35">
        <v>0</v>
      </c>
      <c r="AW158" s="35">
        <f>'7'!CU90</f>
        <v>50</v>
      </c>
      <c r="AX158" s="35">
        <v>0</v>
      </c>
      <c r="AY158" s="35">
        <v>0</v>
      </c>
      <c r="AZ158" s="35">
        <v>0</v>
      </c>
      <c r="BA158" s="35">
        <v>0</v>
      </c>
      <c r="BB158" s="35">
        <v>0</v>
      </c>
      <c r="BC158" s="35">
        <v>0</v>
      </c>
      <c r="BD158" s="35">
        <v>0</v>
      </c>
      <c r="BE158" s="35">
        <v>0</v>
      </c>
      <c r="BF158" s="35">
        <v>0</v>
      </c>
      <c r="BG158" s="35">
        <v>0</v>
      </c>
      <c r="BH158" s="35">
        <f>'7'!CY90</f>
        <v>0</v>
      </c>
      <c r="BI158" s="35">
        <v>0</v>
      </c>
      <c r="BJ158" s="35">
        <v>0</v>
      </c>
      <c r="BK158" s="35">
        <v>0</v>
      </c>
      <c r="BL158" s="35">
        <v>0</v>
      </c>
      <c r="BM158" s="35">
        <v>0</v>
      </c>
      <c r="BN158" s="35">
        <v>0</v>
      </c>
      <c r="BO158" s="35">
        <v>0</v>
      </c>
      <c r="BP158" s="35">
        <v>0</v>
      </c>
      <c r="BQ158" s="35">
        <v>0</v>
      </c>
      <c r="BR158" s="35">
        <v>0</v>
      </c>
      <c r="BS158" s="35">
        <v>0</v>
      </c>
      <c r="BT158" s="35">
        <v>0</v>
      </c>
      <c r="BU158" s="35">
        <v>0</v>
      </c>
      <c r="BV158" s="35">
        <v>0</v>
      </c>
      <c r="BW158" s="35">
        <v>0</v>
      </c>
      <c r="BX158" s="35">
        <v>0</v>
      </c>
      <c r="BY158" s="35">
        <v>0</v>
      </c>
      <c r="BZ158" s="35">
        <v>0</v>
      </c>
      <c r="CA158" s="35">
        <v>0</v>
      </c>
      <c r="CB158" s="35">
        <v>0</v>
      </c>
      <c r="CC158" s="35">
        <v>0</v>
      </c>
      <c r="CD158" s="35">
        <v>0</v>
      </c>
      <c r="CE158" s="35">
        <v>0</v>
      </c>
      <c r="CF158" s="35">
        <v>0</v>
      </c>
      <c r="CG158" s="35">
        <v>0</v>
      </c>
      <c r="CH158" s="35">
        <v>0</v>
      </c>
      <c r="CI158" s="35">
        <v>0</v>
      </c>
      <c r="CJ158" s="35">
        <v>0</v>
      </c>
      <c r="CK158" s="35">
        <v>0</v>
      </c>
      <c r="CL158" s="35">
        <v>0</v>
      </c>
      <c r="CM158" s="35">
        <v>0</v>
      </c>
      <c r="CN158" s="35">
        <v>0</v>
      </c>
      <c r="CO158" s="35" t="s">
        <v>193</v>
      </c>
      <c r="CP158" s="35" t="s">
        <v>193</v>
      </c>
      <c r="CQ158" s="35" t="s">
        <v>193</v>
      </c>
      <c r="CR158" s="35" t="s">
        <v>193</v>
      </c>
      <c r="CS158" s="35" t="s">
        <v>193</v>
      </c>
      <c r="CT158" s="35" t="s">
        <v>193</v>
      </c>
      <c r="CU158" s="35">
        <v>0</v>
      </c>
      <c r="CV158" s="35">
        <v>0</v>
      </c>
      <c r="CW158" s="35">
        <v>0</v>
      </c>
      <c r="CX158" s="35">
        <v>0</v>
      </c>
      <c r="CY158" s="35">
        <v>0</v>
      </c>
      <c r="CZ158" s="35">
        <v>0</v>
      </c>
      <c r="DA158" s="35">
        <v>0</v>
      </c>
      <c r="DB158" s="35">
        <v>0</v>
      </c>
      <c r="DC158" s="35">
        <v>0</v>
      </c>
      <c r="DD158" s="35">
        <v>0</v>
      </c>
      <c r="DE158" s="35">
        <v>0</v>
      </c>
      <c r="DF158" s="35">
        <v>0</v>
      </c>
    </row>
    <row r="159" spans="1:110" ht="318.75">
      <c r="A159" s="25" t="s">
        <v>179</v>
      </c>
      <c r="B159" s="50" t="s">
        <v>291</v>
      </c>
      <c r="C159" s="42" t="s">
        <v>390</v>
      </c>
      <c r="D159" s="35" t="s">
        <v>304</v>
      </c>
      <c r="E159" s="35">
        <v>0</v>
      </c>
      <c r="F159" s="35">
        <v>0</v>
      </c>
      <c r="G159" s="35">
        <v>0</v>
      </c>
      <c r="H159" s="35">
        <v>0</v>
      </c>
      <c r="I159" s="35">
        <f>'7'!CU91/2</f>
        <v>0</v>
      </c>
      <c r="J159" s="35">
        <v>0</v>
      </c>
      <c r="K159" s="35">
        <v>0</v>
      </c>
      <c r="L159" s="35">
        <v>0</v>
      </c>
      <c r="M159" s="35">
        <v>0</v>
      </c>
      <c r="N159" s="35">
        <v>0</v>
      </c>
      <c r="O159" s="35">
        <v>0</v>
      </c>
      <c r="P159" s="35">
        <v>0</v>
      </c>
      <c r="Q159" s="35">
        <v>0</v>
      </c>
      <c r="R159" s="35">
        <v>0</v>
      </c>
      <c r="S159" s="35">
        <v>0</v>
      </c>
      <c r="T159" s="35">
        <v>0</v>
      </c>
      <c r="U159" s="35">
        <v>0</v>
      </c>
      <c r="V159" s="35">
        <v>0</v>
      </c>
      <c r="W159" s="35">
        <v>0</v>
      </c>
      <c r="X159" s="35">
        <v>0</v>
      </c>
      <c r="Y159" s="63">
        <f>'4'!BD92-8.91</f>
        <v>10.89</v>
      </c>
      <c r="Z159" s="35">
        <v>0</v>
      </c>
      <c r="AA159" s="35">
        <v>0</v>
      </c>
      <c r="AB159" s="35">
        <v>0</v>
      </c>
      <c r="AC159" s="35">
        <v>0</v>
      </c>
      <c r="AD159" s="35">
        <v>0</v>
      </c>
      <c r="AE159" s="35">
        <v>0</v>
      </c>
      <c r="AF159" s="35">
        <v>0</v>
      </c>
      <c r="AG159" s="35">
        <v>0</v>
      </c>
      <c r="AH159" s="35">
        <v>0</v>
      </c>
      <c r="AI159" s="35">
        <v>0</v>
      </c>
      <c r="AJ159" s="35">
        <v>0</v>
      </c>
      <c r="AK159" s="35" t="s">
        <v>193</v>
      </c>
      <c r="AL159" s="35" t="s">
        <v>193</v>
      </c>
      <c r="AM159" s="35" t="s">
        <v>193</v>
      </c>
      <c r="AN159" s="35" t="s">
        <v>193</v>
      </c>
      <c r="AO159" s="35" t="s">
        <v>193</v>
      </c>
      <c r="AP159" s="35" t="s">
        <v>193</v>
      </c>
      <c r="AQ159" s="35" t="s">
        <v>193</v>
      </c>
      <c r="AR159" s="35" t="s">
        <v>193</v>
      </c>
      <c r="AS159" s="35">
        <v>0</v>
      </c>
      <c r="AT159" s="35">
        <v>0</v>
      </c>
      <c r="AU159" s="35">
        <v>0</v>
      </c>
      <c r="AV159" s="35">
        <v>0</v>
      </c>
      <c r="AW159" s="35">
        <f>'7'!CU91</f>
        <v>0</v>
      </c>
      <c r="AX159" s="35">
        <v>0</v>
      </c>
      <c r="AY159" s="35">
        <v>0</v>
      </c>
      <c r="AZ159" s="35">
        <v>0</v>
      </c>
      <c r="BA159" s="35">
        <v>0</v>
      </c>
      <c r="BB159" s="35">
        <v>0</v>
      </c>
      <c r="BC159" s="35">
        <v>0</v>
      </c>
      <c r="BD159" s="35">
        <v>0</v>
      </c>
      <c r="BE159" s="35">
        <v>0</v>
      </c>
      <c r="BF159" s="35">
        <v>0</v>
      </c>
      <c r="BG159" s="35">
        <v>0</v>
      </c>
      <c r="BH159" s="35">
        <f>'7'!CY91</f>
        <v>0</v>
      </c>
      <c r="BI159" s="35">
        <v>0</v>
      </c>
      <c r="BJ159" s="35">
        <v>0</v>
      </c>
      <c r="BK159" s="35">
        <v>0</v>
      </c>
      <c r="BL159" s="35">
        <v>0</v>
      </c>
      <c r="BM159" s="35">
        <v>0</v>
      </c>
      <c r="BN159" s="35">
        <v>0</v>
      </c>
      <c r="BO159" s="35">
        <v>0</v>
      </c>
      <c r="BP159" s="35">
        <v>0</v>
      </c>
      <c r="BQ159" s="35">
        <v>0</v>
      </c>
      <c r="BR159" s="35">
        <v>0</v>
      </c>
      <c r="BS159" s="35">
        <v>0</v>
      </c>
      <c r="BT159" s="35">
        <v>0</v>
      </c>
      <c r="BU159" s="35">
        <v>0</v>
      </c>
      <c r="BV159" s="35">
        <v>0</v>
      </c>
      <c r="BW159" s="35">
        <v>0</v>
      </c>
      <c r="BX159" s="35">
        <v>0</v>
      </c>
      <c r="BY159" s="35">
        <v>0</v>
      </c>
      <c r="BZ159" s="35">
        <v>0</v>
      </c>
      <c r="CA159" s="35">
        <v>0</v>
      </c>
      <c r="CB159" s="35">
        <v>0</v>
      </c>
      <c r="CC159" s="35">
        <v>0</v>
      </c>
      <c r="CD159" s="35">
        <v>0</v>
      </c>
      <c r="CE159" s="35">
        <v>0</v>
      </c>
      <c r="CF159" s="35">
        <v>0</v>
      </c>
      <c r="CG159" s="35">
        <v>0</v>
      </c>
      <c r="CH159" s="35">
        <v>0</v>
      </c>
      <c r="CI159" s="35">
        <v>0</v>
      </c>
      <c r="CJ159" s="35">
        <v>0</v>
      </c>
      <c r="CK159" s="35">
        <v>0</v>
      </c>
      <c r="CL159" s="35">
        <v>0</v>
      </c>
      <c r="CM159" s="35">
        <v>0</v>
      </c>
      <c r="CN159" s="35">
        <v>0</v>
      </c>
      <c r="CO159" s="35" t="s">
        <v>193</v>
      </c>
      <c r="CP159" s="35" t="s">
        <v>193</v>
      </c>
      <c r="CQ159" s="35" t="s">
        <v>193</v>
      </c>
      <c r="CR159" s="35" t="s">
        <v>193</v>
      </c>
      <c r="CS159" s="35" t="s">
        <v>193</v>
      </c>
      <c r="CT159" s="35" t="s">
        <v>193</v>
      </c>
      <c r="CU159" s="35">
        <v>0</v>
      </c>
      <c r="CV159" s="35">
        <v>0</v>
      </c>
      <c r="CW159" s="35">
        <v>0</v>
      </c>
      <c r="CX159" s="35">
        <v>0</v>
      </c>
      <c r="CY159" s="35">
        <v>0</v>
      </c>
      <c r="CZ159" s="35">
        <v>0</v>
      </c>
      <c r="DA159" s="35">
        <v>0</v>
      </c>
      <c r="DB159" s="35">
        <v>0</v>
      </c>
      <c r="DC159" s="35">
        <v>0</v>
      </c>
      <c r="DD159" s="35">
        <v>0</v>
      </c>
      <c r="DE159" s="35">
        <v>0</v>
      </c>
      <c r="DF159" s="35">
        <v>0</v>
      </c>
    </row>
    <row r="160" spans="1:110" ht="112.5">
      <c r="A160" s="25" t="s">
        <v>179</v>
      </c>
      <c r="B160" s="50" t="s">
        <v>291</v>
      </c>
      <c r="C160" s="51" t="s">
        <v>305</v>
      </c>
      <c r="D160" s="46" t="s">
        <v>306</v>
      </c>
      <c r="E160" s="35">
        <v>0</v>
      </c>
      <c r="F160" s="35">
        <v>0</v>
      </c>
      <c r="G160" s="35">
        <v>0</v>
      </c>
      <c r="H160" s="35">
        <v>0</v>
      </c>
      <c r="I160" s="35">
        <f>'7'!CU92/2</f>
        <v>0</v>
      </c>
      <c r="J160" s="35">
        <v>0</v>
      </c>
      <c r="K160" s="35">
        <v>0</v>
      </c>
      <c r="L160" s="35">
        <v>0</v>
      </c>
      <c r="M160" s="35">
        <v>0</v>
      </c>
      <c r="N160" s="35">
        <v>0</v>
      </c>
      <c r="O160" s="35">
        <v>0</v>
      </c>
      <c r="P160" s="35">
        <v>0</v>
      </c>
      <c r="Q160" s="35">
        <v>0</v>
      </c>
      <c r="R160" s="35">
        <v>0</v>
      </c>
      <c r="S160" s="35">
        <v>0</v>
      </c>
      <c r="T160" s="35">
        <v>0</v>
      </c>
      <c r="U160" s="35">
        <v>0</v>
      </c>
      <c r="V160" s="35">
        <v>0</v>
      </c>
      <c r="W160" s="35">
        <v>0</v>
      </c>
      <c r="X160" s="35">
        <v>0</v>
      </c>
      <c r="Y160" s="35">
        <f>'7'!CY92/2</f>
        <v>0</v>
      </c>
      <c r="Z160" s="35">
        <v>0</v>
      </c>
      <c r="AA160" s="35">
        <v>0</v>
      </c>
      <c r="AB160" s="35">
        <v>0</v>
      </c>
      <c r="AC160" s="35">
        <v>0</v>
      </c>
      <c r="AD160" s="35">
        <v>0</v>
      </c>
      <c r="AE160" s="35">
        <v>0</v>
      </c>
      <c r="AF160" s="35">
        <v>0</v>
      </c>
      <c r="AG160" s="35">
        <v>0</v>
      </c>
      <c r="AH160" s="35">
        <v>0</v>
      </c>
      <c r="AI160" s="35">
        <v>0</v>
      </c>
      <c r="AJ160" s="35">
        <v>0</v>
      </c>
      <c r="AK160" s="35" t="s">
        <v>193</v>
      </c>
      <c r="AL160" s="35" t="s">
        <v>193</v>
      </c>
      <c r="AM160" s="35" t="s">
        <v>193</v>
      </c>
      <c r="AN160" s="35" t="s">
        <v>193</v>
      </c>
      <c r="AO160" s="35" t="s">
        <v>193</v>
      </c>
      <c r="AP160" s="35" t="s">
        <v>193</v>
      </c>
      <c r="AQ160" s="35" t="s">
        <v>193</v>
      </c>
      <c r="AR160" s="35" t="s">
        <v>193</v>
      </c>
      <c r="AS160" s="35">
        <v>0</v>
      </c>
      <c r="AT160" s="35">
        <v>0</v>
      </c>
      <c r="AU160" s="35">
        <v>0</v>
      </c>
      <c r="AV160" s="35">
        <v>0</v>
      </c>
      <c r="AW160" s="35">
        <f>'7'!CU92</f>
        <v>0</v>
      </c>
      <c r="AX160" s="35">
        <v>0</v>
      </c>
      <c r="AY160" s="35">
        <v>0</v>
      </c>
      <c r="AZ160" s="35">
        <v>0</v>
      </c>
      <c r="BA160" s="35">
        <v>0</v>
      </c>
      <c r="BB160" s="35">
        <v>0</v>
      </c>
      <c r="BC160" s="35">
        <v>0</v>
      </c>
      <c r="BD160" s="35">
        <v>0</v>
      </c>
      <c r="BE160" s="35">
        <v>0</v>
      </c>
      <c r="BF160" s="35">
        <v>0</v>
      </c>
      <c r="BG160" s="35">
        <v>0</v>
      </c>
      <c r="BH160" s="35">
        <f>'7'!CY92</f>
        <v>0</v>
      </c>
      <c r="BI160" s="35">
        <v>0</v>
      </c>
      <c r="BJ160" s="35">
        <v>0</v>
      </c>
      <c r="BK160" s="35">
        <v>0</v>
      </c>
      <c r="BL160" s="35">
        <v>0</v>
      </c>
      <c r="BM160" s="35">
        <v>0</v>
      </c>
      <c r="BN160" s="35">
        <v>0</v>
      </c>
      <c r="BO160" s="35">
        <v>0</v>
      </c>
      <c r="BP160" s="35">
        <v>0</v>
      </c>
      <c r="BQ160" s="35">
        <v>0</v>
      </c>
      <c r="BR160" s="35">
        <v>0</v>
      </c>
      <c r="BS160" s="35">
        <v>0</v>
      </c>
      <c r="BT160" s="35">
        <v>0</v>
      </c>
      <c r="BU160" s="35">
        <v>0</v>
      </c>
      <c r="BV160" s="35">
        <v>0</v>
      </c>
      <c r="BW160" s="35">
        <v>0</v>
      </c>
      <c r="BX160" s="35">
        <v>0</v>
      </c>
      <c r="BY160" s="35">
        <v>0</v>
      </c>
      <c r="BZ160" s="35">
        <v>0</v>
      </c>
      <c r="CA160" s="35">
        <v>0</v>
      </c>
      <c r="CB160" s="35">
        <v>0</v>
      </c>
      <c r="CC160" s="35">
        <v>0</v>
      </c>
      <c r="CD160" s="35">
        <v>0</v>
      </c>
      <c r="CE160" s="35">
        <v>0</v>
      </c>
      <c r="CF160" s="35">
        <v>0</v>
      </c>
      <c r="CG160" s="35">
        <v>0</v>
      </c>
      <c r="CH160" s="35">
        <v>0</v>
      </c>
      <c r="CI160" s="35">
        <v>0</v>
      </c>
      <c r="CJ160" s="35">
        <v>0</v>
      </c>
      <c r="CK160" s="35">
        <v>0</v>
      </c>
      <c r="CL160" s="35">
        <v>0</v>
      </c>
      <c r="CM160" s="35">
        <v>0</v>
      </c>
      <c r="CN160" s="35">
        <v>0</v>
      </c>
      <c r="CO160" s="35" t="s">
        <v>193</v>
      </c>
      <c r="CP160" s="35" t="s">
        <v>193</v>
      </c>
      <c r="CQ160" s="35" t="s">
        <v>193</v>
      </c>
      <c r="CR160" s="35" t="s">
        <v>193</v>
      </c>
      <c r="CS160" s="35" t="s">
        <v>193</v>
      </c>
      <c r="CT160" s="35" t="s">
        <v>193</v>
      </c>
      <c r="CU160" s="35">
        <v>0</v>
      </c>
      <c r="CV160" s="35">
        <v>0</v>
      </c>
      <c r="CW160" s="35">
        <v>0</v>
      </c>
      <c r="CX160" s="35">
        <v>0</v>
      </c>
      <c r="CY160" s="35">
        <v>0</v>
      </c>
      <c r="CZ160" s="35">
        <v>0</v>
      </c>
      <c r="DA160" s="35">
        <v>0</v>
      </c>
      <c r="DB160" s="35">
        <v>0</v>
      </c>
      <c r="DC160" s="35">
        <v>0</v>
      </c>
      <c r="DD160" s="35">
        <v>0</v>
      </c>
      <c r="DE160" s="35">
        <v>0</v>
      </c>
      <c r="DF160" s="35">
        <v>0</v>
      </c>
    </row>
    <row r="161" spans="1:110" ht="225">
      <c r="A161" s="25" t="s">
        <v>179</v>
      </c>
      <c r="B161" s="50" t="s">
        <v>291</v>
      </c>
      <c r="C161" s="51" t="s">
        <v>307</v>
      </c>
      <c r="D161" s="46" t="s">
        <v>308</v>
      </c>
      <c r="E161" s="35">
        <v>0</v>
      </c>
      <c r="F161" s="35">
        <v>0</v>
      </c>
      <c r="G161" s="35">
        <v>0</v>
      </c>
      <c r="H161" s="35">
        <v>0</v>
      </c>
      <c r="I161" s="35">
        <f>'7'!CU93/2</f>
        <v>0</v>
      </c>
      <c r="J161" s="35">
        <v>0</v>
      </c>
      <c r="K161" s="35">
        <v>0</v>
      </c>
      <c r="L161" s="35">
        <v>0</v>
      </c>
      <c r="M161" s="35">
        <v>0</v>
      </c>
      <c r="N161" s="35">
        <v>0</v>
      </c>
      <c r="O161" s="35">
        <v>0</v>
      </c>
      <c r="P161" s="35">
        <v>0</v>
      </c>
      <c r="Q161" s="35">
        <v>0</v>
      </c>
      <c r="R161" s="35">
        <v>0</v>
      </c>
      <c r="S161" s="35">
        <v>0</v>
      </c>
      <c r="T161" s="35">
        <v>0</v>
      </c>
      <c r="U161" s="35">
        <v>0</v>
      </c>
      <c r="V161" s="35">
        <v>0</v>
      </c>
      <c r="W161" s="35">
        <v>0</v>
      </c>
      <c r="X161" s="35">
        <v>0</v>
      </c>
      <c r="Y161" s="35">
        <f>'7'!CY93/2</f>
        <v>0</v>
      </c>
      <c r="Z161" s="35">
        <v>0</v>
      </c>
      <c r="AA161" s="35">
        <v>0</v>
      </c>
      <c r="AB161" s="35">
        <v>0</v>
      </c>
      <c r="AC161" s="35">
        <v>0</v>
      </c>
      <c r="AD161" s="35">
        <v>0</v>
      </c>
      <c r="AE161" s="35">
        <v>0</v>
      </c>
      <c r="AF161" s="35">
        <v>0</v>
      </c>
      <c r="AG161" s="35">
        <v>0</v>
      </c>
      <c r="AH161" s="35">
        <v>0</v>
      </c>
      <c r="AI161" s="35">
        <v>0</v>
      </c>
      <c r="AJ161" s="35">
        <v>0</v>
      </c>
      <c r="AK161" s="35" t="s">
        <v>193</v>
      </c>
      <c r="AL161" s="35" t="s">
        <v>193</v>
      </c>
      <c r="AM161" s="35" t="s">
        <v>193</v>
      </c>
      <c r="AN161" s="35" t="s">
        <v>193</v>
      </c>
      <c r="AO161" s="35" t="s">
        <v>193</v>
      </c>
      <c r="AP161" s="35" t="s">
        <v>193</v>
      </c>
      <c r="AQ161" s="35" t="s">
        <v>193</v>
      </c>
      <c r="AR161" s="35" t="s">
        <v>193</v>
      </c>
      <c r="AS161" s="35">
        <v>0</v>
      </c>
      <c r="AT161" s="35">
        <v>0</v>
      </c>
      <c r="AU161" s="35">
        <v>0</v>
      </c>
      <c r="AV161" s="35">
        <v>0</v>
      </c>
      <c r="AW161" s="35">
        <f>'7'!CU93</f>
        <v>0</v>
      </c>
      <c r="AX161" s="35">
        <v>0</v>
      </c>
      <c r="AY161" s="35">
        <v>0</v>
      </c>
      <c r="AZ161" s="35">
        <v>0</v>
      </c>
      <c r="BA161" s="35">
        <v>0</v>
      </c>
      <c r="BB161" s="35">
        <v>0</v>
      </c>
      <c r="BC161" s="35">
        <v>0</v>
      </c>
      <c r="BD161" s="35">
        <v>0</v>
      </c>
      <c r="BE161" s="35">
        <v>0</v>
      </c>
      <c r="BF161" s="35">
        <v>0</v>
      </c>
      <c r="BG161" s="35">
        <v>0</v>
      </c>
      <c r="BH161" s="35">
        <f>'7'!CY93</f>
        <v>0</v>
      </c>
      <c r="BI161" s="35">
        <v>0</v>
      </c>
      <c r="BJ161" s="35">
        <v>0</v>
      </c>
      <c r="BK161" s="35">
        <v>0</v>
      </c>
      <c r="BL161" s="35">
        <v>0</v>
      </c>
      <c r="BM161" s="35">
        <v>0</v>
      </c>
      <c r="BN161" s="35">
        <v>0</v>
      </c>
      <c r="BO161" s="35">
        <v>0</v>
      </c>
      <c r="BP161" s="35">
        <v>0</v>
      </c>
      <c r="BQ161" s="35">
        <v>0</v>
      </c>
      <c r="BR161" s="35">
        <v>0</v>
      </c>
      <c r="BS161" s="35">
        <v>0</v>
      </c>
      <c r="BT161" s="35">
        <v>0</v>
      </c>
      <c r="BU161" s="35">
        <v>0</v>
      </c>
      <c r="BV161" s="35">
        <v>0</v>
      </c>
      <c r="BW161" s="35">
        <v>0</v>
      </c>
      <c r="BX161" s="35">
        <v>0</v>
      </c>
      <c r="BY161" s="35">
        <v>0</v>
      </c>
      <c r="BZ161" s="35">
        <v>0</v>
      </c>
      <c r="CA161" s="35">
        <v>0</v>
      </c>
      <c r="CB161" s="35">
        <v>0</v>
      </c>
      <c r="CC161" s="35">
        <v>0</v>
      </c>
      <c r="CD161" s="35">
        <v>0</v>
      </c>
      <c r="CE161" s="35">
        <v>0</v>
      </c>
      <c r="CF161" s="35">
        <v>0</v>
      </c>
      <c r="CG161" s="35">
        <v>0</v>
      </c>
      <c r="CH161" s="35">
        <v>0</v>
      </c>
      <c r="CI161" s="35">
        <v>0</v>
      </c>
      <c r="CJ161" s="35">
        <v>0</v>
      </c>
      <c r="CK161" s="35">
        <v>0</v>
      </c>
      <c r="CL161" s="35">
        <v>0</v>
      </c>
      <c r="CM161" s="35">
        <v>0</v>
      </c>
      <c r="CN161" s="35">
        <v>0</v>
      </c>
      <c r="CO161" s="35" t="s">
        <v>193</v>
      </c>
      <c r="CP161" s="35" t="s">
        <v>193</v>
      </c>
      <c r="CQ161" s="35" t="s">
        <v>193</v>
      </c>
      <c r="CR161" s="35" t="s">
        <v>193</v>
      </c>
      <c r="CS161" s="35" t="s">
        <v>193</v>
      </c>
      <c r="CT161" s="35" t="s">
        <v>193</v>
      </c>
      <c r="CU161" s="35">
        <v>0</v>
      </c>
      <c r="CV161" s="35">
        <v>0</v>
      </c>
      <c r="CW161" s="35">
        <v>0</v>
      </c>
      <c r="CX161" s="35">
        <v>0</v>
      </c>
      <c r="CY161" s="35">
        <v>0</v>
      </c>
      <c r="CZ161" s="35">
        <v>0</v>
      </c>
      <c r="DA161" s="35">
        <v>0</v>
      </c>
      <c r="DB161" s="35">
        <v>0</v>
      </c>
      <c r="DC161" s="35">
        <v>0</v>
      </c>
      <c r="DD161" s="35">
        <v>0</v>
      </c>
      <c r="DE161" s="35">
        <v>0</v>
      </c>
      <c r="DF161" s="35">
        <v>0</v>
      </c>
    </row>
    <row r="162" spans="1:110" ht="112.5">
      <c r="A162" s="25" t="s">
        <v>179</v>
      </c>
      <c r="B162" s="50" t="s">
        <v>291</v>
      </c>
      <c r="C162" s="51" t="s">
        <v>309</v>
      </c>
      <c r="D162" s="46" t="s">
        <v>310</v>
      </c>
      <c r="E162" s="35">
        <v>0</v>
      </c>
      <c r="F162" s="35">
        <v>0</v>
      </c>
      <c r="G162" s="35">
        <v>0</v>
      </c>
      <c r="H162" s="35">
        <v>0</v>
      </c>
      <c r="I162" s="35">
        <f>'7'!CU94/2</f>
        <v>0</v>
      </c>
      <c r="J162" s="35">
        <v>0</v>
      </c>
      <c r="K162" s="35">
        <v>0</v>
      </c>
      <c r="L162" s="35">
        <v>0</v>
      </c>
      <c r="M162" s="35">
        <v>0</v>
      </c>
      <c r="N162" s="35">
        <v>0</v>
      </c>
      <c r="O162" s="35">
        <v>0</v>
      </c>
      <c r="P162" s="35">
        <v>0</v>
      </c>
      <c r="Q162" s="35">
        <v>0</v>
      </c>
      <c r="R162" s="35">
        <v>0</v>
      </c>
      <c r="S162" s="35">
        <v>0</v>
      </c>
      <c r="T162" s="35">
        <v>0</v>
      </c>
      <c r="U162" s="35">
        <v>0</v>
      </c>
      <c r="V162" s="35">
        <v>0</v>
      </c>
      <c r="W162" s="35">
        <v>0</v>
      </c>
      <c r="X162" s="35">
        <v>0</v>
      </c>
      <c r="Y162" s="35">
        <f>'7'!CY94/2</f>
        <v>0</v>
      </c>
      <c r="Z162" s="35">
        <v>0</v>
      </c>
      <c r="AA162" s="35">
        <v>0</v>
      </c>
      <c r="AB162" s="35">
        <v>0</v>
      </c>
      <c r="AC162" s="35">
        <v>0</v>
      </c>
      <c r="AD162" s="35">
        <v>0</v>
      </c>
      <c r="AE162" s="35">
        <v>0</v>
      </c>
      <c r="AF162" s="35">
        <v>0</v>
      </c>
      <c r="AG162" s="35">
        <v>0</v>
      </c>
      <c r="AH162" s="35">
        <v>0</v>
      </c>
      <c r="AI162" s="35">
        <v>0</v>
      </c>
      <c r="AJ162" s="35">
        <v>0</v>
      </c>
      <c r="AK162" s="35" t="s">
        <v>193</v>
      </c>
      <c r="AL162" s="35" t="s">
        <v>193</v>
      </c>
      <c r="AM162" s="35" t="s">
        <v>193</v>
      </c>
      <c r="AN162" s="35" t="s">
        <v>193</v>
      </c>
      <c r="AO162" s="35" t="s">
        <v>193</v>
      </c>
      <c r="AP162" s="35" t="s">
        <v>193</v>
      </c>
      <c r="AQ162" s="35" t="s">
        <v>193</v>
      </c>
      <c r="AR162" s="35" t="s">
        <v>193</v>
      </c>
      <c r="AS162" s="35">
        <v>0</v>
      </c>
      <c r="AT162" s="35">
        <v>0</v>
      </c>
      <c r="AU162" s="35">
        <v>0</v>
      </c>
      <c r="AV162" s="35">
        <v>0</v>
      </c>
      <c r="AW162" s="35">
        <f>'7'!CU94</f>
        <v>0</v>
      </c>
      <c r="AX162" s="35">
        <v>0</v>
      </c>
      <c r="AY162" s="35">
        <v>0</v>
      </c>
      <c r="AZ162" s="35">
        <v>0</v>
      </c>
      <c r="BA162" s="35">
        <v>0</v>
      </c>
      <c r="BB162" s="35">
        <v>0</v>
      </c>
      <c r="BC162" s="35">
        <v>0</v>
      </c>
      <c r="BD162" s="35">
        <v>0</v>
      </c>
      <c r="BE162" s="35">
        <v>0</v>
      </c>
      <c r="BF162" s="35">
        <v>0</v>
      </c>
      <c r="BG162" s="35">
        <v>0</v>
      </c>
      <c r="BH162" s="35">
        <f>'7'!CY94</f>
        <v>0</v>
      </c>
      <c r="BI162" s="35">
        <v>0</v>
      </c>
      <c r="BJ162" s="35">
        <v>0</v>
      </c>
      <c r="BK162" s="35">
        <v>0</v>
      </c>
      <c r="BL162" s="35">
        <v>0</v>
      </c>
      <c r="BM162" s="35">
        <v>0</v>
      </c>
      <c r="BN162" s="35">
        <v>0</v>
      </c>
      <c r="BO162" s="35">
        <v>0</v>
      </c>
      <c r="BP162" s="35">
        <v>0</v>
      </c>
      <c r="BQ162" s="35">
        <v>0</v>
      </c>
      <c r="BR162" s="35">
        <v>0</v>
      </c>
      <c r="BS162" s="35">
        <v>0</v>
      </c>
      <c r="BT162" s="35">
        <v>0</v>
      </c>
      <c r="BU162" s="35">
        <v>0</v>
      </c>
      <c r="BV162" s="35">
        <v>0</v>
      </c>
      <c r="BW162" s="35">
        <v>0</v>
      </c>
      <c r="BX162" s="35">
        <v>0</v>
      </c>
      <c r="BY162" s="35">
        <v>0</v>
      </c>
      <c r="BZ162" s="35">
        <v>0</v>
      </c>
      <c r="CA162" s="35">
        <v>0</v>
      </c>
      <c r="CB162" s="35">
        <v>0</v>
      </c>
      <c r="CC162" s="35">
        <v>0</v>
      </c>
      <c r="CD162" s="35">
        <v>0</v>
      </c>
      <c r="CE162" s="35">
        <v>0</v>
      </c>
      <c r="CF162" s="35">
        <v>0</v>
      </c>
      <c r="CG162" s="35">
        <v>0</v>
      </c>
      <c r="CH162" s="35">
        <v>0</v>
      </c>
      <c r="CI162" s="35">
        <v>0</v>
      </c>
      <c r="CJ162" s="35">
        <v>0</v>
      </c>
      <c r="CK162" s="35">
        <v>0</v>
      </c>
      <c r="CL162" s="35">
        <v>0</v>
      </c>
      <c r="CM162" s="35">
        <v>0</v>
      </c>
      <c r="CN162" s="35">
        <v>0</v>
      </c>
      <c r="CO162" s="35" t="s">
        <v>193</v>
      </c>
      <c r="CP162" s="35" t="s">
        <v>193</v>
      </c>
      <c r="CQ162" s="35" t="s">
        <v>193</v>
      </c>
      <c r="CR162" s="35" t="s">
        <v>193</v>
      </c>
      <c r="CS162" s="35" t="s">
        <v>193</v>
      </c>
      <c r="CT162" s="35" t="s">
        <v>193</v>
      </c>
      <c r="CU162" s="35">
        <v>0</v>
      </c>
      <c r="CV162" s="35">
        <v>0</v>
      </c>
      <c r="CW162" s="35">
        <v>0</v>
      </c>
      <c r="CX162" s="35">
        <v>0</v>
      </c>
      <c r="CY162" s="35">
        <v>0</v>
      </c>
      <c r="CZ162" s="35">
        <v>0</v>
      </c>
      <c r="DA162" s="35">
        <v>0</v>
      </c>
      <c r="DB162" s="35">
        <v>0</v>
      </c>
      <c r="DC162" s="35">
        <v>0</v>
      </c>
      <c r="DD162" s="35">
        <v>0</v>
      </c>
      <c r="DE162" s="35">
        <v>0</v>
      </c>
      <c r="DF162" s="35">
        <v>0</v>
      </c>
    </row>
    <row r="163" spans="1:110" ht="225">
      <c r="A163" s="25" t="s">
        <v>179</v>
      </c>
      <c r="B163" s="50" t="s">
        <v>291</v>
      </c>
      <c r="C163" s="51" t="s">
        <v>311</v>
      </c>
      <c r="D163" s="46" t="s">
        <v>312</v>
      </c>
      <c r="E163" s="35">
        <v>0</v>
      </c>
      <c r="F163" s="35">
        <v>0</v>
      </c>
      <c r="G163" s="35">
        <v>0</v>
      </c>
      <c r="H163" s="35">
        <v>0</v>
      </c>
      <c r="I163" s="35">
        <f>'7'!CU95/2</f>
        <v>0</v>
      </c>
      <c r="J163" s="35">
        <v>0</v>
      </c>
      <c r="K163" s="35">
        <v>0</v>
      </c>
      <c r="L163" s="35">
        <v>0</v>
      </c>
      <c r="M163" s="35">
        <v>0</v>
      </c>
      <c r="N163" s="35">
        <v>0</v>
      </c>
      <c r="O163" s="35">
        <v>0</v>
      </c>
      <c r="P163" s="35">
        <v>0</v>
      </c>
      <c r="Q163" s="35">
        <v>0</v>
      </c>
      <c r="R163" s="35">
        <v>0</v>
      </c>
      <c r="S163" s="35">
        <v>0</v>
      </c>
      <c r="T163" s="35">
        <v>0</v>
      </c>
      <c r="U163" s="35">
        <v>0</v>
      </c>
      <c r="V163" s="35">
        <v>0</v>
      </c>
      <c r="W163" s="35">
        <v>0</v>
      </c>
      <c r="X163" s="35">
        <v>0</v>
      </c>
      <c r="Y163" s="35">
        <f>'7'!CY95/2</f>
        <v>0</v>
      </c>
      <c r="Z163" s="35">
        <v>0</v>
      </c>
      <c r="AA163" s="35">
        <v>0</v>
      </c>
      <c r="AB163" s="35">
        <v>0</v>
      </c>
      <c r="AC163" s="35">
        <v>0</v>
      </c>
      <c r="AD163" s="35">
        <v>0</v>
      </c>
      <c r="AE163" s="35">
        <v>0</v>
      </c>
      <c r="AF163" s="35">
        <v>0</v>
      </c>
      <c r="AG163" s="35">
        <v>0</v>
      </c>
      <c r="AH163" s="35">
        <v>0</v>
      </c>
      <c r="AI163" s="35">
        <v>0</v>
      </c>
      <c r="AJ163" s="35">
        <v>0</v>
      </c>
      <c r="AK163" s="35" t="s">
        <v>193</v>
      </c>
      <c r="AL163" s="35" t="s">
        <v>193</v>
      </c>
      <c r="AM163" s="35" t="s">
        <v>193</v>
      </c>
      <c r="AN163" s="35" t="s">
        <v>193</v>
      </c>
      <c r="AO163" s="35" t="s">
        <v>193</v>
      </c>
      <c r="AP163" s="35" t="s">
        <v>193</v>
      </c>
      <c r="AQ163" s="35" t="s">
        <v>193</v>
      </c>
      <c r="AR163" s="35" t="s">
        <v>193</v>
      </c>
      <c r="AS163" s="35">
        <v>0</v>
      </c>
      <c r="AT163" s="35">
        <v>0</v>
      </c>
      <c r="AU163" s="35">
        <v>0</v>
      </c>
      <c r="AV163" s="35">
        <v>0</v>
      </c>
      <c r="AW163" s="35">
        <f>'7'!CU95</f>
        <v>0</v>
      </c>
      <c r="AX163" s="35">
        <v>0</v>
      </c>
      <c r="AY163" s="35">
        <v>0</v>
      </c>
      <c r="AZ163" s="35">
        <v>0</v>
      </c>
      <c r="BA163" s="35">
        <v>0</v>
      </c>
      <c r="BB163" s="35">
        <v>0</v>
      </c>
      <c r="BC163" s="35">
        <v>0</v>
      </c>
      <c r="BD163" s="35">
        <v>0</v>
      </c>
      <c r="BE163" s="35">
        <v>0</v>
      </c>
      <c r="BF163" s="35">
        <v>0</v>
      </c>
      <c r="BG163" s="35">
        <v>0</v>
      </c>
      <c r="BH163" s="35">
        <f>'7'!CY95</f>
        <v>0</v>
      </c>
      <c r="BI163" s="35">
        <v>0</v>
      </c>
      <c r="BJ163" s="35">
        <v>0</v>
      </c>
      <c r="BK163" s="35">
        <v>0</v>
      </c>
      <c r="BL163" s="35">
        <v>0</v>
      </c>
      <c r="BM163" s="35">
        <v>0</v>
      </c>
      <c r="BN163" s="35">
        <v>0</v>
      </c>
      <c r="BO163" s="35">
        <v>0</v>
      </c>
      <c r="BP163" s="35">
        <v>0</v>
      </c>
      <c r="BQ163" s="35">
        <v>0</v>
      </c>
      <c r="BR163" s="35">
        <v>0</v>
      </c>
      <c r="BS163" s="35">
        <v>0</v>
      </c>
      <c r="BT163" s="35">
        <v>0</v>
      </c>
      <c r="BU163" s="35">
        <v>0</v>
      </c>
      <c r="BV163" s="35">
        <v>0</v>
      </c>
      <c r="BW163" s="35">
        <v>0</v>
      </c>
      <c r="BX163" s="35">
        <v>0</v>
      </c>
      <c r="BY163" s="35">
        <v>0</v>
      </c>
      <c r="BZ163" s="35">
        <v>0</v>
      </c>
      <c r="CA163" s="35">
        <v>0</v>
      </c>
      <c r="CB163" s="35">
        <v>0</v>
      </c>
      <c r="CC163" s="35">
        <v>0</v>
      </c>
      <c r="CD163" s="35">
        <v>0</v>
      </c>
      <c r="CE163" s="35">
        <v>0</v>
      </c>
      <c r="CF163" s="35">
        <v>0</v>
      </c>
      <c r="CG163" s="35">
        <v>0</v>
      </c>
      <c r="CH163" s="35">
        <v>0</v>
      </c>
      <c r="CI163" s="35">
        <v>0</v>
      </c>
      <c r="CJ163" s="35">
        <v>0</v>
      </c>
      <c r="CK163" s="35">
        <v>0</v>
      </c>
      <c r="CL163" s="35">
        <v>0</v>
      </c>
      <c r="CM163" s="35">
        <v>0</v>
      </c>
      <c r="CN163" s="35">
        <v>0</v>
      </c>
      <c r="CO163" s="35" t="s">
        <v>193</v>
      </c>
      <c r="CP163" s="35" t="s">
        <v>193</v>
      </c>
      <c r="CQ163" s="35" t="s">
        <v>193</v>
      </c>
      <c r="CR163" s="35" t="s">
        <v>193</v>
      </c>
      <c r="CS163" s="35" t="s">
        <v>193</v>
      </c>
      <c r="CT163" s="35" t="s">
        <v>193</v>
      </c>
      <c r="CU163" s="35">
        <v>0</v>
      </c>
      <c r="CV163" s="35">
        <v>0</v>
      </c>
      <c r="CW163" s="35">
        <v>0</v>
      </c>
      <c r="CX163" s="35">
        <v>0</v>
      </c>
      <c r="CY163" s="35">
        <v>0</v>
      </c>
      <c r="CZ163" s="35">
        <v>0</v>
      </c>
      <c r="DA163" s="35">
        <v>0</v>
      </c>
      <c r="DB163" s="35">
        <v>0</v>
      </c>
      <c r="DC163" s="35">
        <v>0</v>
      </c>
      <c r="DD163" s="35">
        <v>0</v>
      </c>
      <c r="DE163" s="35">
        <v>0</v>
      </c>
      <c r="DF163" s="35">
        <v>0</v>
      </c>
    </row>
    <row r="164" spans="1:110" ht="112.5">
      <c r="A164" s="25" t="s">
        <v>179</v>
      </c>
      <c r="B164" s="50" t="s">
        <v>291</v>
      </c>
      <c r="C164" s="51" t="s">
        <v>313</v>
      </c>
      <c r="D164" s="46" t="s">
        <v>314</v>
      </c>
      <c r="E164" s="35">
        <v>0</v>
      </c>
      <c r="F164" s="35">
        <v>0</v>
      </c>
      <c r="G164" s="35">
        <v>0</v>
      </c>
      <c r="H164" s="35">
        <v>0</v>
      </c>
      <c r="I164" s="35">
        <f>'7'!CU96/2</f>
        <v>0</v>
      </c>
      <c r="J164" s="35">
        <v>0</v>
      </c>
      <c r="K164" s="35">
        <v>0</v>
      </c>
      <c r="L164" s="35">
        <v>0</v>
      </c>
      <c r="M164" s="35">
        <v>0</v>
      </c>
      <c r="N164" s="35">
        <v>0</v>
      </c>
      <c r="O164" s="35">
        <v>0</v>
      </c>
      <c r="P164" s="35">
        <v>0</v>
      </c>
      <c r="Q164" s="35">
        <v>0</v>
      </c>
      <c r="R164" s="35">
        <v>0</v>
      </c>
      <c r="S164" s="35">
        <v>0</v>
      </c>
      <c r="T164" s="35">
        <v>0</v>
      </c>
      <c r="U164" s="35">
        <v>0</v>
      </c>
      <c r="V164" s="35">
        <v>0</v>
      </c>
      <c r="W164" s="35">
        <v>0</v>
      </c>
      <c r="X164" s="35">
        <v>0</v>
      </c>
      <c r="Y164" s="35">
        <f>'7'!CY96/2</f>
        <v>0</v>
      </c>
      <c r="Z164" s="35">
        <v>0</v>
      </c>
      <c r="AA164" s="35">
        <v>0</v>
      </c>
      <c r="AB164" s="35">
        <v>0</v>
      </c>
      <c r="AC164" s="35">
        <v>0</v>
      </c>
      <c r="AD164" s="35">
        <v>0</v>
      </c>
      <c r="AE164" s="35">
        <v>0</v>
      </c>
      <c r="AF164" s="35">
        <v>0</v>
      </c>
      <c r="AG164" s="35">
        <v>0</v>
      </c>
      <c r="AH164" s="35">
        <v>0</v>
      </c>
      <c r="AI164" s="35">
        <v>0</v>
      </c>
      <c r="AJ164" s="35">
        <v>0</v>
      </c>
      <c r="AK164" s="35" t="s">
        <v>193</v>
      </c>
      <c r="AL164" s="35" t="s">
        <v>193</v>
      </c>
      <c r="AM164" s="35" t="s">
        <v>193</v>
      </c>
      <c r="AN164" s="35" t="s">
        <v>193</v>
      </c>
      <c r="AO164" s="35" t="s">
        <v>193</v>
      </c>
      <c r="AP164" s="35" t="s">
        <v>193</v>
      </c>
      <c r="AQ164" s="35" t="s">
        <v>193</v>
      </c>
      <c r="AR164" s="35" t="s">
        <v>193</v>
      </c>
      <c r="AS164" s="35">
        <v>0</v>
      </c>
      <c r="AT164" s="35">
        <v>0</v>
      </c>
      <c r="AU164" s="35">
        <v>0</v>
      </c>
      <c r="AV164" s="35">
        <v>0</v>
      </c>
      <c r="AW164" s="35">
        <f>'7'!CU96</f>
        <v>0</v>
      </c>
      <c r="AX164" s="35">
        <v>0</v>
      </c>
      <c r="AY164" s="35">
        <v>0</v>
      </c>
      <c r="AZ164" s="35">
        <v>0</v>
      </c>
      <c r="BA164" s="35">
        <v>0</v>
      </c>
      <c r="BB164" s="35">
        <v>0</v>
      </c>
      <c r="BC164" s="35">
        <v>0</v>
      </c>
      <c r="BD164" s="35">
        <v>0</v>
      </c>
      <c r="BE164" s="35">
        <v>0</v>
      </c>
      <c r="BF164" s="35">
        <v>0</v>
      </c>
      <c r="BG164" s="35">
        <v>0</v>
      </c>
      <c r="BH164" s="35">
        <f>'7'!CY96</f>
        <v>0</v>
      </c>
      <c r="BI164" s="35">
        <v>0</v>
      </c>
      <c r="BJ164" s="35">
        <v>0</v>
      </c>
      <c r="BK164" s="35">
        <v>0</v>
      </c>
      <c r="BL164" s="35">
        <v>0</v>
      </c>
      <c r="BM164" s="35">
        <v>0</v>
      </c>
      <c r="BN164" s="35">
        <v>0</v>
      </c>
      <c r="BO164" s="35">
        <v>0</v>
      </c>
      <c r="BP164" s="35">
        <v>0</v>
      </c>
      <c r="BQ164" s="35">
        <v>0</v>
      </c>
      <c r="BR164" s="35">
        <v>0</v>
      </c>
      <c r="BS164" s="35">
        <v>0</v>
      </c>
      <c r="BT164" s="35">
        <v>0</v>
      </c>
      <c r="BU164" s="35">
        <v>0</v>
      </c>
      <c r="BV164" s="35">
        <v>0</v>
      </c>
      <c r="BW164" s="35">
        <v>0</v>
      </c>
      <c r="BX164" s="35">
        <v>0</v>
      </c>
      <c r="BY164" s="35">
        <v>0</v>
      </c>
      <c r="BZ164" s="35">
        <v>0</v>
      </c>
      <c r="CA164" s="35">
        <v>0</v>
      </c>
      <c r="CB164" s="35">
        <v>0</v>
      </c>
      <c r="CC164" s="35">
        <v>0</v>
      </c>
      <c r="CD164" s="35">
        <v>0</v>
      </c>
      <c r="CE164" s="35">
        <v>0</v>
      </c>
      <c r="CF164" s="35">
        <v>0</v>
      </c>
      <c r="CG164" s="35">
        <v>0</v>
      </c>
      <c r="CH164" s="35">
        <v>0</v>
      </c>
      <c r="CI164" s="35">
        <v>0</v>
      </c>
      <c r="CJ164" s="35">
        <v>0</v>
      </c>
      <c r="CK164" s="35">
        <v>0</v>
      </c>
      <c r="CL164" s="35">
        <v>0</v>
      </c>
      <c r="CM164" s="35">
        <v>0</v>
      </c>
      <c r="CN164" s="35">
        <v>0</v>
      </c>
      <c r="CO164" s="35" t="s">
        <v>193</v>
      </c>
      <c r="CP164" s="35" t="s">
        <v>193</v>
      </c>
      <c r="CQ164" s="35" t="s">
        <v>193</v>
      </c>
      <c r="CR164" s="35" t="s">
        <v>193</v>
      </c>
      <c r="CS164" s="35" t="s">
        <v>193</v>
      </c>
      <c r="CT164" s="35" t="s">
        <v>193</v>
      </c>
      <c r="CU164" s="35">
        <v>0</v>
      </c>
      <c r="CV164" s="35">
        <v>0</v>
      </c>
      <c r="CW164" s="35">
        <v>0</v>
      </c>
      <c r="CX164" s="35">
        <v>0</v>
      </c>
      <c r="CY164" s="35">
        <v>0</v>
      </c>
      <c r="CZ164" s="35">
        <v>0</v>
      </c>
      <c r="DA164" s="35">
        <v>0</v>
      </c>
      <c r="DB164" s="35">
        <v>0</v>
      </c>
      <c r="DC164" s="35">
        <v>0</v>
      </c>
      <c r="DD164" s="35">
        <v>0</v>
      </c>
      <c r="DE164" s="35">
        <v>0</v>
      </c>
      <c r="DF164" s="35">
        <v>0</v>
      </c>
    </row>
    <row r="165" spans="1:110" ht="206.25">
      <c r="A165" s="25" t="s">
        <v>179</v>
      </c>
      <c r="B165" s="50" t="s">
        <v>291</v>
      </c>
      <c r="C165" s="51" t="s">
        <v>315</v>
      </c>
      <c r="D165" s="46" t="s">
        <v>316</v>
      </c>
      <c r="E165" s="35">
        <v>0</v>
      </c>
      <c r="F165" s="35">
        <v>0</v>
      </c>
      <c r="G165" s="35">
        <v>0</v>
      </c>
      <c r="H165" s="35">
        <v>0</v>
      </c>
      <c r="I165" s="35">
        <f>'7'!CU97/2</f>
        <v>0</v>
      </c>
      <c r="J165" s="35">
        <v>0</v>
      </c>
      <c r="K165" s="35">
        <v>0</v>
      </c>
      <c r="L165" s="35">
        <v>0</v>
      </c>
      <c r="M165" s="35">
        <v>0</v>
      </c>
      <c r="N165" s="35">
        <v>0</v>
      </c>
      <c r="O165" s="35">
        <v>0</v>
      </c>
      <c r="P165" s="35">
        <v>0</v>
      </c>
      <c r="Q165" s="35">
        <v>0</v>
      </c>
      <c r="R165" s="35">
        <v>0</v>
      </c>
      <c r="S165" s="35">
        <v>0</v>
      </c>
      <c r="T165" s="35">
        <v>0</v>
      </c>
      <c r="U165" s="35">
        <v>0</v>
      </c>
      <c r="V165" s="35">
        <v>0</v>
      </c>
      <c r="W165" s="35">
        <v>0</v>
      </c>
      <c r="X165" s="35">
        <v>0</v>
      </c>
      <c r="Y165" s="35">
        <f>'7'!CY97/2</f>
        <v>0</v>
      </c>
      <c r="Z165" s="35">
        <v>0</v>
      </c>
      <c r="AA165" s="35">
        <v>0</v>
      </c>
      <c r="AB165" s="35">
        <v>0</v>
      </c>
      <c r="AC165" s="35">
        <v>0</v>
      </c>
      <c r="AD165" s="35">
        <v>0</v>
      </c>
      <c r="AE165" s="35">
        <v>0</v>
      </c>
      <c r="AF165" s="35">
        <v>0</v>
      </c>
      <c r="AG165" s="35">
        <v>0</v>
      </c>
      <c r="AH165" s="35">
        <v>0</v>
      </c>
      <c r="AI165" s="35">
        <v>0</v>
      </c>
      <c r="AJ165" s="35">
        <v>0</v>
      </c>
      <c r="AK165" s="35" t="s">
        <v>193</v>
      </c>
      <c r="AL165" s="35" t="s">
        <v>193</v>
      </c>
      <c r="AM165" s="35" t="s">
        <v>193</v>
      </c>
      <c r="AN165" s="35" t="s">
        <v>193</v>
      </c>
      <c r="AO165" s="35" t="s">
        <v>193</v>
      </c>
      <c r="AP165" s="35" t="s">
        <v>193</v>
      </c>
      <c r="AQ165" s="35" t="s">
        <v>193</v>
      </c>
      <c r="AR165" s="35" t="s">
        <v>193</v>
      </c>
      <c r="AS165" s="35">
        <v>0</v>
      </c>
      <c r="AT165" s="35">
        <v>0</v>
      </c>
      <c r="AU165" s="35">
        <v>0</v>
      </c>
      <c r="AV165" s="35">
        <v>0</v>
      </c>
      <c r="AW165" s="35">
        <f>'7'!CU97</f>
        <v>0</v>
      </c>
      <c r="AX165" s="35">
        <v>0</v>
      </c>
      <c r="AY165" s="35">
        <v>0</v>
      </c>
      <c r="AZ165" s="35">
        <v>0</v>
      </c>
      <c r="BA165" s="35">
        <v>0</v>
      </c>
      <c r="BB165" s="35">
        <v>0</v>
      </c>
      <c r="BC165" s="35">
        <v>0</v>
      </c>
      <c r="BD165" s="35">
        <v>0</v>
      </c>
      <c r="BE165" s="35">
        <v>0</v>
      </c>
      <c r="BF165" s="35">
        <v>0</v>
      </c>
      <c r="BG165" s="35">
        <v>0</v>
      </c>
      <c r="BH165" s="35">
        <f>'7'!CY97</f>
        <v>0</v>
      </c>
      <c r="BI165" s="35">
        <v>0</v>
      </c>
      <c r="BJ165" s="35">
        <v>0</v>
      </c>
      <c r="BK165" s="35">
        <v>0</v>
      </c>
      <c r="BL165" s="35">
        <v>0</v>
      </c>
      <c r="BM165" s="35">
        <v>0</v>
      </c>
      <c r="BN165" s="35">
        <v>0</v>
      </c>
      <c r="BO165" s="35">
        <v>0</v>
      </c>
      <c r="BP165" s="35">
        <v>0</v>
      </c>
      <c r="BQ165" s="35">
        <v>0</v>
      </c>
      <c r="BR165" s="35">
        <v>0</v>
      </c>
      <c r="BS165" s="35">
        <v>0</v>
      </c>
      <c r="BT165" s="35">
        <v>0</v>
      </c>
      <c r="BU165" s="35">
        <v>0</v>
      </c>
      <c r="BV165" s="35">
        <v>0</v>
      </c>
      <c r="BW165" s="35">
        <v>0</v>
      </c>
      <c r="BX165" s="35">
        <v>0</v>
      </c>
      <c r="BY165" s="35">
        <v>0</v>
      </c>
      <c r="BZ165" s="35">
        <v>0</v>
      </c>
      <c r="CA165" s="35">
        <v>0</v>
      </c>
      <c r="CB165" s="35">
        <v>0</v>
      </c>
      <c r="CC165" s="35">
        <v>0</v>
      </c>
      <c r="CD165" s="35">
        <v>0</v>
      </c>
      <c r="CE165" s="35">
        <v>0</v>
      </c>
      <c r="CF165" s="35">
        <v>0</v>
      </c>
      <c r="CG165" s="35">
        <v>0</v>
      </c>
      <c r="CH165" s="35">
        <v>0</v>
      </c>
      <c r="CI165" s="35">
        <v>0</v>
      </c>
      <c r="CJ165" s="35">
        <v>0</v>
      </c>
      <c r="CK165" s="35">
        <v>0</v>
      </c>
      <c r="CL165" s="35">
        <v>0</v>
      </c>
      <c r="CM165" s="35">
        <v>0</v>
      </c>
      <c r="CN165" s="35">
        <v>0</v>
      </c>
      <c r="CO165" s="35" t="s">
        <v>193</v>
      </c>
      <c r="CP165" s="35" t="s">
        <v>193</v>
      </c>
      <c r="CQ165" s="35" t="s">
        <v>193</v>
      </c>
      <c r="CR165" s="35" t="s">
        <v>193</v>
      </c>
      <c r="CS165" s="35" t="s">
        <v>193</v>
      </c>
      <c r="CT165" s="35" t="s">
        <v>193</v>
      </c>
      <c r="CU165" s="35">
        <v>0</v>
      </c>
      <c r="CV165" s="35">
        <v>0</v>
      </c>
      <c r="CW165" s="35">
        <v>0</v>
      </c>
      <c r="CX165" s="35">
        <v>0</v>
      </c>
      <c r="CY165" s="35">
        <v>0</v>
      </c>
      <c r="CZ165" s="35">
        <v>0</v>
      </c>
      <c r="DA165" s="35">
        <v>0</v>
      </c>
      <c r="DB165" s="35">
        <v>0</v>
      </c>
      <c r="DC165" s="35">
        <v>0</v>
      </c>
      <c r="DD165" s="35">
        <v>0</v>
      </c>
      <c r="DE165" s="35">
        <v>0</v>
      </c>
      <c r="DF165" s="35">
        <v>0</v>
      </c>
    </row>
    <row r="166" spans="1:110" ht="131.25">
      <c r="A166" s="25" t="s">
        <v>179</v>
      </c>
      <c r="B166" s="50" t="s">
        <v>291</v>
      </c>
      <c r="C166" s="51" t="s">
        <v>317</v>
      </c>
      <c r="D166" s="46" t="s">
        <v>318</v>
      </c>
      <c r="E166" s="35">
        <v>0</v>
      </c>
      <c r="F166" s="35">
        <v>0</v>
      </c>
      <c r="G166" s="35">
        <v>0</v>
      </c>
      <c r="H166" s="35">
        <v>0</v>
      </c>
      <c r="I166" s="35">
        <f>'7'!CU98/2</f>
        <v>0</v>
      </c>
      <c r="J166" s="35">
        <v>0</v>
      </c>
      <c r="K166" s="35">
        <v>0</v>
      </c>
      <c r="L166" s="35">
        <v>0</v>
      </c>
      <c r="M166" s="35">
        <v>0</v>
      </c>
      <c r="N166" s="35">
        <v>0</v>
      </c>
      <c r="O166" s="35">
        <v>0</v>
      </c>
      <c r="P166" s="35">
        <v>0</v>
      </c>
      <c r="Q166" s="35">
        <v>0</v>
      </c>
      <c r="R166" s="35">
        <v>0</v>
      </c>
      <c r="S166" s="35">
        <v>0</v>
      </c>
      <c r="T166" s="35">
        <v>0</v>
      </c>
      <c r="U166" s="35">
        <v>0</v>
      </c>
      <c r="V166" s="35">
        <v>0</v>
      </c>
      <c r="W166" s="35">
        <v>0</v>
      </c>
      <c r="X166" s="35">
        <v>0</v>
      </c>
      <c r="Y166" s="35">
        <f>'7'!CY98/2</f>
        <v>0</v>
      </c>
      <c r="Z166" s="35">
        <v>0</v>
      </c>
      <c r="AA166" s="35">
        <v>0</v>
      </c>
      <c r="AB166" s="35">
        <v>0</v>
      </c>
      <c r="AC166" s="35">
        <v>0</v>
      </c>
      <c r="AD166" s="35">
        <v>0</v>
      </c>
      <c r="AE166" s="35">
        <v>0</v>
      </c>
      <c r="AF166" s="35">
        <v>0</v>
      </c>
      <c r="AG166" s="35">
        <v>0</v>
      </c>
      <c r="AH166" s="35">
        <v>0</v>
      </c>
      <c r="AI166" s="35">
        <v>0</v>
      </c>
      <c r="AJ166" s="35">
        <v>0</v>
      </c>
      <c r="AK166" s="35" t="s">
        <v>193</v>
      </c>
      <c r="AL166" s="35" t="s">
        <v>193</v>
      </c>
      <c r="AM166" s="35" t="s">
        <v>193</v>
      </c>
      <c r="AN166" s="35" t="s">
        <v>193</v>
      </c>
      <c r="AO166" s="35" t="s">
        <v>193</v>
      </c>
      <c r="AP166" s="35" t="s">
        <v>193</v>
      </c>
      <c r="AQ166" s="35" t="s">
        <v>193</v>
      </c>
      <c r="AR166" s="35" t="s">
        <v>193</v>
      </c>
      <c r="AS166" s="35">
        <v>0</v>
      </c>
      <c r="AT166" s="35">
        <v>0</v>
      </c>
      <c r="AU166" s="35">
        <v>0</v>
      </c>
      <c r="AV166" s="35">
        <v>0</v>
      </c>
      <c r="AW166" s="35">
        <f>'7'!CU98</f>
        <v>0</v>
      </c>
      <c r="AX166" s="35">
        <v>0</v>
      </c>
      <c r="AY166" s="35">
        <v>0</v>
      </c>
      <c r="AZ166" s="35">
        <v>0</v>
      </c>
      <c r="BA166" s="35">
        <v>0</v>
      </c>
      <c r="BB166" s="35">
        <v>0</v>
      </c>
      <c r="BC166" s="35">
        <v>0</v>
      </c>
      <c r="BD166" s="35">
        <v>0</v>
      </c>
      <c r="BE166" s="35">
        <v>0</v>
      </c>
      <c r="BF166" s="35">
        <v>0</v>
      </c>
      <c r="BG166" s="35">
        <v>0</v>
      </c>
      <c r="BH166" s="35">
        <f>'7'!CY98</f>
        <v>0</v>
      </c>
      <c r="BI166" s="35">
        <v>0</v>
      </c>
      <c r="BJ166" s="35">
        <v>0</v>
      </c>
      <c r="BK166" s="35">
        <v>0</v>
      </c>
      <c r="BL166" s="35">
        <v>0</v>
      </c>
      <c r="BM166" s="35">
        <v>0</v>
      </c>
      <c r="BN166" s="35">
        <v>0</v>
      </c>
      <c r="BO166" s="35">
        <v>0</v>
      </c>
      <c r="BP166" s="35">
        <v>0</v>
      </c>
      <c r="BQ166" s="35">
        <v>0</v>
      </c>
      <c r="BR166" s="35">
        <v>0</v>
      </c>
      <c r="BS166" s="35">
        <v>0</v>
      </c>
      <c r="BT166" s="35">
        <v>0</v>
      </c>
      <c r="BU166" s="35">
        <v>0</v>
      </c>
      <c r="BV166" s="35">
        <v>0</v>
      </c>
      <c r="BW166" s="35">
        <v>0</v>
      </c>
      <c r="BX166" s="35">
        <v>0</v>
      </c>
      <c r="BY166" s="35">
        <v>0</v>
      </c>
      <c r="BZ166" s="35">
        <v>0</v>
      </c>
      <c r="CA166" s="35">
        <v>0</v>
      </c>
      <c r="CB166" s="35">
        <v>0</v>
      </c>
      <c r="CC166" s="35">
        <v>0</v>
      </c>
      <c r="CD166" s="35">
        <v>0</v>
      </c>
      <c r="CE166" s="35">
        <v>0</v>
      </c>
      <c r="CF166" s="35">
        <v>0</v>
      </c>
      <c r="CG166" s="35">
        <v>0</v>
      </c>
      <c r="CH166" s="35">
        <v>0</v>
      </c>
      <c r="CI166" s="35">
        <v>0</v>
      </c>
      <c r="CJ166" s="35">
        <v>0</v>
      </c>
      <c r="CK166" s="35">
        <v>0</v>
      </c>
      <c r="CL166" s="35">
        <v>0</v>
      </c>
      <c r="CM166" s="35">
        <v>0</v>
      </c>
      <c r="CN166" s="35">
        <v>0</v>
      </c>
      <c r="CO166" s="35" t="s">
        <v>193</v>
      </c>
      <c r="CP166" s="35" t="s">
        <v>193</v>
      </c>
      <c r="CQ166" s="35" t="s">
        <v>193</v>
      </c>
      <c r="CR166" s="35" t="s">
        <v>193</v>
      </c>
      <c r="CS166" s="35" t="s">
        <v>193</v>
      </c>
      <c r="CT166" s="35" t="s">
        <v>193</v>
      </c>
      <c r="CU166" s="35">
        <v>0</v>
      </c>
      <c r="CV166" s="35">
        <v>0</v>
      </c>
      <c r="CW166" s="35">
        <v>0</v>
      </c>
      <c r="CX166" s="35">
        <v>0</v>
      </c>
      <c r="CY166" s="35">
        <v>0</v>
      </c>
      <c r="CZ166" s="35">
        <v>0</v>
      </c>
      <c r="DA166" s="35">
        <v>0</v>
      </c>
      <c r="DB166" s="35">
        <v>0</v>
      </c>
      <c r="DC166" s="35">
        <v>0</v>
      </c>
      <c r="DD166" s="35">
        <v>0</v>
      </c>
      <c r="DE166" s="35">
        <v>0</v>
      </c>
      <c r="DF166" s="35">
        <v>0</v>
      </c>
    </row>
    <row r="167" spans="1:110" ht="262.5">
      <c r="A167" s="25" t="s">
        <v>179</v>
      </c>
      <c r="B167" s="50" t="s">
        <v>291</v>
      </c>
      <c r="C167" s="51" t="s">
        <v>319</v>
      </c>
      <c r="D167" s="46" t="s">
        <v>320</v>
      </c>
      <c r="E167" s="35">
        <v>0</v>
      </c>
      <c r="F167" s="35">
        <v>0</v>
      </c>
      <c r="G167" s="35">
        <v>0</v>
      </c>
      <c r="H167" s="35">
        <v>0</v>
      </c>
      <c r="I167" s="35">
        <f>'7'!CU99/2</f>
        <v>0</v>
      </c>
      <c r="J167" s="35">
        <v>0</v>
      </c>
      <c r="K167" s="35">
        <v>0</v>
      </c>
      <c r="L167" s="35">
        <v>0</v>
      </c>
      <c r="M167" s="35">
        <v>0</v>
      </c>
      <c r="N167" s="35">
        <v>0</v>
      </c>
      <c r="O167" s="35">
        <v>0</v>
      </c>
      <c r="P167" s="35">
        <v>0</v>
      </c>
      <c r="Q167" s="35">
        <v>0</v>
      </c>
      <c r="R167" s="35">
        <v>0</v>
      </c>
      <c r="S167" s="35">
        <v>0</v>
      </c>
      <c r="T167" s="35">
        <v>0</v>
      </c>
      <c r="U167" s="35">
        <v>0</v>
      </c>
      <c r="V167" s="35">
        <v>0</v>
      </c>
      <c r="W167" s="35">
        <v>0</v>
      </c>
      <c r="X167" s="35">
        <v>0</v>
      </c>
      <c r="Y167" s="35">
        <f>'7'!CY99/2</f>
        <v>0</v>
      </c>
      <c r="Z167" s="35">
        <v>0</v>
      </c>
      <c r="AA167" s="35">
        <v>0</v>
      </c>
      <c r="AB167" s="35">
        <v>0</v>
      </c>
      <c r="AC167" s="35">
        <v>0</v>
      </c>
      <c r="AD167" s="35">
        <v>0</v>
      </c>
      <c r="AE167" s="35">
        <v>0</v>
      </c>
      <c r="AF167" s="35">
        <v>0</v>
      </c>
      <c r="AG167" s="35">
        <v>0</v>
      </c>
      <c r="AH167" s="35">
        <v>0</v>
      </c>
      <c r="AI167" s="35">
        <v>0</v>
      </c>
      <c r="AJ167" s="35">
        <v>0</v>
      </c>
      <c r="AK167" s="35" t="s">
        <v>193</v>
      </c>
      <c r="AL167" s="35" t="s">
        <v>193</v>
      </c>
      <c r="AM167" s="35" t="s">
        <v>193</v>
      </c>
      <c r="AN167" s="35" t="s">
        <v>193</v>
      </c>
      <c r="AO167" s="35" t="s">
        <v>193</v>
      </c>
      <c r="AP167" s="35" t="s">
        <v>193</v>
      </c>
      <c r="AQ167" s="35" t="s">
        <v>193</v>
      </c>
      <c r="AR167" s="35" t="s">
        <v>193</v>
      </c>
      <c r="AS167" s="35">
        <v>0</v>
      </c>
      <c r="AT167" s="35">
        <v>0</v>
      </c>
      <c r="AU167" s="35">
        <v>0</v>
      </c>
      <c r="AV167" s="35">
        <v>0</v>
      </c>
      <c r="AW167" s="35">
        <f>'7'!CU99</f>
        <v>0</v>
      </c>
      <c r="AX167" s="35">
        <v>0</v>
      </c>
      <c r="AY167" s="35">
        <v>0</v>
      </c>
      <c r="AZ167" s="35">
        <v>0</v>
      </c>
      <c r="BA167" s="35">
        <v>0</v>
      </c>
      <c r="BB167" s="35">
        <v>0</v>
      </c>
      <c r="BC167" s="35">
        <v>0</v>
      </c>
      <c r="BD167" s="35">
        <v>0</v>
      </c>
      <c r="BE167" s="35">
        <v>0</v>
      </c>
      <c r="BF167" s="35">
        <v>0</v>
      </c>
      <c r="BG167" s="35">
        <v>0</v>
      </c>
      <c r="BH167" s="35">
        <f>'7'!CY99</f>
        <v>0</v>
      </c>
      <c r="BI167" s="35">
        <v>0</v>
      </c>
      <c r="BJ167" s="35">
        <v>0</v>
      </c>
      <c r="BK167" s="35">
        <v>0</v>
      </c>
      <c r="BL167" s="35">
        <v>0</v>
      </c>
      <c r="BM167" s="35">
        <v>0</v>
      </c>
      <c r="BN167" s="35">
        <v>0</v>
      </c>
      <c r="BO167" s="35">
        <v>0</v>
      </c>
      <c r="BP167" s="35">
        <v>0</v>
      </c>
      <c r="BQ167" s="35">
        <v>0</v>
      </c>
      <c r="BR167" s="35">
        <v>0</v>
      </c>
      <c r="BS167" s="35">
        <v>0</v>
      </c>
      <c r="BT167" s="35">
        <v>0</v>
      </c>
      <c r="BU167" s="35">
        <v>0</v>
      </c>
      <c r="BV167" s="35">
        <v>0</v>
      </c>
      <c r="BW167" s="35">
        <v>0</v>
      </c>
      <c r="BX167" s="35">
        <v>0</v>
      </c>
      <c r="BY167" s="35">
        <v>0</v>
      </c>
      <c r="BZ167" s="35">
        <v>0</v>
      </c>
      <c r="CA167" s="35">
        <v>0</v>
      </c>
      <c r="CB167" s="35">
        <v>0</v>
      </c>
      <c r="CC167" s="35">
        <v>0</v>
      </c>
      <c r="CD167" s="35">
        <v>0</v>
      </c>
      <c r="CE167" s="35">
        <v>0</v>
      </c>
      <c r="CF167" s="35">
        <v>0</v>
      </c>
      <c r="CG167" s="35">
        <v>0</v>
      </c>
      <c r="CH167" s="35">
        <v>0</v>
      </c>
      <c r="CI167" s="35">
        <v>0</v>
      </c>
      <c r="CJ167" s="35">
        <v>0</v>
      </c>
      <c r="CK167" s="35">
        <v>0</v>
      </c>
      <c r="CL167" s="35">
        <v>0</v>
      </c>
      <c r="CM167" s="35">
        <v>0</v>
      </c>
      <c r="CN167" s="35">
        <v>0</v>
      </c>
      <c r="CO167" s="35" t="s">
        <v>193</v>
      </c>
      <c r="CP167" s="35" t="s">
        <v>193</v>
      </c>
      <c r="CQ167" s="35" t="s">
        <v>193</v>
      </c>
      <c r="CR167" s="35" t="s">
        <v>193</v>
      </c>
      <c r="CS167" s="35" t="s">
        <v>193</v>
      </c>
      <c r="CT167" s="35" t="s">
        <v>193</v>
      </c>
      <c r="CU167" s="35">
        <v>0</v>
      </c>
      <c r="CV167" s="35">
        <v>0</v>
      </c>
      <c r="CW167" s="35">
        <v>0</v>
      </c>
      <c r="CX167" s="35">
        <v>0</v>
      </c>
      <c r="CY167" s="35">
        <v>0</v>
      </c>
      <c r="CZ167" s="35">
        <v>0</v>
      </c>
      <c r="DA167" s="35">
        <v>0</v>
      </c>
      <c r="DB167" s="35">
        <v>0</v>
      </c>
      <c r="DC167" s="35">
        <v>0</v>
      </c>
      <c r="DD167" s="35">
        <v>0</v>
      </c>
      <c r="DE167" s="35">
        <v>0</v>
      </c>
      <c r="DF167" s="35">
        <v>0</v>
      </c>
    </row>
    <row r="168" spans="1:110" ht="131.25">
      <c r="A168" s="25" t="s">
        <v>179</v>
      </c>
      <c r="B168" s="50" t="s">
        <v>291</v>
      </c>
      <c r="C168" s="51" t="s">
        <v>321</v>
      </c>
      <c r="D168" s="46" t="s">
        <v>322</v>
      </c>
      <c r="E168" s="35">
        <v>0</v>
      </c>
      <c r="F168" s="35">
        <v>0</v>
      </c>
      <c r="G168" s="35">
        <v>0</v>
      </c>
      <c r="H168" s="35">
        <v>0</v>
      </c>
      <c r="I168" s="35">
        <f>'7'!CU100/2</f>
        <v>0</v>
      </c>
      <c r="J168" s="35">
        <v>0</v>
      </c>
      <c r="K168" s="35">
        <v>0</v>
      </c>
      <c r="L168" s="35">
        <v>0</v>
      </c>
      <c r="M168" s="35">
        <v>0</v>
      </c>
      <c r="N168" s="35">
        <v>0</v>
      </c>
      <c r="O168" s="35">
        <v>0</v>
      </c>
      <c r="P168" s="35">
        <v>0</v>
      </c>
      <c r="Q168" s="35">
        <v>0</v>
      </c>
      <c r="R168" s="35">
        <v>0</v>
      </c>
      <c r="S168" s="35">
        <v>0</v>
      </c>
      <c r="T168" s="35">
        <v>0</v>
      </c>
      <c r="U168" s="35">
        <v>0</v>
      </c>
      <c r="V168" s="35">
        <v>0</v>
      </c>
      <c r="W168" s="35">
        <v>0</v>
      </c>
      <c r="X168" s="35">
        <v>0</v>
      </c>
      <c r="Y168" s="35">
        <f>'7'!CY100/2</f>
        <v>0</v>
      </c>
      <c r="Z168" s="35">
        <v>0</v>
      </c>
      <c r="AA168" s="35">
        <v>0</v>
      </c>
      <c r="AB168" s="35">
        <v>0</v>
      </c>
      <c r="AC168" s="35">
        <v>0</v>
      </c>
      <c r="AD168" s="35">
        <v>0</v>
      </c>
      <c r="AE168" s="35">
        <v>0</v>
      </c>
      <c r="AF168" s="35">
        <v>0</v>
      </c>
      <c r="AG168" s="35">
        <v>0</v>
      </c>
      <c r="AH168" s="35">
        <v>0</v>
      </c>
      <c r="AI168" s="35">
        <v>0</v>
      </c>
      <c r="AJ168" s="35">
        <v>0</v>
      </c>
      <c r="AK168" s="35" t="s">
        <v>193</v>
      </c>
      <c r="AL168" s="35" t="s">
        <v>193</v>
      </c>
      <c r="AM168" s="35" t="s">
        <v>193</v>
      </c>
      <c r="AN168" s="35" t="s">
        <v>193</v>
      </c>
      <c r="AO168" s="35" t="s">
        <v>193</v>
      </c>
      <c r="AP168" s="35" t="s">
        <v>193</v>
      </c>
      <c r="AQ168" s="35" t="s">
        <v>193</v>
      </c>
      <c r="AR168" s="35" t="s">
        <v>193</v>
      </c>
      <c r="AS168" s="35">
        <v>0</v>
      </c>
      <c r="AT168" s="35">
        <v>0</v>
      </c>
      <c r="AU168" s="35">
        <v>0</v>
      </c>
      <c r="AV168" s="35">
        <v>0</v>
      </c>
      <c r="AW168" s="35">
        <f>'7'!CU100</f>
        <v>0</v>
      </c>
      <c r="AX168" s="35">
        <v>0</v>
      </c>
      <c r="AY168" s="35">
        <v>0</v>
      </c>
      <c r="AZ168" s="35">
        <v>0</v>
      </c>
      <c r="BA168" s="35">
        <v>0</v>
      </c>
      <c r="BB168" s="35">
        <v>0</v>
      </c>
      <c r="BC168" s="35">
        <v>0</v>
      </c>
      <c r="BD168" s="35">
        <v>0</v>
      </c>
      <c r="BE168" s="35">
        <v>0</v>
      </c>
      <c r="BF168" s="35">
        <v>0</v>
      </c>
      <c r="BG168" s="35">
        <v>0</v>
      </c>
      <c r="BH168" s="35">
        <f>'7'!CY100</f>
        <v>0</v>
      </c>
      <c r="BI168" s="35">
        <v>0</v>
      </c>
      <c r="BJ168" s="35">
        <v>0</v>
      </c>
      <c r="BK168" s="35">
        <v>0</v>
      </c>
      <c r="BL168" s="35">
        <v>0</v>
      </c>
      <c r="BM168" s="35">
        <v>0</v>
      </c>
      <c r="BN168" s="35">
        <v>0</v>
      </c>
      <c r="BO168" s="35">
        <v>0</v>
      </c>
      <c r="BP168" s="35">
        <v>0</v>
      </c>
      <c r="BQ168" s="35">
        <v>0</v>
      </c>
      <c r="BR168" s="35">
        <v>0</v>
      </c>
      <c r="BS168" s="35">
        <v>0</v>
      </c>
      <c r="BT168" s="35">
        <v>0</v>
      </c>
      <c r="BU168" s="35">
        <v>0</v>
      </c>
      <c r="BV168" s="35">
        <v>0</v>
      </c>
      <c r="BW168" s="35">
        <v>0</v>
      </c>
      <c r="BX168" s="35">
        <v>0</v>
      </c>
      <c r="BY168" s="35">
        <v>0</v>
      </c>
      <c r="BZ168" s="35">
        <v>0</v>
      </c>
      <c r="CA168" s="35">
        <v>0</v>
      </c>
      <c r="CB168" s="35">
        <v>0</v>
      </c>
      <c r="CC168" s="35">
        <v>0</v>
      </c>
      <c r="CD168" s="35">
        <v>0</v>
      </c>
      <c r="CE168" s="35">
        <v>0</v>
      </c>
      <c r="CF168" s="35">
        <v>0</v>
      </c>
      <c r="CG168" s="35">
        <v>0</v>
      </c>
      <c r="CH168" s="35">
        <v>0</v>
      </c>
      <c r="CI168" s="35">
        <v>0</v>
      </c>
      <c r="CJ168" s="35">
        <v>0</v>
      </c>
      <c r="CK168" s="35">
        <v>0</v>
      </c>
      <c r="CL168" s="35">
        <v>0</v>
      </c>
      <c r="CM168" s="35">
        <v>0</v>
      </c>
      <c r="CN168" s="35">
        <v>0</v>
      </c>
      <c r="CO168" s="35" t="s">
        <v>193</v>
      </c>
      <c r="CP168" s="35" t="s">
        <v>193</v>
      </c>
      <c r="CQ168" s="35" t="s">
        <v>193</v>
      </c>
      <c r="CR168" s="35" t="s">
        <v>193</v>
      </c>
      <c r="CS168" s="35" t="s">
        <v>193</v>
      </c>
      <c r="CT168" s="35" t="s">
        <v>193</v>
      </c>
      <c r="CU168" s="35">
        <v>0</v>
      </c>
      <c r="CV168" s="35">
        <v>0</v>
      </c>
      <c r="CW168" s="35">
        <v>0</v>
      </c>
      <c r="CX168" s="35">
        <v>0</v>
      </c>
      <c r="CY168" s="35">
        <v>0</v>
      </c>
      <c r="CZ168" s="35">
        <v>0</v>
      </c>
      <c r="DA168" s="35">
        <v>0</v>
      </c>
      <c r="DB168" s="35">
        <v>0</v>
      </c>
      <c r="DC168" s="35">
        <v>0</v>
      </c>
      <c r="DD168" s="35">
        <v>0</v>
      </c>
      <c r="DE168" s="35">
        <v>0</v>
      </c>
      <c r="DF168" s="35">
        <v>0</v>
      </c>
    </row>
    <row r="169" spans="1:110" ht="243.75">
      <c r="A169" s="25" t="s">
        <v>179</v>
      </c>
      <c r="B169" s="50" t="s">
        <v>291</v>
      </c>
      <c r="C169" s="51" t="s">
        <v>323</v>
      </c>
      <c r="D169" s="46" t="s">
        <v>324</v>
      </c>
      <c r="E169" s="35">
        <v>0</v>
      </c>
      <c r="F169" s="35">
        <v>0</v>
      </c>
      <c r="G169" s="35">
        <v>0</v>
      </c>
      <c r="H169" s="35">
        <v>0</v>
      </c>
      <c r="I169" s="35">
        <f>'7'!CU101/2</f>
        <v>0</v>
      </c>
      <c r="J169" s="35">
        <v>0</v>
      </c>
      <c r="K169" s="35">
        <v>0</v>
      </c>
      <c r="L169" s="35">
        <v>0</v>
      </c>
      <c r="M169" s="35">
        <v>0</v>
      </c>
      <c r="N169" s="35">
        <v>0</v>
      </c>
      <c r="O169" s="35">
        <v>0</v>
      </c>
      <c r="P169" s="35">
        <v>0</v>
      </c>
      <c r="Q169" s="35">
        <v>0</v>
      </c>
      <c r="R169" s="35">
        <v>0</v>
      </c>
      <c r="S169" s="35">
        <v>0</v>
      </c>
      <c r="T169" s="35">
        <v>0</v>
      </c>
      <c r="U169" s="35">
        <v>0</v>
      </c>
      <c r="V169" s="35">
        <v>0</v>
      </c>
      <c r="W169" s="35">
        <v>0</v>
      </c>
      <c r="X169" s="35">
        <v>0</v>
      </c>
      <c r="Y169" s="35">
        <f>'7'!CY101/2</f>
        <v>0</v>
      </c>
      <c r="Z169" s="35">
        <v>0</v>
      </c>
      <c r="AA169" s="35">
        <v>0</v>
      </c>
      <c r="AB169" s="35">
        <v>0</v>
      </c>
      <c r="AC169" s="35">
        <v>0</v>
      </c>
      <c r="AD169" s="35">
        <v>0</v>
      </c>
      <c r="AE169" s="35">
        <v>0</v>
      </c>
      <c r="AF169" s="35">
        <v>0</v>
      </c>
      <c r="AG169" s="35">
        <v>0</v>
      </c>
      <c r="AH169" s="35">
        <v>0</v>
      </c>
      <c r="AI169" s="35">
        <v>0</v>
      </c>
      <c r="AJ169" s="35">
        <v>0</v>
      </c>
      <c r="AK169" s="35" t="s">
        <v>193</v>
      </c>
      <c r="AL169" s="35" t="s">
        <v>193</v>
      </c>
      <c r="AM169" s="35" t="s">
        <v>193</v>
      </c>
      <c r="AN169" s="35" t="s">
        <v>193</v>
      </c>
      <c r="AO169" s="35" t="s">
        <v>193</v>
      </c>
      <c r="AP169" s="35" t="s">
        <v>193</v>
      </c>
      <c r="AQ169" s="35" t="s">
        <v>193</v>
      </c>
      <c r="AR169" s="35" t="s">
        <v>193</v>
      </c>
      <c r="AS169" s="35">
        <v>0</v>
      </c>
      <c r="AT169" s="35">
        <v>0</v>
      </c>
      <c r="AU169" s="35">
        <v>0</v>
      </c>
      <c r="AV169" s="35">
        <v>0</v>
      </c>
      <c r="AW169" s="35">
        <f>'7'!CU101</f>
        <v>0</v>
      </c>
      <c r="AX169" s="35">
        <v>0</v>
      </c>
      <c r="AY169" s="35">
        <v>0</v>
      </c>
      <c r="AZ169" s="35">
        <v>0</v>
      </c>
      <c r="BA169" s="35">
        <v>0</v>
      </c>
      <c r="BB169" s="35">
        <v>0</v>
      </c>
      <c r="BC169" s="35">
        <v>0</v>
      </c>
      <c r="BD169" s="35">
        <v>0</v>
      </c>
      <c r="BE169" s="35">
        <v>0</v>
      </c>
      <c r="BF169" s="35">
        <v>0</v>
      </c>
      <c r="BG169" s="35">
        <v>0</v>
      </c>
      <c r="BH169" s="35">
        <f>'7'!CY101</f>
        <v>0</v>
      </c>
      <c r="BI169" s="35">
        <v>0</v>
      </c>
      <c r="BJ169" s="35">
        <v>0</v>
      </c>
      <c r="BK169" s="35">
        <v>0</v>
      </c>
      <c r="BL169" s="35">
        <v>0</v>
      </c>
      <c r="BM169" s="35">
        <v>0</v>
      </c>
      <c r="BN169" s="35">
        <v>0</v>
      </c>
      <c r="BO169" s="35">
        <v>0</v>
      </c>
      <c r="BP169" s="35">
        <v>0</v>
      </c>
      <c r="BQ169" s="35">
        <v>0</v>
      </c>
      <c r="BR169" s="35">
        <v>0</v>
      </c>
      <c r="BS169" s="35">
        <v>0</v>
      </c>
      <c r="BT169" s="35">
        <v>0</v>
      </c>
      <c r="BU169" s="35">
        <v>0</v>
      </c>
      <c r="BV169" s="35">
        <v>0</v>
      </c>
      <c r="BW169" s="35">
        <v>0</v>
      </c>
      <c r="BX169" s="35">
        <v>0</v>
      </c>
      <c r="BY169" s="35">
        <v>0</v>
      </c>
      <c r="BZ169" s="35">
        <v>0</v>
      </c>
      <c r="CA169" s="35">
        <v>0</v>
      </c>
      <c r="CB169" s="35">
        <v>0</v>
      </c>
      <c r="CC169" s="35">
        <v>0</v>
      </c>
      <c r="CD169" s="35">
        <v>0</v>
      </c>
      <c r="CE169" s="35">
        <v>0</v>
      </c>
      <c r="CF169" s="35">
        <v>0</v>
      </c>
      <c r="CG169" s="35">
        <v>0</v>
      </c>
      <c r="CH169" s="35">
        <v>0</v>
      </c>
      <c r="CI169" s="35">
        <v>0</v>
      </c>
      <c r="CJ169" s="35">
        <v>0</v>
      </c>
      <c r="CK169" s="35">
        <v>0</v>
      </c>
      <c r="CL169" s="35">
        <v>0</v>
      </c>
      <c r="CM169" s="35">
        <v>0</v>
      </c>
      <c r="CN169" s="35">
        <v>0</v>
      </c>
      <c r="CO169" s="35" t="s">
        <v>193</v>
      </c>
      <c r="CP169" s="35" t="s">
        <v>193</v>
      </c>
      <c r="CQ169" s="35" t="s">
        <v>193</v>
      </c>
      <c r="CR169" s="35" t="s">
        <v>193</v>
      </c>
      <c r="CS169" s="35" t="s">
        <v>193</v>
      </c>
      <c r="CT169" s="35" t="s">
        <v>193</v>
      </c>
      <c r="CU169" s="35">
        <v>0</v>
      </c>
      <c r="CV169" s="35">
        <v>0</v>
      </c>
      <c r="CW169" s="35">
        <v>0</v>
      </c>
      <c r="CX169" s="35">
        <v>0</v>
      </c>
      <c r="CY169" s="35">
        <v>0</v>
      </c>
      <c r="CZ169" s="35">
        <v>0</v>
      </c>
      <c r="DA169" s="35">
        <v>0</v>
      </c>
      <c r="DB169" s="35">
        <v>0</v>
      </c>
      <c r="DC169" s="35">
        <v>0</v>
      </c>
      <c r="DD169" s="35">
        <v>0</v>
      </c>
      <c r="DE169" s="35">
        <v>0</v>
      </c>
      <c r="DF169" s="35">
        <v>0</v>
      </c>
    </row>
    <row r="170" spans="1:110" ht="131.25">
      <c r="A170" s="25" t="s">
        <v>179</v>
      </c>
      <c r="B170" s="50" t="s">
        <v>291</v>
      </c>
      <c r="C170" s="51" t="s">
        <v>325</v>
      </c>
      <c r="D170" s="46" t="s">
        <v>326</v>
      </c>
      <c r="E170" s="35">
        <v>0</v>
      </c>
      <c r="F170" s="35">
        <v>0</v>
      </c>
      <c r="G170" s="35">
        <v>0</v>
      </c>
      <c r="H170" s="35">
        <v>0</v>
      </c>
      <c r="I170" s="35">
        <f>'7'!CU102/2</f>
        <v>0</v>
      </c>
      <c r="J170" s="35">
        <v>0</v>
      </c>
      <c r="K170" s="35">
        <v>0</v>
      </c>
      <c r="L170" s="35">
        <v>0</v>
      </c>
      <c r="M170" s="35">
        <v>0</v>
      </c>
      <c r="N170" s="35">
        <v>0</v>
      </c>
      <c r="O170" s="35">
        <v>0</v>
      </c>
      <c r="P170" s="35">
        <v>0</v>
      </c>
      <c r="Q170" s="35">
        <v>0</v>
      </c>
      <c r="R170" s="35">
        <v>0</v>
      </c>
      <c r="S170" s="35">
        <v>0</v>
      </c>
      <c r="T170" s="35">
        <v>0</v>
      </c>
      <c r="U170" s="35">
        <v>0</v>
      </c>
      <c r="V170" s="35">
        <v>0</v>
      </c>
      <c r="W170" s="35">
        <v>0</v>
      </c>
      <c r="X170" s="35">
        <v>0</v>
      </c>
      <c r="Y170" s="35">
        <f>'7'!CY102/2</f>
        <v>0</v>
      </c>
      <c r="Z170" s="35">
        <v>0</v>
      </c>
      <c r="AA170" s="35">
        <v>0</v>
      </c>
      <c r="AB170" s="35">
        <v>0</v>
      </c>
      <c r="AC170" s="35">
        <v>0</v>
      </c>
      <c r="AD170" s="35">
        <v>0</v>
      </c>
      <c r="AE170" s="35">
        <v>0</v>
      </c>
      <c r="AF170" s="35">
        <v>0</v>
      </c>
      <c r="AG170" s="35">
        <v>0</v>
      </c>
      <c r="AH170" s="35">
        <v>0</v>
      </c>
      <c r="AI170" s="35">
        <v>0</v>
      </c>
      <c r="AJ170" s="35">
        <v>0</v>
      </c>
      <c r="AK170" s="35" t="s">
        <v>193</v>
      </c>
      <c r="AL170" s="35" t="s">
        <v>193</v>
      </c>
      <c r="AM170" s="35" t="s">
        <v>193</v>
      </c>
      <c r="AN170" s="35" t="s">
        <v>193</v>
      </c>
      <c r="AO170" s="35" t="s">
        <v>193</v>
      </c>
      <c r="AP170" s="35" t="s">
        <v>193</v>
      </c>
      <c r="AQ170" s="35" t="s">
        <v>193</v>
      </c>
      <c r="AR170" s="35" t="s">
        <v>193</v>
      </c>
      <c r="AS170" s="35">
        <v>0</v>
      </c>
      <c r="AT170" s="35">
        <v>0</v>
      </c>
      <c r="AU170" s="35">
        <v>0</v>
      </c>
      <c r="AV170" s="35">
        <v>0</v>
      </c>
      <c r="AW170" s="35">
        <f>'7'!CU102</f>
        <v>0</v>
      </c>
      <c r="AX170" s="35">
        <v>0</v>
      </c>
      <c r="AY170" s="35">
        <v>0</v>
      </c>
      <c r="AZ170" s="35">
        <v>0</v>
      </c>
      <c r="BA170" s="35">
        <v>0</v>
      </c>
      <c r="BB170" s="35">
        <v>0</v>
      </c>
      <c r="BC170" s="35">
        <v>0</v>
      </c>
      <c r="BD170" s="35">
        <v>0</v>
      </c>
      <c r="BE170" s="35">
        <v>0</v>
      </c>
      <c r="BF170" s="35">
        <v>0</v>
      </c>
      <c r="BG170" s="35">
        <v>0</v>
      </c>
      <c r="BH170" s="35">
        <f>'7'!CY102</f>
        <v>0</v>
      </c>
      <c r="BI170" s="35">
        <v>0</v>
      </c>
      <c r="BJ170" s="35">
        <v>0</v>
      </c>
      <c r="BK170" s="35">
        <v>0</v>
      </c>
      <c r="BL170" s="35">
        <v>0</v>
      </c>
      <c r="BM170" s="35">
        <v>0</v>
      </c>
      <c r="BN170" s="35">
        <v>0</v>
      </c>
      <c r="BO170" s="35">
        <v>0</v>
      </c>
      <c r="BP170" s="35">
        <v>0</v>
      </c>
      <c r="BQ170" s="35">
        <v>0</v>
      </c>
      <c r="BR170" s="35">
        <v>0</v>
      </c>
      <c r="BS170" s="35">
        <v>0</v>
      </c>
      <c r="BT170" s="35">
        <v>0</v>
      </c>
      <c r="BU170" s="35">
        <v>0</v>
      </c>
      <c r="BV170" s="35">
        <v>0</v>
      </c>
      <c r="BW170" s="35">
        <v>0</v>
      </c>
      <c r="BX170" s="35">
        <v>0</v>
      </c>
      <c r="BY170" s="35">
        <v>0</v>
      </c>
      <c r="BZ170" s="35">
        <v>0</v>
      </c>
      <c r="CA170" s="35">
        <v>0</v>
      </c>
      <c r="CB170" s="35">
        <v>0</v>
      </c>
      <c r="CC170" s="35">
        <v>0</v>
      </c>
      <c r="CD170" s="35">
        <v>0</v>
      </c>
      <c r="CE170" s="35">
        <v>0</v>
      </c>
      <c r="CF170" s="35">
        <v>0</v>
      </c>
      <c r="CG170" s="35">
        <v>0</v>
      </c>
      <c r="CH170" s="35">
        <v>0</v>
      </c>
      <c r="CI170" s="35">
        <v>0</v>
      </c>
      <c r="CJ170" s="35">
        <v>0</v>
      </c>
      <c r="CK170" s="35">
        <v>0</v>
      </c>
      <c r="CL170" s="35">
        <v>0</v>
      </c>
      <c r="CM170" s="35">
        <v>0</v>
      </c>
      <c r="CN170" s="35">
        <v>0</v>
      </c>
      <c r="CO170" s="35" t="s">
        <v>193</v>
      </c>
      <c r="CP170" s="35" t="s">
        <v>193</v>
      </c>
      <c r="CQ170" s="35" t="s">
        <v>193</v>
      </c>
      <c r="CR170" s="35" t="s">
        <v>193</v>
      </c>
      <c r="CS170" s="35" t="s">
        <v>193</v>
      </c>
      <c r="CT170" s="35" t="s">
        <v>193</v>
      </c>
      <c r="CU170" s="35">
        <v>0</v>
      </c>
      <c r="CV170" s="35">
        <v>0</v>
      </c>
      <c r="CW170" s="35">
        <v>0</v>
      </c>
      <c r="CX170" s="35">
        <v>0</v>
      </c>
      <c r="CY170" s="35">
        <v>0</v>
      </c>
      <c r="CZ170" s="35">
        <v>0</v>
      </c>
      <c r="DA170" s="35">
        <v>0</v>
      </c>
      <c r="DB170" s="35">
        <v>0</v>
      </c>
      <c r="DC170" s="35">
        <v>0</v>
      </c>
      <c r="DD170" s="35">
        <v>0</v>
      </c>
      <c r="DE170" s="35">
        <v>0</v>
      </c>
      <c r="DF170" s="35">
        <v>0</v>
      </c>
    </row>
    <row r="171" spans="1:110" ht="225">
      <c r="A171" s="25" t="s">
        <v>179</v>
      </c>
      <c r="B171" s="50" t="s">
        <v>291</v>
      </c>
      <c r="C171" s="51" t="s">
        <v>327</v>
      </c>
      <c r="D171" s="46" t="s">
        <v>328</v>
      </c>
      <c r="E171" s="35">
        <v>0</v>
      </c>
      <c r="F171" s="35">
        <v>0</v>
      </c>
      <c r="G171" s="35">
        <v>0</v>
      </c>
      <c r="H171" s="35">
        <v>0</v>
      </c>
      <c r="I171" s="35">
        <f>'7'!CU103/2</f>
        <v>0</v>
      </c>
      <c r="J171" s="35">
        <v>0</v>
      </c>
      <c r="K171" s="35">
        <v>0</v>
      </c>
      <c r="L171" s="35">
        <v>0</v>
      </c>
      <c r="M171" s="35">
        <v>0</v>
      </c>
      <c r="N171" s="35">
        <v>0</v>
      </c>
      <c r="O171" s="35">
        <v>0</v>
      </c>
      <c r="P171" s="35">
        <v>0</v>
      </c>
      <c r="Q171" s="35">
        <v>0</v>
      </c>
      <c r="R171" s="35">
        <v>0</v>
      </c>
      <c r="S171" s="35">
        <v>0</v>
      </c>
      <c r="T171" s="35">
        <v>0</v>
      </c>
      <c r="U171" s="35">
        <v>0</v>
      </c>
      <c r="V171" s="35">
        <v>0</v>
      </c>
      <c r="W171" s="35">
        <v>0</v>
      </c>
      <c r="X171" s="35">
        <v>0</v>
      </c>
      <c r="Y171" s="35">
        <f>'7'!CY103/2</f>
        <v>0</v>
      </c>
      <c r="Z171" s="35">
        <v>0</v>
      </c>
      <c r="AA171" s="35">
        <v>0</v>
      </c>
      <c r="AB171" s="35">
        <v>0</v>
      </c>
      <c r="AC171" s="35">
        <v>0</v>
      </c>
      <c r="AD171" s="35">
        <v>0</v>
      </c>
      <c r="AE171" s="35">
        <v>0</v>
      </c>
      <c r="AF171" s="35">
        <v>0</v>
      </c>
      <c r="AG171" s="35">
        <v>0</v>
      </c>
      <c r="AH171" s="35">
        <v>0</v>
      </c>
      <c r="AI171" s="35">
        <v>0</v>
      </c>
      <c r="AJ171" s="35">
        <v>0</v>
      </c>
      <c r="AK171" s="35" t="s">
        <v>193</v>
      </c>
      <c r="AL171" s="35" t="s">
        <v>193</v>
      </c>
      <c r="AM171" s="35" t="s">
        <v>193</v>
      </c>
      <c r="AN171" s="35" t="s">
        <v>193</v>
      </c>
      <c r="AO171" s="35" t="s">
        <v>193</v>
      </c>
      <c r="AP171" s="35" t="s">
        <v>193</v>
      </c>
      <c r="AQ171" s="35" t="s">
        <v>193</v>
      </c>
      <c r="AR171" s="35" t="s">
        <v>193</v>
      </c>
      <c r="AS171" s="35">
        <v>0</v>
      </c>
      <c r="AT171" s="35">
        <v>0</v>
      </c>
      <c r="AU171" s="35">
        <v>0</v>
      </c>
      <c r="AV171" s="35">
        <v>0</v>
      </c>
      <c r="AW171" s="35">
        <f>'7'!CU103</f>
        <v>0</v>
      </c>
      <c r="AX171" s="35">
        <v>0</v>
      </c>
      <c r="AY171" s="35">
        <v>0</v>
      </c>
      <c r="AZ171" s="35">
        <v>0</v>
      </c>
      <c r="BA171" s="35">
        <v>0</v>
      </c>
      <c r="BB171" s="35">
        <v>0</v>
      </c>
      <c r="BC171" s="35">
        <v>0</v>
      </c>
      <c r="BD171" s="35">
        <v>0</v>
      </c>
      <c r="BE171" s="35">
        <v>0</v>
      </c>
      <c r="BF171" s="35">
        <v>0</v>
      </c>
      <c r="BG171" s="35">
        <v>0</v>
      </c>
      <c r="BH171" s="35">
        <f>'7'!CY103</f>
        <v>0</v>
      </c>
      <c r="BI171" s="35">
        <v>0</v>
      </c>
      <c r="BJ171" s="35">
        <v>0</v>
      </c>
      <c r="BK171" s="35">
        <v>0</v>
      </c>
      <c r="BL171" s="35">
        <v>0</v>
      </c>
      <c r="BM171" s="35">
        <v>0</v>
      </c>
      <c r="BN171" s="35">
        <v>0</v>
      </c>
      <c r="BO171" s="35">
        <v>0</v>
      </c>
      <c r="BP171" s="35">
        <v>0</v>
      </c>
      <c r="BQ171" s="35">
        <v>0</v>
      </c>
      <c r="BR171" s="35">
        <v>0</v>
      </c>
      <c r="BS171" s="35">
        <v>0</v>
      </c>
      <c r="BT171" s="35">
        <v>0</v>
      </c>
      <c r="BU171" s="35">
        <v>0</v>
      </c>
      <c r="BV171" s="35">
        <v>0</v>
      </c>
      <c r="BW171" s="35">
        <v>0</v>
      </c>
      <c r="BX171" s="35">
        <v>0</v>
      </c>
      <c r="BY171" s="35">
        <v>0</v>
      </c>
      <c r="BZ171" s="35">
        <v>0</v>
      </c>
      <c r="CA171" s="35">
        <v>0</v>
      </c>
      <c r="CB171" s="35">
        <v>0</v>
      </c>
      <c r="CC171" s="35">
        <v>0</v>
      </c>
      <c r="CD171" s="35">
        <v>0</v>
      </c>
      <c r="CE171" s="35">
        <v>0</v>
      </c>
      <c r="CF171" s="35">
        <v>0</v>
      </c>
      <c r="CG171" s="35">
        <v>0</v>
      </c>
      <c r="CH171" s="35">
        <v>0</v>
      </c>
      <c r="CI171" s="35">
        <v>0</v>
      </c>
      <c r="CJ171" s="35">
        <v>0</v>
      </c>
      <c r="CK171" s="35">
        <v>0</v>
      </c>
      <c r="CL171" s="35">
        <v>0</v>
      </c>
      <c r="CM171" s="35">
        <v>0</v>
      </c>
      <c r="CN171" s="35">
        <v>0</v>
      </c>
      <c r="CO171" s="35" t="s">
        <v>193</v>
      </c>
      <c r="CP171" s="35" t="s">
        <v>193</v>
      </c>
      <c r="CQ171" s="35" t="s">
        <v>193</v>
      </c>
      <c r="CR171" s="35" t="s">
        <v>193</v>
      </c>
      <c r="CS171" s="35" t="s">
        <v>193</v>
      </c>
      <c r="CT171" s="35" t="s">
        <v>193</v>
      </c>
      <c r="CU171" s="35">
        <v>0</v>
      </c>
      <c r="CV171" s="35">
        <v>0</v>
      </c>
      <c r="CW171" s="35">
        <v>0</v>
      </c>
      <c r="CX171" s="35">
        <v>0</v>
      </c>
      <c r="CY171" s="35">
        <v>0</v>
      </c>
      <c r="CZ171" s="35">
        <v>0</v>
      </c>
      <c r="DA171" s="35">
        <v>0</v>
      </c>
      <c r="DB171" s="35">
        <v>0</v>
      </c>
      <c r="DC171" s="35">
        <v>0</v>
      </c>
      <c r="DD171" s="35">
        <v>0</v>
      </c>
      <c r="DE171" s="35">
        <v>0</v>
      </c>
      <c r="DF171" s="35">
        <v>0</v>
      </c>
    </row>
    <row r="172" spans="1:110" ht="131.25">
      <c r="A172" s="25" t="s">
        <v>179</v>
      </c>
      <c r="B172" s="50" t="s">
        <v>291</v>
      </c>
      <c r="C172" s="51" t="s">
        <v>329</v>
      </c>
      <c r="D172" s="46" t="s">
        <v>330</v>
      </c>
      <c r="E172" s="35">
        <v>0</v>
      </c>
      <c r="F172" s="35">
        <v>0</v>
      </c>
      <c r="G172" s="35">
        <v>0</v>
      </c>
      <c r="H172" s="35">
        <v>0</v>
      </c>
      <c r="I172" s="35">
        <f>'7'!CU104/2</f>
        <v>0</v>
      </c>
      <c r="J172" s="35">
        <v>0</v>
      </c>
      <c r="K172" s="35">
        <v>0</v>
      </c>
      <c r="L172" s="35">
        <v>0</v>
      </c>
      <c r="M172" s="35">
        <v>0</v>
      </c>
      <c r="N172" s="35">
        <v>0</v>
      </c>
      <c r="O172" s="35">
        <v>0</v>
      </c>
      <c r="P172" s="35">
        <v>0</v>
      </c>
      <c r="Q172" s="35">
        <v>0</v>
      </c>
      <c r="R172" s="35">
        <v>0</v>
      </c>
      <c r="S172" s="35">
        <v>0</v>
      </c>
      <c r="T172" s="35">
        <v>0</v>
      </c>
      <c r="U172" s="35">
        <v>0</v>
      </c>
      <c r="V172" s="35">
        <v>0</v>
      </c>
      <c r="W172" s="35">
        <v>0</v>
      </c>
      <c r="X172" s="35">
        <v>0</v>
      </c>
      <c r="Y172" s="35">
        <f>'7'!CY104/2</f>
        <v>0</v>
      </c>
      <c r="Z172" s="35">
        <v>0</v>
      </c>
      <c r="AA172" s="35">
        <v>0</v>
      </c>
      <c r="AB172" s="35">
        <v>0</v>
      </c>
      <c r="AC172" s="35">
        <v>0</v>
      </c>
      <c r="AD172" s="35">
        <v>0</v>
      </c>
      <c r="AE172" s="35">
        <v>0</v>
      </c>
      <c r="AF172" s="35">
        <v>0</v>
      </c>
      <c r="AG172" s="35">
        <v>0</v>
      </c>
      <c r="AH172" s="35">
        <v>0</v>
      </c>
      <c r="AI172" s="35">
        <v>0</v>
      </c>
      <c r="AJ172" s="35">
        <v>0</v>
      </c>
      <c r="AK172" s="35" t="s">
        <v>193</v>
      </c>
      <c r="AL172" s="35" t="s">
        <v>193</v>
      </c>
      <c r="AM172" s="35" t="s">
        <v>193</v>
      </c>
      <c r="AN172" s="35" t="s">
        <v>193</v>
      </c>
      <c r="AO172" s="35" t="s">
        <v>193</v>
      </c>
      <c r="AP172" s="35" t="s">
        <v>193</v>
      </c>
      <c r="AQ172" s="35" t="s">
        <v>193</v>
      </c>
      <c r="AR172" s="35" t="s">
        <v>193</v>
      </c>
      <c r="AS172" s="35">
        <v>0</v>
      </c>
      <c r="AT172" s="35">
        <v>0</v>
      </c>
      <c r="AU172" s="35">
        <v>0</v>
      </c>
      <c r="AV172" s="35">
        <v>0</v>
      </c>
      <c r="AW172" s="35">
        <f>'7'!CU104</f>
        <v>0</v>
      </c>
      <c r="AX172" s="35">
        <v>0</v>
      </c>
      <c r="AY172" s="35">
        <v>0</v>
      </c>
      <c r="AZ172" s="35">
        <v>0</v>
      </c>
      <c r="BA172" s="35">
        <v>0</v>
      </c>
      <c r="BB172" s="35">
        <v>0</v>
      </c>
      <c r="BC172" s="35">
        <v>0</v>
      </c>
      <c r="BD172" s="35">
        <v>0</v>
      </c>
      <c r="BE172" s="35">
        <v>0</v>
      </c>
      <c r="BF172" s="35">
        <v>0</v>
      </c>
      <c r="BG172" s="35">
        <v>0</v>
      </c>
      <c r="BH172" s="35">
        <f>'7'!CY104</f>
        <v>0</v>
      </c>
      <c r="BI172" s="35">
        <v>0</v>
      </c>
      <c r="BJ172" s="35">
        <v>0</v>
      </c>
      <c r="BK172" s="35">
        <v>0</v>
      </c>
      <c r="BL172" s="35">
        <v>0</v>
      </c>
      <c r="BM172" s="35">
        <v>0</v>
      </c>
      <c r="BN172" s="35">
        <v>0</v>
      </c>
      <c r="BO172" s="35">
        <v>0</v>
      </c>
      <c r="BP172" s="35">
        <v>0</v>
      </c>
      <c r="BQ172" s="35">
        <v>0</v>
      </c>
      <c r="BR172" s="35">
        <v>0</v>
      </c>
      <c r="BS172" s="35">
        <v>0</v>
      </c>
      <c r="BT172" s="35">
        <v>0</v>
      </c>
      <c r="BU172" s="35">
        <v>0</v>
      </c>
      <c r="BV172" s="35">
        <v>0</v>
      </c>
      <c r="BW172" s="35">
        <v>0</v>
      </c>
      <c r="BX172" s="35">
        <v>0</v>
      </c>
      <c r="BY172" s="35">
        <v>0</v>
      </c>
      <c r="BZ172" s="35">
        <v>0</v>
      </c>
      <c r="CA172" s="35">
        <v>0</v>
      </c>
      <c r="CB172" s="35">
        <v>0</v>
      </c>
      <c r="CC172" s="35">
        <v>0</v>
      </c>
      <c r="CD172" s="35">
        <v>0</v>
      </c>
      <c r="CE172" s="35">
        <v>0</v>
      </c>
      <c r="CF172" s="35">
        <v>0</v>
      </c>
      <c r="CG172" s="35">
        <v>0</v>
      </c>
      <c r="CH172" s="35">
        <v>0</v>
      </c>
      <c r="CI172" s="35">
        <v>0</v>
      </c>
      <c r="CJ172" s="35">
        <v>0</v>
      </c>
      <c r="CK172" s="35">
        <v>0</v>
      </c>
      <c r="CL172" s="35">
        <v>0</v>
      </c>
      <c r="CM172" s="35">
        <v>0</v>
      </c>
      <c r="CN172" s="35">
        <v>0</v>
      </c>
      <c r="CO172" s="35" t="s">
        <v>193</v>
      </c>
      <c r="CP172" s="35" t="s">
        <v>193</v>
      </c>
      <c r="CQ172" s="35" t="s">
        <v>193</v>
      </c>
      <c r="CR172" s="35" t="s">
        <v>193</v>
      </c>
      <c r="CS172" s="35" t="s">
        <v>193</v>
      </c>
      <c r="CT172" s="35" t="s">
        <v>193</v>
      </c>
      <c r="CU172" s="35">
        <v>0</v>
      </c>
      <c r="CV172" s="35">
        <v>0</v>
      </c>
      <c r="CW172" s="35">
        <v>0</v>
      </c>
      <c r="CX172" s="35">
        <v>0</v>
      </c>
      <c r="CY172" s="35">
        <v>0</v>
      </c>
      <c r="CZ172" s="35">
        <v>0</v>
      </c>
      <c r="DA172" s="35">
        <v>0</v>
      </c>
      <c r="DB172" s="35">
        <v>0</v>
      </c>
      <c r="DC172" s="35">
        <v>0</v>
      </c>
      <c r="DD172" s="35">
        <v>0</v>
      </c>
      <c r="DE172" s="35">
        <v>0</v>
      </c>
      <c r="DF172" s="35">
        <v>0</v>
      </c>
    </row>
    <row r="173" spans="1:110" ht="225">
      <c r="A173" s="25" t="s">
        <v>179</v>
      </c>
      <c r="B173" s="50" t="s">
        <v>291</v>
      </c>
      <c r="C173" s="51" t="s">
        <v>331</v>
      </c>
      <c r="D173" s="46" t="s">
        <v>332</v>
      </c>
      <c r="E173" s="35">
        <v>0</v>
      </c>
      <c r="F173" s="35">
        <v>0</v>
      </c>
      <c r="G173" s="35">
        <v>0</v>
      </c>
      <c r="H173" s="35">
        <v>0</v>
      </c>
      <c r="I173" s="35">
        <f>'7'!CU105/2</f>
        <v>0</v>
      </c>
      <c r="J173" s="35">
        <v>0</v>
      </c>
      <c r="K173" s="35">
        <v>0</v>
      </c>
      <c r="L173" s="35">
        <v>0</v>
      </c>
      <c r="M173" s="35">
        <v>0</v>
      </c>
      <c r="N173" s="35">
        <v>0</v>
      </c>
      <c r="O173" s="35">
        <v>0</v>
      </c>
      <c r="P173" s="35">
        <v>0</v>
      </c>
      <c r="Q173" s="35">
        <v>0</v>
      </c>
      <c r="R173" s="35">
        <v>0</v>
      </c>
      <c r="S173" s="35">
        <v>0</v>
      </c>
      <c r="T173" s="35">
        <v>0</v>
      </c>
      <c r="U173" s="35">
        <v>0</v>
      </c>
      <c r="V173" s="35">
        <v>0</v>
      </c>
      <c r="W173" s="35">
        <v>0</v>
      </c>
      <c r="X173" s="35">
        <v>0</v>
      </c>
      <c r="Y173" s="35">
        <f>'7'!CY105/2</f>
        <v>0</v>
      </c>
      <c r="Z173" s="35">
        <v>0</v>
      </c>
      <c r="AA173" s="35">
        <v>0</v>
      </c>
      <c r="AB173" s="35">
        <v>0</v>
      </c>
      <c r="AC173" s="35">
        <v>0</v>
      </c>
      <c r="AD173" s="35">
        <v>0</v>
      </c>
      <c r="AE173" s="35">
        <v>0</v>
      </c>
      <c r="AF173" s="35">
        <v>0</v>
      </c>
      <c r="AG173" s="35">
        <v>0</v>
      </c>
      <c r="AH173" s="35">
        <v>0</v>
      </c>
      <c r="AI173" s="35">
        <v>0</v>
      </c>
      <c r="AJ173" s="35">
        <v>0</v>
      </c>
      <c r="AK173" s="35" t="s">
        <v>193</v>
      </c>
      <c r="AL173" s="35" t="s">
        <v>193</v>
      </c>
      <c r="AM173" s="35" t="s">
        <v>193</v>
      </c>
      <c r="AN173" s="35" t="s">
        <v>193</v>
      </c>
      <c r="AO173" s="35" t="s">
        <v>193</v>
      </c>
      <c r="AP173" s="35" t="s">
        <v>193</v>
      </c>
      <c r="AQ173" s="35" t="s">
        <v>193</v>
      </c>
      <c r="AR173" s="35" t="s">
        <v>193</v>
      </c>
      <c r="AS173" s="35">
        <v>0</v>
      </c>
      <c r="AT173" s="35">
        <v>0</v>
      </c>
      <c r="AU173" s="35">
        <v>0</v>
      </c>
      <c r="AV173" s="35">
        <v>0</v>
      </c>
      <c r="AW173" s="35">
        <f>'7'!CU105</f>
        <v>0</v>
      </c>
      <c r="AX173" s="35">
        <v>0</v>
      </c>
      <c r="AY173" s="35">
        <v>0</v>
      </c>
      <c r="AZ173" s="35">
        <v>0</v>
      </c>
      <c r="BA173" s="35">
        <v>0</v>
      </c>
      <c r="BB173" s="35">
        <v>0</v>
      </c>
      <c r="BC173" s="35">
        <v>0</v>
      </c>
      <c r="BD173" s="35">
        <v>0</v>
      </c>
      <c r="BE173" s="35">
        <v>0</v>
      </c>
      <c r="BF173" s="35">
        <v>0</v>
      </c>
      <c r="BG173" s="35">
        <v>0</v>
      </c>
      <c r="BH173" s="35">
        <f>'7'!CY105</f>
        <v>0</v>
      </c>
      <c r="BI173" s="35">
        <v>0</v>
      </c>
      <c r="BJ173" s="35">
        <v>0</v>
      </c>
      <c r="BK173" s="35">
        <v>0</v>
      </c>
      <c r="BL173" s="35">
        <v>0</v>
      </c>
      <c r="BM173" s="35">
        <v>0</v>
      </c>
      <c r="BN173" s="35">
        <v>0</v>
      </c>
      <c r="BO173" s="35">
        <v>0</v>
      </c>
      <c r="BP173" s="35">
        <v>0</v>
      </c>
      <c r="BQ173" s="35">
        <v>0</v>
      </c>
      <c r="BR173" s="35">
        <v>0</v>
      </c>
      <c r="BS173" s="35">
        <v>0</v>
      </c>
      <c r="BT173" s="35">
        <v>0</v>
      </c>
      <c r="BU173" s="35">
        <v>0</v>
      </c>
      <c r="BV173" s="35">
        <v>0</v>
      </c>
      <c r="BW173" s="35">
        <v>0</v>
      </c>
      <c r="BX173" s="35">
        <v>0</v>
      </c>
      <c r="BY173" s="35">
        <v>0</v>
      </c>
      <c r="BZ173" s="35">
        <v>0</v>
      </c>
      <c r="CA173" s="35">
        <v>0</v>
      </c>
      <c r="CB173" s="35">
        <v>0</v>
      </c>
      <c r="CC173" s="35">
        <v>0</v>
      </c>
      <c r="CD173" s="35">
        <v>0</v>
      </c>
      <c r="CE173" s="35">
        <v>0</v>
      </c>
      <c r="CF173" s="35">
        <v>0</v>
      </c>
      <c r="CG173" s="35">
        <v>0</v>
      </c>
      <c r="CH173" s="35">
        <v>0</v>
      </c>
      <c r="CI173" s="35">
        <v>0</v>
      </c>
      <c r="CJ173" s="35">
        <v>0</v>
      </c>
      <c r="CK173" s="35">
        <v>0</v>
      </c>
      <c r="CL173" s="35">
        <v>0</v>
      </c>
      <c r="CM173" s="35">
        <v>0</v>
      </c>
      <c r="CN173" s="35">
        <v>0</v>
      </c>
      <c r="CO173" s="35" t="s">
        <v>193</v>
      </c>
      <c r="CP173" s="35" t="s">
        <v>193</v>
      </c>
      <c r="CQ173" s="35" t="s">
        <v>193</v>
      </c>
      <c r="CR173" s="35" t="s">
        <v>193</v>
      </c>
      <c r="CS173" s="35" t="s">
        <v>193</v>
      </c>
      <c r="CT173" s="35" t="s">
        <v>193</v>
      </c>
      <c r="CU173" s="35">
        <v>0</v>
      </c>
      <c r="CV173" s="35">
        <v>0</v>
      </c>
      <c r="CW173" s="35">
        <v>0</v>
      </c>
      <c r="CX173" s="35">
        <v>0</v>
      </c>
      <c r="CY173" s="35">
        <v>0</v>
      </c>
      <c r="CZ173" s="35">
        <v>0</v>
      </c>
      <c r="DA173" s="35">
        <v>0</v>
      </c>
      <c r="DB173" s="35">
        <v>0</v>
      </c>
      <c r="DC173" s="35">
        <v>0</v>
      </c>
      <c r="DD173" s="35">
        <v>0</v>
      </c>
      <c r="DE173" s="35">
        <v>0</v>
      </c>
      <c r="DF173" s="35">
        <v>0</v>
      </c>
    </row>
    <row r="174" spans="1:110" ht="131.25">
      <c r="A174" s="25" t="s">
        <v>179</v>
      </c>
      <c r="B174" s="50" t="s">
        <v>291</v>
      </c>
      <c r="C174" s="51" t="s">
        <v>333</v>
      </c>
      <c r="D174" s="46" t="s">
        <v>334</v>
      </c>
      <c r="E174" s="35">
        <v>0</v>
      </c>
      <c r="F174" s="35">
        <v>0</v>
      </c>
      <c r="G174" s="35">
        <v>0</v>
      </c>
      <c r="H174" s="35">
        <v>0</v>
      </c>
      <c r="I174" s="35">
        <f>'7'!CU106/2</f>
        <v>0</v>
      </c>
      <c r="J174" s="35">
        <v>0</v>
      </c>
      <c r="K174" s="35">
        <v>0</v>
      </c>
      <c r="L174" s="35">
        <v>0</v>
      </c>
      <c r="M174" s="35">
        <v>0</v>
      </c>
      <c r="N174" s="35">
        <v>0</v>
      </c>
      <c r="O174" s="35">
        <v>0</v>
      </c>
      <c r="P174" s="35">
        <v>0</v>
      </c>
      <c r="Q174" s="35">
        <v>0</v>
      </c>
      <c r="R174" s="35">
        <v>0</v>
      </c>
      <c r="S174" s="35">
        <v>0</v>
      </c>
      <c r="T174" s="35">
        <v>0</v>
      </c>
      <c r="U174" s="35">
        <v>0</v>
      </c>
      <c r="V174" s="35">
        <v>0</v>
      </c>
      <c r="W174" s="35">
        <v>0</v>
      </c>
      <c r="X174" s="35">
        <v>0</v>
      </c>
      <c r="Y174" s="35">
        <f>'7'!CY106/2</f>
        <v>0</v>
      </c>
      <c r="Z174" s="35">
        <v>0</v>
      </c>
      <c r="AA174" s="35">
        <v>0</v>
      </c>
      <c r="AB174" s="35">
        <v>0</v>
      </c>
      <c r="AC174" s="35">
        <v>0</v>
      </c>
      <c r="AD174" s="35">
        <v>0</v>
      </c>
      <c r="AE174" s="35">
        <v>0</v>
      </c>
      <c r="AF174" s="35">
        <v>0</v>
      </c>
      <c r="AG174" s="35">
        <v>0</v>
      </c>
      <c r="AH174" s="35">
        <v>0</v>
      </c>
      <c r="AI174" s="35">
        <v>0</v>
      </c>
      <c r="AJ174" s="35">
        <v>0</v>
      </c>
      <c r="AK174" s="35" t="s">
        <v>193</v>
      </c>
      <c r="AL174" s="35" t="s">
        <v>193</v>
      </c>
      <c r="AM174" s="35" t="s">
        <v>193</v>
      </c>
      <c r="AN174" s="35" t="s">
        <v>193</v>
      </c>
      <c r="AO174" s="35" t="s">
        <v>193</v>
      </c>
      <c r="AP174" s="35" t="s">
        <v>193</v>
      </c>
      <c r="AQ174" s="35" t="s">
        <v>193</v>
      </c>
      <c r="AR174" s="35" t="s">
        <v>193</v>
      </c>
      <c r="AS174" s="35">
        <v>0</v>
      </c>
      <c r="AT174" s="35">
        <v>0</v>
      </c>
      <c r="AU174" s="35">
        <v>0</v>
      </c>
      <c r="AV174" s="35">
        <v>0</v>
      </c>
      <c r="AW174" s="35">
        <f>'7'!CU106</f>
        <v>0</v>
      </c>
      <c r="AX174" s="35">
        <v>0</v>
      </c>
      <c r="AY174" s="35">
        <v>0</v>
      </c>
      <c r="AZ174" s="35">
        <v>0</v>
      </c>
      <c r="BA174" s="35">
        <v>0</v>
      </c>
      <c r="BB174" s="35">
        <v>0</v>
      </c>
      <c r="BC174" s="35">
        <v>0</v>
      </c>
      <c r="BD174" s="35">
        <v>0</v>
      </c>
      <c r="BE174" s="35">
        <v>0</v>
      </c>
      <c r="BF174" s="35">
        <v>0</v>
      </c>
      <c r="BG174" s="35">
        <v>0</v>
      </c>
      <c r="BH174" s="35">
        <f>'7'!CY106</f>
        <v>0</v>
      </c>
      <c r="BI174" s="35">
        <v>0</v>
      </c>
      <c r="BJ174" s="35">
        <v>0</v>
      </c>
      <c r="BK174" s="35">
        <v>0</v>
      </c>
      <c r="BL174" s="35">
        <v>0</v>
      </c>
      <c r="BM174" s="35">
        <v>0</v>
      </c>
      <c r="BN174" s="35">
        <v>0</v>
      </c>
      <c r="BO174" s="35">
        <v>0</v>
      </c>
      <c r="BP174" s="35">
        <v>0</v>
      </c>
      <c r="BQ174" s="35">
        <v>0</v>
      </c>
      <c r="BR174" s="35">
        <v>0</v>
      </c>
      <c r="BS174" s="35">
        <v>0</v>
      </c>
      <c r="BT174" s="35">
        <v>0</v>
      </c>
      <c r="BU174" s="35">
        <v>0</v>
      </c>
      <c r="BV174" s="35">
        <v>0</v>
      </c>
      <c r="BW174" s="35">
        <v>0</v>
      </c>
      <c r="BX174" s="35">
        <v>0</v>
      </c>
      <c r="BY174" s="35">
        <v>0</v>
      </c>
      <c r="BZ174" s="35">
        <v>0</v>
      </c>
      <c r="CA174" s="35">
        <v>0</v>
      </c>
      <c r="CB174" s="35">
        <v>0</v>
      </c>
      <c r="CC174" s="35">
        <v>0</v>
      </c>
      <c r="CD174" s="35">
        <v>0</v>
      </c>
      <c r="CE174" s="35">
        <v>0</v>
      </c>
      <c r="CF174" s="35">
        <v>0</v>
      </c>
      <c r="CG174" s="35">
        <v>0</v>
      </c>
      <c r="CH174" s="35">
        <v>0</v>
      </c>
      <c r="CI174" s="35">
        <v>0</v>
      </c>
      <c r="CJ174" s="35">
        <v>0</v>
      </c>
      <c r="CK174" s="35">
        <v>0</v>
      </c>
      <c r="CL174" s="35">
        <v>0</v>
      </c>
      <c r="CM174" s="35">
        <v>0</v>
      </c>
      <c r="CN174" s="35">
        <v>0</v>
      </c>
      <c r="CO174" s="35" t="s">
        <v>193</v>
      </c>
      <c r="CP174" s="35" t="s">
        <v>193</v>
      </c>
      <c r="CQ174" s="35" t="s">
        <v>193</v>
      </c>
      <c r="CR174" s="35" t="s">
        <v>193</v>
      </c>
      <c r="CS174" s="35" t="s">
        <v>193</v>
      </c>
      <c r="CT174" s="35" t="s">
        <v>193</v>
      </c>
      <c r="CU174" s="35">
        <v>0</v>
      </c>
      <c r="CV174" s="35">
        <v>0</v>
      </c>
      <c r="CW174" s="35">
        <v>0</v>
      </c>
      <c r="CX174" s="35">
        <v>0</v>
      </c>
      <c r="CY174" s="35">
        <v>0</v>
      </c>
      <c r="CZ174" s="35">
        <v>0</v>
      </c>
      <c r="DA174" s="35">
        <v>0</v>
      </c>
      <c r="DB174" s="35">
        <v>0</v>
      </c>
      <c r="DC174" s="35">
        <v>0</v>
      </c>
      <c r="DD174" s="35">
        <v>0</v>
      </c>
      <c r="DE174" s="35">
        <v>0</v>
      </c>
      <c r="DF174" s="35">
        <v>0</v>
      </c>
    </row>
    <row r="175" spans="1:110" ht="225">
      <c r="A175" s="25" t="s">
        <v>179</v>
      </c>
      <c r="B175" s="50" t="s">
        <v>291</v>
      </c>
      <c r="C175" s="51" t="s">
        <v>335</v>
      </c>
      <c r="D175" s="46" t="s">
        <v>336</v>
      </c>
      <c r="E175" s="35">
        <v>0</v>
      </c>
      <c r="F175" s="35">
        <v>0</v>
      </c>
      <c r="G175" s="35">
        <v>0</v>
      </c>
      <c r="H175" s="35">
        <v>0</v>
      </c>
      <c r="I175" s="35">
        <f>'7'!CU107/2</f>
        <v>0</v>
      </c>
      <c r="J175" s="35">
        <v>0</v>
      </c>
      <c r="K175" s="35">
        <v>0</v>
      </c>
      <c r="L175" s="35">
        <v>0</v>
      </c>
      <c r="M175" s="35">
        <v>0</v>
      </c>
      <c r="N175" s="35">
        <v>0</v>
      </c>
      <c r="O175" s="35">
        <v>0</v>
      </c>
      <c r="P175" s="35">
        <v>0</v>
      </c>
      <c r="Q175" s="35">
        <v>0</v>
      </c>
      <c r="R175" s="35">
        <v>0</v>
      </c>
      <c r="S175" s="35">
        <v>0</v>
      </c>
      <c r="T175" s="35">
        <v>0</v>
      </c>
      <c r="U175" s="35">
        <v>0</v>
      </c>
      <c r="V175" s="35">
        <v>0</v>
      </c>
      <c r="W175" s="35">
        <v>0</v>
      </c>
      <c r="X175" s="35">
        <v>0</v>
      </c>
      <c r="Y175" s="35">
        <f>'7'!CY107/2</f>
        <v>0</v>
      </c>
      <c r="Z175" s="35">
        <v>0</v>
      </c>
      <c r="AA175" s="35">
        <v>0</v>
      </c>
      <c r="AB175" s="35">
        <v>0</v>
      </c>
      <c r="AC175" s="35">
        <v>0</v>
      </c>
      <c r="AD175" s="35">
        <v>0</v>
      </c>
      <c r="AE175" s="35">
        <v>0</v>
      </c>
      <c r="AF175" s="35">
        <v>0</v>
      </c>
      <c r="AG175" s="35">
        <v>0</v>
      </c>
      <c r="AH175" s="35">
        <v>0</v>
      </c>
      <c r="AI175" s="35">
        <v>0</v>
      </c>
      <c r="AJ175" s="35">
        <v>0</v>
      </c>
      <c r="AK175" s="35" t="s">
        <v>193</v>
      </c>
      <c r="AL175" s="35" t="s">
        <v>193</v>
      </c>
      <c r="AM175" s="35" t="s">
        <v>193</v>
      </c>
      <c r="AN175" s="35" t="s">
        <v>193</v>
      </c>
      <c r="AO175" s="35" t="s">
        <v>193</v>
      </c>
      <c r="AP175" s="35" t="s">
        <v>193</v>
      </c>
      <c r="AQ175" s="35" t="s">
        <v>193</v>
      </c>
      <c r="AR175" s="35" t="s">
        <v>193</v>
      </c>
      <c r="AS175" s="35">
        <v>0</v>
      </c>
      <c r="AT175" s="35">
        <v>0</v>
      </c>
      <c r="AU175" s="35">
        <v>0</v>
      </c>
      <c r="AV175" s="35">
        <v>0</v>
      </c>
      <c r="AW175" s="35">
        <f>'7'!CU107</f>
        <v>0</v>
      </c>
      <c r="AX175" s="35">
        <v>0</v>
      </c>
      <c r="AY175" s="35">
        <v>0</v>
      </c>
      <c r="AZ175" s="35">
        <v>0</v>
      </c>
      <c r="BA175" s="35">
        <v>0</v>
      </c>
      <c r="BB175" s="35">
        <v>0</v>
      </c>
      <c r="BC175" s="35">
        <v>0</v>
      </c>
      <c r="BD175" s="35">
        <v>0</v>
      </c>
      <c r="BE175" s="35">
        <v>0</v>
      </c>
      <c r="BF175" s="35">
        <v>0</v>
      </c>
      <c r="BG175" s="35">
        <v>0</v>
      </c>
      <c r="BH175" s="35">
        <f>'7'!CY107</f>
        <v>0</v>
      </c>
      <c r="BI175" s="35">
        <v>0</v>
      </c>
      <c r="BJ175" s="35">
        <v>0</v>
      </c>
      <c r="BK175" s="35">
        <v>0</v>
      </c>
      <c r="BL175" s="35">
        <v>0</v>
      </c>
      <c r="BM175" s="35">
        <v>0</v>
      </c>
      <c r="BN175" s="35">
        <v>0</v>
      </c>
      <c r="BO175" s="35">
        <v>0</v>
      </c>
      <c r="BP175" s="35">
        <v>0</v>
      </c>
      <c r="BQ175" s="35">
        <v>0</v>
      </c>
      <c r="BR175" s="35">
        <v>0</v>
      </c>
      <c r="BS175" s="35">
        <v>0</v>
      </c>
      <c r="BT175" s="35">
        <v>0</v>
      </c>
      <c r="BU175" s="35">
        <v>0</v>
      </c>
      <c r="BV175" s="35">
        <v>0</v>
      </c>
      <c r="BW175" s="35">
        <v>0</v>
      </c>
      <c r="BX175" s="35">
        <v>0</v>
      </c>
      <c r="BY175" s="35">
        <v>0</v>
      </c>
      <c r="BZ175" s="35">
        <v>0</v>
      </c>
      <c r="CA175" s="35">
        <v>0</v>
      </c>
      <c r="CB175" s="35">
        <v>0</v>
      </c>
      <c r="CC175" s="35">
        <v>0</v>
      </c>
      <c r="CD175" s="35">
        <v>0</v>
      </c>
      <c r="CE175" s="35">
        <v>0</v>
      </c>
      <c r="CF175" s="35">
        <v>0</v>
      </c>
      <c r="CG175" s="35">
        <v>0</v>
      </c>
      <c r="CH175" s="35">
        <v>0</v>
      </c>
      <c r="CI175" s="35">
        <v>0</v>
      </c>
      <c r="CJ175" s="35">
        <v>0</v>
      </c>
      <c r="CK175" s="35">
        <v>0</v>
      </c>
      <c r="CL175" s="35">
        <v>0</v>
      </c>
      <c r="CM175" s="35">
        <v>0</v>
      </c>
      <c r="CN175" s="35">
        <v>0</v>
      </c>
      <c r="CO175" s="35" t="s">
        <v>193</v>
      </c>
      <c r="CP175" s="35" t="s">
        <v>193</v>
      </c>
      <c r="CQ175" s="35" t="s">
        <v>193</v>
      </c>
      <c r="CR175" s="35" t="s">
        <v>193</v>
      </c>
      <c r="CS175" s="35" t="s">
        <v>193</v>
      </c>
      <c r="CT175" s="35" t="s">
        <v>193</v>
      </c>
      <c r="CU175" s="35">
        <v>0</v>
      </c>
      <c r="CV175" s="35">
        <v>0</v>
      </c>
      <c r="CW175" s="35">
        <v>0</v>
      </c>
      <c r="CX175" s="35">
        <v>0</v>
      </c>
      <c r="CY175" s="35">
        <v>0</v>
      </c>
      <c r="CZ175" s="35">
        <v>0</v>
      </c>
      <c r="DA175" s="35">
        <v>0</v>
      </c>
      <c r="DB175" s="35">
        <v>0</v>
      </c>
      <c r="DC175" s="35">
        <v>0</v>
      </c>
      <c r="DD175" s="35">
        <v>0</v>
      </c>
      <c r="DE175" s="35">
        <v>0</v>
      </c>
      <c r="DF175" s="35">
        <v>0</v>
      </c>
    </row>
    <row r="176" spans="1:110" ht="131.25">
      <c r="A176" s="25" t="s">
        <v>179</v>
      </c>
      <c r="B176" s="50" t="s">
        <v>291</v>
      </c>
      <c r="C176" s="51" t="s">
        <v>337</v>
      </c>
      <c r="D176" s="46" t="s">
        <v>338</v>
      </c>
      <c r="E176" s="35">
        <v>0</v>
      </c>
      <c r="F176" s="35">
        <v>0</v>
      </c>
      <c r="G176" s="35">
        <v>0</v>
      </c>
      <c r="H176" s="35">
        <v>0</v>
      </c>
      <c r="I176" s="35">
        <f>'7'!CU108/2</f>
        <v>0</v>
      </c>
      <c r="J176" s="35">
        <v>0</v>
      </c>
      <c r="K176" s="35">
        <v>0</v>
      </c>
      <c r="L176" s="35">
        <v>0</v>
      </c>
      <c r="M176" s="35">
        <v>0</v>
      </c>
      <c r="N176" s="35">
        <v>0</v>
      </c>
      <c r="O176" s="35">
        <v>0</v>
      </c>
      <c r="P176" s="35">
        <v>0</v>
      </c>
      <c r="Q176" s="35">
        <v>0</v>
      </c>
      <c r="R176" s="35">
        <v>0</v>
      </c>
      <c r="S176" s="35">
        <v>0</v>
      </c>
      <c r="T176" s="35">
        <v>0</v>
      </c>
      <c r="U176" s="35">
        <v>0</v>
      </c>
      <c r="V176" s="35">
        <v>0</v>
      </c>
      <c r="W176" s="35">
        <v>0</v>
      </c>
      <c r="X176" s="35">
        <v>0</v>
      </c>
      <c r="Y176" s="35">
        <f>'7'!CY108/2</f>
        <v>0</v>
      </c>
      <c r="Z176" s="35">
        <v>0</v>
      </c>
      <c r="AA176" s="35">
        <v>0</v>
      </c>
      <c r="AB176" s="35">
        <v>0</v>
      </c>
      <c r="AC176" s="35">
        <v>0</v>
      </c>
      <c r="AD176" s="35">
        <v>0</v>
      </c>
      <c r="AE176" s="35">
        <v>0</v>
      </c>
      <c r="AF176" s="35">
        <v>0</v>
      </c>
      <c r="AG176" s="35">
        <v>0</v>
      </c>
      <c r="AH176" s="35">
        <v>0</v>
      </c>
      <c r="AI176" s="35">
        <v>0</v>
      </c>
      <c r="AJ176" s="35">
        <v>0</v>
      </c>
      <c r="AK176" s="35" t="s">
        <v>193</v>
      </c>
      <c r="AL176" s="35" t="s">
        <v>193</v>
      </c>
      <c r="AM176" s="35" t="s">
        <v>193</v>
      </c>
      <c r="AN176" s="35" t="s">
        <v>193</v>
      </c>
      <c r="AO176" s="35" t="s">
        <v>193</v>
      </c>
      <c r="AP176" s="35" t="s">
        <v>193</v>
      </c>
      <c r="AQ176" s="35" t="s">
        <v>193</v>
      </c>
      <c r="AR176" s="35" t="s">
        <v>193</v>
      </c>
      <c r="AS176" s="35">
        <v>0</v>
      </c>
      <c r="AT176" s="35">
        <v>0</v>
      </c>
      <c r="AU176" s="35">
        <v>0</v>
      </c>
      <c r="AV176" s="35">
        <v>0</v>
      </c>
      <c r="AW176" s="35">
        <f>'7'!CU108</f>
        <v>0</v>
      </c>
      <c r="AX176" s="35">
        <v>0</v>
      </c>
      <c r="AY176" s="35">
        <v>0</v>
      </c>
      <c r="AZ176" s="35">
        <v>0</v>
      </c>
      <c r="BA176" s="35">
        <v>0</v>
      </c>
      <c r="BB176" s="35">
        <v>0</v>
      </c>
      <c r="BC176" s="35">
        <v>0</v>
      </c>
      <c r="BD176" s="35">
        <v>0</v>
      </c>
      <c r="BE176" s="35">
        <v>0</v>
      </c>
      <c r="BF176" s="35">
        <v>0</v>
      </c>
      <c r="BG176" s="35">
        <v>0</v>
      </c>
      <c r="BH176" s="35">
        <f>'7'!CY108</f>
        <v>0</v>
      </c>
      <c r="BI176" s="35">
        <v>0</v>
      </c>
      <c r="BJ176" s="35">
        <v>0</v>
      </c>
      <c r="BK176" s="35">
        <v>0</v>
      </c>
      <c r="BL176" s="35">
        <v>0</v>
      </c>
      <c r="BM176" s="35">
        <v>0</v>
      </c>
      <c r="BN176" s="35">
        <v>0</v>
      </c>
      <c r="BO176" s="35">
        <v>0</v>
      </c>
      <c r="BP176" s="35">
        <v>0</v>
      </c>
      <c r="BQ176" s="35">
        <v>0</v>
      </c>
      <c r="BR176" s="35">
        <v>0</v>
      </c>
      <c r="BS176" s="35">
        <v>0</v>
      </c>
      <c r="BT176" s="35">
        <v>0</v>
      </c>
      <c r="BU176" s="35">
        <v>0</v>
      </c>
      <c r="BV176" s="35">
        <v>0</v>
      </c>
      <c r="BW176" s="35">
        <v>0</v>
      </c>
      <c r="BX176" s="35">
        <v>0</v>
      </c>
      <c r="BY176" s="35">
        <v>0</v>
      </c>
      <c r="BZ176" s="35">
        <v>0</v>
      </c>
      <c r="CA176" s="35">
        <v>0</v>
      </c>
      <c r="CB176" s="35">
        <v>0</v>
      </c>
      <c r="CC176" s="35">
        <v>0</v>
      </c>
      <c r="CD176" s="35">
        <v>0</v>
      </c>
      <c r="CE176" s="35">
        <v>0</v>
      </c>
      <c r="CF176" s="35">
        <v>0</v>
      </c>
      <c r="CG176" s="35">
        <v>0</v>
      </c>
      <c r="CH176" s="35">
        <v>0</v>
      </c>
      <c r="CI176" s="35">
        <v>0</v>
      </c>
      <c r="CJ176" s="35">
        <v>0</v>
      </c>
      <c r="CK176" s="35">
        <v>0</v>
      </c>
      <c r="CL176" s="35">
        <v>0</v>
      </c>
      <c r="CM176" s="35">
        <v>0</v>
      </c>
      <c r="CN176" s="35">
        <v>0</v>
      </c>
      <c r="CO176" s="35" t="s">
        <v>193</v>
      </c>
      <c r="CP176" s="35" t="s">
        <v>193</v>
      </c>
      <c r="CQ176" s="35" t="s">
        <v>193</v>
      </c>
      <c r="CR176" s="35" t="s">
        <v>193</v>
      </c>
      <c r="CS176" s="35" t="s">
        <v>193</v>
      </c>
      <c r="CT176" s="35" t="s">
        <v>193</v>
      </c>
      <c r="CU176" s="35">
        <v>0</v>
      </c>
      <c r="CV176" s="35">
        <v>0</v>
      </c>
      <c r="CW176" s="35">
        <v>0</v>
      </c>
      <c r="CX176" s="35">
        <v>0</v>
      </c>
      <c r="CY176" s="35">
        <v>0</v>
      </c>
      <c r="CZ176" s="35">
        <v>0</v>
      </c>
      <c r="DA176" s="35">
        <v>0</v>
      </c>
      <c r="DB176" s="35">
        <v>0</v>
      </c>
      <c r="DC176" s="35">
        <v>0</v>
      </c>
      <c r="DD176" s="35">
        <v>0</v>
      </c>
      <c r="DE176" s="35">
        <v>0</v>
      </c>
      <c r="DF176" s="35">
        <v>0</v>
      </c>
    </row>
    <row r="177" spans="1:110" ht="225">
      <c r="A177" s="25" t="s">
        <v>179</v>
      </c>
      <c r="B177" s="50" t="s">
        <v>291</v>
      </c>
      <c r="C177" s="51" t="s">
        <v>339</v>
      </c>
      <c r="D177" s="46" t="s">
        <v>340</v>
      </c>
      <c r="E177" s="35">
        <v>0</v>
      </c>
      <c r="F177" s="35">
        <v>0</v>
      </c>
      <c r="G177" s="35">
        <v>0</v>
      </c>
      <c r="H177" s="35">
        <v>0</v>
      </c>
      <c r="I177" s="35">
        <f>'7'!CU109/2</f>
        <v>0</v>
      </c>
      <c r="J177" s="35">
        <v>0</v>
      </c>
      <c r="K177" s="35">
        <v>0</v>
      </c>
      <c r="L177" s="35">
        <v>0</v>
      </c>
      <c r="M177" s="35">
        <v>0</v>
      </c>
      <c r="N177" s="35">
        <v>0</v>
      </c>
      <c r="O177" s="35">
        <v>0</v>
      </c>
      <c r="P177" s="35">
        <v>0</v>
      </c>
      <c r="Q177" s="35">
        <v>0</v>
      </c>
      <c r="R177" s="35">
        <v>0</v>
      </c>
      <c r="S177" s="35">
        <v>0</v>
      </c>
      <c r="T177" s="35">
        <v>0</v>
      </c>
      <c r="U177" s="35">
        <v>0</v>
      </c>
      <c r="V177" s="35">
        <v>0</v>
      </c>
      <c r="W177" s="35">
        <v>0</v>
      </c>
      <c r="X177" s="35">
        <v>0</v>
      </c>
      <c r="Y177" s="35">
        <f>'7'!CY109/2</f>
        <v>0</v>
      </c>
      <c r="Z177" s="35">
        <v>0</v>
      </c>
      <c r="AA177" s="35">
        <v>0</v>
      </c>
      <c r="AB177" s="35">
        <v>0</v>
      </c>
      <c r="AC177" s="35">
        <v>0</v>
      </c>
      <c r="AD177" s="35">
        <v>0</v>
      </c>
      <c r="AE177" s="35">
        <v>0</v>
      </c>
      <c r="AF177" s="35">
        <v>0</v>
      </c>
      <c r="AG177" s="35">
        <v>0</v>
      </c>
      <c r="AH177" s="35">
        <v>0</v>
      </c>
      <c r="AI177" s="35">
        <v>0</v>
      </c>
      <c r="AJ177" s="35">
        <v>0</v>
      </c>
      <c r="AK177" s="35" t="s">
        <v>193</v>
      </c>
      <c r="AL177" s="35" t="s">
        <v>193</v>
      </c>
      <c r="AM177" s="35" t="s">
        <v>193</v>
      </c>
      <c r="AN177" s="35" t="s">
        <v>193</v>
      </c>
      <c r="AO177" s="35" t="s">
        <v>193</v>
      </c>
      <c r="AP177" s="35" t="s">
        <v>193</v>
      </c>
      <c r="AQ177" s="35" t="s">
        <v>193</v>
      </c>
      <c r="AR177" s="35" t="s">
        <v>193</v>
      </c>
      <c r="AS177" s="35">
        <v>0</v>
      </c>
      <c r="AT177" s="35">
        <v>0</v>
      </c>
      <c r="AU177" s="35">
        <v>0</v>
      </c>
      <c r="AV177" s="35">
        <v>0</v>
      </c>
      <c r="AW177" s="35">
        <f>'7'!CU109</f>
        <v>0</v>
      </c>
      <c r="AX177" s="35">
        <v>0</v>
      </c>
      <c r="AY177" s="35">
        <v>0</v>
      </c>
      <c r="AZ177" s="35">
        <v>0</v>
      </c>
      <c r="BA177" s="35">
        <v>0</v>
      </c>
      <c r="BB177" s="35">
        <v>0</v>
      </c>
      <c r="BC177" s="35">
        <v>0</v>
      </c>
      <c r="BD177" s="35">
        <v>0</v>
      </c>
      <c r="BE177" s="35">
        <v>0</v>
      </c>
      <c r="BF177" s="35">
        <v>0</v>
      </c>
      <c r="BG177" s="35">
        <v>0</v>
      </c>
      <c r="BH177" s="35">
        <f>'7'!CY109</f>
        <v>0</v>
      </c>
      <c r="BI177" s="35">
        <v>0</v>
      </c>
      <c r="BJ177" s="35">
        <v>0</v>
      </c>
      <c r="BK177" s="35">
        <v>0</v>
      </c>
      <c r="BL177" s="35">
        <v>0</v>
      </c>
      <c r="BM177" s="35">
        <v>0</v>
      </c>
      <c r="BN177" s="35">
        <v>0</v>
      </c>
      <c r="BO177" s="35">
        <v>0</v>
      </c>
      <c r="BP177" s="35">
        <v>0</v>
      </c>
      <c r="BQ177" s="35">
        <v>0</v>
      </c>
      <c r="BR177" s="35">
        <v>0</v>
      </c>
      <c r="BS177" s="35">
        <v>0</v>
      </c>
      <c r="BT177" s="35">
        <v>0</v>
      </c>
      <c r="BU177" s="35">
        <v>0</v>
      </c>
      <c r="BV177" s="35">
        <v>0</v>
      </c>
      <c r="BW177" s="35">
        <v>0</v>
      </c>
      <c r="BX177" s="35">
        <v>0</v>
      </c>
      <c r="BY177" s="35">
        <v>0</v>
      </c>
      <c r="BZ177" s="35">
        <v>0</v>
      </c>
      <c r="CA177" s="35">
        <v>0</v>
      </c>
      <c r="CB177" s="35">
        <v>0</v>
      </c>
      <c r="CC177" s="35">
        <v>0</v>
      </c>
      <c r="CD177" s="35">
        <v>0</v>
      </c>
      <c r="CE177" s="35">
        <v>0</v>
      </c>
      <c r="CF177" s="35">
        <v>0</v>
      </c>
      <c r="CG177" s="35">
        <v>0</v>
      </c>
      <c r="CH177" s="35">
        <v>0</v>
      </c>
      <c r="CI177" s="35">
        <v>0</v>
      </c>
      <c r="CJ177" s="35">
        <v>0</v>
      </c>
      <c r="CK177" s="35">
        <v>0</v>
      </c>
      <c r="CL177" s="35">
        <v>0</v>
      </c>
      <c r="CM177" s="35">
        <v>0</v>
      </c>
      <c r="CN177" s="35">
        <v>0</v>
      </c>
      <c r="CO177" s="35" t="s">
        <v>193</v>
      </c>
      <c r="CP177" s="35" t="s">
        <v>193</v>
      </c>
      <c r="CQ177" s="35" t="s">
        <v>193</v>
      </c>
      <c r="CR177" s="35" t="s">
        <v>193</v>
      </c>
      <c r="CS177" s="35" t="s">
        <v>193</v>
      </c>
      <c r="CT177" s="35" t="s">
        <v>193</v>
      </c>
      <c r="CU177" s="35">
        <v>0</v>
      </c>
      <c r="CV177" s="35">
        <v>0</v>
      </c>
      <c r="CW177" s="35">
        <v>0</v>
      </c>
      <c r="CX177" s="35">
        <v>0</v>
      </c>
      <c r="CY177" s="35">
        <v>0</v>
      </c>
      <c r="CZ177" s="35">
        <v>0</v>
      </c>
      <c r="DA177" s="35">
        <v>0</v>
      </c>
      <c r="DB177" s="35">
        <v>0</v>
      </c>
      <c r="DC177" s="35">
        <v>0</v>
      </c>
      <c r="DD177" s="35">
        <v>0</v>
      </c>
      <c r="DE177" s="35">
        <v>0</v>
      </c>
      <c r="DF177" s="35">
        <v>0</v>
      </c>
    </row>
    <row r="178" spans="1:110" ht="187.5">
      <c r="A178" s="25" t="s">
        <v>179</v>
      </c>
      <c r="B178" s="50" t="s">
        <v>291</v>
      </c>
      <c r="C178" s="51" t="s">
        <v>341</v>
      </c>
      <c r="D178" s="46" t="s">
        <v>342</v>
      </c>
      <c r="E178" s="35">
        <v>0</v>
      </c>
      <c r="F178" s="35">
        <v>0</v>
      </c>
      <c r="G178" s="35">
        <v>0</v>
      </c>
      <c r="H178" s="35">
        <v>0</v>
      </c>
      <c r="I178" s="35">
        <f>'7'!CU110/2</f>
        <v>0</v>
      </c>
      <c r="J178" s="35">
        <v>0</v>
      </c>
      <c r="K178" s="35">
        <v>0</v>
      </c>
      <c r="L178" s="35">
        <v>0</v>
      </c>
      <c r="M178" s="35">
        <v>0</v>
      </c>
      <c r="N178" s="35">
        <v>0</v>
      </c>
      <c r="O178" s="35">
        <v>0</v>
      </c>
      <c r="P178" s="35">
        <v>0</v>
      </c>
      <c r="Q178" s="35">
        <v>0</v>
      </c>
      <c r="R178" s="35">
        <v>0</v>
      </c>
      <c r="S178" s="35">
        <v>0</v>
      </c>
      <c r="T178" s="35">
        <v>0</v>
      </c>
      <c r="U178" s="35">
        <v>0</v>
      </c>
      <c r="V178" s="35">
        <v>0</v>
      </c>
      <c r="W178" s="35">
        <v>0</v>
      </c>
      <c r="X178" s="35">
        <v>0</v>
      </c>
      <c r="Y178" s="35">
        <f>'7'!CY110/2</f>
        <v>0</v>
      </c>
      <c r="Z178" s="35">
        <v>0</v>
      </c>
      <c r="AA178" s="35">
        <v>0</v>
      </c>
      <c r="AB178" s="35">
        <v>0</v>
      </c>
      <c r="AC178" s="35">
        <v>0</v>
      </c>
      <c r="AD178" s="35">
        <v>0</v>
      </c>
      <c r="AE178" s="35">
        <v>0</v>
      </c>
      <c r="AF178" s="35">
        <v>0</v>
      </c>
      <c r="AG178" s="35">
        <v>0</v>
      </c>
      <c r="AH178" s="35">
        <v>0</v>
      </c>
      <c r="AI178" s="35">
        <v>0</v>
      </c>
      <c r="AJ178" s="35">
        <v>0</v>
      </c>
      <c r="AK178" s="35" t="s">
        <v>193</v>
      </c>
      <c r="AL178" s="35" t="s">
        <v>193</v>
      </c>
      <c r="AM178" s="35" t="s">
        <v>193</v>
      </c>
      <c r="AN178" s="35" t="s">
        <v>193</v>
      </c>
      <c r="AO178" s="35" t="s">
        <v>193</v>
      </c>
      <c r="AP178" s="35" t="s">
        <v>193</v>
      </c>
      <c r="AQ178" s="35" t="s">
        <v>193</v>
      </c>
      <c r="AR178" s="35" t="s">
        <v>193</v>
      </c>
      <c r="AS178" s="35">
        <v>0</v>
      </c>
      <c r="AT178" s="35">
        <v>0</v>
      </c>
      <c r="AU178" s="35">
        <v>0</v>
      </c>
      <c r="AV178" s="35">
        <v>0</v>
      </c>
      <c r="AW178" s="35">
        <f>'7'!CU110</f>
        <v>0</v>
      </c>
      <c r="AX178" s="35">
        <v>0</v>
      </c>
      <c r="AY178" s="35">
        <v>0</v>
      </c>
      <c r="AZ178" s="35">
        <v>0</v>
      </c>
      <c r="BA178" s="35">
        <v>0</v>
      </c>
      <c r="BB178" s="35">
        <v>0</v>
      </c>
      <c r="BC178" s="35">
        <v>0</v>
      </c>
      <c r="BD178" s="35">
        <v>0</v>
      </c>
      <c r="BE178" s="35">
        <v>0</v>
      </c>
      <c r="BF178" s="35">
        <v>0</v>
      </c>
      <c r="BG178" s="35">
        <v>0</v>
      </c>
      <c r="BH178" s="35">
        <f>'7'!CY110</f>
        <v>0</v>
      </c>
      <c r="BI178" s="35">
        <v>0</v>
      </c>
      <c r="BJ178" s="35">
        <v>0</v>
      </c>
      <c r="BK178" s="35">
        <v>0</v>
      </c>
      <c r="BL178" s="35">
        <v>0</v>
      </c>
      <c r="BM178" s="35">
        <v>0</v>
      </c>
      <c r="BN178" s="35">
        <v>0</v>
      </c>
      <c r="BO178" s="35">
        <v>0</v>
      </c>
      <c r="BP178" s="35">
        <v>0</v>
      </c>
      <c r="BQ178" s="35">
        <v>0</v>
      </c>
      <c r="BR178" s="35">
        <v>0</v>
      </c>
      <c r="BS178" s="35">
        <v>0</v>
      </c>
      <c r="BT178" s="35">
        <v>0</v>
      </c>
      <c r="BU178" s="35">
        <v>0</v>
      </c>
      <c r="BV178" s="35">
        <v>0</v>
      </c>
      <c r="BW178" s="35">
        <v>0</v>
      </c>
      <c r="BX178" s="35">
        <v>0</v>
      </c>
      <c r="BY178" s="35">
        <v>0</v>
      </c>
      <c r="BZ178" s="35">
        <v>0</v>
      </c>
      <c r="CA178" s="35">
        <v>0</v>
      </c>
      <c r="CB178" s="35">
        <v>0</v>
      </c>
      <c r="CC178" s="35">
        <v>0</v>
      </c>
      <c r="CD178" s="35">
        <v>0</v>
      </c>
      <c r="CE178" s="35">
        <v>0</v>
      </c>
      <c r="CF178" s="35">
        <v>0</v>
      </c>
      <c r="CG178" s="35">
        <v>0</v>
      </c>
      <c r="CH178" s="35">
        <v>0</v>
      </c>
      <c r="CI178" s="35">
        <v>0</v>
      </c>
      <c r="CJ178" s="35">
        <v>0</v>
      </c>
      <c r="CK178" s="35">
        <v>0</v>
      </c>
      <c r="CL178" s="35">
        <v>0</v>
      </c>
      <c r="CM178" s="35">
        <v>0</v>
      </c>
      <c r="CN178" s="35">
        <v>0</v>
      </c>
      <c r="CO178" s="35" t="s">
        <v>193</v>
      </c>
      <c r="CP178" s="35" t="s">
        <v>193</v>
      </c>
      <c r="CQ178" s="35" t="s">
        <v>193</v>
      </c>
      <c r="CR178" s="35" t="s">
        <v>193</v>
      </c>
      <c r="CS178" s="35" t="s">
        <v>193</v>
      </c>
      <c r="CT178" s="35" t="s">
        <v>193</v>
      </c>
      <c r="CU178" s="35">
        <v>0</v>
      </c>
      <c r="CV178" s="35">
        <v>0</v>
      </c>
      <c r="CW178" s="35">
        <v>0</v>
      </c>
      <c r="CX178" s="35">
        <v>0</v>
      </c>
      <c r="CY178" s="35">
        <v>0</v>
      </c>
      <c r="CZ178" s="35">
        <v>0</v>
      </c>
      <c r="DA178" s="35">
        <v>0</v>
      </c>
      <c r="DB178" s="35">
        <v>0</v>
      </c>
      <c r="DC178" s="35">
        <v>0</v>
      </c>
      <c r="DD178" s="35">
        <v>0</v>
      </c>
      <c r="DE178" s="35">
        <v>0</v>
      </c>
      <c r="DF178" s="35">
        <v>0</v>
      </c>
    </row>
    <row r="179" spans="1:110" ht="75">
      <c r="A179" s="25" t="s">
        <v>179</v>
      </c>
      <c r="B179" s="33" t="s">
        <v>291</v>
      </c>
      <c r="C179" s="42" t="s">
        <v>343</v>
      </c>
      <c r="D179" s="46" t="s">
        <v>344</v>
      </c>
      <c r="E179" s="35">
        <v>0</v>
      </c>
      <c r="F179" s="35">
        <v>0</v>
      </c>
      <c r="G179" s="35">
        <v>0</v>
      </c>
      <c r="H179" s="35">
        <v>0</v>
      </c>
      <c r="I179" s="35">
        <v>0</v>
      </c>
      <c r="J179" s="35">
        <v>0</v>
      </c>
      <c r="K179" s="35">
        <v>0</v>
      </c>
      <c r="L179" s="35">
        <v>0</v>
      </c>
      <c r="M179" s="35">
        <v>0</v>
      </c>
      <c r="N179" s="35">
        <v>0</v>
      </c>
      <c r="O179" s="35">
        <v>0</v>
      </c>
      <c r="P179" s="35">
        <v>0</v>
      </c>
      <c r="Q179" s="35">
        <v>0</v>
      </c>
      <c r="R179" s="35">
        <v>0</v>
      </c>
      <c r="S179" s="35">
        <v>0</v>
      </c>
      <c r="T179" s="35">
        <v>0</v>
      </c>
      <c r="U179" s="35">
        <v>0</v>
      </c>
      <c r="V179" s="35">
        <v>0</v>
      </c>
      <c r="W179" s="35">
        <v>0</v>
      </c>
      <c r="X179" s="35">
        <v>0</v>
      </c>
      <c r="Y179" s="35">
        <v>0</v>
      </c>
      <c r="Z179" s="35">
        <v>0</v>
      </c>
      <c r="AA179" s="35">
        <v>0</v>
      </c>
      <c r="AB179" s="35">
        <v>0</v>
      </c>
      <c r="AC179" s="35">
        <v>0</v>
      </c>
      <c r="AD179" s="35">
        <v>0</v>
      </c>
      <c r="AE179" s="35">
        <v>0</v>
      </c>
      <c r="AF179" s="35">
        <v>0</v>
      </c>
      <c r="AG179" s="35">
        <v>0</v>
      </c>
      <c r="AH179" s="35">
        <v>0</v>
      </c>
      <c r="AI179" s="35">
        <v>0</v>
      </c>
      <c r="AJ179" s="35">
        <v>0</v>
      </c>
      <c r="AK179" s="35" t="s">
        <v>193</v>
      </c>
      <c r="AL179" s="35" t="s">
        <v>193</v>
      </c>
      <c r="AM179" s="35" t="s">
        <v>193</v>
      </c>
      <c r="AN179" s="35" t="s">
        <v>193</v>
      </c>
      <c r="AO179" s="35" t="s">
        <v>193</v>
      </c>
      <c r="AP179" s="35" t="s">
        <v>193</v>
      </c>
      <c r="AQ179" s="35" t="s">
        <v>193</v>
      </c>
      <c r="AR179" s="35" t="s">
        <v>193</v>
      </c>
      <c r="AS179" s="35">
        <v>0</v>
      </c>
      <c r="AT179" s="35">
        <v>0</v>
      </c>
      <c r="AU179" s="35">
        <v>0</v>
      </c>
      <c r="AV179" s="35">
        <v>0</v>
      </c>
      <c r="AW179" s="35">
        <v>0</v>
      </c>
      <c r="AX179" s="35">
        <v>0</v>
      </c>
      <c r="AY179" s="35">
        <v>0</v>
      </c>
      <c r="AZ179" s="35">
        <v>0</v>
      </c>
      <c r="BA179" s="35">
        <v>0</v>
      </c>
      <c r="BB179" s="35">
        <v>0</v>
      </c>
      <c r="BC179" s="35">
        <v>0</v>
      </c>
      <c r="BD179" s="35">
        <v>0</v>
      </c>
      <c r="BE179" s="35">
        <v>0</v>
      </c>
      <c r="BF179" s="35">
        <v>0</v>
      </c>
      <c r="BG179" s="35">
        <v>0</v>
      </c>
      <c r="BH179" s="35">
        <v>0</v>
      </c>
      <c r="BI179" s="35">
        <v>0</v>
      </c>
      <c r="BJ179" s="35">
        <v>0</v>
      </c>
      <c r="BK179" s="35">
        <v>0</v>
      </c>
      <c r="BL179" s="35">
        <v>0</v>
      </c>
      <c r="BM179" s="35">
        <v>0</v>
      </c>
      <c r="BN179" s="35">
        <v>0</v>
      </c>
      <c r="BO179" s="35">
        <v>0</v>
      </c>
      <c r="BP179" s="35">
        <v>0</v>
      </c>
      <c r="BQ179" s="35">
        <v>0</v>
      </c>
      <c r="BR179" s="35">
        <v>0</v>
      </c>
      <c r="BS179" s="35">
        <v>1</v>
      </c>
      <c r="BT179" s="35">
        <v>0</v>
      </c>
      <c r="BU179" s="35">
        <v>0</v>
      </c>
      <c r="BV179" s="35">
        <v>0</v>
      </c>
      <c r="BW179" s="35">
        <v>0</v>
      </c>
      <c r="BX179" s="35">
        <v>0</v>
      </c>
      <c r="BY179" s="35">
        <v>0</v>
      </c>
      <c r="BZ179" s="35">
        <v>0</v>
      </c>
      <c r="CA179" s="35">
        <v>0</v>
      </c>
      <c r="CB179" s="35">
        <v>0</v>
      </c>
      <c r="CC179" s="35">
        <v>25</v>
      </c>
      <c r="CD179" s="35">
        <v>0</v>
      </c>
      <c r="CE179" s="35">
        <v>0</v>
      </c>
      <c r="CF179" s="35">
        <v>0</v>
      </c>
      <c r="CG179" s="35">
        <v>0</v>
      </c>
      <c r="CH179" s="35">
        <v>0</v>
      </c>
      <c r="CI179" s="35">
        <v>0</v>
      </c>
      <c r="CJ179" s="35">
        <v>0</v>
      </c>
      <c r="CK179" s="35">
        <v>0</v>
      </c>
      <c r="CL179" s="35">
        <v>0</v>
      </c>
      <c r="CM179" s="35">
        <v>0</v>
      </c>
      <c r="CN179" s="35">
        <v>0</v>
      </c>
      <c r="CO179" s="35" t="s">
        <v>193</v>
      </c>
      <c r="CP179" s="35" t="s">
        <v>193</v>
      </c>
      <c r="CQ179" s="35" t="s">
        <v>193</v>
      </c>
      <c r="CR179" s="35" t="s">
        <v>193</v>
      </c>
      <c r="CS179" s="35" t="s">
        <v>193</v>
      </c>
      <c r="CT179" s="35" t="s">
        <v>193</v>
      </c>
      <c r="CU179" s="35">
        <v>0</v>
      </c>
      <c r="CV179" s="35">
        <v>0</v>
      </c>
      <c r="CW179" s="35">
        <v>0</v>
      </c>
      <c r="CX179" s="35">
        <v>0</v>
      </c>
      <c r="CY179" s="35">
        <v>0</v>
      </c>
      <c r="CZ179" s="35">
        <v>0</v>
      </c>
      <c r="DA179" s="35">
        <v>0</v>
      </c>
      <c r="DB179" s="35">
        <v>0</v>
      </c>
      <c r="DC179" s="35">
        <v>0</v>
      </c>
      <c r="DD179" s="35">
        <v>0</v>
      </c>
      <c r="DE179" s="35">
        <v>0</v>
      </c>
      <c r="DF179" s="35">
        <v>0</v>
      </c>
    </row>
    <row r="180" spans="1:110" ht="93.75">
      <c r="A180" s="25" t="s">
        <v>179</v>
      </c>
      <c r="B180" s="33" t="s">
        <v>291</v>
      </c>
      <c r="C180" s="42" t="s">
        <v>345</v>
      </c>
      <c r="D180" s="46" t="s">
        <v>346</v>
      </c>
      <c r="E180" s="35">
        <v>0</v>
      </c>
      <c r="F180" s="35">
        <v>0</v>
      </c>
      <c r="G180" s="35">
        <v>0</v>
      </c>
      <c r="H180" s="35">
        <v>0</v>
      </c>
      <c r="I180" s="35">
        <v>0</v>
      </c>
      <c r="J180" s="35">
        <v>0</v>
      </c>
      <c r="K180" s="35">
        <v>0</v>
      </c>
      <c r="L180" s="35">
        <v>0</v>
      </c>
      <c r="M180" s="35">
        <v>0</v>
      </c>
      <c r="N180" s="35">
        <v>0</v>
      </c>
      <c r="O180" s="35">
        <v>0</v>
      </c>
      <c r="P180" s="35">
        <v>0</v>
      </c>
      <c r="Q180" s="35">
        <v>0</v>
      </c>
      <c r="R180" s="35">
        <v>0</v>
      </c>
      <c r="S180" s="35">
        <v>0</v>
      </c>
      <c r="T180" s="35">
        <v>0</v>
      </c>
      <c r="U180" s="35">
        <v>0</v>
      </c>
      <c r="V180" s="35">
        <v>0</v>
      </c>
      <c r="W180" s="35">
        <f>'7'!CX112</f>
        <v>2</v>
      </c>
      <c r="X180" s="35">
        <v>0</v>
      </c>
      <c r="Y180" s="35">
        <v>0</v>
      </c>
      <c r="Z180" s="35">
        <v>0</v>
      </c>
      <c r="AA180" s="35">
        <v>0</v>
      </c>
      <c r="AB180" s="35">
        <v>0</v>
      </c>
      <c r="AC180" s="35">
        <v>0</v>
      </c>
      <c r="AD180" s="35">
        <v>0</v>
      </c>
      <c r="AE180" s="35">
        <v>0</v>
      </c>
      <c r="AF180" s="35">
        <v>0</v>
      </c>
      <c r="AG180" s="35">
        <v>0</v>
      </c>
      <c r="AH180" s="35">
        <v>0</v>
      </c>
      <c r="AI180" s="35">
        <v>0</v>
      </c>
      <c r="AJ180" s="35">
        <v>0</v>
      </c>
      <c r="AK180" s="35" t="s">
        <v>193</v>
      </c>
      <c r="AL180" s="35" t="s">
        <v>193</v>
      </c>
      <c r="AM180" s="35" t="s">
        <v>193</v>
      </c>
      <c r="AN180" s="35" t="s">
        <v>193</v>
      </c>
      <c r="AO180" s="35" t="s">
        <v>193</v>
      </c>
      <c r="AP180" s="35" t="s">
        <v>193</v>
      </c>
      <c r="AQ180" s="35" t="s">
        <v>193</v>
      </c>
      <c r="AR180" s="35" t="s">
        <v>193</v>
      </c>
      <c r="AS180" s="35">
        <v>0</v>
      </c>
      <c r="AT180" s="35">
        <v>0</v>
      </c>
      <c r="AU180" s="35">
        <v>0</v>
      </c>
      <c r="AV180" s="35">
        <v>0</v>
      </c>
      <c r="AW180" s="35">
        <v>0</v>
      </c>
      <c r="AX180" s="35">
        <v>0</v>
      </c>
      <c r="AY180" s="35">
        <v>0</v>
      </c>
      <c r="AZ180" s="35">
        <v>0</v>
      </c>
      <c r="BA180" s="35">
        <v>0</v>
      </c>
      <c r="BB180" s="35">
        <v>0</v>
      </c>
      <c r="BC180" s="35">
        <v>0</v>
      </c>
      <c r="BD180" s="35">
        <v>0</v>
      </c>
      <c r="BE180" s="35">
        <v>0</v>
      </c>
      <c r="BF180" s="35">
        <v>0</v>
      </c>
      <c r="BG180" s="35">
        <v>0</v>
      </c>
      <c r="BH180" s="35">
        <v>0</v>
      </c>
      <c r="BI180" s="35">
        <v>0</v>
      </c>
      <c r="BJ180" s="35">
        <v>0</v>
      </c>
      <c r="BK180" s="35">
        <v>0</v>
      </c>
      <c r="BL180" s="35">
        <v>0</v>
      </c>
      <c r="BM180" s="35">
        <v>0</v>
      </c>
      <c r="BN180" s="35">
        <v>0</v>
      </c>
      <c r="BO180" s="35">
        <v>0</v>
      </c>
      <c r="BP180" s="35">
        <v>0</v>
      </c>
      <c r="BQ180" s="35">
        <f>'7'!DL112</f>
        <v>1</v>
      </c>
      <c r="BR180" s="35">
        <v>0</v>
      </c>
      <c r="BS180" s="35">
        <v>0</v>
      </c>
      <c r="BT180" s="35">
        <v>0</v>
      </c>
      <c r="BU180" s="35">
        <v>0</v>
      </c>
      <c r="BV180" s="35">
        <v>0</v>
      </c>
      <c r="BW180" s="35">
        <v>0</v>
      </c>
      <c r="BX180" s="35">
        <v>0</v>
      </c>
      <c r="BY180" s="35">
        <v>0</v>
      </c>
      <c r="BZ180" s="35">
        <v>0</v>
      </c>
      <c r="CA180" s="35">
        <v>0</v>
      </c>
      <c r="CB180" s="35">
        <v>0</v>
      </c>
      <c r="CC180" s="35">
        <v>0</v>
      </c>
      <c r="CD180" s="35">
        <v>0</v>
      </c>
      <c r="CE180" s="35">
        <v>0</v>
      </c>
      <c r="CF180" s="35">
        <v>0</v>
      </c>
      <c r="CG180" s="35">
        <v>0</v>
      </c>
      <c r="CH180" s="35">
        <v>0</v>
      </c>
      <c r="CI180" s="35">
        <v>0</v>
      </c>
      <c r="CJ180" s="35">
        <v>0</v>
      </c>
      <c r="CK180" s="35">
        <v>0</v>
      </c>
      <c r="CL180" s="35">
        <v>0</v>
      </c>
      <c r="CM180" s="35">
        <v>0</v>
      </c>
      <c r="CN180" s="35">
        <v>0</v>
      </c>
      <c r="CO180" s="35" t="s">
        <v>193</v>
      </c>
      <c r="CP180" s="35" t="s">
        <v>193</v>
      </c>
      <c r="CQ180" s="35" t="s">
        <v>193</v>
      </c>
      <c r="CR180" s="35" t="s">
        <v>193</v>
      </c>
      <c r="CS180" s="35" t="s">
        <v>193</v>
      </c>
      <c r="CT180" s="35" t="s">
        <v>193</v>
      </c>
      <c r="CU180" s="35">
        <v>0</v>
      </c>
      <c r="CV180" s="35">
        <v>0</v>
      </c>
      <c r="CW180" s="35">
        <v>0</v>
      </c>
      <c r="CX180" s="35">
        <v>0</v>
      </c>
      <c r="CY180" s="35">
        <v>0</v>
      </c>
      <c r="CZ180" s="35">
        <v>0</v>
      </c>
      <c r="DA180" s="35">
        <v>0</v>
      </c>
      <c r="DB180" s="35">
        <v>0</v>
      </c>
      <c r="DC180" s="35">
        <v>0</v>
      </c>
      <c r="DD180" s="35">
        <v>0</v>
      </c>
      <c r="DE180" s="35">
        <v>0</v>
      </c>
      <c r="DF180" s="35">
        <v>0</v>
      </c>
    </row>
    <row r="181" spans="1:110" ht="75">
      <c r="A181" s="25" t="s">
        <v>179</v>
      </c>
      <c r="B181" s="33" t="s">
        <v>291</v>
      </c>
      <c r="C181" s="42" t="s">
        <v>347</v>
      </c>
      <c r="D181" s="46" t="s">
        <v>348</v>
      </c>
      <c r="E181" s="35">
        <v>0</v>
      </c>
      <c r="F181" s="35">
        <v>0</v>
      </c>
      <c r="G181" s="35">
        <v>0</v>
      </c>
      <c r="H181" s="35">
        <v>0</v>
      </c>
      <c r="I181" s="35">
        <v>0</v>
      </c>
      <c r="J181" s="35">
        <v>0</v>
      </c>
      <c r="K181" s="35">
        <v>0</v>
      </c>
      <c r="L181" s="35">
        <v>0</v>
      </c>
      <c r="M181" s="35">
        <v>0</v>
      </c>
      <c r="N181" s="35">
        <v>0</v>
      </c>
      <c r="O181" s="35">
        <v>0</v>
      </c>
      <c r="P181" s="35">
        <v>0</v>
      </c>
      <c r="Q181" s="35">
        <v>0</v>
      </c>
      <c r="R181" s="35">
        <v>0</v>
      </c>
      <c r="S181" s="35">
        <v>0</v>
      </c>
      <c r="T181" s="35">
        <v>0</v>
      </c>
      <c r="U181" s="35">
        <v>0</v>
      </c>
      <c r="V181" s="35">
        <v>0</v>
      </c>
      <c r="W181" s="35">
        <v>0</v>
      </c>
      <c r="X181" s="35">
        <v>0</v>
      </c>
      <c r="Y181" s="35">
        <v>0</v>
      </c>
      <c r="Z181" s="35">
        <v>0</v>
      </c>
      <c r="AA181" s="35">
        <v>0</v>
      </c>
      <c r="AB181" s="35">
        <v>0</v>
      </c>
      <c r="AC181" s="35">
        <v>0</v>
      </c>
      <c r="AD181" s="35">
        <v>0</v>
      </c>
      <c r="AE181" s="35">
        <v>0</v>
      </c>
      <c r="AF181" s="35">
        <v>0</v>
      </c>
      <c r="AG181" s="35">
        <v>0</v>
      </c>
      <c r="AH181" s="35">
        <v>0</v>
      </c>
      <c r="AI181" s="35">
        <v>0</v>
      </c>
      <c r="AJ181" s="35">
        <v>0</v>
      </c>
      <c r="AK181" s="35" t="s">
        <v>193</v>
      </c>
      <c r="AL181" s="35" t="s">
        <v>193</v>
      </c>
      <c r="AM181" s="35" t="s">
        <v>193</v>
      </c>
      <c r="AN181" s="35" t="s">
        <v>193</v>
      </c>
      <c r="AO181" s="35" t="s">
        <v>193</v>
      </c>
      <c r="AP181" s="35" t="s">
        <v>193</v>
      </c>
      <c r="AQ181" s="35" t="s">
        <v>193</v>
      </c>
      <c r="AR181" s="35" t="s">
        <v>193</v>
      </c>
      <c r="AS181" s="35">
        <v>0</v>
      </c>
      <c r="AT181" s="35">
        <v>0</v>
      </c>
      <c r="AU181" s="35">
        <v>0</v>
      </c>
      <c r="AV181" s="35">
        <v>0</v>
      </c>
      <c r="AW181" s="35">
        <v>0</v>
      </c>
      <c r="AX181" s="35">
        <v>0</v>
      </c>
      <c r="AY181" s="35">
        <v>0</v>
      </c>
      <c r="AZ181" s="35">
        <v>0</v>
      </c>
      <c r="BA181" s="35">
        <v>0</v>
      </c>
      <c r="BB181" s="35">
        <v>0</v>
      </c>
      <c r="BC181" s="35">
        <v>0</v>
      </c>
      <c r="BD181" s="35">
        <v>0</v>
      </c>
      <c r="BE181" s="35">
        <v>0</v>
      </c>
      <c r="BF181" s="35">
        <v>0</v>
      </c>
      <c r="BG181" s="35">
        <v>0</v>
      </c>
      <c r="BH181" s="35">
        <v>0</v>
      </c>
      <c r="BI181" s="35">
        <v>0</v>
      </c>
      <c r="BJ181" s="35">
        <v>0</v>
      </c>
      <c r="BK181" s="35">
        <v>0</v>
      </c>
      <c r="BL181" s="35">
        <v>0</v>
      </c>
      <c r="BM181" s="35">
        <v>0</v>
      </c>
      <c r="BN181" s="35">
        <v>0</v>
      </c>
      <c r="BO181" s="35">
        <v>0</v>
      </c>
      <c r="BP181" s="35">
        <v>0</v>
      </c>
      <c r="BQ181" s="35">
        <v>0</v>
      </c>
      <c r="BR181" s="35">
        <v>0</v>
      </c>
      <c r="BS181" s="35">
        <v>0</v>
      </c>
      <c r="BT181" s="35">
        <v>0</v>
      </c>
      <c r="BU181" s="35">
        <v>0</v>
      </c>
      <c r="BV181" s="35">
        <v>0</v>
      </c>
      <c r="BW181" s="35">
        <v>0</v>
      </c>
      <c r="BX181" s="35">
        <v>0</v>
      </c>
      <c r="BY181" s="35">
        <v>0</v>
      </c>
      <c r="BZ181" s="35">
        <v>0</v>
      </c>
      <c r="CA181" s="35">
        <v>0</v>
      </c>
      <c r="CB181" s="35">
        <v>0</v>
      </c>
      <c r="CC181" s="35">
        <v>0</v>
      </c>
      <c r="CD181" s="35">
        <v>0</v>
      </c>
      <c r="CE181" s="35">
        <v>0</v>
      </c>
      <c r="CF181" s="35">
        <v>0</v>
      </c>
      <c r="CG181" s="35">
        <v>0</v>
      </c>
      <c r="CH181" s="35">
        <v>0</v>
      </c>
      <c r="CI181" s="35">
        <v>0</v>
      </c>
      <c r="CJ181" s="35">
        <v>0</v>
      </c>
      <c r="CK181" s="35">
        <v>0</v>
      </c>
      <c r="CL181" s="35">
        <v>0</v>
      </c>
      <c r="CM181" s="35">
        <v>0</v>
      </c>
      <c r="CN181" s="35">
        <v>0</v>
      </c>
      <c r="CO181" s="35" t="s">
        <v>193</v>
      </c>
      <c r="CP181" s="35" t="s">
        <v>193</v>
      </c>
      <c r="CQ181" s="35" t="s">
        <v>193</v>
      </c>
      <c r="CR181" s="35" t="s">
        <v>193</v>
      </c>
      <c r="CS181" s="35" t="s">
        <v>193</v>
      </c>
      <c r="CT181" s="35" t="s">
        <v>193</v>
      </c>
      <c r="CU181" s="35">
        <v>0</v>
      </c>
      <c r="CV181" s="35">
        <v>0</v>
      </c>
      <c r="CW181" s="35">
        <v>0</v>
      </c>
      <c r="CX181" s="35">
        <v>0</v>
      </c>
      <c r="CY181" s="35">
        <v>0</v>
      </c>
      <c r="CZ181" s="35">
        <v>0</v>
      </c>
      <c r="DA181" s="52">
        <f>'1'!BE112</f>
        <v>0</v>
      </c>
      <c r="DB181" s="35">
        <v>0</v>
      </c>
      <c r="DC181" s="35">
        <v>0</v>
      </c>
      <c r="DD181" s="35">
        <v>0</v>
      </c>
      <c r="DE181" s="35">
        <v>0</v>
      </c>
      <c r="DF181" s="35">
        <v>0</v>
      </c>
    </row>
    <row r="182" spans="1:110" ht="75">
      <c r="A182" s="25" t="s">
        <v>179</v>
      </c>
      <c r="B182" s="33" t="s">
        <v>291</v>
      </c>
      <c r="C182" s="42" t="s">
        <v>349</v>
      </c>
      <c r="D182" s="46" t="s">
        <v>350</v>
      </c>
      <c r="E182" s="35">
        <v>0</v>
      </c>
      <c r="F182" s="35">
        <v>0</v>
      </c>
      <c r="G182" s="35">
        <v>0</v>
      </c>
      <c r="H182" s="35">
        <v>0</v>
      </c>
      <c r="I182" s="35">
        <v>0</v>
      </c>
      <c r="J182" s="35">
        <v>0</v>
      </c>
      <c r="K182" s="35">
        <v>0</v>
      </c>
      <c r="L182" s="35">
        <v>0</v>
      </c>
      <c r="M182" s="35">
        <v>0</v>
      </c>
      <c r="N182" s="35">
        <v>0</v>
      </c>
      <c r="O182" s="35">
        <v>0</v>
      </c>
      <c r="P182" s="35">
        <v>0</v>
      </c>
      <c r="Q182" s="35">
        <v>0</v>
      </c>
      <c r="R182" s="35">
        <v>0</v>
      </c>
      <c r="S182" s="35">
        <v>0</v>
      </c>
      <c r="T182" s="35">
        <v>0</v>
      </c>
      <c r="U182" s="35">
        <v>0</v>
      </c>
      <c r="V182" s="35">
        <v>0</v>
      </c>
      <c r="W182" s="35">
        <v>0</v>
      </c>
      <c r="X182" s="35">
        <v>0</v>
      </c>
      <c r="Y182" s="35">
        <v>0</v>
      </c>
      <c r="Z182" s="35">
        <v>0</v>
      </c>
      <c r="AA182" s="35">
        <v>0</v>
      </c>
      <c r="AB182" s="35">
        <v>0</v>
      </c>
      <c r="AC182" s="35">
        <v>0</v>
      </c>
      <c r="AD182" s="35">
        <v>0</v>
      </c>
      <c r="AE182" s="35">
        <v>0</v>
      </c>
      <c r="AF182" s="35">
        <v>0</v>
      </c>
      <c r="AG182" s="35">
        <v>0</v>
      </c>
      <c r="AH182" s="35">
        <v>0</v>
      </c>
      <c r="AI182" s="35">
        <v>0</v>
      </c>
      <c r="AJ182" s="35">
        <v>0</v>
      </c>
      <c r="AK182" s="35" t="s">
        <v>193</v>
      </c>
      <c r="AL182" s="35" t="s">
        <v>193</v>
      </c>
      <c r="AM182" s="35" t="s">
        <v>193</v>
      </c>
      <c r="AN182" s="35" t="s">
        <v>193</v>
      </c>
      <c r="AO182" s="35" t="s">
        <v>193</v>
      </c>
      <c r="AP182" s="35" t="s">
        <v>193</v>
      </c>
      <c r="AQ182" s="35" t="s">
        <v>193</v>
      </c>
      <c r="AR182" s="35" t="s">
        <v>193</v>
      </c>
      <c r="AS182" s="35">
        <v>0</v>
      </c>
      <c r="AT182" s="35">
        <v>0</v>
      </c>
      <c r="AU182" s="35">
        <v>0</v>
      </c>
      <c r="AV182" s="35">
        <v>0</v>
      </c>
      <c r="AW182" s="35">
        <v>0</v>
      </c>
      <c r="AX182" s="35">
        <v>0</v>
      </c>
      <c r="AY182" s="35">
        <v>0</v>
      </c>
      <c r="AZ182" s="35">
        <v>0</v>
      </c>
      <c r="BA182" s="35">
        <v>0</v>
      </c>
      <c r="BB182" s="35">
        <v>0</v>
      </c>
      <c r="BC182" s="35">
        <v>0</v>
      </c>
      <c r="BD182" s="35">
        <v>0</v>
      </c>
      <c r="BE182" s="35">
        <v>0</v>
      </c>
      <c r="BF182" s="35">
        <v>0</v>
      </c>
      <c r="BG182" s="35">
        <v>0</v>
      </c>
      <c r="BH182" s="35">
        <v>0</v>
      </c>
      <c r="BI182" s="35">
        <v>0</v>
      </c>
      <c r="BJ182" s="35">
        <v>0</v>
      </c>
      <c r="BK182" s="35">
        <v>0</v>
      </c>
      <c r="BL182" s="35">
        <v>0</v>
      </c>
      <c r="BM182" s="35">
        <v>0</v>
      </c>
      <c r="BN182" s="35">
        <v>0</v>
      </c>
      <c r="BO182" s="35">
        <v>0</v>
      </c>
      <c r="BP182" s="35">
        <v>0</v>
      </c>
      <c r="BQ182" s="35">
        <v>0</v>
      </c>
      <c r="BR182" s="35">
        <v>0</v>
      </c>
      <c r="BS182" s="35">
        <v>1</v>
      </c>
      <c r="BT182" s="35">
        <v>0</v>
      </c>
      <c r="BU182" s="35">
        <v>0</v>
      </c>
      <c r="BV182" s="35">
        <v>0</v>
      </c>
      <c r="BW182" s="35">
        <v>0</v>
      </c>
      <c r="BX182" s="35">
        <v>0</v>
      </c>
      <c r="BY182" s="35">
        <v>0</v>
      </c>
      <c r="BZ182" s="35">
        <v>0</v>
      </c>
      <c r="CA182" s="35">
        <v>0</v>
      </c>
      <c r="CB182" s="35">
        <v>0</v>
      </c>
      <c r="CC182" s="35">
        <v>25</v>
      </c>
      <c r="CD182" s="35">
        <v>0</v>
      </c>
      <c r="CE182" s="35">
        <v>0</v>
      </c>
      <c r="CF182" s="35">
        <v>0</v>
      </c>
      <c r="CG182" s="35">
        <v>0</v>
      </c>
      <c r="CH182" s="35">
        <v>0</v>
      </c>
      <c r="CI182" s="35">
        <v>0</v>
      </c>
      <c r="CJ182" s="35">
        <v>0</v>
      </c>
      <c r="CK182" s="35">
        <v>0</v>
      </c>
      <c r="CL182" s="35">
        <v>0</v>
      </c>
      <c r="CM182" s="35">
        <v>0</v>
      </c>
      <c r="CN182" s="35">
        <v>0</v>
      </c>
      <c r="CO182" s="35" t="s">
        <v>193</v>
      </c>
      <c r="CP182" s="35" t="s">
        <v>193</v>
      </c>
      <c r="CQ182" s="35" t="s">
        <v>193</v>
      </c>
      <c r="CR182" s="35" t="s">
        <v>193</v>
      </c>
      <c r="CS182" s="35" t="s">
        <v>193</v>
      </c>
      <c r="CT182" s="35" t="s">
        <v>193</v>
      </c>
      <c r="CU182" s="35">
        <v>0</v>
      </c>
      <c r="CV182" s="35">
        <v>0</v>
      </c>
      <c r="CW182" s="35">
        <v>0</v>
      </c>
      <c r="CX182" s="35">
        <v>0</v>
      </c>
      <c r="CY182" s="35">
        <v>0</v>
      </c>
      <c r="CZ182" s="35">
        <v>0</v>
      </c>
      <c r="DA182" s="35">
        <v>0</v>
      </c>
      <c r="DB182" s="35">
        <v>0</v>
      </c>
      <c r="DC182" s="35">
        <v>0</v>
      </c>
      <c r="DD182" s="35">
        <v>0</v>
      </c>
      <c r="DE182" s="35">
        <v>0</v>
      </c>
      <c r="DF182" s="35">
        <v>0</v>
      </c>
    </row>
    <row r="183" spans="1:110" ht="75">
      <c r="A183" s="25" t="s">
        <v>179</v>
      </c>
      <c r="B183" s="33" t="s">
        <v>291</v>
      </c>
      <c r="C183" s="42" t="s">
        <v>351</v>
      </c>
      <c r="D183" s="46" t="s">
        <v>352</v>
      </c>
      <c r="E183" s="35">
        <v>0</v>
      </c>
      <c r="F183" s="35">
        <v>0</v>
      </c>
      <c r="G183" s="35">
        <v>0</v>
      </c>
      <c r="H183" s="35">
        <v>0</v>
      </c>
      <c r="I183" s="35">
        <v>0</v>
      </c>
      <c r="J183" s="35">
        <v>0</v>
      </c>
      <c r="K183" s="35">
        <v>0</v>
      </c>
      <c r="L183" s="35">
        <v>0</v>
      </c>
      <c r="M183" s="35">
        <v>0</v>
      </c>
      <c r="N183" s="35">
        <v>0</v>
      </c>
      <c r="O183" s="35">
        <v>0</v>
      </c>
      <c r="P183" s="35">
        <v>0</v>
      </c>
      <c r="Q183" s="35">
        <v>0</v>
      </c>
      <c r="R183" s="35">
        <v>0</v>
      </c>
      <c r="S183" s="35">
        <v>0</v>
      </c>
      <c r="T183" s="35">
        <v>0</v>
      </c>
      <c r="U183" s="35">
        <v>0</v>
      </c>
      <c r="V183" s="35">
        <v>0</v>
      </c>
      <c r="W183" s="35">
        <v>0</v>
      </c>
      <c r="X183" s="35">
        <v>0</v>
      </c>
      <c r="Y183" s="35">
        <v>0</v>
      </c>
      <c r="Z183" s="35">
        <v>0</v>
      </c>
      <c r="AA183" s="35">
        <v>0</v>
      </c>
      <c r="AB183" s="35">
        <v>0</v>
      </c>
      <c r="AC183" s="35">
        <v>0</v>
      </c>
      <c r="AD183" s="35">
        <v>0</v>
      </c>
      <c r="AE183" s="35">
        <v>0</v>
      </c>
      <c r="AF183" s="35">
        <v>0</v>
      </c>
      <c r="AG183" s="35">
        <v>0</v>
      </c>
      <c r="AH183" s="35">
        <v>0</v>
      </c>
      <c r="AI183" s="35">
        <v>0</v>
      </c>
      <c r="AJ183" s="35">
        <v>0</v>
      </c>
      <c r="AK183" s="35" t="s">
        <v>193</v>
      </c>
      <c r="AL183" s="35" t="s">
        <v>193</v>
      </c>
      <c r="AM183" s="35" t="s">
        <v>193</v>
      </c>
      <c r="AN183" s="35" t="s">
        <v>193</v>
      </c>
      <c r="AO183" s="35" t="s">
        <v>193</v>
      </c>
      <c r="AP183" s="35" t="s">
        <v>193</v>
      </c>
      <c r="AQ183" s="35" t="s">
        <v>193</v>
      </c>
      <c r="AR183" s="35" t="s">
        <v>193</v>
      </c>
      <c r="AS183" s="35">
        <v>0</v>
      </c>
      <c r="AT183" s="35">
        <v>0</v>
      </c>
      <c r="AU183" s="35">
        <v>0</v>
      </c>
      <c r="AV183" s="35">
        <v>0</v>
      </c>
      <c r="AW183" s="35">
        <v>0</v>
      </c>
      <c r="AX183" s="35">
        <v>0</v>
      </c>
      <c r="AY183" s="35">
        <v>0</v>
      </c>
      <c r="AZ183" s="35">
        <v>0</v>
      </c>
      <c r="BA183" s="35">
        <v>0</v>
      </c>
      <c r="BB183" s="35">
        <v>0</v>
      </c>
      <c r="BC183" s="35">
        <v>0</v>
      </c>
      <c r="BD183" s="35">
        <v>0</v>
      </c>
      <c r="BE183" s="35">
        <v>0</v>
      </c>
      <c r="BF183" s="35">
        <v>0</v>
      </c>
      <c r="BG183" s="35">
        <v>0</v>
      </c>
      <c r="BH183" s="35">
        <v>0</v>
      </c>
      <c r="BI183" s="35">
        <v>0</v>
      </c>
      <c r="BJ183" s="35">
        <v>0</v>
      </c>
      <c r="BK183" s="35">
        <v>0</v>
      </c>
      <c r="BL183" s="35">
        <v>0</v>
      </c>
      <c r="BM183" s="35">
        <v>0</v>
      </c>
      <c r="BN183" s="35">
        <v>0</v>
      </c>
      <c r="BO183" s="35">
        <v>0</v>
      </c>
      <c r="BP183" s="35">
        <v>0</v>
      </c>
      <c r="BQ183" s="35">
        <v>0</v>
      </c>
      <c r="BR183" s="35">
        <v>0</v>
      </c>
      <c r="BS183" s="35">
        <v>1</v>
      </c>
      <c r="BT183" s="35">
        <v>0</v>
      </c>
      <c r="BU183" s="35">
        <v>0</v>
      </c>
      <c r="BV183" s="35">
        <v>0</v>
      </c>
      <c r="BW183" s="35">
        <v>0</v>
      </c>
      <c r="BX183" s="35">
        <v>0</v>
      </c>
      <c r="BY183" s="35">
        <v>0</v>
      </c>
      <c r="BZ183" s="35">
        <v>0</v>
      </c>
      <c r="CA183" s="35">
        <v>0</v>
      </c>
      <c r="CB183" s="35">
        <v>0</v>
      </c>
      <c r="CC183" s="35">
        <v>25</v>
      </c>
      <c r="CD183" s="35">
        <v>0</v>
      </c>
      <c r="CE183" s="35">
        <v>0</v>
      </c>
      <c r="CF183" s="35">
        <v>0</v>
      </c>
      <c r="CG183" s="35">
        <v>0</v>
      </c>
      <c r="CH183" s="35">
        <v>0</v>
      </c>
      <c r="CI183" s="35">
        <v>0</v>
      </c>
      <c r="CJ183" s="35">
        <v>0</v>
      </c>
      <c r="CK183" s="35">
        <v>0</v>
      </c>
      <c r="CL183" s="35">
        <v>0</v>
      </c>
      <c r="CM183" s="35">
        <v>0</v>
      </c>
      <c r="CN183" s="35">
        <v>0</v>
      </c>
      <c r="CO183" s="35" t="s">
        <v>193</v>
      </c>
      <c r="CP183" s="35" t="s">
        <v>193</v>
      </c>
      <c r="CQ183" s="35" t="s">
        <v>193</v>
      </c>
      <c r="CR183" s="35" t="s">
        <v>193</v>
      </c>
      <c r="CS183" s="35" t="s">
        <v>193</v>
      </c>
      <c r="CT183" s="35" t="s">
        <v>193</v>
      </c>
      <c r="CU183" s="35">
        <v>0</v>
      </c>
      <c r="CV183" s="35">
        <v>0</v>
      </c>
      <c r="CW183" s="35">
        <v>0</v>
      </c>
      <c r="CX183" s="35">
        <v>0</v>
      </c>
      <c r="CY183" s="35">
        <v>0</v>
      </c>
      <c r="CZ183" s="35">
        <v>0</v>
      </c>
      <c r="DA183" s="35">
        <v>0</v>
      </c>
      <c r="DB183" s="35">
        <v>0</v>
      </c>
      <c r="DC183" s="35">
        <v>0</v>
      </c>
      <c r="DD183" s="35">
        <v>0</v>
      </c>
      <c r="DE183" s="35">
        <v>0</v>
      </c>
      <c r="DF183" s="35">
        <v>0</v>
      </c>
    </row>
    <row r="184" spans="1:110" ht="56.25">
      <c r="A184" s="25" t="s">
        <v>179</v>
      </c>
      <c r="B184" s="50" t="s">
        <v>291</v>
      </c>
      <c r="C184" s="42" t="s">
        <v>353</v>
      </c>
      <c r="D184" s="46" t="s">
        <v>354</v>
      </c>
      <c r="E184" s="35">
        <v>0</v>
      </c>
      <c r="F184" s="35">
        <v>0</v>
      </c>
      <c r="G184" s="35">
        <v>0</v>
      </c>
      <c r="H184" s="35">
        <v>0</v>
      </c>
      <c r="I184" s="35">
        <v>0</v>
      </c>
      <c r="J184" s="35">
        <v>0</v>
      </c>
      <c r="K184" s="35">
        <v>0</v>
      </c>
      <c r="L184" s="35">
        <v>0</v>
      </c>
      <c r="M184" s="35">
        <v>0</v>
      </c>
      <c r="N184" s="35">
        <v>0</v>
      </c>
      <c r="O184" s="35">
        <v>0</v>
      </c>
      <c r="P184" s="35">
        <v>0</v>
      </c>
      <c r="Q184" s="35">
        <v>0</v>
      </c>
      <c r="R184" s="35">
        <v>0</v>
      </c>
      <c r="S184" s="35">
        <v>0</v>
      </c>
      <c r="T184" s="35">
        <v>0</v>
      </c>
      <c r="U184" s="35">
        <v>0</v>
      </c>
      <c r="V184" s="35">
        <v>0</v>
      </c>
      <c r="W184" s="35">
        <v>0</v>
      </c>
      <c r="X184" s="35">
        <v>0</v>
      </c>
      <c r="Y184" s="35">
        <v>0</v>
      </c>
      <c r="Z184" s="35">
        <v>0</v>
      </c>
      <c r="AA184" s="35">
        <v>0</v>
      </c>
      <c r="AB184" s="35">
        <v>0</v>
      </c>
      <c r="AC184" s="35">
        <v>0</v>
      </c>
      <c r="AD184" s="35">
        <v>0</v>
      </c>
      <c r="AE184" s="35">
        <v>0</v>
      </c>
      <c r="AF184" s="35">
        <v>0</v>
      </c>
      <c r="AG184" s="35">
        <v>0</v>
      </c>
      <c r="AH184" s="35">
        <v>0</v>
      </c>
      <c r="AI184" s="35">
        <v>0</v>
      </c>
      <c r="AJ184" s="35">
        <v>0</v>
      </c>
      <c r="AK184" s="35" t="s">
        <v>193</v>
      </c>
      <c r="AL184" s="35" t="s">
        <v>193</v>
      </c>
      <c r="AM184" s="35" t="s">
        <v>193</v>
      </c>
      <c r="AN184" s="35" t="s">
        <v>193</v>
      </c>
      <c r="AO184" s="35" t="s">
        <v>193</v>
      </c>
      <c r="AP184" s="35" t="s">
        <v>193</v>
      </c>
      <c r="AQ184" s="35" t="s">
        <v>193</v>
      </c>
      <c r="AR184" s="35" t="s">
        <v>193</v>
      </c>
      <c r="AS184" s="35">
        <v>0</v>
      </c>
      <c r="AT184" s="35">
        <v>0</v>
      </c>
      <c r="AU184" s="35">
        <v>0</v>
      </c>
      <c r="AV184" s="35">
        <v>0</v>
      </c>
      <c r="AW184" s="35">
        <v>0</v>
      </c>
      <c r="AX184" s="35">
        <v>0</v>
      </c>
      <c r="AY184" s="35">
        <v>0</v>
      </c>
      <c r="AZ184" s="35">
        <v>0</v>
      </c>
      <c r="BA184" s="35">
        <v>0</v>
      </c>
      <c r="BB184" s="35">
        <v>0</v>
      </c>
      <c r="BC184" s="35">
        <v>0</v>
      </c>
      <c r="BD184" s="35">
        <v>0</v>
      </c>
      <c r="BE184" s="35">
        <v>0</v>
      </c>
      <c r="BF184" s="35">
        <v>0</v>
      </c>
      <c r="BG184" s="35">
        <v>0</v>
      </c>
      <c r="BH184" s="35">
        <v>0</v>
      </c>
      <c r="BI184" s="35">
        <v>0</v>
      </c>
      <c r="BJ184" s="35">
        <v>0</v>
      </c>
      <c r="BK184" s="35">
        <v>0</v>
      </c>
      <c r="BL184" s="35">
        <v>0</v>
      </c>
      <c r="BM184" s="35">
        <v>0</v>
      </c>
      <c r="BN184" s="35">
        <v>0</v>
      </c>
      <c r="BO184" s="35">
        <v>0</v>
      </c>
      <c r="BP184" s="35">
        <v>0</v>
      </c>
      <c r="BQ184" s="35">
        <v>0</v>
      </c>
      <c r="BR184" s="35">
        <v>0</v>
      </c>
      <c r="BS184" s="35">
        <v>0</v>
      </c>
      <c r="BT184" s="35">
        <v>0</v>
      </c>
      <c r="BU184" s="35">
        <v>0</v>
      </c>
      <c r="BV184" s="35">
        <v>0</v>
      </c>
      <c r="BW184" s="35">
        <v>0</v>
      </c>
      <c r="BX184" s="35">
        <v>0</v>
      </c>
      <c r="BY184" s="35">
        <v>0</v>
      </c>
      <c r="BZ184" s="35">
        <v>0</v>
      </c>
      <c r="CA184" s="35">
        <v>0</v>
      </c>
      <c r="CB184" s="35">
        <v>0</v>
      </c>
      <c r="CC184" s="35">
        <v>0</v>
      </c>
      <c r="CD184" s="35">
        <v>0</v>
      </c>
      <c r="CE184" s="35">
        <v>0</v>
      </c>
      <c r="CF184" s="35">
        <v>0</v>
      </c>
      <c r="CG184" s="35">
        <v>0</v>
      </c>
      <c r="CH184" s="35">
        <v>0</v>
      </c>
      <c r="CI184" s="35">
        <v>0</v>
      </c>
      <c r="CJ184" s="35">
        <v>0</v>
      </c>
      <c r="CK184" s="35">
        <v>0</v>
      </c>
      <c r="CL184" s="35">
        <v>0</v>
      </c>
      <c r="CM184" s="35">
        <v>0</v>
      </c>
      <c r="CN184" s="35">
        <v>0</v>
      </c>
      <c r="CO184" s="35" t="s">
        <v>193</v>
      </c>
      <c r="CP184" s="35" t="s">
        <v>193</v>
      </c>
      <c r="CQ184" s="35" t="s">
        <v>193</v>
      </c>
      <c r="CR184" s="35" t="s">
        <v>193</v>
      </c>
      <c r="CS184" s="35" t="s">
        <v>193</v>
      </c>
      <c r="CT184" s="35" t="s">
        <v>193</v>
      </c>
      <c r="CU184" s="35">
        <v>0</v>
      </c>
      <c r="CV184" s="35">
        <v>0</v>
      </c>
      <c r="CW184" s="35">
        <v>0</v>
      </c>
      <c r="CX184" s="35">
        <v>0</v>
      </c>
      <c r="CY184" s="35">
        <v>0</v>
      </c>
      <c r="CZ184" s="35">
        <v>0</v>
      </c>
      <c r="DA184" s="35">
        <v>0</v>
      </c>
      <c r="DB184" s="35">
        <v>0</v>
      </c>
      <c r="DC184" s="35">
        <v>0</v>
      </c>
      <c r="DD184" s="35">
        <v>0</v>
      </c>
      <c r="DE184" s="35">
        <v>0</v>
      </c>
      <c r="DF184" s="35">
        <v>0</v>
      </c>
    </row>
    <row r="185" spans="1:110" ht="112.5">
      <c r="A185" s="25" t="s">
        <v>179</v>
      </c>
      <c r="B185" s="50" t="s">
        <v>291</v>
      </c>
      <c r="C185" s="42" t="s">
        <v>355</v>
      </c>
      <c r="D185" s="46" t="s">
        <v>356</v>
      </c>
      <c r="E185" s="35">
        <v>0</v>
      </c>
      <c r="F185" s="35">
        <v>0</v>
      </c>
      <c r="G185" s="35">
        <v>0</v>
      </c>
      <c r="H185" s="35">
        <v>0</v>
      </c>
      <c r="I185" s="35">
        <v>0</v>
      </c>
      <c r="J185" s="35">
        <v>0</v>
      </c>
      <c r="K185" s="35">
        <v>0</v>
      </c>
      <c r="L185" s="35">
        <v>0</v>
      </c>
      <c r="M185" s="35">
        <v>0</v>
      </c>
      <c r="N185" s="35">
        <v>0</v>
      </c>
      <c r="O185" s="35">
        <v>0</v>
      </c>
      <c r="P185" s="35">
        <v>0</v>
      </c>
      <c r="Q185" s="35">
        <v>0</v>
      </c>
      <c r="R185" s="35">
        <v>0</v>
      </c>
      <c r="S185" s="35">
        <v>0</v>
      </c>
      <c r="T185" s="35">
        <v>0</v>
      </c>
      <c r="U185" s="35">
        <v>0</v>
      </c>
      <c r="V185" s="35">
        <v>0</v>
      </c>
      <c r="W185" s="35">
        <v>0</v>
      </c>
      <c r="X185" s="35">
        <v>0</v>
      </c>
      <c r="Y185" s="35">
        <v>0</v>
      </c>
      <c r="Z185" s="35">
        <v>0</v>
      </c>
      <c r="AA185" s="35">
        <v>0</v>
      </c>
      <c r="AB185" s="35">
        <v>0</v>
      </c>
      <c r="AC185" s="35">
        <v>0</v>
      </c>
      <c r="AD185" s="35">
        <v>0</v>
      </c>
      <c r="AE185" s="35">
        <v>0</v>
      </c>
      <c r="AF185" s="35">
        <v>0</v>
      </c>
      <c r="AG185" s="35">
        <v>0</v>
      </c>
      <c r="AH185" s="35">
        <v>0</v>
      </c>
      <c r="AI185" s="35">
        <v>0</v>
      </c>
      <c r="AJ185" s="35">
        <v>0</v>
      </c>
      <c r="AK185" s="35" t="s">
        <v>193</v>
      </c>
      <c r="AL185" s="35" t="s">
        <v>193</v>
      </c>
      <c r="AM185" s="35" t="s">
        <v>193</v>
      </c>
      <c r="AN185" s="35" t="s">
        <v>193</v>
      </c>
      <c r="AO185" s="35" t="s">
        <v>193</v>
      </c>
      <c r="AP185" s="35" t="s">
        <v>193</v>
      </c>
      <c r="AQ185" s="35" t="s">
        <v>193</v>
      </c>
      <c r="AR185" s="35" t="s">
        <v>193</v>
      </c>
      <c r="AS185" s="35">
        <v>0</v>
      </c>
      <c r="AT185" s="35">
        <v>0</v>
      </c>
      <c r="AU185" s="35">
        <v>0</v>
      </c>
      <c r="AV185" s="35">
        <v>0</v>
      </c>
      <c r="AW185" s="35">
        <v>0</v>
      </c>
      <c r="AX185" s="35">
        <v>0</v>
      </c>
      <c r="AY185" s="35">
        <v>0</v>
      </c>
      <c r="AZ185" s="35">
        <v>0</v>
      </c>
      <c r="BA185" s="35">
        <v>0</v>
      </c>
      <c r="BB185" s="35">
        <v>0</v>
      </c>
      <c r="BC185" s="35">
        <v>0</v>
      </c>
      <c r="BD185" s="35">
        <v>0</v>
      </c>
      <c r="BE185" s="35">
        <v>0</v>
      </c>
      <c r="BF185" s="35">
        <v>0</v>
      </c>
      <c r="BG185" s="35">
        <v>0</v>
      </c>
      <c r="BH185" s="35">
        <v>0</v>
      </c>
      <c r="BI185" s="35">
        <v>0</v>
      </c>
      <c r="BJ185" s="35">
        <v>0</v>
      </c>
      <c r="BK185" s="35">
        <v>0</v>
      </c>
      <c r="BL185" s="35">
        <v>0</v>
      </c>
      <c r="BM185" s="35">
        <v>0</v>
      </c>
      <c r="BN185" s="35">
        <v>0</v>
      </c>
      <c r="BO185" s="35">
        <v>0</v>
      </c>
      <c r="BP185" s="35">
        <v>0</v>
      </c>
      <c r="BQ185" s="35">
        <v>0</v>
      </c>
      <c r="BR185" s="35">
        <v>0</v>
      </c>
      <c r="BS185" s="35">
        <v>0</v>
      </c>
      <c r="BT185" s="35">
        <v>0</v>
      </c>
      <c r="BU185" s="35">
        <v>0</v>
      </c>
      <c r="BV185" s="35">
        <v>0</v>
      </c>
      <c r="BW185" s="35">
        <v>0</v>
      </c>
      <c r="BX185" s="35">
        <v>0</v>
      </c>
      <c r="BY185" s="35">
        <v>0</v>
      </c>
      <c r="BZ185" s="35">
        <v>0</v>
      </c>
      <c r="CA185" s="35">
        <v>0</v>
      </c>
      <c r="CB185" s="35">
        <v>0</v>
      </c>
      <c r="CC185" s="35">
        <v>0</v>
      </c>
      <c r="CD185" s="35">
        <v>0</v>
      </c>
      <c r="CE185" s="35">
        <v>0</v>
      </c>
      <c r="CF185" s="35">
        <v>0</v>
      </c>
      <c r="CG185" s="35">
        <v>0</v>
      </c>
      <c r="CH185" s="35">
        <v>0</v>
      </c>
      <c r="CI185" s="35">
        <v>0</v>
      </c>
      <c r="CJ185" s="35">
        <v>0</v>
      </c>
      <c r="CK185" s="35">
        <v>0</v>
      </c>
      <c r="CL185" s="35">
        <v>0</v>
      </c>
      <c r="CM185" s="35">
        <v>0</v>
      </c>
      <c r="CN185" s="35">
        <v>0</v>
      </c>
      <c r="CO185" s="35" t="s">
        <v>193</v>
      </c>
      <c r="CP185" s="35" t="s">
        <v>193</v>
      </c>
      <c r="CQ185" s="35" t="s">
        <v>193</v>
      </c>
      <c r="CR185" s="35" t="s">
        <v>193</v>
      </c>
      <c r="CS185" s="35" t="s">
        <v>193</v>
      </c>
      <c r="CT185" s="35" t="s">
        <v>193</v>
      </c>
      <c r="CU185" s="35">
        <v>0</v>
      </c>
      <c r="CV185" s="35">
        <v>0</v>
      </c>
      <c r="CW185" s="35">
        <v>0</v>
      </c>
      <c r="CX185" s="35">
        <v>0</v>
      </c>
      <c r="CY185" s="35">
        <v>0</v>
      </c>
      <c r="CZ185" s="35">
        <v>0</v>
      </c>
      <c r="DA185" s="35">
        <v>0</v>
      </c>
      <c r="DB185" s="35">
        <v>0</v>
      </c>
      <c r="DC185" s="35">
        <v>0</v>
      </c>
      <c r="DD185" s="35">
        <v>0</v>
      </c>
      <c r="DE185" s="35">
        <v>0</v>
      </c>
      <c r="DF185" s="35">
        <v>0</v>
      </c>
    </row>
    <row r="186" spans="1:110" ht="18.75">
      <c r="A186" s="25" t="s">
        <v>179</v>
      </c>
      <c r="B186" s="50" t="s">
        <v>291</v>
      </c>
      <c r="C186" s="42" t="s">
        <v>357</v>
      </c>
      <c r="D186" s="46" t="s">
        <v>358</v>
      </c>
      <c r="E186" s="35">
        <v>0</v>
      </c>
      <c r="F186" s="35">
        <v>0</v>
      </c>
      <c r="G186" s="35">
        <v>0</v>
      </c>
      <c r="H186" s="35">
        <v>0</v>
      </c>
      <c r="I186" s="35">
        <v>0</v>
      </c>
      <c r="J186" s="35">
        <v>0</v>
      </c>
      <c r="K186" s="35">
        <v>0</v>
      </c>
      <c r="L186" s="35">
        <v>0</v>
      </c>
      <c r="M186" s="35">
        <v>0</v>
      </c>
      <c r="N186" s="35">
        <v>0</v>
      </c>
      <c r="O186" s="35">
        <v>0</v>
      </c>
      <c r="P186" s="35">
        <v>0</v>
      </c>
      <c r="Q186" s="35">
        <v>0</v>
      </c>
      <c r="R186" s="35">
        <v>0</v>
      </c>
      <c r="S186" s="35">
        <v>0</v>
      </c>
      <c r="T186" s="35">
        <v>0</v>
      </c>
      <c r="U186" s="35">
        <v>0</v>
      </c>
      <c r="V186" s="35">
        <v>0</v>
      </c>
      <c r="W186" s="35">
        <v>0</v>
      </c>
      <c r="X186" s="35">
        <v>0</v>
      </c>
      <c r="Y186" s="35">
        <v>0</v>
      </c>
      <c r="Z186" s="35">
        <v>0</v>
      </c>
      <c r="AA186" s="35">
        <v>0</v>
      </c>
      <c r="AB186" s="35">
        <v>0</v>
      </c>
      <c r="AC186" s="35">
        <v>0</v>
      </c>
      <c r="AD186" s="35">
        <v>0</v>
      </c>
      <c r="AE186" s="35">
        <v>0</v>
      </c>
      <c r="AF186" s="35">
        <v>0</v>
      </c>
      <c r="AG186" s="35">
        <v>0</v>
      </c>
      <c r="AH186" s="35">
        <v>0</v>
      </c>
      <c r="AI186" s="35">
        <v>0</v>
      </c>
      <c r="AJ186" s="35">
        <v>0</v>
      </c>
      <c r="AK186" s="35" t="s">
        <v>193</v>
      </c>
      <c r="AL186" s="35" t="s">
        <v>193</v>
      </c>
      <c r="AM186" s="35" t="s">
        <v>193</v>
      </c>
      <c r="AN186" s="35" t="s">
        <v>193</v>
      </c>
      <c r="AO186" s="35" t="s">
        <v>193</v>
      </c>
      <c r="AP186" s="35" t="s">
        <v>193</v>
      </c>
      <c r="AQ186" s="35" t="s">
        <v>193</v>
      </c>
      <c r="AR186" s="35" t="s">
        <v>193</v>
      </c>
      <c r="AS186" s="35">
        <v>0</v>
      </c>
      <c r="AT186" s="35">
        <v>0</v>
      </c>
      <c r="AU186" s="35">
        <v>0</v>
      </c>
      <c r="AV186" s="35">
        <v>0</v>
      </c>
      <c r="AW186" s="35">
        <v>0</v>
      </c>
      <c r="AX186" s="35">
        <v>0</v>
      </c>
      <c r="AY186" s="35">
        <v>0</v>
      </c>
      <c r="AZ186" s="35">
        <v>0</v>
      </c>
      <c r="BA186" s="35">
        <v>0</v>
      </c>
      <c r="BB186" s="35">
        <v>0</v>
      </c>
      <c r="BC186" s="35">
        <v>0</v>
      </c>
      <c r="BD186" s="35">
        <v>0</v>
      </c>
      <c r="BE186" s="35">
        <v>0</v>
      </c>
      <c r="BF186" s="35">
        <v>0</v>
      </c>
      <c r="BG186" s="35">
        <v>0</v>
      </c>
      <c r="BH186" s="35">
        <v>0</v>
      </c>
      <c r="BI186" s="35">
        <v>0</v>
      </c>
      <c r="BJ186" s="35">
        <v>0</v>
      </c>
      <c r="BK186" s="35">
        <v>0</v>
      </c>
      <c r="BL186" s="35">
        <v>0</v>
      </c>
      <c r="BM186" s="35">
        <v>0</v>
      </c>
      <c r="BN186" s="35">
        <v>0</v>
      </c>
      <c r="BO186" s="35">
        <v>0</v>
      </c>
      <c r="BP186" s="35">
        <v>0</v>
      </c>
      <c r="BQ186" s="35">
        <v>0</v>
      </c>
      <c r="BR186" s="35">
        <v>0</v>
      </c>
      <c r="BS186" s="35">
        <v>0</v>
      </c>
      <c r="BT186" s="35">
        <v>0</v>
      </c>
      <c r="BU186" s="35">
        <v>0</v>
      </c>
      <c r="BV186" s="35">
        <v>0</v>
      </c>
      <c r="BW186" s="35">
        <v>0</v>
      </c>
      <c r="BX186" s="35">
        <v>0</v>
      </c>
      <c r="BY186" s="35">
        <v>0</v>
      </c>
      <c r="BZ186" s="35">
        <v>0</v>
      </c>
      <c r="CA186" s="35">
        <v>0</v>
      </c>
      <c r="CB186" s="35">
        <v>0</v>
      </c>
      <c r="CC186" s="35">
        <v>0</v>
      </c>
      <c r="CD186" s="35">
        <v>0</v>
      </c>
      <c r="CE186" s="35">
        <v>0</v>
      </c>
      <c r="CF186" s="35">
        <v>0</v>
      </c>
      <c r="CG186" s="35">
        <v>0</v>
      </c>
      <c r="CH186" s="35">
        <v>0</v>
      </c>
      <c r="CI186" s="35">
        <v>0</v>
      </c>
      <c r="CJ186" s="35">
        <v>0</v>
      </c>
      <c r="CK186" s="35">
        <v>0</v>
      </c>
      <c r="CL186" s="35">
        <v>0</v>
      </c>
      <c r="CM186" s="35">
        <v>0</v>
      </c>
      <c r="CN186" s="35">
        <v>0</v>
      </c>
      <c r="CO186" s="35" t="s">
        <v>193</v>
      </c>
      <c r="CP186" s="35" t="s">
        <v>193</v>
      </c>
      <c r="CQ186" s="35" t="s">
        <v>193</v>
      </c>
      <c r="CR186" s="35" t="s">
        <v>193</v>
      </c>
      <c r="CS186" s="35" t="s">
        <v>193</v>
      </c>
      <c r="CT186" s="35" t="s">
        <v>193</v>
      </c>
      <c r="CU186" s="35">
        <v>0</v>
      </c>
      <c r="CV186" s="35">
        <v>0</v>
      </c>
      <c r="CW186" s="35">
        <v>0</v>
      </c>
      <c r="CX186" s="35">
        <v>0</v>
      </c>
      <c r="CY186" s="35">
        <v>0</v>
      </c>
      <c r="CZ186" s="35">
        <v>0</v>
      </c>
      <c r="DA186" s="35">
        <v>0</v>
      </c>
      <c r="DB186" s="35">
        <v>0</v>
      </c>
      <c r="DC186" s="35">
        <v>0</v>
      </c>
      <c r="DD186" s="35">
        <v>0</v>
      </c>
      <c r="DE186" s="35">
        <v>0</v>
      </c>
      <c r="DF186" s="35">
        <v>0</v>
      </c>
    </row>
    <row r="187" spans="1:110" ht="18.75">
      <c r="A187" s="25" t="s">
        <v>179</v>
      </c>
      <c r="B187" s="50" t="s">
        <v>291</v>
      </c>
      <c r="C187" s="42" t="s">
        <v>359</v>
      </c>
      <c r="D187" s="46" t="s">
        <v>360</v>
      </c>
      <c r="E187" s="35">
        <v>0</v>
      </c>
      <c r="F187" s="35">
        <v>0</v>
      </c>
      <c r="G187" s="35">
        <v>0</v>
      </c>
      <c r="H187" s="35">
        <v>0</v>
      </c>
      <c r="I187" s="35">
        <v>0</v>
      </c>
      <c r="J187" s="35">
        <v>0</v>
      </c>
      <c r="K187" s="35">
        <v>0</v>
      </c>
      <c r="L187" s="35">
        <v>0</v>
      </c>
      <c r="M187" s="35">
        <v>0</v>
      </c>
      <c r="N187" s="35">
        <v>0</v>
      </c>
      <c r="O187" s="35">
        <v>0</v>
      </c>
      <c r="P187" s="35">
        <v>0</v>
      </c>
      <c r="Q187" s="35">
        <v>0</v>
      </c>
      <c r="R187" s="35">
        <v>0</v>
      </c>
      <c r="S187" s="35">
        <v>0</v>
      </c>
      <c r="T187" s="35">
        <v>0</v>
      </c>
      <c r="U187" s="35">
        <v>0</v>
      </c>
      <c r="V187" s="35">
        <v>0</v>
      </c>
      <c r="W187" s="35">
        <v>0</v>
      </c>
      <c r="X187" s="35">
        <v>0</v>
      </c>
      <c r="Y187" s="35">
        <v>0</v>
      </c>
      <c r="Z187" s="35">
        <v>0</v>
      </c>
      <c r="AA187" s="35">
        <v>0</v>
      </c>
      <c r="AB187" s="35">
        <v>0</v>
      </c>
      <c r="AC187" s="35">
        <v>0</v>
      </c>
      <c r="AD187" s="35">
        <v>0</v>
      </c>
      <c r="AE187" s="35">
        <v>0</v>
      </c>
      <c r="AF187" s="35">
        <v>0</v>
      </c>
      <c r="AG187" s="35">
        <v>0</v>
      </c>
      <c r="AH187" s="35">
        <v>0</v>
      </c>
      <c r="AI187" s="35">
        <v>0</v>
      </c>
      <c r="AJ187" s="35">
        <v>0</v>
      </c>
      <c r="AK187" s="35" t="s">
        <v>193</v>
      </c>
      <c r="AL187" s="35" t="s">
        <v>193</v>
      </c>
      <c r="AM187" s="35" t="s">
        <v>193</v>
      </c>
      <c r="AN187" s="35" t="s">
        <v>193</v>
      </c>
      <c r="AO187" s="35" t="s">
        <v>193</v>
      </c>
      <c r="AP187" s="35" t="s">
        <v>193</v>
      </c>
      <c r="AQ187" s="35" t="s">
        <v>193</v>
      </c>
      <c r="AR187" s="35" t="s">
        <v>193</v>
      </c>
      <c r="AS187" s="35">
        <v>0</v>
      </c>
      <c r="AT187" s="35">
        <v>0</v>
      </c>
      <c r="AU187" s="35">
        <v>0</v>
      </c>
      <c r="AV187" s="35">
        <v>0</v>
      </c>
      <c r="AW187" s="35">
        <v>0</v>
      </c>
      <c r="AX187" s="35">
        <v>0</v>
      </c>
      <c r="AY187" s="35">
        <v>0</v>
      </c>
      <c r="AZ187" s="35">
        <v>0</v>
      </c>
      <c r="BA187" s="35">
        <v>0</v>
      </c>
      <c r="BB187" s="35">
        <v>0</v>
      </c>
      <c r="BC187" s="35">
        <v>0</v>
      </c>
      <c r="BD187" s="35">
        <v>0</v>
      </c>
      <c r="BE187" s="35">
        <v>0</v>
      </c>
      <c r="BF187" s="35">
        <v>0</v>
      </c>
      <c r="BG187" s="35">
        <v>0</v>
      </c>
      <c r="BH187" s="35">
        <v>0</v>
      </c>
      <c r="BI187" s="35">
        <v>0</v>
      </c>
      <c r="BJ187" s="35">
        <v>0</v>
      </c>
      <c r="BK187" s="35">
        <v>0</v>
      </c>
      <c r="BL187" s="35">
        <v>0</v>
      </c>
      <c r="BM187" s="35">
        <v>0</v>
      </c>
      <c r="BN187" s="35">
        <v>0</v>
      </c>
      <c r="BO187" s="35">
        <v>0</v>
      </c>
      <c r="BP187" s="35">
        <v>0</v>
      </c>
      <c r="BQ187" s="35">
        <v>0</v>
      </c>
      <c r="BR187" s="35">
        <v>0</v>
      </c>
      <c r="BS187" s="35">
        <v>0</v>
      </c>
      <c r="BT187" s="35">
        <v>0</v>
      </c>
      <c r="BU187" s="35">
        <v>0</v>
      </c>
      <c r="BV187" s="35">
        <v>0</v>
      </c>
      <c r="BW187" s="35">
        <v>0</v>
      </c>
      <c r="BX187" s="35">
        <v>0</v>
      </c>
      <c r="BY187" s="35">
        <v>0</v>
      </c>
      <c r="BZ187" s="35">
        <v>0</v>
      </c>
      <c r="CA187" s="35">
        <v>0</v>
      </c>
      <c r="CB187" s="35">
        <v>0</v>
      </c>
      <c r="CC187" s="35">
        <v>0</v>
      </c>
      <c r="CD187" s="35">
        <v>0</v>
      </c>
      <c r="CE187" s="35">
        <v>0</v>
      </c>
      <c r="CF187" s="35">
        <v>0</v>
      </c>
      <c r="CG187" s="35">
        <v>0</v>
      </c>
      <c r="CH187" s="35">
        <v>0</v>
      </c>
      <c r="CI187" s="35">
        <v>0</v>
      </c>
      <c r="CJ187" s="35">
        <v>0</v>
      </c>
      <c r="CK187" s="35">
        <v>0</v>
      </c>
      <c r="CL187" s="35">
        <v>0</v>
      </c>
      <c r="CM187" s="35">
        <v>0</v>
      </c>
      <c r="CN187" s="35">
        <v>0</v>
      </c>
      <c r="CO187" s="35" t="s">
        <v>193</v>
      </c>
      <c r="CP187" s="35" t="s">
        <v>193</v>
      </c>
      <c r="CQ187" s="35" t="s">
        <v>193</v>
      </c>
      <c r="CR187" s="35" t="s">
        <v>193</v>
      </c>
      <c r="CS187" s="35" t="s">
        <v>193</v>
      </c>
      <c r="CT187" s="35" t="s">
        <v>193</v>
      </c>
      <c r="CU187" s="35">
        <v>0</v>
      </c>
      <c r="CV187" s="35">
        <v>0</v>
      </c>
      <c r="CW187" s="35">
        <v>0</v>
      </c>
      <c r="CX187" s="35">
        <v>0</v>
      </c>
      <c r="CY187" s="35">
        <v>0</v>
      </c>
      <c r="CZ187" s="35">
        <v>0</v>
      </c>
      <c r="DA187" s="35">
        <v>0</v>
      </c>
      <c r="DB187" s="35">
        <v>0</v>
      </c>
      <c r="DC187" s="35">
        <v>0</v>
      </c>
      <c r="DD187" s="35">
        <v>0</v>
      </c>
      <c r="DE187" s="35">
        <v>0</v>
      </c>
      <c r="DF187" s="35">
        <v>0</v>
      </c>
    </row>
    <row r="188" spans="1:110" ht="18.75">
      <c r="A188" s="25" t="s">
        <v>179</v>
      </c>
      <c r="B188" s="50" t="s">
        <v>291</v>
      </c>
      <c r="C188" s="42" t="s">
        <v>361</v>
      </c>
      <c r="D188" s="46" t="s">
        <v>362</v>
      </c>
      <c r="E188" s="35">
        <v>0</v>
      </c>
      <c r="F188" s="35">
        <v>0</v>
      </c>
      <c r="G188" s="35">
        <v>0</v>
      </c>
      <c r="H188" s="35">
        <v>0</v>
      </c>
      <c r="I188" s="35">
        <v>0</v>
      </c>
      <c r="J188" s="35">
        <v>0</v>
      </c>
      <c r="K188" s="35">
        <v>0</v>
      </c>
      <c r="L188" s="35">
        <v>0</v>
      </c>
      <c r="M188" s="35">
        <v>0</v>
      </c>
      <c r="N188" s="35">
        <v>0</v>
      </c>
      <c r="O188" s="35">
        <v>0</v>
      </c>
      <c r="P188" s="35">
        <v>0</v>
      </c>
      <c r="Q188" s="35">
        <v>0</v>
      </c>
      <c r="R188" s="35">
        <v>0</v>
      </c>
      <c r="S188" s="35">
        <v>0</v>
      </c>
      <c r="T188" s="35">
        <v>0</v>
      </c>
      <c r="U188" s="35">
        <v>0</v>
      </c>
      <c r="V188" s="35">
        <v>0</v>
      </c>
      <c r="W188" s="35">
        <v>0</v>
      </c>
      <c r="X188" s="35">
        <v>0</v>
      </c>
      <c r="Y188" s="35">
        <v>0</v>
      </c>
      <c r="Z188" s="35">
        <v>0</v>
      </c>
      <c r="AA188" s="35">
        <v>0</v>
      </c>
      <c r="AB188" s="35">
        <v>0</v>
      </c>
      <c r="AC188" s="35">
        <v>0</v>
      </c>
      <c r="AD188" s="35">
        <v>0</v>
      </c>
      <c r="AE188" s="35">
        <v>0</v>
      </c>
      <c r="AF188" s="35">
        <v>0</v>
      </c>
      <c r="AG188" s="35">
        <v>0</v>
      </c>
      <c r="AH188" s="35">
        <v>0</v>
      </c>
      <c r="AI188" s="35">
        <v>0</v>
      </c>
      <c r="AJ188" s="35">
        <v>0</v>
      </c>
      <c r="AK188" s="35" t="s">
        <v>193</v>
      </c>
      <c r="AL188" s="35" t="s">
        <v>193</v>
      </c>
      <c r="AM188" s="35" t="s">
        <v>193</v>
      </c>
      <c r="AN188" s="35" t="s">
        <v>193</v>
      </c>
      <c r="AO188" s="35" t="s">
        <v>193</v>
      </c>
      <c r="AP188" s="35" t="s">
        <v>193</v>
      </c>
      <c r="AQ188" s="35" t="s">
        <v>193</v>
      </c>
      <c r="AR188" s="35" t="s">
        <v>193</v>
      </c>
      <c r="AS188" s="35">
        <v>0</v>
      </c>
      <c r="AT188" s="35">
        <v>0</v>
      </c>
      <c r="AU188" s="35">
        <v>0</v>
      </c>
      <c r="AV188" s="35">
        <v>0</v>
      </c>
      <c r="AW188" s="35">
        <v>0</v>
      </c>
      <c r="AX188" s="35">
        <v>0</v>
      </c>
      <c r="AY188" s="35">
        <v>0</v>
      </c>
      <c r="AZ188" s="35">
        <v>0</v>
      </c>
      <c r="BA188" s="35">
        <v>0</v>
      </c>
      <c r="BB188" s="35">
        <v>0</v>
      </c>
      <c r="BC188" s="35">
        <v>0</v>
      </c>
      <c r="BD188" s="35">
        <v>0</v>
      </c>
      <c r="BE188" s="35">
        <v>0</v>
      </c>
      <c r="BF188" s="35">
        <v>0</v>
      </c>
      <c r="BG188" s="35">
        <v>0</v>
      </c>
      <c r="BH188" s="35">
        <v>0</v>
      </c>
      <c r="BI188" s="35">
        <v>0</v>
      </c>
      <c r="BJ188" s="35">
        <v>0</v>
      </c>
      <c r="BK188" s="35">
        <v>0</v>
      </c>
      <c r="BL188" s="35">
        <v>0</v>
      </c>
      <c r="BM188" s="35">
        <v>0</v>
      </c>
      <c r="BN188" s="35">
        <v>0</v>
      </c>
      <c r="BO188" s="35">
        <v>0</v>
      </c>
      <c r="BP188" s="35">
        <v>0</v>
      </c>
      <c r="BQ188" s="35">
        <v>0</v>
      </c>
      <c r="BR188" s="35">
        <v>0</v>
      </c>
      <c r="BS188" s="35">
        <v>0</v>
      </c>
      <c r="BT188" s="35">
        <v>0</v>
      </c>
      <c r="BU188" s="35">
        <v>0</v>
      </c>
      <c r="BV188" s="35">
        <v>0</v>
      </c>
      <c r="BW188" s="35">
        <v>0</v>
      </c>
      <c r="BX188" s="35">
        <v>0</v>
      </c>
      <c r="BY188" s="35">
        <v>0</v>
      </c>
      <c r="BZ188" s="35">
        <v>0</v>
      </c>
      <c r="CA188" s="35">
        <v>0</v>
      </c>
      <c r="CB188" s="35">
        <v>0</v>
      </c>
      <c r="CC188" s="35">
        <v>0</v>
      </c>
      <c r="CD188" s="35">
        <v>0</v>
      </c>
      <c r="CE188" s="35">
        <v>0</v>
      </c>
      <c r="CF188" s="35">
        <v>0</v>
      </c>
      <c r="CG188" s="35">
        <v>0</v>
      </c>
      <c r="CH188" s="35">
        <v>0</v>
      </c>
      <c r="CI188" s="35">
        <v>0</v>
      </c>
      <c r="CJ188" s="35">
        <v>0</v>
      </c>
      <c r="CK188" s="35">
        <v>0</v>
      </c>
      <c r="CL188" s="35">
        <v>0</v>
      </c>
      <c r="CM188" s="35">
        <v>0</v>
      </c>
      <c r="CN188" s="35">
        <v>0</v>
      </c>
      <c r="CO188" s="35" t="s">
        <v>193</v>
      </c>
      <c r="CP188" s="35" t="s">
        <v>193</v>
      </c>
      <c r="CQ188" s="35" t="s">
        <v>193</v>
      </c>
      <c r="CR188" s="35" t="s">
        <v>193</v>
      </c>
      <c r="CS188" s="35" t="s">
        <v>193</v>
      </c>
      <c r="CT188" s="35" t="s">
        <v>193</v>
      </c>
      <c r="CU188" s="35">
        <v>0</v>
      </c>
      <c r="CV188" s="35">
        <v>0</v>
      </c>
      <c r="CW188" s="35">
        <v>0</v>
      </c>
      <c r="CX188" s="35">
        <v>0</v>
      </c>
      <c r="CY188" s="35">
        <v>0</v>
      </c>
      <c r="CZ188" s="35">
        <v>0</v>
      </c>
      <c r="DA188" s="35">
        <v>0</v>
      </c>
      <c r="DB188" s="35">
        <v>0</v>
      </c>
      <c r="DC188" s="35">
        <v>0</v>
      </c>
      <c r="DD188" s="35">
        <v>0</v>
      </c>
      <c r="DE188" s="35">
        <v>0</v>
      </c>
      <c r="DF188" s="35">
        <v>0</v>
      </c>
    </row>
    <row r="189" spans="1:110" ht="18.75">
      <c r="A189" s="25" t="s">
        <v>179</v>
      </c>
      <c r="B189" s="50" t="s">
        <v>291</v>
      </c>
      <c r="C189" s="42" t="s">
        <v>363</v>
      </c>
      <c r="D189" s="46" t="s">
        <v>364</v>
      </c>
      <c r="E189" s="35">
        <v>0</v>
      </c>
      <c r="F189" s="35">
        <v>0</v>
      </c>
      <c r="G189" s="35">
        <v>0</v>
      </c>
      <c r="H189" s="35">
        <v>0</v>
      </c>
      <c r="I189" s="35">
        <v>0</v>
      </c>
      <c r="J189" s="35">
        <v>0</v>
      </c>
      <c r="K189" s="35">
        <v>0</v>
      </c>
      <c r="L189" s="35">
        <v>0</v>
      </c>
      <c r="M189" s="35">
        <v>0</v>
      </c>
      <c r="N189" s="35">
        <v>0</v>
      </c>
      <c r="O189" s="35">
        <v>0</v>
      </c>
      <c r="P189" s="35">
        <v>0</v>
      </c>
      <c r="Q189" s="35">
        <v>0</v>
      </c>
      <c r="R189" s="35">
        <v>0</v>
      </c>
      <c r="S189" s="35">
        <v>0</v>
      </c>
      <c r="T189" s="35">
        <v>0</v>
      </c>
      <c r="U189" s="35">
        <v>0</v>
      </c>
      <c r="V189" s="35">
        <v>0</v>
      </c>
      <c r="W189" s="35">
        <v>0</v>
      </c>
      <c r="X189" s="35">
        <v>0</v>
      </c>
      <c r="Y189" s="35">
        <v>0</v>
      </c>
      <c r="Z189" s="35">
        <v>0</v>
      </c>
      <c r="AA189" s="35">
        <v>0</v>
      </c>
      <c r="AB189" s="35">
        <v>0</v>
      </c>
      <c r="AC189" s="35">
        <v>0</v>
      </c>
      <c r="AD189" s="35">
        <v>0</v>
      </c>
      <c r="AE189" s="35">
        <v>0</v>
      </c>
      <c r="AF189" s="35">
        <v>0</v>
      </c>
      <c r="AG189" s="35">
        <v>0</v>
      </c>
      <c r="AH189" s="35">
        <v>0</v>
      </c>
      <c r="AI189" s="35">
        <v>0</v>
      </c>
      <c r="AJ189" s="35">
        <v>0</v>
      </c>
      <c r="AK189" s="35" t="s">
        <v>193</v>
      </c>
      <c r="AL189" s="35" t="s">
        <v>193</v>
      </c>
      <c r="AM189" s="35" t="s">
        <v>193</v>
      </c>
      <c r="AN189" s="35" t="s">
        <v>193</v>
      </c>
      <c r="AO189" s="35" t="s">
        <v>193</v>
      </c>
      <c r="AP189" s="35" t="s">
        <v>193</v>
      </c>
      <c r="AQ189" s="35" t="s">
        <v>193</v>
      </c>
      <c r="AR189" s="35" t="s">
        <v>193</v>
      </c>
      <c r="AS189" s="35">
        <v>0</v>
      </c>
      <c r="AT189" s="35">
        <v>0</v>
      </c>
      <c r="AU189" s="35">
        <v>0</v>
      </c>
      <c r="AV189" s="35">
        <v>0</v>
      </c>
      <c r="AW189" s="35">
        <v>0</v>
      </c>
      <c r="AX189" s="35">
        <v>0</v>
      </c>
      <c r="AY189" s="35">
        <v>0</v>
      </c>
      <c r="AZ189" s="35">
        <v>0</v>
      </c>
      <c r="BA189" s="35">
        <v>0</v>
      </c>
      <c r="BB189" s="35">
        <v>0</v>
      </c>
      <c r="BC189" s="35">
        <v>0</v>
      </c>
      <c r="BD189" s="35">
        <v>0</v>
      </c>
      <c r="BE189" s="35">
        <v>0</v>
      </c>
      <c r="BF189" s="35">
        <v>0</v>
      </c>
      <c r="BG189" s="35">
        <v>0</v>
      </c>
      <c r="BH189" s="35">
        <v>0</v>
      </c>
      <c r="BI189" s="35">
        <v>0</v>
      </c>
      <c r="BJ189" s="35">
        <v>0</v>
      </c>
      <c r="BK189" s="35">
        <v>0</v>
      </c>
      <c r="BL189" s="35">
        <v>0</v>
      </c>
      <c r="BM189" s="35">
        <v>0</v>
      </c>
      <c r="BN189" s="35">
        <v>0</v>
      </c>
      <c r="BO189" s="35">
        <v>0</v>
      </c>
      <c r="BP189" s="35">
        <v>0</v>
      </c>
      <c r="BQ189" s="35">
        <v>0</v>
      </c>
      <c r="BR189" s="35">
        <v>0</v>
      </c>
      <c r="BS189" s="35">
        <v>0</v>
      </c>
      <c r="BT189" s="35">
        <v>0</v>
      </c>
      <c r="BU189" s="35">
        <v>0</v>
      </c>
      <c r="BV189" s="35">
        <v>0</v>
      </c>
      <c r="BW189" s="35">
        <v>0</v>
      </c>
      <c r="BX189" s="35">
        <v>0</v>
      </c>
      <c r="BY189" s="35">
        <v>0</v>
      </c>
      <c r="BZ189" s="35">
        <v>0</v>
      </c>
      <c r="CA189" s="35">
        <v>0</v>
      </c>
      <c r="CB189" s="35">
        <v>0</v>
      </c>
      <c r="CC189" s="35">
        <v>0</v>
      </c>
      <c r="CD189" s="35">
        <v>0</v>
      </c>
      <c r="CE189" s="35">
        <v>0</v>
      </c>
      <c r="CF189" s="35">
        <v>0</v>
      </c>
      <c r="CG189" s="35">
        <v>0</v>
      </c>
      <c r="CH189" s="35">
        <v>0</v>
      </c>
      <c r="CI189" s="35">
        <v>0</v>
      </c>
      <c r="CJ189" s="35">
        <v>0</v>
      </c>
      <c r="CK189" s="35">
        <v>0</v>
      </c>
      <c r="CL189" s="35">
        <v>0</v>
      </c>
      <c r="CM189" s="35">
        <v>0</v>
      </c>
      <c r="CN189" s="35">
        <v>0</v>
      </c>
      <c r="CO189" s="35" t="s">
        <v>193</v>
      </c>
      <c r="CP189" s="35" t="s">
        <v>193</v>
      </c>
      <c r="CQ189" s="35" t="s">
        <v>193</v>
      </c>
      <c r="CR189" s="35" t="s">
        <v>193</v>
      </c>
      <c r="CS189" s="35" t="s">
        <v>193</v>
      </c>
      <c r="CT189" s="35" t="s">
        <v>193</v>
      </c>
      <c r="CU189" s="35">
        <v>0</v>
      </c>
      <c r="CV189" s="35">
        <v>0</v>
      </c>
      <c r="CW189" s="35">
        <v>0</v>
      </c>
      <c r="CX189" s="35">
        <v>0</v>
      </c>
      <c r="CY189" s="35">
        <v>0</v>
      </c>
      <c r="CZ189" s="35">
        <v>0</v>
      </c>
      <c r="DA189" s="35">
        <v>0</v>
      </c>
      <c r="DB189" s="35">
        <v>0</v>
      </c>
      <c r="DC189" s="35">
        <v>0</v>
      </c>
      <c r="DD189" s="35">
        <v>0</v>
      </c>
      <c r="DE189" s="35">
        <v>0</v>
      </c>
      <c r="DF189" s="35">
        <v>0</v>
      </c>
    </row>
    <row r="190" spans="1:110" ht="18.75">
      <c r="A190" s="25" t="s">
        <v>179</v>
      </c>
      <c r="B190" s="50" t="s">
        <v>291</v>
      </c>
      <c r="C190" s="42" t="s">
        <v>365</v>
      </c>
      <c r="D190" s="46" t="s">
        <v>366</v>
      </c>
      <c r="E190" s="35">
        <v>0</v>
      </c>
      <c r="F190" s="35">
        <v>0</v>
      </c>
      <c r="G190" s="35">
        <v>0</v>
      </c>
      <c r="H190" s="35">
        <v>0</v>
      </c>
      <c r="I190" s="35">
        <v>0</v>
      </c>
      <c r="J190" s="35">
        <v>0</v>
      </c>
      <c r="K190" s="35">
        <v>0</v>
      </c>
      <c r="L190" s="35">
        <v>0</v>
      </c>
      <c r="M190" s="35">
        <v>0</v>
      </c>
      <c r="N190" s="35">
        <v>0</v>
      </c>
      <c r="O190" s="35">
        <v>0</v>
      </c>
      <c r="P190" s="35">
        <v>0</v>
      </c>
      <c r="Q190" s="35">
        <v>0</v>
      </c>
      <c r="R190" s="35">
        <v>0</v>
      </c>
      <c r="S190" s="35">
        <v>0</v>
      </c>
      <c r="T190" s="35">
        <v>0</v>
      </c>
      <c r="U190" s="35">
        <v>0</v>
      </c>
      <c r="V190" s="35">
        <v>0</v>
      </c>
      <c r="W190" s="35">
        <v>0</v>
      </c>
      <c r="X190" s="35">
        <v>0</v>
      </c>
      <c r="Y190" s="35">
        <v>0</v>
      </c>
      <c r="Z190" s="35">
        <v>0</v>
      </c>
      <c r="AA190" s="35">
        <v>0</v>
      </c>
      <c r="AB190" s="35">
        <v>0</v>
      </c>
      <c r="AC190" s="35">
        <v>0</v>
      </c>
      <c r="AD190" s="35">
        <v>0</v>
      </c>
      <c r="AE190" s="35">
        <v>0</v>
      </c>
      <c r="AF190" s="35">
        <v>0</v>
      </c>
      <c r="AG190" s="35">
        <v>0</v>
      </c>
      <c r="AH190" s="35">
        <v>0</v>
      </c>
      <c r="AI190" s="35">
        <v>0</v>
      </c>
      <c r="AJ190" s="35">
        <v>0</v>
      </c>
      <c r="AK190" s="35" t="s">
        <v>193</v>
      </c>
      <c r="AL190" s="35" t="s">
        <v>193</v>
      </c>
      <c r="AM190" s="35" t="s">
        <v>193</v>
      </c>
      <c r="AN190" s="35" t="s">
        <v>193</v>
      </c>
      <c r="AO190" s="35" t="s">
        <v>193</v>
      </c>
      <c r="AP190" s="35" t="s">
        <v>193</v>
      </c>
      <c r="AQ190" s="35" t="s">
        <v>193</v>
      </c>
      <c r="AR190" s="35" t="s">
        <v>193</v>
      </c>
      <c r="AS190" s="35">
        <v>0</v>
      </c>
      <c r="AT190" s="35">
        <v>0</v>
      </c>
      <c r="AU190" s="35">
        <v>0</v>
      </c>
      <c r="AV190" s="35">
        <v>0</v>
      </c>
      <c r="AW190" s="35">
        <v>0</v>
      </c>
      <c r="AX190" s="35">
        <v>0</v>
      </c>
      <c r="AY190" s="35">
        <v>0</v>
      </c>
      <c r="AZ190" s="35">
        <v>0</v>
      </c>
      <c r="BA190" s="35">
        <v>0</v>
      </c>
      <c r="BB190" s="35">
        <v>0</v>
      </c>
      <c r="BC190" s="35">
        <v>0</v>
      </c>
      <c r="BD190" s="35">
        <v>0</v>
      </c>
      <c r="BE190" s="35">
        <v>0</v>
      </c>
      <c r="BF190" s="35">
        <v>0</v>
      </c>
      <c r="BG190" s="35">
        <v>0</v>
      </c>
      <c r="BH190" s="35">
        <v>0</v>
      </c>
      <c r="BI190" s="35">
        <v>0</v>
      </c>
      <c r="BJ190" s="35">
        <v>0</v>
      </c>
      <c r="BK190" s="35">
        <v>0</v>
      </c>
      <c r="BL190" s="35">
        <v>0</v>
      </c>
      <c r="BM190" s="35">
        <v>0</v>
      </c>
      <c r="BN190" s="35">
        <v>0</v>
      </c>
      <c r="BO190" s="35">
        <v>0</v>
      </c>
      <c r="BP190" s="35">
        <v>0</v>
      </c>
      <c r="BQ190" s="35">
        <v>0</v>
      </c>
      <c r="BR190" s="35">
        <v>0</v>
      </c>
      <c r="BS190" s="35">
        <v>0</v>
      </c>
      <c r="BT190" s="35">
        <v>0</v>
      </c>
      <c r="BU190" s="35">
        <v>0</v>
      </c>
      <c r="BV190" s="35">
        <v>0</v>
      </c>
      <c r="BW190" s="35">
        <v>0</v>
      </c>
      <c r="BX190" s="35">
        <v>0</v>
      </c>
      <c r="BY190" s="35">
        <v>0</v>
      </c>
      <c r="BZ190" s="35">
        <v>0</v>
      </c>
      <c r="CA190" s="35">
        <v>0</v>
      </c>
      <c r="CB190" s="35">
        <v>0</v>
      </c>
      <c r="CC190" s="35">
        <v>0</v>
      </c>
      <c r="CD190" s="35">
        <v>0</v>
      </c>
      <c r="CE190" s="35">
        <v>0</v>
      </c>
      <c r="CF190" s="35">
        <v>0</v>
      </c>
      <c r="CG190" s="35">
        <v>0</v>
      </c>
      <c r="CH190" s="35">
        <v>0</v>
      </c>
      <c r="CI190" s="35">
        <v>0</v>
      </c>
      <c r="CJ190" s="35">
        <v>0</v>
      </c>
      <c r="CK190" s="35">
        <v>0</v>
      </c>
      <c r="CL190" s="35">
        <v>0</v>
      </c>
      <c r="CM190" s="35">
        <v>0</v>
      </c>
      <c r="CN190" s="35">
        <v>0</v>
      </c>
      <c r="CO190" s="35" t="s">
        <v>193</v>
      </c>
      <c r="CP190" s="35" t="s">
        <v>193</v>
      </c>
      <c r="CQ190" s="35" t="s">
        <v>193</v>
      </c>
      <c r="CR190" s="35" t="s">
        <v>193</v>
      </c>
      <c r="CS190" s="35" t="s">
        <v>193</v>
      </c>
      <c r="CT190" s="35" t="s">
        <v>193</v>
      </c>
      <c r="CU190" s="35">
        <v>0</v>
      </c>
      <c r="CV190" s="35">
        <v>0</v>
      </c>
      <c r="CW190" s="35">
        <v>0</v>
      </c>
      <c r="CX190" s="35">
        <v>0</v>
      </c>
      <c r="CY190" s="35">
        <v>0</v>
      </c>
      <c r="CZ190" s="35">
        <v>0</v>
      </c>
      <c r="DA190" s="35">
        <v>0</v>
      </c>
      <c r="DB190" s="35">
        <v>0</v>
      </c>
      <c r="DC190" s="35">
        <v>0</v>
      </c>
      <c r="DD190" s="35">
        <v>0</v>
      </c>
      <c r="DE190" s="35">
        <v>0</v>
      </c>
      <c r="DF190" s="35">
        <v>0</v>
      </c>
    </row>
    <row r="191" spans="1:110" ht="18.75">
      <c r="A191" s="25" t="s">
        <v>179</v>
      </c>
      <c r="B191" s="50" t="s">
        <v>291</v>
      </c>
      <c r="C191" s="42" t="s">
        <v>367</v>
      </c>
      <c r="D191" s="46" t="s">
        <v>368</v>
      </c>
      <c r="E191" s="35">
        <v>0</v>
      </c>
      <c r="F191" s="35">
        <v>0</v>
      </c>
      <c r="G191" s="35">
        <v>0</v>
      </c>
      <c r="H191" s="35">
        <v>0</v>
      </c>
      <c r="I191" s="35">
        <v>0</v>
      </c>
      <c r="J191" s="35">
        <v>0</v>
      </c>
      <c r="K191" s="35">
        <v>0</v>
      </c>
      <c r="L191" s="35">
        <v>0</v>
      </c>
      <c r="M191" s="35">
        <v>0</v>
      </c>
      <c r="N191" s="35">
        <v>0</v>
      </c>
      <c r="O191" s="35">
        <v>0</v>
      </c>
      <c r="P191" s="35">
        <v>0</v>
      </c>
      <c r="Q191" s="35">
        <v>0</v>
      </c>
      <c r="R191" s="35">
        <v>0</v>
      </c>
      <c r="S191" s="35">
        <v>0</v>
      </c>
      <c r="T191" s="35">
        <v>0</v>
      </c>
      <c r="U191" s="35">
        <v>0</v>
      </c>
      <c r="V191" s="35">
        <v>0</v>
      </c>
      <c r="W191" s="35">
        <v>0</v>
      </c>
      <c r="X191" s="35">
        <v>0</v>
      </c>
      <c r="Y191" s="35">
        <v>0</v>
      </c>
      <c r="Z191" s="35">
        <v>0</v>
      </c>
      <c r="AA191" s="35">
        <v>0</v>
      </c>
      <c r="AB191" s="35">
        <v>0</v>
      </c>
      <c r="AC191" s="35">
        <v>0</v>
      </c>
      <c r="AD191" s="35">
        <v>0</v>
      </c>
      <c r="AE191" s="35">
        <v>0</v>
      </c>
      <c r="AF191" s="35">
        <v>0</v>
      </c>
      <c r="AG191" s="35">
        <v>0</v>
      </c>
      <c r="AH191" s="35">
        <v>0</v>
      </c>
      <c r="AI191" s="35">
        <v>0</v>
      </c>
      <c r="AJ191" s="35">
        <v>0</v>
      </c>
      <c r="AK191" s="35" t="s">
        <v>193</v>
      </c>
      <c r="AL191" s="35" t="s">
        <v>193</v>
      </c>
      <c r="AM191" s="35" t="s">
        <v>193</v>
      </c>
      <c r="AN191" s="35" t="s">
        <v>193</v>
      </c>
      <c r="AO191" s="35" t="s">
        <v>193</v>
      </c>
      <c r="AP191" s="35" t="s">
        <v>193</v>
      </c>
      <c r="AQ191" s="35" t="s">
        <v>193</v>
      </c>
      <c r="AR191" s="35" t="s">
        <v>193</v>
      </c>
      <c r="AS191" s="35">
        <v>0</v>
      </c>
      <c r="AT191" s="35">
        <v>0</v>
      </c>
      <c r="AU191" s="35">
        <v>0</v>
      </c>
      <c r="AV191" s="35">
        <v>0</v>
      </c>
      <c r="AW191" s="35">
        <v>0</v>
      </c>
      <c r="AX191" s="35">
        <v>0</v>
      </c>
      <c r="AY191" s="35">
        <v>0</v>
      </c>
      <c r="AZ191" s="35">
        <v>0</v>
      </c>
      <c r="BA191" s="35">
        <v>0</v>
      </c>
      <c r="BB191" s="35">
        <v>0</v>
      </c>
      <c r="BC191" s="35">
        <v>0</v>
      </c>
      <c r="BD191" s="35">
        <v>0</v>
      </c>
      <c r="BE191" s="35">
        <v>0</v>
      </c>
      <c r="BF191" s="35">
        <v>0</v>
      </c>
      <c r="BG191" s="35">
        <v>0</v>
      </c>
      <c r="BH191" s="35">
        <v>0</v>
      </c>
      <c r="BI191" s="35">
        <v>0</v>
      </c>
      <c r="BJ191" s="35">
        <v>0</v>
      </c>
      <c r="BK191" s="35">
        <v>0</v>
      </c>
      <c r="BL191" s="35">
        <v>0</v>
      </c>
      <c r="BM191" s="35">
        <v>0</v>
      </c>
      <c r="BN191" s="35">
        <v>0</v>
      </c>
      <c r="BO191" s="35">
        <v>0</v>
      </c>
      <c r="BP191" s="35">
        <v>0</v>
      </c>
      <c r="BQ191" s="35">
        <v>0</v>
      </c>
      <c r="BR191" s="35">
        <v>0</v>
      </c>
      <c r="BS191" s="35">
        <v>0</v>
      </c>
      <c r="BT191" s="35">
        <v>0</v>
      </c>
      <c r="BU191" s="35">
        <v>0</v>
      </c>
      <c r="BV191" s="35">
        <v>0</v>
      </c>
      <c r="BW191" s="35">
        <v>0</v>
      </c>
      <c r="BX191" s="35">
        <v>0</v>
      </c>
      <c r="BY191" s="35">
        <v>0</v>
      </c>
      <c r="BZ191" s="35">
        <v>0</v>
      </c>
      <c r="CA191" s="35">
        <v>0</v>
      </c>
      <c r="CB191" s="35">
        <v>0</v>
      </c>
      <c r="CC191" s="35">
        <v>0</v>
      </c>
      <c r="CD191" s="35">
        <v>0</v>
      </c>
      <c r="CE191" s="35">
        <v>0</v>
      </c>
      <c r="CF191" s="35">
        <v>0</v>
      </c>
      <c r="CG191" s="35">
        <v>0</v>
      </c>
      <c r="CH191" s="35">
        <v>0</v>
      </c>
      <c r="CI191" s="35">
        <v>0</v>
      </c>
      <c r="CJ191" s="35">
        <v>0</v>
      </c>
      <c r="CK191" s="35">
        <v>0</v>
      </c>
      <c r="CL191" s="35">
        <v>0</v>
      </c>
      <c r="CM191" s="35">
        <v>0</v>
      </c>
      <c r="CN191" s="35">
        <v>0</v>
      </c>
      <c r="CO191" s="35" t="s">
        <v>193</v>
      </c>
      <c r="CP191" s="35" t="s">
        <v>193</v>
      </c>
      <c r="CQ191" s="35" t="s">
        <v>193</v>
      </c>
      <c r="CR191" s="35" t="s">
        <v>193</v>
      </c>
      <c r="CS191" s="35" t="s">
        <v>193</v>
      </c>
      <c r="CT191" s="35" t="s">
        <v>193</v>
      </c>
      <c r="CU191" s="35">
        <v>0</v>
      </c>
      <c r="CV191" s="35">
        <v>0</v>
      </c>
      <c r="CW191" s="35">
        <v>0</v>
      </c>
      <c r="CX191" s="35">
        <v>0</v>
      </c>
      <c r="CY191" s="35">
        <v>0</v>
      </c>
      <c r="CZ191" s="35">
        <v>0</v>
      </c>
      <c r="DA191" s="35">
        <v>0</v>
      </c>
      <c r="DB191" s="35">
        <v>0</v>
      </c>
      <c r="DC191" s="35">
        <v>0</v>
      </c>
      <c r="DD191" s="35">
        <v>0</v>
      </c>
      <c r="DE191" s="35">
        <v>0</v>
      </c>
      <c r="DF191" s="35">
        <v>0</v>
      </c>
    </row>
    <row r="192" spans="1:110" ht="18.75">
      <c r="A192" s="25" t="s">
        <v>179</v>
      </c>
      <c r="B192" s="50" t="s">
        <v>291</v>
      </c>
      <c r="C192" s="42" t="s">
        <v>369</v>
      </c>
      <c r="D192" s="46" t="s">
        <v>370</v>
      </c>
      <c r="E192" s="35">
        <v>0</v>
      </c>
      <c r="F192" s="35">
        <v>0</v>
      </c>
      <c r="G192" s="35">
        <v>0</v>
      </c>
      <c r="H192" s="35">
        <v>0</v>
      </c>
      <c r="I192" s="35">
        <v>0</v>
      </c>
      <c r="J192" s="35">
        <v>0</v>
      </c>
      <c r="K192" s="35">
        <v>0</v>
      </c>
      <c r="L192" s="35">
        <v>0</v>
      </c>
      <c r="M192" s="35">
        <v>0</v>
      </c>
      <c r="N192" s="35">
        <v>0</v>
      </c>
      <c r="O192" s="35">
        <v>0</v>
      </c>
      <c r="P192" s="35">
        <v>0</v>
      </c>
      <c r="Q192" s="35">
        <v>0</v>
      </c>
      <c r="R192" s="35">
        <v>0</v>
      </c>
      <c r="S192" s="35">
        <v>0</v>
      </c>
      <c r="T192" s="35">
        <v>0</v>
      </c>
      <c r="U192" s="35">
        <v>0</v>
      </c>
      <c r="V192" s="35">
        <v>0</v>
      </c>
      <c r="W192" s="35">
        <v>0</v>
      </c>
      <c r="X192" s="35">
        <v>0</v>
      </c>
      <c r="Y192" s="35">
        <v>0</v>
      </c>
      <c r="Z192" s="35">
        <v>0</v>
      </c>
      <c r="AA192" s="35">
        <v>0</v>
      </c>
      <c r="AB192" s="35">
        <v>0</v>
      </c>
      <c r="AC192" s="35">
        <v>0</v>
      </c>
      <c r="AD192" s="35">
        <v>0</v>
      </c>
      <c r="AE192" s="35">
        <v>0</v>
      </c>
      <c r="AF192" s="35">
        <v>0</v>
      </c>
      <c r="AG192" s="35">
        <v>0</v>
      </c>
      <c r="AH192" s="35">
        <v>0</v>
      </c>
      <c r="AI192" s="35">
        <v>0</v>
      </c>
      <c r="AJ192" s="35">
        <v>0</v>
      </c>
      <c r="AK192" s="35" t="s">
        <v>193</v>
      </c>
      <c r="AL192" s="35" t="s">
        <v>193</v>
      </c>
      <c r="AM192" s="35" t="s">
        <v>193</v>
      </c>
      <c r="AN192" s="35" t="s">
        <v>193</v>
      </c>
      <c r="AO192" s="35" t="s">
        <v>193</v>
      </c>
      <c r="AP192" s="35" t="s">
        <v>193</v>
      </c>
      <c r="AQ192" s="35" t="s">
        <v>193</v>
      </c>
      <c r="AR192" s="35" t="s">
        <v>193</v>
      </c>
      <c r="AS192" s="35">
        <v>0</v>
      </c>
      <c r="AT192" s="35">
        <v>0</v>
      </c>
      <c r="AU192" s="35">
        <v>0</v>
      </c>
      <c r="AV192" s="35">
        <v>0</v>
      </c>
      <c r="AW192" s="35">
        <v>0</v>
      </c>
      <c r="AX192" s="35">
        <v>0</v>
      </c>
      <c r="AY192" s="35">
        <v>0</v>
      </c>
      <c r="AZ192" s="35">
        <v>0</v>
      </c>
      <c r="BA192" s="35">
        <v>0</v>
      </c>
      <c r="BB192" s="35">
        <v>0</v>
      </c>
      <c r="BC192" s="35">
        <v>0</v>
      </c>
      <c r="BD192" s="35">
        <v>0</v>
      </c>
      <c r="BE192" s="35">
        <v>0</v>
      </c>
      <c r="BF192" s="35">
        <v>0</v>
      </c>
      <c r="BG192" s="35">
        <v>0</v>
      </c>
      <c r="BH192" s="35">
        <v>0</v>
      </c>
      <c r="BI192" s="35">
        <v>0</v>
      </c>
      <c r="BJ192" s="35">
        <v>0</v>
      </c>
      <c r="BK192" s="35">
        <v>0</v>
      </c>
      <c r="BL192" s="35">
        <v>0</v>
      </c>
      <c r="BM192" s="35">
        <v>0</v>
      </c>
      <c r="BN192" s="35">
        <v>0</v>
      </c>
      <c r="BO192" s="35">
        <v>0</v>
      </c>
      <c r="BP192" s="35">
        <v>0</v>
      </c>
      <c r="BQ192" s="35">
        <v>0</v>
      </c>
      <c r="BR192" s="35">
        <v>0</v>
      </c>
      <c r="BS192" s="35">
        <v>0</v>
      </c>
      <c r="BT192" s="35">
        <v>0</v>
      </c>
      <c r="BU192" s="35">
        <v>0</v>
      </c>
      <c r="BV192" s="35">
        <v>0</v>
      </c>
      <c r="BW192" s="35">
        <v>0</v>
      </c>
      <c r="BX192" s="35">
        <v>0</v>
      </c>
      <c r="BY192" s="35">
        <v>0</v>
      </c>
      <c r="BZ192" s="35">
        <v>0</v>
      </c>
      <c r="CA192" s="35">
        <v>0</v>
      </c>
      <c r="CB192" s="35">
        <v>0</v>
      </c>
      <c r="CC192" s="35">
        <v>0</v>
      </c>
      <c r="CD192" s="35">
        <v>0</v>
      </c>
      <c r="CE192" s="35">
        <v>0</v>
      </c>
      <c r="CF192" s="35">
        <v>0</v>
      </c>
      <c r="CG192" s="35">
        <v>0</v>
      </c>
      <c r="CH192" s="35">
        <v>0</v>
      </c>
      <c r="CI192" s="35">
        <v>0</v>
      </c>
      <c r="CJ192" s="35">
        <v>0</v>
      </c>
      <c r="CK192" s="35">
        <v>0</v>
      </c>
      <c r="CL192" s="35">
        <v>0</v>
      </c>
      <c r="CM192" s="35">
        <v>0</v>
      </c>
      <c r="CN192" s="35">
        <v>0</v>
      </c>
      <c r="CO192" s="35" t="s">
        <v>193</v>
      </c>
      <c r="CP192" s="35" t="s">
        <v>193</v>
      </c>
      <c r="CQ192" s="35" t="s">
        <v>193</v>
      </c>
      <c r="CR192" s="35" t="s">
        <v>193</v>
      </c>
      <c r="CS192" s="35" t="s">
        <v>193</v>
      </c>
      <c r="CT192" s="35" t="s">
        <v>193</v>
      </c>
      <c r="CU192" s="35">
        <v>0</v>
      </c>
      <c r="CV192" s="35">
        <v>0</v>
      </c>
      <c r="CW192" s="35">
        <v>0</v>
      </c>
      <c r="CX192" s="35">
        <v>0</v>
      </c>
      <c r="CY192" s="35">
        <v>0</v>
      </c>
      <c r="CZ192" s="35">
        <v>0</v>
      </c>
      <c r="DA192" s="35">
        <v>0</v>
      </c>
      <c r="DB192" s="35">
        <v>0</v>
      </c>
      <c r="DC192" s="35">
        <v>0</v>
      </c>
      <c r="DD192" s="35">
        <v>0</v>
      </c>
      <c r="DE192" s="35">
        <v>0</v>
      </c>
      <c r="DF192" s="35">
        <v>0</v>
      </c>
    </row>
    <row r="193" spans="1:110" ht="75">
      <c r="A193" s="25" t="s">
        <v>179</v>
      </c>
      <c r="B193" s="50" t="s">
        <v>291</v>
      </c>
      <c r="C193" s="42" t="s">
        <v>371</v>
      </c>
      <c r="D193" s="46" t="s">
        <v>372</v>
      </c>
      <c r="E193" s="35">
        <v>0</v>
      </c>
      <c r="F193" s="35">
        <v>0</v>
      </c>
      <c r="G193" s="35">
        <v>0</v>
      </c>
      <c r="H193" s="35">
        <v>0</v>
      </c>
      <c r="I193" s="35">
        <v>0</v>
      </c>
      <c r="J193" s="35">
        <v>0</v>
      </c>
      <c r="K193" s="35">
        <v>0</v>
      </c>
      <c r="L193" s="35">
        <v>0</v>
      </c>
      <c r="M193" s="35">
        <v>0</v>
      </c>
      <c r="N193" s="35">
        <v>0</v>
      </c>
      <c r="O193" s="35">
        <v>0</v>
      </c>
      <c r="P193" s="35">
        <v>0</v>
      </c>
      <c r="Q193" s="35">
        <v>0</v>
      </c>
      <c r="R193" s="35">
        <v>0</v>
      </c>
      <c r="S193" s="35">
        <v>0</v>
      </c>
      <c r="T193" s="35">
        <v>0</v>
      </c>
      <c r="U193" s="35">
        <v>0</v>
      </c>
      <c r="V193" s="35">
        <v>0</v>
      </c>
      <c r="W193" s="35">
        <v>0</v>
      </c>
      <c r="X193" s="35">
        <v>0</v>
      </c>
      <c r="Y193" s="35">
        <v>0</v>
      </c>
      <c r="Z193" s="35">
        <v>0</v>
      </c>
      <c r="AA193" s="35">
        <v>0</v>
      </c>
      <c r="AB193" s="35">
        <v>0</v>
      </c>
      <c r="AC193" s="35">
        <v>0</v>
      </c>
      <c r="AD193" s="35">
        <v>0</v>
      </c>
      <c r="AE193" s="35">
        <v>0</v>
      </c>
      <c r="AF193" s="35">
        <v>0</v>
      </c>
      <c r="AG193" s="35">
        <v>0</v>
      </c>
      <c r="AH193" s="35">
        <v>0</v>
      </c>
      <c r="AI193" s="35">
        <v>0</v>
      </c>
      <c r="AJ193" s="35">
        <v>0</v>
      </c>
      <c r="AK193" s="35" t="s">
        <v>193</v>
      </c>
      <c r="AL193" s="35" t="s">
        <v>193</v>
      </c>
      <c r="AM193" s="35" t="s">
        <v>193</v>
      </c>
      <c r="AN193" s="35" t="s">
        <v>193</v>
      </c>
      <c r="AO193" s="35" t="s">
        <v>193</v>
      </c>
      <c r="AP193" s="35" t="s">
        <v>193</v>
      </c>
      <c r="AQ193" s="35" t="s">
        <v>193</v>
      </c>
      <c r="AR193" s="35" t="s">
        <v>193</v>
      </c>
      <c r="AS193" s="35">
        <v>0</v>
      </c>
      <c r="AT193" s="35">
        <v>0</v>
      </c>
      <c r="AU193" s="35">
        <v>0</v>
      </c>
      <c r="AV193" s="35">
        <v>0</v>
      </c>
      <c r="AW193" s="35">
        <v>0</v>
      </c>
      <c r="AX193" s="35">
        <v>0</v>
      </c>
      <c r="AY193" s="35">
        <v>0</v>
      </c>
      <c r="AZ193" s="35">
        <v>0</v>
      </c>
      <c r="BA193" s="35">
        <v>0</v>
      </c>
      <c r="BB193" s="35">
        <v>0</v>
      </c>
      <c r="BC193" s="35">
        <v>0</v>
      </c>
      <c r="BD193" s="35">
        <v>0</v>
      </c>
      <c r="BE193" s="35">
        <v>0</v>
      </c>
      <c r="BF193" s="35">
        <v>0</v>
      </c>
      <c r="BG193" s="35">
        <v>0</v>
      </c>
      <c r="BH193" s="35">
        <v>0</v>
      </c>
      <c r="BI193" s="35">
        <v>0</v>
      </c>
      <c r="BJ193" s="35">
        <v>0</v>
      </c>
      <c r="BK193" s="35">
        <v>0</v>
      </c>
      <c r="BL193" s="35">
        <v>0</v>
      </c>
      <c r="BM193" s="35">
        <v>0</v>
      </c>
      <c r="BN193" s="35">
        <v>0</v>
      </c>
      <c r="BO193" s="35">
        <v>0</v>
      </c>
      <c r="BP193" s="35">
        <v>0</v>
      </c>
      <c r="BQ193" s="35">
        <v>0</v>
      </c>
      <c r="BR193" s="35">
        <v>0</v>
      </c>
      <c r="BS193" s="35">
        <v>0</v>
      </c>
      <c r="BT193" s="35">
        <v>0</v>
      </c>
      <c r="BU193" s="35">
        <v>0</v>
      </c>
      <c r="BV193" s="35">
        <v>0</v>
      </c>
      <c r="BW193" s="35">
        <v>0</v>
      </c>
      <c r="BX193" s="35">
        <v>0</v>
      </c>
      <c r="BY193" s="35">
        <v>0</v>
      </c>
      <c r="BZ193" s="35">
        <v>0</v>
      </c>
      <c r="CA193" s="35">
        <v>0</v>
      </c>
      <c r="CB193" s="35">
        <v>0</v>
      </c>
      <c r="CC193" s="35">
        <v>0</v>
      </c>
      <c r="CD193" s="35">
        <v>0</v>
      </c>
      <c r="CE193" s="35">
        <v>0</v>
      </c>
      <c r="CF193" s="35">
        <v>0</v>
      </c>
      <c r="CG193" s="35">
        <v>0</v>
      </c>
      <c r="CH193" s="35">
        <v>0</v>
      </c>
      <c r="CI193" s="35">
        <v>0</v>
      </c>
      <c r="CJ193" s="35">
        <v>0</v>
      </c>
      <c r="CK193" s="35">
        <v>0</v>
      </c>
      <c r="CL193" s="35">
        <v>0</v>
      </c>
      <c r="CM193" s="35">
        <v>0</v>
      </c>
      <c r="CN193" s="35">
        <v>0</v>
      </c>
      <c r="CO193" s="35" t="s">
        <v>193</v>
      </c>
      <c r="CP193" s="35" t="s">
        <v>193</v>
      </c>
      <c r="CQ193" s="35" t="s">
        <v>193</v>
      </c>
      <c r="CR193" s="35" t="s">
        <v>193</v>
      </c>
      <c r="CS193" s="35" t="s">
        <v>193</v>
      </c>
      <c r="CT193" s="35" t="s">
        <v>193</v>
      </c>
      <c r="CU193" s="35">
        <v>0</v>
      </c>
      <c r="CV193" s="35">
        <v>0</v>
      </c>
      <c r="CW193" s="35">
        <v>0</v>
      </c>
      <c r="CX193" s="35">
        <v>0</v>
      </c>
      <c r="CY193" s="35">
        <v>0</v>
      </c>
      <c r="CZ193" s="35">
        <v>0</v>
      </c>
      <c r="DA193" s="35">
        <v>0</v>
      </c>
      <c r="DB193" s="35">
        <v>0</v>
      </c>
      <c r="DC193" s="35">
        <v>0</v>
      </c>
      <c r="DD193" s="35">
        <v>0</v>
      </c>
      <c r="DE193" s="35">
        <v>0</v>
      </c>
      <c r="DF193" s="35">
        <v>0</v>
      </c>
    </row>
    <row r="194" spans="1:110" ht="18.75">
      <c r="A194" s="25" t="s">
        <v>179</v>
      </c>
      <c r="B194" s="50" t="s">
        <v>291</v>
      </c>
      <c r="C194" s="42" t="s">
        <v>373</v>
      </c>
      <c r="D194" s="46" t="s">
        <v>374</v>
      </c>
      <c r="E194" s="35">
        <v>0</v>
      </c>
      <c r="F194" s="35">
        <v>0</v>
      </c>
      <c r="G194" s="35">
        <v>0</v>
      </c>
      <c r="H194" s="35">
        <v>0</v>
      </c>
      <c r="I194" s="35">
        <v>0</v>
      </c>
      <c r="J194" s="35">
        <v>0</v>
      </c>
      <c r="K194" s="35">
        <v>0</v>
      </c>
      <c r="L194" s="35">
        <v>0</v>
      </c>
      <c r="M194" s="35">
        <v>0</v>
      </c>
      <c r="N194" s="35">
        <v>0</v>
      </c>
      <c r="O194" s="35">
        <v>0</v>
      </c>
      <c r="P194" s="35">
        <v>0</v>
      </c>
      <c r="Q194" s="35">
        <v>0</v>
      </c>
      <c r="R194" s="35">
        <v>0</v>
      </c>
      <c r="S194" s="35">
        <v>0</v>
      </c>
      <c r="T194" s="35">
        <v>0</v>
      </c>
      <c r="U194" s="35">
        <v>0</v>
      </c>
      <c r="V194" s="35">
        <v>0</v>
      </c>
      <c r="W194" s="35">
        <v>0</v>
      </c>
      <c r="X194" s="35">
        <v>0</v>
      </c>
      <c r="Y194" s="35">
        <v>0</v>
      </c>
      <c r="Z194" s="35">
        <v>0</v>
      </c>
      <c r="AA194" s="35">
        <v>0</v>
      </c>
      <c r="AB194" s="35">
        <v>0</v>
      </c>
      <c r="AC194" s="35">
        <v>0</v>
      </c>
      <c r="AD194" s="35">
        <v>0</v>
      </c>
      <c r="AE194" s="35">
        <v>0</v>
      </c>
      <c r="AF194" s="35">
        <v>0</v>
      </c>
      <c r="AG194" s="35">
        <v>0</v>
      </c>
      <c r="AH194" s="35">
        <v>0</v>
      </c>
      <c r="AI194" s="35">
        <v>0</v>
      </c>
      <c r="AJ194" s="35">
        <v>0</v>
      </c>
      <c r="AK194" s="35" t="s">
        <v>193</v>
      </c>
      <c r="AL194" s="35" t="s">
        <v>193</v>
      </c>
      <c r="AM194" s="35" t="s">
        <v>193</v>
      </c>
      <c r="AN194" s="35" t="s">
        <v>193</v>
      </c>
      <c r="AO194" s="35" t="s">
        <v>193</v>
      </c>
      <c r="AP194" s="35" t="s">
        <v>193</v>
      </c>
      <c r="AQ194" s="35" t="s">
        <v>193</v>
      </c>
      <c r="AR194" s="35" t="s">
        <v>193</v>
      </c>
      <c r="AS194" s="35">
        <v>0</v>
      </c>
      <c r="AT194" s="35">
        <v>0</v>
      </c>
      <c r="AU194" s="35">
        <v>0</v>
      </c>
      <c r="AV194" s="35">
        <v>0</v>
      </c>
      <c r="AW194" s="35">
        <v>0</v>
      </c>
      <c r="AX194" s="35">
        <v>0</v>
      </c>
      <c r="AY194" s="35">
        <v>0</v>
      </c>
      <c r="AZ194" s="35">
        <v>0</v>
      </c>
      <c r="BA194" s="35">
        <v>0</v>
      </c>
      <c r="BB194" s="35">
        <v>0</v>
      </c>
      <c r="BC194" s="35">
        <v>0</v>
      </c>
      <c r="BD194" s="35">
        <v>0</v>
      </c>
      <c r="BE194" s="35">
        <v>0</v>
      </c>
      <c r="BF194" s="35">
        <v>0</v>
      </c>
      <c r="BG194" s="35">
        <v>0</v>
      </c>
      <c r="BH194" s="35">
        <v>0</v>
      </c>
      <c r="BI194" s="35">
        <v>0</v>
      </c>
      <c r="BJ194" s="35">
        <v>0</v>
      </c>
      <c r="BK194" s="35">
        <v>0</v>
      </c>
      <c r="BL194" s="35">
        <v>0</v>
      </c>
      <c r="BM194" s="35">
        <v>0</v>
      </c>
      <c r="BN194" s="35">
        <v>0</v>
      </c>
      <c r="BO194" s="35">
        <v>0</v>
      </c>
      <c r="BP194" s="35">
        <v>0</v>
      </c>
      <c r="BQ194" s="35">
        <v>0</v>
      </c>
      <c r="BR194" s="35">
        <v>0</v>
      </c>
      <c r="BS194" s="35">
        <v>0</v>
      </c>
      <c r="BT194" s="35">
        <v>0</v>
      </c>
      <c r="BU194" s="35">
        <v>0</v>
      </c>
      <c r="BV194" s="35">
        <v>0</v>
      </c>
      <c r="BW194" s="35">
        <v>0</v>
      </c>
      <c r="BX194" s="35">
        <v>0</v>
      </c>
      <c r="BY194" s="35">
        <v>0</v>
      </c>
      <c r="BZ194" s="35">
        <v>0</v>
      </c>
      <c r="CA194" s="35">
        <v>0</v>
      </c>
      <c r="CB194" s="35">
        <v>0</v>
      </c>
      <c r="CC194" s="35">
        <v>0</v>
      </c>
      <c r="CD194" s="35">
        <v>0</v>
      </c>
      <c r="CE194" s="35">
        <v>0</v>
      </c>
      <c r="CF194" s="35">
        <v>0</v>
      </c>
      <c r="CG194" s="35">
        <v>0</v>
      </c>
      <c r="CH194" s="35">
        <v>0</v>
      </c>
      <c r="CI194" s="35">
        <v>0</v>
      </c>
      <c r="CJ194" s="35">
        <v>0</v>
      </c>
      <c r="CK194" s="35">
        <v>0</v>
      </c>
      <c r="CL194" s="35">
        <v>0</v>
      </c>
      <c r="CM194" s="35">
        <v>0</v>
      </c>
      <c r="CN194" s="35">
        <v>0</v>
      </c>
      <c r="CO194" s="35" t="s">
        <v>193</v>
      </c>
      <c r="CP194" s="35" t="s">
        <v>193</v>
      </c>
      <c r="CQ194" s="35" t="s">
        <v>193</v>
      </c>
      <c r="CR194" s="35" t="s">
        <v>193</v>
      </c>
      <c r="CS194" s="35" t="s">
        <v>193</v>
      </c>
      <c r="CT194" s="35" t="s">
        <v>193</v>
      </c>
      <c r="CU194" s="35">
        <v>0</v>
      </c>
      <c r="CV194" s="35">
        <v>0</v>
      </c>
      <c r="CW194" s="35">
        <v>0</v>
      </c>
      <c r="CX194" s="35">
        <v>0</v>
      </c>
      <c r="CY194" s="35">
        <v>0</v>
      </c>
      <c r="CZ194" s="35">
        <v>0</v>
      </c>
      <c r="DA194" s="35">
        <v>0</v>
      </c>
      <c r="DB194" s="35">
        <v>0</v>
      </c>
      <c r="DC194" s="35">
        <v>0</v>
      </c>
      <c r="DD194" s="35">
        <v>0</v>
      </c>
      <c r="DE194" s="35">
        <v>0</v>
      </c>
      <c r="DF194" s="35">
        <v>0</v>
      </c>
    </row>
    <row r="195" spans="1:110" ht="18.75">
      <c r="A195" s="25" t="s">
        <v>179</v>
      </c>
      <c r="B195" s="50" t="s">
        <v>291</v>
      </c>
      <c r="C195" s="42" t="s">
        <v>375</v>
      </c>
      <c r="D195" s="46" t="s">
        <v>376</v>
      </c>
      <c r="E195" s="35">
        <v>0</v>
      </c>
      <c r="F195" s="35">
        <v>0</v>
      </c>
      <c r="G195" s="35">
        <v>0</v>
      </c>
      <c r="H195" s="35">
        <v>0</v>
      </c>
      <c r="I195" s="35">
        <v>0</v>
      </c>
      <c r="J195" s="35">
        <v>0</v>
      </c>
      <c r="K195" s="35">
        <v>0</v>
      </c>
      <c r="L195" s="35">
        <v>0</v>
      </c>
      <c r="M195" s="35">
        <v>0</v>
      </c>
      <c r="N195" s="35">
        <v>0</v>
      </c>
      <c r="O195" s="35">
        <v>0</v>
      </c>
      <c r="P195" s="35">
        <v>0</v>
      </c>
      <c r="Q195" s="35">
        <v>0</v>
      </c>
      <c r="R195" s="35">
        <v>0</v>
      </c>
      <c r="S195" s="35">
        <v>0</v>
      </c>
      <c r="T195" s="35">
        <v>0</v>
      </c>
      <c r="U195" s="35">
        <v>0</v>
      </c>
      <c r="V195" s="35">
        <v>0</v>
      </c>
      <c r="W195" s="35">
        <v>0</v>
      </c>
      <c r="X195" s="35">
        <v>0</v>
      </c>
      <c r="Y195" s="35">
        <v>0</v>
      </c>
      <c r="Z195" s="35">
        <v>0</v>
      </c>
      <c r="AA195" s="35">
        <v>0</v>
      </c>
      <c r="AB195" s="35">
        <v>0</v>
      </c>
      <c r="AC195" s="35">
        <v>0</v>
      </c>
      <c r="AD195" s="35">
        <v>0</v>
      </c>
      <c r="AE195" s="35">
        <v>0</v>
      </c>
      <c r="AF195" s="35">
        <v>0</v>
      </c>
      <c r="AG195" s="35">
        <v>0</v>
      </c>
      <c r="AH195" s="35">
        <v>0</v>
      </c>
      <c r="AI195" s="35">
        <v>0</v>
      </c>
      <c r="AJ195" s="35">
        <v>0</v>
      </c>
      <c r="AK195" s="35" t="s">
        <v>193</v>
      </c>
      <c r="AL195" s="35" t="s">
        <v>193</v>
      </c>
      <c r="AM195" s="35" t="s">
        <v>193</v>
      </c>
      <c r="AN195" s="35" t="s">
        <v>193</v>
      </c>
      <c r="AO195" s="35" t="s">
        <v>193</v>
      </c>
      <c r="AP195" s="35" t="s">
        <v>193</v>
      </c>
      <c r="AQ195" s="35" t="s">
        <v>193</v>
      </c>
      <c r="AR195" s="35" t="s">
        <v>193</v>
      </c>
      <c r="AS195" s="35">
        <v>0</v>
      </c>
      <c r="AT195" s="35">
        <v>0</v>
      </c>
      <c r="AU195" s="35">
        <v>0</v>
      </c>
      <c r="AV195" s="35">
        <v>0</v>
      </c>
      <c r="AW195" s="35">
        <v>0</v>
      </c>
      <c r="AX195" s="35">
        <v>0</v>
      </c>
      <c r="AY195" s="35">
        <v>0</v>
      </c>
      <c r="AZ195" s="35">
        <v>0</v>
      </c>
      <c r="BA195" s="35">
        <v>0</v>
      </c>
      <c r="BB195" s="35">
        <v>0</v>
      </c>
      <c r="BC195" s="35">
        <v>0</v>
      </c>
      <c r="BD195" s="35">
        <v>0</v>
      </c>
      <c r="BE195" s="35">
        <v>0</v>
      </c>
      <c r="BF195" s="35">
        <v>0</v>
      </c>
      <c r="BG195" s="35">
        <v>0</v>
      </c>
      <c r="BH195" s="35">
        <v>0</v>
      </c>
      <c r="BI195" s="35">
        <v>0</v>
      </c>
      <c r="BJ195" s="35">
        <v>0</v>
      </c>
      <c r="BK195" s="35">
        <v>0</v>
      </c>
      <c r="BL195" s="35">
        <v>0</v>
      </c>
      <c r="BM195" s="35">
        <v>0</v>
      </c>
      <c r="BN195" s="35">
        <v>0</v>
      </c>
      <c r="BO195" s="35">
        <v>0</v>
      </c>
      <c r="BP195" s="35">
        <v>0</v>
      </c>
      <c r="BQ195" s="35">
        <v>0</v>
      </c>
      <c r="BR195" s="35">
        <v>0</v>
      </c>
      <c r="BS195" s="35">
        <v>0</v>
      </c>
      <c r="BT195" s="35">
        <v>0</v>
      </c>
      <c r="BU195" s="35">
        <v>0</v>
      </c>
      <c r="BV195" s="35">
        <v>0</v>
      </c>
      <c r="BW195" s="35">
        <v>0</v>
      </c>
      <c r="BX195" s="35">
        <v>0</v>
      </c>
      <c r="BY195" s="35">
        <v>0</v>
      </c>
      <c r="BZ195" s="35">
        <v>0</v>
      </c>
      <c r="CA195" s="35">
        <v>0</v>
      </c>
      <c r="CB195" s="35">
        <v>0</v>
      </c>
      <c r="CC195" s="35">
        <v>0</v>
      </c>
      <c r="CD195" s="35">
        <v>0</v>
      </c>
      <c r="CE195" s="35">
        <v>0</v>
      </c>
      <c r="CF195" s="35">
        <v>0</v>
      </c>
      <c r="CG195" s="35">
        <v>0</v>
      </c>
      <c r="CH195" s="35">
        <v>0</v>
      </c>
      <c r="CI195" s="35">
        <v>0</v>
      </c>
      <c r="CJ195" s="35">
        <v>0</v>
      </c>
      <c r="CK195" s="35">
        <v>0</v>
      </c>
      <c r="CL195" s="35">
        <v>0</v>
      </c>
      <c r="CM195" s="35">
        <v>0</v>
      </c>
      <c r="CN195" s="35">
        <v>0</v>
      </c>
      <c r="CO195" s="35" t="s">
        <v>193</v>
      </c>
      <c r="CP195" s="35" t="s">
        <v>193</v>
      </c>
      <c r="CQ195" s="35" t="s">
        <v>193</v>
      </c>
      <c r="CR195" s="35" t="s">
        <v>193</v>
      </c>
      <c r="CS195" s="35" t="s">
        <v>193</v>
      </c>
      <c r="CT195" s="35" t="s">
        <v>193</v>
      </c>
      <c r="CU195" s="35">
        <v>0</v>
      </c>
      <c r="CV195" s="35">
        <v>0</v>
      </c>
      <c r="CW195" s="35">
        <v>0</v>
      </c>
      <c r="CX195" s="35">
        <v>0</v>
      </c>
      <c r="CY195" s="35">
        <v>0</v>
      </c>
      <c r="CZ195" s="35">
        <v>0</v>
      </c>
      <c r="DA195" s="35">
        <v>0</v>
      </c>
      <c r="DB195" s="35">
        <v>0</v>
      </c>
      <c r="DC195" s="35">
        <v>0</v>
      </c>
      <c r="DD195" s="35">
        <v>0</v>
      </c>
      <c r="DE195" s="35">
        <v>0</v>
      </c>
      <c r="DF195" s="35">
        <v>0</v>
      </c>
    </row>
    <row r="196" spans="1:110" ht="56.25">
      <c r="A196" s="21"/>
      <c r="B196" s="25" t="s">
        <v>377</v>
      </c>
      <c r="C196" s="26" t="s">
        <v>378</v>
      </c>
      <c r="D196" s="53" t="s">
        <v>174</v>
      </c>
      <c r="E196" s="53">
        <v>0</v>
      </c>
      <c r="F196" s="53">
        <v>0</v>
      </c>
      <c r="G196" s="53">
        <v>0</v>
      </c>
      <c r="H196" s="53">
        <v>0</v>
      </c>
      <c r="I196" s="53">
        <v>0</v>
      </c>
      <c r="J196" s="53">
        <v>0</v>
      </c>
      <c r="K196" s="53">
        <v>0</v>
      </c>
      <c r="L196" s="53">
        <v>0</v>
      </c>
      <c r="M196" s="53">
        <v>0</v>
      </c>
      <c r="N196" s="53">
        <v>0</v>
      </c>
      <c r="O196" s="53">
        <v>0</v>
      </c>
      <c r="P196" s="53">
        <v>0</v>
      </c>
      <c r="Q196" s="53">
        <v>0</v>
      </c>
      <c r="R196" s="53">
        <v>0</v>
      </c>
      <c r="S196" s="53">
        <v>0</v>
      </c>
      <c r="T196" s="53">
        <v>0</v>
      </c>
      <c r="U196" s="53">
        <v>0</v>
      </c>
      <c r="V196" s="53">
        <v>0</v>
      </c>
      <c r="W196" s="53">
        <v>0</v>
      </c>
      <c r="X196" s="53">
        <v>0</v>
      </c>
      <c r="Y196" s="53">
        <v>0</v>
      </c>
      <c r="Z196" s="53">
        <v>0</v>
      </c>
      <c r="AA196" s="53">
        <v>0</v>
      </c>
      <c r="AB196" s="53">
        <v>0</v>
      </c>
      <c r="AC196" s="53">
        <v>0</v>
      </c>
      <c r="AD196" s="53">
        <v>0</v>
      </c>
      <c r="AE196" s="53">
        <v>0</v>
      </c>
      <c r="AF196" s="53">
        <v>0</v>
      </c>
      <c r="AG196" s="53">
        <v>0</v>
      </c>
      <c r="AH196" s="53">
        <v>0</v>
      </c>
      <c r="AI196" s="53">
        <v>0</v>
      </c>
      <c r="AJ196" s="53">
        <v>0</v>
      </c>
      <c r="AK196" s="53">
        <v>0</v>
      </c>
      <c r="AL196" s="53">
        <v>0</v>
      </c>
      <c r="AM196" s="53">
        <v>0</v>
      </c>
      <c r="AN196" s="53">
        <v>0</v>
      </c>
      <c r="AO196" s="53">
        <v>0</v>
      </c>
      <c r="AP196" s="53">
        <v>0</v>
      </c>
      <c r="AQ196" s="53">
        <v>0</v>
      </c>
      <c r="AR196" s="53">
        <v>0</v>
      </c>
      <c r="AS196" s="53">
        <v>0</v>
      </c>
      <c r="AT196" s="53">
        <v>0</v>
      </c>
      <c r="AU196" s="53">
        <v>0</v>
      </c>
      <c r="AV196" s="53">
        <v>0</v>
      </c>
      <c r="AW196" s="53">
        <v>0</v>
      </c>
      <c r="AX196" s="53">
        <v>0</v>
      </c>
      <c r="AY196" s="53">
        <v>0</v>
      </c>
      <c r="AZ196" s="53">
        <v>0</v>
      </c>
      <c r="BA196" s="53">
        <v>0</v>
      </c>
      <c r="BB196" s="53">
        <v>0</v>
      </c>
      <c r="BC196" s="53">
        <v>0</v>
      </c>
      <c r="BD196" s="53">
        <v>0</v>
      </c>
      <c r="BE196" s="53">
        <v>0</v>
      </c>
      <c r="BF196" s="53">
        <v>0</v>
      </c>
      <c r="BG196" s="53">
        <v>0</v>
      </c>
      <c r="BH196" s="53">
        <v>0</v>
      </c>
      <c r="BI196" s="53">
        <v>0</v>
      </c>
      <c r="BJ196" s="53">
        <v>0</v>
      </c>
      <c r="BK196" s="53">
        <v>0</v>
      </c>
      <c r="BL196" s="53">
        <v>0</v>
      </c>
      <c r="BM196" s="53">
        <v>0</v>
      </c>
      <c r="BN196" s="53">
        <v>0</v>
      </c>
      <c r="BO196" s="53">
        <v>0</v>
      </c>
      <c r="BP196" s="53">
        <v>0</v>
      </c>
      <c r="BQ196" s="53">
        <v>0</v>
      </c>
      <c r="BR196" s="53">
        <v>0</v>
      </c>
      <c r="BS196" s="53">
        <v>0</v>
      </c>
      <c r="BT196" s="53">
        <v>0</v>
      </c>
      <c r="BU196" s="53">
        <v>0</v>
      </c>
      <c r="BV196" s="53">
        <v>0</v>
      </c>
      <c r="BW196" s="53">
        <v>0</v>
      </c>
      <c r="BX196" s="53">
        <v>0</v>
      </c>
      <c r="BY196" s="53">
        <v>0</v>
      </c>
      <c r="BZ196" s="53">
        <v>0</v>
      </c>
      <c r="CA196" s="53">
        <v>0</v>
      </c>
      <c r="CB196" s="53">
        <v>0</v>
      </c>
      <c r="CC196" s="53">
        <v>0</v>
      </c>
      <c r="CD196" s="53">
        <v>0</v>
      </c>
      <c r="CE196" s="53">
        <v>0</v>
      </c>
      <c r="CF196" s="53">
        <v>0</v>
      </c>
      <c r="CG196" s="53"/>
      <c r="CH196" s="53">
        <v>0</v>
      </c>
      <c r="CI196" s="53" t="s">
        <v>193</v>
      </c>
      <c r="CJ196" s="53" t="s">
        <v>193</v>
      </c>
      <c r="CK196" s="53">
        <v>0</v>
      </c>
      <c r="CL196" s="53">
        <v>0</v>
      </c>
      <c r="CM196" s="53">
        <v>0</v>
      </c>
      <c r="CN196" s="53">
        <v>0</v>
      </c>
      <c r="CO196" s="53" t="s">
        <v>193</v>
      </c>
      <c r="CP196" s="53" t="s">
        <v>193</v>
      </c>
      <c r="CQ196" s="53" t="s">
        <v>193</v>
      </c>
      <c r="CR196" s="53" t="s">
        <v>193</v>
      </c>
      <c r="CS196" s="53" t="s">
        <v>193</v>
      </c>
      <c r="CT196" s="53" t="s">
        <v>193</v>
      </c>
      <c r="CU196" s="53">
        <v>0</v>
      </c>
      <c r="CV196" s="53">
        <v>0</v>
      </c>
      <c r="CW196" s="53">
        <v>0</v>
      </c>
      <c r="CX196" s="53">
        <v>0</v>
      </c>
      <c r="CY196" s="53">
        <v>0</v>
      </c>
      <c r="CZ196" s="53">
        <v>0</v>
      </c>
      <c r="DA196" s="53">
        <v>0</v>
      </c>
      <c r="DB196" s="53">
        <v>0</v>
      </c>
      <c r="DC196" s="53">
        <v>0</v>
      </c>
      <c r="DD196" s="53">
        <v>0</v>
      </c>
      <c r="DE196" s="53">
        <v>0</v>
      </c>
      <c r="DF196" s="53">
        <v>0</v>
      </c>
    </row>
    <row r="197" spans="1:110" ht="18.75" hidden="1">
      <c r="A197" s="28" t="s">
        <v>181</v>
      </c>
      <c r="B197" s="33" t="s">
        <v>377</v>
      </c>
      <c r="C197" s="42" t="s">
        <v>200</v>
      </c>
      <c r="D197" s="54"/>
      <c r="E197" s="54" t="s">
        <v>193</v>
      </c>
      <c r="F197" s="54" t="s">
        <v>193</v>
      </c>
      <c r="G197" s="54"/>
      <c r="H197" s="54"/>
      <c r="I197" s="54"/>
      <c r="J197" s="54"/>
      <c r="K197" s="54"/>
      <c r="L197" s="54"/>
      <c r="M197" s="54" t="s">
        <v>193</v>
      </c>
      <c r="N197" s="54" t="s">
        <v>193</v>
      </c>
      <c r="O197" s="54"/>
      <c r="P197" s="54"/>
      <c r="Q197" s="54"/>
      <c r="R197" s="54"/>
      <c r="S197" s="54"/>
      <c r="T197" s="54"/>
      <c r="U197" s="54" t="s">
        <v>193</v>
      </c>
      <c r="V197" s="54" t="s">
        <v>193</v>
      </c>
      <c r="W197" s="54"/>
      <c r="X197" s="54"/>
      <c r="Y197" s="54"/>
      <c r="Z197" s="54"/>
      <c r="AA197" s="54"/>
      <c r="AB197" s="54"/>
      <c r="AC197" s="54" t="s">
        <v>193</v>
      </c>
      <c r="AD197" s="54" t="s">
        <v>193</v>
      </c>
      <c r="AE197" s="54"/>
      <c r="AF197" s="54"/>
      <c r="AG197" s="54"/>
      <c r="AH197" s="54"/>
      <c r="AI197" s="54"/>
      <c r="AJ197" s="54"/>
      <c r="AK197" s="54" t="s">
        <v>193</v>
      </c>
      <c r="AL197" s="54" t="s">
        <v>193</v>
      </c>
      <c r="AM197" s="54" t="s">
        <v>193</v>
      </c>
      <c r="AN197" s="54" t="s">
        <v>193</v>
      </c>
      <c r="AO197" s="54" t="s">
        <v>193</v>
      </c>
      <c r="AP197" s="54" t="s">
        <v>193</v>
      </c>
      <c r="AQ197" s="54" t="s">
        <v>193</v>
      </c>
      <c r="AR197" s="54" t="s">
        <v>193</v>
      </c>
      <c r="AS197" s="54" t="s">
        <v>193</v>
      </c>
      <c r="AT197" s="54" t="s">
        <v>193</v>
      </c>
      <c r="AU197" s="54"/>
      <c r="AV197" s="54"/>
      <c r="AW197" s="54"/>
      <c r="AX197" s="54"/>
      <c r="AY197" s="54"/>
      <c r="AZ197" s="54"/>
      <c r="BA197" s="54"/>
      <c r="BB197" s="54"/>
      <c r="BC197" s="54" t="s">
        <v>193</v>
      </c>
      <c r="BD197" s="54" t="s">
        <v>193</v>
      </c>
      <c r="BE197" s="54"/>
      <c r="BF197" s="54"/>
      <c r="BG197" s="54"/>
      <c r="BH197" s="54"/>
      <c r="BI197" s="54"/>
      <c r="BJ197" s="54"/>
      <c r="BK197" s="54"/>
      <c r="BL197" s="54"/>
      <c r="BM197" s="54"/>
      <c r="BN197" s="54"/>
      <c r="BO197" s="54" t="s">
        <v>193</v>
      </c>
      <c r="BP197" s="54" t="s">
        <v>193</v>
      </c>
      <c r="BQ197" s="54"/>
      <c r="BR197" s="54"/>
      <c r="BS197" s="54"/>
      <c r="BT197" s="54"/>
      <c r="BU197" s="54"/>
      <c r="BV197" s="54"/>
      <c r="BW197" s="54"/>
      <c r="BX197" s="54"/>
      <c r="BY197" s="54"/>
      <c r="BZ197" s="54"/>
      <c r="CA197" s="54" t="s">
        <v>193</v>
      </c>
      <c r="CB197" s="54" t="s">
        <v>193</v>
      </c>
      <c r="CC197" s="54"/>
      <c r="CD197" s="54"/>
      <c r="CE197" s="54"/>
      <c r="CF197" s="54"/>
      <c r="CG197" s="54"/>
      <c r="CH197" s="54"/>
      <c r="CI197" s="54" t="s">
        <v>193</v>
      </c>
      <c r="CJ197" s="54" t="s">
        <v>193</v>
      </c>
      <c r="CK197" s="54" t="s">
        <v>193</v>
      </c>
      <c r="CL197" s="54" t="s">
        <v>193</v>
      </c>
      <c r="CM197" s="54" t="s">
        <v>193</v>
      </c>
      <c r="CN197" s="54" t="s">
        <v>193</v>
      </c>
      <c r="CO197" s="54" t="s">
        <v>193</v>
      </c>
      <c r="CP197" s="54" t="s">
        <v>193</v>
      </c>
      <c r="CQ197" s="54" t="s">
        <v>193</v>
      </c>
      <c r="CR197" s="54" t="s">
        <v>193</v>
      </c>
      <c r="CS197" s="54" t="s">
        <v>193</v>
      </c>
      <c r="CT197" s="54" t="s">
        <v>193</v>
      </c>
      <c r="CU197" s="54" t="s">
        <v>193</v>
      </c>
      <c r="CV197" s="54" t="s">
        <v>193</v>
      </c>
      <c r="CW197" s="54" t="s">
        <v>193</v>
      </c>
      <c r="CX197" s="54" t="s">
        <v>193</v>
      </c>
      <c r="CY197" s="54" t="s">
        <v>193</v>
      </c>
      <c r="CZ197" s="54" t="s">
        <v>193</v>
      </c>
      <c r="DA197" s="54" t="s">
        <v>193</v>
      </c>
      <c r="DB197" s="54" t="s">
        <v>193</v>
      </c>
      <c r="DC197" s="54" t="s">
        <v>193</v>
      </c>
      <c r="DD197" s="54" t="s">
        <v>193</v>
      </c>
      <c r="DE197" s="54" t="s">
        <v>193</v>
      </c>
      <c r="DF197" s="54" t="s">
        <v>193</v>
      </c>
    </row>
    <row r="198" spans="1:110" ht="18.75" hidden="1">
      <c r="A198" s="28" t="s">
        <v>181</v>
      </c>
      <c r="B198" s="33" t="s">
        <v>377</v>
      </c>
      <c r="C198" s="42" t="s">
        <v>200</v>
      </c>
      <c r="D198" s="54"/>
      <c r="E198" s="54" t="s">
        <v>193</v>
      </c>
      <c r="F198" s="54" t="s">
        <v>193</v>
      </c>
      <c r="G198" s="54"/>
      <c r="H198" s="54"/>
      <c r="I198" s="54"/>
      <c r="J198" s="54"/>
      <c r="K198" s="54"/>
      <c r="L198" s="54"/>
      <c r="M198" s="54" t="s">
        <v>193</v>
      </c>
      <c r="N198" s="54" t="s">
        <v>193</v>
      </c>
      <c r="O198" s="54"/>
      <c r="P198" s="54"/>
      <c r="Q198" s="54"/>
      <c r="R198" s="54"/>
      <c r="S198" s="54"/>
      <c r="T198" s="54"/>
      <c r="U198" s="54" t="s">
        <v>193</v>
      </c>
      <c r="V198" s="54" t="s">
        <v>193</v>
      </c>
      <c r="W198" s="54"/>
      <c r="X198" s="54"/>
      <c r="Y198" s="54"/>
      <c r="Z198" s="54"/>
      <c r="AA198" s="54"/>
      <c r="AB198" s="54"/>
      <c r="AC198" s="54" t="s">
        <v>193</v>
      </c>
      <c r="AD198" s="54" t="s">
        <v>193</v>
      </c>
      <c r="AE198" s="54"/>
      <c r="AF198" s="54"/>
      <c r="AG198" s="54"/>
      <c r="AH198" s="54"/>
      <c r="AI198" s="54"/>
      <c r="AJ198" s="54"/>
      <c r="AK198" s="54" t="s">
        <v>193</v>
      </c>
      <c r="AL198" s="54" t="s">
        <v>193</v>
      </c>
      <c r="AM198" s="54" t="s">
        <v>193</v>
      </c>
      <c r="AN198" s="54" t="s">
        <v>193</v>
      </c>
      <c r="AO198" s="54" t="s">
        <v>193</v>
      </c>
      <c r="AP198" s="54" t="s">
        <v>193</v>
      </c>
      <c r="AQ198" s="54" t="s">
        <v>193</v>
      </c>
      <c r="AR198" s="54" t="s">
        <v>193</v>
      </c>
      <c r="AS198" s="54" t="s">
        <v>193</v>
      </c>
      <c r="AT198" s="54" t="s">
        <v>193</v>
      </c>
      <c r="AU198" s="54"/>
      <c r="AV198" s="54"/>
      <c r="AW198" s="54"/>
      <c r="AX198" s="54"/>
      <c r="AY198" s="54"/>
      <c r="AZ198" s="54"/>
      <c r="BA198" s="54"/>
      <c r="BB198" s="54"/>
      <c r="BC198" s="54" t="s">
        <v>193</v>
      </c>
      <c r="BD198" s="54" t="s">
        <v>193</v>
      </c>
      <c r="BE198" s="54"/>
      <c r="BF198" s="54"/>
      <c r="BG198" s="54"/>
      <c r="BH198" s="54"/>
      <c r="BI198" s="54"/>
      <c r="BJ198" s="54"/>
      <c r="BK198" s="54"/>
      <c r="BL198" s="54"/>
      <c r="BM198" s="54"/>
      <c r="BN198" s="54"/>
      <c r="BO198" s="54" t="s">
        <v>193</v>
      </c>
      <c r="BP198" s="54" t="s">
        <v>193</v>
      </c>
      <c r="BQ198" s="54"/>
      <c r="BR198" s="54"/>
      <c r="BS198" s="54"/>
      <c r="BT198" s="54"/>
      <c r="BU198" s="54"/>
      <c r="BV198" s="54"/>
      <c r="BW198" s="54"/>
      <c r="BX198" s="54"/>
      <c r="BY198" s="54"/>
      <c r="BZ198" s="54"/>
      <c r="CA198" s="54" t="s">
        <v>193</v>
      </c>
      <c r="CB198" s="54" t="s">
        <v>193</v>
      </c>
      <c r="CC198" s="54"/>
      <c r="CD198" s="54"/>
      <c r="CE198" s="54"/>
      <c r="CF198" s="54"/>
      <c r="CG198" s="54"/>
      <c r="CH198" s="54"/>
      <c r="CI198" s="54" t="s">
        <v>193</v>
      </c>
      <c r="CJ198" s="54" t="s">
        <v>193</v>
      </c>
      <c r="CK198" s="54" t="s">
        <v>193</v>
      </c>
      <c r="CL198" s="54" t="s">
        <v>193</v>
      </c>
      <c r="CM198" s="54" t="s">
        <v>193</v>
      </c>
      <c r="CN198" s="54" t="s">
        <v>193</v>
      </c>
      <c r="CO198" s="54" t="s">
        <v>193</v>
      </c>
      <c r="CP198" s="54" t="s">
        <v>193</v>
      </c>
      <c r="CQ198" s="54" t="s">
        <v>193</v>
      </c>
      <c r="CR198" s="54" t="s">
        <v>193</v>
      </c>
      <c r="CS198" s="54" t="s">
        <v>193</v>
      </c>
      <c r="CT198" s="54" t="s">
        <v>193</v>
      </c>
      <c r="CU198" s="54" t="s">
        <v>193</v>
      </c>
      <c r="CV198" s="54" t="s">
        <v>193</v>
      </c>
      <c r="CW198" s="54" t="s">
        <v>193</v>
      </c>
      <c r="CX198" s="54" t="s">
        <v>193</v>
      </c>
      <c r="CY198" s="54" t="s">
        <v>193</v>
      </c>
      <c r="CZ198" s="54" t="s">
        <v>193</v>
      </c>
      <c r="DA198" s="54" t="s">
        <v>193</v>
      </c>
      <c r="DB198" s="54" t="s">
        <v>193</v>
      </c>
      <c r="DC198" s="54" t="s">
        <v>193</v>
      </c>
      <c r="DD198" s="54" t="s">
        <v>193</v>
      </c>
      <c r="DE198" s="54" t="s">
        <v>193</v>
      </c>
      <c r="DF198" s="54" t="s">
        <v>193</v>
      </c>
    </row>
    <row r="199" spans="1:110" ht="18.75" hidden="1">
      <c r="A199" s="28" t="s">
        <v>181</v>
      </c>
      <c r="B199" s="33" t="s">
        <v>201</v>
      </c>
      <c r="C199" s="49" t="s">
        <v>201</v>
      </c>
      <c r="D199" s="54"/>
      <c r="E199" s="54" t="s">
        <v>193</v>
      </c>
      <c r="F199" s="54" t="s">
        <v>193</v>
      </c>
      <c r="G199" s="54"/>
      <c r="H199" s="54"/>
      <c r="I199" s="54"/>
      <c r="J199" s="54"/>
      <c r="K199" s="54"/>
      <c r="L199" s="54"/>
      <c r="M199" s="54" t="s">
        <v>193</v>
      </c>
      <c r="N199" s="54" t="s">
        <v>193</v>
      </c>
      <c r="O199" s="54"/>
      <c r="P199" s="54"/>
      <c r="Q199" s="54"/>
      <c r="R199" s="54"/>
      <c r="S199" s="54"/>
      <c r="T199" s="54"/>
      <c r="U199" s="54" t="s">
        <v>193</v>
      </c>
      <c r="V199" s="54" t="s">
        <v>193</v>
      </c>
      <c r="W199" s="54"/>
      <c r="X199" s="54"/>
      <c r="Y199" s="54"/>
      <c r="Z199" s="54"/>
      <c r="AA199" s="54"/>
      <c r="AB199" s="54"/>
      <c r="AC199" s="54" t="s">
        <v>193</v>
      </c>
      <c r="AD199" s="54" t="s">
        <v>193</v>
      </c>
      <c r="AE199" s="54"/>
      <c r="AF199" s="54"/>
      <c r="AG199" s="54"/>
      <c r="AH199" s="54"/>
      <c r="AI199" s="54"/>
      <c r="AJ199" s="54"/>
      <c r="AK199" s="54" t="s">
        <v>193</v>
      </c>
      <c r="AL199" s="54" t="s">
        <v>193</v>
      </c>
      <c r="AM199" s="54" t="s">
        <v>193</v>
      </c>
      <c r="AN199" s="54" t="s">
        <v>193</v>
      </c>
      <c r="AO199" s="54" t="s">
        <v>193</v>
      </c>
      <c r="AP199" s="54" t="s">
        <v>193</v>
      </c>
      <c r="AQ199" s="54" t="s">
        <v>193</v>
      </c>
      <c r="AR199" s="54" t="s">
        <v>193</v>
      </c>
      <c r="AS199" s="54" t="s">
        <v>193</v>
      </c>
      <c r="AT199" s="54" t="s">
        <v>193</v>
      </c>
      <c r="AU199" s="54"/>
      <c r="AV199" s="54"/>
      <c r="AW199" s="54"/>
      <c r="AX199" s="54"/>
      <c r="AY199" s="54"/>
      <c r="AZ199" s="54"/>
      <c r="BA199" s="54"/>
      <c r="BB199" s="54"/>
      <c r="BC199" s="54" t="s">
        <v>193</v>
      </c>
      <c r="BD199" s="54" t="s">
        <v>193</v>
      </c>
      <c r="BE199" s="54"/>
      <c r="BF199" s="54"/>
      <c r="BG199" s="54"/>
      <c r="BH199" s="54"/>
      <c r="BI199" s="54"/>
      <c r="BJ199" s="54"/>
      <c r="BK199" s="54"/>
      <c r="BL199" s="54"/>
      <c r="BM199" s="54"/>
      <c r="BN199" s="54"/>
      <c r="BO199" s="54" t="s">
        <v>193</v>
      </c>
      <c r="BP199" s="54" t="s">
        <v>193</v>
      </c>
      <c r="BQ199" s="54"/>
      <c r="BR199" s="54"/>
      <c r="BS199" s="54"/>
      <c r="BT199" s="54"/>
      <c r="BU199" s="54"/>
      <c r="BV199" s="54"/>
      <c r="BW199" s="54"/>
      <c r="BX199" s="54"/>
      <c r="BY199" s="54"/>
      <c r="BZ199" s="54"/>
      <c r="CA199" s="54" t="s">
        <v>193</v>
      </c>
      <c r="CB199" s="54" t="s">
        <v>193</v>
      </c>
      <c r="CC199" s="54"/>
      <c r="CD199" s="54"/>
      <c r="CE199" s="54"/>
      <c r="CF199" s="54"/>
      <c r="CG199" s="54"/>
      <c r="CH199" s="54"/>
      <c r="CI199" s="54" t="s">
        <v>193</v>
      </c>
      <c r="CJ199" s="54" t="s">
        <v>193</v>
      </c>
      <c r="CK199" s="54" t="s">
        <v>193</v>
      </c>
      <c r="CL199" s="54" t="s">
        <v>193</v>
      </c>
      <c r="CM199" s="54" t="s">
        <v>193</v>
      </c>
      <c r="CN199" s="54" t="s">
        <v>193</v>
      </c>
      <c r="CO199" s="54" t="s">
        <v>193</v>
      </c>
      <c r="CP199" s="54" t="s">
        <v>193</v>
      </c>
      <c r="CQ199" s="54" t="s">
        <v>193</v>
      </c>
      <c r="CR199" s="54" t="s">
        <v>193</v>
      </c>
      <c r="CS199" s="54" t="s">
        <v>193</v>
      </c>
      <c r="CT199" s="54" t="s">
        <v>193</v>
      </c>
      <c r="CU199" s="54" t="s">
        <v>193</v>
      </c>
      <c r="CV199" s="54" t="s">
        <v>193</v>
      </c>
      <c r="CW199" s="54" t="s">
        <v>193</v>
      </c>
      <c r="CX199" s="54" t="s">
        <v>193</v>
      </c>
      <c r="CY199" s="54" t="s">
        <v>193</v>
      </c>
      <c r="CZ199" s="54" t="s">
        <v>193</v>
      </c>
      <c r="DA199" s="54" t="s">
        <v>193</v>
      </c>
      <c r="DB199" s="54" t="s">
        <v>193</v>
      </c>
      <c r="DC199" s="54" t="s">
        <v>193</v>
      </c>
      <c r="DD199" s="54" t="s">
        <v>193</v>
      </c>
      <c r="DE199" s="54" t="s">
        <v>193</v>
      </c>
      <c r="DF199" s="54" t="s">
        <v>193</v>
      </c>
    </row>
    <row r="200" spans="1:110" ht="56.25">
      <c r="A200" s="21"/>
      <c r="B200" s="25" t="s">
        <v>379</v>
      </c>
      <c r="C200" s="31" t="s">
        <v>380</v>
      </c>
      <c r="D200" s="53" t="s">
        <v>174</v>
      </c>
      <c r="E200" s="53">
        <v>0</v>
      </c>
      <c r="F200" s="53">
        <v>0</v>
      </c>
      <c r="G200" s="53">
        <v>0</v>
      </c>
      <c r="H200" s="53">
        <v>0</v>
      </c>
      <c r="I200" s="53">
        <v>0</v>
      </c>
      <c r="J200" s="53">
        <v>0</v>
      </c>
      <c r="K200" s="53">
        <v>0</v>
      </c>
      <c r="L200" s="53">
        <v>0</v>
      </c>
      <c r="M200" s="53">
        <v>0</v>
      </c>
      <c r="N200" s="53">
        <v>0</v>
      </c>
      <c r="O200" s="53">
        <v>0</v>
      </c>
      <c r="P200" s="53">
        <v>0</v>
      </c>
      <c r="Q200" s="53">
        <v>0</v>
      </c>
      <c r="R200" s="53">
        <v>0</v>
      </c>
      <c r="S200" s="53">
        <v>0</v>
      </c>
      <c r="T200" s="53">
        <v>0</v>
      </c>
      <c r="U200" s="53">
        <v>0</v>
      </c>
      <c r="V200" s="53">
        <v>0</v>
      </c>
      <c r="W200" s="53">
        <v>0</v>
      </c>
      <c r="X200" s="53">
        <v>0</v>
      </c>
      <c r="Y200" s="53">
        <v>0</v>
      </c>
      <c r="Z200" s="53">
        <v>0</v>
      </c>
      <c r="AA200" s="53">
        <v>0</v>
      </c>
      <c r="AB200" s="53">
        <v>0</v>
      </c>
      <c r="AC200" s="53">
        <v>0</v>
      </c>
      <c r="AD200" s="53">
        <v>0</v>
      </c>
      <c r="AE200" s="53">
        <v>0</v>
      </c>
      <c r="AF200" s="53">
        <v>0</v>
      </c>
      <c r="AG200" s="53">
        <v>0</v>
      </c>
      <c r="AH200" s="53">
        <v>0</v>
      </c>
      <c r="AI200" s="53">
        <v>0</v>
      </c>
      <c r="AJ200" s="53">
        <v>0</v>
      </c>
      <c r="AK200" s="53">
        <v>0</v>
      </c>
      <c r="AL200" s="53">
        <v>0</v>
      </c>
      <c r="AM200" s="53">
        <v>0</v>
      </c>
      <c r="AN200" s="53">
        <v>0</v>
      </c>
      <c r="AO200" s="53">
        <v>0</v>
      </c>
      <c r="AP200" s="53">
        <v>0</v>
      </c>
      <c r="AQ200" s="53">
        <v>0</v>
      </c>
      <c r="AR200" s="53">
        <v>0</v>
      </c>
      <c r="AS200" s="53">
        <v>0</v>
      </c>
      <c r="AT200" s="53">
        <v>0</v>
      </c>
      <c r="AU200" s="53">
        <v>0</v>
      </c>
      <c r="AV200" s="53">
        <v>0</v>
      </c>
      <c r="AW200" s="53">
        <v>0</v>
      </c>
      <c r="AX200" s="53">
        <v>0</v>
      </c>
      <c r="AY200" s="53">
        <v>0</v>
      </c>
      <c r="AZ200" s="53">
        <v>0</v>
      </c>
      <c r="BA200" s="53">
        <v>0</v>
      </c>
      <c r="BB200" s="53">
        <v>0</v>
      </c>
      <c r="BC200" s="53">
        <v>0</v>
      </c>
      <c r="BD200" s="53">
        <v>0</v>
      </c>
      <c r="BE200" s="53">
        <v>0</v>
      </c>
      <c r="BF200" s="53">
        <v>0</v>
      </c>
      <c r="BG200" s="53">
        <v>0</v>
      </c>
      <c r="BH200" s="53">
        <v>0</v>
      </c>
      <c r="BI200" s="53">
        <v>0</v>
      </c>
      <c r="BJ200" s="53">
        <v>0</v>
      </c>
      <c r="BK200" s="53">
        <v>0</v>
      </c>
      <c r="BL200" s="53">
        <v>0</v>
      </c>
      <c r="BM200" s="53">
        <v>0</v>
      </c>
      <c r="BN200" s="53">
        <v>0</v>
      </c>
      <c r="BO200" s="53">
        <v>0</v>
      </c>
      <c r="BP200" s="53">
        <v>0</v>
      </c>
      <c r="BQ200" s="53">
        <v>0</v>
      </c>
      <c r="BR200" s="53">
        <v>0</v>
      </c>
      <c r="BS200" s="53">
        <v>0</v>
      </c>
      <c r="BT200" s="53">
        <v>0</v>
      </c>
      <c r="BU200" s="53">
        <v>0</v>
      </c>
      <c r="BV200" s="53">
        <v>0</v>
      </c>
      <c r="BW200" s="53">
        <v>0</v>
      </c>
      <c r="BX200" s="53">
        <v>0</v>
      </c>
      <c r="BY200" s="53">
        <v>0</v>
      </c>
      <c r="BZ200" s="53">
        <v>0</v>
      </c>
      <c r="CA200" s="53">
        <v>0</v>
      </c>
      <c r="CB200" s="53">
        <v>0</v>
      </c>
      <c r="CC200" s="53">
        <v>0</v>
      </c>
      <c r="CD200" s="53">
        <v>0</v>
      </c>
      <c r="CE200" s="53">
        <v>0</v>
      </c>
      <c r="CF200" s="53">
        <v>0</v>
      </c>
      <c r="CG200" s="53"/>
      <c r="CH200" s="53">
        <v>0</v>
      </c>
      <c r="CI200" s="53" t="s">
        <v>193</v>
      </c>
      <c r="CJ200" s="53" t="s">
        <v>193</v>
      </c>
      <c r="CK200" s="53">
        <v>0</v>
      </c>
      <c r="CL200" s="53">
        <v>0</v>
      </c>
      <c r="CM200" s="53">
        <v>0</v>
      </c>
      <c r="CN200" s="53">
        <v>0</v>
      </c>
      <c r="CO200" s="53" t="s">
        <v>193</v>
      </c>
      <c r="CP200" s="53" t="s">
        <v>193</v>
      </c>
      <c r="CQ200" s="53" t="s">
        <v>193</v>
      </c>
      <c r="CR200" s="53" t="s">
        <v>193</v>
      </c>
      <c r="CS200" s="53" t="s">
        <v>193</v>
      </c>
      <c r="CT200" s="53" t="s">
        <v>193</v>
      </c>
      <c r="CU200" s="53">
        <v>0</v>
      </c>
      <c r="CV200" s="53">
        <v>0</v>
      </c>
      <c r="CW200" s="53">
        <v>0</v>
      </c>
      <c r="CX200" s="53">
        <v>0</v>
      </c>
      <c r="CY200" s="53">
        <v>0</v>
      </c>
      <c r="CZ200" s="53">
        <v>0</v>
      </c>
      <c r="DA200" s="53">
        <v>0</v>
      </c>
      <c r="DB200" s="53">
        <v>0</v>
      </c>
      <c r="DC200" s="53">
        <v>0</v>
      </c>
      <c r="DD200" s="53">
        <v>0</v>
      </c>
      <c r="DE200" s="53">
        <v>0</v>
      </c>
      <c r="DF200" s="53">
        <v>0</v>
      </c>
    </row>
    <row r="201" spans="1:110" ht="18.75" hidden="1">
      <c r="A201" s="25" t="s">
        <v>183</v>
      </c>
      <c r="B201" s="33" t="s">
        <v>379</v>
      </c>
      <c r="C201" s="42" t="s">
        <v>200</v>
      </c>
      <c r="D201" s="54"/>
      <c r="E201" s="54"/>
      <c r="F201" s="54"/>
      <c r="G201" s="54"/>
      <c r="H201" s="54"/>
      <c r="I201" s="54"/>
      <c r="J201" s="54"/>
      <c r="K201" s="54"/>
      <c r="L201" s="54"/>
      <c r="M201" s="54"/>
      <c r="N201" s="54"/>
      <c r="O201" s="54"/>
      <c r="P201" s="54"/>
      <c r="Q201" s="54"/>
      <c r="R201" s="54"/>
      <c r="S201" s="54"/>
      <c r="T201" s="54"/>
      <c r="U201" s="54"/>
      <c r="V201" s="54"/>
      <c r="W201" s="54"/>
      <c r="X201" s="54"/>
      <c r="Y201" s="54"/>
      <c r="Z201" s="54"/>
      <c r="AA201" s="54"/>
      <c r="AB201" s="54"/>
      <c r="AC201" s="54"/>
      <c r="AD201" s="54"/>
      <c r="AE201" s="54"/>
      <c r="AF201" s="54"/>
      <c r="AG201" s="54"/>
      <c r="AH201" s="54"/>
      <c r="AI201" s="54"/>
      <c r="AJ201" s="54"/>
      <c r="AK201" s="54"/>
      <c r="AL201" s="54"/>
      <c r="AM201" s="54"/>
      <c r="AN201" s="54"/>
      <c r="AO201" s="54"/>
      <c r="AP201" s="54"/>
      <c r="AQ201" s="54"/>
      <c r="AR201" s="54"/>
      <c r="AS201" s="54"/>
      <c r="AT201" s="54"/>
      <c r="AU201" s="54"/>
      <c r="AV201" s="54"/>
      <c r="AW201" s="54"/>
      <c r="AX201" s="54"/>
      <c r="AY201" s="54"/>
      <c r="AZ201" s="54"/>
      <c r="BA201" s="54"/>
      <c r="BB201" s="54"/>
      <c r="BC201" s="54"/>
      <c r="BD201" s="54"/>
      <c r="BE201" s="54"/>
      <c r="BF201" s="54"/>
      <c r="BG201" s="54"/>
      <c r="BH201" s="54"/>
      <c r="BI201" s="54"/>
      <c r="BJ201" s="54"/>
      <c r="BK201" s="54"/>
      <c r="BL201" s="54"/>
      <c r="BM201" s="54"/>
      <c r="BN201" s="54"/>
      <c r="BO201" s="54"/>
      <c r="BP201" s="54"/>
      <c r="BQ201" s="54"/>
      <c r="BR201" s="54"/>
      <c r="BS201" s="54"/>
      <c r="BT201" s="54"/>
      <c r="BU201" s="54"/>
      <c r="BV201" s="54"/>
      <c r="BW201" s="54"/>
      <c r="BX201" s="54"/>
      <c r="BY201" s="54"/>
      <c r="BZ201" s="54"/>
      <c r="CA201" s="54"/>
      <c r="CB201" s="54"/>
      <c r="CC201" s="54"/>
      <c r="CD201" s="54"/>
      <c r="CE201" s="54"/>
      <c r="CF201" s="54"/>
      <c r="CG201" s="54"/>
      <c r="CH201" s="54"/>
      <c r="CI201" s="54"/>
      <c r="CJ201" s="54"/>
      <c r="CK201" s="54"/>
      <c r="CL201" s="54"/>
      <c r="CM201" s="54"/>
      <c r="CN201" s="54"/>
      <c r="CO201" s="54"/>
      <c r="CP201" s="54"/>
      <c r="CQ201" s="54"/>
      <c r="CR201" s="54"/>
      <c r="CS201" s="54"/>
      <c r="CT201" s="54"/>
      <c r="CU201" s="54"/>
      <c r="CV201" s="54"/>
      <c r="CW201" s="54"/>
      <c r="CX201" s="54"/>
      <c r="CY201" s="54"/>
      <c r="CZ201" s="54"/>
      <c r="DA201" s="54"/>
      <c r="DB201" s="54"/>
      <c r="DC201" s="54"/>
      <c r="DD201" s="54"/>
      <c r="DE201" s="54"/>
      <c r="DF201" s="54"/>
    </row>
    <row r="202" spans="1:110" ht="18.75" hidden="1">
      <c r="A202" s="25" t="s">
        <v>183</v>
      </c>
      <c r="B202" s="33" t="s">
        <v>379</v>
      </c>
      <c r="C202" s="42" t="s">
        <v>200</v>
      </c>
      <c r="D202" s="54"/>
      <c r="E202" s="54"/>
      <c r="F202" s="54"/>
      <c r="G202" s="54"/>
      <c r="H202" s="54"/>
      <c r="I202" s="54"/>
      <c r="J202" s="54"/>
      <c r="K202" s="54"/>
      <c r="L202" s="54"/>
      <c r="M202" s="54"/>
      <c r="N202" s="54"/>
      <c r="O202" s="54"/>
      <c r="P202" s="54"/>
      <c r="Q202" s="54"/>
      <c r="R202" s="54"/>
      <c r="S202" s="54"/>
      <c r="T202" s="54"/>
      <c r="U202" s="54"/>
      <c r="V202" s="54"/>
      <c r="W202" s="54"/>
      <c r="X202" s="54"/>
      <c r="Y202" s="54"/>
      <c r="Z202" s="54"/>
      <c r="AA202" s="54"/>
      <c r="AB202" s="54"/>
      <c r="AC202" s="54"/>
      <c r="AD202" s="54"/>
      <c r="AE202" s="54"/>
      <c r="AF202" s="54"/>
      <c r="AG202" s="54"/>
      <c r="AH202" s="54"/>
      <c r="AI202" s="54"/>
      <c r="AJ202" s="54"/>
      <c r="AK202" s="54"/>
      <c r="AL202" s="54"/>
      <c r="AM202" s="54"/>
      <c r="AN202" s="54"/>
      <c r="AO202" s="54"/>
      <c r="AP202" s="54"/>
      <c r="AQ202" s="54"/>
      <c r="AR202" s="54"/>
      <c r="AS202" s="54"/>
      <c r="AT202" s="54"/>
      <c r="AU202" s="54"/>
      <c r="AV202" s="54"/>
      <c r="AW202" s="54"/>
      <c r="AX202" s="54"/>
      <c r="AY202" s="54"/>
      <c r="AZ202" s="54"/>
      <c r="BA202" s="54"/>
      <c r="BB202" s="54"/>
      <c r="BC202" s="54"/>
      <c r="BD202" s="54"/>
      <c r="BE202" s="54"/>
      <c r="BF202" s="54"/>
      <c r="BG202" s="54"/>
      <c r="BH202" s="54"/>
      <c r="BI202" s="54"/>
      <c r="BJ202" s="54"/>
      <c r="BK202" s="54"/>
      <c r="BL202" s="54"/>
      <c r="BM202" s="54"/>
      <c r="BN202" s="54"/>
      <c r="BO202" s="54"/>
      <c r="BP202" s="54"/>
      <c r="BQ202" s="54"/>
      <c r="BR202" s="54"/>
      <c r="BS202" s="54"/>
      <c r="BT202" s="54"/>
      <c r="BU202" s="54"/>
      <c r="BV202" s="54"/>
      <c r="BW202" s="54"/>
      <c r="BX202" s="54"/>
      <c r="BY202" s="54"/>
      <c r="BZ202" s="54"/>
      <c r="CA202" s="54"/>
      <c r="CB202" s="54"/>
      <c r="CC202" s="54"/>
      <c r="CD202" s="54"/>
      <c r="CE202" s="54"/>
      <c r="CF202" s="54"/>
      <c r="CG202" s="54"/>
      <c r="CH202" s="54"/>
      <c r="CI202" s="54"/>
      <c r="CJ202" s="54"/>
      <c r="CK202" s="54"/>
      <c r="CL202" s="54"/>
      <c r="CM202" s="54"/>
      <c r="CN202" s="54"/>
      <c r="CO202" s="54"/>
      <c r="CP202" s="54"/>
      <c r="CQ202" s="54"/>
      <c r="CR202" s="54"/>
      <c r="CS202" s="54"/>
      <c r="CT202" s="54"/>
      <c r="CU202" s="54"/>
      <c r="CV202" s="54"/>
      <c r="CW202" s="54"/>
      <c r="CX202" s="54"/>
      <c r="CY202" s="54"/>
      <c r="CZ202" s="54"/>
      <c r="DA202" s="54"/>
      <c r="DB202" s="54"/>
      <c r="DC202" s="54"/>
      <c r="DD202" s="54"/>
      <c r="DE202" s="54"/>
      <c r="DF202" s="54"/>
    </row>
    <row r="203" spans="1:110" ht="18.75" hidden="1">
      <c r="A203" s="25" t="s">
        <v>183</v>
      </c>
      <c r="B203" s="33" t="s">
        <v>201</v>
      </c>
      <c r="C203" s="49" t="s">
        <v>201</v>
      </c>
      <c r="D203" s="54"/>
      <c r="E203" s="54"/>
      <c r="F203" s="54"/>
      <c r="G203" s="54"/>
      <c r="H203" s="54"/>
      <c r="I203" s="54"/>
      <c r="J203" s="54"/>
      <c r="K203" s="54"/>
      <c r="L203" s="54"/>
      <c r="M203" s="54"/>
      <c r="N203" s="54"/>
      <c r="O203" s="54"/>
      <c r="P203" s="54"/>
      <c r="Q203" s="54"/>
      <c r="R203" s="54"/>
      <c r="S203" s="54"/>
      <c r="T203" s="54"/>
      <c r="U203" s="54"/>
      <c r="V203" s="54"/>
      <c r="W203" s="54"/>
      <c r="X203" s="54"/>
      <c r="Y203" s="54"/>
      <c r="Z203" s="54"/>
      <c r="AA203" s="54"/>
      <c r="AB203" s="54"/>
      <c r="AC203" s="54"/>
      <c r="AD203" s="54"/>
      <c r="AE203" s="54"/>
      <c r="AF203" s="54"/>
      <c r="AG203" s="54"/>
      <c r="AH203" s="54"/>
      <c r="AI203" s="54"/>
      <c r="AJ203" s="54"/>
      <c r="AK203" s="54"/>
      <c r="AL203" s="54"/>
      <c r="AM203" s="54"/>
      <c r="AN203" s="54"/>
      <c r="AO203" s="54"/>
      <c r="AP203" s="54"/>
      <c r="AQ203" s="54"/>
      <c r="AR203" s="54"/>
      <c r="AS203" s="54"/>
      <c r="AT203" s="54"/>
      <c r="AU203" s="54"/>
      <c r="AV203" s="54"/>
      <c r="AW203" s="54"/>
      <c r="AX203" s="54"/>
      <c r="AY203" s="54"/>
      <c r="AZ203" s="54"/>
      <c r="BA203" s="54"/>
      <c r="BB203" s="54"/>
      <c r="BC203" s="54"/>
      <c r="BD203" s="54"/>
      <c r="BE203" s="54"/>
      <c r="BF203" s="54"/>
      <c r="BG203" s="54"/>
      <c r="BH203" s="54"/>
      <c r="BI203" s="54"/>
      <c r="BJ203" s="54"/>
      <c r="BK203" s="54"/>
      <c r="BL203" s="54"/>
      <c r="BM203" s="54"/>
      <c r="BN203" s="54"/>
      <c r="BO203" s="54"/>
      <c r="BP203" s="54"/>
      <c r="BQ203" s="54"/>
      <c r="BR203" s="54"/>
      <c r="BS203" s="54"/>
      <c r="BT203" s="54"/>
      <c r="BU203" s="54"/>
      <c r="BV203" s="54"/>
      <c r="BW203" s="54"/>
      <c r="BX203" s="54"/>
      <c r="BY203" s="54"/>
      <c r="BZ203" s="54"/>
      <c r="CA203" s="54"/>
      <c r="CB203" s="54"/>
      <c r="CC203" s="54"/>
      <c r="CD203" s="54"/>
      <c r="CE203" s="54"/>
      <c r="CF203" s="54"/>
      <c r="CG203" s="54"/>
      <c r="CH203" s="54"/>
      <c r="CI203" s="54"/>
      <c r="CJ203" s="54"/>
      <c r="CK203" s="54"/>
      <c r="CL203" s="54"/>
      <c r="CM203" s="54"/>
      <c r="CN203" s="54"/>
      <c r="CO203" s="54"/>
      <c r="CP203" s="54"/>
      <c r="CQ203" s="54"/>
      <c r="CR203" s="54"/>
      <c r="CS203" s="54"/>
      <c r="CT203" s="54"/>
      <c r="CU203" s="54"/>
      <c r="CV203" s="54"/>
      <c r="CW203" s="54"/>
      <c r="CX203" s="54"/>
      <c r="CY203" s="54"/>
      <c r="CZ203" s="54"/>
      <c r="DA203" s="54"/>
      <c r="DB203" s="54"/>
      <c r="DC203" s="54"/>
      <c r="DD203" s="54"/>
      <c r="DE203" s="54"/>
      <c r="DF203" s="54"/>
    </row>
    <row r="204" spans="1:110" ht="37.5">
      <c r="A204" s="25"/>
      <c r="B204" s="25" t="s">
        <v>381</v>
      </c>
      <c r="C204" s="31" t="s">
        <v>382</v>
      </c>
      <c r="D204" s="53" t="s">
        <v>174</v>
      </c>
      <c r="E204" s="53">
        <f t="shared" ref="E204:AJ204" si="63">SUM(E205:E206)</f>
        <v>0</v>
      </c>
      <c r="F204" s="53">
        <f t="shared" si="63"/>
        <v>0</v>
      </c>
      <c r="G204" s="53">
        <f t="shared" si="63"/>
        <v>0</v>
      </c>
      <c r="H204" s="53">
        <f t="shared" si="63"/>
        <v>0</v>
      </c>
      <c r="I204" s="53">
        <f t="shared" si="63"/>
        <v>0</v>
      </c>
      <c r="J204" s="53">
        <f t="shared" si="63"/>
        <v>0</v>
      </c>
      <c r="K204" s="53">
        <f t="shared" si="63"/>
        <v>0</v>
      </c>
      <c r="L204" s="53">
        <f t="shared" si="63"/>
        <v>0</v>
      </c>
      <c r="M204" s="53">
        <f t="shared" si="63"/>
        <v>0</v>
      </c>
      <c r="N204" s="53">
        <f t="shared" si="63"/>
        <v>0</v>
      </c>
      <c r="O204" s="53">
        <f t="shared" si="63"/>
        <v>0</v>
      </c>
      <c r="P204" s="53">
        <f t="shared" si="63"/>
        <v>0</v>
      </c>
      <c r="Q204" s="53">
        <f t="shared" si="63"/>
        <v>0</v>
      </c>
      <c r="R204" s="53">
        <f t="shared" si="63"/>
        <v>0</v>
      </c>
      <c r="S204" s="53">
        <f t="shared" si="63"/>
        <v>0</v>
      </c>
      <c r="T204" s="53">
        <f t="shared" si="63"/>
        <v>0</v>
      </c>
      <c r="U204" s="53">
        <f t="shared" si="63"/>
        <v>0</v>
      </c>
      <c r="V204" s="53">
        <f t="shared" si="63"/>
        <v>0</v>
      </c>
      <c r="W204" s="53">
        <f t="shared" si="63"/>
        <v>0</v>
      </c>
      <c r="X204" s="53">
        <f t="shared" si="63"/>
        <v>0</v>
      </c>
      <c r="Y204" s="53">
        <f t="shared" si="63"/>
        <v>0</v>
      </c>
      <c r="Z204" s="53">
        <f t="shared" si="63"/>
        <v>0</v>
      </c>
      <c r="AA204" s="53">
        <f t="shared" si="63"/>
        <v>0</v>
      </c>
      <c r="AB204" s="53">
        <f t="shared" si="63"/>
        <v>0</v>
      </c>
      <c r="AC204" s="53">
        <f t="shared" si="63"/>
        <v>0</v>
      </c>
      <c r="AD204" s="53">
        <f t="shared" si="63"/>
        <v>0</v>
      </c>
      <c r="AE204" s="53">
        <f t="shared" si="63"/>
        <v>0</v>
      </c>
      <c r="AF204" s="53">
        <f t="shared" si="63"/>
        <v>0</v>
      </c>
      <c r="AG204" s="53">
        <f t="shared" si="63"/>
        <v>0</v>
      </c>
      <c r="AH204" s="53">
        <f t="shared" si="63"/>
        <v>0</v>
      </c>
      <c r="AI204" s="53">
        <f t="shared" si="63"/>
        <v>0</v>
      </c>
      <c r="AJ204" s="53">
        <f t="shared" si="63"/>
        <v>0</v>
      </c>
      <c r="AK204" s="53">
        <f t="shared" ref="AK204:BP204" si="64">SUM(AK205:AK206)</f>
        <v>0</v>
      </c>
      <c r="AL204" s="53">
        <f t="shared" si="64"/>
        <v>0</v>
      </c>
      <c r="AM204" s="53">
        <f t="shared" si="64"/>
        <v>0</v>
      </c>
      <c r="AN204" s="53">
        <f t="shared" si="64"/>
        <v>0</v>
      </c>
      <c r="AO204" s="53">
        <f t="shared" si="64"/>
        <v>0</v>
      </c>
      <c r="AP204" s="53">
        <f t="shared" si="64"/>
        <v>0</v>
      </c>
      <c r="AQ204" s="53">
        <f t="shared" si="64"/>
        <v>0</v>
      </c>
      <c r="AR204" s="53">
        <f t="shared" si="64"/>
        <v>0</v>
      </c>
      <c r="AS204" s="53">
        <f t="shared" si="64"/>
        <v>0</v>
      </c>
      <c r="AT204" s="53">
        <f t="shared" si="64"/>
        <v>0</v>
      </c>
      <c r="AU204" s="53">
        <f t="shared" si="64"/>
        <v>0</v>
      </c>
      <c r="AV204" s="53">
        <f t="shared" si="64"/>
        <v>0</v>
      </c>
      <c r="AW204" s="53">
        <f t="shared" si="64"/>
        <v>0</v>
      </c>
      <c r="AX204" s="53">
        <f t="shared" si="64"/>
        <v>0</v>
      </c>
      <c r="AY204" s="53">
        <f t="shared" si="64"/>
        <v>0</v>
      </c>
      <c r="AZ204" s="53">
        <f t="shared" si="64"/>
        <v>0</v>
      </c>
      <c r="BA204" s="53">
        <f t="shared" si="64"/>
        <v>0</v>
      </c>
      <c r="BB204" s="53">
        <f t="shared" si="64"/>
        <v>0</v>
      </c>
      <c r="BC204" s="53">
        <f t="shared" si="64"/>
        <v>0</v>
      </c>
      <c r="BD204" s="53">
        <f t="shared" si="64"/>
        <v>0</v>
      </c>
      <c r="BE204" s="53">
        <f t="shared" si="64"/>
        <v>0</v>
      </c>
      <c r="BF204" s="53">
        <f t="shared" si="64"/>
        <v>0</v>
      </c>
      <c r="BG204" s="53">
        <f t="shared" si="64"/>
        <v>0</v>
      </c>
      <c r="BH204" s="53">
        <f t="shared" si="64"/>
        <v>0</v>
      </c>
      <c r="BI204" s="53">
        <f t="shared" si="64"/>
        <v>0</v>
      </c>
      <c r="BJ204" s="53">
        <f t="shared" si="64"/>
        <v>0</v>
      </c>
      <c r="BK204" s="53">
        <f t="shared" si="64"/>
        <v>0</v>
      </c>
      <c r="BL204" s="53">
        <f t="shared" si="64"/>
        <v>0</v>
      </c>
      <c r="BM204" s="53">
        <f t="shared" si="64"/>
        <v>0</v>
      </c>
      <c r="BN204" s="53">
        <f t="shared" si="64"/>
        <v>0</v>
      </c>
      <c r="BO204" s="53">
        <f t="shared" si="64"/>
        <v>0</v>
      </c>
      <c r="BP204" s="53">
        <f t="shared" si="64"/>
        <v>0</v>
      </c>
      <c r="BQ204" s="53">
        <f t="shared" ref="BQ204:CV204" si="65">SUM(BQ205:BQ206)</f>
        <v>0</v>
      </c>
      <c r="BR204" s="53">
        <f t="shared" si="65"/>
        <v>0</v>
      </c>
      <c r="BS204" s="53">
        <f t="shared" si="65"/>
        <v>0</v>
      </c>
      <c r="BT204" s="53">
        <f t="shared" si="65"/>
        <v>0</v>
      </c>
      <c r="BU204" s="53">
        <f t="shared" si="65"/>
        <v>0</v>
      </c>
      <c r="BV204" s="53">
        <f t="shared" si="65"/>
        <v>0</v>
      </c>
      <c r="BW204" s="53">
        <f t="shared" si="65"/>
        <v>0</v>
      </c>
      <c r="BX204" s="53">
        <f t="shared" si="65"/>
        <v>0</v>
      </c>
      <c r="BY204" s="53">
        <f t="shared" si="65"/>
        <v>0</v>
      </c>
      <c r="BZ204" s="53">
        <f t="shared" si="65"/>
        <v>0</v>
      </c>
      <c r="CA204" s="53">
        <f t="shared" si="65"/>
        <v>0</v>
      </c>
      <c r="CB204" s="53">
        <f t="shared" si="65"/>
        <v>0</v>
      </c>
      <c r="CC204" s="53">
        <f t="shared" si="65"/>
        <v>0</v>
      </c>
      <c r="CD204" s="53">
        <f t="shared" si="65"/>
        <v>0</v>
      </c>
      <c r="CE204" s="53">
        <f t="shared" si="65"/>
        <v>0</v>
      </c>
      <c r="CF204" s="53">
        <f t="shared" si="65"/>
        <v>0</v>
      </c>
      <c r="CG204" s="53">
        <f t="shared" si="65"/>
        <v>0</v>
      </c>
      <c r="CH204" s="53">
        <f t="shared" si="65"/>
        <v>0</v>
      </c>
      <c r="CI204" s="53">
        <f t="shared" si="65"/>
        <v>0</v>
      </c>
      <c r="CJ204" s="53">
        <f t="shared" si="65"/>
        <v>0</v>
      </c>
      <c r="CK204" s="53">
        <f t="shared" si="65"/>
        <v>0</v>
      </c>
      <c r="CL204" s="53">
        <f t="shared" si="65"/>
        <v>0</v>
      </c>
      <c r="CM204" s="53">
        <f t="shared" si="65"/>
        <v>0</v>
      </c>
      <c r="CN204" s="53">
        <f t="shared" si="65"/>
        <v>0</v>
      </c>
      <c r="CO204" s="53">
        <f t="shared" si="65"/>
        <v>0</v>
      </c>
      <c r="CP204" s="53">
        <f t="shared" si="65"/>
        <v>0</v>
      </c>
      <c r="CQ204" s="53">
        <f t="shared" si="65"/>
        <v>0</v>
      </c>
      <c r="CR204" s="53">
        <f t="shared" si="65"/>
        <v>0</v>
      </c>
      <c r="CS204" s="53">
        <f t="shared" si="65"/>
        <v>0</v>
      </c>
      <c r="CT204" s="53">
        <f t="shared" si="65"/>
        <v>0</v>
      </c>
      <c r="CU204" s="53">
        <f t="shared" si="65"/>
        <v>0</v>
      </c>
      <c r="CV204" s="53">
        <f t="shared" si="65"/>
        <v>0</v>
      </c>
      <c r="CW204" s="53">
        <f t="shared" ref="CW204:DF204" si="66">SUM(CW205:CW206)</f>
        <v>0</v>
      </c>
      <c r="CX204" s="53">
        <f t="shared" si="66"/>
        <v>0</v>
      </c>
      <c r="CY204" s="53">
        <f t="shared" si="66"/>
        <v>0</v>
      </c>
      <c r="CZ204" s="53">
        <f t="shared" si="66"/>
        <v>0</v>
      </c>
      <c r="DA204" s="53">
        <f t="shared" si="66"/>
        <v>0</v>
      </c>
      <c r="DB204" s="53">
        <f t="shared" si="66"/>
        <v>0</v>
      </c>
      <c r="DC204" s="53">
        <f t="shared" si="66"/>
        <v>0</v>
      </c>
      <c r="DD204" s="53">
        <f t="shared" si="66"/>
        <v>0</v>
      </c>
      <c r="DE204" s="53">
        <f t="shared" si="66"/>
        <v>0</v>
      </c>
      <c r="DF204" s="53">
        <f t="shared" si="66"/>
        <v>0</v>
      </c>
    </row>
    <row r="205" spans="1:110" ht="75">
      <c r="A205" s="28" t="s">
        <v>185</v>
      </c>
      <c r="B205" s="33" t="s">
        <v>381</v>
      </c>
      <c r="C205" s="55" t="s">
        <v>383</v>
      </c>
      <c r="D205" s="35" t="s">
        <v>384</v>
      </c>
      <c r="E205" s="35">
        <v>0</v>
      </c>
      <c r="F205" s="35">
        <v>0</v>
      </c>
      <c r="G205" s="35">
        <v>0</v>
      </c>
      <c r="H205" s="35">
        <v>0</v>
      </c>
      <c r="I205" s="35">
        <v>0</v>
      </c>
      <c r="J205" s="35">
        <v>0</v>
      </c>
      <c r="K205" s="35">
        <v>0</v>
      </c>
      <c r="L205" s="35">
        <v>0</v>
      </c>
      <c r="M205" s="35">
        <v>0</v>
      </c>
      <c r="N205" s="35">
        <v>0</v>
      </c>
      <c r="O205" s="35">
        <v>0</v>
      </c>
      <c r="P205" s="35">
        <v>0</v>
      </c>
      <c r="Q205" s="35">
        <v>0</v>
      </c>
      <c r="R205" s="35">
        <v>0</v>
      </c>
      <c r="S205" s="35">
        <v>0</v>
      </c>
      <c r="T205" s="35">
        <v>0</v>
      </c>
      <c r="U205" s="35">
        <v>0</v>
      </c>
      <c r="V205" s="35">
        <v>0</v>
      </c>
      <c r="W205" s="35">
        <v>0</v>
      </c>
      <c r="X205" s="35">
        <v>0</v>
      </c>
      <c r="Y205" s="35">
        <v>0</v>
      </c>
      <c r="Z205" s="35">
        <v>0</v>
      </c>
      <c r="AA205" s="35">
        <v>0</v>
      </c>
      <c r="AB205" s="35">
        <v>0</v>
      </c>
      <c r="AC205" s="35">
        <v>0</v>
      </c>
      <c r="AD205" s="35">
        <v>0</v>
      </c>
      <c r="AE205" s="35">
        <v>0</v>
      </c>
      <c r="AF205" s="35">
        <v>0</v>
      </c>
      <c r="AG205" s="35">
        <v>0</v>
      </c>
      <c r="AH205" s="35">
        <v>0</v>
      </c>
      <c r="AI205" s="35">
        <v>0</v>
      </c>
      <c r="AJ205" s="35">
        <v>0</v>
      </c>
      <c r="AK205" s="35" t="s">
        <v>193</v>
      </c>
      <c r="AL205" s="35" t="s">
        <v>193</v>
      </c>
      <c r="AM205" s="35" t="s">
        <v>193</v>
      </c>
      <c r="AN205" s="35" t="s">
        <v>193</v>
      </c>
      <c r="AO205" s="35" t="s">
        <v>193</v>
      </c>
      <c r="AP205" s="35" t="s">
        <v>193</v>
      </c>
      <c r="AQ205" s="35" t="s">
        <v>193</v>
      </c>
      <c r="AR205" s="35" t="s">
        <v>193</v>
      </c>
      <c r="AS205" s="35">
        <v>0</v>
      </c>
      <c r="AT205" s="35">
        <v>0</v>
      </c>
      <c r="AU205" s="35">
        <v>0</v>
      </c>
      <c r="AV205" s="35">
        <v>0</v>
      </c>
      <c r="AW205" s="35">
        <v>0</v>
      </c>
      <c r="AX205" s="35">
        <v>0</v>
      </c>
      <c r="AY205" s="35">
        <v>0</v>
      </c>
      <c r="AZ205" s="35">
        <v>0</v>
      </c>
      <c r="BA205" s="35">
        <v>0</v>
      </c>
      <c r="BB205" s="35">
        <v>0</v>
      </c>
      <c r="BC205" s="35">
        <v>0</v>
      </c>
      <c r="BD205" s="35">
        <v>0</v>
      </c>
      <c r="BE205" s="35">
        <v>0</v>
      </c>
      <c r="BF205" s="35">
        <v>0</v>
      </c>
      <c r="BG205" s="35">
        <v>0</v>
      </c>
      <c r="BH205" s="35">
        <v>0</v>
      </c>
      <c r="BI205" s="35">
        <v>0</v>
      </c>
      <c r="BJ205" s="35">
        <v>0</v>
      </c>
      <c r="BK205" s="35">
        <v>0</v>
      </c>
      <c r="BL205" s="35">
        <v>0</v>
      </c>
      <c r="BM205" s="35">
        <v>0</v>
      </c>
      <c r="BN205" s="35">
        <v>0</v>
      </c>
      <c r="BO205" s="35">
        <v>0</v>
      </c>
      <c r="BP205" s="35">
        <v>0</v>
      </c>
      <c r="BQ205" s="35">
        <v>0</v>
      </c>
      <c r="BR205" s="35">
        <v>0</v>
      </c>
      <c r="BS205" s="35">
        <v>0</v>
      </c>
      <c r="BT205" s="35">
        <v>0</v>
      </c>
      <c r="BU205" s="35">
        <v>0</v>
      </c>
      <c r="BV205" s="35">
        <v>0</v>
      </c>
      <c r="BW205" s="35">
        <v>0</v>
      </c>
      <c r="BX205" s="35">
        <v>0</v>
      </c>
      <c r="BY205" s="35">
        <v>0</v>
      </c>
      <c r="BZ205" s="35">
        <v>0</v>
      </c>
      <c r="CA205" s="35">
        <v>0</v>
      </c>
      <c r="CB205" s="35">
        <v>0</v>
      </c>
      <c r="CC205" s="35">
        <v>0</v>
      </c>
      <c r="CD205" s="35">
        <v>0</v>
      </c>
      <c r="CE205" s="35">
        <v>0</v>
      </c>
      <c r="CF205" s="35">
        <v>0</v>
      </c>
      <c r="CG205" s="35">
        <v>0</v>
      </c>
      <c r="CH205" s="35">
        <v>0</v>
      </c>
      <c r="CI205" s="35">
        <v>0</v>
      </c>
      <c r="CJ205" s="35">
        <v>0</v>
      </c>
      <c r="CK205" s="35">
        <v>0</v>
      </c>
      <c r="CL205" s="35">
        <v>0</v>
      </c>
      <c r="CM205" s="35">
        <v>0</v>
      </c>
      <c r="CN205" s="35">
        <v>0</v>
      </c>
      <c r="CO205" s="35" t="s">
        <v>193</v>
      </c>
      <c r="CP205" s="35" t="s">
        <v>193</v>
      </c>
      <c r="CQ205" s="35" t="s">
        <v>193</v>
      </c>
      <c r="CR205" s="35" t="s">
        <v>193</v>
      </c>
      <c r="CS205" s="35" t="s">
        <v>193</v>
      </c>
      <c r="CT205" s="35" t="s">
        <v>193</v>
      </c>
      <c r="CU205" s="35">
        <v>0</v>
      </c>
      <c r="CV205" s="35">
        <v>0</v>
      </c>
      <c r="CW205" s="35">
        <v>0</v>
      </c>
      <c r="CX205" s="35">
        <v>0</v>
      </c>
      <c r="CY205" s="35">
        <v>0</v>
      </c>
      <c r="CZ205" s="35">
        <v>0</v>
      </c>
      <c r="DA205" s="35">
        <v>0</v>
      </c>
      <c r="DB205" s="35">
        <v>0</v>
      </c>
      <c r="DC205" s="35">
        <v>0</v>
      </c>
      <c r="DD205" s="35">
        <v>0</v>
      </c>
      <c r="DE205" s="35">
        <v>0</v>
      </c>
      <c r="DF205" s="35">
        <v>0</v>
      </c>
    </row>
    <row r="206" spans="1:110" ht="56.25">
      <c r="A206" s="28" t="s">
        <v>185</v>
      </c>
      <c r="B206" s="33" t="s">
        <v>381</v>
      </c>
      <c r="C206" s="55" t="s">
        <v>385</v>
      </c>
      <c r="D206" s="35" t="s">
        <v>386</v>
      </c>
      <c r="E206" s="35">
        <v>0</v>
      </c>
      <c r="F206" s="35">
        <v>0</v>
      </c>
      <c r="G206" s="35">
        <v>0</v>
      </c>
      <c r="H206" s="35">
        <v>0</v>
      </c>
      <c r="I206" s="35">
        <v>0</v>
      </c>
      <c r="J206" s="35">
        <v>0</v>
      </c>
      <c r="K206" s="35">
        <v>0</v>
      </c>
      <c r="L206" s="35">
        <v>0</v>
      </c>
      <c r="M206" s="35">
        <v>0</v>
      </c>
      <c r="N206" s="35">
        <v>0</v>
      </c>
      <c r="O206" s="35">
        <v>0</v>
      </c>
      <c r="P206" s="35">
        <v>0</v>
      </c>
      <c r="Q206" s="35">
        <v>0</v>
      </c>
      <c r="R206" s="35">
        <v>0</v>
      </c>
      <c r="S206" s="35">
        <v>0</v>
      </c>
      <c r="T206" s="35">
        <v>0</v>
      </c>
      <c r="U206" s="35">
        <v>0</v>
      </c>
      <c r="V206" s="35">
        <v>0</v>
      </c>
      <c r="W206" s="35">
        <v>0</v>
      </c>
      <c r="X206" s="35">
        <v>0</v>
      </c>
      <c r="Y206" s="35">
        <v>0</v>
      </c>
      <c r="Z206" s="35">
        <v>0</v>
      </c>
      <c r="AA206" s="35">
        <v>0</v>
      </c>
      <c r="AB206" s="35">
        <v>0</v>
      </c>
      <c r="AC206" s="35">
        <v>0</v>
      </c>
      <c r="AD206" s="35">
        <v>0</v>
      </c>
      <c r="AE206" s="35">
        <v>0</v>
      </c>
      <c r="AF206" s="35">
        <v>0</v>
      </c>
      <c r="AG206" s="35">
        <v>0</v>
      </c>
      <c r="AH206" s="35">
        <v>0</v>
      </c>
      <c r="AI206" s="35">
        <v>0</v>
      </c>
      <c r="AJ206" s="35">
        <v>0</v>
      </c>
      <c r="AK206" s="35" t="s">
        <v>193</v>
      </c>
      <c r="AL206" s="35" t="s">
        <v>193</v>
      </c>
      <c r="AM206" s="35" t="s">
        <v>193</v>
      </c>
      <c r="AN206" s="35" t="s">
        <v>193</v>
      </c>
      <c r="AO206" s="35" t="s">
        <v>193</v>
      </c>
      <c r="AP206" s="35" t="s">
        <v>193</v>
      </c>
      <c r="AQ206" s="35" t="s">
        <v>193</v>
      </c>
      <c r="AR206" s="35" t="s">
        <v>193</v>
      </c>
      <c r="AS206" s="35">
        <v>0</v>
      </c>
      <c r="AT206" s="35">
        <v>0</v>
      </c>
      <c r="AU206" s="35">
        <v>0</v>
      </c>
      <c r="AV206" s="35">
        <v>0</v>
      </c>
      <c r="AW206" s="35">
        <v>0</v>
      </c>
      <c r="AX206" s="35">
        <v>0</v>
      </c>
      <c r="AY206" s="35">
        <v>0</v>
      </c>
      <c r="AZ206" s="35">
        <v>0</v>
      </c>
      <c r="BA206" s="35">
        <v>0</v>
      </c>
      <c r="BB206" s="35">
        <v>0</v>
      </c>
      <c r="BC206" s="35">
        <v>0</v>
      </c>
      <c r="BD206" s="35">
        <v>0</v>
      </c>
      <c r="BE206" s="35">
        <v>0</v>
      </c>
      <c r="BF206" s="35">
        <v>0</v>
      </c>
      <c r="BG206" s="35">
        <v>0</v>
      </c>
      <c r="BH206" s="35">
        <v>0</v>
      </c>
      <c r="BI206" s="35">
        <v>0</v>
      </c>
      <c r="BJ206" s="35">
        <v>0</v>
      </c>
      <c r="BK206" s="35">
        <v>0</v>
      </c>
      <c r="BL206" s="35">
        <v>0</v>
      </c>
      <c r="BM206" s="35">
        <v>0</v>
      </c>
      <c r="BN206" s="35">
        <v>0</v>
      </c>
      <c r="BO206" s="35">
        <v>0</v>
      </c>
      <c r="BP206" s="35">
        <v>0</v>
      </c>
      <c r="BQ206" s="35">
        <v>0</v>
      </c>
      <c r="BR206" s="35">
        <v>0</v>
      </c>
      <c r="BS206" s="35">
        <v>0</v>
      </c>
      <c r="BT206" s="35">
        <v>0</v>
      </c>
      <c r="BU206" s="35">
        <v>0</v>
      </c>
      <c r="BV206" s="35">
        <v>0</v>
      </c>
      <c r="BW206" s="35">
        <v>0</v>
      </c>
      <c r="BX206" s="35">
        <v>0</v>
      </c>
      <c r="BY206" s="35">
        <v>0</v>
      </c>
      <c r="BZ206" s="35">
        <v>0</v>
      </c>
      <c r="CA206" s="35">
        <v>0</v>
      </c>
      <c r="CB206" s="35">
        <v>0</v>
      </c>
      <c r="CC206" s="35">
        <v>0</v>
      </c>
      <c r="CD206" s="35">
        <v>0</v>
      </c>
      <c r="CE206" s="35">
        <v>0</v>
      </c>
      <c r="CF206" s="35">
        <v>0</v>
      </c>
      <c r="CG206" s="35">
        <v>0</v>
      </c>
      <c r="CH206" s="35">
        <v>0</v>
      </c>
      <c r="CI206" s="35">
        <v>0</v>
      </c>
      <c r="CJ206" s="35">
        <v>0</v>
      </c>
      <c r="CK206" s="35">
        <v>0</v>
      </c>
      <c r="CL206" s="35">
        <v>0</v>
      </c>
      <c r="CM206" s="35">
        <v>0</v>
      </c>
      <c r="CN206" s="35">
        <v>0</v>
      </c>
      <c r="CO206" s="35" t="s">
        <v>193</v>
      </c>
      <c r="CP206" s="35" t="s">
        <v>193</v>
      </c>
      <c r="CQ206" s="35" t="s">
        <v>193</v>
      </c>
      <c r="CR206" s="35" t="s">
        <v>193</v>
      </c>
      <c r="CS206" s="35" t="s">
        <v>193</v>
      </c>
      <c r="CT206" s="35" t="s">
        <v>193</v>
      </c>
      <c r="CU206" s="35">
        <v>0</v>
      </c>
      <c r="CV206" s="35">
        <v>0</v>
      </c>
      <c r="CW206" s="35">
        <v>0</v>
      </c>
      <c r="CX206" s="35">
        <v>0</v>
      </c>
      <c r="CY206" s="35">
        <v>0</v>
      </c>
      <c r="CZ206" s="35">
        <v>0</v>
      </c>
      <c r="DA206" s="35">
        <v>0</v>
      </c>
      <c r="DB206" s="35">
        <v>0</v>
      </c>
      <c r="DC206" s="35">
        <v>0</v>
      </c>
      <c r="DD206" s="35">
        <v>0</v>
      </c>
      <c r="DE206" s="35">
        <v>0</v>
      </c>
      <c r="DF206" s="35">
        <v>0</v>
      </c>
    </row>
  </sheetData>
  <autoFilter ref="B20:DF206">
    <filterColumn colId="2">
      <filters>
        <filter val="J1101004"/>
        <filter val="J1101007"/>
        <filter val="J1101008"/>
        <filter val="J1102003-1"/>
        <filter val="J1102003-10"/>
        <filter val="J1102003-11"/>
        <filter val="J1102003-12"/>
        <filter val="J1102003-13"/>
        <filter val="J1102003-14"/>
        <filter val="J1102003-15"/>
        <filter val="J1102003-16"/>
        <filter val="J1102003-17"/>
        <filter val="J1102003-18"/>
        <filter val="J1102003-19"/>
        <filter val="J1102003-2"/>
        <filter val="J1102003-20"/>
        <filter val="J1102003-21"/>
        <filter val="J1102003-22"/>
        <filter val="J1102003-23"/>
        <filter val="J1102003-24"/>
        <filter val="J1102003-3"/>
        <filter val="J1102003-4"/>
        <filter val="J1102003-5"/>
        <filter val="J1102003-6"/>
        <filter val="J1102003-7"/>
        <filter val="J1102003-8"/>
        <filter val="J1102003-9"/>
        <filter val="J1104006"/>
        <filter val="J1202002"/>
        <filter val="J1202005"/>
        <filter val="K_1101003"/>
        <filter val="K_1101004"/>
        <filter val="K_1104015"/>
        <filter val="K_1110007"/>
        <filter val="K_1110008"/>
        <filter val="K_1110009"/>
        <filter val="K_1110010"/>
        <filter val="K_1110011"/>
        <filter val="K_1110012"/>
        <filter val="K_1201002"/>
        <filter val="K_1202001"/>
        <filter val="K_1308013"/>
        <filter val="K_1308014"/>
        <filter val="L_1101001"/>
        <filter val="L_1101002"/>
        <filter val="L_1101003"/>
        <filter val="L_1101004"/>
        <filter val="L_1101006"/>
        <filter val="L_1101007"/>
        <filter val="L_1101008"/>
        <filter val="L_1101009"/>
        <filter val="L_1101010"/>
        <filter val="L_1101014"/>
        <filter val="L_1102011"/>
        <filter val="L_1103013"/>
        <filter val="L_1104012"/>
        <filter val="M_1102001"/>
        <filter val="Г"/>
        <filter val="М_1201002"/>
      </filters>
    </filterColumn>
  </autoFilter>
  <mergeCells count="74">
    <mergeCell ref="DA17:DB17"/>
    <mergeCell ref="DC17:DD17"/>
    <mergeCell ref="DE17:DF17"/>
    <mergeCell ref="CQ17:CR17"/>
    <mergeCell ref="CS17:CT17"/>
    <mergeCell ref="CU17:CV17"/>
    <mergeCell ref="CW17:CX17"/>
    <mergeCell ref="CY17:CZ17"/>
    <mergeCell ref="CG17:CH17"/>
    <mergeCell ref="CI17:CJ17"/>
    <mergeCell ref="CK17:CL17"/>
    <mergeCell ref="CM17:CN17"/>
    <mergeCell ref="CO17:CP17"/>
    <mergeCell ref="BW17:BX17"/>
    <mergeCell ref="BY17:BZ17"/>
    <mergeCell ref="CA17:CB17"/>
    <mergeCell ref="CC17:CD17"/>
    <mergeCell ref="CE17:CF17"/>
    <mergeCell ref="BM17:BN17"/>
    <mergeCell ref="BO17:BP17"/>
    <mergeCell ref="BQ17:BR17"/>
    <mergeCell ref="BS17:BT17"/>
    <mergeCell ref="BU17:BV17"/>
    <mergeCell ref="BC17:BD17"/>
    <mergeCell ref="BE17:BF17"/>
    <mergeCell ref="BG17:BH17"/>
    <mergeCell ref="BI17:BJ17"/>
    <mergeCell ref="BK17:BL17"/>
    <mergeCell ref="AS17:AT17"/>
    <mergeCell ref="AU17:AV17"/>
    <mergeCell ref="AW17:AX17"/>
    <mergeCell ref="AY17:AZ17"/>
    <mergeCell ref="BA17:BB17"/>
    <mergeCell ref="AI17:AJ17"/>
    <mergeCell ref="AK17:AL17"/>
    <mergeCell ref="AM17:AN17"/>
    <mergeCell ref="AO17:AP17"/>
    <mergeCell ref="AQ17:AR17"/>
    <mergeCell ref="Y17:Z17"/>
    <mergeCell ref="AA17:AB17"/>
    <mergeCell ref="AC17:AD17"/>
    <mergeCell ref="AE17:AF17"/>
    <mergeCell ref="AG17:AH17"/>
    <mergeCell ref="O17:P17"/>
    <mergeCell ref="Q17:R17"/>
    <mergeCell ref="S17:T17"/>
    <mergeCell ref="U17:V17"/>
    <mergeCell ref="W17:X17"/>
    <mergeCell ref="B15:B18"/>
    <mergeCell ref="C15:C18"/>
    <mergeCell ref="D15:D18"/>
    <mergeCell ref="E15:DF15"/>
    <mergeCell ref="E16:AR16"/>
    <mergeCell ref="AS16:CJ16"/>
    <mergeCell ref="CK16:CP16"/>
    <mergeCell ref="CQ16:CT16"/>
    <mergeCell ref="CU16:CZ16"/>
    <mergeCell ref="DA16:DD16"/>
    <mergeCell ref="DE16:DF16"/>
    <mergeCell ref="E17:F17"/>
    <mergeCell ref="G17:H17"/>
    <mergeCell ref="I17:J17"/>
    <mergeCell ref="K17:L17"/>
    <mergeCell ref="M17:N17"/>
    <mergeCell ref="B8:CZ8"/>
    <mergeCell ref="B10:CZ10"/>
    <mergeCell ref="B12:CZ12"/>
    <mergeCell ref="B13:CZ13"/>
    <mergeCell ref="B14:CZ14"/>
    <mergeCell ref="AD2:AK2"/>
    <mergeCell ref="AL2:AM2"/>
    <mergeCell ref="B4:CZ4"/>
    <mergeCell ref="B5:CZ5"/>
    <mergeCell ref="B7:CZ7"/>
  </mergeCells>
  <pageMargins left="0.70833333333333304" right="0.70833333333333304" top="0.74791666666666701" bottom="0.74791666666666701" header="0.51180555555555496" footer="0.51180555555555496"/>
  <pageSetup paperSize="8" firstPageNumber="0" orientation="landscape" horizontalDpi="300" verticalDpi="300"/>
  <drawing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92D050"/>
  </sheetPr>
  <dimension ref="A1:CW133"/>
  <sheetViews>
    <sheetView zoomScale="65" zoomScaleNormal="65" workbookViewId="0">
      <selection activeCell="B7" sqref="B7:AH7"/>
    </sheetView>
  </sheetViews>
  <sheetFormatPr defaultRowHeight="15.75"/>
  <cols>
    <col min="1" max="1" width="0.25" style="134" customWidth="1"/>
    <col min="2" max="2" width="11.625" style="134" customWidth="1"/>
    <col min="3" max="3" width="43" style="134" customWidth="1"/>
    <col min="4" max="4" width="13.875" style="134" customWidth="1"/>
    <col min="5" max="5" width="27.25" style="134" customWidth="1"/>
    <col min="6" max="6" width="22" style="134" hidden="1" customWidth="1"/>
    <col min="7" max="7" width="18.875" style="134" hidden="1" customWidth="1"/>
    <col min="8" max="8" width="9.25" style="134" hidden="1" customWidth="1"/>
    <col min="9" max="9" width="9.5" style="134" hidden="1" customWidth="1"/>
    <col min="10" max="10" width="8.25" style="134" hidden="1" customWidth="1"/>
    <col min="11" max="11" width="8.375" style="134" hidden="1" customWidth="1"/>
    <col min="12" max="12" width="7.875" style="134" hidden="1" customWidth="1"/>
    <col min="13" max="13" width="9.125" style="134" hidden="1" customWidth="1"/>
    <col min="14" max="14" width="17.25" style="134" customWidth="1"/>
    <col min="15" max="15" width="9.25" style="134" customWidth="1"/>
    <col min="16" max="16" width="8.25" style="134" customWidth="1"/>
    <col min="17" max="17" width="7.875" style="134" customWidth="1"/>
    <col min="18" max="19" width="8.25" style="134" customWidth="1"/>
    <col min="20" max="20" width="10.25" style="134" customWidth="1"/>
    <col min="21" max="21" width="20" style="134" customWidth="1"/>
    <col min="22" max="22" width="11.25" style="134" customWidth="1"/>
    <col min="23" max="23" width="9.5" style="134" customWidth="1"/>
    <col min="24" max="24" width="8.625" style="134" customWidth="1"/>
    <col min="25" max="25" width="9.5" style="134" customWidth="1"/>
    <col min="26" max="26" width="10.125" style="134" customWidth="1"/>
    <col min="27" max="27" width="9.75" style="134" customWidth="1"/>
    <col min="28" max="28" width="17.625" style="134" hidden="1" customWidth="1"/>
    <col min="29" max="33" width="6" style="134" hidden="1" customWidth="1"/>
    <col min="34" max="34" width="6.375" style="134" hidden="1" customWidth="1"/>
    <col min="35" max="35" width="18.25" style="134" customWidth="1"/>
    <col min="36" max="36" width="13.125" style="134" customWidth="1"/>
    <col min="37" max="37" width="11.125" style="134" customWidth="1"/>
    <col min="38" max="38" width="9.5" style="134" customWidth="1"/>
    <col min="39" max="39" width="11" style="134" customWidth="1"/>
    <col min="40" max="40" width="9" style="134" customWidth="1"/>
    <col min="41" max="41" width="10.375" style="134" customWidth="1"/>
    <col min="42" max="42" width="12.375" style="134" customWidth="1"/>
    <col min="43" max="44" width="17" style="134" customWidth="1"/>
    <col min="45" max="49" width="6" style="134" hidden="1" customWidth="1"/>
    <col min="50" max="50" width="5.875" style="134" hidden="1" customWidth="1"/>
    <col min="51" max="51" width="9.5" style="134" hidden="1" customWidth="1"/>
    <col min="52" max="52" width="17.875" style="134" customWidth="1"/>
    <col min="53" max="53" width="14.375" style="134" customWidth="1"/>
    <col min="54" max="54" width="12.375" style="134" customWidth="1"/>
    <col min="55" max="58" width="11.875" style="134" customWidth="1"/>
    <col min="59" max="59" width="12.625" style="134" customWidth="1"/>
    <col min="60" max="60" width="12.25" style="134" customWidth="1"/>
    <col min="61" max="61" width="19.25" style="134" hidden="1" customWidth="1"/>
    <col min="62" max="66" width="6" style="134" hidden="1" customWidth="1"/>
    <col min="67" max="67" width="6.875" style="134" hidden="1" customWidth="1"/>
    <col min="68" max="68" width="9" style="134" hidden="1" customWidth="1"/>
    <col min="69" max="69" width="18.75" style="134" customWidth="1"/>
    <col min="70" max="70" width="14.5" style="134" customWidth="1"/>
    <col min="71" max="71" width="12" style="134" customWidth="1"/>
    <col min="72" max="72" width="11.625" style="134" customWidth="1"/>
    <col min="73" max="73" width="12.25" style="134" customWidth="1"/>
    <col min="74" max="74" width="8.375" style="134" customWidth="1"/>
    <col min="75" max="75" width="11.75" style="134" customWidth="1"/>
    <col min="76" max="76" width="10.375" style="134" customWidth="1"/>
    <col min="77" max="77" width="11.375" style="134"/>
    <col min="78" max="78" width="12.375" style="134" customWidth="1"/>
    <col min="79" max="79" width="17.5" style="134" hidden="1" customWidth="1"/>
    <col min="80" max="80" width="12.625" style="134" hidden="1" customWidth="1"/>
    <col min="81" max="81" width="8.75" style="134" hidden="1" customWidth="1"/>
    <col min="82" max="82" width="10.875" style="134" hidden="1" customWidth="1"/>
    <col min="83" max="83" width="8" style="134" hidden="1" customWidth="1"/>
    <col min="84" max="84" width="9.5" style="134" hidden="1" customWidth="1"/>
    <col min="85" max="85" width="9.25" style="134" hidden="1" customWidth="1"/>
    <col min="86" max="86" width="10.5" style="134" hidden="1" customWidth="1"/>
    <col min="87" max="87" width="16.625" style="134" hidden="1" customWidth="1"/>
    <col min="88" max="88" width="4.125" style="134" customWidth="1"/>
    <col min="89" max="89" width="3.75" style="134" customWidth="1"/>
    <col min="90" max="90" width="3.875" style="134" customWidth="1"/>
    <col min="91" max="91" width="4.5" style="134" customWidth="1"/>
    <col min="92" max="92" width="9.5" style="134" customWidth="1"/>
    <col min="93" max="93" width="5.5" style="134" customWidth="1"/>
    <col min="94" max="94" width="5.75" style="134" customWidth="1"/>
    <col min="95" max="95" width="5.5" style="134" customWidth="1"/>
    <col min="96" max="97" width="5" style="134" customWidth="1"/>
    <col min="98" max="98" width="12.875" style="134" customWidth="1"/>
    <col min="99" max="101" width="5" style="134" customWidth="1"/>
    <col min="102" max="108" width="5" customWidth="1"/>
    <col min="109" max="1025" width="9" customWidth="1"/>
  </cols>
  <sheetData>
    <row r="1" spans="2:101" ht="18.75">
      <c r="AH1" s="2" t="s">
        <v>508</v>
      </c>
      <c r="BY1" s="134" t="s">
        <v>508</v>
      </c>
    </row>
    <row r="2" spans="2:101" ht="18.75">
      <c r="AE2" s="21"/>
      <c r="AF2" s="67"/>
      <c r="AG2" s="4" t="s">
        <v>1</v>
      </c>
      <c r="AH2" s="75"/>
      <c r="AS2" s="134">
        <v>0</v>
      </c>
      <c r="AT2" s="134">
        <v>0</v>
      </c>
      <c r="AU2" s="134">
        <v>0</v>
      </c>
      <c r="AV2" s="134">
        <v>1</v>
      </c>
      <c r="AW2" s="134">
        <v>0</v>
      </c>
      <c r="AX2" s="134">
        <v>0</v>
      </c>
      <c r="BW2" s="134" t="s">
        <v>1316</v>
      </c>
    </row>
    <row r="3" spans="2:101" ht="18.75">
      <c r="AE3" s="21"/>
      <c r="AF3" s="67"/>
      <c r="AG3" s="4" t="s">
        <v>2</v>
      </c>
      <c r="AH3" s="75"/>
      <c r="BW3" s="134" t="s">
        <v>1339</v>
      </c>
    </row>
    <row r="4" spans="2:101" ht="25.5">
      <c r="B4" s="452" t="s">
        <v>1340</v>
      </c>
      <c r="C4" s="452"/>
      <c r="D4" s="452"/>
      <c r="E4" s="452"/>
      <c r="F4" s="394"/>
      <c r="G4" s="394"/>
      <c r="H4" s="394"/>
      <c r="I4" s="394"/>
      <c r="J4" s="394"/>
      <c r="K4" s="394"/>
      <c r="L4" s="394"/>
      <c r="M4" s="394"/>
      <c r="N4" s="452"/>
      <c r="O4" s="452"/>
      <c r="P4" s="452"/>
      <c r="Q4" s="452"/>
      <c r="R4" s="452"/>
      <c r="S4" s="452"/>
      <c r="T4" s="452"/>
      <c r="U4" s="452"/>
      <c r="V4" s="452"/>
      <c r="W4" s="452"/>
      <c r="X4" s="452"/>
      <c r="Y4" s="452"/>
      <c r="Z4" s="452"/>
      <c r="AA4" s="452"/>
      <c r="AB4" s="394"/>
      <c r="AC4" s="394"/>
      <c r="AD4" s="394"/>
      <c r="AE4" s="394"/>
      <c r="AF4" s="394"/>
      <c r="AG4" s="394"/>
      <c r="AH4" s="394"/>
    </row>
    <row r="5" spans="2:101" ht="25.5">
      <c r="B5" s="446" t="s">
        <v>1341</v>
      </c>
      <c r="C5" s="446"/>
      <c r="D5" s="446"/>
      <c r="E5" s="446"/>
      <c r="F5" s="395"/>
      <c r="G5" s="395"/>
      <c r="H5" s="395"/>
      <c r="I5" s="395"/>
      <c r="J5" s="395"/>
      <c r="K5" s="395"/>
      <c r="L5" s="395"/>
      <c r="M5" s="395"/>
      <c r="N5" s="446"/>
      <c r="O5" s="446"/>
      <c r="P5" s="446"/>
      <c r="Q5" s="446"/>
      <c r="R5" s="446"/>
      <c r="S5" s="446"/>
      <c r="T5" s="446"/>
      <c r="U5" s="446"/>
      <c r="V5" s="446"/>
      <c r="W5" s="446"/>
      <c r="X5" s="446"/>
      <c r="Y5" s="446"/>
      <c r="Z5" s="446"/>
      <c r="AA5" s="446"/>
      <c r="AB5" s="395"/>
      <c r="AC5" s="395"/>
      <c r="AD5" s="395"/>
      <c r="AE5" s="395"/>
      <c r="AF5" s="395"/>
      <c r="AG5" s="395"/>
      <c r="AH5" s="395"/>
      <c r="AI5" s="155"/>
      <c r="AJ5" s="155"/>
      <c r="AK5" s="155"/>
      <c r="AL5" s="155"/>
      <c r="AM5" s="155"/>
      <c r="AN5" s="155"/>
      <c r="AO5" s="155"/>
      <c r="AP5" s="155"/>
      <c r="AQ5" s="155"/>
      <c r="AR5" s="155"/>
      <c r="AS5" s="155"/>
      <c r="AT5" s="155"/>
      <c r="AU5" s="155"/>
      <c r="AV5" s="155"/>
      <c r="AW5" s="155"/>
      <c r="AX5" s="155"/>
      <c r="AY5" s="155"/>
      <c r="AZ5" s="155"/>
      <c r="BA5" s="155"/>
      <c r="BB5" s="155"/>
      <c r="BC5" s="155"/>
      <c r="BD5" s="155"/>
      <c r="BE5" s="155"/>
      <c r="BF5" s="155"/>
      <c r="BG5" s="155"/>
      <c r="BH5" s="155"/>
      <c r="BI5" s="155"/>
      <c r="BJ5" s="155"/>
      <c r="BK5" s="155"/>
      <c r="BL5" s="155"/>
      <c r="BM5" s="155"/>
      <c r="BN5" s="155"/>
      <c r="BO5" s="155"/>
      <c r="BP5" s="155"/>
      <c r="BQ5" s="155"/>
      <c r="BR5" s="155"/>
      <c r="BS5" s="155"/>
      <c r="BT5" s="155"/>
      <c r="BU5" s="155"/>
      <c r="BV5" s="155"/>
      <c r="BW5" s="155"/>
      <c r="BX5" s="155"/>
      <c r="BY5" s="155"/>
      <c r="BZ5" s="155"/>
      <c r="CA5" s="155"/>
      <c r="CB5" s="155"/>
      <c r="CC5" s="155"/>
      <c r="CD5" s="155"/>
      <c r="CE5" s="155"/>
      <c r="CF5" s="155"/>
      <c r="CG5" s="155"/>
      <c r="CH5" s="155"/>
      <c r="CI5" s="155"/>
    </row>
    <row r="6" spans="2:101" ht="6.75" customHeight="1">
      <c r="B6" s="451"/>
      <c r="C6" s="451"/>
      <c r="D6" s="451"/>
      <c r="E6" s="451"/>
      <c r="F6" s="360"/>
      <c r="G6" s="360"/>
      <c r="H6" s="360"/>
      <c r="I6" s="360"/>
      <c r="J6" s="360"/>
      <c r="K6" s="360"/>
      <c r="L6" s="360"/>
      <c r="M6" s="360"/>
      <c r="N6" s="451"/>
      <c r="O6" s="451"/>
      <c r="P6" s="451"/>
      <c r="Q6" s="451"/>
      <c r="R6" s="451"/>
      <c r="S6" s="451"/>
      <c r="T6" s="451"/>
      <c r="U6" s="451"/>
      <c r="V6" s="451"/>
      <c r="W6" s="451"/>
      <c r="X6" s="451"/>
      <c r="Y6" s="451"/>
      <c r="Z6" s="451"/>
      <c r="AA6" s="451"/>
      <c r="AB6" s="360"/>
      <c r="AC6" s="360"/>
      <c r="AD6" s="360"/>
      <c r="AE6" s="360"/>
      <c r="AF6" s="360"/>
      <c r="AG6" s="360"/>
      <c r="AH6" s="360"/>
      <c r="AI6" s="71"/>
      <c r="AJ6" s="71"/>
      <c r="AK6" s="71"/>
      <c r="AL6" s="71"/>
      <c r="AM6" s="71"/>
      <c r="AN6" s="71"/>
      <c r="AO6" s="71"/>
      <c r="AP6" s="71"/>
      <c r="AQ6" s="71"/>
      <c r="AR6" s="71"/>
      <c r="AS6" s="71"/>
      <c r="AT6" s="71"/>
      <c r="AU6" s="71"/>
      <c r="AV6" s="71"/>
      <c r="AW6" s="71"/>
      <c r="AX6" s="71"/>
      <c r="AY6" s="71"/>
      <c r="AZ6" s="71"/>
      <c r="BA6" s="71"/>
      <c r="BB6" s="71"/>
      <c r="BC6" s="71"/>
      <c r="BD6" s="71"/>
      <c r="BE6" s="71"/>
      <c r="BF6" s="71"/>
      <c r="BG6" s="71"/>
      <c r="BH6" s="71"/>
      <c r="BI6" s="71"/>
      <c r="BJ6" s="71"/>
      <c r="BK6" s="71"/>
      <c r="BL6" s="71"/>
      <c r="BM6" s="71"/>
      <c r="BN6" s="71"/>
      <c r="BO6" s="71"/>
      <c r="BP6" s="71"/>
      <c r="BQ6" s="71"/>
      <c r="BR6" s="71"/>
      <c r="BS6" s="71"/>
      <c r="BT6" s="71"/>
      <c r="BU6" s="71"/>
      <c r="BV6" s="71"/>
      <c r="BW6" s="71"/>
      <c r="BX6" s="71"/>
      <c r="BY6" s="71"/>
      <c r="BZ6" s="71"/>
      <c r="CA6" s="71"/>
      <c r="CB6" s="71"/>
      <c r="CC6" s="71"/>
      <c r="CD6" s="71"/>
      <c r="CE6" s="71"/>
      <c r="CF6" s="71"/>
      <c r="CG6" s="71"/>
      <c r="CH6" s="71"/>
      <c r="CI6" s="71"/>
      <c r="CJ6" s="71"/>
      <c r="CK6" s="71"/>
      <c r="CL6" s="71"/>
      <c r="CM6" s="71"/>
      <c r="CN6" s="71"/>
      <c r="CO6" s="71"/>
      <c r="CP6" s="71"/>
      <c r="CQ6" s="71"/>
      <c r="CR6" s="71"/>
      <c r="CS6" s="71"/>
      <c r="CT6" s="71"/>
      <c r="CU6" s="71"/>
      <c r="CV6" s="71"/>
      <c r="CW6" s="71"/>
    </row>
    <row r="7" spans="2:101" ht="25.5">
      <c r="B7" s="454" t="s">
        <v>1355</v>
      </c>
      <c r="C7" s="454"/>
      <c r="D7" s="454"/>
      <c r="E7" s="454"/>
      <c r="F7" s="361"/>
      <c r="G7" s="361"/>
      <c r="H7" s="361"/>
      <c r="I7" s="361"/>
      <c r="J7" s="361"/>
      <c r="K7" s="361"/>
      <c r="L7" s="361"/>
      <c r="M7" s="361"/>
      <c r="N7" s="454"/>
      <c r="O7" s="454"/>
      <c r="P7" s="454"/>
      <c r="Q7" s="454"/>
      <c r="R7" s="454"/>
      <c r="S7" s="454"/>
      <c r="T7" s="454"/>
      <c r="U7" s="454"/>
      <c r="V7" s="454"/>
      <c r="W7" s="454"/>
      <c r="X7" s="454"/>
      <c r="Y7" s="454"/>
      <c r="Z7" s="454"/>
      <c r="AA7" s="454"/>
      <c r="AB7" s="361"/>
      <c r="AC7" s="361"/>
      <c r="AD7" s="361"/>
      <c r="AE7" s="361"/>
      <c r="AF7" s="361"/>
      <c r="AG7" s="361"/>
      <c r="AH7" s="361"/>
      <c r="AI7" s="137"/>
      <c r="AJ7" s="137"/>
      <c r="AK7" s="137"/>
      <c r="AL7" s="137"/>
      <c r="AM7" s="137"/>
      <c r="AN7" s="137"/>
      <c r="AO7" s="137"/>
      <c r="AP7" s="137"/>
      <c r="AQ7" s="137"/>
      <c r="AR7" s="137"/>
      <c r="AS7" s="137"/>
      <c r="AT7" s="137"/>
      <c r="AU7" s="137"/>
      <c r="AV7" s="137"/>
      <c r="AW7" s="137"/>
      <c r="AX7" s="137"/>
      <c r="AY7" s="137"/>
      <c r="AZ7" s="137"/>
      <c r="BA7" s="137"/>
      <c r="BB7" s="137"/>
      <c r="BC7" s="137"/>
      <c r="BD7" s="137"/>
      <c r="BE7" s="137"/>
      <c r="BF7" s="137"/>
      <c r="BG7" s="137"/>
      <c r="BH7" s="137"/>
      <c r="BI7" s="137"/>
      <c r="BJ7" s="137"/>
      <c r="BK7" s="137"/>
      <c r="BL7" s="137"/>
      <c r="BM7" s="137"/>
      <c r="BN7" s="137"/>
      <c r="BO7" s="137"/>
      <c r="BP7" s="137"/>
      <c r="BQ7" s="137"/>
      <c r="BR7" s="137"/>
      <c r="BS7" s="137"/>
      <c r="BT7" s="137"/>
      <c r="BU7" s="137"/>
      <c r="BV7" s="137"/>
      <c r="BW7" s="137"/>
      <c r="BX7" s="137"/>
      <c r="BY7" s="137"/>
      <c r="BZ7" s="137"/>
      <c r="CA7" s="137"/>
      <c r="CB7" s="137"/>
      <c r="CC7" s="137"/>
      <c r="CD7" s="137"/>
      <c r="CE7" s="137"/>
      <c r="CF7" s="137"/>
      <c r="CG7" s="137"/>
      <c r="CH7" s="137"/>
      <c r="CI7" s="137"/>
      <c r="CJ7" s="137"/>
      <c r="CK7" s="137"/>
      <c r="CL7" s="137"/>
      <c r="CM7" s="137"/>
      <c r="CN7" s="137"/>
      <c r="CO7" s="137"/>
      <c r="CP7" s="137"/>
      <c r="CQ7" s="137"/>
      <c r="CR7" s="137"/>
      <c r="CS7" s="137"/>
      <c r="CT7" s="137"/>
      <c r="CU7" s="137"/>
      <c r="CV7" s="137"/>
    </row>
    <row r="8" spans="2:101">
      <c r="B8" s="361"/>
      <c r="C8" s="361"/>
      <c r="D8" s="361"/>
      <c r="E8" s="361"/>
      <c r="F8" s="361"/>
      <c r="G8" s="361"/>
      <c r="H8" s="361"/>
      <c r="I8" s="361"/>
      <c r="J8" s="361"/>
      <c r="K8" s="361"/>
      <c r="L8" s="361"/>
      <c r="M8" s="361"/>
      <c r="N8" s="361"/>
      <c r="O8" s="361"/>
      <c r="P8" s="361"/>
      <c r="Q8" s="361"/>
      <c r="R8" s="361"/>
      <c r="S8" s="361"/>
      <c r="T8" s="361"/>
      <c r="U8" s="361"/>
      <c r="V8" s="361"/>
      <c r="W8" s="361"/>
      <c r="X8" s="361"/>
      <c r="Y8" s="361"/>
      <c r="Z8" s="361"/>
      <c r="AA8" s="361"/>
      <c r="AB8" s="361"/>
      <c r="AC8" s="361"/>
      <c r="AD8" s="361"/>
      <c r="AE8" s="361"/>
      <c r="AF8" s="361"/>
      <c r="AG8" s="361"/>
      <c r="AH8" s="361"/>
      <c r="AI8" s="156"/>
      <c r="AJ8" s="156"/>
      <c r="AK8" s="156"/>
      <c r="AL8" s="156"/>
      <c r="AM8" s="156"/>
      <c r="AN8" s="156"/>
      <c r="AO8" s="156"/>
      <c r="AP8" s="156"/>
      <c r="AQ8" s="156"/>
      <c r="AR8" s="156"/>
      <c r="AS8" s="156"/>
      <c r="AT8" s="156"/>
      <c r="AU8" s="156"/>
      <c r="AV8" s="156"/>
      <c r="AW8" s="156"/>
      <c r="AX8" s="156"/>
      <c r="AY8" s="156"/>
      <c r="AZ8" s="156"/>
      <c r="BA8" s="156"/>
      <c r="BB8" s="156"/>
      <c r="BC8" s="156"/>
      <c r="BD8" s="156"/>
      <c r="BE8" s="156"/>
      <c r="BF8" s="156"/>
      <c r="BG8" s="156"/>
      <c r="BH8" s="156"/>
      <c r="BI8" s="156"/>
      <c r="BJ8" s="156"/>
      <c r="BK8" s="156"/>
      <c r="BL8" s="156"/>
      <c r="BM8" s="156"/>
      <c r="BN8" s="156"/>
      <c r="BO8" s="156"/>
      <c r="BP8" s="156"/>
      <c r="BQ8" s="156"/>
      <c r="BR8" s="156"/>
      <c r="BS8" s="156"/>
      <c r="BT8" s="156"/>
      <c r="BU8" s="156"/>
      <c r="BV8" s="156"/>
      <c r="BW8" s="156"/>
      <c r="BX8" s="156"/>
      <c r="BY8" s="156"/>
      <c r="BZ8" s="156"/>
      <c r="CA8" s="156"/>
      <c r="CB8" s="156"/>
      <c r="CC8" s="156"/>
      <c r="CD8" s="156"/>
      <c r="CE8" s="156"/>
      <c r="CF8" s="156"/>
      <c r="CG8" s="156"/>
      <c r="CH8" s="156"/>
      <c r="CI8" s="156"/>
      <c r="CJ8" s="137"/>
      <c r="CK8" s="137"/>
      <c r="CL8" s="137"/>
      <c r="CM8" s="137"/>
      <c r="CN8" s="137"/>
      <c r="CO8" s="137"/>
      <c r="CP8" s="137"/>
      <c r="CQ8" s="137"/>
      <c r="CR8" s="137"/>
      <c r="CS8" s="137"/>
      <c r="CT8" s="137"/>
      <c r="CU8" s="137"/>
      <c r="CV8" s="137"/>
    </row>
    <row r="9" spans="2:101" hidden="1">
      <c r="B9" s="363"/>
      <c r="C9" s="363"/>
      <c r="D9" s="363"/>
      <c r="E9" s="363"/>
      <c r="F9" s="363"/>
      <c r="G9" s="363"/>
      <c r="H9" s="363"/>
      <c r="I9" s="363"/>
      <c r="J9" s="363"/>
      <c r="K9" s="363"/>
      <c r="L9" s="363"/>
      <c r="M9" s="363"/>
      <c r="N9" s="363"/>
      <c r="O9" s="363"/>
      <c r="P9" s="363"/>
      <c r="Q9" s="363"/>
      <c r="R9" s="363"/>
      <c r="S9" s="363"/>
      <c r="T9" s="363"/>
      <c r="U9" s="363"/>
      <c r="V9" s="363"/>
      <c r="W9" s="363"/>
      <c r="X9" s="363"/>
      <c r="Y9" s="363"/>
      <c r="Z9" s="363"/>
      <c r="AA9" s="363"/>
      <c r="AB9" s="363"/>
      <c r="AC9" s="363"/>
      <c r="AD9" s="363"/>
      <c r="AE9" s="363"/>
      <c r="AF9" s="363"/>
      <c r="AG9" s="363"/>
      <c r="AH9" s="363"/>
      <c r="AI9" s="157"/>
      <c r="AJ9" s="158"/>
      <c r="AK9" s="158"/>
      <c r="AL9" s="158"/>
      <c r="AM9" s="158"/>
      <c r="AN9" s="158"/>
      <c r="AO9" s="158"/>
      <c r="AP9" s="158"/>
      <c r="AQ9" s="158"/>
      <c r="AR9" s="158"/>
      <c r="AS9" s="158"/>
      <c r="AT9" s="158"/>
      <c r="AU9" s="158"/>
      <c r="AV9" s="158"/>
      <c r="AW9" s="158"/>
      <c r="AX9" s="158"/>
      <c r="AY9" s="158"/>
      <c r="AZ9" s="158"/>
      <c r="BA9" s="158"/>
      <c r="BB9" s="158"/>
      <c r="BC9" s="158"/>
      <c r="BD9" s="158"/>
      <c r="BE9" s="158"/>
      <c r="BF9" s="158"/>
      <c r="BG9" s="158"/>
      <c r="BH9" s="158"/>
      <c r="BI9" s="158"/>
      <c r="BJ9" s="158"/>
      <c r="BK9" s="158"/>
      <c r="BL9" s="158"/>
      <c r="BM9" s="158"/>
      <c r="BN9" s="158"/>
      <c r="BO9" s="158"/>
      <c r="BP9" s="158"/>
      <c r="BQ9" s="158"/>
      <c r="BR9" s="158"/>
      <c r="BS9" s="158"/>
      <c r="BT9" s="158"/>
      <c r="BU9" s="158"/>
      <c r="BV9" s="158"/>
      <c r="BW9" s="158"/>
      <c r="BX9" s="158"/>
      <c r="BY9" s="158"/>
      <c r="BZ9" s="158"/>
      <c r="CA9" s="158"/>
      <c r="CB9" s="158"/>
      <c r="CC9" s="158"/>
      <c r="CD9" s="158"/>
      <c r="CE9" s="158"/>
      <c r="CF9" s="158"/>
      <c r="CG9" s="158"/>
      <c r="CH9" s="158"/>
      <c r="CI9" s="158"/>
    </row>
    <row r="10" spans="2:101" hidden="1">
      <c r="B10" s="395"/>
      <c r="C10" s="395"/>
      <c r="D10" s="395"/>
      <c r="E10" s="395"/>
      <c r="F10" s="395"/>
      <c r="G10" s="395"/>
      <c r="H10" s="395"/>
      <c r="I10" s="395"/>
      <c r="J10" s="395"/>
      <c r="K10" s="395"/>
      <c r="L10" s="395"/>
      <c r="M10" s="395"/>
      <c r="N10" s="395"/>
      <c r="O10" s="395"/>
      <c r="P10" s="395"/>
      <c r="Q10" s="395"/>
      <c r="R10" s="395"/>
      <c r="S10" s="395"/>
      <c r="T10" s="395"/>
      <c r="U10" s="395"/>
      <c r="V10" s="395"/>
      <c r="W10" s="395"/>
      <c r="X10" s="395"/>
      <c r="Y10" s="395"/>
      <c r="Z10" s="395"/>
      <c r="AA10" s="395"/>
      <c r="AB10" s="395"/>
      <c r="AC10" s="395"/>
      <c r="AD10" s="395"/>
      <c r="AE10" s="395"/>
      <c r="AF10" s="395"/>
      <c r="AG10" s="395"/>
      <c r="AH10" s="395"/>
      <c r="AI10" s="159"/>
      <c r="AJ10" s="159"/>
      <c r="AK10" s="159"/>
      <c r="AL10" s="159"/>
      <c r="AM10" s="159"/>
      <c r="AN10" s="159"/>
      <c r="AO10" s="159"/>
      <c r="AP10" s="159"/>
      <c r="AQ10" s="159"/>
      <c r="AR10" s="159"/>
      <c r="AS10" s="159"/>
      <c r="AT10" s="159"/>
      <c r="AU10" s="159"/>
      <c r="AV10" s="159"/>
      <c r="AW10" s="159"/>
      <c r="AX10" s="159"/>
      <c r="AY10" s="159"/>
      <c r="AZ10" s="159"/>
      <c r="BA10" s="159"/>
      <c r="BB10" s="159"/>
      <c r="BC10" s="159"/>
      <c r="BD10" s="159"/>
      <c r="BE10" s="159"/>
      <c r="BF10" s="159"/>
      <c r="BG10" s="159"/>
      <c r="BH10" s="159"/>
      <c r="BI10" s="159"/>
      <c r="BJ10" s="159"/>
      <c r="BK10" s="159"/>
      <c r="BL10" s="159"/>
      <c r="BM10" s="159"/>
      <c r="BN10" s="159"/>
      <c r="BO10" s="159"/>
      <c r="BP10" s="159"/>
      <c r="BQ10" s="159"/>
      <c r="BS10" s="159"/>
    </row>
    <row r="11" spans="2:101" ht="15.75" hidden="1" customHeight="1">
      <c r="B11" s="396"/>
      <c r="C11" s="396"/>
      <c r="D11" s="396"/>
      <c r="E11" s="396"/>
      <c r="F11" s="396"/>
      <c r="G11" s="396"/>
      <c r="H11" s="396"/>
      <c r="I11" s="396"/>
      <c r="J11" s="396"/>
      <c r="K11" s="396"/>
      <c r="L11" s="396"/>
      <c r="M11" s="396"/>
      <c r="N11" s="396"/>
      <c r="O11" s="396"/>
      <c r="P11" s="396"/>
      <c r="Q11" s="396"/>
      <c r="R11" s="396"/>
      <c r="S11" s="396"/>
      <c r="T11" s="396"/>
      <c r="U11" s="396"/>
      <c r="V11" s="396"/>
      <c r="W11" s="396"/>
      <c r="X11" s="396"/>
      <c r="Y11" s="396"/>
      <c r="Z11" s="396"/>
      <c r="AA11" s="396"/>
      <c r="AB11" s="396"/>
      <c r="AC11" s="396"/>
      <c r="AD11" s="396"/>
      <c r="AE11" s="396"/>
      <c r="AF11" s="396"/>
      <c r="AG11" s="396"/>
      <c r="AH11" s="396"/>
      <c r="AI11" s="160"/>
      <c r="AJ11" s="160"/>
      <c r="AK11" s="160"/>
      <c r="AL11" s="160"/>
      <c r="AM11" s="160"/>
      <c r="AN11" s="160"/>
      <c r="AO11" s="160"/>
      <c r="AP11" s="160"/>
      <c r="AQ11" s="160"/>
      <c r="AR11" s="160"/>
      <c r="AS11" s="160"/>
      <c r="AT11" s="160"/>
      <c r="AU11" s="160"/>
      <c r="AV11" s="160"/>
      <c r="AW11" s="160"/>
      <c r="AX11" s="160"/>
      <c r="AY11" s="160"/>
      <c r="AZ11" s="160"/>
      <c r="BA11" s="160"/>
      <c r="BB11" s="160"/>
      <c r="BC11" s="160"/>
      <c r="BD11" s="160"/>
      <c r="BE11" s="160"/>
      <c r="BF11" s="160"/>
      <c r="BG11" s="160"/>
      <c r="BH11" s="160"/>
      <c r="BI11" s="160"/>
      <c r="BJ11" s="160"/>
      <c r="BK11" s="160"/>
      <c r="BL11" s="160"/>
      <c r="BM11" s="160"/>
      <c r="BN11" s="160"/>
      <c r="BO11" s="160"/>
      <c r="BP11" s="160"/>
      <c r="BQ11" s="160"/>
      <c r="BR11" s="160"/>
      <c r="BS11" s="160"/>
      <c r="BT11" s="160"/>
      <c r="BU11" s="160"/>
      <c r="BV11" s="160"/>
      <c r="BW11" s="160"/>
      <c r="BX11" s="160"/>
      <c r="BY11" s="160"/>
      <c r="BZ11" s="160"/>
      <c r="CA11" s="160"/>
      <c r="CB11" s="160"/>
      <c r="CC11" s="160"/>
      <c r="CD11" s="160"/>
      <c r="CE11" s="160"/>
      <c r="CF11" s="160"/>
      <c r="CG11" s="160"/>
      <c r="CH11" s="160"/>
      <c r="CI11" s="160"/>
      <c r="CJ11" s="10"/>
      <c r="CK11" s="10"/>
      <c r="CL11" s="10"/>
      <c r="CM11" s="10"/>
      <c r="CN11" s="10"/>
      <c r="CO11" s="10"/>
      <c r="CP11" s="10"/>
      <c r="CQ11" s="10"/>
      <c r="CR11" s="10"/>
      <c r="CS11" s="10"/>
      <c r="CT11" s="10"/>
      <c r="CU11" s="10"/>
      <c r="CV11" s="10"/>
    </row>
    <row r="12" spans="2:101" hidden="1">
      <c r="B12" s="397" t="s">
        <v>1338</v>
      </c>
      <c r="C12" s="397"/>
      <c r="D12" s="397"/>
      <c r="E12" s="397"/>
      <c r="F12" s="397"/>
      <c r="G12" s="397"/>
      <c r="H12" s="397"/>
      <c r="I12" s="397"/>
      <c r="J12" s="397"/>
      <c r="K12" s="397"/>
      <c r="L12" s="397"/>
      <c r="M12" s="397"/>
      <c r="N12" s="397"/>
      <c r="O12" s="397"/>
      <c r="P12" s="397"/>
      <c r="Q12" s="397"/>
      <c r="R12" s="397"/>
      <c r="S12" s="397"/>
      <c r="T12" s="397"/>
      <c r="U12" s="397"/>
      <c r="V12" s="397"/>
      <c r="W12" s="397"/>
      <c r="X12" s="397"/>
      <c r="Y12" s="397"/>
      <c r="Z12" s="397"/>
      <c r="AA12" s="397"/>
      <c r="AB12" s="397"/>
      <c r="AC12" s="397"/>
      <c r="AD12" s="397"/>
      <c r="AE12" s="397"/>
      <c r="AF12" s="397"/>
      <c r="AG12" s="397"/>
      <c r="AH12" s="397"/>
      <c r="AI12" s="162"/>
      <c r="AJ12" s="162"/>
      <c r="AK12" s="162"/>
      <c r="AL12" s="162"/>
      <c r="AM12" s="162"/>
      <c r="AN12" s="162"/>
      <c r="AO12" s="162"/>
      <c r="AP12" s="162"/>
      <c r="AQ12" s="162"/>
      <c r="AR12" s="162"/>
      <c r="AS12" s="162"/>
      <c r="AT12" s="162"/>
      <c r="AU12" s="162"/>
      <c r="AV12" s="162"/>
      <c r="AW12" s="162"/>
      <c r="AX12" s="162"/>
      <c r="AY12" s="162"/>
      <c r="AZ12" s="162"/>
      <c r="BA12" s="162"/>
      <c r="BB12" s="162"/>
      <c r="BC12" s="162"/>
      <c r="BD12" s="162"/>
      <c r="BE12" s="162"/>
      <c r="BF12" s="162"/>
      <c r="BG12" s="162"/>
      <c r="BH12" s="162"/>
      <c r="BI12" s="162"/>
      <c r="BJ12" s="162"/>
      <c r="BK12" s="162"/>
      <c r="BL12" s="162"/>
      <c r="BM12" s="162"/>
      <c r="BN12" s="162"/>
      <c r="BO12" s="162"/>
      <c r="BP12" s="162"/>
      <c r="BQ12" s="162"/>
      <c r="BR12" s="162"/>
      <c r="BS12" s="162"/>
      <c r="BT12" s="162"/>
      <c r="BU12" s="162"/>
      <c r="BV12" s="162"/>
      <c r="BW12" s="162"/>
      <c r="BX12" s="162"/>
      <c r="BY12" s="162"/>
      <c r="BZ12" s="162"/>
      <c r="CA12" s="162"/>
      <c r="CB12" s="162"/>
      <c r="CC12" s="162"/>
      <c r="CD12" s="162"/>
      <c r="CE12" s="162"/>
      <c r="CF12" s="162"/>
      <c r="CG12" s="162"/>
      <c r="CH12" s="162"/>
      <c r="CI12" s="162"/>
      <c r="CJ12" s="11"/>
      <c r="CK12" s="11"/>
      <c r="CL12" s="11"/>
      <c r="CM12" s="11"/>
      <c r="CN12" s="11"/>
      <c r="CO12" s="11"/>
      <c r="CP12" s="11"/>
      <c r="CQ12" s="11"/>
      <c r="CR12" s="11"/>
      <c r="CS12" s="11"/>
      <c r="CT12" s="11"/>
      <c r="CU12" s="11"/>
      <c r="CV12" s="11"/>
    </row>
    <row r="13" spans="2:101" ht="15.75" hidden="1" customHeight="1">
      <c r="B13" s="398"/>
      <c r="C13" s="398"/>
      <c r="D13" s="398"/>
      <c r="E13" s="398"/>
      <c r="F13" s="398"/>
      <c r="G13" s="398"/>
      <c r="H13" s="398"/>
      <c r="I13" s="398"/>
      <c r="J13" s="398"/>
      <c r="K13" s="398"/>
      <c r="L13" s="398"/>
      <c r="M13" s="398"/>
      <c r="N13" s="398"/>
      <c r="O13" s="398"/>
      <c r="P13" s="398"/>
      <c r="Q13" s="398"/>
      <c r="R13" s="398"/>
      <c r="S13" s="398"/>
      <c r="T13" s="398"/>
      <c r="U13" s="398"/>
      <c r="V13" s="398"/>
      <c r="W13" s="398"/>
      <c r="X13" s="398"/>
      <c r="Y13" s="398"/>
      <c r="Z13" s="398"/>
      <c r="AA13" s="398"/>
      <c r="AB13" s="398"/>
      <c r="AC13" s="398"/>
      <c r="AD13" s="398"/>
      <c r="AE13" s="398"/>
      <c r="AF13" s="398"/>
      <c r="AG13" s="398"/>
      <c r="AH13" s="398"/>
      <c r="AI13" s="398"/>
      <c r="AJ13" s="398"/>
      <c r="AK13" s="398"/>
      <c r="AL13" s="398"/>
      <c r="AM13" s="398"/>
      <c r="AN13" s="398"/>
      <c r="AO13" s="398"/>
      <c r="AP13" s="398"/>
      <c r="AQ13" s="398"/>
      <c r="AR13" s="398"/>
      <c r="AS13" s="398"/>
      <c r="AT13" s="398"/>
      <c r="AU13" s="398"/>
      <c r="AV13" s="398"/>
      <c r="AW13" s="398"/>
      <c r="AX13" s="398"/>
      <c r="AY13" s="398"/>
      <c r="AZ13" s="398"/>
      <c r="BA13" s="398"/>
      <c r="BB13" s="398"/>
      <c r="BC13" s="398"/>
      <c r="BD13" s="398"/>
      <c r="BE13" s="398"/>
      <c r="BF13" s="398"/>
      <c r="BG13" s="398"/>
      <c r="BH13" s="398"/>
      <c r="BI13" s="398"/>
      <c r="BJ13" s="398"/>
      <c r="BK13" s="398"/>
      <c r="BL13" s="398"/>
      <c r="BM13" s="398"/>
      <c r="BN13" s="398"/>
      <c r="BO13" s="398"/>
      <c r="BP13" s="398"/>
      <c r="BQ13" s="398"/>
      <c r="BR13" s="398"/>
      <c r="BS13" s="398"/>
      <c r="BT13" s="398"/>
      <c r="BU13" s="398"/>
      <c r="BV13" s="398"/>
      <c r="BW13" s="398"/>
      <c r="BX13" s="398"/>
      <c r="BY13" s="398"/>
      <c r="BZ13" s="398"/>
      <c r="CA13" s="398"/>
      <c r="CB13" s="398"/>
      <c r="CC13" s="398"/>
      <c r="CD13" s="398"/>
      <c r="CE13" s="398"/>
      <c r="CF13" s="398"/>
      <c r="CG13" s="154"/>
      <c r="CH13" s="154"/>
      <c r="CI13" s="164"/>
      <c r="CJ13" s="164"/>
      <c r="CK13" s="164"/>
      <c r="CL13" s="164"/>
      <c r="CM13" s="164"/>
      <c r="CN13" s="164"/>
      <c r="CO13" s="164"/>
      <c r="CP13" s="164"/>
      <c r="CQ13" s="164"/>
      <c r="CR13" s="164"/>
      <c r="CS13" s="164"/>
      <c r="CT13" s="164"/>
    </row>
    <row r="14" spans="2:101" ht="31.5" customHeight="1">
      <c r="B14" s="364" t="s">
        <v>6</v>
      </c>
      <c r="C14" s="364" t="s">
        <v>7</v>
      </c>
      <c r="D14" s="364" t="s">
        <v>8</v>
      </c>
      <c r="E14" s="364" t="s">
        <v>510</v>
      </c>
      <c r="F14" s="364"/>
      <c r="G14" s="457" t="s">
        <v>511</v>
      </c>
      <c r="H14" s="458"/>
      <c r="I14" s="458"/>
      <c r="J14" s="458"/>
      <c r="K14" s="458"/>
      <c r="L14" s="458"/>
      <c r="M14" s="458"/>
      <c r="N14" s="458"/>
      <c r="O14" s="458"/>
      <c r="P14" s="458"/>
      <c r="Q14" s="458"/>
      <c r="R14" s="458"/>
      <c r="S14" s="458"/>
      <c r="T14" s="459"/>
      <c r="U14" s="399" t="s">
        <v>512</v>
      </c>
      <c r="V14" s="399"/>
      <c r="W14" s="399"/>
      <c r="X14" s="399"/>
      <c r="Y14" s="399"/>
      <c r="Z14" s="399"/>
      <c r="AA14" s="399"/>
      <c r="AB14" s="399"/>
      <c r="AC14" s="399"/>
      <c r="AD14" s="399"/>
      <c r="AE14" s="399"/>
      <c r="AF14" s="399"/>
      <c r="AG14" s="399"/>
      <c r="AH14" s="399"/>
      <c r="AI14" s="399" t="s">
        <v>512</v>
      </c>
      <c r="AJ14" s="399"/>
      <c r="AK14" s="399"/>
      <c r="AL14" s="399"/>
      <c r="AM14" s="399"/>
      <c r="AN14" s="399"/>
      <c r="AO14" s="399"/>
      <c r="AP14" s="399"/>
      <c r="AQ14" s="399"/>
      <c r="AR14" s="399"/>
      <c r="AS14" s="399"/>
      <c r="AT14" s="399"/>
      <c r="AU14" s="399"/>
      <c r="AV14" s="399"/>
      <c r="AW14" s="399"/>
      <c r="AX14" s="399"/>
      <c r="AY14" s="399"/>
      <c r="AZ14" s="399"/>
      <c r="BA14" s="399"/>
      <c r="BB14" s="399"/>
      <c r="BC14" s="399"/>
      <c r="BD14" s="399"/>
      <c r="BE14" s="399"/>
      <c r="BF14" s="399"/>
      <c r="BG14" s="399"/>
      <c r="BH14" s="399"/>
      <c r="BI14" s="399"/>
      <c r="BJ14" s="399"/>
      <c r="BK14" s="399"/>
      <c r="BL14" s="399"/>
      <c r="BM14" s="399"/>
      <c r="BN14" s="399"/>
      <c r="BO14" s="399"/>
      <c r="BP14" s="399"/>
      <c r="BQ14" s="399"/>
      <c r="BR14" s="399"/>
      <c r="BS14" s="399"/>
      <c r="BT14" s="399"/>
      <c r="BU14" s="399"/>
      <c r="BV14" s="399"/>
      <c r="BW14" s="399"/>
      <c r="BX14" s="399"/>
      <c r="BY14" s="399"/>
      <c r="BZ14" s="399"/>
      <c r="CA14" s="399"/>
      <c r="CB14" s="399"/>
      <c r="CC14" s="399"/>
      <c r="CD14" s="399"/>
      <c r="CE14" s="399"/>
      <c r="CF14" s="399"/>
      <c r="CG14" s="399"/>
      <c r="CH14" s="18"/>
      <c r="CI14" s="364" t="s">
        <v>404</v>
      </c>
      <c r="CJ14" s="165"/>
      <c r="CK14" s="165"/>
      <c r="CL14" s="165"/>
      <c r="CM14" s="165"/>
      <c r="CN14" s="165"/>
      <c r="CO14" s="165"/>
      <c r="CP14" s="165"/>
      <c r="CQ14" s="165"/>
      <c r="CR14" s="165"/>
      <c r="CS14" s="165"/>
      <c r="CT14" s="165"/>
    </row>
    <row r="15" spans="2:101" ht="21" customHeight="1">
      <c r="B15" s="364"/>
      <c r="C15" s="364"/>
      <c r="D15" s="364"/>
      <c r="E15" s="364"/>
      <c r="F15" s="364"/>
      <c r="G15" s="460"/>
      <c r="H15" s="461"/>
      <c r="I15" s="461"/>
      <c r="J15" s="461"/>
      <c r="K15" s="461"/>
      <c r="L15" s="461"/>
      <c r="M15" s="461"/>
      <c r="N15" s="461"/>
      <c r="O15" s="461"/>
      <c r="P15" s="461"/>
      <c r="Q15" s="461"/>
      <c r="R15" s="461"/>
      <c r="S15" s="461"/>
      <c r="T15" s="462"/>
      <c r="U15" s="399">
        <v>2020</v>
      </c>
      <c r="V15" s="399"/>
      <c r="W15" s="399"/>
      <c r="X15" s="399"/>
      <c r="Y15" s="399"/>
      <c r="Z15" s="399"/>
      <c r="AA15" s="399"/>
      <c r="AB15" s="399"/>
      <c r="AC15" s="399"/>
      <c r="AD15" s="399"/>
      <c r="AE15" s="399"/>
      <c r="AF15" s="399"/>
      <c r="AG15" s="399"/>
      <c r="AH15" s="399"/>
      <c r="AI15" s="399">
        <v>2021</v>
      </c>
      <c r="AJ15" s="399"/>
      <c r="AK15" s="399"/>
      <c r="AL15" s="399"/>
      <c r="AM15" s="399"/>
      <c r="AN15" s="399"/>
      <c r="AO15" s="399"/>
      <c r="AP15" s="399"/>
      <c r="AQ15" s="399"/>
      <c r="AR15" s="399"/>
      <c r="AS15" s="399"/>
      <c r="AT15" s="399"/>
      <c r="AU15" s="399"/>
      <c r="AV15" s="399"/>
      <c r="AW15" s="399"/>
      <c r="AX15" s="399"/>
      <c r="AY15" s="399"/>
      <c r="AZ15" s="399">
        <v>2022</v>
      </c>
      <c r="BA15" s="399"/>
      <c r="BB15" s="399"/>
      <c r="BC15" s="399"/>
      <c r="BD15" s="399"/>
      <c r="BE15" s="399"/>
      <c r="BF15" s="399"/>
      <c r="BG15" s="399"/>
      <c r="BH15" s="399"/>
      <c r="BI15" s="399"/>
      <c r="BJ15" s="399"/>
      <c r="BK15" s="399"/>
      <c r="BL15" s="399"/>
      <c r="BM15" s="399"/>
      <c r="BN15" s="399"/>
      <c r="BO15" s="399"/>
      <c r="BP15" s="399"/>
      <c r="BQ15" s="364" t="s">
        <v>513</v>
      </c>
      <c r="BR15" s="364"/>
      <c r="BS15" s="364"/>
      <c r="BT15" s="364"/>
      <c r="BU15" s="364"/>
      <c r="BV15" s="364"/>
      <c r="BW15" s="364"/>
      <c r="BX15" s="364"/>
      <c r="BY15" s="364"/>
      <c r="BZ15" s="364"/>
      <c r="CA15" s="364"/>
      <c r="CB15" s="364"/>
      <c r="CC15" s="364"/>
      <c r="CD15" s="364"/>
      <c r="CE15" s="364"/>
      <c r="CF15" s="364"/>
      <c r="CG15" s="364"/>
      <c r="CH15" s="364"/>
      <c r="CI15" s="364"/>
    </row>
    <row r="16" spans="2:101" ht="29.25" customHeight="1">
      <c r="B16" s="364"/>
      <c r="C16" s="364"/>
      <c r="D16" s="364"/>
      <c r="E16" s="364"/>
      <c r="F16" s="364"/>
      <c r="G16" s="400" t="s">
        <v>405</v>
      </c>
      <c r="H16" s="400"/>
      <c r="I16" s="400"/>
      <c r="J16" s="400"/>
      <c r="K16" s="400"/>
      <c r="L16" s="400"/>
      <c r="M16" s="400"/>
      <c r="N16" s="422" t="s">
        <v>1337</v>
      </c>
      <c r="O16" s="364"/>
      <c r="P16" s="364"/>
      <c r="Q16" s="364"/>
      <c r="R16" s="364"/>
      <c r="S16" s="364"/>
      <c r="T16" s="364"/>
      <c r="U16" s="463" t="s">
        <v>1315</v>
      </c>
      <c r="V16" s="400"/>
      <c r="W16" s="400"/>
      <c r="X16" s="400"/>
      <c r="Y16" s="400"/>
      <c r="Z16" s="400"/>
      <c r="AA16" s="400"/>
      <c r="AB16" s="364" t="s">
        <v>514</v>
      </c>
      <c r="AC16" s="364"/>
      <c r="AD16" s="364"/>
      <c r="AE16" s="364"/>
      <c r="AF16" s="364"/>
      <c r="AG16" s="364"/>
      <c r="AH16" s="364"/>
      <c r="AI16" s="463" t="s">
        <v>1315</v>
      </c>
      <c r="AJ16" s="400"/>
      <c r="AK16" s="400"/>
      <c r="AL16" s="400"/>
      <c r="AM16" s="400"/>
      <c r="AN16" s="400"/>
      <c r="AO16" s="400"/>
      <c r="AP16" s="400"/>
      <c r="AQ16" s="400"/>
      <c r="AR16" s="400"/>
      <c r="AS16" s="364" t="s">
        <v>514</v>
      </c>
      <c r="AT16" s="364"/>
      <c r="AU16" s="364"/>
      <c r="AV16" s="364"/>
      <c r="AW16" s="364"/>
      <c r="AX16" s="364"/>
      <c r="AY16" s="364"/>
      <c r="AZ16" s="463" t="s">
        <v>1315</v>
      </c>
      <c r="BA16" s="400"/>
      <c r="BB16" s="400"/>
      <c r="BC16" s="400"/>
      <c r="BD16" s="400"/>
      <c r="BE16" s="400"/>
      <c r="BF16" s="400"/>
      <c r="BG16" s="400"/>
      <c r="BH16" s="400"/>
      <c r="BI16" s="364" t="s">
        <v>514</v>
      </c>
      <c r="BJ16" s="364"/>
      <c r="BK16" s="364"/>
      <c r="BL16" s="364"/>
      <c r="BM16" s="364"/>
      <c r="BN16" s="364"/>
      <c r="BO16" s="364"/>
      <c r="BP16" s="364"/>
      <c r="BQ16" s="400" t="s">
        <v>1315</v>
      </c>
      <c r="BR16" s="400"/>
      <c r="BS16" s="400"/>
      <c r="BT16" s="400"/>
      <c r="BU16" s="400"/>
      <c r="BV16" s="400"/>
      <c r="BW16" s="400"/>
      <c r="BX16" s="400"/>
      <c r="BY16" s="400"/>
      <c r="BZ16" s="400"/>
      <c r="CA16" s="364" t="s">
        <v>71</v>
      </c>
      <c r="CB16" s="364"/>
      <c r="CC16" s="364"/>
      <c r="CD16" s="364"/>
      <c r="CE16" s="364"/>
      <c r="CF16" s="364"/>
      <c r="CG16" s="364"/>
      <c r="CH16" s="364"/>
      <c r="CI16" s="364"/>
      <c r="CN16" s="134" t="s">
        <v>515</v>
      </c>
    </row>
    <row r="17" spans="1:87" ht="37.5" customHeight="1">
      <c r="B17" s="364"/>
      <c r="C17" s="364"/>
      <c r="D17" s="364"/>
      <c r="E17" s="364" t="s">
        <v>410</v>
      </c>
      <c r="F17" s="364" t="s">
        <v>71</v>
      </c>
      <c r="G17" s="13" t="s">
        <v>516</v>
      </c>
      <c r="H17" s="399" t="s">
        <v>517</v>
      </c>
      <c r="I17" s="399"/>
      <c r="J17" s="399"/>
      <c r="K17" s="399"/>
      <c r="L17" s="399"/>
      <c r="M17" s="399"/>
      <c r="N17" s="13" t="s">
        <v>516</v>
      </c>
      <c r="O17" s="399" t="s">
        <v>517</v>
      </c>
      <c r="P17" s="399"/>
      <c r="Q17" s="399"/>
      <c r="R17" s="399"/>
      <c r="S17" s="399"/>
      <c r="T17" s="399"/>
      <c r="U17" s="13" t="s">
        <v>516</v>
      </c>
      <c r="V17" s="399" t="s">
        <v>517</v>
      </c>
      <c r="W17" s="399"/>
      <c r="X17" s="399"/>
      <c r="Y17" s="399"/>
      <c r="Z17" s="399"/>
      <c r="AA17" s="399"/>
      <c r="AB17" s="13" t="s">
        <v>516</v>
      </c>
      <c r="AC17" s="399" t="s">
        <v>517</v>
      </c>
      <c r="AD17" s="399"/>
      <c r="AE17" s="399"/>
      <c r="AF17" s="399"/>
      <c r="AG17" s="399"/>
      <c r="AH17" s="399"/>
      <c r="AI17" s="13" t="s">
        <v>516</v>
      </c>
      <c r="AJ17" s="399" t="s">
        <v>517</v>
      </c>
      <c r="AK17" s="399"/>
      <c r="AL17" s="399"/>
      <c r="AM17" s="399"/>
      <c r="AN17" s="399"/>
      <c r="AO17" s="399"/>
      <c r="AP17" s="399"/>
      <c r="AQ17" s="399"/>
      <c r="AR17" s="399"/>
      <c r="AS17" s="399" t="s">
        <v>517</v>
      </c>
      <c r="AT17" s="399"/>
      <c r="AU17" s="399"/>
      <c r="AV17" s="399"/>
      <c r="AW17" s="399"/>
      <c r="AX17" s="399"/>
      <c r="AY17" s="399"/>
      <c r="AZ17" s="13" t="s">
        <v>516</v>
      </c>
      <c r="BA17" s="399" t="s">
        <v>517</v>
      </c>
      <c r="BB17" s="399"/>
      <c r="BC17" s="399"/>
      <c r="BD17" s="399"/>
      <c r="BE17" s="399"/>
      <c r="BF17" s="399"/>
      <c r="BG17" s="399"/>
      <c r="BH17" s="399"/>
      <c r="BI17" s="13" t="s">
        <v>516</v>
      </c>
      <c r="BJ17" s="399" t="s">
        <v>517</v>
      </c>
      <c r="BK17" s="399"/>
      <c r="BL17" s="399"/>
      <c r="BM17" s="399"/>
      <c r="BN17" s="399"/>
      <c r="BO17" s="399"/>
      <c r="BP17" s="399"/>
      <c r="BQ17" s="13" t="s">
        <v>516</v>
      </c>
      <c r="BR17" s="399" t="s">
        <v>517</v>
      </c>
      <c r="BS17" s="399"/>
      <c r="BT17" s="399"/>
      <c r="BU17" s="399"/>
      <c r="BV17" s="399"/>
      <c r="BW17" s="399"/>
      <c r="BX17" s="399"/>
      <c r="BY17" s="399"/>
      <c r="BZ17" s="399"/>
      <c r="CA17" s="13" t="s">
        <v>516</v>
      </c>
      <c r="CB17" s="399" t="s">
        <v>517</v>
      </c>
      <c r="CC17" s="399"/>
      <c r="CD17" s="399"/>
      <c r="CE17" s="399"/>
      <c r="CF17" s="399"/>
      <c r="CG17" s="399"/>
      <c r="CH17" s="399"/>
      <c r="CI17" s="364"/>
    </row>
    <row r="18" spans="1:87" ht="66" customHeight="1">
      <c r="B18" s="364"/>
      <c r="C18" s="364"/>
      <c r="D18" s="364"/>
      <c r="E18" s="364"/>
      <c r="F18" s="364"/>
      <c r="G18" s="140" t="s">
        <v>518</v>
      </c>
      <c r="H18" s="140" t="s">
        <v>518</v>
      </c>
      <c r="I18" s="166" t="s">
        <v>519</v>
      </c>
      <c r="J18" s="166" t="s">
        <v>520</v>
      </c>
      <c r="K18" s="166" t="s">
        <v>521</v>
      </c>
      <c r="L18" s="166" t="s">
        <v>522</v>
      </c>
      <c r="M18" s="166" t="s">
        <v>523</v>
      </c>
      <c r="N18" s="140" t="s">
        <v>518</v>
      </c>
      <c r="O18" s="140" t="s">
        <v>518</v>
      </c>
      <c r="P18" s="166" t="s">
        <v>519</v>
      </c>
      <c r="Q18" s="166" t="s">
        <v>520</v>
      </c>
      <c r="R18" s="166" t="s">
        <v>521</v>
      </c>
      <c r="S18" s="166" t="s">
        <v>522</v>
      </c>
      <c r="T18" s="166" t="s">
        <v>523</v>
      </c>
      <c r="U18" s="140" t="s">
        <v>518</v>
      </c>
      <c r="V18" s="140" t="s">
        <v>518</v>
      </c>
      <c r="W18" s="166" t="s">
        <v>519</v>
      </c>
      <c r="X18" s="166" t="s">
        <v>520</v>
      </c>
      <c r="Y18" s="166" t="s">
        <v>521</v>
      </c>
      <c r="Z18" s="166" t="s">
        <v>522</v>
      </c>
      <c r="AA18" s="166" t="s">
        <v>523</v>
      </c>
      <c r="AB18" s="140" t="s">
        <v>518</v>
      </c>
      <c r="AC18" s="140" t="s">
        <v>518</v>
      </c>
      <c r="AD18" s="166" t="s">
        <v>519</v>
      </c>
      <c r="AE18" s="166" t="s">
        <v>520</v>
      </c>
      <c r="AF18" s="166" t="s">
        <v>521</v>
      </c>
      <c r="AG18" s="166" t="s">
        <v>522</v>
      </c>
      <c r="AH18" s="166" t="s">
        <v>523</v>
      </c>
      <c r="AI18" s="140" t="s">
        <v>518</v>
      </c>
      <c r="AJ18" s="140" t="s">
        <v>518</v>
      </c>
      <c r="AK18" s="166" t="s">
        <v>519</v>
      </c>
      <c r="AL18" s="166" t="s">
        <v>520</v>
      </c>
      <c r="AM18" s="166" t="s">
        <v>521</v>
      </c>
      <c r="AN18" s="166" t="s">
        <v>522</v>
      </c>
      <c r="AO18" s="166" t="s">
        <v>524</v>
      </c>
      <c r="AP18" s="166" t="s">
        <v>525</v>
      </c>
      <c r="AQ18" s="166" t="s">
        <v>526</v>
      </c>
      <c r="AR18" s="166" t="s">
        <v>527</v>
      </c>
      <c r="AS18" s="140" t="s">
        <v>518</v>
      </c>
      <c r="AT18" s="166" t="s">
        <v>519</v>
      </c>
      <c r="AU18" s="166" t="s">
        <v>520</v>
      </c>
      <c r="AV18" s="166" t="s">
        <v>521</v>
      </c>
      <c r="AW18" s="166" t="s">
        <v>522</v>
      </c>
      <c r="AX18" s="166" t="s">
        <v>524</v>
      </c>
      <c r="AY18" s="166" t="s">
        <v>525</v>
      </c>
      <c r="AZ18" s="140" t="s">
        <v>518</v>
      </c>
      <c r="BA18" s="140" t="s">
        <v>518</v>
      </c>
      <c r="BB18" s="166" t="s">
        <v>519</v>
      </c>
      <c r="BC18" s="166" t="s">
        <v>520</v>
      </c>
      <c r="BD18" s="166" t="s">
        <v>521</v>
      </c>
      <c r="BE18" s="166" t="s">
        <v>522</v>
      </c>
      <c r="BF18" s="166" t="s">
        <v>524</v>
      </c>
      <c r="BG18" s="166" t="s">
        <v>528</v>
      </c>
      <c r="BH18" s="166" t="s">
        <v>526</v>
      </c>
      <c r="BI18" s="140" t="s">
        <v>518</v>
      </c>
      <c r="BJ18" s="140" t="s">
        <v>518</v>
      </c>
      <c r="BK18" s="166" t="s">
        <v>519</v>
      </c>
      <c r="BL18" s="166" t="s">
        <v>520</v>
      </c>
      <c r="BM18" s="166" t="s">
        <v>521</v>
      </c>
      <c r="BN18" s="166" t="s">
        <v>522</v>
      </c>
      <c r="BO18" s="166" t="s">
        <v>524</v>
      </c>
      <c r="BP18" s="166" t="s">
        <v>525</v>
      </c>
      <c r="BQ18" s="140" t="s">
        <v>518</v>
      </c>
      <c r="BR18" s="140" t="s">
        <v>518</v>
      </c>
      <c r="BS18" s="166" t="s">
        <v>519</v>
      </c>
      <c r="BT18" s="166" t="s">
        <v>520</v>
      </c>
      <c r="BU18" s="166" t="s">
        <v>521</v>
      </c>
      <c r="BV18" s="166" t="s">
        <v>522</v>
      </c>
      <c r="BW18" s="166" t="s">
        <v>524</v>
      </c>
      <c r="BX18" s="166" t="s">
        <v>528</v>
      </c>
      <c r="BY18" s="166" t="s">
        <v>526</v>
      </c>
      <c r="BZ18" s="166" t="s">
        <v>527</v>
      </c>
      <c r="CA18" s="140" t="s">
        <v>518</v>
      </c>
      <c r="CB18" s="140" t="s">
        <v>518</v>
      </c>
      <c r="CC18" s="166" t="s">
        <v>519</v>
      </c>
      <c r="CD18" s="166" t="s">
        <v>520</v>
      </c>
      <c r="CE18" s="166" t="s">
        <v>521</v>
      </c>
      <c r="CF18" s="166" t="s">
        <v>522</v>
      </c>
      <c r="CG18" s="166" t="s">
        <v>524</v>
      </c>
      <c r="CH18" s="166" t="s">
        <v>528</v>
      </c>
      <c r="CI18" s="364"/>
    </row>
    <row r="19" spans="1:87">
      <c r="B19" s="18">
        <v>1</v>
      </c>
      <c r="C19" s="18">
        <v>2</v>
      </c>
      <c r="D19" s="18">
        <v>3</v>
      </c>
      <c r="E19" s="18">
        <v>4</v>
      </c>
      <c r="F19" s="18">
        <v>5</v>
      </c>
      <c r="G19" s="167" t="s">
        <v>529</v>
      </c>
      <c r="H19" s="167" t="s">
        <v>530</v>
      </c>
      <c r="I19" s="167" t="s">
        <v>531</v>
      </c>
      <c r="J19" s="167" t="s">
        <v>532</v>
      </c>
      <c r="K19" s="167" t="s">
        <v>533</v>
      </c>
      <c r="L19" s="167" t="s">
        <v>534</v>
      </c>
      <c r="M19" s="167" t="s">
        <v>535</v>
      </c>
      <c r="N19" s="167" t="s">
        <v>536</v>
      </c>
      <c r="O19" s="167" t="s">
        <v>537</v>
      </c>
      <c r="P19" s="167" t="s">
        <v>538</v>
      </c>
      <c r="Q19" s="167" t="s">
        <v>539</v>
      </c>
      <c r="R19" s="167" t="s">
        <v>540</v>
      </c>
      <c r="S19" s="167" t="s">
        <v>541</v>
      </c>
      <c r="T19" s="167" t="s">
        <v>542</v>
      </c>
      <c r="U19" s="167" t="s">
        <v>543</v>
      </c>
      <c r="V19" s="167" t="s">
        <v>544</v>
      </c>
      <c r="W19" s="167" t="s">
        <v>545</v>
      </c>
      <c r="X19" s="167" t="s">
        <v>546</v>
      </c>
      <c r="Y19" s="167" t="s">
        <v>547</v>
      </c>
      <c r="Z19" s="167" t="s">
        <v>548</v>
      </c>
      <c r="AA19" s="167" t="s">
        <v>549</v>
      </c>
      <c r="AB19" s="167" t="s">
        <v>550</v>
      </c>
      <c r="AC19" s="167" t="s">
        <v>551</v>
      </c>
      <c r="AD19" s="167" t="s">
        <v>552</v>
      </c>
      <c r="AE19" s="167" t="s">
        <v>553</v>
      </c>
      <c r="AF19" s="167" t="s">
        <v>554</v>
      </c>
      <c r="AG19" s="167" t="s">
        <v>555</v>
      </c>
      <c r="AH19" s="167" t="s">
        <v>556</v>
      </c>
      <c r="AI19" s="167" t="s">
        <v>557</v>
      </c>
      <c r="AJ19" s="167" t="s">
        <v>558</v>
      </c>
      <c r="AK19" s="167" t="s">
        <v>559</v>
      </c>
      <c r="AL19" s="167" t="s">
        <v>560</v>
      </c>
      <c r="AM19" s="167" t="s">
        <v>561</v>
      </c>
      <c r="AN19" s="167" t="s">
        <v>562</v>
      </c>
      <c r="AO19" s="167" t="s">
        <v>563</v>
      </c>
      <c r="AP19" s="167" t="s">
        <v>564</v>
      </c>
      <c r="AQ19" s="167"/>
      <c r="AR19" s="167" t="s">
        <v>565</v>
      </c>
      <c r="AS19" s="167" t="s">
        <v>566</v>
      </c>
      <c r="AT19" s="167" t="s">
        <v>567</v>
      </c>
      <c r="AU19" s="167" t="s">
        <v>568</v>
      </c>
      <c r="AV19" s="167" t="s">
        <v>569</v>
      </c>
      <c r="AW19" s="167" t="s">
        <v>570</v>
      </c>
      <c r="AX19" s="167" t="s">
        <v>571</v>
      </c>
      <c r="AY19" s="167"/>
      <c r="AZ19" s="167" t="s">
        <v>572</v>
      </c>
      <c r="BA19" s="167" t="s">
        <v>573</v>
      </c>
      <c r="BB19" s="167" t="s">
        <v>574</v>
      </c>
      <c r="BC19" s="167" t="s">
        <v>575</v>
      </c>
      <c r="BD19" s="167" t="s">
        <v>576</v>
      </c>
      <c r="BE19" s="167" t="s">
        <v>577</v>
      </c>
      <c r="BF19" s="167" t="s">
        <v>578</v>
      </c>
      <c r="BG19" s="167" t="s">
        <v>579</v>
      </c>
      <c r="BH19" s="167" t="s">
        <v>580</v>
      </c>
      <c r="BI19" s="167" t="s">
        <v>581</v>
      </c>
      <c r="BJ19" s="167" t="s">
        <v>582</v>
      </c>
      <c r="BK19" s="167" t="s">
        <v>583</v>
      </c>
      <c r="BL19" s="167" t="s">
        <v>584</v>
      </c>
      <c r="BM19" s="167" t="s">
        <v>585</v>
      </c>
      <c r="BN19" s="167" t="s">
        <v>586</v>
      </c>
      <c r="BO19" s="167" t="s">
        <v>587</v>
      </c>
      <c r="BP19" s="167"/>
      <c r="BQ19" s="167" t="s">
        <v>588</v>
      </c>
      <c r="BR19" s="167" t="s">
        <v>589</v>
      </c>
      <c r="BS19" s="167" t="s">
        <v>590</v>
      </c>
      <c r="BT19" s="167" t="s">
        <v>591</v>
      </c>
      <c r="BU19" s="167" t="s">
        <v>592</v>
      </c>
      <c r="BV19" s="167" t="s">
        <v>593</v>
      </c>
      <c r="BW19" s="167" t="s">
        <v>594</v>
      </c>
      <c r="BX19" s="167" t="s">
        <v>595</v>
      </c>
      <c r="BY19" s="167" t="s">
        <v>596</v>
      </c>
      <c r="BZ19" s="167" t="s">
        <v>597</v>
      </c>
      <c r="CA19" s="167" t="s">
        <v>598</v>
      </c>
      <c r="CB19" s="167" t="s">
        <v>599</v>
      </c>
      <c r="CC19" s="167" t="s">
        <v>600</v>
      </c>
      <c r="CD19" s="167" t="s">
        <v>601</v>
      </c>
      <c r="CE19" s="167" t="s">
        <v>602</v>
      </c>
      <c r="CF19" s="167" t="s">
        <v>603</v>
      </c>
      <c r="CG19" s="167" t="s">
        <v>604</v>
      </c>
      <c r="CH19" s="167" t="s">
        <v>605</v>
      </c>
      <c r="CI19" s="167" t="s">
        <v>606</v>
      </c>
    </row>
    <row r="20" spans="1:87" ht="37.5">
      <c r="A20" s="21"/>
      <c r="B20" s="22" t="s">
        <v>172</v>
      </c>
      <c r="C20" s="23" t="s">
        <v>173</v>
      </c>
      <c r="D20" s="24" t="s">
        <v>507</v>
      </c>
      <c r="E20" s="62">
        <f t="shared" ref="E20:AJ20" si="0">SUM(E21:E26)</f>
        <v>31038.390255223876</v>
      </c>
      <c r="F20" s="62">
        <f t="shared" si="0"/>
        <v>0</v>
      </c>
      <c r="G20" s="62">
        <f t="shared" si="0"/>
        <v>0</v>
      </c>
      <c r="H20" s="62">
        <f t="shared" si="0"/>
        <v>0</v>
      </c>
      <c r="I20" s="62">
        <f t="shared" si="0"/>
        <v>0</v>
      </c>
      <c r="J20" s="62">
        <f t="shared" si="0"/>
        <v>0</v>
      </c>
      <c r="K20" s="62">
        <f t="shared" si="0"/>
        <v>0</v>
      </c>
      <c r="L20" s="62">
        <f t="shared" si="0"/>
        <v>0</v>
      </c>
      <c r="M20" s="62">
        <f t="shared" si="0"/>
        <v>0</v>
      </c>
      <c r="N20" s="62">
        <f t="shared" si="0"/>
        <v>0</v>
      </c>
      <c r="O20" s="62">
        <f t="shared" si="0"/>
        <v>0</v>
      </c>
      <c r="P20" s="62">
        <f t="shared" si="0"/>
        <v>0</v>
      </c>
      <c r="Q20" s="62">
        <f t="shared" si="0"/>
        <v>0</v>
      </c>
      <c r="R20" s="62">
        <f t="shared" si="0"/>
        <v>0</v>
      </c>
      <c r="S20" s="62">
        <f t="shared" si="0"/>
        <v>0</v>
      </c>
      <c r="T20" s="62">
        <f t="shared" si="0"/>
        <v>0</v>
      </c>
      <c r="U20" s="62">
        <f t="shared" si="0"/>
        <v>0</v>
      </c>
      <c r="V20" s="62">
        <f t="shared" si="0"/>
        <v>0</v>
      </c>
      <c r="W20" s="62">
        <f t="shared" si="0"/>
        <v>0</v>
      </c>
      <c r="X20" s="62">
        <f t="shared" si="0"/>
        <v>0</v>
      </c>
      <c r="Y20" s="62">
        <f t="shared" si="0"/>
        <v>0</v>
      </c>
      <c r="Z20" s="62">
        <f t="shared" si="0"/>
        <v>0</v>
      </c>
      <c r="AA20" s="62">
        <f t="shared" si="0"/>
        <v>0</v>
      </c>
      <c r="AB20" s="62">
        <f t="shared" si="0"/>
        <v>0</v>
      </c>
      <c r="AC20" s="62">
        <f t="shared" si="0"/>
        <v>0</v>
      </c>
      <c r="AD20" s="62">
        <f t="shared" si="0"/>
        <v>0</v>
      </c>
      <c r="AE20" s="62">
        <f t="shared" si="0"/>
        <v>0</v>
      </c>
      <c r="AF20" s="62">
        <f t="shared" si="0"/>
        <v>0</v>
      </c>
      <c r="AG20" s="62">
        <f t="shared" si="0"/>
        <v>0</v>
      </c>
      <c r="AH20" s="62">
        <f t="shared" si="0"/>
        <v>0</v>
      </c>
      <c r="AI20" s="62">
        <f t="shared" si="0"/>
        <v>0</v>
      </c>
      <c r="AJ20" s="62">
        <f t="shared" si="0"/>
        <v>142.59139981518001</v>
      </c>
      <c r="AK20" s="62">
        <f t="shared" ref="AK20:BP20" si="1">SUM(AK21:AK26)</f>
        <v>0</v>
      </c>
      <c r="AL20" s="62">
        <f t="shared" si="1"/>
        <v>0</v>
      </c>
      <c r="AM20" s="62">
        <f t="shared" si="1"/>
        <v>6.78</v>
      </c>
      <c r="AN20" s="62">
        <f t="shared" si="1"/>
        <v>0</v>
      </c>
      <c r="AO20" s="62">
        <f t="shared" si="1"/>
        <v>3</v>
      </c>
      <c r="AP20" s="62">
        <f t="shared" si="1"/>
        <v>0</v>
      </c>
      <c r="AQ20" s="62">
        <f t="shared" si="1"/>
        <v>5</v>
      </c>
      <c r="AR20" s="62">
        <f t="shared" si="1"/>
        <v>0</v>
      </c>
      <c r="AS20" s="62">
        <f t="shared" si="1"/>
        <v>0</v>
      </c>
      <c r="AT20" s="62">
        <f t="shared" si="1"/>
        <v>0</v>
      </c>
      <c r="AU20" s="62">
        <f t="shared" si="1"/>
        <v>0</v>
      </c>
      <c r="AV20" s="62">
        <f t="shared" si="1"/>
        <v>0</v>
      </c>
      <c r="AW20" s="62">
        <f t="shared" si="1"/>
        <v>0</v>
      </c>
      <c r="AX20" s="62">
        <f t="shared" si="1"/>
        <v>0</v>
      </c>
      <c r="AY20" s="62">
        <f t="shared" si="1"/>
        <v>0</v>
      </c>
      <c r="AZ20" s="62">
        <f t="shared" si="1"/>
        <v>0</v>
      </c>
      <c r="BA20" s="62">
        <f t="shared" si="1"/>
        <v>8457.9125220753594</v>
      </c>
      <c r="BB20" s="62">
        <f t="shared" si="1"/>
        <v>262</v>
      </c>
      <c r="BC20" s="62">
        <f t="shared" si="1"/>
        <v>75</v>
      </c>
      <c r="BD20" s="62">
        <f t="shared" si="1"/>
        <v>140.02000000000001</v>
      </c>
      <c r="BE20" s="62">
        <f t="shared" si="1"/>
        <v>0</v>
      </c>
      <c r="BF20" s="62">
        <f t="shared" si="1"/>
        <v>3</v>
      </c>
      <c r="BG20" s="62">
        <f t="shared" si="1"/>
        <v>30</v>
      </c>
      <c r="BH20" s="62">
        <f t="shared" si="1"/>
        <v>80</v>
      </c>
      <c r="BI20" s="62">
        <f t="shared" si="1"/>
        <v>0</v>
      </c>
      <c r="BJ20" s="62">
        <f t="shared" si="1"/>
        <v>0</v>
      </c>
      <c r="BK20" s="62">
        <f t="shared" si="1"/>
        <v>0</v>
      </c>
      <c r="BL20" s="62">
        <f t="shared" si="1"/>
        <v>0</v>
      </c>
      <c r="BM20" s="62">
        <f t="shared" si="1"/>
        <v>0</v>
      </c>
      <c r="BN20" s="62">
        <f t="shared" si="1"/>
        <v>0</v>
      </c>
      <c r="BO20" s="62">
        <f t="shared" si="1"/>
        <v>0</v>
      </c>
      <c r="BP20" s="62">
        <f t="shared" si="1"/>
        <v>0</v>
      </c>
      <c r="BQ20" s="62">
        <f t="shared" ref="BQ20:CH20" si="2">SUM(BQ21:BQ26)</f>
        <v>0</v>
      </c>
      <c r="BR20" s="62">
        <f t="shared" si="2"/>
        <v>8600.5039218905385</v>
      </c>
      <c r="BS20" s="62">
        <f t="shared" si="2"/>
        <v>262</v>
      </c>
      <c r="BT20" s="62">
        <f t="shared" si="2"/>
        <v>75</v>
      </c>
      <c r="BU20" s="62">
        <f t="shared" si="2"/>
        <v>146.80000000000001</v>
      </c>
      <c r="BV20" s="62">
        <f t="shared" si="2"/>
        <v>0</v>
      </c>
      <c r="BW20" s="62">
        <f t="shared" si="2"/>
        <v>6</v>
      </c>
      <c r="BX20" s="62">
        <f t="shared" si="2"/>
        <v>30</v>
      </c>
      <c r="BY20" s="62">
        <f t="shared" si="2"/>
        <v>85</v>
      </c>
      <c r="BZ20" s="62">
        <f t="shared" si="2"/>
        <v>0</v>
      </c>
      <c r="CA20" s="62">
        <f t="shared" si="2"/>
        <v>0</v>
      </c>
      <c r="CB20" s="62">
        <f t="shared" si="2"/>
        <v>0</v>
      </c>
      <c r="CC20" s="62">
        <f t="shared" si="2"/>
        <v>0</v>
      </c>
      <c r="CD20" s="62">
        <f t="shared" si="2"/>
        <v>0</v>
      </c>
      <c r="CE20" s="62">
        <f t="shared" si="2"/>
        <v>0</v>
      </c>
      <c r="CF20" s="62">
        <f t="shared" si="2"/>
        <v>0</v>
      </c>
      <c r="CG20" s="62">
        <f t="shared" si="2"/>
        <v>0</v>
      </c>
      <c r="CH20" s="62">
        <f t="shared" si="2"/>
        <v>0</v>
      </c>
      <c r="CI20" s="24"/>
    </row>
    <row r="21" spans="1:87" ht="18.75">
      <c r="A21" s="21"/>
      <c r="B21" s="25" t="s">
        <v>175</v>
      </c>
      <c r="C21" s="26" t="s">
        <v>176</v>
      </c>
      <c r="D21" s="27" t="s">
        <v>174</v>
      </c>
      <c r="E21" s="58">
        <f t="shared" ref="E21:N26" si="3">SUMIF($A$28:$A$136,$B21,E$28:E$136)</f>
        <v>335.48283800000002</v>
      </c>
      <c r="F21" s="58">
        <f t="shared" si="3"/>
        <v>0</v>
      </c>
      <c r="G21" s="58">
        <f t="shared" si="3"/>
        <v>0</v>
      </c>
      <c r="H21" s="58">
        <f t="shared" si="3"/>
        <v>0</v>
      </c>
      <c r="I21" s="58">
        <f t="shared" si="3"/>
        <v>0</v>
      </c>
      <c r="J21" s="58">
        <f t="shared" si="3"/>
        <v>0</v>
      </c>
      <c r="K21" s="58">
        <f t="shared" si="3"/>
        <v>0</v>
      </c>
      <c r="L21" s="58">
        <f t="shared" si="3"/>
        <v>0</v>
      </c>
      <c r="M21" s="58">
        <f t="shared" si="3"/>
        <v>0</v>
      </c>
      <c r="N21" s="58">
        <f t="shared" si="3"/>
        <v>0</v>
      </c>
      <c r="O21" s="58">
        <f t="shared" ref="O21:X26" si="4">SUMIF($A$28:$A$136,$B21,O$28:O$136)</f>
        <v>0</v>
      </c>
      <c r="P21" s="58">
        <f t="shared" si="4"/>
        <v>0</v>
      </c>
      <c r="Q21" s="58">
        <f t="shared" si="4"/>
        <v>0</v>
      </c>
      <c r="R21" s="58">
        <f t="shared" si="4"/>
        <v>0</v>
      </c>
      <c r="S21" s="58">
        <f t="shared" si="4"/>
        <v>0</v>
      </c>
      <c r="T21" s="58">
        <f t="shared" si="4"/>
        <v>0</v>
      </c>
      <c r="U21" s="58">
        <f t="shared" si="4"/>
        <v>0</v>
      </c>
      <c r="V21" s="58">
        <f t="shared" si="4"/>
        <v>0</v>
      </c>
      <c r="W21" s="58">
        <f t="shared" si="4"/>
        <v>0</v>
      </c>
      <c r="X21" s="58">
        <f t="shared" si="4"/>
        <v>0</v>
      </c>
      <c r="Y21" s="58">
        <f t="shared" ref="Y21:AH26" si="5">SUMIF($A$28:$A$136,$B21,Y$28:Y$136)</f>
        <v>0</v>
      </c>
      <c r="Z21" s="58">
        <f t="shared" si="5"/>
        <v>0</v>
      </c>
      <c r="AA21" s="58">
        <f t="shared" si="5"/>
        <v>0</v>
      </c>
      <c r="AB21" s="58">
        <f t="shared" si="5"/>
        <v>0</v>
      </c>
      <c r="AC21" s="58">
        <f t="shared" si="5"/>
        <v>0</v>
      </c>
      <c r="AD21" s="58">
        <f t="shared" si="5"/>
        <v>0</v>
      </c>
      <c r="AE21" s="58">
        <f t="shared" si="5"/>
        <v>0</v>
      </c>
      <c r="AF21" s="58">
        <f t="shared" si="5"/>
        <v>0</v>
      </c>
      <c r="AG21" s="58">
        <f t="shared" si="5"/>
        <v>0</v>
      </c>
      <c r="AH21" s="58">
        <f t="shared" si="5"/>
        <v>0</v>
      </c>
      <c r="AI21" s="58">
        <f t="shared" ref="AI21:AR26" si="6">SUMIF($A$28:$A$136,$B21,AI$28:AI$136)</f>
        <v>0</v>
      </c>
      <c r="AJ21" s="58">
        <f t="shared" si="6"/>
        <v>12.262254666666667</v>
      </c>
      <c r="AK21" s="58">
        <f t="shared" si="6"/>
        <v>0</v>
      </c>
      <c r="AL21" s="58">
        <f t="shared" si="6"/>
        <v>0</v>
      </c>
      <c r="AM21" s="58">
        <f t="shared" si="6"/>
        <v>6.78</v>
      </c>
      <c r="AN21" s="58">
        <f t="shared" si="6"/>
        <v>0</v>
      </c>
      <c r="AO21" s="58">
        <f t="shared" si="6"/>
        <v>0</v>
      </c>
      <c r="AP21" s="58">
        <f t="shared" si="6"/>
        <v>0</v>
      </c>
      <c r="AQ21" s="58">
        <f t="shared" si="6"/>
        <v>5</v>
      </c>
      <c r="AR21" s="58">
        <f t="shared" si="6"/>
        <v>0</v>
      </c>
      <c r="AS21" s="58">
        <f t="shared" ref="AS21:BB26" si="7">SUMIF($A$28:$A$136,$B21,AS$28:AS$136)</f>
        <v>0</v>
      </c>
      <c r="AT21" s="58">
        <f t="shared" si="7"/>
        <v>0</v>
      </c>
      <c r="AU21" s="58">
        <f t="shared" si="7"/>
        <v>0</v>
      </c>
      <c r="AV21" s="58">
        <f t="shared" si="7"/>
        <v>0</v>
      </c>
      <c r="AW21" s="58">
        <f t="shared" si="7"/>
        <v>0</v>
      </c>
      <c r="AX21" s="58">
        <f t="shared" si="7"/>
        <v>0</v>
      </c>
      <c r="AY21" s="58">
        <f t="shared" si="7"/>
        <v>0</v>
      </c>
      <c r="AZ21" s="58">
        <f t="shared" si="7"/>
        <v>0</v>
      </c>
      <c r="BA21" s="58">
        <f t="shared" si="7"/>
        <v>323.22058333333337</v>
      </c>
      <c r="BB21" s="58">
        <f t="shared" si="7"/>
        <v>82</v>
      </c>
      <c r="BC21" s="58">
        <f t="shared" ref="BC21:BL26" si="8">SUMIF($A$28:$A$136,$B21,BC$28:BC$136)</f>
        <v>0</v>
      </c>
      <c r="BD21" s="58">
        <f t="shared" si="8"/>
        <v>0</v>
      </c>
      <c r="BE21" s="58">
        <f t="shared" si="8"/>
        <v>0</v>
      </c>
      <c r="BF21" s="58">
        <f t="shared" si="8"/>
        <v>0</v>
      </c>
      <c r="BG21" s="58">
        <f t="shared" si="8"/>
        <v>0</v>
      </c>
      <c r="BH21" s="58">
        <f t="shared" si="8"/>
        <v>30</v>
      </c>
      <c r="BI21" s="58">
        <f t="shared" si="8"/>
        <v>0</v>
      </c>
      <c r="BJ21" s="58">
        <f t="shared" si="8"/>
        <v>0</v>
      </c>
      <c r="BK21" s="58">
        <f t="shared" si="8"/>
        <v>0</v>
      </c>
      <c r="BL21" s="58">
        <f t="shared" si="8"/>
        <v>0</v>
      </c>
      <c r="BM21" s="58">
        <f t="shared" ref="BM21:BV26" si="9">SUMIF($A$28:$A$136,$B21,BM$28:BM$136)</f>
        <v>0</v>
      </c>
      <c r="BN21" s="58">
        <f t="shared" si="9"/>
        <v>0</v>
      </c>
      <c r="BO21" s="58">
        <f t="shared" si="9"/>
        <v>0</v>
      </c>
      <c r="BP21" s="58">
        <f t="shared" si="9"/>
        <v>0</v>
      </c>
      <c r="BQ21" s="58">
        <f t="shared" si="9"/>
        <v>0</v>
      </c>
      <c r="BR21" s="58">
        <f t="shared" si="9"/>
        <v>335.48283800000002</v>
      </c>
      <c r="BS21" s="58">
        <f t="shared" si="9"/>
        <v>82</v>
      </c>
      <c r="BT21" s="58">
        <f t="shared" si="9"/>
        <v>0</v>
      </c>
      <c r="BU21" s="58">
        <f t="shared" si="9"/>
        <v>6.78</v>
      </c>
      <c r="BV21" s="58">
        <f t="shared" si="9"/>
        <v>0</v>
      </c>
      <c r="BW21" s="58">
        <f t="shared" ref="BW21:CH26" si="10">SUMIF($A$28:$A$136,$B21,BW$28:BW$136)</f>
        <v>0</v>
      </c>
      <c r="BX21" s="58">
        <f t="shared" si="10"/>
        <v>0</v>
      </c>
      <c r="BY21" s="58">
        <f t="shared" si="10"/>
        <v>35</v>
      </c>
      <c r="BZ21" s="58">
        <f t="shared" si="10"/>
        <v>0</v>
      </c>
      <c r="CA21" s="58">
        <f t="shared" si="10"/>
        <v>0</v>
      </c>
      <c r="CB21" s="58">
        <f t="shared" si="10"/>
        <v>0</v>
      </c>
      <c r="CC21" s="58">
        <f t="shared" si="10"/>
        <v>0</v>
      </c>
      <c r="CD21" s="58">
        <f t="shared" si="10"/>
        <v>0</v>
      </c>
      <c r="CE21" s="58">
        <f t="shared" si="10"/>
        <v>0</v>
      </c>
      <c r="CF21" s="58">
        <f t="shared" si="10"/>
        <v>0</v>
      </c>
      <c r="CG21" s="58">
        <f t="shared" si="10"/>
        <v>0</v>
      </c>
      <c r="CH21" s="58">
        <f t="shared" si="10"/>
        <v>0</v>
      </c>
      <c r="CI21" s="27"/>
    </row>
    <row r="22" spans="1:87" ht="37.5">
      <c r="A22" s="21"/>
      <c r="B22" s="28" t="s">
        <v>177</v>
      </c>
      <c r="C22" s="29" t="s">
        <v>178</v>
      </c>
      <c r="D22" s="30" t="s">
        <v>174</v>
      </c>
      <c r="E22" s="57">
        <f t="shared" si="3"/>
        <v>1583.8993529166735</v>
      </c>
      <c r="F22" s="57">
        <f t="shared" si="3"/>
        <v>0</v>
      </c>
      <c r="G22" s="57">
        <f t="shared" si="3"/>
        <v>0</v>
      </c>
      <c r="H22" s="57">
        <f t="shared" si="3"/>
        <v>0</v>
      </c>
      <c r="I22" s="57">
        <f t="shared" si="3"/>
        <v>0</v>
      </c>
      <c r="J22" s="57">
        <f t="shared" si="3"/>
        <v>0</v>
      </c>
      <c r="K22" s="57">
        <f t="shared" si="3"/>
        <v>0</v>
      </c>
      <c r="L22" s="57">
        <f t="shared" si="3"/>
        <v>0</v>
      </c>
      <c r="M22" s="57">
        <f t="shared" si="3"/>
        <v>0</v>
      </c>
      <c r="N22" s="57">
        <f t="shared" si="3"/>
        <v>0</v>
      </c>
      <c r="O22" s="57">
        <f t="shared" si="4"/>
        <v>0</v>
      </c>
      <c r="P22" s="57">
        <f t="shared" si="4"/>
        <v>0</v>
      </c>
      <c r="Q22" s="57">
        <f t="shared" si="4"/>
        <v>0</v>
      </c>
      <c r="R22" s="57">
        <f t="shared" si="4"/>
        <v>0</v>
      </c>
      <c r="S22" s="57">
        <f t="shared" si="4"/>
        <v>0</v>
      </c>
      <c r="T22" s="57">
        <f t="shared" si="4"/>
        <v>0</v>
      </c>
      <c r="U22" s="57">
        <f t="shared" si="4"/>
        <v>0</v>
      </c>
      <c r="V22" s="57">
        <f t="shared" si="4"/>
        <v>0</v>
      </c>
      <c r="W22" s="57">
        <f t="shared" si="4"/>
        <v>0</v>
      </c>
      <c r="X22" s="57">
        <f t="shared" si="4"/>
        <v>0</v>
      </c>
      <c r="Y22" s="57">
        <f t="shared" si="5"/>
        <v>0</v>
      </c>
      <c r="Z22" s="57">
        <f t="shared" si="5"/>
        <v>0</v>
      </c>
      <c r="AA22" s="57">
        <f t="shared" si="5"/>
        <v>0</v>
      </c>
      <c r="AB22" s="57">
        <f t="shared" si="5"/>
        <v>0</v>
      </c>
      <c r="AC22" s="57">
        <f t="shared" si="5"/>
        <v>0</v>
      </c>
      <c r="AD22" s="57">
        <f t="shared" si="5"/>
        <v>0</v>
      </c>
      <c r="AE22" s="57">
        <f t="shared" si="5"/>
        <v>0</v>
      </c>
      <c r="AF22" s="57">
        <f t="shared" si="5"/>
        <v>0</v>
      </c>
      <c r="AG22" s="57">
        <f t="shared" si="5"/>
        <v>0</v>
      </c>
      <c r="AH22" s="57">
        <f t="shared" si="5"/>
        <v>0</v>
      </c>
      <c r="AI22" s="57">
        <f t="shared" si="6"/>
        <v>0</v>
      </c>
      <c r="AJ22" s="57">
        <f t="shared" si="6"/>
        <v>128.92377661518</v>
      </c>
      <c r="AK22" s="57">
        <f t="shared" si="6"/>
        <v>0</v>
      </c>
      <c r="AL22" s="57">
        <f t="shared" si="6"/>
        <v>0</v>
      </c>
      <c r="AM22" s="57">
        <f t="shared" si="6"/>
        <v>0</v>
      </c>
      <c r="AN22" s="57">
        <f t="shared" si="6"/>
        <v>0</v>
      </c>
      <c r="AO22" s="57">
        <f t="shared" si="6"/>
        <v>3</v>
      </c>
      <c r="AP22" s="57">
        <f t="shared" si="6"/>
        <v>0</v>
      </c>
      <c r="AQ22" s="57">
        <f t="shared" si="6"/>
        <v>0</v>
      </c>
      <c r="AR22" s="57">
        <f t="shared" si="6"/>
        <v>0</v>
      </c>
      <c r="AS22" s="57">
        <f t="shared" si="7"/>
        <v>0</v>
      </c>
      <c r="AT22" s="57">
        <f t="shared" si="7"/>
        <v>0</v>
      </c>
      <c r="AU22" s="57">
        <f t="shared" si="7"/>
        <v>0</v>
      </c>
      <c r="AV22" s="57">
        <f t="shared" si="7"/>
        <v>0</v>
      </c>
      <c r="AW22" s="57">
        <f t="shared" si="7"/>
        <v>0</v>
      </c>
      <c r="AX22" s="57">
        <f t="shared" si="7"/>
        <v>0</v>
      </c>
      <c r="AY22" s="57">
        <f t="shared" si="7"/>
        <v>0</v>
      </c>
      <c r="AZ22" s="57">
        <f t="shared" si="7"/>
        <v>0</v>
      </c>
      <c r="BA22" s="57">
        <f t="shared" si="7"/>
        <v>1454.9755763014934</v>
      </c>
      <c r="BB22" s="57">
        <f t="shared" si="7"/>
        <v>80</v>
      </c>
      <c r="BC22" s="57">
        <f t="shared" si="8"/>
        <v>0</v>
      </c>
      <c r="BD22" s="57">
        <f t="shared" si="8"/>
        <v>0</v>
      </c>
      <c r="BE22" s="57">
        <f t="shared" si="8"/>
        <v>0</v>
      </c>
      <c r="BF22" s="57">
        <f t="shared" si="8"/>
        <v>3</v>
      </c>
      <c r="BG22" s="57">
        <f t="shared" si="8"/>
        <v>8</v>
      </c>
      <c r="BH22" s="57">
        <f t="shared" si="8"/>
        <v>36</v>
      </c>
      <c r="BI22" s="57">
        <f t="shared" si="8"/>
        <v>0</v>
      </c>
      <c r="BJ22" s="57">
        <f t="shared" si="8"/>
        <v>0</v>
      </c>
      <c r="BK22" s="57">
        <f t="shared" si="8"/>
        <v>0</v>
      </c>
      <c r="BL22" s="57">
        <f t="shared" si="8"/>
        <v>0</v>
      </c>
      <c r="BM22" s="57">
        <f t="shared" si="9"/>
        <v>0</v>
      </c>
      <c r="BN22" s="57">
        <f t="shared" si="9"/>
        <v>0</v>
      </c>
      <c r="BO22" s="57">
        <f t="shared" si="9"/>
        <v>0</v>
      </c>
      <c r="BP22" s="57">
        <f t="shared" si="9"/>
        <v>0</v>
      </c>
      <c r="BQ22" s="57">
        <f t="shared" si="9"/>
        <v>0</v>
      </c>
      <c r="BR22" s="57">
        <f t="shared" si="9"/>
        <v>1583.8993529166735</v>
      </c>
      <c r="BS22" s="57">
        <f t="shared" si="9"/>
        <v>80</v>
      </c>
      <c r="BT22" s="57">
        <f t="shared" si="9"/>
        <v>0</v>
      </c>
      <c r="BU22" s="57">
        <f t="shared" si="9"/>
        <v>0</v>
      </c>
      <c r="BV22" s="57">
        <f t="shared" si="9"/>
        <v>0</v>
      </c>
      <c r="BW22" s="57">
        <f t="shared" si="10"/>
        <v>6</v>
      </c>
      <c r="BX22" s="57">
        <f t="shared" si="10"/>
        <v>8</v>
      </c>
      <c r="BY22" s="57">
        <f t="shared" si="10"/>
        <v>36</v>
      </c>
      <c r="BZ22" s="57">
        <f t="shared" si="10"/>
        <v>0</v>
      </c>
      <c r="CA22" s="57">
        <f t="shared" si="10"/>
        <v>0</v>
      </c>
      <c r="CB22" s="57">
        <f t="shared" si="10"/>
        <v>0</v>
      </c>
      <c r="CC22" s="57">
        <f t="shared" si="10"/>
        <v>0</v>
      </c>
      <c r="CD22" s="57">
        <f t="shared" si="10"/>
        <v>0</v>
      </c>
      <c r="CE22" s="57">
        <f t="shared" si="10"/>
        <v>0</v>
      </c>
      <c r="CF22" s="57">
        <f t="shared" si="10"/>
        <v>0</v>
      </c>
      <c r="CG22" s="57">
        <f t="shared" si="10"/>
        <v>0</v>
      </c>
      <c r="CH22" s="57">
        <f t="shared" si="10"/>
        <v>0</v>
      </c>
      <c r="CI22" s="30"/>
    </row>
    <row r="23" spans="1:87" ht="75">
      <c r="A23" s="21"/>
      <c r="B23" s="25" t="s">
        <v>179</v>
      </c>
      <c r="C23" s="31" t="s">
        <v>180</v>
      </c>
      <c r="D23" s="27" t="s">
        <v>174</v>
      </c>
      <c r="E23" s="58">
        <f t="shared" si="3"/>
        <v>29117.602695773869</v>
      </c>
      <c r="F23" s="58">
        <f t="shared" si="3"/>
        <v>0</v>
      </c>
      <c r="G23" s="58">
        <f t="shared" si="3"/>
        <v>0</v>
      </c>
      <c r="H23" s="58">
        <f t="shared" si="3"/>
        <v>0</v>
      </c>
      <c r="I23" s="58">
        <f t="shared" si="3"/>
        <v>0</v>
      </c>
      <c r="J23" s="58">
        <f t="shared" si="3"/>
        <v>0</v>
      </c>
      <c r="K23" s="58">
        <f t="shared" si="3"/>
        <v>0</v>
      </c>
      <c r="L23" s="58">
        <f t="shared" si="3"/>
        <v>0</v>
      </c>
      <c r="M23" s="58">
        <f t="shared" si="3"/>
        <v>0</v>
      </c>
      <c r="N23" s="58">
        <f t="shared" si="3"/>
        <v>0</v>
      </c>
      <c r="O23" s="58">
        <f t="shared" si="4"/>
        <v>0</v>
      </c>
      <c r="P23" s="58">
        <f t="shared" si="4"/>
        <v>0</v>
      </c>
      <c r="Q23" s="58">
        <f t="shared" si="4"/>
        <v>0</v>
      </c>
      <c r="R23" s="58">
        <f t="shared" si="4"/>
        <v>0</v>
      </c>
      <c r="S23" s="58">
        <f t="shared" si="4"/>
        <v>0</v>
      </c>
      <c r="T23" s="58">
        <f t="shared" si="4"/>
        <v>0</v>
      </c>
      <c r="U23" s="58">
        <f t="shared" si="4"/>
        <v>0</v>
      </c>
      <c r="V23" s="58">
        <f t="shared" si="4"/>
        <v>0</v>
      </c>
      <c r="W23" s="58">
        <f t="shared" si="4"/>
        <v>0</v>
      </c>
      <c r="X23" s="58">
        <f t="shared" si="4"/>
        <v>0</v>
      </c>
      <c r="Y23" s="58">
        <f t="shared" si="5"/>
        <v>0</v>
      </c>
      <c r="Z23" s="58">
        <f t="shared" si="5"/>
        <v>0</v>
      </c>
      <c r="AA23" s="58">
        <f t="shared" si="5"/>
        <v>0</v>
      </c>
      <c r="AB23" s="58">
        <f t="shared" si="5"/>
        <v>0</v>
      </c>
      <c r="AC23" s="58">
        <f t="shared" si="5"/>
        <v>0</v>
      </c>
      <c r="AD23" s="58">
        <f t="shared" si="5"/>
        <v>0</v>
      </c>
      <c r="AE23" s="58">
        <f t="shared" si="5"/>
        <v>0</v>
      </c>
      <c r="AF23" s="58">
        <f t="shared" si="5"/>
        <v>0</v>
      </c>
      <c r="AG23" s="58">
        <f t="shared" si="5"/>
        <v>0</v>
      </c>
      <c r="AH23" s="58">
        <f t="shared" si="5"/>
        <v>0</v>
      </c>
      <c r="AI23" s="58">
        <f t="shared" si="6"/>
        <v>0</v>
      </c>
      <c r="AJ23" s="58">
        <f t="shared" si="6"/>
        <v>0</v>
      </c>
      <c r="AK23" s="58">
        <f t="shared" si="6"/>
        <v>0</v>
      </c>
      <c r="AL23" s="58">
        <f t="shared" si="6"/>
        <v>0</v>
      </c>
      <c r="AM23" s="58">
        <f t="shared" si="6"/>
        <v>0</v>
      </c>
      <c r="AN23" s="58">
        <f t="shared" si="6"/>
        <v>0</v>
      </c>
      <c r="AO23" s="58">
        <f t="shared" si="6"/>
        <v>0</v>
      </c>
      <c r="AP23" s="58">
        <f t="shared" si="6"/>
        <v>0</v>
      </c>
      <c r="AQ23" s="58">
        <f t="shared" si="6"/>
        <v>0</v>
      </c>
      <c r="AR23" s="58">
        <f t="shared" si="6"/>
        <v>0</v>
      </c>
      <c r="AS23" s="58">
        <f t="shared" si="7"/>
        <v>0</v>
      </c>
      <c r="AT23" s="58">
        <f t="shared" si="7"/>
        <v>0</v>
      </c>
      <c r="AU23" s="58">
        <f t="shared" si="7"/>
        <v>0</v>
      </c>
      <c r="AV23" s="58">
        <f t="shared" si="7"/>
        <v>0</v>
      </c>
      <c r="AW23" s="58">
        <f t="shared" si="7"/>
        <v>0</v>
      </c>
      <c r="AX23" s="58">
        <f t="shared" si="7"/>
        <v>0</v>
      </c>
      <c r="AY23" s="58">
        <f t="shared" si="7"/>
        <v>0</v>
      </c>
      <c r="AZ23" s="58">
        <f t="shared" si="7"/>
        <v>0</v>
      </c>
      <c r="BA23" s="58">
        <f t="shared" si="7"/>
        <v>6679.716362440533</v>
      </c>
      <c r="BB23" s="58">
        <f t="shared" si="7"/>
        <v>100</v>
      </c>
      <c r="BC23" s="58">
        <f t="shared" si="8"/>
        <v>75</v>
      </c>
      <c r="BD23" s="58">
        <f t="shared" si="8"/>
        <v>140.02000000000001</v>
      </c>
      <c r="BE23" s="58">
        <f t="shared" si="8"/>
        <v>0</v>
      </c>
      <c r="BF23" s="58">
        <f t="shared" si="8"/>
        <v>0</v>
      </c>
      <c r="BG23" s="58">
        <f t="shared" si="8"/>
        <v>22</v>
      </c>
      <c r="BH23" s="58">
        <f t="shared" si="8"/>
        <v>14</v>
      </c>
      <c r="BI23" s="58">
        <f t="shared" si="8"/>
        <v>0</v>
      </c>
      <c r="BJ23" s="58">
        <f t="shared" si="8"/>
        <v>0</v>
      </c>
      <c r="BK23" s="58">
        <f t="shared" si="8"/>
        <v>0</v>
      </c>
      <c r="BL23" s="58">
        <f t="shared" si="8"/>
        <v>0</v>
      </c>
      <c r="BM23" s="58">
        <f t="shared" si="9"/>
        <v>0</v>
      </c>
      <c r="BN23" s="58">
        <f t="shared" si="9"/>
        <v>0</v>
      </c>
      <c r="BO23" s="58">
        <f t="shared" si="9"/>
        <v>0</v>
      </c>
      <c r="BP23" s="58">
        <f t="shared" si="9"/>
        <v>0</v>
      </c>
      <c r="BQ23" s="58">
        <f t="shared" si="9"/>
        <v>0</v>
      </c>
      <c r="BR23" s="58">
        <f t="shared" si="9"/>
        <v>6679.716362440533</v>
      </c>
      <c r="BS23" s="58">
        <f t="shared" si="9"/>
        <v>100</v>
      </c>
      <c r="BT23" s="58">
        <f t="shared" si="9"/>
        <v>75</v>
      </c>
      <c r="BU23" s="58">
        <f t="shared" si="9"/>
        <v>140.02000000000001</v>
      </c>
      <c r="BV23" s="58">
        <f t="shared" si="9"/>
        <v>0</v>
      </c>
      <c r="BW23" s="58">
        <f t="shared" si="10"/>
        <v>0</v>
      </c>
      <c r="BX23" s="58">
        <f t="shared" si="10"/>
        <v>22</v>
      </c>
      <c r="BY23" s="58">
        <f t="shared" si="10"/>
        <v>14</v>
      </c>
      <c r="BZ23" s="58">
        <f t="shared" si="10"/>
        <v>0</v>
      </c>
      <c r="CA23" s="58">
        <f t="shared" si="10"/>
        <v>0</v>
      </c>
      <c r="CB23" s="58">
        <f t="shared" si="10"/>
        <v>0</v>
      </c>
      <c r="CC23" s="58">
        <f t="shared" si="10"/>
        <v>0</v>
      </c>
      <c r="CD23" s="58">
        <f t="shared" si="10"/>
        <v>0</v>
      </c>
      <c r="CE23" s="58">
        <f t="shared" si="10"/>
        <v>0</v>
      </c>
      <c r="CF23" s="58">
        <f t="shared" si="10"/>
        <v>0</v>
      </c>
      <c r="CG23" s="58">
        <f t="shared" si="10"/>
        <v>0</v>
      </c>
      <c r="CH23" s="58">
        <f t="shared" si="10"/>
        <v>0</v>
      </c>
      <c r="CI23" s="27"/>
    </row>
    <row r="24" spans="1:87" ht="37.5">
      <c r="A24" s="21"/>
      <c r="B24" s="28" t="s">
        <v>181</v>
      </c>
      <c r="C24" s="29" t="s">
        <v>182</v>
      </c>
      <c r="D24" s="30" t="s">
        <v>174</v>
      </c>
      <c r="E24" s="57">
        <f t="shared" si="3"/>
        <v>0</v>
      </c>
      <c r="F24" s="57">
        <f t="shared" si="3"/>
        <v>0</v>
      </c>
      <c r="G24" s="57">
        <f t="shared" si="3"/>
        <v>0</v>
      </c>
      <c r="H24" s="57">
        <f t="shared" si="3"/>
        <v>0</v>
      </c>
      <c r="I24" s="57">
        <f t="shared" si="3"/>
        <v>0</v>
      </c>
      <c r="J24" s="57">
        <f t="shared" si="3"/>
        <v>0</v>
      </c>
      <c r="K24" s="57">
        <f t="shared" si="3"/>
        <v>0</v>
      </c>
      <c r="L24" s="57">
        <f t="shared" si="3"/>
        <v>0</v>
      </c>
      <c r="M24" s="57">
        <f t="shared" si="3"/>
        <v>0</v>
      </c>
      <c r="N24" s="57">
        <f t="shared" si="3"/>
        <v>0</v>
      </c>
      <c r="O24" s="57">
        <f t="shared" si="4"/>
        <v>0</v>
      </c>
      <c r="P24" s="57">
        <f t="shared" si="4"/>
        <v>0</v>
      </c>
      <c r="Q24" s="57">
        <f t="shared" si="4"/>
        <v>0</v>
      </c>
      <c r="R24" s="57">
        <f t="shared" si="4"/>
        <v>0</v>
      </c>
      <c r="S24" s="57">
        <f t="shared" si="4"/>
        <v>0</v>
      </c>
      <c r="T24" s="57">
        <f t="shared" si="4"/>
        <v>0</v>
      </c>
      <c r="U24" s="57">
        <f t="shared" si="4"/>
        <v>0</v>
      </c>
      <c r="V24" s="57">
        <f t="shared" si="4"/>
        <v>0</v>
      </c>
      <c r="W24" s="57">
        <f t="shared" si="4"/>
        <v>0</v>
      </c>
      <c r="X24" s="57">
        <f t="shared" si="4"/>
        <v>0</v>
      </c>
      <c r="Y24" s="57">
        <f t="shared" si="5"/>
        <v>0</v>
      </c>
      <c r="Z24" s="57">
        <f t="shared" si="5"/>
        <v>0</v>
      </c>
      <c r="AA24" s="57">
        <f t="shared" si="5"/>
        <v>0</v>
      </c>
      <c r="AB24" s="57">
        <f t="shared" si="5"/>
        <v>0</v>
      </c>
      <c r="AC24" s="57">
        <f t="shared" si="5"/>
        <v>0</v>
      </c>
      <c r="AD24" s="57">
        <f t="shared" si="5"/>
        <v>0</v>
      </c>
      <c r="AE24" s="57">
        <f t="shared" si="5"/>
        <v>0</v>
      </c>
      <c r="AF24" s="57">
        <f t="shared" si="5"/>
        <v>0</v>
      </c>
      <c r="AG24" s="57">
        <f t="shared" si="5"/>
        <v>0</v>
      </c>
      <c r="AH24" s="57">
        <f t="shared" si="5"/>
        <v>0</v>
      </c>
      <c r="AI24" s="57">
        <f t="shared" si="6"/>
        <v>0</v>
      </c>
      <c r="AJ24" s="57">
        <f t="shared" si="6"/>
        <v>0</v>
      </c>
      <c r="AK24" s="57">
        <f t="shared" si="6"/>
        <v>0</v>
      </c>
      <c r="AL24" s="57">
        <f t="shared" si="6"/>
        <v>0</v>
      </c>
      <c r="AM24" s="57">
        <f t="shared" si="6"/>
        <v>0</v>
      </c>
      <c r="AN24" s="57">
        <f t="shared" si="6"/>
        <v>0</v>
      </c>
      <c r="AO24" s="57">
        <f t="shared" si="6"/>
        <v>0</v>
      </c>
      <c r="AP24" s="57">
        <f t="shared" si="6"/>
        <v>0</v>
      </c>
      <c r="AQ24" s="57">
        <f t="shared" si="6"/>
        <v>0</v>
      </c>
      <c r="AR24" s="57">
        <f t="shared" si="6"/>
        <v>0</v>
      </c>
      <c r="AS24" s="57">
        <f t="shared" si="7"/>
        <v>0</v>
      </c>
      <c r="AT24" s="57">
        <f t="shared" si="7"/>
        <v>0</v>
      </c>
      <c r="AU24" s="57">
        <f t="shared" si="7"/>
        <v>0</v>
      </c>
      <c r="AV24" s="57">
        <f t="shared" si="7"/>
        <v>0</v>
      </c>
      <c r="AW24" s="57">
        <f t="shared" si="7"/>
        <v>0</v>
      </c>
      <c r="AX24" s="57">
        <f t="shared" si="7"/>
        <v>0</v>
      </c>
      <c r="AY24" s="57">
        <f t="shared" si="7"/>
        <v>0</v>
      </c>
      <c r="AZ24" s="57">
        <f t="shared" si="7"/>
        <v>0</v>
      </c>
      <c r="BA24" s="57">
        <f t="shared" si="7"/>
        <v>0</v>
      </c>
      <c r="BB24" s="57">
        <f t="shared" si="7"/>
        <v>0</v>
      </c>
      <c r="BC24" s="57">
        <f t="shared" si="8"/>
        <v>0</v>
      </c>
      <c r="BD24" s="57">
        <f t="shared" si="8"/>
        <v>0</v>
      </c>
      <c r="BE24" s="57">
        <f t="shared" si="8"/>
        <v>0</v>
      </c>
      <c r="BF24" s="57">
        <f t="shared" si="8"/>
        <v>0</v>
      </c>
      <c r="BG24" s="57">
        <f t="shared" si="8"/>
        <v>0</v>
      </c>
      <c r="BH24" s="57">
        <f t="shared" si="8"/>
        <v>0</v>
      </c>
      <c r="BI24" s="57">
        <f t="shared" si="8"/>
        <v>0</v>
      </c>
      <c r="BJ24" s="57">
        <f t="shared" si="8"/>
        <v>0</v>
      </c>
      <c r="BK24" s="57">
        <f t="shared" si="8"/>
        <v>0</v>
      </c>
      <c r="BL24" s="57">
        <f t="shared" si="8"/>
        <v>0</v>
      </c>
      <c r="BM24" s="57">
        <f t="shared" si="9"/>
        <v>0</v>
      </c>
      <c r="BN24" s="57">
        <f t="shared" si="9"/>
        <v>0</v>
      </c>
      <c r="BO24" s="57">
        <f t="shared" si="9"/>
        <v>0</v>
      </c>
      <c r="BP24" s="57">
        <f t="shared" si="9"/>
        <v>0</v>
      </c>
      <c r="BQ24" s="57">
        <f t="shared" si="9"/>
        <v>0</v>
      </c>
      <c r="BR24" s="57">
        <f t="shared" si="9"/>
        <v>0</v>
      </c>
      <c r="BS24" s="57">
        <f t="shared" si="9"/>
        <v>0</v>
      </c>
      <c r="BT24" s="57">
        <f t="shared" si="9"/>
        <v>0</v>
      </c>
      <c r="BU24" s="57">
        <f t="shared" si="9"/>
        <v>0</v>
      </c>
      <c r="BV24" s="57">
        <f t="shared" si="9"/>
        <v>0</v>
      </c>
      <c r="BW24" s="57">
        <f t="shared" si="10"/>
        <v>0</v>
      </c>
      <c r="BX24" s="57">
        <f t="shared" si="10"/>
        <v>0</v>
      </c>
      <c r="BY24" s="57">
        <f t="shared" si="10"/>
        <v>0</v>
      </c>
      <c r="BZ24" s="57">
        <f t="shared" si="10"/>
        <v>0</v>
      </c>
      <c r="CA24" s="57">
        <f t="shared" si="10"/>
        <v>0</v>
      </c>
      <c r="CB24" s="57">
        <f t="shared" si="10"/>
        <v>0</v>
      </c>
      <c r="CC24" s="57">
        <f t="shared" si="10"/>
        <v>0</v>
      </c>
      <c r="CD24" s="57">
        <f t="shared" si="10"/>
        <v>0</v>
      </c>
      <c r="CE24" s="57">
        <f t="shared" si="10"/>
        <v>0</v>
      </c>
      <c r="CF24" s="57">
        <f t="shared" si="10"/>
        <v>0</v>
      </c>
      <c r="CG24" s="57">
        <f t="shared" si="10"/>
        <v>0</v>
      </c>
      <c r="CH24" s="57">
        <f t="shared" si="10"/>
        <v>0</v>
      </c>
      <c r="CI24" s="30"/>
    </row>
    <row r="25" spans="1:87" ht="56.25">
      <c r="A25" s="21"/>
      <c r="B25" s="25" t="s">
        <v>183</v>
      </c>
      <c r="C25" s="26" t="s">
        <v>184</v>
      </c>
      <c r="D25" s="27" t="s">
        <v>174</v>
      </c>
      <c r="E25" s="58">
        <f t="shared" si="3"/>
        <v>0</v>
      </c>
      <c r="F25" s="58">
        <f t="shared" si="3"/>
        <v>0</v>
      </c>
      <c r="G25" s="58">
        <f t="shared" si="3"/>
        <v>0</v>
      </c>
      <c r="H25" s="58">
        <f t="shared" si="3"/>
        <v>0</v>
      </c>
      <c r="I25" s="58">
        <f t="shared" si="3"/>
        <v>0</v>
      </c>
      <c r="J25" s="58">
        <f t="shared" si="3"/>
        <v>0</v>
      </c>
      <c r="K25" s="58">
        <f t="shared" si="3"/>
        <v>0</v>
      </c>
      <c r="L25" s="58">
        <f t="shared" si="3"/>
        <v>0</v>
      </c>
      <c r="M25" s="58">
        <f t="shared" si="3"/>
        <v>0</v>
      </c>
      <c r="N25" s="58">
        <f t="shared" si="3"/>
        <v>0</v>
      </c>
      <c r="O25" s="58">
        <f t="shared" si="4"/>
        <v>0</v>
      </c>
      <c r="P25" s="58">
        <f t="shared" si="4"/>
        <v>0</v>
      </c>
      <c r="Q25" s="58">
        <f t="shared" si="4"/>
        <v>0</v>
      </c>
      <c r="R25" s="58">
        <f t="shared" si="4"/>
        <v>0</v>
      </c>
      <c r="S25" s="58">
        <f t="shared" si="4"/>
        <v>0</v>
      </c>
      <c r="T25" s="58">
        <f t="shared" si="4"/>
        <v>0</v>
      </c>
      <c r="U25" s="58">
        <f t="shared" si="4"/>
        <v>0</v>
      </c>
      <c r="V25" s="58">
        <f t="shared" si="4"/>
        <v>0</v>
      </c>
      <c r="W25" s="58">
        <f t="shared" si="4"/>
        <v>0</v>
      </c>
      <c r="X25" s="58">
        <f t="shared" si="4"/>
        <v>0</v>
      </c>
      <c r="Y25" s="58">
        <f t="shared" si="5"/>
        <v>0</v>
      </c>
      <c r="Z25" s="58">
        <f t="shared" si="5"/>
        <v>0</v>
      </c>
      <c r="AA25" s="58">
        <f t="shared" si="5"/>
        <v>0</v>
      </c>
      <c r="AB25" s="58">
        <f t="shared" si="5"/>
        <v>0</v>
      </c>
      <c r="AC25" s="58">
        <f t="shared" si="5"/>
        <v>0</v>
      </c>
      <c r="AD25" s="58">
        <f t="shared" si="5"/>
        <v>0</v>
      </c>
      <c r="AE25" s="58">
        <f t="shared" si="5"/>
        <v>0</v>
      </c>
      <c r="AF25" s="58">
        <f t="shared" si="5"/>
        <v>0</v>
      </c>
      <c r="AG25" s="58">
        <f t="shared" si="5"/>
        <v>0</v>
      </c>
      <c r="AH25" s="58">
        <f t="shared" si="5"/>
        <v>0</v>
      </c>
      <c r="AI25" s="58">
        <f t="shared" si="6"/>
        <v>0</v>
      </c>
      <c r="AJ25" s="58">
        <f t="shared" si="6"/>
        <v>0</v>
      </c>
      <c r="AK25" s="58">
        <f t="shared" si="6"/>
        <v>0</v>
      </c>
      <c r="AL25" s="58">
        <f t="shared" si="6"/>
        <v>0</v>
      </c>
      <c r="AM25" s="58">
        <f t="shared" si="6"/>
        <v>0</v>
      </c>
      <c r="AN25" s="58">
        <f t="shared" si="6"/>
        <v>0</v>
      </c>
      <c r="AO25" s="58">
        <f t="shared" si="6"/>
        <v>0</v>
      </c>
      <c r="AP25" s="58">
        <f t="shared" si="6"/>
        <v>0</v>
      </c>
      <c r="AQ25" s="58">
        <f t="shared" si="6"/>
        <v>0</v>
      </c>
      <c r="AR25" s="58">
        <f t="shared" si="6"/>
        <v>0</v>
      </c>
      <c r="AS25" s="58">
        <f t="shared" si="7"/>
        <v>0</v>
      </c>
      <c r="AT25" s="58">
        <f t="shared" si="7"/>
        <v>0</v>
      </c>
      <c r="AU25" s="58">
        <f t="shared" si="7"/>
        <v>0</v>
      </c>
      <c r="AV25" s="58">
        <f t="shared" si="7"/>
        <v>0</v>
      </c>
      <c r="AW25" s="58">
        <f t="shared" si="7"/>
        <v>0</v>
      </c>
      <c r="AX25" s="58">
        <f t="shared" si="7"/>
        <v>0</v>
      </c>
      <c r="AY25" s="58">
        <f t="shared" si="7"/>
        <v>0</v>
      </c>
      <c r="AZ25" s="58">
        <f t="shared" si="7"/>
        <v>0</v>
      </c>
      <c r="BA25" s="58">
        <f t="shared" si="7"/>
        <v>0</v>
      </c>
      <c r="BB25" s="58">
        <f t="shared" si="7"/>
        <v>0</v>
      </c>
      <c r="BC25" s="58">
        <f t="shared" si="8"/>
        <v>0</v>
      </c>
      <c r="BD25" s="58">
        <f t="shared" si="8"/>
        <v>0</v>
      </c>
      <c r="BE25" s="58">
        <f t="shared" si="8"/>
        <v>0</v>
      </c>
      <c r="BF25" s="58">
        <f t="shared" si="8"/>
        <v>0</v>
      </c>
      <c r="BG25" s="58">
        <f t="shared" si="8"/>
        <v>0</v>
      </c>
      <c r="BH25" s="58">
        <f t="shared" si="8"/>
        <v>0</v>
      </c>
      <c r="BI25" s="58">
        <f t="shared" si="8"/>
        <v>0</v>
      </c>
      <c r="BJ25" s="58">
        <f t="shared" si="8"/>
        <v>0</v>
      </c>
      <c r="BK25" s="58">
        <f t="shared" si="8"/>
        <v>0</v>
      </c>
      <c r="BL25" s="58">
        <f t="shared" si="8"/>
        <v>0</v>
      </c>
      <c r="BM25" s="58">
        <f t="shared" si="9"/>
        <v>0</v>
      </c>
      <c r="BN25" s="58">
        <f t="shared" si="9"/>
        <v>0</v>
      </c>
      <c r="BO25" s="58">
        <f t="shared" si="9"/>
        <v>0</v>
      </c>
      <c r="BP25" s="58">
        <f t="shared" si="9"/>
        <v>0</v>
      </c>
      <c r="BQ25" s="58">
        <f t="shared" si="9"/>
        <v>0</v>
      </c>
      <c r="BR25" s="58">
        <f t="shared" si="9"/>
        <v>0</v>
      </c>
      <c r="BS25" s="58">
        <f t="shared" si="9"/>
        <v>0</v>
      </c>
      <c r="BT25" s="58">
        <f t="shared" si="9"/>
        <v>0</v>
      </c>
      <c r="BU25" s="58">
        <f t="shared" si="9"/>
        <v>0</v>
      </c>
      <c r="BV25" s="58">
        <f t="shared" si="9"/>
        <v>0</v>
      </c>
      <c r="BW25" s="58">
        <f t="shared" si="10"/>
        <v>0</v>
      </c>
      <c r="BX25" s="58">
        <f t="shared" si="10"/>
        <v>0</v>
      </c>
      <c r="BY25" s="58">
        <f t="shared" si="10"/>
        <v>0</v>
      </c>
      <c r="BZ25" s="58">
        <f t="shared" si="10"/>
        <v>0</v>
      </c>
      <c r="CA25" s="58">
        <f t="shared" si="10"/>
        <v>0</v>
      </c>
      <c r="CB25" s="58">
        <f t="shared" si="10"/>
        <v>0</v>
      </c>
      <c r="CC25" s="58">
        <f t="shared" si="10"/>
        <v>0</v>
      </c>
      <c r="CD25" s="58">
        <f t="shared" si="10"/>
        <v>0</v>
      </c>
      <c r="CE25" s="58">
        <f t="shared" si="10"/>
        <v>0</v>
      </c>
      <c r="CF25" s="58">
        <f t="shared" si="10"/>
        <v>0</v>
      </c>
      <c r="CG25" s="58">
        <f t="shared" si="10"/>
        <v>0</v>
      </c>
      <c r="CH25" s="58">
        <f t="shared" si="10"/>
        <v>0</v>
      </c>
      <c r="CI25" s="27"/>
    </row>
    <row r="26" spans="1:87" ht="37.5">
      <c r="A26" s="21"/>
      <c r="B26" s="28" t="s">
        <v>185</v>
      </c>
      <c r="C26" s="32" t="s">
        <v>186</v>
      </c>
      <c r="D26" s="30" t="s">
        <v>174</v>
      </c>
      <c r="E26" s="57">
        <f t="shared" si="3"/>
        <v>1.4053685333333332</v>
      </c>
      <c r="F26" s="57">
        <f t="shared" si="3"/>
        <v>0</v>
      </c>
      <c r="G26" s="57">
        <f t="shared" si="3"/>
        <v>0</v>
      </c>
      <c r="H26" s="57">
        <f t="shared" si="3"/>
        <v>0</v>
      </c>
      <c r="I26" s="57">
        <f t="shared" si="3"/>
        <v>0</v>
      </c>
      <c r="J26" s="57">
        <f t="shared" si="3"/>
        <v>0</v>
      </c>
      <c r="K26" s="57">
        <f t="shared" si="3"/>
        <v>0</v>
      </c>
      <c r="L26" s="57">
        <f t="shared" si="3"/>
        <v>0</v>
      </c>
      <c r="M26" s="57">
        <f t="shared" si="3"/>
        <v>0</v>
      </c>
      <c r="N26" s="57">
        <f t="shared" si="3"/>
        <v>0</v>
      </c>
      <c r="O26" s="57">
        <f t="shared" si="4"/>
        <v>0</v>
      </c>
      <c r="P26" s="57">
        <f t="shared" si="4"/>
        <v>0</v>
      </c>
      <c r="Q26" s="57">
        <f t="shared" si="4"/>
        <v>0</v>
      </c>
      <c r="R26" s="57">
        <f t="shared" si="4"/>
        <v>0</v>
      </c>
      <c r="S26" s="57">
        <f t="shared" si="4"/>
        <v>0</v>
      </c>
      <c r="T26" s="57">
        <f t="shared" si="4"/>
        <v>0</v>
      </c>
      <c r="U26" s="57">
        <f t="shared" si="4"/>
        <v>0</v>
      </c>
      <c r="V26" s="57">
        <f t="shared" si="4"/>
        <v>0</v>
      </c>
      <c r="W26" s="57">
        <f t="shared" si="4"/>
        <v>0</v>
      </c>
      <c r="X26" s="57">
        <f t="shared" si="4"/>
        <v>0</v>
      </c>
      <c r="Y26" s="57">
        <f t="shared" si="5"/>
        <v>0</v>
      </c>
      <c r="Z26" s="57">
        <f t="shared" si="5"/>
        <v>0</v>
      </c>
      <c r="AA26" s="57">
        <f t="shared" si="5"/>
        <v>0</v>
      </c>
      <c r="AB26" s="57">
        <f t="shared" si="5"/>
        <v>0</v>
      </c>
      <c r="AC26" s="57">
        <f t="shared" si="5"/>
        <v>0</v>
      </c>
      <c r="AD26" s="57">
        <f t="shared" si="5"/>
        <v>0</v>
      </c>
      <c r="AE26" s="57">
        <f t="shared" si="5"/>
        <v>0</v>
      </c>
      <c r="AF26" s="57">
        <f t="shared" si="5"/>
        <v>0</v>
      </c>
      <c r="AG26" s="57">
        <f t="shared" si="5"/>
        <v>0</v>
      </c>
      <c r="AH26" s="57">
        <f t="shared" si="5"/>
        <v>0</v>
      </c>
      <c r="AI26" s="57">
        <f t="shared" si="6"/>
        <v>0</v>
      </c>
      <c r="AJ26" s="57">
        <f t="shared" si="6"/>
        <v>1.4053685333333332</v>
      </c>
      <c r="AK26" s="57">
        <f t="shared" si="6"/>
        <v>0</v>
      </c>
      <c r="AL26" s="57">
        <f t="shared" si="6"/>
        <v>0</v>
      </c>
      <c r="AM26" s="57">
        <f t="shared" si="6"/>
        <v>0</v>
      </c>
      <c r="AN26" s="57">
        <f t="shared" si="6"/>
        <v>0</v>
      </c>
      <c r="AO26" s="57">
        <f t="shared" si="6"/>
        <v>0</v>
      </c>
      <c r="AP26" s="57">
        <f t="shared" si="6"/>
        <v>0</v>
      </c>
      <c r="AQ26" s="57">
        <f t="shared" si="6"/>
        <v>0</v>
      </c>
      <c r="AR26" s="57">
        <f t="shared" si="6"/>
        <v>0</v>
      </c>
      <c r="AS26" s="57">
        <f t="shared" si="7"/>
        <v>0</v>
      </c>
      <c r="AT26" s="57">
        <f t="shared" si="7"/>
        <v>0</v>
      </c>
      <c r="AU26" s="57">
        <f t="shared" si="7"/>
        <v>0</v>
      </c>
      <c r="AV26" s="57">
        <f t="shared" si="7"/>
        <v>0</v>
      </c>
      <c r="AW26" s="57">
        <f t="shared" si="7"/>
        <v>0</v>
      </c>
      <c r="AX26" s="57">
        <f t="shared" si="7"/>
        <v>0</v>
      </c>
      <c r="AY26" s="57">
        <f t="shared" si="7"/>
        <v>0</v>
      </c>
      <c r="AZ26" s="57">
        <f t="shared" si="7"/>
        <v>0</v>
      </c>
      <c r="BA26" s="57">
        <f t="shared" si="7"/>
        <v>0</v>
      </c>
      <c r="BB26" s="57">
        <f t="shared" si="7"/>
        <v>0</v>
      </c>
      <c r="BC26" s="57">
        <f t="shared" si="8"/>
        <v>0</v>
      </c>
      <c r="BD26" s="57">
        <f t="shared" si="8"/>
        <v>0</v>
      </c>
      <c r="BE26" s="57">
        <f t="shared" si="8"/>
        <v>0</v>
      </c>
      <c r="BF26" s="57">
        <f t="shared" si="8"/>
        <v>0</v>
      </c>
      <c r="BG26" s="57">
        <f t="shared" si="8"/>
        <v>0</v>
      </c>
      <c r="BH26" s="57">
        <f t="shared" si="8"/>
        <v>0</v>
      </c>
      <c r="BI26" s="57">
        <f t="shared" si="8"/>
        <v>0</v>
      </c>
      <c r="BJ26" s="57">
        <f t="shared" si="8"/>
        <v>0</v>
      </c>
      <c r="BK26" s="57">
        <f t="shared" si="8"/>
        <v>0</v>
      </c>
      <c r="BL26" s="57">
        <f t="shared" si="8"/>
        <v>0</v>
      </c>
      <c r="BM26" s="57">
        <f t="shared" si="9"/>
        <v>0</v>
      </c>
      <c r="BN26" s="57">
        <f t="shared" si="9"/>
        <v>0</v>
      </c>
      <c r="BO26" s="57">
        <f t="shared" si="9"/>
        <v>0</v>
      </c>
      <c r="BP26" s="57">
        <f t="shared" si="9"/>
        <v>0</v>
      </c>
      <c r="BQ26" s="57">
        <f t="shared" si="9"/>
        <v>0</v>
      </c>
      <c r="BR26" s="57">
        <f t="shared" si="9"/>
        <v>1.4053685333333332</v>
      </c>
      <c r="BS26" s="57">
        <f t="shared" si="9"/>
        <v>0</v>
      </c>
      <c r="BT26" s="57">
        <f t="shared" si="9"/>
        <v>0</v>
      </c>
      <c r="BU26" s="57">
        <f t="shared" si="9"/>
        <v>0</v>
      </c>
      <c r="BV26" s="57">
        <f t="shared" si="9"/>
        <v>0</v>
      </c>
      <c r="BW26" s="57">
        <f t="shared" si="10"/>
        <v>0</v>
      </c>
      <c r="BX26" s="57">
        <f t="shared" si="10"/>
        <v>0</v>
      </c>
      <c r="BY26" s="57">
        <f t="shared" si="10"/>
        <v>0</v>
      </c>
      <c r="BZ26" s="57">
        <f t="shared" si="10"/>
        <v>0</v>
      </c>
      <c r="CA26" s="57">
        <f t="shared" si="10"/>
        <v>0</v>
      </c>
      <c r="CB26" s="57">
        <f t="shared" si="10"/>
        <v>0</v>
      </c>
      <c r="CC26" s="57">
        <f t="shared" si="10"/>
        <v>0</v>
      </c>
      <c r="CD26" s="57">
        <f t="shared" si="10"/>
        <v>0</v>
      </c>
      <c r="CE26" s="57">
        <f t="shared" si="10"/>
        <v>0</v>
      </c>
      <c r="CF26" s="57">
        <f t="shared" si="10"/>
        <v>0</v>
      </c>
      <c r="CG26" s="57">
        <f t="shared" si="10"/>
        <v>0</v>
      </c>
      <c r="CH26" s="57">
        <f t="shared" si="10"/>
        <v>0</v>
      </c>
      <c r="CI26" s="30"/>
    </row>
    <row r="27" spans="1:87" ht="18.75">
      <c r="A27" s="21"/>
      <c r="B27" s="36" t="s">
        <v>187</v>
      </c>
      <c r="C27" s="37" t="s">
        <v>188</v>
      </c>
      <c r="D27" s="38" t="s">
        <v>174</v>
      </c>
      <c r="E27" s="38">
        <f t="shared" ref="E27:AJ27" si="11">SUM(E28,E54,E84,E129,E130,E131)</f>
        <v>31070.434421890539</v>
      </c>
      <c r="F27" s="38">
        <f t="shared" si="11"/>
        <v>0</v>
      </c>
      <c r="G27" s="38">
        <f t="shared" si="11"/>
        <v>0</v>
      </c>
      <c r="H27" s="38">
        <f t="shared" si="11"/>
        <v>1.4053685333333332</v>
      </c>
      <c r="I27" s="38">
        <f t="shared" si="11"/>
        <v>0</v>
      </c>
      <c r="J27" s="38">
        <f t="shared" si="11"/>
        <v>0</v>
      </c>
      <c r="K27" s="38">
        <f t="shared" si="11"/>
        <v>0</v>
      </c>
      <c r="L27" s="38">
        <f t="shared" si="11"/>
        <v>0</v>
      </c>
      <c r="M27" s="38">
        <f t="shared" si="11"/>
        <v>0</v>
      </c>
      <c r="N27" s="38">
        <f t="shared" si="11"/>
        <v>0</v>
      </c>
      <c r="O27" s="38">
        <f t="shared" si="11"/>
        <v>0</v>
      </c>
      <c r="P27" s="38">
        <f t="shared" si="11"/>
        <v>0</v>
      </c>
      <c r="Q27" s="38">
        <f t="shared" si="11"/>
        <v>0</v>
      </c>
      <c r="R27" s="38">
        <f t="shared" si="11"/>
        <v>0</v>
      </c>
      <c r="S27" s="38">
        <f t="shared" si="11"/>
        <v>0</v>
      </c>
      <c r="T27" s="38">
        <f t="shared" si="11"/>
        <v>0</v>
      </c>
      <c r="U27" s="38">
        <f t="shared" si="11"/>
        <v>0</v>
      </c>
      <c r="V27" s="38">
        <f t="shared" si="11"/>
        <v>0</v>
      </c>
      <c r="W27" s="38">
        <f t="shared" si="11"/>
        <v>0</v>
      </c>
      <c r="X27" s="38">
        <f t="shared" si="11"/>
        <v>0</v>
      </c>
      <c r="Y27" s="38">
        <f t="shared" si="11"/>
        <v>0</v>
      </c>
      <c r="Z27" s="38">
        <f t="shared" si="11"/>
        <v>0</v>
      </c>
      <c r="AA27" s="38">
        <f t="shared" si="11"/>
        <v>0</v>
      </c>
      <c r="AB27" s="38">
        <f t="shared" si="11"/>
        <v>0</v>
      </c>
      <c r="AC27" s="38">
        <f t="shared" si="11"/>
        <v>0</v>
      </c>
      <c r="AD27" s="38">
        <f t="shared" si="11"/>
        <v>1.4053685333333332</v>
      </c>
      <c r="AE27" s="38">
        <f t="shared" si="11"/>
        <v>0</v>
      </c>
      <c r="AF27" s="38">
        <f t="shared" si="11"/>
        <v>0</v>
      </c>
      <c r="AG27" s="38">
        <f t="shared" si="11"/>
        <v>0</v>
      </c>
      <c r="AH27" s="38">
        <f t="shared" si="11"/>
        <v>0</v>
      </c>
      <c r="AI27" s="38">
        <f t="shared" si="11"/>
        <v>0</v>
      </c>
      <c r="AJ27" s="38">
        <f t="shared" si="11"/>
        <v>142.59139981518001</v>
      </c>
      <c r="AK27" s="38">
        <f t="shared" ref="AK27:BP27" si="12">SUM(AK28,AK54,AK84,AK129,AK130,AK131)</f>
        <v>0</v>
      </c>
      <c r="AL27" s="38">
        <f t="shared" si="12"/>
        <v>0</v>
      </c>
      <c r="AM27" s="38">
        <f t="shared" si="12"/>
        <v>6.78</v>
      </c>
      <c r="AN27" s="38">
        <f t="shared" si="12"/>
        <v>0</v>
      </c>
      <c r="AO27" s="38">
        <f t="shared" si="12"/>
        <v>3</v>
      </c>
      <c r="AP27" s="38">
        <f t="shared" si="12"/>
        <v>0</v>
      </c>
      <c r="AQ27" s="38">
        <f t="shared" si="12"/>
        <v>5</v>
      </c>
      <c r="AR27" s="38">
        <f t="shared" si="12"/>
        <v>0</v>
      </c>
      <c r="AS27" s="38">
        <f t="shared" si="12"/>
        <v>0</v>
      </c>
      <c r="AT27" s="38">
        <f t="shared" si="12"/>
        <v>0</v>
      </c>
      <c r="AU27" s="38">
        <f t="shared" si="12"/>
        <v>0</v>
      </c>
      <c r="AV27" s="38">
        <f t="shared" si="12"/>
        <v>0</v>
      </c>
      <c r="AW27" s="38">
        <f t="shared" si="12"/>
        <v>0</v>
      </c>
      <c r="AX27" s="38">
        <f t="shared" si="12"/>
        <v>0</v>
      </c>
      <c r="AY27" s="38">
        <f t="shared" si="12"/>
        <v>0</v>
      </c>
      <c r="AZ27" s="38">
        <f t="shared" si="12"/>
        <v>0</v>
      </c>
      <c r="BA27" s="38">
        <f t="shared" si="12"/>
        <v>8457.9125220753594</v>
      </c>
      <c r="BB27" s="38">
        <f t="shared" si="12"/>
        <v>262</v>
      </c>
      <c r="BC27" s="38">
        <f t="shared" si="12"/>
        <v>75</v>
      </c>
      <c r="BD27" s="38">
        <f t="shared" si="12"/>
        <v>140.02000000000001</v>
      </c>
      <c r="BE27" s="38">
        <f t="shared" si="12"/>
        <v>0</v>
      </c>
      <c r="BF27" s="38">
        <f t="shared" si="12"/>
        <v>3</v>
      </c>
      <c r="BG27" s="38">
        <f t="shared" si="12"/>
        <v>30</v>
      </c>
      <c r="BH27" s="38">
        <f t="shared" si="12"/>
        <v>80</v>
      </c>
      <c r="BI27" s="38">
        <f t="shared" si="12"/>
        <v>0</v>
      </c>
      <c r="BJ27" s="38">
        <f t="shared" si="12"/>
        <v>0</v>
      </c>
      <c r="BK27" s="38">
        <f t="shared" si="12"/>
        <v>0</v>
      </c>
      <c r="BL27" s="38">
        <f t="shared" si="12"/>
        <v>0</v>
      </c>
      <c r="BM27" s="38">
        <f t="shared" si="12"/>
        <v>0</v>
      </c>
      <c r="BN27" s="38">
        <f t="shared" si="12"/>
        <v>0</v>
      </c>
      <c r="BO27" s="38">
        <f t="shared" si="12"/>
        <v>0</v>
      </c>
      <c r="BP27" s="38">
        <f t="shared" si="12"/>
        <v>0</v>
      </c>
      <c r="BQ27" s="38">
        <f t="shared" ref="BQ27:CH27" si="13">SUM(BQ28,BQ54,BQ84,BQ129,BQ130,BQ131)</f>
        <v>0</v>
      </c>
      <c r="BR27" s="38">
        <f t="shared" si="13"/>
        <v>8600.5039218905385</v>
      </c>
      <c r="BS27" s="38">
        <f t="shared" si="13"/>
        <v>262</v>
      </c>
      <c r="BT27" s="38">
        <f t="shared" si="13"/>
        <v>75</v>
      </c>
      <c r="BU27" s="38">
        <f t="shared" si="13"/>
        <v>146.80000000000001</v>
      </c>
      <c r="BV27" s="38">
        <f t="shared" si="13"/>
        <v>0</v>
      </c>
      <c r="BW27" s="38">
        <f t="shared" si="13"/>
        <v>6</v>
      </c>
      <c r="BX27" s="38">
        <f t="shared" si="13"/>
        <v>30</v>
      </c>
      <c r="BY27" s="38">
        <f t="shared" si="13"/>
        <v>85</v>
      </c>
      <c r="BZ27" s="38">
        <f t="shared" si="13"/>
        <v>0</v>
      </c>
      <c r="CA27" s="38">
        <f t="shared" si="13"/>
        <v>0</v>
      </c>
      <c r="CB27" s="38">
        <f t="shared" si="13"/>
        <v>0</v>
      </c>
      <c r="CC27" s="38">
        <f t="shared" si="13"/>
        <v>0</v>
      </c>
      <c r="CD27" s="38">
        <f t="shared" si="13"/>
        <v>0</v>
      </c>
      <c r="CE27" s="38">
        <f t="shared" si="13"/>
        <v>0</v>
      </c>
      <c r="CF27" s="38">
        <f t="shared" si="13"/>
        <v>0</v>
      </c>
      <c r="CG27" s="38">
        <f t="shared" si="13"/>
        <v>0</v>
      </c>
      <c r="CH27" s="38">
        <f t="shared" si="13"/>
        <v>0</v>
      </c>
      <c r="CI27" s="38"/>
    </row>
    <row r="28" spans="1:87" ht="37.5">
      <c r="A28" s="21"/>
      <c r="B28" s="25" t="s">
        <v>189</v>
      </c>
      <c r="C28" s="26" t="s">
        <v>190</v>
      </c>
      <c r="D28" s="27" t="s">
        <v>174</v>
      </c>
      <c r="E28" s="58">
        <f t="shared" ref="E28:AJ28" si="14">SUM(E29,E33,E36,E45)</f>
        <v>335.48283800000002</v>
      </c>
      <c r="F28" s="58">
        <f t="shared" si="14"/>
        <v>0</v>
      </c>
      <c r="G28" s="58">
        <f t="shared" si="14"/>
        <v>0</v>
      </c>
      <c r="H28" s="58">
        <f t="shared" si="14"/>
        <v>0</v>
      </c>
      <c r="I28" s="58">
        <f t="shared" si="14"/>
        <v>0</v>
      </c>
      <c r="J28" s="58">
        <f t="shared" si="14"/>
        <v>0</v>
      </c>
      <c r="K28" s="58">
        <f t="shared" si="14"/>
        <v>0</v>
      </c>
      <c r="L28" s="58">
        <f t="shared" si="14"/>
        <v>0</v>
      </c>
      <c r="M28" s="58">
        <f t="shared" si="14"/>
        <v>0</v>
      </c>
      <c r="N28" s="58">
        <f t="shared" si="14"/>
        <v>0</v>
      </c>
      <c r="O28" s="58">
        <f t="shared" si="14"/>
        <v>0</v>
      </c>
      <c r="P28" s="58">
        <f t="shared" si="14"/>
        <v>0</v>
      </c>
      <c r="Q28" s="58">
        <f t="shared" si="14"/>
        <v>0</v>
      </c>
      <c r="R28" s="58">
        <f t="shared" si="14"/>
        <v>0</v>
      </c>
      <c r="S28" s="58">
        <f t="shared" si="14"/>
        <v>0</v>
      </c>
      <c r="T28" s="58">
        <f t="shared" si="14"/>
        <v>0</v>
      </c>
      <c r="U28" s="58">
        <f t="shared" si="14"/>
        <v>0</v>
      </c>
      <c r="V28" s="58">
        <f t="shared" si="14"/>
        <v>0</v>
      </c>
      <c r="W28" s="58">
        <f t="shared" si="14"/>
        <v>0</v>
      </c>
      <c r="X28" s="58">
        <f t="shared" si="14"/>
        <v>0</v>
      </c>
      <c r="Y28" s="58">
        <f t="shared" si="14"/>
        <v>0</v>
      </c>
      <c r="Z28" s="58">
        <f t="shared" si="14"/>
        <v>0</v>
      </c>
      <c r="AA28" s="58">
        <f t="shared" si="14"/>
        <v>0</v>
      </c>
      <c r="AB28" s="58">
        <f t="shared" si="14"/>
        <v>0</v>
      </c>
      <c r="AC28" s="58">
        <f t="shared" si="14"/>
        <v>0</v>
      </c>
      <c r="AD28" s="58">
        <f t="shared" si="14"/>
        <v>0</v>
      </c>
      <c r="AE28" s="58">
        <f t="shared" si="14"/>
        <v>0</v>
      </c>
      <c r="AF28" s="58">
        <f t="shared" si="14"/>
        <v>0</v>
      </c>
      <c r="AG28" s="58">
        <f t="shared" si="14"/>
        <v>0</v>
      </c>
      <c r="AH28" s="58">
        <f t="shared" si="14"/>
        <v>0</v>
      </c>
      <c r="AI28" s="58">
        <f t="shared" si="14"/>
        <v>0</v>
      </c>
      <c r="AJ28" s="58">
        <f t="shared" si="14"/>
        <v>12.262254666666667</v>
      </c>
      <c r="AK28" s="58">
        <f t="shared" ref="AK28:BP28" si="15">SUM(AK29,AK33,AK36,AK45)</f>
        <v>0</v>
      </c>
      <c r="AL28" s="58">
        <f t="shared" si="15"/>
        <v>0</v>
      </c>
      <c r="AM28" s="58">
        <f t="shared" si="15"/>
        <v>6.78</v>
      </c>
      <c r="AN28" s="58">
        <f t="shared" si="15"/>
        <v>0</v>
      </c>
      <c r="AO28" s="58">
        <f t="shared" si="15"/>
        <v>0</v>
      </c>
      <c r="AP28" s="58">
        <f t="shared" si="15"/>
        <v>0</v>
      </c>
      <c r="AQ28" s="58">
        <f t="shared" si="15"/>
        <v>5</v>
      </c>
      <c r="AR28" s="58">
        <f t="shared" si="15"/>
        <v>0</v>
      </c>
      <c r="AS28" s="58">
        <f t="shared" si="15"/>
        <v>0</v>
      </c>
      <c r="AT28" s="58">
        <f t="shared" si="15"/>
        <v>0</v>
      </c>
      <c r="AU28" s="58">
        <f t="shared" si="15"/>
        <v>0</v>
      </c>
      <c r="AV28" s="58">
        <f t="shared" si="15"/>
        <v>0</v>
      </c>
      <c r="AW28" s="58">
        <f t="shared" si="15"/>
        <v>0</v>
      </c>
      <c r="AX28" s="58">
        <f t="shared" si="15"/>
        <v>0</v>
      </c>
      <c r="AY28" s="58">
        <f t="shared" si="15"/>
        <v>0</v>
      </c>
      <c r="AZ28" s="58">
        <f t="shared" si="15"/>
        <v>0</v>
      </c>
      <c r="BA28" s="58">
        <f t="shared" si="15"/>
        <v>323.22058333333337</v>
      </c>
      <c r="BB28" s="58">
        <f t="shared" si="15"/>
        <v>82</v>
      </c>
      <c r="BC28" s="58">
        <f t="shared" si="15"/>
        <v>0</v>
      </c>
      <c r="BD28" s="58">
        <f t="shared" si="15"/>
        <v>0</v>
      </c>
      <c r="BE28" s="58">
        <f t="shared" si="15"/>
        <v>0</v>
      </c>
      <c r="BF28" s="58">
        <f t="shared" si="15"/>
        <v>0</v>
      </c>
      <c r="BG28" s="58">
        <f t="shared" si="15"/>
        <v>0</v>
      </c>
      <c r="BH28" s="58">
        <f t="shared" si="15"/>
        <v>30</v>
      </c>
      <c r="BI28" s="58">
        <f t="shared" si="15"/>
        <v>0</v>
      </c>
      <c r="BJ28" s="58">
        <f t="shared" si="15"/>
        <v>0</v>
      </c>
      <c r="BK28" s="58">
        <f t="shared" si="15"/>
        <v>0</v>
      </c>
      <c r="BL28" s="58">
        <f t="shared" si="15"/>
        <v>0</v>
      </c>
      <c r="BM28" s="58">
        <f t="shared" si="15"/>
        <v>0</v>
      </c>
      <c r="BN28" s="58">
        <f t="shared" si="15"/>
        <v>0</v>
      </c>
      <c r="BO28" s="58">
        <f t="shared" si="15"/>
        <v>0</v>
      </c>
      <c r="BP28" s="58">
        <f t="shared" si="15"/>
        <v>0</v>
      </c>
      <c r="BQ28" s="58">
        <f t="shared" ref="BQ28:CH28" si="16">SUM(BQ29,BQ33,BQ36,BQ45)</f>
        <v>0</v>
      </c>
      <c r="BR28" s="58">
        <f t="shared" si="16"/>
        <v>335.48283800000002</v>
      </c>
      <c r="BS28" s="58">
        <f t="shared" si="16"/>
        <v>82</v>
      </c>
      <c r="BT28" s="58">
        <f t="shared" si="16"/>
        <v>0</v>
      </c>
      <c r="BU28" s="58">
        <f t="shared" si="16"/>
        <v>6.78</v>
      </c>
      <c r="BV28" s="58">
        <f t="shared" si="16"/>
        <v>0</v>
      </c>
      <c r="BW28" s="58">
        <f t="shared" si="16"/>
        <v>0</v>
      </c>
      <c r="BX28" s="58">
        <f t="shared" si="16"/>
        <v>0</v>
      </c>
      <c r="BY28" s="58">
        <f t="shared" si="16"/>
        <v>35</v>
      </c>
      <c r="BZ28" s="58">
        <f t="shared" si="16"/>
        <v>0</v>
      </c>
      <c r="CA28" s="58">
        <f t="shared" si="16"/>
        <v>0</v>
      </c>
      <c r="CB28" s="58">
        <f t="shared" si="16"/>
        <v>0</v>
      </c>
      <c r="CC28" s="58">
        <f t="shared" si="16"/>
        <v>0</v>
      </c>
      <c r="CD28" s="58">
        <f t="shared" si="16"/>
        <v>0</v>
      </c>
      <c r="CE28" s="58">
        <f t="shared" si="16"/>
        <v>0</v>
      </c>
      <c r="CF28" s="58">
        <f t="shared" si="16"/>
        <v>0</v>
      </c>
      <c r="CG28" s="58">
        <f t="shared" si="16"/>
        <v>0</v>
      </c>
      <c r="CH28" s="58">
        <f t="shared" si="16"/>
        <v>0</v>
      </c>
      <c r="CI28" s="27"/>
    </row>
    <row r="29" spans="1:87" ht="56.25">
      <c r="A29" s="21"/>
      <c r="B29" s="39" t="s">
        <v>191</v>
      </c>
      <c r="C29" s="40" t="s">
        <v>192</v>
      </c>
      <c r="D29" s="41" t="s">
        <v>174</v>
      </c>
      <c r="E29" s="96" t="str">
        <f>IF('1'!U27="НД","НД",'1'!U27/1.2)</f>
        <v>НД</v>
      </c>
      <c r="F29" s="96" t="str">
        <f>IF('1'!V27="НД","НД",'1'!V27/1.2)</f>
        <v>НД</v>
      </c>
      <c r="G29" s="96" t="s">
        <v>193</v>
      </c>
      <c r="H29" s="96" t="s">
        <v>193</v>
      </c>
      <c r="I29" s="96" t="s">
        <v>193</v>
      </c>
      <c r="J29" s="96" t="s">
        <v>193</v>
      </c>
      <c r="K29" s="96" t="s">
        <v>193</v>
      </c>
      <c r="L29" s="96" t="s">
        <v>193</v>
      </c>
      <c r="M29" s="96" t="s">
        <v>193</v>
      </c>
      <c r="N29" s="96" t="s">
        <v>193</v>
      </c>
      <c r="O29" s="96" t="s">
        <v>193</v>
      </c>
      <c r="P29" s="96" t="s">
        <v>193</v>
      </c>
      <c r="Q29" s="96" t="s">
        <v>193</v>
      </c>
      <c r="R29" s="96" t="s">
        <v>193</v>
      </c>
      <c r="S29" s="96" t="s">
        <v>193</v>
      </c>
      <c r="T29" s="96" t="s">
        <v>193</v>
      </c>
      <c r="U29" s="96" t="s">
        <v>193</v>
      </c>
      <c r="V29" s="96" t="s">
        <v>193</v>
      </c>
      <c r="W29" s="96" t="s">
        <v>193</v>
      </c>
      <c r="X29" s="96" t="s">
        <v>193</v>
      </c>
      <c r="Y29" s="96" t="s">
        <v>193</v>
      </c>
      <c r="Z29" s="96" t="s">
        <v>193</v>
      </c>
      <c r="AA29" s="96" t="s">
        <v>193</v>
      </c>
      <c r="AB29" s="96" t="s">
        <v>193</v>
      </c>
      <c r="AC29" s="96" t="s">
        <v>193</v>
      </c>
      <c r="AD29" s="96" t="s">
        <v>193</v>
      </c>
      <c r="AE29" s="96" t="s">
        <v>193</v>
      </c>
      <c r="AF29" s="96" t="s">
        <v>193</v>
      </c>
      <c r="AG29" s="96" t="s">
        <v>193</v>
      </c>
      <c r="AH29" s="96" t="s">
        <v>193</v>
      </c>
      <c r="AI29" s="96" t="s">
        <v>193</v>
      </c>
      <c r="AJ29" s="96" t="s">
        <v>193</v>
      </c>
      <c r="AK29" s="96" t="s">
        <v>193</v>
      </c>
      <c r="AL29" s="96" t="s">
        <v>193</v>
      </c>
      <c r="AM29" s="96" t="s">
        <v>193</v>
      </c>
      <c r="AN29" s="96" t="s">
        <v>193</v>
      </c>
      <c r="AO29" s="96" t="s">
        <v>193</v>
      </c>
      <c r="AP29" s="96" t="s">
        <v>193</v>
      </c>
      <c r="AQ29" s="96" t="s">
        <v>193</v>
      </c>
      <c r="AR29" s="96" t="s">
        <v>193</v>
      </c>
      <c r="AS29" s="96" t="s">
        <v>193</v>
      </c>
      <c r="AT29" s="96" t="s">
        <v>193</v>
      </c>
      <c r="AU29" s="96" t="s">
        <v>193</v>
      </c>
      <c r="AV29" s="96" t="s">
        <v>193</v>
      </c>
      <c r="AW29" s="96" t="s">
        <v>193</v>
      </c>
      <c r="AX29" s="96" t="s">
        <v>193</v>
      </c>
      <c r="AY29" s="96"/>
      <c r="AZ29" s="96" t="s">
        <v>193</v>
      </c>
      <c r="BA29" s="96" t="s">
        <v>193</v>
      </c>
      <c r="BB29" s="96" t="s">
        <v>193</v>
      </c>
      <c r="BC29" s="96" t="s">
        <v>193</v>
      </c>
      <c r="BD29" s="96" t="s">
        <v>193</v>
      </c>
      <c r="BE29" s="96" t="s">
        <v>193</v>
      </c>
      <c r="BF29" s="96" t="s">
        <v>193</v>
      </c>
      <c r="BG29" s="96" t="s">
        <v>193</v>
      </c>
      <c r="BH29" s="96" t="s">
        <v>193</v>
      </c>
      <c r="BI29" s="96" t="s">
        <v>193</v>
      </c>
      <c r="BJ29" s="96" t="s">
        <v>193</v>
      </c>
      <c r="BK29" s="96" t="s">
        <v>193</v>
      </c>
      <c r="BL29" s="96" t="s">
        <v>193</v>
      </c>
      <c r="BM29" s="96" t="s">
        <v>193</v>
      </c>
      <c r="BN29" s="96" t="s">
        <v>193</v>
      </c>
      <c r="BO29" s="96" t="s">
        <v>193</v>
      </c>
      <c r="BP29" s="96"/>
      <c r="BQ29" s="96" t="s">
        <v>193</v>
      </c>
      <c r="BR29" s="96" t="s">
        <v>193</v>
      </c>
      <c r="BS29" s="96" t="s">
        <v>193</v>
      </c>
      <c r="BT29" s="96" t="s">
        <v>193</v>
      </c>
      <c r="BU29" s="96" t="s">
        <v>193</v>
      </c>
      <c r="BV29" s="96" t="s">
        <v>193</v>
      </c>
      <c r="BW29" s="96" t="s">
        <v>193</v>
      </c>
      <c r="BX29" s="96" t="s">
        <v>193</v>
      </c>
      <c r="BY29" s="96" t="s">
        <v>193</v>
      </c>
      <c r="BZ29" s="96" t="s">
        <v>193</v>
      </c>
      <c r="CA29" s="96" t="s">
        <v>193</v>
      </c>
      <c r="CB29" s="96" t="s">
        <v>193</v>
      </c>
      <c r="CC29" s="96" t="s">
        <v>193</v>
      </c>
      <c r="CD29" s="96" t="s">
        <v>193</v>
      </c>
      <c r="CE29" s="96" t="s">
        <v>193</v>
      </c>
      <c r="CF29" s="96" t="s">
        <v>193</v>
      </c>
      <c r="CG29" s="96" t="s">
        <v>193</v>
      </c>
      <c r="CH29" s="96"/>
      <c r="CI29" s="41"/>
    </row>
    <row r="30" spans="1:87" ht="93.75">
      <c r="A30" s="21"/>
      <c r="B30" s="33" t="s">
        <v>194</v>
      </c>
      <c r="C30" s="34" t="s">
        <v>195</v>
      </c>
      <c r="D30" s="35" t="s">
        <v>174</v>
      </c>
      <c r="E30" s="52" t="str">
        <f>IF('1'!U28="НД","НД",'1'!U28/1.2)</f>
        <v>НД</v>
      </c>
      <c r="F30" s="52" t="str">
        <f>IF('1'!V28="НД","НД",'1'!V28/1.2)</f>
        <v>НД</v>
      </c>
      <c r="G30" s="52" t="s">
        <v>193</v>
      </c>
      <c r="H30" s="52" t="s">
        <v>193</v>
      </c>
      <c r="I30" s="52" t="s">
        <v>193</v>
      </c>
      <c r="J30" s="52" t="s">
        <v>193</v>
      </c>
      <c r="K30" s="52" t="s">
        <v>193</v>
      </c>
      <c r="L30" s="52" t="s">
        <v>193</v>
      </c>
      <c r="M30" s="52" t="s">
        <v>193</v>
      </c>
      <c r="N30" s="52" t="s">
        <v>193</v>
      </c>
      <c r="O30" s="52" t="s">
        <v>193</v>
      </c>
      <c r="P30" s="52" t="s">
        <v>193</v>
      </c>
      <c r="Q30" s="52" t="s">
        <v>193</v>
      </c>
      <c r="R30" s="52" t="s">
        <v>193</v>
      </c>
      <c r="S30" s="52" t="s">
        <v>193</v>
      </c>
      <c r="T30" s="52" t="s">
        <v>193</v>
      </c>
      <c r="U30" s="52" t="s">
        <v>193</v>
      </c>
      <c r="V30" s="52" t="s">
        <v>193</v>
      </c>
      <c r="W30" s="52" t="s">
        <v>193</v>
      </c>
      <c r="X30" s="52" t="s">
        <v>193</v>
      </c>
      <c r="Y30" s="52" t="s">
        <v>193</v>
      </c>
      <c r="Z30" s="52" t="s">
        <v>193</v>
      </c>
      <c r="AA30" s="52" t="s">
        <v>193</v>
      </c>
      <c r="AB30" s="52" t="s">
        <v>193</v>
      </c>
      <c r="AC30" s="52" t="s">
        <v>193</v>
      </c>
      <c r="AD30" s="52" t="s">
        <v>193</v>
      </c>
      <c r="AE30" s="52" t="s">
        <v>193</v>
      </c>
      <c r="AF30" s="52" t="s">
        <v>193</v>
      </c>
      <c r="AG30" s="52" t="s">
        <v>193</v>
      </c>
      <c r="AH30" s="52" t="s">
        <v>193</v>
      </c>
      <c r="AI30" s="52" t="s">
        <v>193</v>
      </c>
      <c r="AJ30" s="52" t="s">
        <v>193</v>
      </c>
      <c r="AK30" s="52" t="s">
        <v>193</v>
      </c>
      <c r="AL30" s="52" t="s">
        <v>193</v>
      </c>
      <c r="AM30" s="52" t="s">
        <v>193</v>
      </c>
      <c r="AN30" s="52" t="s">
        <v>193</v>
      </c>
      <c r="AO30" s="52" t="s">
        <v>193</v>
      </c>
      <c r="AP30" s="52" t="s">
        <v>193</v>
      </c>
      <c r="AQ30" s="52" t="s">
        <v>193</v>
      </c>
      <c r="AR30" s="52" t="s">
        <v>193</v>
      </c>
      <c r="AS30" s="52" t="s">
        <v>193</v>
      </c>
      <c r="AT30" s="52" t="s">
        <v>193</v>
      </c>
      <c r="AU30" s="52" t="s">
        <v>193</v>
      </c>
      <c r="AV30" s="52" t="s">
        <v>193</v>
      </c>
      <c r="AW30" s="52" t="s">
        <v>193</v>
      </c>
      <c r="AX30" s="52" t="s">
        <v>193</v>
      </c>
      <c r="AY30" s="52"/>
      <c r="AZ30" s="52" t="s">
        <v>193</v>
      </c>
      <c r="BA30" s="52" t="s">
        <v>193</v>
      </c>
      <c r="BB30" s="52" t="s">
        <v>193</v>
      </c>
      <c r="BC30" s="52" t="s">
        <v>193</v>
      </c>
      <c r="BD30" s="52" t="s">
        <v>193</v>
      </c>
      <c r="BE30" s="52" t="s">
        <v>193</v>
      </c>
      <c r="BF30" s="52" t="s">
        <v>193</v>
      </c>
      <c r="BG30" s="52" t="s">
        <v>193</v>
      </c>
      <c r="BH30" s="52" t="s">
        <v>193</v>
      </c>
      <c r="BI30" s="52" t="s">
        <v>193</v>
      </c>
      <c r="BJ30" s="52" t="s">
        <v>193</v>
      </c>
      <c r="BK30" s="52" t="s">
        <v>193</v>
      </c>
      <c r="BL30" s="52" t="s">
        <v>193</v>
      </c>
      <c r="BM30" s="52" t="s">
        <v>193</v>
      </c>
      <c r="BN30" s="52" t="s">
        <v>193</v>
      </c>
      <c r="BO30" s="52" t="s">
        <v>193</v>
      </c>
      <c r="BP30" s="52"/>
      <c r="BQ30" s="52" t="s">
        <v>193</v>
      </c>
      <c r="BR30" s="52" t="s">
        <v>193</v>
      </c>
      <c r="BS30" s="52" t="s">
        <v>193</v>
      </c>
      <c r="BT30" s="52" t="s">
        <v>193</v>
      </c>
      <c r="BU30" s="52" t="s">
        <v>193</v>
      </c>
      <c r="BV30" s="52" t="s">
        <v>193</v>
      </c>
      <c r="BW30" s="52" t="s">
        <v>193</v>
      </c>
      <c r="BX30" s="52" t="s">
        <v>193</v>
      </c>
      <c r="BY30" s="52" t="s">
        <v>193</v>
      </c>
      <c r="BZ30" s="52" t="s">
        <v>193</v>
      </c>
      <c r="CA30" s="52" t="s">
        <v>193</v>
      </c>
      <c r="CB30" s="52" t="s">
        <v>193</v>
      </c>
      <c r="CC30" s="52" t="s">
        <v>193</v>
      </c>
      <c r="CD30" s="52" t="s">
        <v>193</v>
      </c>
      <c r="CE30" s="52" t="s">
        <v>193</v>
      </c>
      <c r="CF30" s="52" t="s">
        <v>193</v>
      </c>
      <c r="CG30" s="52" t="s">
        <v>193</v>
      </c>
      <c r="CH30" s="52"/>
      <c r="CI30" s="35"/>
    </row>
    <row r="31" spans="1:87" ht="93.75">
      <c r="A31" s="21"/>
      <c r="B31" s="33" t="s">
        <v>196</v>
      </c>
      <c r="C31" s="34" t="s">
        <v>197</v>
      </c>
      <c r="D31" s="35" t="s">
        <v>174</v>
      </c>
      <c r="E31" s="52" t="str">
        <f>IF('1'!U29="НД","НД",'1'!U29/1.2)</f>
        <v>НД</v>
      </c>
      <c r="F31" s="52" t="str">
        <f>IF('1'!V29="НД","НД",'1'!V29/1.2)</f>
        <v>НД</v>
      </c>
      <c r="G31" s="52" t="s">
        <v>193</v>
      </c>
      <c r="H31" s="52" t="s">
        <v>193</v>
      </c>
      <c r="I31" s="52" t="s">
        <v>193</v>
      </c>
      <c r="J31" s="52" t="s">
        <v>193</v>
      </c>
      <c r="K31" s="52" t="s">
        <v>193</v>
      </c>
      <c r="L31" s="52" t="s">
        <v>193</v>
      </c>
      <c r="M31" s="52" t="s">
        <v>193</v>
      </c>
      <c r="N31" s="52" t="s">
        <v>193</v>
      </c>
      <c r="O31" s="52" t="s">
        <v>193</v>
      </c>
      <c r="P31" s="52" t="s">
        <v>193</v>
      </c>
      <c r="Q31" s="52" t="s">
        <v>193</v>
      </c>
      <c r="R31" s="52" t="s">
        <v>193</v>
      </c>
      <c r="S31" s="52" t="s">
        <v>193</v>
      </c>
      <c r="T31" s="52" t="s">
        <v>193</v>
      </c>
      <c r="U31" s="52" t="s">
        <v>193</v>
      </c>
      <c r="V31" s="52" t="s">
        <v>193</v>
      </c>
      <c r="W31" s="52" t="s">
        <v>193</v>
      </c>
      <c r="X31" s="52" t="s">
        <v>193</v>
      </c>
      <c r="Y31" s="52" t="s">
        <v>193</v>
      </c>
      <c r="Z31" s="52" t="s">
        <v>193</v>
      </c>
      <c r="AA31" s="52" t="s">
        <v>193</v>
      </c>
      <c r="AB31" s="52" t="s">
        <v>193</v>
      </c>
      <c r="AC31" s="52" t="s">
        <v>193</v>
      </c>
      <c r="AD31" s="52" t="s">
        <v>193</v>
      </c>
      <c r="AE31" s="52" t="s">
        <v>193</v>
      </c>
      <c r="AF31" s="52" t="s">
        <v>193</v>
      </c>
      <c r="AG31" s="52" t="s">
        <v>193</v>
      </c>
      <c r="AH31" s="52" t="s">
        <v>193</v>
      </c>
      <c r="AI31" s="52" t="s">
        <v>193</v>
      </c>
      <c r="AJ31" s="52" t="s">
        <v>193</v>
      </c>
      <c r="AK31" s="52" t="s">
        <v>193</v>
      </c>
      <c r="AL31" s="52" t="s">
        <v>193</v>
      </c>
      <c r="AM31" s="52" t="s">
        <v>193</v>
      </c>
      <c r="AN31" s="52" t="s">
        <v>193</v>
      </c>
      <c r="AO31" s="52" t="s">
        <v>193</v>
      </c>
      <c r="AP31" s="52" t="s">
        <v>193</v>
      </c>
      <c r="AQ31" s="52" t="s">
        <v>193</v>
      </c>
      <c r="AR31" s="52" t="s">
        <v>193</v>
      </c>
      <c r="AS31" s="52" t="s">
        <v>193</v>
      </c>
      <c r="AT31" s="52" t="s">
        <v>193</v>
      </c>
      <c r="AU31" s="52" t="s">
        <v>193</v>
      </c>
      <c r="AV31" s="52" t="s">
        <v>193</v>
      </c>
      <c r="AW31" s="52" t="s">
        <v>193</v>
      </c>
      <c r="AX31" s="52" t="s">
        <v>193</v>
      </c>
      <c r="AY31" s="52"/>
      <c r="AZ31" s="52" t="s">
        <v>193</v>
      </c>
      <c r="BA31" s="52" t="s">
        <v>193</v>
      </c>
      <c r="BB31" s="52" t="s">
        <v>193</v>
      </c>
      <c r="BC31" s="52" t="s">
        <v>193</v>
      </c>
      <c r="BD31" s="52" t="s">
        <v>193</v>
      </c>
      <c r="BE31" s="52" t="s">
        <v>193</v>
      </c>
      <c r="BF31" s="52" t="s">
        <v>193</v>
      </c>
      <c r="BG31" s="52" t="s">
        <v>193</v>
      </c>
      <c r="BH31" s="52" t="s">
        <v>193</v>
      </c>
      <c r="BI31" s="52" t="s">
        <v>193</v>
      </c>
      <c r="BJ31" s="52" t="s">
        <v>193</v>
      </c>
      <c r="BK31" s="52" t="s">
        <v>193</v>
      </c>
      <c r="BL31" s="52" t="s">
        <v>193</v>
      </c>
      <c r="BM31" s="52" t="s">
        <v>193</v>
      </c>
      <c r="BN31" s="52" t="s">
        <v>193</v>
      </c>
      <c r="BO31" s="52" t="s">
        <v>193</v>
      </c>
      <c r="BP31" s="52"/>
      <c r="BQ31" s="52" t="s">
        <v>193</v>
      </c>
      <c r="BR31" s="52" t="s">
        <v>193</v>
      </c>
      <c r="BS31" s="52" t="s">
        <v>193</v>
      </c>
      <c r="BT31" s="52" t="s">
        <v>193</v>
      </c>
      <c r="BU31" s="52" t="s">
        <v>193</v>
      </c>
      <c r="BV31" s="52" t="s">
        <v>193</v>
      </c>
      <c r="BW31" s="52" t="s">
        <v>193</v>
      </c>
      <c r="BX31" s="52" t="s">
        <v>193</v>
      </c>
      <c r="BY31" s="52" t="s">
        <v>193</v>
      </c>
      <c r="BZ31" s="52" t="s">
        <v>193</v>
      </c>
      <c r="CA31" s="52" t="s">
        <v>193</v>
      </c>
      <c r="CB31" s="52" t="s">
        <v>193</v>
      </c>
      <c r="CC31" s="52" t="s">
        <v>193</v>
      </c>
      <c r="CD31" s="52" t="s">
        <v>193</v>
      </c>
      <c r="CE31" s="52" t="s">
        <v>193</v>
      </c>
      <c r="CF31" s="52" t="s">
        <v>193</v>
      </c>
      <c r="CG31" s="52" t="s">
        <v>193</v>
      </c>
      <c r="CH31" s="52"/>
      <c r="CI31" s="35"/>
    </row>
    <row r="32" spans="1:87" ht="75">
      <c r="A32" s="21"/>
      <c r="B32" s="33" t="s">
        <v>198</v>
      </c>
      <c r="C32" s="34" t="s">
        <v>199</v>
      </c>
      <c r="D32" s="35" t="s">
        <v>174</v>
      </c>
      <c r="E32" s="52" t="str">
        <f>IF('1'!U30="НД","НД",'1'!U30/1.2)</f>
        <v>НД</v>
      </c>
      <c r="F32" s="52" t="str">
        <f>IF('1'!V30="НД","НД",'1'!V30/1.2)</f>
        <v>НД</v>
      </c>
      <c r="G32" s="52" t="s">
        <v>193</v>
      </c>
      <c r="H32" s="52" t="s">
        <v>193</v>
      </c>
      <c r="I32" s="52" t="s">
        <v>193</v>
      </c>
      <c r="J32" s="52" t="s">
        <v>193</v>
      </c>
      <c r="K32" s="52" t="s">
        <v>193</v>
      </c>
      <c r="L32" s="52" t="s">
        <v>193</v>
      </c>
      <c r="M32" s="52" t="s">
        <v>193</v>
      </c>
      <c r="N32" s="52" t="s">
        <v>193</v>
      </c>
      <c r="O32" s="52" t="s">
        <v>193</v>
      </c>
      <c r="P32" s="52" t="s">
        <v>193</v>
      </c>
      <c r="Q32" s="52" t="s">
        <v>193</v>
      </c>
      <c r="R32" s="52" t="s">
        <v>193</v>
      </c>
      <c r="S32" s="52" t="s">
        <v>193</v>
      </c>
      <c r="T32" s="52" t="s">
        <v>193</v>
      </c>
      <c r="U32" s="52" t="s">
        <v>193</v>
      </c>
      <c r="V32" s="52" t="s">
        <v>193</v>
      </c>
      <c r="W32" s="52" t="s">
        <v>193</v>
      </c>
      <c r="X32" s="52" t="s">
        <v>193</v>
      </c>
      <c r="Y32" s="52" t="s">
        <v>193</v>
      </c>
      <c r="Z32" s="52" t="s">
        <v>193</v>
      </c>
      <c r="AA32" s="52" t="s">
        <v>193</v>
      </c>
      <c r="AB32" s="52" t="s">
        <v>193</v>
      </c>
      <c r="AC32" s="52" t="s">
        <v>193</v>
      </c>
      <c r="AD32" s="52" t="s">
        <v>193</v>
      </c>
      <c r="AE32" s="52" t="s">
        <v>193</v>
      </c>
      <c r="AF32" s="52" t="s">
        <v>193</v>
      </c>
      <c r="AG32" s="52" t="s">
        <v>193</v>
      </c>
      <c r="AH32" s="52" t="s">
        <v>193</v>
      </c>
      <c r="AI32" s="52" t="s">
        <v>193</v>
      </c>
      <c r="AJ32" s="52" t="s">
        <v>193</v>
      </c>
      <c r="AK32" s="52" t="s">
        <v>193</v>
      </c>
      <c r="AL32" s="52" t="s">
        <v>193</v>
      </c>
      <c r="AM32" s="52" t="s">
        <v>193</v>
      </c>
      <c r="AN32" s="52" t="s">
        <v>193</v>
      </c>
      <c r="AO32" s="52" t="s">
        <v>193</v>
      </c>
      <c r="AP32" s="52" t="s">
        <v>193</v>
      </c>
      <c r="AQ32" s="52" t="s">
        <v>193</v>
      </c>
      <c r="AR32" s="52" t="s">
        <v>193</v>
      </c>
      <c r="AS32" s="52" t="s">
        <v>193</v>
      </c>
      <c r="AT32" s="52" t="s">
        <v>193</v>
      </c>
      <c r="AU32" s="52" t="s">
        <v>193</v>
      </c>
      <c r="AV32" s="52" t="s">
        <v>193</v>
      </c>
      <c r="AW32" s="52" t="s">
        <v>193</v>
      </c>
      <c r="AX32" s="52" t="s">
        <v>193</v>
      </c>
      <c r="AY32" s="52"/>
      <c r="AZ32" s="52" t="s">
        <v>193</v>
      </c>
      <c r="BA32" s="52" t="s">
        <v>193</v>
      </c>
      <c r="BB32" s="52" t="s">
        <v>193</v>
      </c>
      <c r="BC32" s="52" t="s">
        <v>193</v>
      </c>
      <c r="BD32" s="52" t="s">
        <v>193</v>
      </c>
      <c r="BE32" s="52" t="s">
        <v>193</v>
      </c>
      <c r="BF32" s="52" t="s">
        <v>193</v>
      </c>
      <c r="BG32" s="52" t="s">
        <v>193</v>
      </c>
      <c r="BH32" s="52" t="s">
        <v>193</v>
      </c>
      <c r="BI32" s="52" t="s">
        <v>193</v>
      </c>
      <c r="BJ32" s="52" t="s">
        <v>193</v>
      </c>
      <c r="BK32" s="52" t="s">
        <v>193</v>
      </c>
      <c r="BL32" s="52" t="s">
        <v>193</v>
      </c>
      <c r="BM32" s="52" t="s">
        <v>193</v>
      </c>
      <c r="BN32" s="52" t="s">
        <v>193</v>
      </c>
      <c r="BO32" s="52" t="s">
        <v>193</v>
      </c>
      <c r="BP32" s="52"/>
      <c r="BQ32" s="52" t="s">
        <v>193</v>
      </c>
      <c r="BR32" s="52" t="s">
        <v>193</v>
      </c>
      <c r="BS32" s="52" t="s">
        <v>193</v>
      </c>
      <c r="BT32" s="52" t="s">
        <v>193</v>
      </c>
      <c r="BU32" s="52" t="s">
        <v>193</v>
      </c>
      <c r="BV32" s="52" t="s">
        <v>193</v>
      </c>
      <c r="BW32" s="52" t="s">
        <v>193</v>
      </c>
      <c r="BX32" s="52" t="s">
        <v>193</v>
      </c>
      <c r="BY32" s="52" t="s">
        <v>193</v>
      </c>
      <c r="BZ32" s="52" t="s">
        <v>193</v>
      </c>
      <c r="CA32" s="52" t="s">
        <v>193</v>
      </c>
      <c r="CB32" s="52" t="s">
        <v>193</v>
      </c>
      <c r="CC32" s="52" t="s">
        <v>193</v>
      </c>
      <c r="CD32" s="52" t="s">
        <v>193</v>
      </c>
      <c r="CE32" s="52" t="s">
        <v>193</v>
      </c>
      <c r="CF32" s="52" t="s">
        <v>193</v>
      </c>
      <c r="CG32" s="52" t="s">
        <v>193</v>
      </c>
      <c r="CH32" s="52"/>
      <c r="CI32" s="35"/>
    </row>
    <row r="33" spans="1:92" ht="56.25">
      <c r="A33" s="21"/>
      <c r="B33" s="39" t="s">
        <v>202</v>
      </c>
      <c r="C33" s="40" t="s">
        <v>203</v>
      </c>
      <c r="D33" s="41" t="s">
        <v>174</v>
      </c>
      <c r="E33" s="96" t="str">
        <f>IF('1'!U31="НД","НД",'1'!U31/1.2)</f>
        <v>НД</v>
      </c>
      <c r="F33" s="96" t="str">
        <f>IF('1'!V31="НД","НД",'1'!V31/1.2)</f>
        <v>НД</v>
      </c>
      <c r="G33" s="96" t="s">
        <v>193</v>
      </c>
      <c r="H33" s="96" t="s">
        <v>193</v>
      </c>
      <c r="I33" s="96" t="s">
        <v>193</v>
      </c>
      <c r="J33" s="96" t="s">
        <v>193</v>
      </c>
      <c r="K33" s="96" t="s">
        <v>193</v>
      </c>
      <c r="L33" s="96" t="s">
        <v>193</v>
      </c>
      <c r="M33" s="96" t="s">
        <v>193</v>
      </c>
      <c r="N33" s="96" t="s">
        <v>193</v>
      </c>
      <c r="O33" s="96" t="s">
        <v>193</v>
      </c>
      <c r="P33" s="96" t="s">
        <v>193</v>
      </c>
      <c r="Q33" s="96" t="s">
        <v>193</v>
      </c>
      <c r="R33" s="96" t="s">
        <v>193</v>
      </c>
      <c r="S33" s="96" t="s">
        <v>193</v>
      </c>
      <c r="T33" s="96" t="s">
        <v>193</v>
      </c>
      <c r="U33" s="96" t="s">
        <v>193</v>
      </c>
      <c r="V33" s="96" t="s">
        <v>193</v>
      </c>
      <c r="W33" s="96" t="s">
        <v>193</v>
      </c>
      <c r="X33" s="96" t="s">
        <v>193</v>
      </c>
      <c r="Y33" s="96" t="s">
        <v>193</v>
      </c>
      <c r="Z33" s="96" t="s">
        <v>193</v>
      </c>
      <c r="AA33" s="96" t="s">
        <v>193</v>
      </c>
      <c r="AB33" s="96" t="s">
        <v>193</v>
      </c>
      <c r="AC33" s="96" t="s">
        <v>193</v>
      </c>
      <c r="AD33" s="96" t="s">
        <v>193</v>
      </c>
      <c r="AE33" s="96" t="s">
        <v>193</v>
      </c>
      <c r="AF33" s="96" t="s">
        <v>193</v>
      </c>
      <c r="AG33" s="96" t="s">
        <v>193</v>
      </c>
      <c r="AH33" s="96" t="s">
        <v>193</v>
      </c>
      <c r="AI33" s="96" t="s">
        <v>193</v>
      </c>
      <c r="AJ33" s="96" t="s">
        <v>193</v>
      </c>
      <c r="AK33" s="96" t="s">
        <v>193</v>
      </c>
      <c r="AL33" s="96" t="s">
        <v>193</v>
      </c>
      <c r="AM33" s="96" t="s">
        <v>193</v>
      </c>
      <c r="AN33" s="96" t="s">
        <v>193</v>
      </c>
      <c r="AO33" s="96" t="s">
        <v>193</v>
      </c>
      <c r="AP33" s="96" t="s">
        <v>193</v>
      </c>
      <c r="AQ33" s="96" t="s">
        <v>193</v>
      </c>
      <c r="AR33" s="96" t="s">
        <v>193</v>
      </c>
      <c r="AS33" s="96" t="s">
        <v>193</v>
      </c>
      <c r="AT33" s="96" t="s">
        <v>193</v>
      </c>
      <c r="AU33" s="96" t="s">
        <v>193</v>
      </c>
      <c r="AV33" s="96" t="s">
        <v>193</v>
      </c>
      <c r="AW33" s="96" t="s">
        <v>193</v>
      </c>
      <c r="AX33" s="96" t="s">
        <v>193</v>
      </c>
      <c r="AY33" s="96"/>
      <c r="AZ33" s="96" t="s">
        <v>193</v>
      </c>
      <c r="BA33" s="96" t="s">
        <v>193</v>
      </c>
      <c r="BB33" s="96" t="s">
        <v>193</v>
      </c>
      <c r="BC33" s="96" t="s">
        <v>193</v>
      </c>
      <c r="BD33" s="96" t="s">
        <v>193</v>
      </c>
      <c r="BE33" s="96" t="s">
        <v>193</v>
      </c>
      <c r="BF33" s="96" t="s">
        <v>193</v>
      </c>
      <c r="BG33" s="96" t="s">
        <v>193</v>
      </c>
      <c r="BH33" s="96" t="s">
        <v>193</v>
      </c>
      <c r="BI33" s="96" t="s">
        <v>193</v>
      </c>
      <c r="BJ33" s="96" t="s">
        <v>193</v>
      </c>
      <c r="BK33" s="96" t="s">
        <v>193</v>
      </c>
      <c r="BL33" s="96" t="s">
        <v>193</v>
      </c>
      <c r="BM33" s="96" t="s">
        <v>193</v>
      </c>
      <c r="BN33" s="96" t="s">
        <v>193</v>
      </c>
      <c r="BO33" s="96" t="s">
        <v>193</v>
      </c>
      <c r="BP33" s="96"/>
      <c r="BQ33" s="96" t="s">
        <v>193</v>
      </c>
      <c r="BR33" s="96" t="s">
        <v>193</v>
      </c>
      <c r="BS33" s="96" t="s">
        <v>193</v>
      </c>
      <c r="BT33" s="96" t="s">
        <v>193</v>
      </c>
      <c r="BU33" s="96" t="s">
        <v>193</v>
      </c>
      <c r="BV33" s="96" t="s">
        <v>193</v>
      </c>
      <c r="BW33" s="96" t="s">
        <v>193</v>
      </c>
      <c r="BX33" s="96" t="s">
        <v>193</v>
      </c>
      <c r="BY33" s="96" t="s">
        <v>193</v>
      </c>
      <c r="BZ33" s="96" t="s">
        <v>193</v>
      </c>
      <c r="CA33" s="96" t="s">
        <v>193</v>
      </c>
      <c r="CB33" s="96" t="s">
        <v>193</v>
      </c>
      <c r="CC33" s="96" t="s">
        <v>193</v>
      </c>
      <c r="CD33" s="96" t="s">
        <v>193</v>
      </c>
      <c r="CE33" s="96" t="s">
        <v>193</v>
      </c>
      <c r="CF33" s="96" t="s">
        <v>193</v>
      </c>
      <c r="CG33" s="96" t="s">
        <v>193</v>
      </c>
      <c r="CH33" s="96"/>
      <c r="CI33" s="41"/>
    </row>
    <row r="34" spans="1:92" ht="93.75">
      <c r="A34" s="21"/>
      <c r="B34" s="33" t="s">
        <v>204</v>
      </c>
      <c r="C34" s="34" t="s">
        <v>205</v>
      </c>
      <c r="D34" s="35" t="s">
        <v>174</v>
      </c>
      <c r="E34" s="52" t="str">
        <f>IF('1'!U32="НД","НД",'1'!U32/1.2)</f>
        <v>НД</v>
      </c>
      <c r="F34" s="52" t="str">
        <f>IF('1'!V32="НД","НД",'1'!V32/1.2)</f>
        <v>НД</v>
      </c>
      <c r="G34" s="52" t="s">
        <v>193</v>
      </c>
      <c r="H34" s="52" t="s">
        <v>193</v>
      </c>
      <c r="I34" s="52" t="s">
        <v>193</v>
      </c>
      <c r="J34" s="52" t="s">
        <v>193</v>
      </c>
      <c r="K34" s="52" t="s">
        <v>193</v>
      </c>
      <c r="L34" s="52" t="s">
        <v>193</v>
      </c>
      <c r="M34" s="52" t="s">
        <v>193</v>
      </c>
      <c r="N34" s="52" t="s">
        <v>193</v>
      </c>
      <c r="O34" s="52" t="s">
        <v>193</v>
      </c>
      <c r="P34" s="52" t="s">
        <v>193</v>
      </c>
      <c r="Q34" s="52" t="s">
        <v>193</v>
      </c>
      <c r="R34" s="52" t="s">
        <v>193</v>
      </c>
      <c r="S34" s="52" t="s">
        <v>193</v>
      </c>
      <c r="T34" s="52" t="s">
        <v>193</v>
      </c>
      <c r="U34" s="52" t="s">
        <v>193</v>
      </c>
      <c r="V34" s="52" t="s">
        <v>193</v>
      </c>
      <c r="W34" s="52" t="s">
        <v>193</v>
      </c>
      <c r="X34" s="52" t="s">
        <v>193</v>
      </c>
      <c r="Y34" s="52" t="s">
        <v>193</v>
      </c>
      <c r="Z34" s="52" t="s">
        <v>193</v>
      </c>
      <c r="AA34" s="52" t="s">
        <v>193</v>
      </c>
      <c r="AB34" s="52" t="s">
        <v>193</v>
      </c>
      <c r="AC34" s="52" t="s">
        <v>193</v>
      </c>
      <c r="AD34" s="52" t="s">
        <v>193</v>
      </c>
      <c r="AE34" s="52" t="s">
        <v>193</v>
      </c>
      <c r="AF34" s="52" t="s">
        <v>193</v>
      </c>
      <c r="AG34" s="52" t="s">
        <v>193</v>
      </c>
      <c r="AH34" s="52" t="s">
        <v>193</v>
      </c>
      <c r="AI34" s="52" t="s">
        <v>193</v>
      </c>
      <c r="AJ34" s="52" t="s">
        <v>193</v>
      </c>
      <c r="AK34" s="52" t="s">
        <v>193</v>
      </c>
      <c r="AL34" s="52" t="s">
        <v>193</v>
      </c>
      <c r="AM34" s="52" t="s">
        <v>193</v>
      </c>
      <c r="AN34" s="52" t="s">
        <v>193</v>
      </c>
      <c r="AO34" s="52" t="s">
        <v>193</v>
      </c>
      <c r="AP34" s="52" t="s">
        <v>193</v>
      </c>
      <c r="AQ34" s="52" t="s">
        <v>193</v>
      </c>
      <c r="AR34" s="52" t="s">
        <v>193</v>
      </c>
      <c r="AS34" s="52" t="s">
        <v>193</v>
      </c>
      <c r="AT34" s="52" t="s">
        <v>193</v>
      </c>
      <c r="AU34" s="52" t="s">
        <v>193</v>
      </c>
      <c r="AV34" s="52" t="s">
        <v>193</v>
      </c>
      <c r="AW34" s="52" t="s">
        <v>193</v>
      </c>
      <c r="AX34" s="52" t="s">
        <v>193</v>
      </c>
      <c r="AY34" s="52"/>
      <c r="AZ34" s="52" t="s">
        <v>193</v>
      </c>
      <c r="BA34" s="52" t="s">
        <v>193</v>
      </c>
      <c r="BB34" s="52" t="s">
        <v>193</v>
      </c>
      <c r="BC34" s="52" t="s">
        <v>193</v>
      </c>
      <c r="BD34" s="52" t="s">
        <v>193</v>
      </c>
      <c r="BE34" s="52" t="s">
        <v>193</v>
      </c>
      <c r="BF34" s="52" t="s">
        <v>193</v>
      </c>
      <c r="BG34" s="52" t="s">
        <v>193</v>
      </c>
      <c r="BH34" s="52" t="s">
        <v>193</v>
      </c>
      <c r="BI34" s="52" t="s">
        <v>193</v>
      </c>
      <c r="BJ34" s="52" t="s">
        <v>193</v>
      </c>
      <c r="BK34" s="52" t="s">
        <v>193</v>
      </c>
      <c r="BL34" s="52" t="s">
        <v>193</v>
      </c>
      <c r="BM34" s="52" t="s">
        <v>193</v>
      </c>
      <c r="BN34" s="52" t="s">
        <v>193</v>
      </c>
      <c r="BO34" s="52" t="s">
        <v>193</v>
      </c>
      <c r="BP34" s="52"/>
      <c r="BQ34" s="52" t="s">
        <v>193</v>
      </c>
      <c r="BR34" s="52" t="s">
        <v>193</v>
      </c>
      <c r="BS34" s="52" t="s">
        <v>193</v>
      </c>
      <c r="BT34" s="52" t="s">
        <v>193</v>
      </c>
      <c r="BU34" s="52" t="s">
        <v>193</v>
      </c>
      <c r="BV34" s="52" t="s">
        <v>193</v>
      </c>
      <c r="BW34" s="52" t="s">
        <v>193</v>
      </c>
      <c r="BX34" s="52" t="s">
        <v>193</v>
      </c>
      <c r="BY34" s="52" t="s">
        <v>193</v>
      </c>
      <c r="BZ34" s="52" t="s">
        <v>193</v>
      </c>
      <c r="CA34" s="52" t="s">
        <v>193</v>
      </c>
      <c r="CB34" s="52" t="s">
        <v>193</v>
      </c>
      <c r="CC34" s="52" t="s">
        <v>193</v>
      </c>
      <c r="CD34" s="52" t="s">
        <v>193</v>
      </c>
      <c r="CE34" s="52" t="s">
        <v>193</v>
      </c>
      <c r="CF34" s="52" t="s">
        <v>193</v>
      </c>
      <c r="CG34" s="52" t="s">
        <v>193</v>
      </c>
      <c r="CH34" s="52"/>
      <c r="CI34" s="35"/>
    </row>
    <row r="35" spans="1:92" ht="56.25">
      <c r="A35" s="21"/>
      <c r="B35" s="33" t="s">
        <v>206</v>
      </c>
      <c r="C35" s="34" t="s">
        <v>207</v>
      </c>
      <c r="D35" s="35" t="s">
        <v>174</v>
      </c>
      <c r="E35" s="52" t="str">
        <f>IF('1'!U33="НД","НД",'1'!U33/1.2)</f>
        <v>НД</v>
      </c>
      <c r="F35" s="52" t="str">
        <f>IF('1'!V33="НД","НД",'1'!V33/1.2)</f>
        <v>НД</v>
      </c>
      <c r="G35" s="52" t="s">
        <v>193</v>
      </c>
      <c r="H35" s="52" t="s">
        <v>193</v>
      </c>
      <c r="I35" s="52" t="s">
        <v>193</v>
      </c>
      <c r="J35" s="52" t="s">
        <v>193</v>
      </c>
      <c r="K35" s="52" t="s">
        <v>193</v>
      </c>
      <c r="L35" s="52" t="s">
        <v>193</v>
      </c>
      <c r="M35" s="52" t="s">
        <v>193</v>
      </c>
      <c r="N35" s="52" t="s">
        <v>193</v>
      </c>
      <c r="O35" s="52" t="s">
        <v>193</v>
      </c>
      <c r="P35" s="52" t="s">
        <v>193</v>
      </c>
      <c r="Q35" s="52" t="s">
        <v>193</v>
      </c>
      <c r="R35" s="52" t="s">
        <v>193</v>
      </c>
      <c r="S35" s="52" t="s">
        <v>193</v>
      </c>
      <c r="T35" s="52" t="s">
        <v>193</v>
      </c>
      <c r="U35" s="52" t="s">
        <v>193</v>
      </c>
      <c r="V35" s="52" t="s">
        <v>193</v>
      </c>
      <c r="W35" s="52" t="s">
        <v>193</v>
      </c>
      <c r="X35" s="52" t="s">
        <v>193</v>
      </c>
      <c r="Y35" s="52" t="s">
        <v>193</v>
      </c>
      <c r="Z35" s="52" t="s">
        <v>193</v>
      </c>
      <c r="AA35" s="52" t="s">
        <v>193</v>
      </c>
      <c r="AB35" s="52" t="s">
        <v>193</v>
      </c>
      <c r="AC35" s="52" t="s">
        <v>193</v>
      </c>
      <c r="AD35" s="52" t="s">
        <v>193</v>
      </c>
      <c r="AE35" s="52" t="s">
        <v>193</v>
      </c>
      <c r="AF35" s="52" t="s">
        <v>193</v>
      </c>
      <c r="AG35" s="52" t="s">
        <v>193</v>
      </c>
      <c r="AH35" s="52" t="s">
        <v>193</v>
      </c>
      <c r="AI35" s="52" t="s">
        <v>193</v>
      </c>
      <c r="AJ35" s="52" t="s">
        <v>193</v>
      </c>
      <c r="AK35" s="52" t="s">
        <v>193</v>
      </c>
      <c r="AL35" s="52" t="s">
        <v>193</v>
      </c>
      <c r="AM35" s="52" t="s">
        <v>193</v>
      </c>
      <c r="AN35" s="52" t="s">
        <v>193</v>
      </c>
      <c r="AO35" s="52" t="s">
        <v>193</v>
      </c>
      <c r="AP35" s="52" t="s">
        <v>193</v>
      </c>
      <c r="AQ35" s="52" t="s">
        <v>193</v>
      </c>
      <c r="AR35" s="52" t="s">
        <v>193</v>
      </c>
      <c r="AS35" s="52" t="s">
        <v>193</v>
      </c>
      <c r="AT35" s="52" t="s">
        <v>193</v>
      </c>
      <c r="AU35" s="52" t="s">
        <v>193</v>
      </c>
      <c r="AV35" s="52" t="s">
        <v>193</v>
      </c>
      <c r="AW35" s="52" t="s">
        <v>193</v>
      </c>
      <c r="AX35" s="52" t="s">
        <v>193</v>
      </c>
      <c r="AY35" s="52"/>
      <c r="AZ35" s="52" t="s">
        <v>193</v>
      </c>
      <c r="BA35" s="52" t="s">
        <v>193</v>
      </c>
      <c r="BB35" s="52" t="s">
        <v>193</v>
      </c>
      <c r="BC35" s="52" t="s">
        <v>193</v>
      </c>
      <c r="BD35" s="52" t="s">
        <v>193</v>
      </c>
      <c r="BE35" s="52" t="s">
        <v>193</v>
      </c>
      <c r="BF35" s="52" t="s">
        <v>193</v>
      </c>
      <c r="BG35" s="52" t="s">
        <v>193</v>
      </c>
      <c r="BH35" s="52" t="s">
        <v>193</v>
      </c>
      <c r="BI35" s="52" t="s">
        <v>193</v>
      </c>
      <c r="BJ35" s="52" t="s">
        <v>193</v>
      </c>
      <c r="BK35" s="52" t="s">
        <v>193</v>
      </c>
      <c r="BL35" s="52" t="s">
        <v>193</v>
      </c>
      <c r="BM35" s="52" t="s">
        <v>193</v>
      </c>
      <c r="BN35" s="52" t="s">
        <v>193</v>
      </c>
      <c r="BO35" s="52" t="s">
        <v>193</v>
      </c>
      <c r="BP35" s="52"/>
      <c r="BQ35" s="52" t="s">
        <v>193</v>
      </c>
      <c r="BR35" s="52" t="s">
        <v>193</v>
      </c>
      <c r="BS35" s="52" t="s">
        <v>193</v>
      </c>
      <c r="BT35" s="52" t="s">
        <v>193</v>
      </c>
      <c r="BU35" s="52" t="s">
        <v>193</v>
      </c>
      <c r="BV35" s="52" t="s">
        <v>193</v>
      </c>
      <c r="BW35" s="52" t="s">
        <v>193</v>
      </c>
      <c r="BX35" s="52" t="s">
        <v>193</v>
      </c>
      <c r="BY35" s="52" t="s">
        <v>193</v>
      </c>
      <c r="BZ35" s="52" t="s">
        <v>193</v>
      </c>
      <c r="CA35" s="52" t="s">
        <v>193</v>
      </c>
      <c r="CB35" s="52" t="s">
        <v>193</v>
      </c>
      <c r="CC35" s="52" t="s">
        <v>193</v>
      </c>
      <c r="CD35" s="52" t="s">
        <v>193</v>
      </c>
      <c r="CE35" s="52" t="s">
        <v>193</v>
      </c>
      <c r="CF35" s="52" t="s">
        <v>193</v>
      </c>
      <c r="CG35" s="52" t="s">
        <v>193</v>
      </c>
      <c r="CH35" s="52"/>
      <c r="CI35" s="35"/>
    </row>
    <row r="36" spans="1:92" ht="75">
      <c r="A36" s="21"/>
      <c r="B36" s="39" t="s">
        <v>208</v>
      </c>
      <c r="C36" s="40" t="s">
        <v>209</v>
      </c>
      <c r="D36" s="41" t="s">
        <v>174</v>
      </c>
      <c r="E36" s="96" t="str">
        <f>IF('1'!U34="НД","НД",'1'!U34/1.2)</f>
        <v>НД</v>
      </c>
      <c r="F36" s="96" t="str">
        <f>IF('1'!V34="НД","НД",'1'!V34/1.2)</f>
        <v>НД</v>
      </c>
      <c r="G36" s="96" t="s">
        <v>193</v>
      </c>
      <c r="H36" s="96" t="s">
        <v>193</v>
      </c>
      <c r="I36" s="96" t="s">
        <v>193</v>
      </c>
      <c r="J36" s="96" t="s">
        <v>193</v>
      </c>
      <c r="K36" s="96" t="s">
        <v>193</v>
      </c>
      <c r="L36" s="96" t="s">
        <v>193</v>
      </c>
      <c r="M36" s="96" t="s">
        <v>193</v>
      </c>
      <c r="N36" s="96" t="s">
        <v>193</v>
      </c>
      <c r="O36" s="96" t="s">
        <v>193</v>
      </c>
      <c r="P36" s="96" t="s">
        <v>193</v>
      </c>
      <c r="Q36" s="96" t="s">
        <v>193</v>
      </c>
      <c r="R36" s="96" t="s">
        <v>193</v>
      </c>
      <c r="S36" s="96" t="s">
        <v>193</v>
      </c>
      <c r="T36" s="96" t="s">
        <v>193</v>
      </c>
      <c r="U36" s="96" t="s">
        <v>193</v>
      </c>
      <c r="V36" s="96" t="s">
        <v>193</v>
      </c>
      <c r="W36" s="96" t="s">
        <v>193</v>
      </c>
      <c r="X36" s="96" t="s">
        <v>193</v>
      </c>
      <c r="Y36" s="96" t="s">
        <v>193</v>
      </c>
      <c r="Z36" s="96" t="s">
        <v>193</v>
      </c>
      <c r="AA36" s="96" t="s">
        <v>193</v>
      </c>
      <c r="AB36" s="96" t="s">
        <v>193</v>
      </c>
      <c r="AC36" s="96" t="s">
        <v>193</v>
      </c>
      <c r="AD36" s="96" t="s">
        <v>193</v>
      </c>
      <c r="AE36" s="96" t="s">
        <v>193</v>
      </c>
      <c r="AF36" s="96" t="s">
        <v>193</v>
      </c>
      <c r="AG36" s="96" t="s">
        <v>193</v>
      </c>
      <c r="AH36" s="96" t="s">
        <v>193</v>
      </c>
      <c r="AI36" s="96" t="s">
        <v>193</v>
      </c>
      <c r="AJ36" s="96" t="s">
        <v>193</v>
      </c>
      <c r="AK36" s="96" t="s">
        <v>193</v>
      </c>
      <c r="AL36" s="96" t="s">
        <v>193</v>
      </c>
      <c r="AM36" s="96" t="s">
        <v>193</v>
      </c>
      <c r="AN36" s="96" t="s">
        <v>193</v>
      </c>
      <c r="AO36" s="96" t="s">
        <v>193</v>
      </c>
      <c r="AP36" s="96" t="s">
        <v>193</v>
      </c>
      <c r="AQ36" s="96" t="s">
        <v>193</v>
      </c>
      <c r="AR36" s="96" t="s">
        <v>193</v>
      </c>
      <c r="AS36" s="96" t="s">
        <v>193</v>
      </c>
      <c r="AT36" s="96" t="s">
        <v>193</v>
      </c>
      <c r="AU36" s="96" t="s">
        <v>193</v>
      </c>
      <c r="AV36" s="96" t="s">
        <v>193</v>
      </c>
      <c r="AW36" s="96" t="s">
        <v>193</v>
      </c>
      <c r="AX36" s="96" t="s">
        <v>193</v>
      </c>
      <c r="AY36" s="96"/>
      <c r="AZ36" s="96" t="s">
        <v>193</v>
      </c>
      <c r="BA36" s="96" t="s">
        <v>193</v>
      </c>
      <c r="BB36" s="96" t="s">
        <v>193</v>
      </c>
      <c r="BC36" s="96" t="s">
        <v>193</v>
      </c>
      <c r="BD36" s="96" t="s">
        <v>193</v>
      </c>
      <c r="BE36" s="96" t="s">
        <v>193</v>
      </c>
      <c r="BF36" s="96" t="s">
        <v>193</v>
      </c>
      <c r="BG36" s="96" t="s">
        <v>193</v>
      </c>
      <c r="BH36" s="96" t="s">
        <v>193</v>
      </c>
      <c r="BI36" s="96" t="s">
        <v>193</v>
      </c>
      <c r="BJ36" s="96" t="s">
        <v>193</v>
      </c>
      <c r="BK36" s="96" t="s">
        <v>193</v>
      </c>
      <c r="BL36" s="96" t="s">
        <v>193</v>
      </c>
      <c r="BM36" s="96" t="s">
        <v>193</v>
      </c>
      <c r="BN36" s="96" t="s">
        <v>193</v>
      </c>
      <c r="BO36" s="96" t="s">
        <v>193</v>
      </c>
      <c r="BP36" s="96"/>
      <c r="BQ36" s="96" t="s">
        <v>193</v>
      </c>
      <c r="BR36" s="96" t="s">
        <v>193</v>
      </c>
      <c r="BS36" s="96" t="s">
        <v>193</v>
      </c>
      <c r="BT36" s="96" t="s">
        <v>193</v>
      </c>
      <c r="BU36" s="96" t="s">
        <v>193</v>
      </c>
      <c r="BV36" s="96" t="s">
        <v>193</v>
      </c>
      <c r="BW36" s="96" t="s">
        <v>193</v>
      </c>
      <c r="BX36" s="96" t="s">
        <v>193</v>
      </c>
      <c r="BY36" s="96" t="s">
        <v>193</v>
      </c>
      <c r="BZ36" s="96" t="s">
        <v>193</v>
      </c>
      <c r="CA36" s="96" t="s">
        <v>193</v>
      </c>
      <c r="CB36" s="96" t="s">
        <v>193</v>
      </c>
      <c r="CC36" s="96" t="s">
        <v>193</v>
      </c>
      <c r="CD36" s="96" t="s">
        <v>193</v>
      </c>
      <c r="CE36" s="96" t="s">
        <v>193</v>
      </c>
      <c r="CF36" s="96" t="s">
        <v>193</v>
      </c>
      <c r="CG36" s="96" t="s">
        <v>193</v>
      </c>
      <c r="CH36" s="96"/>
      <c r="CI36" s="41"/>
    </row>
    <row r="37" spans="1:92" ht="56.25">
      <c r="A37" s="21"/>
      <c r="B37" s="33" t="s">
        <v>210</v>
      </c>
      <c r="C37" s="34" t="s">
        <v>211</v>
      </c>
      <c r="D37" s="35" t="s">
        <v>174</v>
      </c>
      <c r="E37" s="52" t="str">
        <f>IF('1'!U35="НД","НД",'1'!U35/1.2)</f>
        <v>НД</v>
      </c>
      <c r="F37" s="52" t="str">
        <f>IF('1'!V35="НД","НД",'1'!V35/1.2)</f>
        <v>НД</v>
      </c>
      <c r="G37" s="52" t="s">
        <v>193</v>
      </c>
      <c r="H37" s="52" t="s">
        <v>193</v>
      </c>
      <c r="I37" s="52" t="s">
        <v>193</v>
      </c>
      <c r="J37" s="52" t="s">
        <v>193</v>
      </c>
      <c r="K37" s="52" t="s">
        <v>193</v>
      </c>
      <c r="L37" s="52" t="s">
        <v>193</v>
      </c>
      <c r="M37" s="52" t="s">
        <v>193</v>
      </c>
      <c r="N37" s="52" t="s">
        <v>193</v>
      </c>
      <c r="O37" s="52" t="s">
        <v>193</v>
      </c>
      <c r="P37" s="52" t="s">
        <v>193</v>
      </c>
      <c r="Q37" s="52" t="s">
        <v>193</v>
      </c>
      <c r="R37" s="52" t="s">
        <v>193</v>
      </c>
      <c r="S37" s="52" t="s">
        <v>193</v>
      </c>
      <c r="T37" s="52" t="s">
        <v>193</v>
      </c>
      <c r="U37" s="52" t="s">
        <v>193</v>
      </c>
      <c r="V37" s="52" t="s">
        <v>193</v>
      </c>
      <c r="W37" s="52" t="s">
        <v>193</v>
      </c>
      <c r="X37" s="52" t="s">
        <v>193</v>
      </c>
      <c r="Y37" s="52" t="s">
        <v>193</v>
      </c>
      <c r="Z37" s="52" t="s">
        <v>193</v>
      </c>
      <c r="AA37" s="52" t="s">
        <v>193</v>
      </c>
      <c r="AB37" s="52" t="s">
        <v>193</v>
      </c>
      <c r="AC37" s="52" t="s">
        <v>193</v>
      </c>
      <c r="AD37" s="52" t="s">
        <v>193</v>
      </c>
      <c r="AE37" s="52" t="s">
        <v>193</v>
      </c>
      <c r="AF37" s="52" t="s">
        <v>193</v>
      </c>
      <c r="AG37" s="52" t="s">
        <v>193</v>
      </c>
      <c r="AH37" s="52" t="s">
        <v>193</v>
      </c>
      <c r="AI37" s="52" t="s">
        <v>193</v>
      </c>
      <c r="AJ37" s="52" t="s">
        <v>193</v>
      </c>
      <c r="AK37" s="52" t="s">
        <v>193</v>
      </c>
      <c r="AL37" s="52" t="s">
        <v>193</v>
      </c>
      <c r="AM37" s="52" t="s">
        <v>193</v>
      </c>
      <c r="AN37" s="52" t="s">
        <v>193</v>
      </c>
      <c r="AO37" s="52" t="s">
        <v>193</v>
      </c>
      <c r="AP37" s="52" t="s">
        <v>193</v>
      </c>
      <c r="AQ37" s="52" t="s">
        <v>193</v>
      </c>
      <c r="AR37" s="52" t="s">
        <v>193</v>
      </c>
      <c r="AS37" s="52" t="s">
        <v>193</v>
      </c>
      <c r="AT37" s="52" t="s">
        <v>193</v>
      </c>
      <c r="AU37" s="52" t="s">
        <v>193</v>
      </c>
      <c r="AV37" s="52" t="s">
        <v>193</v>
      </c>
      <c r="AW37" s="52" t="s">
        <v>193</v>
      </c>
      <c r="AX37" s="52" t="s">
        <v>193</v>
      </c>
      <c r="AY37" s="52"/>
      <c r="AZ37" s="52" t="s">
        <v>193</v>
      </c>
      <c r="BA37" s="52" t="s">
        <v>193</v>
      </c>
      <c r="BB37" s="52" t="s">
        <v>193</v>
      </c>
      <c r="BC37" s="52" t="s">
        <v>193</v>
      </c>
      <c r="BD37" s="52" t="s">
        <v>193</v>
      </c>
      <c r="BE37" s="52" t="s">
        <v>193</v>
      </c>
      <c r="BF37" s="52" t="s">
        <v>193</v>
      </c>
      <c r="BG37" s="52" t="s">
        <v>193</v>
      </c>
      <c r="BH37" s="52" t="s">
        <v>193</v>
      </c>
      <c r="BI37" s="52" t="s">
        <v>193</v>
      </c>
      <c r="BJ37" s="52" t="s">
        <v>193</v>
      </c>
      <c r="BK37" s="52" t="s">
        <v>193</v>
      </c>
      <c r="BL37" s="52" t="s">
        <v>193</v>
      </c>
      <c r="BM37" s="52" t="s">
        <v>193</v>
      </c>
      <c r="BN37" s="52" t="s">
        <v>193</v>
      </c>
      <c r="BO37" s="52" t="s">
        <v>193</v>
      </c>
      <c r="BP37" s="52"/>
      <c r="BQ37" s="52" t="s">
        <v>193</v>
      </c>
      <c r="BR37" s="52" t="s">
        <v>193</v>
      </c>
      <c r="BS37" s="52" t="s">
        <v>193</v>
      </c>
      <c r="BT37" s="52" t="s">
        <v>193</v>
      </c>
      <c r="BU37" s="52" t="s">
        <v>193</v>
      </c>
      <c r="BV37" s="52" t="s">
        <v>193</v>
      </c>
      <c r="BW37" s="52" t="s">
        <v>193</v>
      </c>
      <c r="BX37" s="52" t="s">
        <v>193</v>
      </c>
      <c r="BY37" s="52" t="s">
        <v>193</v>
      </c>
      <c r="BZ37" s="52" t="s">
        <v>193</v>
      </c>
      <c r="CA37" s="52" t="s">
        <v>193</v>
      </c>
      <c r="CB37" s="52" t="s">
        <v>193</v>
      </c>
      <c r="CC37" s="52" t="s">
        <v>193</v>
      </c>
      <c r="CD37" s="52" t="s">
        <v>193</v>
      </c>
      <c r="CE37" s="52" t="s">
        <v>193</v>
      </c>
      <c r="CF37" s="52" t="s">
        <v>193</v>
      </c>
      <c r="CG37" s="52" t="s">
        <v>193</v>
      </c>
      <c r="CH37" s="52"/>
      <c r="CI37" s="35"/>
    </row>
    <row r="38" spans="1:92" ht="150">
      <c r="A38" s="21"/>
      <c r="B38" s="33" t="s">
        <v>210</v>
      </c>
      <c r="C38" s="34" t="s">
        <v>212</v>
      </c>
      <c r="D38" s="35" t="s">
        <v>174</v>
      </c>
      <c r="E38" s="52" t="str">
        <f>IF('1'!U36="НД","НД",'1'!U36/1.2)</f>
        <v>НД</v>
      </c>
      <c r="F38" s="52" t="str">
        <f>IF('1'!V36="НД","НД",'1'!V36/1.2)</f>
        <v>НД</v>
      </c>
      <c r="G38" s="52" t="s">
        <v>193</v>
      </c>
      <c r="H38" s="52" t="s">
        <v>193</v>
      </c>
      <c r="I38" s="52" t="s">
        <v>193</v>
      </c>
      <c r="J38" s="52" t="s">
        <v>193</v>
      </c>
      <c r="K38" s="52" t="s">
        <v>193</v>
      </c>
      <c r="L38" s="52" t="s">
        <v>193</v>
      </c>
      <c r="M38" s="52" t="s">
        <v>193</v>
      </c>
      <c r="N38" s="52" t="s">
        <v>193</v>
      </c>
      <c r="O38" s="52" t="s">
        <v>193</v>
      </c>
      <c r="P38" s="52" t="s">
        <v>193</v>
      </c>
      <c r="Q38" s="52" t="s">
        <v>193</v>
      </c>
      <c r="R38" s="52" t="s">
        <v>193</v>
      </c>
      <c r="S38" s="52" t="s">
        <v>193</v>
      </c>
      <c r="T38" s="52" t="s">
        <v>193</v>
      </c>
      <c r="U38" s="52" t="s">
        <v>193</v>
      </c>
      <c r="V38" s="52" t="s">
        <v>193</v>
      </c>
      <c r="W38" s="52" t="s">
        <v>193</v>
      </c>
      <c r="X38" s="52" t="s">
        <v>193</v>
      </c>
      <c r="Y38" s="52" t="s">
        <v>193</v>
      </c>
      <c r="Z38" s="52" t="s">
        <v>193</v>
      </c>
      <c r="AA38" s="52" t="s">
        <v>193</v>
      </c>
      <c r="AB38" s="52" t="s">
        <v>193</v>
      </c>
      <c r="AC38" s="52" t="s">
        <v>193</v>
      </c>
      <c r="AD38" s="52" t="s">
        <v>193</v>
      </c>
      <c r="AE38" s="52" t="s">
        <v>193</v>
      </c>
      <c r="AF38" s="52" t="s">
        <v>193</v>
      </c>
      <c r="AG38" s="52" t="s">
        <v>193</v>
      </c>
      <c r="AH38" s="52" t="s">
        <v>193</v>
      </c>
      <c r="AI38" s="52" t="s">
        <v>193</v>
      </c>
      <c r="AJ38" s="52" t="s">
        <v>193</v>
      </c>
      <c r="AK38" s="52" t="s">
        <v>193</v>
      </c>
      <c r="AL38" s="52" t="s">
        <v>193</v>
      </c>
      <c r="AM38" s="52" t="s">
        <v>193</v>
      </c>
      <c r="AN38" s="52" t="s">
        <v>193</v>
      </c>
      <c r="AO38" s="52" t="s">
        <v>193</v>
      </c>
      <c r="AP38" s="52" t="s">
        <v>193</v>
      </c>
      <c r="AQ38" s="52" t="s">
        <v>193</v>
      </c>
      <c r="AR38" s="52" t="s">
        <v>193</v>
      </c>
      <c r="AS38" s="52" t="s">
        <v>193</v>
      </c>
      <c r="AT38" s="52" t="s">
        <v>193</v>
      </c>
      <c r="AU38" s="52" t="s">
        <v>193</v>
      </c>
      <c r="AV38" s="52" t="s">
        <v>193</v>
      </c>
      <c r="AW38" s="52" t="s">
        <v>193</v>
      </c>
      <c r="AX38" s="52" t="s">
        <v>193</v>
      </c>
      <c r="AY38" s="52"/>
      <c r="AZ38" s="52" t="s">
        <v>193</v>
      </c>
      <c r="BA38" s="52" t="s">
        <v>193</v>
      </c>
      <c r="BB38" s="52" t="s">
        <v>193</v>
      </c>
      <c r="BC38" s="52" t="s">
        <v>193</v>
      </c>
      <c r="BD38" s="52" t="s">
        <v>193</v>
      </c>
      <c r="BE38" s="52" t="s">
        <v>193</v>
      </c>
      <c r="BF38" s="52" t="s">
        <v>193</v>
      </c>
      <c r="BG38" s="52" t="s">
        <v>193</v>
      </c>
      <c r="BH38" s="52" t="s">
        <v>193</v>
      </c>
      <c r="BI38" s="52" t="s">
        <v>193</v>
      </c>
      <c r="BJ38" s="52" t="s">
        <v>193</v>
      </c>
      <c r="BK38" s="52" t="s">
        <v>193</v>
      </c>
      <c r="BL38" s="52" t="s">
        <v>193</v>
      </c>
      <c r="BM38" s="52" t="s">
        <v>193</v>
      </c>
      <c r="BN38" s="52" t="s">
        <v>193</v>
      </c>
      <c r="BO38" s="52" t="s">
        <v>193</v>
      </c>
      <c r="BP38" s="52"/>
      <c r="BQ38" s="52" t="s">
        <v>193</v>
      </c>
      <c r="BR38" s="52" t="s">
        <v>193</v>
      </c>
      <c r="BS38" s="52" t="s">
        <v>193</v>
      </c>
      <c r="BT38" s="52" t="s">
        <v>193</v>
      </c>
      <c r="BU38" s="52" t="s">
        <v>193</v>
      </c>
      <c r="BV38" s="52" t="s">
        <v>193</v>
      </c>
      <c r="BW38" s="52" t="s">
        <v>193</v>
      </c>
      <c r="BX38" s="52" t="s">
        <v>193</v>
      </c>
      <c r="BY38" s="52" t="s">
        <v>193</v>
      </c>
      <c r="BZ38" s="52" t="s">
        <v>193</v>
      </c>
      <c r="CA38" s="52" t="s">
        <v>193</v>
      </c>
      <c r="CB38" s="52" t="s">
        <v>193</v>
      </c>
      <c r="CC38" s="52" t="s">
        <v>193</v>
      </c>
      <c r="CD38" s="52" t="s">
        <v>193</v>
      </c>
      <c r="CE38" s="52" t="s">
        <v>193</v>
      </c>
      <c r="CF38" s="52" t="s">
        <v>193</v>
      </c>
      <c r="CG38" s="52" t="s">
        <v>193</v>
      </c>
      <c r="CH38" s="52"/>
      <c r="CI38" s="35"/>
    </row>
    <row r="39" spans="1:92" ht="131.25">
      <c r="A39" s="21"/>
      <c r="B39" s="33" t="s">
        <v>210</v>
      </c>
      <c r="C39" s="34" t="s">
        <v>213</v>
      </c>
      <c r="D39" s="35" t="s">
        <v>174</v>
      </c>
      <c r="E39" s="52" t="str">
        <f>IF('1'!U37="НД","НД",'1'!U37/1.2)</f>
        <v>НД</v>
      </c>
      <c r="F39" s="52" t="str">
        <f>IF('1'!V37="НД","НД",'1'!V37/1.2)</f>
        <v>НД</v>
      </c>
      <c r="G39" s="52" t="s">
        <v>193</v>
      </c>
      <c r="H39" s="52" t="s">
        <v>193</v>
      </c>
      <c r="I39" s="52" t="s">
        <v>193</v>
      </c>
      <c r="J39" s="52" t="s">
        <v>193</v>
      </c>
      <c r="K39" s="52" t="s">
        <v>193</v>
      </c>
      <c r="L39" s="52" t="s">
        <v>193</v>
      </c>
      <c r="M39" s="52" t="s">
        <v>193</v>
      </c>
      <c r="N39" s="52" t="s">
        <v>193</v>
      </c>
      <c r="O39" s="52" t="s">
        <v>193</v>
      </c>
      <c r="P39" s="52" t="s">
        <v>193</v>
      </c>
      <c r="Q39" s="52" t="s">
        <v>193</v>
      </c>
      <c r="R39" s="52" t="s">
        <v>193</v>
      </c>
      <c r="S39" s="52" t="s">
        <v>193</v>
      </c>
      <c r="T39" s="52" t="s">
        <v>193</v>
      </c>
      <c r="U39" s="52" t="s">
        <v>193</v>
      </c>
      <c r="V39" s="52" t="s">
        <v>193</v>
      </c>
      <c r="W39" s="52" t="s">
        <v>193</v>
      </c>
      <c r="X39" s="52" t="s">
        <v>193</v>
      </c>
      <c r="Y39" s="52" t="s">
        <v>193</v>
      </c>
      <c r="Z39" s="52" t="s">
        <v>193</v>
      </c>
      <c r="AA39" s="52" t="s">
        <v>193</v>
      </c>
      <c r="AB39" s="52" t="s">
        <v>193</v>
      </c>
      <c r="AC39" s="52" t="s">
        <v>193</v>
      </c>
      <c r="AD39" s="52" t="s">
        <v>193</v>
      </c>
      <c r="AE39" s="52" t="s">
        <v>193</v>
      </c>
      <c r="AF39" s="52" t="s">
        <v>193</v>
      </c>
      <c r="AG39" s="52" t="s">
        <v>193</v>
      </c>
      <c r="AH39" s="52" t="s">
        <v>193</v>
      </c>
      <c r="AI39" s="52" t="s">
        <v>193</v>
      </c>
      <c r="AJ39" s="52" t="s">
        <v>193</v>
      </c>
      <c r="AK39" s="52" t="s">
        <v>193</v>
      </c>
      <c r="AL39" s="52" t="s">
        <v>193</v>
      </c>
      <c r="AM39" s="52" t="s">
        <v>193</v>
      </c>
      <c r="AN39" s="52" t="s">
        <v>193</v>
      </c>
      <c r="AO39" s="52" t="s">
        <v>193</v>
      </c>
      <c r="AP39" s="52" t="s">
        <v>193</v>
      </c>
      <c r="AQ39" s="52" t="s">
        <v>193</v>
      </c>
      <c r="AR39" s="52" t="s">
        <v>193</v>
      </c>
      <c r="AS39" s="52" t="s">
        <v>193</v>
      </c>
      <c r="AT39" s="52" t="s">
        <v>193</v>
      </c>
      <c r="AU39" s="52" t="s">
        <v>193</v>
      </c>
      <c r="AV39" s="52" t="s">
        <v>193</v>
      </c>
      <c r="AW39" s="52" t="s">
        <v>193</v>
      </c>
      <c r="AX39" s="52" t="s">
        <v>193</v>
      </c>
      <c r="AY39" s="52"/>
      <c r="AZ39" s="52" t="s">
        <v>193</v>
      </c>
      <c r="BA39" s="52" t="s">
        <v>193</v>
      </c>
      <c r="BB39" s="52" t="s">
        <v>193</v>
      </c>
      <c r="BC39" s="52" t="s">
        <v>193</v>
      </c>
      <c r="BD39" s="52" t="s">
        <v>193</v>
      </c>
      <c r="BE39" s="52" t="s">
        <v>193</v>
      </c>
      <c r="BF39" s="52" t="s">
        <v>193</v>
      </c>
      <c r="BG39" s="52" t="s">
        <v>193</v>
      </c>
      <c r="BH39" s="52" t="s">
        <v>193</v>
      </c>
      <c r="BI39" s="52" t="s">
        <v>193</v>
      </c>
      <c r="BJ39" s="52" t="s">
        <v>193</v>
      </c>
      <c r="BK39" s="52" t="s">
        <v>193</v>
      </c>
      <c r="BL39" s="52" t="s">
        <v>193</v>
      </c>
      <c r="BM39" s="52" t="s">
        <v>193</v>
      </c>
      <c r="BN39" s="52" t="s">
        <v>193</v>
      </c>
      <c r="BO39" s="52" t="s">
        <v>193</v>
      </c>
      <c r="BP39" s="52"/>
      <c r="BQ39" s="52" t="s">
        <v>193</v>
      </c>
      <c r="BR39" s="52" t="s">
        <v>193</v>
      </c>
      <c r="BS39" s="52" t="s">
        <v>193</v>
      </c>
      <c r="BT39" s="52" t="s">
        <v>193</v>
      </c>
      <c r="BU39" s="52" t="s">
        <v>193</v>
      </c>
      <c r="BV39" s="52" t="s">
        <v>193</v>
      </c>
      <c r="BW39" s="52" t="s">
        <v>193</v>
      </c>
      <c r="BX39" s="52" t="s">
        <v>193</v>
      </c>
      <c r="BY39" s="52" t="s">
        <v>193</v>
      </c>
      <c r="BZ39" s="52" t="s">
        <v>193</v>
      </c>
      <c r="CA39" s="52" t="s">
        <v>193</v>
      </c>
      <c r="CB39" s="52" t="s">
        <v>193</v>
      </c>
      <c r="CC39" s="52" t="s">
        <v>193</v>
      </c>
      <c r="CD39" s="52" t="s">
        <v>193</v>
      </c>
      <c r="CE39" s="52" t="s">
        <v>193</v>
      </c>
      <c r="CF39" s="52" t="s">
        <v>193</v>
      </c>
      <c r="CG39" s="52" t="s">
        <v>193</v>
      </c>
      <c r="CH39" s="52"/>
      <c r="CI39" s="35"/>
    </row>
    <row r="40" spans="1:92" ht="131.25">
      <c r="A40" s="21"/>
      <c r="B40" s="33" t="s">
        <v>210</v>
      </c>
      <c r="C40" s="34" t="s">
        <v>214</v>
      </c>
      <c r="D40" s="35" t="s">
        <v>174</v>
      </c>
      <c r="E40" s="52" t="str">
        <f>IF('1'!U38="НД","НД",'1'!U38/1.2)</f>
        <v>НД</v>
      </c>
      <c r="F40" s="52" t="str">
        <f>IF('1'!V38="НД","НД",'1'!V38/1.2)</f>
        <v>НД</v>
      </c>
      <c r="G40" s="52" t="s">
        <v>193</v>
      </c>
      <c r="H40" s="52" t="s">
        <v>193</v>
      </c>
      <c r="I40" s="52" t="s">
        <v>193</v>
      </c>
      <c r="J40" s="52" t="s">
        <v>193</v>
      </c>
      <c r="K40" s="52" t="s">
        <v>193</v>
      </c>
      <c r="L40" s="52" t="s">
        <v>193</v>
      </c>
      <c r="M40" s="52" t="s">
        <v>193</v>
      </c>
      <c r="N40" s="52" t="s">
        <v>193</v>
      </c>
      <c r="O40" s="52" t="s">
        <v>193</v>
      </c>
      <c r="P40" s="52" t="s">
        <v>193</v>
      </c>
      <c r="Q40" s="52" t="s">
        <v>193</v>
      </c>
      <c r="R40" s="52" t="s">
        <v>193</v>
      </c>
      <c r="S40" s="52" t="s">
        <v>193</v>
      </c>
      <c r="T40" s="52" t="s">
        <v>193</v>
      </c>
      <c r="U40" s="52" t="s">
        <v>193</v>
      </c>
      <c r="V40" s="52" t="s">
        <v>193</v>
      </c>
      <c r="W40" s="52" t="s">
        <v>193</v>
      </c>
      <c r="X40" s="52" t="s">
        <v>193</v>
      </c>
      <c r="Y40" s="52" t="s">
        <v>193</v>
      </c>
      <c r="Z40" s="52" t="s">
        <v>193</v>
      </c>
      <c r="AA40" s="52" t="s">
        <v>193</v>
      </c>
      <c r="AB40" s="52" t="s">
        <v>193</v>
      </c>
      <c r="AC40" s="52" t="s">
        <v>193</v>
      </c>
      <c r="AD40" s="52" t="s">
        <v>193</v>
      </c>
      <c r="AE40" s="52" t="s">
        <v>193</v>
      </c>
      <c r="AF40" s="52" t="s">
        <v>193</v>
      </c>
      <c r="AG40" s="52" t="s">
        <v>193</v>
      </c>
      <c r="AH40" s="52" t="s">
        <v>193</v>
      </c>
      <c r="AI40" s="52" t="s">
        <v>193</v>
      </c>
      <c r="AJ40" s="52" t="s">
        <v>193</v>
      </c>
      <c r="AK40" s="52" t="s">
        <v>193</v>
      </c>
      <c r="AL40" s="52" t="s">
        <v>193</v>
      </c>
      <c r="AM40" s="52" t="s">
        <v>193</v>
      </c>
      <c r="AN40" s="52" t="s">
        <v>193</v>
      </c>
      <c r="AO40" s="52" t="s">
        <v>193</v>
      </c>
      <c r="AP40" s="52" t="s">
        <v>193</v>
      </c>
      <c r="AQ40" s="52" t="s">
        <v>193</v>
      </c>
      <c r="AR40" s="52" t="s">
        <v>193</v>
      </c>
      <c r="AS40" s="52" t="s">
        <v>193</v>
      </c>
      <c r="AT40" s="52" t="s">
        <v>193</v>
      </c>
      <c r="AU40" s="52" t="s">
        <v>193</v>
      </c>
      <c r="AV40" s="52" t="s">
        <v>193</v>
      </c>
      <c r="AW40" s="52" t="s">
        <v>193</v>
      </c>
      <c r="AX40" s="52" t="s">
        <v>193</v>
      </c>
      <c r="AY40" s="52"/>
      <c r="AZ40" s="52" t="s">
        <v>193</v>
      </c>
      <c r="BA40" s="52" t="s">
        <v>193</v>
      </c>
      <c r="BB40" s="52" t="s">
        <v>193</v>
      </c>
      <c r="BC40" s="52" t="s">
        <v>193</v>
      </c>
      <c r="BD40" s="52" t="s">
        <v>193</v>
      </c>
      <c r="BE40" s="52" t="s">
        <v>193</v>
      </c>
      <c r="BF40" s="52" t="s">
        <v>193</v>
      </c>
      <c r="BG40" s="52" t="s">
        <v>193</v>
      </c>
      <c r="BH40" s="52" t="s">
        <v>193</v>
      </c>
      <c r="BI40" s="52" t="s">
        <v>193</v>
      </c>
      <c r="BJ40" s="52" t="s">
        <v>193</v>
      </c>
      <c r="BK40" s="52" t="s">
        <v>193</v>
      </c>
      <c r="BL40" s="52" t="s">
        <v>193</v>
      </c>
      <c r="BM40" s="52" t="s">
        <v>193</v>
      </c>
      <c r="BN40" s="52" t="s">
        <v>193</v>
      </c>
      <c r="BO40" s="52" t="s">
        <v>193</v>
      </c>
      <c r="BP40" s="52"/>
      <c r="BQ40" s="52" t="s">
        <v>193</v>
      </c>
      <c r="BR40" s="52" t="s">
        <v>193</v>
      </c>
      <c r="BS40" s="52" t="s">
        <v>193</v>
      </c>
      <c r="BT40" s="52" t="s">
        <v>193</v>
      </c>
      <c r="BU40" s="52" t="s">
        <v>193</v>
      </c>
      <c r="BV40" s="52" t="s">
        <v>193</v>
      </c>
      <c r="BW40" s="52" t="s">
        <v>193</v>
      </c>
      <c r="BX40" s="52" t="s">
        <v>193</v>
      </c>
      <c r="BY40" s="52" t="s">
        <v>193</v>
      </c>
      <c r="BZ40" s="52" t="s">
        <v>193</v>
      </c>
      <c r="CA40" s="52" t="s">
        <v>193</v>
      </c>
      <c r="CB40" s="52" t="s">
        <v>193</v>
      </c>
      <c r="CC40" s="52" t="s">
        <v>193</v>
      </c>
      <c r="CD40" s="52" t="s">
        <v>193</v>
      </c>
      <c r="CE40" s="52" t="s">
        <v>193</v>
      </c>
      <c r="CF40" s="52" t="s">
        <v>193</v>
      </c>
      <c r="CG40" s="52" t="s">
        <v>193</v>
      </c>
      <c r="CH40" s="52"/>
      <c r="CI40" s="35"/>
    </row>
    <row r="41" spans="1:92" ht="56.25">
      <c r="A41" s="21"/>
      <c r="B41" s="33" t="s">
        <v>215</v>
      </c>
      <c r="C41" s="34" t="s">
        <v>211</v>
      </c>
      <c r="D41" s="35" t="s">
        <v>174</v>
      </c>
      <c r="E41" s="52" t="str">
        <f>IF('1'!U39="НД","НД",'1'!U39/1.2)</f>
        <v>НД</v>
      </c>
      <c r="F41" s="52" t="str">
        <f>IF('1'!V39="НД","НД",'1'!V39/1.2)</f>
        <v>НД</v>
      </c>
      <c r="G41" s="52" t="s">
        <v>193</v>
      </c>
      <c r="H41" s="52" t="s">
        <v>193</v>
      </c>
      <c r="I41" s="52" t="s">
        <v>193</v>
      </c>
      <c r="J41" s="52" t="s">
        <v>193</v>
      </c>
      <c r="K41" s="52" t="s">
        <v>193</v>
      </c>
      <c r="L41" s="52" t="s">
        <v>193</v>
      </c>
      <c r="M41" s="52" t="s">
        <v>193</v>
      </c>
      <c r="N41" s="52" t="s">
        <v>193</v>
      </c>
      <c r="O41" s="52" t="s">
        <v>193</v>
      </c>
      <c r="P41" s="52" t="s">
        <v>193</v>
      </c>
      <c r="Q41" s="52" t="s">
        <v>193</v>
      </c>
      <c r="R41" s="52" t="s">
        <v>193</v>
      </c>
      <c r="S41" s="52" t="s">
        <v>193</v>
      </c>
      <c r="T41" s="52" t="s">
        <v>193</v>
      </c>
      <c r="U41" s="52" t="s">
        <v>193</v>
      </c>
      <c r="V41" s="52" t="s">
        <v>193</v>
      </c>
      <c r="W41" s="52" t="s">
        <v>193</v>
      </c>
      <c r="X41" s="52" t="s">
        <v>193</v>
      </c>
      <c r="Y41" s="52" t="s">
        <v>193</v>
      </c>
      <c r="Z41" s="52" t="s">
        <v>193</v>
      </c>
      <c r="AA41" s="52" t="s">
        <v>193</v>
      </c>
      <c r="AB41" s="52" t="s">
        <v>193</v>
      </c>
      <c r="AC41" s="52" t="s">
        <v>193</v>
      </c>
      <c r="AD41" s="52" t="s">
        <v>193</v>
      </c>
      <c r="AE41" s="52" t="s">
        <v>193</v>
      </c>
      <c r="AF41" s="52" t="s">
        <v>193</v>
      </c>
      <c r="AG41" s="52" t="s">
        <v>193</v>
      </c>
      <c r="AH41" s="52" t="s">
        <v>193</v>
      </c>
      <c r="AI41" s="52" t="s">
        <v>193</v>
      </c>
      <c r="AJ41" s="52" t="s">
        <v>193</v>
      </c>
      <c r="AK41" s="52" t="s">
        <v>193</v>
      </c>
      <c r="AL41" s="52" t="s">
        <v>193</v>
      </c>
      <c r="AM41" s="52" t="s">
        <v>193</v>
      </c>
      <c r="AN41" s="52" t="s">
        <v>193</v>
      </c>
      <c r="AO41" s="52" t="s">
        <v>193</v>
      </c>
      <c r="AP41" s="52" t="s">
        <v>193</v>
      </c>
      <c r="AQ41" s="52" t="s">
        <v>193</v>
      </c>
      <c r="AR41" s="52" t="s">
        <v>193</v>
      </c>
      <c r="AS41" s="52" t="s">
        <v>193</v>
      </c>
      <c r="AT41" s="52" t="s">
        <v>193</v>
      </c>
      <c r="AU41" s="52" t="s">
        <v>193</v>
      </c>
      <c r="AV41" s="52" t="s">
        <v>193</v>
      </c>
      <c r="AW41" s="52" t="s">
        <v>193</v>
      </c>
      <c r="AX41" s="52" t="s">
        <v>193</v>
      </c>
      <c r="AY41" s="52"/>
      <c r="AZ41" s="52" t="s">
        <v>193</v>
      </c>
      <c r="BA41" s="52" t="s">
        <v>193</v>
      </c>
      <c r="BB41" s="52" t="s">
        <v>193</v>
      </c>
      <c r="BC41" s="52" t="s">
        <v>193</v>
      </c>
      <c r="BD41" s="52" t="s">
        <v>193</v>
      </c>
      <c r="BE41" s="52" t="s">
        <v>193</v>
      </c>
      <c r="BF41" s="52" t="s">
        <v>193</v>
      </c>
      <c r="BG41" s="52" t="s">
        <v>193</v>
      </c>
      <c r="BH41" s="52" t="s">
        <v>193</v>
      </c>
      <c r="BI41" s="52" t="s">
        <v>193</v>
      </c>
      <c r="BJ41" s="52" t="s">
        <v>193</v>
      </c>
      <c r="BK41" s="52" t="s">
        <v>193</v>
      </c>
      <c r="BL41" s="52" t="s">
        <v>193</v>
      </c>
      <c r="BM41" s="52" t="s">
        <v>193</v>
      </c>
      <c r="BN41" s="52" t="s">
        <v>193</v>
      </c>
      <c r="BO41" s="52" t="s">
        <v>193</v>
      </c>
      <c r="BP41" s="52"/>
      <c r="BQ41" s="52" t="s">
        <v>193</v>
      </c>
      <c r="BR41" s="52" t="s">
        <v>193</v>
      </c>
      <c r="BS41" s="52" t="s">
        <v>193</v>
      </c>
      <c r="BT41" s="52" t="s">
        <v>193</v>
      </c>
      <c r="BU41" s="52" t="s">
        <v>193</v>
      </c>
      <c r="BV41" s="52" t="s">
        <v>193</v>
      </c>
      <c r="BW41" s="52" t="s">
        <v>193</v>
      </c>
      <c r="BX41" s="52" t="s">
        <v>193</v>
      </c>
      <c r="BY41" s="52" t="s">
        <v>193</v>
      </c>
      <c r="BZ41" s="52" t="s">
        <v>193</v>
      </c>
      <c r="CA41" s="52" t="s">
        <v>193</v>
      </c>
      <c r="CB41" s="52" t="s">
        <v>193</v>
      </c>
      <c r="CC41" s="52" t="s">
        <v>193</v>
      </c>
      <c r="CD41" s="52" t="s">
        <v>193</v>
      </c>
      <c r="CE41" s="52" t="s">
        <v>193</v>
      </c>
      <c r="CF41" s="52" t="s">
        <v>193</v>
      </c>
      <c r="CG41" s="52" t="s">
        <v>193</v>
      </c>
      <c r="CH41" s="52"/>
      <c r="CI41" s="35"/>
    </row>
    <row r="42" spans="1:92" ht="150">
      <c r="A42" s="21"/>
      <c r="B42" s="33" t="s">
        <v>215</v>
      </c>
      <c r="C42" s="34" t="s">
        <v>212</v>
      </c>
      <c r="D42" s="35" t="s">
        <v>174</v>
      </c>
      <c r="E42" s="52" t="str">
        <f>IF('1'!U40="НД","НД",'1'!U40/1.2)</f>
        <v>НД</v>
      </c>
      <c r="F42" s="52" t="str">
        <f>IF('1'!V40="НД","НД",'1'!V40/1.2)</f>
        <v>НД</v>
      </c>
      <c r="G42" s="52" t="s">
        <v>193</v>
      </c>
      <c r="H42" s="52" t="s">
        <v>193</v>
      </c>
      <c r="I42" s="52" t="s">
        <v>193</v>
      </c>
      <c r="J42" s="52" t="s">
        <v>193</v>
      </c>
      <c r="K42" s="52" t="s">
        <v>193</v>
      </c>
      <c r="L42" s="52" t="s">
        <v>193</v>
      </c>
      <c r="M42" s="52" t="s">
        <v>193</v>
      </c>
      <c r="N42" s="52" t="s">
        <v>193</v>
      </c>
      <c r="O42" s="52" t="s">
        <v>193</v>
      </c>
      <c r="P42" s="52" t="s">
        <v>193</v>
      </c>
      <c r="Q42" s="52" t="s">
        <v>193</v>
      </c>
      <c r="R42" s="52" t="s">
        <v>193</v>
      </c>
      <c r="S42" s="52" t="s">
        <v>193</v>
      </c>
      <c r="T42" s="52" t="s">
        <v>193</v>
      </c>
      <c r="U42" s="52" t="s">
        <v>193</v>
      </c>
      <c r="V42" s="52" t="s">
        <v>193</v>
      </c>
      <c r="W42" s="52" t="s">
        <v>193</v>
      </c>
      <c r="X42" s="52" t="s">
        <v>193</v>
      </c>
      <c r="Y42" s="52" t="s">
        <v>193</v>
      </c>
      <c r="Z42" s="52" t="s">
        <v>193</v>
      </c>
      <c r="AA42" s="52" t="s">
        <v>193</v>
      </c>
      <c r="AB42" s="52" t="s">
        <v>193</v>
      </c>
      <c r="AC42" s="52" t="s">
        <v>193</v>
      </c>
      <c r="AD42" s="52" t="s">
        <v>193</v>
      </c>
      <c r="AE42" s="52" t="s">
        <v>193</v>
      </c>
      <c r="AF42" s="52" t="s">
        <v>193</v>
      </c>
      <c r="AG42" s="52" t="s">
        <v>193</v>
      </c>
      <c r="AH42" s="52" t="s">
        <v>193</v>
      </c>
      <c r="AI42" s="52" t="s">
        <v>193</v>
      </c>
      <c r="AJ42" s="52" t="s">
        <v>193</v>
      </c>
      <c r="AK42" s="52" t="s">
        <v>193</v>
      </c>
      <c r="AL42" s="52" t="s">
        <v>193</v>
      </c>
      <c r="AM42" s="52" t="s">
        <v>193</v>
      </c>
      <c r="AN42" s="52" t="s">
        <v>193</v>
      </c>
      <c r="AO42" s="52" t="s">
        <v>193</v>
      </c>
      <c r="AP42" s="52" t="s">
        <v>193</v>
      </c>
      <c r="AQ42" s="52" t="s">
        <v>193</v>
      </c>
      <c r="AR42" s="52" t="s">
        <v>193</v>
      </c>
      <c r="AS42" s="52" t="s">
        <v>193</v>
      </c>
      <c r="AT42" s="52" t="s">
        <v>193</v>
      </c>
      <c r="AU42" s="52" t="s">
        <v>193</v>
      </c>
      <c r="AV42" s="52" t="s">
        <v>193</v>
      </c>
      <c r="AW42" s="52" t="s">
        <v>193</v>
      </c>
      <c r="AX42" s="52" t="s">
        <v>193</v>
      </c>
      <c r="AY42" s="52"/>
      <c r="AZ42" s="52" t="s">
        <v>193</v>
      </c>
      <c r="BA42" s="52" t="s">
        <v>193</v>
      </c>
      <c r="BB42" s="52" t="s">
        <v>193</v>
      </c>
      <c r="BC42" s="52" t="s">
        <v>193</v>
      </c>
      <c r="BD42" s="52" t="s">
        <v>193</v>
      </c>
      <c r="BE42" s="52" t="s">
        <v>193</v>
      </c>
      <c r="BF42" s="52" t="s">
        <v>193</v>
      </c>
      <c r="BG42" s="52" t="s">
        <v>193</v>
      </c>
      <c r="BH42" s="52" t="s">
        <v>193</v>
      </c>
      <c r="BI42" s="52" t="s">
        <v>193</v>
      </c>
      <c r="BJ42" s="52" t="s">
        <v>193</v>
      </c>
      <c r="BK42" s="52" t="s">
        <v>193</v>
      </c>
      <c r="BL42" s="52" t="s">
        <v>193</v>
      </c>
      <c r="BM42" s="52" t="s">
        <v>193</v>
      </c>
      <c r="BN42" s="52" t="s">
        <v>193</v>
      </c>
      <c r="BO42" s="52" t="s">
        <v>193</v>
      </c>
      <c r="BP42" s="52"/>
      <c r="BQ42" s="52" t="s">
        <v>193</v>
      </c>
      <c r="BR42" s="52" t="s">
        <v>193</v>
      </c>
      <c r="BS42" s="52" t="s">
        <v>193</v>
      </c>
      <c r="BT42" s="52" t="s">
        <v>193</v>
      </c>
      <c r="BU42" s="52" t="s">
        <v>193</v>
      </c>
      <c r="BV42" s="52" t="s">
        <v>193</v>
      </c>
      <c r="BW42" s="52" t="s">
        <v>193</v>
      </c>
      <c r="BX42" s="52" t="s">
        <v>193</v>
      </c>
      <c r="BY42" s="52" t="s">
        <v>193</v>
      </c>
      <c r="BZ42" s="52" t="s">
        <v>193</v>
      </c>
      <c r="CA42" s="52" t="s">
        <v>193</v>
      </c>
      <c r="CB42" s="52" t="s">
        <v>193</v>
      </c>
      <c r="CC42" s="52" t="s">
        <v>193</v>
      </c>
      <c r="CD42" s="52" t="s">
        <v>193</v>
      </c>
      <c r="CE42" s="52" t="s">
        <v>193</v>
      </c>
      <c r="CF42" s="52" t="s">
        <v>193</v>
      </c>
      <c r="CG42" s="52" t="s">
        <v>193</v>
      </c>
      <c r="CH42" s="52"/>
      <c r="CI42" s="35"/>
    </row>
    <row r="43" spans="1:92" ht="131.25">
      <c r="A43" s="21"/>
      <c r="B43" s="33" t="s">
        <v>215</v>
      </c>
      <c r="C43" s="34" t="s">
        <v>213</v>
      </c>
      <c r="D43" s="35" t="s">
        <v>174</v>
      </c>
      <c r="E43" s="52" t="str">
        <f>IF('1'!U41="НД","НД",'1'!U41/1.2)</f>
        <v>НД</v>
      </c>
      <c r="F43" s="52" t="str">
        <f>IF('1'!V41="НД","НД",'1'!V41/1.2)</f>
        <v>НД</v>
      </c>
      <c r="G43" s="52" t="s">
        <v>193</v>
      </c>
      <c r="H43" s="52" t="s">
        <v>193</v>
      </c>
      <c r="I43" s="52" t="s">
        <v>193</v>
      </c>
      <c r="J43" s="52" t="s">
        <v>193</v>
      </c>
      <c r="K43" s="52" t="s">
        <v>193</v>
      </c>
      <c r="L43" s="52" t="s">
        <v>193</v>
      </c>
      <c r="M43" s="52" t="s">
        <v>193</v>
      </c>
      <c r="N43" s="52" t="s">
        <v>193</v>
      </c>
      <c r="O43" s="52" t="s">
        <v>193</v>
      </c>
      <c r="P43" s="52" t="s">
        <v>193</v>
      </c>
      <c r="Q43" s="52" t="s">
        <v>193</v>
      </c>
      <c r="R43" s="52" t="s">
        <v>193</v>
      </c>
      <c r="S43" s="52" t="s">
        <v>193</v>
      </c>
      <c r="T43" s="52" t="s">
        <v>193</v>
      </c>
      <c r="U43" s="52" t="s">
        <v>193</v>
      </c>
      <c r="V43" s="52" t="s">
        <v>193</v>
      </c>
      <c r="W43" s="52" t="s">
        <v>193</v>
      </c>
      <c r="X43" s="52" t="s">
        <v>193</v>
      </c>
      <c r="Y43" s="52" t="s">
        <v>193</v>
      </c>
      <c r="Z43" s="52" t="s">
        <v>193</v>
      </c>
      <c r="AA43" s="52" t="s">
        <v>193</v>
      </c>
      <c r="AB43" s="52" t="s">
        <v>193</v>
      </c>
      <c r="AC43" s="52" t="s">
        <v>193</v>
      </c>
      <c r="AD43" s="52" t="s">
        <v>193</v>
      </c>
      <c r="AE43" s="52" t="s">
        <v>193</v>
      </c>
      <c r="AF43" s="52" t="s">
        <v>193</v>
      </c>
      <c r="AG43" s="52" t="s">
        <v>193</v>
      </c>
      <c r="AH43" s="52" t="s">
        <v>193</v>
      </c>
      <c r="AI43" s="52" t="s">
        <v>193</v>
      </c>
      <c r="AJ43" s="52" t="s">
        <v>193</v>
      </c>
      <c r="AK43" s="52" t="s">
        <v>193</v>
      </c>
      <c r="AL43" s="52" t="s">
        <v>193</v>
      </c>
      <c r="AM43" s="52" t="s">
        <v>193</v>
      </c>
      <c r="AN43" s="52" t="s">
        <v>193</v>
      </c>
      <c r="AO43" s="52" t="s">
        <v>193</v>
      </c>
      <c r="AP43" s="52" t="s">
        <v>193</v>
      </c>
      <c r="AQ43" s="52" t="s">
        <v>193</v>
      </c>
      <c r="AR43" s="52" t="s">
        <v>193</v>
      </c>
      <c r="AS43" s="52" t="s">
        <v>193</v>
      </c>
      <c r="AT43" s="52" t="s">
        <v>193</v>
      </c>
      <c r="AU43" s="52" t="s">
        <v>193</v>
      </c>
      <c r="AV43" s="52" t="s">
        <v>193</v>
      </c>
      <c r="AW43" s="52" t="s">
        <v>193</v>
      </c>
      <c r="AX43" s="52" t="s">
        <v>193</v>
      </c>
      <c r="AY43" s="52"/>
      <c r="AZ43" s="52" t="s">
        <v>193</v>
      </c>
      <c r="BA43" s="52" t="s">
        <v>193</v>
      </c>
      <c r="BB43" s="52" t="s">
        <v>193</v>
      </c>
      <c r="BC43" s="52" t="s">
        <v>193</v>
      </c>
      <c r="BD43" s="52" t="s">
        <v>193</v>
      </c>
      <c r="BE43" s="52" t="s">
        <v>193</v>
      </c>
      <c r="BF43" s="52" t="s">
        <v>193</v>
      </c>
      <c r="BG43" s="52" t="s">
        <v>193</v>
      </c>
      <c r="BH43" s="52" t="s">
        <v>193</v>
      </c>
      <c r="BI43" s="52" t="s">
        <v>193</v>
      </c>
      <c r="BJ43" s="52" t="s">
        <v>193</v>
      </c>
      <c r="BK43" s="52" t="s">
        <v>193</v>
      </c>
      <c r="BL43" s="52" t="s">
        <v>193</v>
      </c>
      <c r="BM43" s="52" t="s">
        <v>193</v>
      </c>
      <c r="BN43" s="52" t="s">
        <v>193</v>
      </c>
      <c r="BO43" s="52" t="s">
        <v>193</v>
      </c>
      <c r="BP43" s="52"/>
      <c r="BQ43" s="52" t="s">
        <v>193</v>
      </c>
      <c r="BR43" s="52" t="s">
        <v>193</v>
      </c>
      <c r="BS43" s="52" t="s">
        <v>193</v>
      </c>
      <c r="BT43" s="52" t="s">
        <v>193</v>
      </c>
      <c r="BU43" s="52" t="s">
        <v>193</v>
      </c>
      <c r="BV43" s="52" t="s">
        <v>193</v>
      </c>
      <c r="BW43" s="52" t="s">
        <v>193</v>
      </c>
      <c r="BX43" s="52" t="s">
        <v>193</v>
      </c>
      <c r="BY43" s="52" t="s">
        <v>193</v>
      </c>
      <c r="BZ43" s="52" t="s">
        <v>193</v>
      </c>
      <c r="CA43" s="52" t="s">
        <v>193</v>
      </c>
      <c r="CB43" s="52" t="s">
        <v>193</v>
      </c>
      <c r="CC43" s="52" t="s">
        <v>193</v>
      </c>
      <c r="CD43" s="52" t="s">
        <v>193</v>
      </c>
      <c r="CE43" s="52" t="s">
        <v>193</v>
      </c>
      <c r="CF43" s="52" t="s">
        <v>193</v>
      </c>
      <c r="CG43" s="52" t="s">
        <v>193</v>
      </c>
      <c r="CH43" s="52"/>
      <c r="CI43" s="35"/>
    </row>
    <row r="44" spans="1:92" ht="131.25">
      <c r="A44" s="21"/>
      <c r="B44" s="33" t="s">
        <v>215</v>
      </c>
      <c r="C44" s="34" t="s">
        <v>216</v>
      </c>
      <c r="D44" s="35" t="s">
        <v>174</v>
      </c>
      <c r="E44" s="52" t="str">
        <f>IF('1'!U42="НД","НД",'1'!U42/1.2)</f>
        <v>НД</v>
      </c>
      <c r="F44" s="52" t="str">
        <f>IF('1'!V42="НД","НД",'1'!V42/1.2)</f>
        <v>НД</v>
      </c>
      <c r="G44" s="52" t="s">
        <v>193</v>
      </c>
      <c r="H44" s="52" t="s">
        <v>193</v>
      </c>
      <c r="I44" s="52" t="s">
        <v>193</v>
      </c>
      <c r="J44" s="52" t="s">
        <v>193</v>
      </c>
      <c r="K44" s="52" t="s">
        <v>193</v>
      </c>
      <c r="L44" s="52" t="s">
        <v>193</v>
      </c>
      <c r="M44" s="52" t="s">
        <v>193</v>
      </c>
      <c r="N44" s="52" t="s">
        <v>193</v>
      </c>
      <c r="O44" s="52" t="s">
        <v>193</v>
      </c>
      <c r="P44" s="52" t="s">
        <v>193</v>
      </c>
      <c r="Q44" s="52" t="s">
        <v>193</v>
      </c>
      <c r="R44" s="52" t="s">
        <v>193</v>
      </c>
      <c r="S44" s="52" t="s">
        <v>193</v>
      </c>
      <c r="T44" s="52" t="s">
        <v>193</v>
      </c>
      <c r="U44" s="52" t="s">
        <v>193</v>
      </c>
      <c r="V44" s="52" t="s">
        <v>193</v>
      </c>
      <c r="W44" s="52" t="s">
        <v>193</v>
      </c>
      <c r="X44" s="52" t="s">
        <v>193</v>
      </c>
      <c r="Y44" s="52" t="s">
        <v>193</v>
      </c>
      <c r="Z44" s="52" t="s">
        <v>193</v>
      </c>
      <c r="AA44" s="52" t="s">
        <v>193</v>
      </c>
      <c r="AB44" s="52" t="s">
        <v>193</v>
      </c>
      <c r="AC44" s="52" t="s">
        <v>193</v>
      </c>
      <c r="AD44" s="52" t="s">
        <v>193</v>
      </c>
      <c r="AE44" s="52" t="s">
        <v>193</v>
      </c>
      <c r="AF44" s="52" t="s">
        <v>193</v>
      </c>
      <c r="AG44" s="52" t="s">
        <v>193</v>
      </c>
      <c r="AH44" s="52" t="s">
        <v>193</v>
      </c>
      <c r="AI44" s="52" t="s">
        <v>193</v>
      </c>
      <c r="AJ44" s="52" t="s">
        <v>193</v>
      </c>
      <c r="AK44" s="52" t="s">
        <v>193</v>
      </c>
      <c r="AL44" s="52" t="s">
        <v>193</v>
      </c>
      <c r="AM44" s="52" t="s">
        <v>193</v>
      </c>
      <c r="AN44" s="52" t="s">
        <v>193</v>
      </c>
      <c r="AO44" s="52" t="s">
        <v>193</v>
      </c>
      <c r="AP44" s="52" t="s">
        <v>193</v>
      </c>
      <c r="AQ44" s="52" t="s">
        <v>193</v>
      </c>
      <c r="AR44" s="52" t="s">
        <v>193</v>
      </c>
      <c r="AS44" s="52" t="s">
        <v>193</v>
      </c>
      <c r="AT44" s="52" t="s">
        <v>193</v>
      </c>
      <c r="AU44" s="52" t="s">
        <v>193</v>
      </c>
      <c r="AV44" s="52" t="s">
        <v>193</v>
      </c>
      <c r="AW44" s="52" t="s">
        <v>193</v>
      </c>
      <c r="AX44" s="52" t="s">
        <v>193</v>
      </c>
      <c r="AY44" s="52"/>
      <c r="AZ44" s="52" t="s">
        <v>193</v>
      </c>
      <c r="BA44" s="52" t="s">
        <v>193</v>
      </c>
      <c r="BB44" s="52" t="s">
        <v>193</v>
      </c>
      <c r="BC44" s="52" t="s">
        <v>193</v>
      </c>
      <c r="BD44" s="52" t="s">
        <v>193</v>
      </c>
      <c r="BE44" s="52" t="s">
        <v>193</v>
      </c>
      <c r="BF44" s="52" t="s">
        <v>193</v>
      </c>
      <c r="BG44" s="52" t="s">
        <v>193</v>
      </c>
      <c r="BH44" s="52" t="s">
        <v>193</v>
      </c>
      <c r="BI44" s="52" t="s">
        <v>193</v>
      </c>
      <c r="BJ44" s="52" t="s">
        <v>193</v>
      </c>
      <c r="BK44" s="52" t="s">
        <v>193</v>
      </c>
      <c r="BL44" s="52" t="s">
        <v>193</v>
      </c>
      <c r="BM44" s="52" t="s">
        <v>193</v>
      </c>
      <c r="BN44" s="52" t="s">
        <v>193</v>
      </c>
      <c r="BO44" s="52" t="s">
        <v>193</v>
      </c>
      <c r="BP44" s="52"/>
      <c r="BQ44" s="52" t="s">
        <v>193</v>
      </c>
      <c r="BR44" s="52" t="s">
        <v>193</v>
      </c>
      <c r="BS44" s="52" t="s">
        <v>193</v>
      </c>
      <c r="BT44" s="52" t="s">
        <v>193</v>
      </c>
      <c r="BU44" s="52" t="s">
        <v>193</v>
      </c>
      <c r="BV44" s="52" t="s">
        <v>193</v>
      </c>
      <c r="BW44" s="52" t="s">
        <v>193</v>
      </c>
      <c r="BX44" s="52" t="s">
        <v>193</v>
      </c>
      <c r="BY44" s="52" t="s">
        <v>193</v>
      </c>
      <c r="BZ44" s="52" t="s">
        <v>193</v>
      </c>
      <c r="CA44" s="52" t="s">
        <v>193</v>
      </c>
      <c r="CB44" s="52" t="s">
        <v>193</v>
      </c>
      <c r="CC44" s="52" t="s">
        <v>193</v>
      </c>
      <c r="CD44" s="52" t="s">
        <v>193</v>
      </c>
      <c r="CE44" s="52" t="s">
        <v>193</v>
      </c>
      <c r="CF44" s="52" t="s">
        <v>193</v>
      </c>
      <c r="CG44" s="52" t="s">
        <v>193</v>
      </c>
      <c r="CH44" s="52"/>
      <c r="CI44" s="35"/>
    </row>
    <row r="45" spans="1:92" ht="112.5">
      <c r="A45" s="21"/>
      <c r="B45" s="39" t="s">
        <v>217</v>
      </c>
      <c r="C45" s="40" t="s">
        <v>218</v>
      </c>
      <c r="D45" s="41" t="s">
        <v>174</v>
      </c>
      <c r="E45" s="96">
        <f t="shared" ref="E45:AJ45" si="17">SUM(E46,E49)</f>
        <v>335.48283800000002</v>
      </c>
      <c r="F45" s="96">
        <f t="shared" si="17"/>
        <v>0</v>
      </c>
      <c r="G45" s="96">
        <f t="shared" si="17"/>
        <v>0</v>
      </c>
      <c r="H45" s="96">
        <f t="shared" si="17"/>
        <v>0</v>
      </c>
      <c r="I45" s="96">
        <f t="shared" si="17"/>
        <v>0</v>
      </c>
      <c r="J45" s="96">
        <f t="shared" si="17"/>
        <v>0</v>
      </c>
      <c r="K45" s="96">
        <f t="shared" si="17"/>
        <v>0</v>
      </c>
      <c r="L45" s="96">
        <f t="shared" si="17"/>
        <v>0</v>
      </c>
      <c r="M45" s="96">
        <f t="shared" si="17"/>
        <v>0</v>
      </c>
      <c r="N45" s="96">
        <f t="shared" si="17"/>
        <v>0</v>
      </c>
      <c r="O45" s="96">
        <f t="shared" si="17"/>
        <v>0</v>
      </c>
      <c r="P45" s="96">
        <f t="shared" si="17"/>
        <v>0</v>
      </c>
      <c r="Q45" s="96">
        <f t="shared" si="17"/>
        <v>0</v>
      </c>
      <c r="R45" s="96">
        <f t="shared" si="17"/>
        <v>0</v>
      </c>
      <c r="S45" s="96">
        <f t="shared" si="17"/>
        <v>0</v>
      </c>
      <c r="T45" s="96">
        <f t="shared" si="17"/>
        <v>0</v>
      </c>
      <c r="U45" s="96">
        <f t="shared" si="17"/>
        <v>0</v>
      </c>
      <c r="V45" s="96">
        <f t="shared" si="17"/>
        <v>0</v>
      </c>
      <c r="W45" s="96">
        <f t="shared" si="17"/>
        <v>0</v>
      </c>
      <c r="X45" s="96">
        <f t="shared" si="17"/>
        <v>0</v>
      </c>
      <c r="Y45" s="96">
        <f t="shared" si="17"/>
        <v>0</v>
      </c>
      <c r="Z45" s="96">
        <f t="shared" si="17"/>
        <v>0</v>
      </c>
      <c r="AA45" s="96">
        <f t="shared" si="17"/>
        <v>0</v>
      </c>
      <c r="AB45" s="96">
        <f t="shared" si="17"/>
        <v>0</v>
      </c>
      <c r="AC45" s="96">
        <f t="shared" si="17"/>
        <v>0</v>
      </c>
      <c r="AD45" s="96">
        <f t="shared" si="17"/>
        <v>0</v>
      </c>
      <c r="AE45" s="96">
        <f t="shared" si="17"/>
        <v>0</v>
      </c>
      <c r="AF45" s="96">
        <f t="shared" si="17"/>
        <v>0</v>
      </c>
      <c r="AG45" s="96">
        <f t="shared" si="17"/>
        <v>0</v>
      </c>
      <c r="AH45" s="96">
        <f t="shared" si="17"/>
        <v>0</v>
      </c>
      <c r="AI45" s="96">
        <f t="shared" si="17"/>
        <v>0</v>
      </c>
      <c r="AJ45" s="96">
        <f t="shared" si="17"/>
        <v>12.262254666666667</v>
      </c>
      <c r="AK45" s="96">
        <f t="shared" ref="AK45:BP45" si="18">SUM(AK46,AK49)</f>
        <v>0</v>
      </c>
      <c r="AL45" s="96">
        <f t="shared" si="18"/>
        <v>0</v>
      </c>
      <c r="AM45" s="96">
        <f t="shared" si="18"/>
        <v>6.78</v>
      </c>
      <c r="AN45" s="96">
        <f t="shared" si="18"/>
        <v>0</v>
      </c>
      <c r="AO45" s="96">
        <f t="shared" si="18"/>
        <v>0</v>
      </c>
      <c r="AP45" s="96">
        <f t="shared" si="18"/>
        <v>0</v>
      </c>
      <c r="AQ45" s="96">
        <f t="shared" si="18"/>
        <v>5</v>
      </c>
      <c r="AR45" s="96">
        <f t="shared" si="18"/>
        <v>0</v>
      </c>
      <c r="AS45" s="96">
        <f t="shared" si="18"/>
        <v>0</v>
      </c>
      <c r="AT45" s="96">
        <f t="shared" si="18"/>
        <v>0</v>
      </c>
      <c r="AU45" s="96">
        <f t="shared" si="18"/>
        <v>0</v>
      </c>
      <c r="AV45" s="96">
        <f t="shared" si="18"/>
        <v>0</v>
      </c>
      <c r="AW45" s="96">
        <f t="shared" si="18"/>
        <v>0</v>
      </c>
      <c r="AX45" s="96">
        <f t="shared" si="18"/>
        <v>0</v>
      </c>
      <c r="AY45" s="96">
        <f t="shared" si="18"/>
        <v>0</v>
      </c>
      <c r="AZ45" s="96">
        <f t="shared" si="18"/>
        <v>0</v>
      </c>
      <c r="BA45" s="96">
        <f t="shared" si="18"/>
        <v>323.22058333333337</v>
      </c>
      <c r="BB45" s="96">
        <f t="shared" si="18"/>
        <v>82</v>
      </c>
      <c r="BC45" s="96">
        <f t="shared" si="18"/>
        <v>0</v>
      </c>
      <c r="BD45" s="96">
        <f t="shared" si="18"/>
        <v>0</v>
      </c>
      <c r="BE45" s="96">
        <f t="shared" si="18"/>
        <v>0</v>
      </c>
      <c r="BF45" s="96">
        <f t="shared" si="18"/>
        <v>0</v>
      </c>
      <c r="BG45" s="96">
        <f t="shared" si="18"/>
        <v>0</v>
      </c>
      <c r="BH45" s="96">
        <f t="shared" si="18"/>
        <v>30</v>
      </c>
      <c r="BI45" s="96">
        <f t="shared" si="18"/>
        <v>0</v>
      </c>
      <c r="BJ45" s="96">
        <f t="shared" si="18"/>
        <v>0</v>
      </c>
      <c r="BK45" s="96">
        <f t="shared" si="18"/>
        <v>0</v>
      </c>
      <c r="BL45" s="96">
        <f t="shared" si="18"/>
        <v>0</v>
      </c>
      <c r="BM45" s="96">
        <f t="shared" si="18"/>
        <v>0</v>
      </c>
      <c r="BN45" s="96">
        <f t="shared" si="18"/>
        <v>0</v>
      </c>
      <c r="BO45" s="96">
        <f t="shared" si="18"/>
        <v>0</v>
      </c>
      <c r="BP45" s="96">
        <f t="shared" si="18"/>
        <v>0</v>
      </c>
      <c r="BQ45" s="96">
        <f t="shared" ref="BQ45:CG45" si="19">SUM(BQ46,BQ49)</f>
        <v>0</v>
      </c>
      <c r="BR45" s="96">
        <f t="shared" si="19"/>
        <v>335.48283800000002</v>
      </c>
      <c r="BS45" s="96">
        <f t="shared" si="19"/>
        <v>82</v>
      </c>
      <c r="BT45" s="96">
        <f t="shared" si="19"/>
        <v>0</v>
      </c>
      <c r="BU45" s="96">
        <f t="shared" si="19"/>
        <v>6.78</v>
      </c>
      <c r="BV45" s="96">
        <f t="shared" si="19"/>
        <v>0</v>
      </c>
      <c r="BW45" s="96">
        <f t="shared" si="19"/>
        <v>0</v>
      </c>
      <c r="BX45" s="96">
        <f t="shared" si="19"/>
        <v>0</v>
      </c>
      <c r="BY45" s="96">
        <f t="shared" si="19"/>
        <v>35</v>
      </c>
      <c r="BZ45" s="96">
        <f t="shared" si="19"/>
        <v>0</v>
      </c>
      <c r="CA45" s="96">
        <f t="shared" si="19"/>
        <v>0</v>
      </c>
      <c r="CB45" s="96">
        <f t="shared" si="19"/>
        <v>0</v>
      </c>
      <c r="CC45" s="96">
        <f t="shared" si="19"/>
        <v>0</v>
      </c>
      <c r="CD45" s="96">
        <f t="shared" si="19"/>
        <v>0</v>
      </c>
      <c r="CE45" s="96">
        <f t="shared" si="19"/>
        <v>0</v>
      </c>
      <c r="CF45" s="96">
        <f t="shared" si="19"/>
        <v>0</v>
      </c>
      <c r="CG45" s="96">
        <f t="shared" si="19"/>
        <v>0</v>
      </c>
      <c r="CH45" s="96"/>
      <c r="CI45" s="41"/>
    </row>
    <row r="46" spans="1:92" ht="93.75">
      <c r="A46" s="21"/>
      <c r="B46" s="33" t="s">
        <v>219</v>
      </c>
      <c r="C46" s="34" t="s">
        <v>220</v>
      </c>
      <c r="D46" s="35" t="s">
        <v>174</v>
      </c>
      <c r="E46" s="52">
        <f t="shared" ref="E46:AJ46" si="20">SUM(E47:E48)</f>
        <v>12.262254666666667</v>
      </c>
      <c r="F46" s="52">
        <f t="shared" si="20"/>
        <v>0</v>
      </c>
      <c r="G46" s="52">
        <f t="shared" si="20"/>
        <v>0</v>
      </c>
      <c r="H46" s="52">
        <f t="shared" si="20"/>
        <v>0</v>
      </c>
      <c r="I46" s="52">
        <f t="shared" si="20"/>
        <v>0</v>
      </c>
      <c r="J46" s="52">
        <f t="shared" si="20"/>
        <v>0</v>
      </c>
      <c r="K46" s="52">
        <f t="shared" si="20"/>
        <v>0</v>
      </c>
      <c r="L46" s="52">
        <f t="shared" si="20"/>
        <v>0</v>
      </c>
      <c r="M46" s="52">
        <f t="shared" si="20"/>
        <v>0</v>
      </c>
      <c r="N46" s="52">
        <f t="shared" si="20"/>
        <v>0</v>
      </c>
      <c r="O46" s="52">
        <f t="shared" si="20"/>
        <v>0</v>
      </c>
      <c r="P46" s="52">
        <f t="shared" si="20"/>
        <v>0</v>
      </c>
      <c r="Q46" s="52">
        <f t="shared" si="20"/>
        <v>0</v>
      </c>
      <c r="R46" s="52">
        <f t="shared" si="20"/>
        <v>0</v>
      </c>
      <c r="S46" s="52">
        <f t="shared" si="20"/>
        <v>0</v>
      </c>
      <c r="T46" s="52">
        <f t="shared" si="20"/>
        <v>0</v>
      </c>
      <c r="U46" s="52">
        <f t="shared" si="20"/>
        <v>0</v>
      </c>
      <c r="V46" s="52">
        <f t="shared" si="20"/>
        <v>0</v>
      </c>
      <c r="W46" s="52">
        <f t="shared" si="20"/>
        <v>0</v>
      </c>
      <c r="X46" s="52">
        <f t="shared" si="20"/>
        <v>0</v>
      </c>
      <c r="Y46" s="52">
        <f t="shared" si="20"/>
        <v>0</v>
      </c>
      <c r="Z46" s="52">
        <f t="shared" si="20"/>
        <v>0</v>
      </c>
      <c r="AA46" s="52">
        <f t="shared" si="20"/>
        <v>0</v>
      </c>
      <c r="AB46" s="52">
        <f t="shared" si="20"/>
        <v>0</v>
      </c>
      <c r="AC46" s="52">
        <f t="shared" si="20"/>
        <v>0</v>
      </c>
      <c r="AD46" s="52">
        <f t="shared" si="20"/>
        <v>0</v>
      </c>
      <c r="AE46" s="52">
        <f t="shared" si="20"/>
        <v>0</v>
      </c>
      <c r="AF46" s="52">
        <f t="shared" si="20"/>
        <v>0</v>
      </c>
      <c r="AG46" s="52">
        <f t="shared" si="20"/>
        <v>0</v>
      </c>
      <c r="AH46" s="52">
        <f t="shared" si="20"/>
        <v>0</v>
      </c>
      <c r="AI46" s="52">
        <f t="shared" si="20"/>
        <v>0</v>
      </c>
      <c r="AJ46" s="52">
        <f t="shared" si="20"/>
        <v>12.262254666666667</v>
      </c>
      <c r="AK46" s="52">
        <f t="shared" ref="AK46:BP46" si="21">SUM(AK47:AK48)</f>
        <v>0</v>
      </c>
      <c r="AL46" s="52">
        <f t="shared" si="21"/>
        <v>0</v>
      </c>
      <c r="AM46" s="52">
        <f t="shared" si="21"/>
        <v>6.78</v>
      </c>
      <c r="AN46" s="52">
        <f t="shared" si="21"/>
        <v>0</v>
      </c>
      <c r="AO46" s="52">
        <f t="shared" si="21"/>
        <v>0</v>
      </c>
      <c r="AP46" s="52">
        <f t="shared" si="21"/>
        <v>0</v>
      </c>
      <c r="AQ46" s="52">
        <f t="shared" si="21"/>
        <v>5</v>
      </c>
      <c r="AR46" s="52">
        <f t="shared" si="21"/>
        <v>0</v>
      </c>
      <c r="AS46" s="52">
        <f t="shared" si="21"/>
        <v>0</v>
      </c>
      <c r="AT46" s="52">
        <f t="shared" si="21"/>
        <v>0</v>
      </c>
      <c r="AU46" s="52">
        <f t="shared" si="21"/>
        <v>0</v>
      </c>
      <c r="AV46" s="52">
        <f t="shared" si="21"/>
        <v>0</v>
      </c>
      <c r="AW46" s="52">
        <f t="shared" si="21"/>
        <v>0</v>
      </c>
      <c r="AX46" s="52">
        <f t="shared" si="21"/>
        <v>0</v>
      </c>
      <c r="AY46" s="52">
        <f t="shared" si="21"/>
        <v>0</v>
      </c>
      <c r="AZ46" s="52">
        <f t="shared" si="21"/>
        <v>0</v>
      </c>
      <c r="BA46" s="52">
        <f t="shared" si="21"/>
        <v>0</v>
      </c>
      <c r="BB46" s="52">
        <f t="shared" si="21"/>
        <v>0</v>
      </c>
      <c r="BC46" s="52">
        <f t="shared" si="21"/>
        <v>0</v>
      </c>
      <c r="BD46" s="52">
        <f t="shared" si="21"/>
        <v>0</v>
      </c>
      <c r="BE46" s="52">
        <f t="shared" si="21"/>
        <v>0</v>
      </c>
      <c r="BF46" s="52">
        <f t="shared" si="21"/>
        <v>0</v>
      </c>
      <c r="BG46" s="52">
        <f t="shared" si="21"/>
        <v>0</v>
      </c>
      <c r="BH46" s="52">
        <f t="shared" si="21"/>
        <v>0</v>
      </c>
      <c r="BI46" s="52">
        <f t="shared" si="21"/>
        <v>0</v>
      </c>
      <c r="BJ46" s="52">
        <f t="shared" si="21"/>
        <v>0</v>
      </c>
      <c r="BK46" s="52">
        <f t="shared" si="21"/>
        <v>0</v>
      </c>
      <c r="BL46" s="52">
        <f t="shared" si="21"/>
        <v>0</v>
      </c>
      <c r="BM46" s="52">
        <f t="shared" si="21"/>
        <v>0</v>
      </c>
      <c r="BN46" s="52">
        <f t="shared" si="21"/>
        <v>0</v>
      </c>
      <c r="BO46" s="52">
        <f t="shared" si="21"/>
        <v>0</v>
      </c>
      <c r="BP46" s="52">
        <f t="shared" si="21"/>
        <v>0</v>
      </c>
      <c r="BQ46" s="52">
        <f t="shared" ref="BQ46:CG46" si="22">SUM(BQ47:BQ48)</f>
        <v>0</v>
      </c>
      <c r="BR46" s="52">
        <f t="shared" si="22"/>
        <v>12.262254666666667</v>
      </c>
      <c r="BS46" s="52">
        <f t="shared" si="22"/>
        <v>0</v>
      </c>
      <c r="BT46" s="52">
        <f t="shared" si="22"/>
        <v>0</v>
      </c>
      <c r="BU46" s="52">
        <f t="shared" si="22"/>
        <v>6.78</v>
      </c>
      <c r="BV46" s="52">
        <f t="shared" si="22"/>
        <v>0</v>
      </c>
      <c r="BW46" s="52">
        <f t="shared" si="22"/>
        <v>0</v>
      </c>
      <c r="BX46" s="52">
        <f t="shared" si="22"/>
        <v>0</v>
      </c>
      <c r="BY46" s="52">
        <f t="shared" si="22"/>
        <v>5</v>
      </c>
      <c r="BZ46" s="52">
        <f t="shared" si="22"/>
        <v>0</v>
      </c>
      <c r="CA46" s="52">
        <f t="shared" si="22"/>
        <v>0</v>
      </c>
      <c r="CB46" s="52">
        <f t="shared" si="22"/>
        <v>0</v>
      </c>
      <c r="CC46" s="52">
        <f t="shared" si="22"/>
        <v>0</v>
      </c>
      <c r="CD46" s="52">
        <f t="shared" si="22"/>
        <v>0</v>
      </c>
      <c r="CE46" s="52">
        <f t="shared" si="22"/>
        <v>0</v>
      </c>
      <c r="CF46" s="52">
        <f t="shared" si="22"/>
        <v>0</v>
      </c>
      <c r="CG46" s="52">
        <f t="shared" si="22"/>
        <v>0</v>
      </c>
      <c r="CH46" s="52"/>
      <c r="CI46" s="35"/>
    </row>
    <row r="47" spans="1:92" ht="56.25">
      <c r="A47" s="25" t="s">
        <v>175</v>
      </c>
      <c r="B47" s="33" t="s">
        <v>219</v>
      </c>
      <c r="C47" s="34" t="s">
        <v>221</v>
      </c>
      <c r="D47" s="43" t="s">
        <v>222</v>
      </c>
      <c r="E47" s="52">
        <f>IF('1'!U45="НД","НД",'1'!BP45/1.2)</f>
        <v>8.1251999999999995</v>
      </c>
      <c r="F47" s="52" t="str">
        <f>IF('1'!V45="НД","НД",'1'!V45/1.2)</f>
        <v>НД</v>
      </c>
      <c r="G47" s="52">
        <v>0</v>
      </c>
      <c r="H47" s="52">
        <v>0</v>
      </c>
      <c r="I47" s="52">
        <v>0</v>
      </c>
      <c r="J47" s="52">
        <v>0</v>
      </c>
      <c r="K47" s="52">
        <v>0</v>
      </c>
      <c r="L47" s="52">
        <v>0</v>
      </c>
      <c r="M47" s="52">
        <v>0</v>
      </c>
      <c r="N47" s="52">
        <v>0</v>
      </c>
      <c r="O47" s="52">
        <v>0</v>
      </c>
      <c r="P47" s="52">
        <v>0</v>
      </c>
      <c r="Q47" s="52">
        <v>0</v>
      </c>
      <c r="R47" s="52">
        <v>0</v>
      </c>
      <c r="S47" s="52">
        <v>0</v>
      </c>
      <c r="T47" s="52">
        <v>0</v>
      </c>
      <c r="U47" s="52">
        <v>0</v>
      </c>
      <c r="V47" s="52">
        <v>0</v>
      </c>
      <c r="W47" s="52">
        <v>0</v>
      </c>
      <c r="X47" s="52">
        <v>0</v>
      </c>
      <c r="Y47" s="52">
        <v>0</v>
      </c>
      <c r="Z47" s="52">
        <v>0</v>
      </c>
      <c r="AA47" s="52">
        <v>0</v>
      </c>
      <c r="AB47" s="52"/>
      <c r="AC47" s="52"/>
      <c r="AD47" s="52"/>
      <c r="AE47" s="52"/>
      <c r="AF47" s="52"/>
      <c r="AG47" s="52"/>
      <c r="AH47" s="52"/>
      <c r="AI47" s="52">
        <v>0</v>
      </c>
      <c r="AJ47" s="52">
        <f>IF('1'!G45=2021,E47,0)</f>
        <v>8.1251999999999995</v>
      </c>
      <c r="AK47" s="52">
        <v>0</v>
      </c>
      <c r="AL47" s="52">
        <v>0</v>
      </c>
      <c r="AM47" s="52">
        <v>6.78</v>
      </c>
      <c r="AN47" s="52">
        <v>0</v>
      </c>
      <c r="AO47" s="52">
        <v>0</v>
      </c>
      <c r="AP47" s="52">
        <v>0</v>
      </c>
      <c r="AQ47" s="52">
        <v>0</v>
      </c>
      <c r="AR47" s="52">
        <v>0</v>
      </c>
      <c r="AS47" s="52"/>
      <c r="AT47" s="52"/>
      <c r="AU47" s="52"/>
      <c r="AV47" s="52"/>
      <c r="AW47" s="52"/>
      <c r="AX47" s="52"/>
      <c r="AY47" s="52"/>
      <c r="AZ47" s="52">
        <v>0</v>
      </c>
      <c r="BA47" s="52">
        <f>IF('1'!G45=2022,E47,0)</f>
        <v>0</v>
      </c>
      <c r="BB47" s="52">
        <v>0</v>
      </c>
      <c r="BC47" s="52">
        <v>0</v>
      </c>
      <c r="BD47" s="52">
        <v>0</v>
      </c>
      <c r="BE47" s="52">
        <v>0</v>
      </c>
      <c r="BF47" s="52">
        <v>0</v>
      </c>
      <c r="BG47" s="52">
        <v>0</v>
      </c>
      <c r="BH47" s="52">
        <v>0</v>
      </c>
      <c r="BI47" s="52"/>
      <c r="BJ47" s="52"/>
      <c r="BK47" s="52"/>
      <c r="BL47" s="52"/>
      <c r="BM47" s="52"/>
      <c r="BN47" s="52"/>
      <c r="BO47" s="52"/>
      <c r="BP47" s="52"/>
      <c r="BQ47" s="52">
        <f t="shared" ref="BQ47:BW48" si="23">U47+AI47+AZ47</f>
        <v>0</v>
      </c>
      <c r="BR47" s="52">
        <f t="shared" si="23"/>
        <v>8.1251999999999995</v>
      </c>
      <c r="BS47" s="52">
        <f t="shared" si="23"/>
        <v>0</v>
      </c>
      <c r="BT47" s="52">
        <f t="shared" si="23"/>
        <v>0</v>
      </c>
      <c r="BU47" s="52">
        <f t="shared" si="23"/>
        <v>6.78</v>
      </c>
      <c r="BV47" s="52">
        <f t="shared" si="23"/>
        <v>0</v>
      </c>
      <c r="BW47" s="52">
        <f t="shared" si="23"/>
        <v>0</v>
      </c>
      <c r="BX47" s="52">
        <f>AP47+BG47</f>
        <v>0</v>
      </c>
      <c r="BY47" s="52">
        <f>BH47+AQ47</f>
        <v>0</v>
      </c>
      <c r="BZ47" s="52">
        <f>AR47</f>
        <v>0</v>
      </c>
      <c r="CA47" s="52">
        <v>0</v>
      </c>
      <c r="CB47" s="52">
        <f t="shared" ref="CB47:CG48" si="24">AC47+BJ47+AS47</f>
        <v>0</v>
      </c>
      <c r="CC47" s="52">
        <f t="shared" si="24"/>
        <v>0</v>
      </c>
      <c r="CD47" s="52">
        <f t="shared" si="24"/>
        <v>0</v>
      </c>
      <c r="CE47" s="52">
        <f t="shared" si="24"/>
        <v>0</v>
      </c>
      <c r="CF47" s="52">
        <f t="shared" si="24"/>
        <v>0</v>
      </c>
      <c r="CG47" s="52">
        <f t="shared" si="24"/>
        <v>0</v>
      </c>
      <c r="CH47" s="52">
        <f>BP47+AY47</f>
        <v>0</v>
      </c>
      <c r="CI47" s="35"/>
      <c r="CN47" s="134">
        <v>2021</v>
      </c>
    </row>
    <row r="48" spans="1:92" ht="37.5">
      <c r="A48" s="25" t="s">
        <v>175</v>
      </c>
      <c r="B48" s="33" t="s">
        <v>219</v>
      </c>
      <c r="C48" s="34" t="s">
        <v>223</v>
      </c>
      <c r="D48" s="43" t="s">
        <v>224</v>
      </c>
      <c r="E48" s="52">
        <f>IF('1'!U46="НД","НД",'1'!BP46/1.2)</f>
        <v>4.1370546666666668</v>
      </c>
      <c r="F48" s="52" t="str">
        <f>IF('1'!V46="НД","НД",'1'!V46/1.2)</f>
        <v>НД</v>
      </c>
      <c r="G48" s="52">
        <v>0</v>
      </c>
      <c r="H48" s="52">
        <v>0</v>
      </c>
      <c r="I48" s="52">
        <v>0</v>
      </c>
      <c r="J48" s="52">
        <v>0</v>
      </c>
      <c r="K48" s="52">
        <v>0</v>
      </c>
      <c r="L48" s="52">
        <v>0</v>
      </c>
      <c r="M48" s="52">
        <v>0</v>
      </c>
      <c r="N48" s="52">
        <v>0</v>
      </c>
      <c r="O48" s="52">
        <v>0</v>
      </c>
      <c r="P48" s="52">
        <v>0</v>
      </c>
      <c r="Q48" s="52">
        <v>0</v>
      </c>
      <c r="R48" s="52">
        <v>0</v>
      </c>
      <c r="S48" s="52">
        <v>0</v>
      </c>
      <c r="T48" s="52">
        <v>0</v>
      </c>
      <c r="U48" s="52">
        <v>0</v>
      </c>
      <c r="V48" s="52">
        <v>0</v>
      </c>
      <c r="W48" s="52">
        <v>0</v>
      </c>
      <c r="X48" s="52">
        <v>0</v>
      </c>
      <c r="Y48" s="52">
        <v>0</v>
      </c>
      <c r="Z48" s="52">
        <v>0</v>
      </c>
      <c r="AA48" s="52">
        <v>0</v>
      </c>
      <c r="AB48" s="52"/>
      <c r="AC48" s="52"/>
      <c r="AD48" s="52"/>
      <c r="AE48" s="52"/>
      <c r="AF48" s="52"/>
      <c r="AG48" s="52"/>
      <c r="AH48" s="52"/>
      <c r="AI48" s="52">
        <v>0</v>
      </c>
      <c r="AJ48" s="52">
        <f>IF('1'!G46=2021,E48,0)</f>
        <v>4.1370546666666668</v>
      </c>
      <c r="AK48" s="52">
        <v>0</v>
      </c>
      <c r="AL48" s="52">
        <v>0</v>
      </c>
      <c r="AM48" s="52">
        <v>0</v>
      </c>
      <c r="AN48" s="52">
        <v>0</v>
      </c>
      <c r="AO48" s="52">
        <v>0</v>
      </c>
      <c r="AP48" s="52"/>
      <c r="AQ48" s="52">
        <v>5</v>
      </c>
      <c r="AR48" s="52">
        <v>0</v>
      </c>
      <c r="AS48" s="52"/>
      <c r="AT48" s="52"/>
      <c r="AU48" s="52"/>
      <c r="AV48" s="52"/>
      <c r="AW48" s="52"/>
      <c r="AX48" s="52"/>
      <c r="AY48" s="52"/>
      <c r="AZ48" s="52">
        <v>0</v>
      </c>
      <c r="BA48" s="52">
        <f>IF('1'!G46=2022,E48,0)</f>
        <v>0</v>
      </c>
      <c r="BB48" s="52">
        <v>0</v>
      </c>
      <c r="BC48" s="52">
        <v>0</v>
      </c>
      <c r="BD48" s="52">
        <v>0</v>
      </c>
      <c r="BE48" s="52">
        <v>0</v>
      </c>
      <c r="BF48" s="52">
        <v>0</v>
      </c>
      <c r="BG48" s="52">
        <v>0</v>
      </c>
      <c r="BH48" s="52">
        <v>0</v>
      </c>
      <c r="BI48" s="52"/>
      <c r="BJ48" s="52"/>
      <c r="BK48" s="52"/>
      <c r="BL48" s="52"/>
      <c r="BM48" s="52"/>
      <c r="BN48" s="52"/>
      <c r="BO48" s="52"/>
      <c r="BP48" s="52"/>
      <c r="BQ48" s="52">
        <f t="shared" si="23"/>
        <v>0</v>
      </c>
      <c r="BR48" s="52">
        <f t="shared" si="23"/>
        <v>4.1370546666666668</v>
      </c>
      <c r="BS48" s="52">
        <f t="shared" si="23"/>
        <v>0</v>
      </c>
      <c r="BT48" s="52">
        <f t="shared" si="23"/>
        <v>0</v>
      </c>
      <c r="BU48" s="52">
        <f t="shared" si="23"/>
        <v>0</v>
      </c>
      <c r="BV48" s="52">
        <f t="shared" si="23"/>
        <v>0</v>
      </c>
      <c r="BW48" s="52">
        <f t="shared" si="23"/>
        <v>0</v>
      </c>
      <c r="BX48" s="52">
        <f>AP48+BG48</f>
        <v>0</v>
      </c>
      <c r="BY48" s="52">
        <f>BH48+AQ48</f>
        <v>5</v>
      </c>
      <c r="BZ48" s="52">
        <f>AR48</f>
        <v>0</v>
      </c>
      <c r="CA48" s="52">
        <v>0</v>
      </c>
      <c r="CB48" s="52">
        <f t="shared" si="24"/>
        <v>0</v>
      </c>
      <c r="CC48" s="52">
        <f t="shared" si="24"/>
        <v>0</v>
      </c>
      <c r="CD48" s="52">
        <f t="shared" si="24"/>
        <v>0</v>
      </c>
      <c r="CE48" s="52">
        <f t="shared" si="24"/>
        <v>0</v>
      </c>
      <c r="CF48" s="52">
        <f t="shared" si="24"/>
        <v>0</v>
      </c>
      <c r="CG48" s="52">
        <f t="shared" si="24"/>
        <v>0</v>
      </c>
      <c r="CH48" s="52">
        <f>BP48+AY48</f>
        <v>0</v>
      </c>
      <c r="CI48" s="35"/>
      <c r="CN48" s="134">
        <v>2021</v>
      </c>
    </row>
    <row r="49" spans="1:92" ht="112.5">
      <c r="A49" s="21"/>
      <c r="B49" s="33" t="s">
        <v>225</v>
      </c>
      <c r="C49" s="147" t="s">
        <v>226</v>
      </c>
      <c r="D49" s="35" t="s">
        <v>174</v>
      </c>
      <c r="E49" s="52">
        <f t="shared" ref="E49:AJ49" si="25">SUM(E50:E53)</f>
        <v>323.22058333333337</v>
      </c>
      <c r="F49" s="52">
        <f t="shared" si="25"/>
        <v>0</v>
      </c>
      <c r="G49" s="52">
        <f t="shared" si="25"/>
        <v>0</v>
      </c>
      <c r="H49" s="52">
        <f t="shared" si="25"/>
        <v>0</v>
      </c>
      <c r="I49" s="52">
        <f t="shared" si="25"/>
        <v>0</v>
      </c>
      <c r="J49" s="52">
        <f t="shared" si="25"/>
        <v>0</v>
      </c>
      <c r="K49" s="52">
        <f t="shared" si="25"/>
        <v>0</v>
      </c>
      <c r="L49" s="52">
        <f t="shared" si="25"/>
        <v>0</v>
      </c>
      <c r="M49" s="52">
        <f t="shared" si="25"/>
        <v>0</v>
      </c>
      <c r="N49" s="52">
        <f t="shared" si="25"/>
        <v>0</v>
      </c>
      <c r="O49" s="52">
        <f t="shared" si="25"/>
        <v>0</v>
      </c>
      <c r="P49" s="52">
        <f t="shared" si="25"/>
        <v>0</v>
      </c>
      <c r="Q49" s="52">
        <f t="shared" si="25"/>
        <v>0</v>
      </c>
      <c r="R49" s="52">
        <f t="shared" si="25"/>
        <v>0</v>
      </c>
      <c r="S49" s="52">
        <f t="shared" si="25"/>
        <v>0</v>
      </c>
      <c r="T49" s="52">
        <f t="shared" si="25"/>
        <v>0</v>
      </c>
      <c r="U49" s="52">
        <f t="shared" si="25"/>
        <v>0</v>
      </c>
      <c r="V49" s="52">
        <f t="shared" si="25"/>
        <v>0</v>
      </c>
      <c r="W49" s="52">
        <f t="shared" si="25"/>
        <v>0</v>
      </c>
      <c r="X49" s="52">
        <f t="shared" si="25"/>
        <v>0</v>
      </c>
      <c r="Y49" s="52">
        <f t="shared" si="25"/>
        <v>0</v>
      </c>
      <c r="Z49" s="52">
        <f t="shared" si="25"/>
        <v>0</v>
      </c>
      <c r="AA49" s="52">
        <f t="shared" si="25"/>
        <v>0</v>
      </c>
      <c r="AB49" s="52">
        <f t="shared" si="25"/>
        <v>0</v>
      </c>
      <c r="AC49" s="52">
        <f t="shared" si="25"/>
        <v>0</v>
      </c>
      <c r="AD49" s="52">
        <f t="shared" si="25"/>
        <v>0</v>
      </c>
      <c r="AE49" s="52">
        <f t="shared" si="25"/>
        <v>0</v>
      </c>
      <c r="AF49" s="52">
        <f t="shared" si="25"/>
        <v>0</v>
      </c>
      <c r="AG49" s="52">
        <f t="shared" si="25"/>
        <v>0</v>
      </c>
      <c r="AH49" s="52">
        <f t="shared" si="25"/>
        <v>0</v>
      </c>
      <c r="AI49" s="52">
        <f t="shared" si="25"/>
        <v>0</v>
      </c>
      <c r="AJ49" s="52">
        <f t="shared" si="25"/>
        <v>0</v>
      </c>
      <c r="AK49" s="52">
        <f t="shared" ref="AK49:BP49" si="26">SUM(AK50:AK53)</f>
        <v>0</v>
      </c>
      <c r="AL49" s="52">
        <f t="shared" si="26"/>
        <v>0</v>
      </c>
      <c r="AM49" s="52">
        <f t="shared" si="26"/>
        <v>0</v>
      </c>
      <c r="AN49" s="52">
        <f t="shared" si="26"/>
        <v>0</v>
      </c>
      <c r="AO49" s="52">
        <f t="shared" si="26"/>
        <v>0</v>
      </c>
      <c r="AP49" s="52">
        <f t="shared" si="26"/>
        <v>0</v>
      </c>
      <c r="AQ49" s="52">
        <f t="shared" si="26"/>
        <v>0</v>
      </c>
      <c r="AR49" s="52">
        <f t="shared" si="26"/>
        <v>0</v>
      </c>
      <c r="AS49" s="52">
        <f t="shared" si="26"/>
        <v>0</v>
      </c>
      <c r="AT49" s="52">
        <f t="shared" si="26"/>
        <v>0</v>
      </c>
      <c r="AU49" s="52">
        <f t="shared" si="26"/>
        <v>0</v>
      </c>
      <c r="AV49" s="52">
        <f t="shared" si="26"/>
        <v>0</v>
      </c>
      <c r="AW49" s="52">
        <f t="shared" si="26"/>
        <v>0</v>
      </c>
      <c r="AX49" s="52">
        <f t="shared" si="26"/>
        <v>0</v>
      </c>
      <c r="AY49" s="52">
        <f t="shared" si="26"/>
        <v>0</v>
      </c>
      <c r="AZ49" s="52">
        <f t="shared" si="26"/>
        <v>0</v>
      </c>
      <c r="BA49" s="52">
        <f t="shared" si="26"/>
        <v>323.22058333333337</v>
      </c>
      <c r="BB49" s="52">
        <f t="shared" si="26"/>
        <v>82</v>
      </c>
      <c r="BC49" s="52">
        <f t="shared" si="26"/>
        <v>0</v>
      </c>
      <c r="BD49" s="52">
        <f t="shared" si="26"/>
        <v>0</v>
      </c>
      <c r="BE49" s="52">
        <f t="shared" si="26"/>
        <v>0</v>
      </c>
      <c r="BF49" s="52">
        <f t="shared" si="26"/>
        <v>0</v>
      </c>
      <c r="BG49" s="52">
        <f t="shared" si="26"/>
        <v>0</v>
      </c>
      <c r="BH49" s="52">
        <f t="shared" si="26"/>
        <v>30</v>
      </c>
      <c r="BI49" s="52">
        <f t="shared" si="26"/>
        <v>0</v>
      </c>
      <c r="BJ49" s="52">
        <f t="shared" si="26"/>
        <v>0</v>
      </c>
      <c r="BK49" s="52">
        <f t="shared" si="26"/>
        <v>0</v>
      </c>
      <c r="BL49" s="52">
        <f t="shared" si="26"/>
        <v>0</v>
      </c>
      <c r="BM49" s="52">
        <f t="shared" si="26"/>
        <v>0</v>
      </c>
      <c r="BN49" s="52">
        <f t="shared" si="26"/>
        <v>0</v>
      </c>
      <c r="BO49" s="52">
        <f t="shared" si="26"/>
        <v>0</v>
      </c>
      <c r="BP49" s="52">
        <f t="shared" si="26"/>
        <v>0</v>
      </c>
      <c r="BQ49" s="52">
        <f t="shared" ref="BQ49:CH49" si="27">SUM(BQ50:BQ53)</f>
        <v>0</v>
      </c>
      <c r="BR49" s="52">
        <f t="shared" si="27"/>
        <v>323.22058333333337</v>
      </c>
      <c r="BS49" s="52">
        <f t="shared" si="27"/>
        <v>82</v>
      </c>
      <c r="BT49" s="52">
        <f t="shared" si="27"/>
        <v>0</v>
      </c>
      <c r="BU49" s="52">
        <f t="shared" si="27"/>
        <v>0</v>
      </c>
      <c r="BV49" s="52">
        <f t="shared" si="27"/>
        <v>0</v>
      </c>
      <c r="BW49" s="52">
        <f t="shared" si="27"/>
        <v>0</v>
      </c>
      <c r="BX49" s="52">
        <f t="shared" si="27"/>
        <v>0</v>
      </c>
      <c r="BY49" s="52">
        <f t="shared" si="27"/>
        <v>30</v>
      </c>
      <c r="BZ49" s="52">
        <f t="shared" si="27"/>
        <v>0</v>
      </c>
      <c r="CA49" s="52">
        <f t="shared" si="27"/>
        <v>0</v>
      </c>
      <c r="CB49" s="52">
        <f t="shared" si="27"/>
        <v>0</v>
      </c>
      <c r="CC49" s="52">
        <f t="shared" si="27"/>
        <v>0</v>
      </c>
      <c r="CD49" s="52">
        <f t="shared" si="27"/>
        <v>0</v>
      </c>
      <c r="CE49" s="52">
        <f t="shared" si="27"/>
        <v>0</v>
      </c>
      <c r="CF49" s="52">
        <f t="shared" si="27"/>
        <v>0</v>
      </c>
      <c r="CG49" s="52">
        <f t="shared" si="27"/>
        <v>0</v>
      </c>
      <c r="CH49" s="52">
        <f t="shared" si="27"/>
        <v>0</v>
      </c>
      <c r="CI49" s="35"/>
    </row>
    <row r="50" spans="1:92" ht="63">
      <c r="A50" s="25" t="s">
        <v>175</v>
      </c>
      <c r="B50" s="33" t="s">
        <v>225</v>
      </c>
      <c r="C50" s="44" t="s">
        <v>227</v>
      </c>
      <c r="D50" s="43" t="s">
        <v>228</v>
      </c>
      <c r="E50" s="52">
        <f>IF('1'!U48="НД","НД",'1'!BP48/1.2)</f>
        <v>110.50725</v>
      </c>
      <c r="F50" s="52" t="str">
        <f>IF('1'!V48="НД","НД",'1'!V48/1.2)</f>
        <v>НД</v>
      </c>
      <c r="G50" s="52">
        <v>0</v>
      </c>
      <c r="H50" s="52">
        <v>0</v>
      </c>
      <c r="I50" s="52">
        <v>0</v>
      </c>
      <c r="J50" s="52">
        <v>0</v>
      </c>
      <c r="K50" s="52">
        <v>0</v>
      </c>
      <c r="L50" s="52">
        <v>0</v>
      </c>
      <c r="M50" s="52">
        <v>0</v>
      </c>
      <c r="N50" s="52">
        <v>0</v>
      </c>
      <c r="O50" s="52">
        <v>0</v>
      </c>
      <c r="P50" s="52">
        <v>0</v>
      </c>
      <c r="Q50" s="52">
        <v>0</v>
      </c>
      <c r="R50" s="52">
        <v>0</v>
      </c>
      <c r="S50" s="52">
        <v>0</v>
      </c>
      <c r="T50" s="52">
        <v>0</v>
      </c>
      <c r="U50" s="52">
        <v>0</v>
      </c>
      <c r="V50" s="52">
        <v>0</v>
      </c>
      <c r="W50" s="52">
        <v>0</v>
      </c>
      <c r="X50" s="52">
        <v>0</v>
      </c>
      <c r="Y50" s="52">
        <v>0</v>
      </c>
      <c r="Z50" s="52">
        <v>0</v>
      </c>
      <c r="AA50" s="52">
        <v>0</v>
      </c>
      <c r="AB50" s="52"/>
      <c r="AC50" s="52"/>
      <c r="AD50" s="52"/>
      <c r="AE50" s="52"/>
      <c r="AF50" s="52"/>
      <c r="AG50" s="52"/>
      <c r="AH50" s="52"/>
      <c r="AI50" s="52">
        <v>0</v>
      </c>
      <c r="AJ50" s="52">
        <f>IF('1'!G48=2021,E50,0)</f>
        <v>0</v>
      </c>
      <c r="AK50" s="52">
        <v>0</v>
      </c>
      <c r="AL50" s="52">
        <v>0</v>
      </c>
      <c r="AM50" s="52">
        <v>0</v>
      </c>
      <c r="AN50" s="52">
        <v>0</v>
      </c>
      <c r="AO50" s="52">
        <v>0</v>
      </c>
      <c r="AP50" s="52">
        <v>0</v>
      </c>
      <c r="AQ50" s="52">
        <v>0</v>
      </c>
      <c r="AR50" s="52">
        <v>0</v>
      </c>
      <c r="AS50" s="52"/>
      <c r="AT50" s="52"/>
      <c r="AU50" s="52"/>
      <c r="AV50" s="52"/>
      <c r="AW50" s="52"/>
      <c r="AX50" s="52"/>
      <c r="AY50" s="52"/>
      <c r="AZ50" s="52">
        <v>0</v>
      </c>
      <c r="BA50" s="52">
        <f>IF('1'!G48=2022,E50,0)</f>
        <v>110.50725</v>
      </c>
      <c r="BB50" s="52">
        <v>50</v>
      </c>
      <c r="BC50" s="52">
        <v>0</v>
      </c>
      <c r="BD50" s="52">
        <v>0</v>
      </c>
      <c r="BE50" s="52">
        <v>0</v>
      </c>
      <c r="BF50" s="52">
        <v>0</v>
      </c>
      <c r="BG50" s="52">
        <v>0</v>
      </c>
      <c r="BH50" s="52">
        <v>2</v>
      </c>
      <c r="BI50" s="52"/>
      <c r="BJ50" s="52"/>
      <c r="BK50" s="52"/>
      <c r="BL50" s="52"/>
      <c r="BM50" s="52"/>
      <c r="BN50" s="52"/>
      <c r="BO50" s="52"/>
      <c r="BP50" s="52"/>
      <c r="BQ50" s="52">
        <f t="shared" ref="BQ50:BW52" si="28">U50+AI50+AZ50</f>
        <v>0</v>
      </c>
      <c r="BR50" s="52">
        <f t="shared" si="28"/>
        <v>110.50725</v>
      </c>
      <c r="BS50" s="52">
        <f t="shared" si="28"/>
        <v>50</v>
      </c>
      <c r="BT50" s="52">
        <f t="shared" si="28"/>
        <v>0</v>
      </c>
      <c r="BU50" s="52">
        <f t="shared" si="28"/>
        <v>0</v>
      </c>
      <c r="BV50" s="52">
        <f t="shared" si="28"/>
        <v>0</v>
      </c>
      <c r="BW50" s="52">
        <f t="shared" si="28"/>
        <v>0</v>
      </c>
      <c r="BX50" s="52">
        <f>AP50+BG50</f>
        <v>0</v>
      </c>
      <c r="BY50" s="52">
        <f>BH50+AQ50</f>
        <v>2</v>
      </c>
      <c r="BZ50" s="52">
        <f>AR50</f>
        <v>0</v>
      </c>
      <c r="CA50" s="52">
        <v>0</v>
      </c>
      <c r="CB50" s="52">
        <f t="shared" ref="CB50:CG53" si="29">AC50+BJ50+AS50</f>
        <v>0</v>
      </c>
      <c r="CC50" s="52">
        <f t="shared" si="29"/>
        <v>0</v>
      </c>
      <c r="CD50" s="52">
        <f t="shared" si="29"/>
        <v>0</v>
      </c>
      <c r="CE50" s="52">
        <f t="shared" si="29"/>
        <v>0</v>
      </c>
      <c r="CF50" s="52">
        <f t="shared" si="29"/>
        <v>0</v>
      </c>
      <c r="CG50" s="52">
        <f t="shared" si="29"/>
        <v>0</v>
      </c>
      <c r="CH50" s="52">
        <f>BP50+AY50</f>
        <v>0</v>
      </c>
      <c r="CI50" s="35"/>
      <c r="CN50" s="134">
        <v>2022</v>
      </c>
    </row>
    <row r="51" spans="1:92" ht="47.25">
      <c r="A51" s="25" t="s">
        <v>175</v>
      </c>
      <c r="B51" s="33" t="s">
        <v>225</v>
      </c>
      <c r="C51" s="44" t="s">
        <v>229</v>
      </c>
      <c r="D51" s="43" t="s">
        <v>230</v>
      </c>
      <c r="E51" s="52">
        <f>IF('1'!U49="НД","НД",'1'!U49/1.2)</f>
        <v>212.71333333333334</v>
      </c>
      <c r="F51" s="52" t="str">
        <f>IF('1'!V49="НД","НД",'1'!V49/1.2)</f>
        <v>НД</v>
      </c>
      <c r="G51" s="52">
        <v>0</v>
      </c>
      <c r="H51" s="52">
        <v>0</v>
      </c>
      <c r="I51" s="52">
        <v>0</v>
      </c>
      <c r="J51" s="52">
        <v>0</v>
      </c>
      <c r="K51" s="52">
        <v>0</v>
      </c>
      <c r="L51" s="52">
        <v>0</v>
      </c>
      <c r="M51" s="52">
        <v>0</v>
      </c>
      <c r="N51" s="52">
        <v>0</v>
      </c>
      <c r="O51" s="52">
        <v>0</v>
      </c>
      <c r="P51" s="52">
        <v>0</v>
      </c>
      <c r="Q51" s="52">
        <v>0</v>
      </c>
      <c r="R51" s="52">
        <v>0</v>
      </c>
      <c r="S51" s="52">
        <v>0</v>
      </c>
      <c r="T51" s="52">
        <v>0</v>
      </c>
      <c r="U51" s="52">
        <v>0</v>
      </c>
      <c r="V51" s="52">
        <v>0</v>
      </c>
      <c r="W51" s="52">
        <v>0</v>
      </c>
      <c r="X51" s="52">
        <v>0</v>
      </c>
      <c r="Y51" s="52">
        <v>0</v>
      </c>
      <c r="Z51" s="52">
        <v>0</v>
      </c>
      <c r="AA51" s="52">
        <v>0</v>
      </c>
      <c r="AB51" s="52"/>
      <c r="AC51" s="52"/>
      <c r="AD51" s="52"/>
      <c r="AE51" s="52"/>
      <c r="AF51" s="52"/>
      <c r="AG51" s="52"/>
      <c r="AH51" s="52"/>
      <c r="AI51" s="52">
        <v>0</v>
      </c>
      <c r="AJ51" s="52">
        <f>IF('1'!G49=2021,E51,0)</f>
        <v>0</v>
      </c>
      <c r="AK51" s="52">
        <v>0</v>
      </c>
      <c r="AL51" s="52">
        <v>0</v>
      </c>
      <c r="AM51" s="52">
        <v>0</v>
      </c>
      <c r="AN51" s="52">
        <v>0</v>
      </c>
      <c r="AO51" s="52">
        <v>0</v>
      </c>
      <c r="AP51" s="52">
        <v>0</v>
      </c>
      <c r="AQ51" s="52">
        <v>0</v>
      </c>
      <c r="AR51" s="52">
        <v>0</v>
      </c>
      <c r="AS51" s="52"/>
      <c r="AT51" s="52"/>
      <c r="AU51" s="52"/>
      <c r="AV51" s="52"/>
      <c r="AW51" s="52"/>
      <c r="AX51" s="52"/>
      <c r="AY51" s="52"/>
      <c r="AZ51" s="52">
        <v>0</v>
      </c>
      <c r="BA51" s="52">
        <f>IF('1'!G49=2022,E51,0)</f>
        <v>212.71333333333334</v>
      </c>
      <c r="BB51" s="52">
        <v>32</v>
      </c>
      <c r="BC51" s="52">
        <v>0</v>
      </c>
      <c r="BD51" s="52">
        <v>0</v>
      </c>
      <c r="BE51" s="52">
        <v>0</v>
      </c>
      <c r="BF51" s="52">
        <v>0</v>
      </c>
      <c r="BG51" s="52">
        <v>0</v>
      </c>
      <c r="BH51" s="52">
        <v>28</v>
      </c>
      <c r="BI51" s="52"/>
      <c r="BJ51" s="52"/>
      <c r="BK51" s="52"/>
      <c r="BL51" s="52"/>
      <c r="BM51" s="52"/>
      <c r="BN51" s="52"/>
      <c r="BO51" s="52"/>
      <c r="BP51" s="52"/>
      <c r="BQ51" s="52">
        <f t="shared" si="28"/>
        <v>0</v>
      </c>
      <c r="BR51" s="52">
        <f t="shared" si="28"/>
        <v>212.71333333333334</v>
      </c>
      <c r="BS51" s="52">
        <f t="shared" si="28"/>
        <v>32</v>
      </c>
      <c r="BT51" s="52">
        <f t="shared" si="28"/>
        <v>0</v>
      </c>
      <c r="BU51" s="52">
        <f t="shared" si="28"/>
        <v>0</v>
      </c>
      <c r="BV51" s="52">
        <f t="shared" si="28"/>
        <v>0</v>
      </c>
      <c r="BW51" s="52">
        <f t="shared" si="28"/>
        <v>0</v>
      </c>
      <c r="BX51" s="52">
        <f>AP51+BG51</f>
        <v>0</v>
      </c>
      <c r="BY51" s="52">
        <f>BH51+AQ51</f>
        <v>28</v>
      </c>
      <c r="BZ51" s="52">
        <f>BI51+AR51</f>
        <v>0</v>
      </c>
      <c r="CA51" s="52">
        <v>0</v>
      </c>
      <c r="CB51" s="52">
        <f t="shared" si="29"/>
        <v>0</v>
      </c>
      <c r="CC51" s="52">
        <f t="shared" si="29"/>
        <v>0</v>
      </c>
      <c r="CD51" s="52">
        <f t="shared" si="29"/>
        <v>0</v>
      </c>
      <c r="CE51" s="52">
        <f t="shared" si="29"/>
        <v>0</v>
      </c>
      <c r="CF51" s="52">
        <f t="shared" si="29"/>
        <v>0</v>
      </c>
      <c r="CG51" s="52">
        <f t="shared" si="29"/>
        <v>0</v>
      </c>
      <c r="CH51" s="52">
        <f>BP51+AY51</f>
        <v>0</v>
      </c>
      <c r="CI51" s="35"/>
      <c r="CN51" s="134">
        <v>2022</v>
      </c>
    </row>
    <row r="52" spans="1:92" ht="18.75" hidden="1">
      <c r="A52" s="25" t="s">
        <v>175</v>
      </c>
      <c r="B52" s="33" t="s">
        <v>225</v>
      </c>
      <c r="C52" s="45">
        <v>0</v>
      </c>
      <c r="D52" s="43">
        <v>0</v>
      </c>
      <c r="E52" s="52">
        <f>IF('1'!U50="НД","НД",'1'!U50/1.2)</f>
        <v>0</v>
      </c>
      <c r="F52" s="52">
        <f>IF('1'!V50="НД","НД",'1'!V50/1.2)</f>
        <v>0</v>
      </c>
      <c r="G52" s="52">
        <v>0</v>
      </c>
      <c r="H52" s="52">
        <v>0</v>
      </c>
      <c r="I52" s="52">
        <v>0</v>
      </c>
      <c r="J52" s="52">
        <v>0</v>
      </c>
      <c r="K52" s="52">
        <v>0</v>
      </c>
      <c r="L52" s="52">
        <v>0</v>
      </c>
      <c r="M52" s="52">
        <v>0</v>
      </c>
      <c r="N52" s="52">
        <v>0</v>
      </c>
      <c r="O52" s="52">
        <v>0</v>
      </c>
      <c r="P52" s="52">
        <v>0</v>
      </c>
      <c r="Q52" s="52">
        <v>0</v>
      </c>
      <c r="R52" s="52">
        <v>0</v>
      </c>
      <c r="S52" s="52">
        <v>0</v>
      </c>
      <c r="T52" s="52">
        <v>0</v>
      </c>
      <c r="U52" s="52">
        <v>0</v>
      </c>
      <c r="V52" s="52">
        <v>0</v>
      </c>
      <c r="W52" s="52">
        <v>0</v>
      </c>
      <c r="X52" s="52">
        <v>0</v>
      </c>
      <c r="Y52" s="52">
        <v>0</v>
      </c>
      <c r="Z52" s="52">
        <v>0</v>
      </c>
      <c r="AA52" s="52">
        <v>0</v>
      </c>
      <c r="AB52" s="52"/>
      <c r="AC52" s="52"/>
      <c r="AD52" s="52"/>
      <c r="AE52" s="52"/>
      <c r="AF52" s="52"/>
      <c r="AG52" s="52"/>
      <c r="AH52" s="52"/>
      <c r="AI52" s="52">
        <v>0</v>
      </c>
      <c r="AJ52" s="52">
        <f>IF('1'!G50=2021,E52,0)</f>
        <v>0</v>
      </c>
      <c r="AK52" s="52">
        <v>0</v>
      </c>
      <c r="AL52" s="52">
        <v>0</v>
      </c>
      <c r="AM52" s="52">
        <v>0</v>
      </c>
      <c r="AN52" s="52">
        <v>0</v>
      </c>
      <c r="AO52" s="52">
        <v>0</v>
      </c>
      <c r="AP52" s="52">
        <v>0</v>
      </c>
      <c r="AQ52" s="52">
        <v>0</v>
      </c>
      <c r="AR52" s="52">
        <v>0</v>
      </c>
      <c r="AS52" s="52"/>
      <c r="AT52" s="52"/>
      <c r="AU52" s="52"/>
      <c r="AV52" s="52"/>
      <c r="AW52" s="52"/>
      <c r="AX52" s="52"/>
      <c r="AY52" s="52"/>
      <c r="AZ52" s="52">
        <v>0</v>
      </c>
      <c r="BA52" s="52">
        <f>IF('1'!G50=2022,E52,0)</f>
        <v>0</v>
      </c>
      <c r="BB52" s="52">
        <v>0</v>
      </c>
      <c r="BC52" s="52">
        <v>0</v>
      </c>
      <c r="BD52" s="52">
        <v>0</v>
      </c>
      <c r="BE52" s="52">
        <v>0</v>
      </c>
      <c r="BF52" s="52">
        <v>0</v>
      </c>
      <c r="BG52" s="52">
        <v>0</v>
      </c>
      <c r="BH52" s="52">
        <v>0</v>
      </c>
      <c r="BI52" s="52"/>
      <c r="BJ52" s="52"/>
      <c r="BK52" s="52"/>
      <c r="BL52" s="52"/>
      <c r="BM52" s="52"/>
      <c r="BN52" s="52"/>
      <c r="BO52" s="52"/>
      <c r="BP52" s="52"/>
      <c r="BQ52" s="52">
        <f t="shared" si="28"/>
        <v>0</v>
      </c>
      <c r="BR52" s="52">
        <f t="shared" si="28"/>
        <v>0</v>
      </c>
      <c r="BS52" s="52">
        <f t="shared" si="28"/>
        <v>0</v>
      </c>
      <c r="BT52" s="52">
        <f t="shared" si="28"/>
        <v>0</v>
      </c>
      <c r="BU52" s="52">
        <f t="shared" si="28"/>
        <v>0</v>
      </c>
      <c r="BV52" s="52">
        <f t="shared" si="28"/>
        <v>0</v>
      </c>
      <c r="BW52" s="52">
        <f t="shared" si="28"/>
        <v>0</v>
      </c>
      <c r="BX52" s="52">
        <f>AP52+BG52</f>
        <v>0</v>
      </c>
      <c r="BY52" s="52">
        <f>BH52+AQ52</f>
        <v>0</v>
      </c>
      <c r="BZ52" s="52">
        <f>BI52+AR52</f>
        <v>0</v>
      </c>
      <c r="CA52" s="52">
        <v>0</v>
      </c>
      <c r="CB52" s="52">
        <f t="shared" si="29"/>
        <v>0</v>
      </c>
      <c r="CC52" s="52">
        <f t="shared" si="29"/>
        <v>0</v>
      </c>
      <c r="CD52" s="52">
        <f t="shared" si="29"/>
        <v>0</v>
      </c>
      <c r="CE52" s="52">
        <f t="shared" si="29"/>
        <v>0</v>
      </c>
      <c r="CF52" s="52">
        <f t="shared" si="29"/>
        <v>0</v>
      </c>
      <c r="CG52" s="52">
        <f t="shared" si="29"/>
        <v>0</v>
      </c>
      <c r="CH52" s="52">
        <f>BP52+AY52</f>
        <v>0</v>
      </c>
      <c r="CI52" s="35"/>
      <c r="CN52" s="134">
        <v>2022</v>
      </c>
    </row>
    <row r="53" spans="1:92" ht="133.15" hidden="1" customHeight="1">
      <c r="A53" s="25" t="s">
        <v>175</v>
      </c>
      <c r="B53" s="33" t="s">
        <v>225</v>
      </c>
      <c r="C53" s="45">
        <v>0</v>
      </c>
      <c r="D53" s="43">
        <v>0</v>
      </c>
      <c r="E53" s="52">
        <f>IF('1'!U51="НД","НД",'1'!U51/1.2)</f>
        <v>0</v>
      </c>
      <c r="F53" s="52" t="str">
        <f>IF('1'!V51="НД","НД",'1'!V51/1.2)</f>
        <v>НД</v>
      </c>
      <c r="G53" s="52">
        <v>0</v>
      </c>
      <c r="H53" s="52">
        <v>0</v>
      </c>
      <c r="I53" s="52">
        <v>0</v>
      </c>
      <c r="J53" s="52">
        <v>0</v>
      </c>
      <c r="K53" s="52">
        <v>0</v>
      </c>
      <c r="L53" s="52">
        <v>0</v>
      </c>
      <c r="M53" s="52">
        <v>0</v>
      </c>
      <c r="N53" s="52">
        <v>0</v>
      </c>
      <c r="O53" s="52">
        <v>0</v>
      </c>
      <c r="P53" s="52">
        <v>0</v>
      </c>
      <c r="Q53" s="52">
        <v>0</v>
      </c>
      <c r="R53" s="52">
        <v>0</v>
      </c>
      <c r="S53" s="52">
        <v>0</v>
      </c>
      <c r="T53" s="52">
        <v>0</v>
      </c>
      <c r="U53" s="52">
        <v>0</v>
      </c>
      <c r="V53" s="52">
        <v>0</v>
      </c>
      <c r="W53" s="52">
        <v>0</v>
      </c>
      <c r="X53" s="52">
        <v>0</v>
      </c>
      <c r="Y53" s="52">
        <v>0</v>
      </c>
      <c r="Z53" s="52">
        <v>0</v>
      </c>
      <c r="AA53" s="52">
        <v>0</v>
      </c>
      <c r="AB53" s="52"/>
      <c r="AC53" s="52"/>
      <c r="AD53" s="52"/>
      <c r="AE53" s="52"/>
      <c r="AF53" s="52"/>
      <c r="AG53" s="52"/>
      <c r="AH53" s="52"/>
      <c r="AI53" s="52">
        <v>0</v>
      </c>
      <c r="AJ53" s="52">
        <f>IF('1'!G51=2021,E53,0)</f>
        <v>0</v>
      </c>
      <c r="AK53" s="52">
        <v>0</v>
      </c>
      <c r="AL53" s="52">
        <v>0</v>
      </c>
      <c r="AM53" s="52">
        <v>0</v>
      </c>
      <c r="AN53" s="52">
        <v>0</v>
      </c>
      <c r="AO53" s="52">
        <v>0</v>
      </c>
      <c r="AP53" s="52">
        <v>0</v>
      </c>
      <c r="AQ53" s="52">
        <v>0</v>
      </c>
      <c r="AR53" s="52">
        <v>0</v>
      </c>
      <c r="AS53" s="52"/>
      <c r="AT53" s="52"/>
      <c r="AU53" s="52"/>
      <c r="AV53" s="52"/>
      <c r="AW53" s="52"/>
      <c r="AX53" s="52"/>
      <c r="AY53" s="52"/>
      <c r="AZ53" s="52">
        <v>0</v>
      </c>
      <c r="BA53" s="52">
        <v>0</v>
      </c>
      <c r="BB53" s="52">
        <v>0</v>
      </c>
      <c r="BC53" s="52">
        <v>0</v>
      </c>
      <c r="BD53" s="52">
        <v>0</v>
      </c>
      <c r="BE53" s="52">
        <v>0</v>
      </c>
      <c r="BF53" s="52">
        <v>0</v>
      </c>
      <c r="BG53" s="52">
        <v>0</v>
      </c>
      <c r="BH53" s="52">
        <v>0</v>
      </c>
      <c r="BI53" s="52"/>
      <c r="BJ53" s="52"/>
      <c r="BK53" s="52"/>
      <c r="BL53" s="52"/>
      <c r="BM53" s="52"/>
      <c r="BN53" s="52"/>
      <c r="BO53" s="52"/>
      <c r="BP53" s="52"/>
      <c r="BQ53" s="52">
        <v>0</v>
      </c>
      <c r="BR53" s="52">
        <f t="shared" ref="BR53:BW53" si="30">V53+AJ53+BA53</f>
        <v>0</v>
      </c>
      <c r="BS53" s="52">
        <f t="shared" si="30"/>
        <v>0</v>
      </c>
      <c r="BT53" s="52">
        <f t="shared" si="30"/>
        <v>0</v>
      </c>
      <c r="BU53" s="52">
        <f t="shared" si="30"/>
        <v>0</v>
      </c>
      <c r="BV53" s="52">
        <f t="shared" si="30"/>
        <v>0</v>
      </c>
      <c r="BW53" s="52">
        <f t="shared" si="30"/>
        <v>0</v>
      </c>
      <c r="BX53" s="52">
        <f>AP53+BG53</f>
        <v>0</v>
      </c>
      <c r="BY53" s="52">
        <f>BH53+AQ53</f>
        <v>0</v>
      </c>
      <c r="BZ53" s="52">
        <f>BI53+AR53</f>
        <v>0</v>
      </c>
      <c r="CA53" s="52">
        <v>0</v>
      </c>
      <c r="CB53" s="52">
        <f t="shared" si="29"/>
        <v>0</v>
      </c>
      <c r="CC53" s="52">
        <f t="shared" si="29"/>
        <v>0</v>
      </c>
      <c r="CD53" s="52">
        <f t="shared" si="29"/>
        <v>0</v>
      </c>
      <c r="CE53" s="52">
        <f t="shared" si="29"/>
        <v>0</v>
      </c>
      <c r="CF53" s="52">
        <f t="shared" si="29"/>
        <v>0</v>
      </c>
      <c r="CG53" s="52">
        <f t="shared" si="29"/>
        <v>0</v>
      </c>
      <c r="CH53" s="52">
        <f>BP53+AY53</f>
        <v>0</v>
      </c>
      <c r="CI53" s="35"/>
      <c r="CN53" s="134">
        <v>2023</v>
      </c>
    </row>
    <row r="54" spans="1:92" ht="56.25">
      <c r="A54" s="21"/>
      <c r="B54" s="25" t="s">
        <v>231</v>
      </c>
      <c r="C54" s="26" t="s">
        <v>232</v>
      </c>
      <c r="D54" s="27" t="s">
        <v>174</v>
      </c>
      <c r="E54" s="58">
        <f t="shared" ref="E54:AJ54" si="31">SUM(E55,E62,E65,E74)</f>
        <v>1615.94351958334</v>
      </c>
      <c r="F54" s="58">
        <f t="shared" si="31"/>
        <v>0</v>
      </c>
      <c r="G54" s="58">
        <f t="shared" si="31"/>
        <v>0</v>
      </c>
      <c r="H54" s="58">
        <f t="shared" si="31"/>
        <v>0</v>
      </c>
      <c r="I54" s="58">
        <f t="shared" si="31"/>
        <v>0</v>
      </c>
      <c r="J54" s="58">
        <f t="shared" si="31"/>
        <v>0</v>
      </c>
      <c r="K54" s="58">
        <f t="shared" si="31"/>
        <v>0</v>
      </c>
      <c r="L54" s="58">
        <f t="shared" si="31"/>
        <v>0</v>
      </c>
      <c r="M54" s="58">
        <f t="shared" si="31"/>
        <v>0</v>
      </c>
      <c r="N54" s="58">
        <f t="shared" si="31"/>
        <v>0</v>
      </c>
      <c r="O54" s="58">
        <f t="shared" si="31"/>
        <v>0</v>
      </c>
      <c r="P54" s="58">
        <f t="shared" si="31"/>
        <v>0</v>
      </c>
      <c r="Q54" s="58">
        <f t="shared" si="31"/>
        <v>0</v>
      </c>
      <c r="R54" s="58">
        <f t="shared" si="31"/>
        <v>0</v>
      </c>
      <c r="S54" s="58">
        <f t="shared" si="31"/>
        <v>0</v>
      </c>
      <c r="T54" s="58">
        <f t="shared" si="31"/>
        <v>0</v>
      </c>
      <c r="U54" s="58">
        <f t="shared" si="31"/>
        <v>0</v>
      </c>
      <c r="V54" s="58">
        <f t="shared" si="31"/>
        <v>0</v>
      </c>
      <c r="W54" s="58">
        <f t="shared" si="31"/>
        <v>0</v>
      </c>
      <c r="X54" s="58">
        <f t="shared" si="31"/>
        <v>0</v>
      </c>
      <c r="Y54" s="58">
        <f t="shared" si="31"/>
        <v>0</v>
      </c>
      <c r="Z54" s="58">
        <f t="shared" si="31"/>
        <v>0</v>
      </c>
      <c r="AA54" s="58">
        <f t="shared" si="31"/>
        <v>0</v>
      </c>
      <c r="AB54" s="58">
        <f t="shared" si="31"/>
        <v>0</v>
      </c>
      <c r="AC54" s="58">
        <f t="shared" si="31"/>
        <v>0</v>
      </c>
      <c r="AD54" s="58">
        <f t="shared" si="31"/>
        <v>0</v>
      </c>
      <c r="AE54" s="58">
        <f t="shared" si="31"/>
        <v>0</v>
      </c>
      <c r="AF54" s="58">
        <f t="shared" si="31"/>
        <v>0</v>
      </c>
      <c r="AG54" s="58">
        <f t="shared" si="31"/>
        <v>0</v>
      </c>
      <c r="AH54" s="58">
        <f t="shared" si="31"/>
        <v>0</v>
      </c>
      <c r="AI54" s="58">
        <f t="shared" si="31"/>
        <v>0</v>
      </c>
      <c r="AJ54" s="58">
        <f t="shared" si="31"/>
        <v>128.92377661518</v>
      </c>
      <c r="AK54" s="58">
        <f t="shared" ref="AK54:BP54" si="32">SUM(AK55,AK62,AK65,AK74)</f>
        <v>0</v>
      </c>
      <c r="AL54" s="58">
        <f t="shared" si="32"/>
        <v>0</v>
      </c>
      <c r="AM54" s="58">
        <f t="shared" si="32"/>
        <v>0</v>
      </c>
      <c r="AN54" s="58">
        <f t="shared" si="32"/>
        <v>0</v>
      </c>
      <c r="AO54" s="58">
        <f t="shared" si="32"/>
        <v>3</v>
      </c>
      <c r="AP54" s="58">
        <f t="shared" si="32"/>
        <v>0</v>
      </c>
      <c r="AQ54" s="58">
        <f t="shared" si="32"/>
        <v>0</v>
      </c>
      <c r="AR54" s="58">
        <f t="shared" si="32"/>
        <v>0</v>
      </c>
      <c r="AS54" s="58">
        <f t="shared" si="32"/>
        <v>0</v>
      </c>
      <c r="AT54" s="58">
        <f t="shared" si="32"/>
        <v>0</v>
      </c>
      <c r="AU54" s="58">
        <f t="shared" si="32"/>
        <v>0</v>
      </c>
      <c r="AV54" s="58">
        <f t="shared" si="32"/>
        <v>0</v>
      </c>
      <c r="AW54" s="58">
        <f t="shared" si="32"/>
        <v>0</v>
      </c>
      <c r="AX54" s="58">
        <f t="shared" si="32"/>
        <v>0</v>
      </c>
      <c r="AY54" s="58">
        <f t="shared" si="32"/>
        <v>0</v>
      </c>
      <c r="AZ54" s="58">
        <f t="shared" si="32"/>
        <v>0</v>
      </c>
      <c r="BA54" s="58">
        <f t="shared" si="32"/>
        <v>1454.9755763014934</v>
      </c>
      <c r="BB54" s="58">
        <f t="shared" si="32"/>
        <v>80</v>
      </c>
      <c r="BC54" s="58">
        <f t="shared" si="32"/>
        <v>0</v>
      </c>
      <c r="BD54" s="58">
        <f t="shared" si="32"/>
        <v>0</v>
      </c>
      <c r="BE54" s="58">
        <f t="shared" si="32"/>
        <v>0</v>
      </c>
      <c r="BF54" s="58">
        <f t="shared" si="32"/>
        <v>3</v>
      </c>
      <c r="BG54" s="58">
        <f t="shared" si="32"/>
        <v>8</v>
      </c>
      <c r="BH54" s="58">
        <f t="shared" si="32"/>
        <v>36</v>
      </c>
      <c r="BI54" s="58">
        <f t="shared" si="32"/>
        <v>0</v>
      </c>
      <c r="BJ54" s="58">
        <f t="shared" si="32"/>
        <v>0</v>
      </c>
      <c r="BK54" s="58">
        <f t="shared" si="32"/>
        <v>0</v>
      </c>
      <c r="BL54" s="58">
        <f t="shared" si="32"/>
        <v>0</v>
      </c>
      <c r="BM54" s="58">
        <f t="shared" si="32"/>
        <v>0</v>
      </c>
      <c r="BN54" s="58">
        <f t="shared" si="32"/>
        <v>0</v>
      </c>
      <c r="BO54" s="58">
        <f t="shared" si="32"/>
        <v>0</v>
      </c>
      <c r="BP54" s="58">
        <f t="shared" si="32"/>
        <v>0</v>
      </c>
      <c r="BQ54" s="58">
        <f t="shared" ref="BQ54:CH54" si="33">SUM(BQ55,BQ62,BQ65,BQ74)</f>
        <v>0</v>
      </c>
      <c r="BR54" s="58">
        <f t="shared" si="33"/>
        <v>1583.8993529166735</v>
      </c>
      <c r="BS54" s="58">
        <f t="shared" si="33"/>
        <v>80</v>
      </c>
      <c r="BT54" s="58">
        <f t="shared" si="33"/>
        <v>0</v>
      </c>
      <c r="BU54" s="58">
        <f t="shared" si="33"/>
        <v>0</v>
      </c>
      <c r="BV54" s="58">
        <f t="shared" si="33"/>
        <v>0</v>
      </c>
      <c r="BW54" s="58">
        <f t="shared" si="33"/>
        <v>6</v>
      </c>
      <c r="BX54" s="58">
        <f t="shared" si="33"/>
        <v>8</v>
      </c>
      <c r="BY54" s="58">
        <f t="shared" si="33"/>
        <v>36</v>
      </c>
      <c r="BZ54" s="58">
        <f t="shared" si="33"/>
        <v>0</v>
      </c>
      <c r="CA54" s="58">
        <f t="shared" si="33"/>
        <v>0</v>
      </c>
      <c r="CB54" s="58">
        <f t="shared" si="33"/>
        <v>0</v>
      </c>
      <c r="CC54" s="58">
        <f t="shared" si="33"/>
        <v>0</v>
      </c>
      <c r="CD54" s="58">
        <f t="shared" si="33"/>
        <v>0</v>
      </c>
      <c r="CE54" s="58">
        <f t="shared" si="33"/>
        <v>0</v>
      </c>
      <c r="CF54" s="58">
        <f t="shared" si="33"/>
        <v>0</v>
      </c>
      <c r="CG54" s="58">
        <f t="shared" si="33"/>
        <v>0</v>
      </c>
      <c r="CH54" s="58">
        <f t="shared" si="33"/>
        <v>0</v>
      </c>
      <c r="CI54" s="27"/>
    </row>
    <row r="55" spans="1:92" ht="93.75">
      <c r="A55" s="21"/>
      <c r="B55" s="39" t="s">
        <v>233</v>
      </c>
      <c r="C55" s="40" t="s">
        <v>234</v>
      </c>
      <c r="D55" s="41" t="s">
        <v>174</v>
      </c>
      <c r="E55" s="96">
        <f>IF('1'!U53="НД","НД",'1'!U53/1.2)</f>
        <v>1327.8040000000001</v>
      </c>
      <c r="F55" s="96">
        <f>IF('1'!V53="НД","НД",'1'!V53/1.2)</f>
        <v>0</v>
      </c>
      <c r="G55" s="96">
        <f t="shared" ref="G55:AL55" si="34">SUM(G56,G61)</f>
        <v>0</v>
      </c>
      <c r="H55" s="96">
        <f t="shared" si="34"/>
        <v>0</v>
      </c>
      <c r="I55" s="96">
        <f t="shared" si="34"/>
        <v>0</v>
      </c>
      <c r="J55" s="96">
        <f t="shared" si="34"/>
        <v>0</v>
      </c>
      <c r="K55" s="96">
        <f t="shared" si="34"/>
        <v>0</v>
      </c>
      <c r="L55" s="96">
        <f t="shared" si="34"/>
        <v>0</v>
      </c>
      <c r="M55" s="96">
        <f t="shared" si="34"/>
        <v>0</v>
      </c>
      <c r="N55" s="96">
        <f t="shared" si="34"/>
        <v>0</v>
      </c>
      <c r="O55" s="96">
        <f t="shared" si="34"/>
        <v>0</v>
      </c>
      <c r="P55" s="96">
        <f t="shared" si="34"/>
        <v>0</v>
      </c>
      <c r="Q55" s="96">
        <f t="shared" si="34"/>
        <v>0</v>
      </c>
      <c r="R55" s="96">
        <f t="shared" si="34"/>
        <v>0</v>
      </c>
      <c r="S55" s="96">
        <f t="shared" si="34"/>
        <v>0</v>
      </c>
      <c r="T55" s="96">
        <f t="shared" si="34"/>
        <v>0</v>
      </c>
      <c r="U55" s="96">
        <f t="shared" si="34"/>
        <v>0</v>
      </c>
      <c r="V55" s="96">
        <f t="shared" si="34"/>
        <v>0</v>
      </c>
      <c r="W55" s="96">
        <f t="shared" si="34"/>
        <v>0</v>
      </c>
      <c r="X55" s="96">
        <f t="shared" si="34"/>
        <v>0</v>
      </c>
      <c r="Y55" s="96">
        <f t="shared" si="34"/>
        <v>0</v>
      </c>
      <c r="Z55" s="96">
        <f t="shared" si="34"/>
        <v>0</v>
      </c>
      <c r="AA55" s="96">
        <f t="shared" si="34"/>
        <v>0</v>
      </c>
      <c r="AB55" s="96">
        <f t="shared" si="34"/>
        <v>0</v>
      </c>
      <c r="AC55" s="96">
        <f t="shared" si="34"/>
        <v>0</v>
      </c>
      <c r="AD55" s="96">
        <f t="shared" si="34"/>
        <v>0</v>
      </c>
      <c r="AE55" s="96">
        <f t="shared" si="34"/>
        <v>0</v>
      </c>
      <c r="AF55" s="96">
        <f t="shared" si="34"/>
        <v>0</v>
      </c>
      <c r="AG55" s="96">
        <f t="shared" si="34"/>
        <v>0</v>
      </c>
      <c r="AH55" s="96">
        <f t="shared" si="34"/>
        <v>0</v>
      </c>
      <c r="AI55" s="96">
        <f t="shared" si="34"/>
        <v>0</v>
      </c>
      <c r="AJ55" s="96">
        <f t="shared" si="34"/>
        <v>0</v>
      </c>
      <c r="AK55" s="96">
        <f t="shared" si="34"/>
        <v>0</v>
      </c>
      <c r="AL55" s="96">
        <f t="shared" si="34"/>
        <v>0</v>
      </c>
      <c r="AM55" s="96">
        <f t="shared" ref="AM55:BR55" si="35">SUM(AM56,AM61)</f>
        <v>0</v>
      </c>
      <c r="AN55" s="96">
        <f t="shared" si="35"/>
        <v>0</v>
      </c>
      <c r="AO55" s="96">
        <f t="shared" si="35"/>
        <v>0</v>
      </c>
      <c r="AP55" s="96">
        <f t="shared" si="35"/>
        <v>0</v>
      </c>
      <c r="AQ55" s="96">
        <f t="shared" si="35"/>
        <v>0</v>
      </c>
      <c r="AR55" s="96">
        <f t="shared" si="35"/>
        <v>0</v>
      </c>
      <c r="AS55" s="96">
        <f t="shared" si="35"/>
        <v>0</v>
      </c>
      <c r="AT55" s="96">
        <f t="shared" si="35"/>
        <v>0</v>
      </c>
      <c r="AU55" s="96">
        <f t="shared" si="35"/>
        <v>0</v>
      </c>
      <c r="AV55" s="96">
        <f t="shared" si="35"/>
        <v>0</v>
      </c>
      <c r="AW55" s="96">
        <f t="shared" si="35"/>
        <v>0</v>
      </c>
      <c r="AX55" s="96">
        <f t="shared" si="35"/>
        <v>0</v>
      </c>
      <c r="AY55" s="96">
        <f t="shared" si="35"/>
        <v>0</v>
      </c>
      <c r="AZ55" s="96">
        <f t="shared" si="35"/>
        <v>0</v>
      </c>
      <c r="BA55" s="96">
        <f t="shared" si="35"/>
        <v>1295.7598333333335</v>
      </c>
      <c r="BB55" s="96">
        <f t="shared" si="35"/>
        <v>80</v>
      </c>
      <c r="BC55" s="96">
        <f t="shared" si="35"/>
        <v>0</v>
      </c>
      <c r="BD55" s="96">
        <f t="shared" si="35"/>
        <v>0</v>
      </c>
      <c r="BE55" s="96">
        <f t="shared" si="35"/>
        <v>0</v>
      </c>
      <c r="BF55" s="96">
        <f t="shared" si="35"/>
        <v>0</v>
      </c>
      <c r="BG55" s="96">
        <f t="shared" si="35"/>
        <v>8</v>
      </c>
      <c r="BH55" s="96">
        <f t="shared" si="35"/>
        <v>36</v>
      </c>
      <c r="BI55" s="96">
        <f t="shared" si="35"/>
        <v>0</v>
      </c>
      <c r="BJ55" s="96">
        <f t="shared" si="35"/>
        <v>0</v>
      </c>
      <c r="BK55" s="96">
        <f t="shared" si="35"/>
        <v>0</v>
      </c>
      <c r="BL55" s="96">
        <f t="shared" si="35"/>
        <v>0</v>
      </c>
      <c r="BM55" s="96">
        <f t="shared" si="35"/>
        <v>0</v>
      </c>
      <c r="BN55" s="96">
        <f t="shared" si="35"/>
        <v>0</v>
      </c>
      <c r="BO55" s="96">
        <f t="shared" si="35"/>
        <v>0</v>
      </c>
      <c r="BP55" s="96">
        <f t="shared" si="35"/>
        <v>0</v>
      </c>
      <c r="BQ55" s="96">
        <f t="shared" si="35"/>
        <v>0</v>
      </c>
      <c r="BR55" s="96">
        <f t="shared" si="35"/>
        <v>1295.7598333333335</v>
      </c>
      <c r="BS55" s="96">
        <f t="shared" ref="BS55:CH55" si="36">SUM(BS56,BS61)</f>
        <v>80</v>
      </c>
      <c r="BT55" s="96">
        <f t="shared" si="36"/>
        <v>0</v>
      </c>
      <c r="BU55" s="96">
        <f t="shared" si="36"/>
        <v>0</v>
      </c>
      <c r="BV55" s="96">
        <f t="shared" si="36"/>
        <v>0</v>
      </c>
      <c r="BW55" s="96">
        <f t="shared" si="36"/>
        <v>0</v>
      </c>
      <c r="BX55" s="96">
        <f t="shared" si="36"/>
        <v>8</v>
      </c>
      <c r="BY55" s="96">
        <f t="shared" si="36"/>
        <v>36</v>
      </c>
      <c r="BZ55" s="96">
        <f t="shared" si="36"/>
        <v>0</v>
      </c>
      <c r="CA55" s="96">
        <f t="shared" si="36"/>
        <v>0</v>
      </c>
      <c r="CB55" s="96">
        <f t="shared" si="36"/>
        <v>0</v>
      </c>
      <c r="CC55" s="96">
        <f t="shared" si="36"/>
        <v>0</v>
      </c>
      <c r="CD55" s="96">
        <f t="shared" si="36"/>
        <v>0</v>
      </c>
      <c r="CE55" s="96">
        <f t="shared" si="36"/>
        <v>0</v>
      </c>
      <c r="CF55" s="96">
        <f t="shared" si="36"/>
        <v>0</v>
      </c>
      <c r="CG55" s="96">
        <f t="shared" si="36"/>
        <v>0</v>
      </c>
      <c r="CH55" s="96">
        <f t="shared" si="36"/>
        <v>0</v>
      </c>
      <c r="CI55" s="41"/>
    </row>
    <row r="56" spans="1:92" ht="37.5">
      <c r="A56" s="21"/>
      <c r="B56" s="33" t="s">
        <v>235</v>
      </c>
      <c r="C56" s="34" t="s">
        <v>236</v>
      </c>
      <c r="D56" s="35" t="s">
        <v>174</v>
      </c>
      <c r="E56" s="52">
        <f>IF('1'!U54="НД","НД",'1'!U54/1.2)</f>
        <v>1327.8040000000001</v>
      </c>
      <c r="F56" s="52">
        <f>IF('1'!V54="НД","НД",'1'!V54/1.2)</f>
        <v>0</v>
      </c>
      <c r="G56" s="52">
        <f>SUM(G57:G60)</f>
        <v>0</v>
      </c>
      <c r="H56" s="52">
        <f t="shared" ref="H56:AA56" si="37">SUM(H57:H60)</f>
        <v>0</v>
      </c>
      <c r="I56" s="52">
        <f t="shared" si="37"/>
        <v>0</v>
      </c>
      <c r="J56" s="52">
        <f t="shared" si="37"/>
        <v>0</v>
      </c>
      <c r="K56" s="52">
        <f t="shared" si="37"/>
        <v>0</v>
      </c>
      <c r="L56" s="52">
        <f t="shared" si="37"/>
        <v>0</v>
      </c>
      <c r="M56" s="52">
        <f t="shared" si="37"/>
        <v>0</v>
      </c>
      <c r="N56" s="52">
        <f t="shared" si="37"/>
        <v>0</v>
      </c>
      <c r="O56" s="52">
        <f t="shared" si="37"/>
        <v>0</v>
      </c>
      <c r="P56" s="52">
        <f t="shared" si="37"/>
        <v>0</v>
      </c>
      <c r="Q56" s="52">
        <f t="shared" si="37"/>
        <v>0</v>
      </c>
      <c r="R56" s="52">
        <f t="shared" si="37"/>
        <v>0</v>
      </c>
      <c r="S56" s="52">
        <f t="shared" si="37"/>
        <v>0</v>
      </c>
      <c r="T56" s="52">
        <f t="shared" si="37"/>
        <v>0</v>
      </c>
      <c r="U56" s="52">
        <f t="shared" si="37"/>
        <v>0</v>
      </c>
      <c r="V56" s="52">
        <f t="shared" si="37"/>
        <v>0</v>
      </c>
      <c r="W56" s="52">
        <f t="shared" si="37"/>
        <v>0</v>
      </c>
      <c r="X56" s="52">
        <f t="shared" si="37"/>
        <v>0</v>
      </c>
      <c r="Y56" s="52">
        <f t="shared" si="37"/>
        <v>0</v>
      </c>
      <c r="Z56" s="52">
        <f t="shared" si="37"/>
        <v>0</v>
      </c>
      <c r="AA56" s="52">
        <f t="shared" si="37"/>
        <v>0</v>
      </c>
      <c r="AB56" s="52">
        <f t="shared" ref="AB56:AH56" si="38">SUM(AB57:AB58)</f>
        <v>0</v>
      </c>
      <c r="AC56" s="52">
        <f t="shared" si="38"/>
        <v>0</v>
      </c>
      <c r="AD56" s="52">
        <f t="shared" si="38"/>
        <v>0</v>
      </c>
      <c r="AE56" s="52">
        <f t="shared" si="38"/>
        <v>0</v>
      </c>
      <c r="AF56" s="52">
        <f t="shared" si="38"/>
        <v>0</v>
      </c>
      <c r="AG56" s="52">
        <f t="shared" si="38"/>
        <v>0</v>
      </c>
      <c r="AH56" s="52">
        <f t="shared" si="38"/>
        <v>0</v>
      </c>
      <c r="AI56" s="52">
        <f t="shared" ref="AI56:AR56" si="39">SUM(AI57:AI60)</f>
        <v>0</v>
      </c>
      <c r="AJ56" s="52">
        <f t="shared" si="39"/>
        <v>0</v>
      </c>
      <c r="AK56" s="52">
        <f t="shared" si="39"/>
        <v>0</v>
      </c>
      <c r="AL56" s="52">
        <f t="shared" si="39"/>
        <v>0</v>
      </c>
      <c r="AM56" s="52">
        <f t="shared" si="39"/>
        <v>0</v>
      </c>
      <c r="AN56" s="52">
        <f t="shared" si="39"/>
        <v>0</v>
      </c>
      <c r="AO56" s="52">
        <f t="shared" si="39"/>
        <v>0</v>
      </c>
      <c r="AP56" s="52">
        <f t="shared" si="39"/>
        <v>0</v>
      </c>
      <c r="AQ56" s="52">
        <f t="shared" si="39"/>
        <v>0</v>
      </c>
      <c r="AR56" s="52">
        <f t="shared" si="39"/>
        <v>0</v>
      </c>
      <c r="AS56" s="52">
        <f t="shared" ref="AS56:BP56" si="40">SUM(AS57:AS58)</f>
        <v>0</v>
      </c>
      <c r="AT56" s="52">
        <f t="shared" si="40"/>
        <v>0</v>
      </c>
      <c r="AU56" s="52">
        <f t="shared" si="40"/>
        <v>0</v>
      </c>
      <c r="AV56" s="52">
        <f t="shared" si="40"/>
        <v>0</v>
      </c>
      <c r="AW56" s="52">
        <f t="shared" si="40"/>
        <v>0</v>
      </c>
      <c r="AX56" s="52">
        <f t="shared" si="40"/>
        <v>0</v>
      </c>
      <c r="AY56" s="52">
        <f t="shared" si="40"/>
        <v>0</v>
      </c>
      <c r="AZ56" s="52">
        <f t="shared" ref="AZ56:BH56" si="41">SUM(AZ57:AZ60)</f>
        <v>0</v>
      </c>
      <c r="BA56" s="52">
        <f t="shared" si="41"/>
        <v>1295.7598333333335</v>
      </c>
      <c r="BB56" s="52">
        <f t="shared" si="41"/>
        <v>80</v>
      </c>
      <c r="BC56" s="52">
        <f t="shared" si="41"/>
        <v>0</v>
      </c>
      <c r="BD56" s="52">
        <f t="shared" si="41"/>
        <v>0</v>
      </c>
      <c r="BE56" s="52">
        <f t="shared" si="41"/>
        <v>0</v>
      </c>
      <c r="BF56" s="52">
        <f t="shared" si="41"/>
        <v>0</v>
      </c>
      <c r="BG56" s="52">
        <f t="shared" si="41"/>
        <v>8</v>
      </c>
      <c r="BH56" s="52">
        <f t="shared" si="41"/>
        <v>36</v>
      </c>
      <c r="BI56" s="52">
        <f t="shared" si="40"/>
        <v>0</v>
      </c>
      <c r="BJ56" s="52">
        <f t="shared" si="40"/>
        <v>0</v>
      </c>
      <c r="BK56" s="52">
        <f t="shared" si="40"/>
        <v>0</v>
      </c>
      <c r="BL56" s="52">
        <f t="shared" si="40"/>
        <v>0</v>
      </c>
      <c r="BM56" s="52">
        <f t="shared" si="40"/>
        <v>0</v>
      </c>
      <c r="BN56" s="52">
        <f t="shared" si="40"/>
        <v>0</v>
      </c>
      <c r="BO56" s="52">
        <f t="shared" si="40"/>
        <v>0</v>
      </c>
      <c r="BP56" s="52">
        <f t="shared" si="40"/>
        <v>0</v>
      </c>
      <c r="BQ56" s="52">
        <f t="shared" ref="BQ56:CH56" si="42">SUM(BQ57:BQ60)</f>
        <v>0</v>
      </c>
      <c r="BR56" s="52">
        <f t="shared" si="42"/>
        <v>1295.7598333333335</v>
      </c>
      <c r="BS56" s="52">
        <f t="shared" si="42"/>
        <v>80</v>
      </c>
      <c r="BT56" s="52">
        <f t="shared" si="42"/>
        <v>0</v>
      </c>
      <c r="BU56" s="52">
        <f t="shared" si="42"/>
        <v>0</v>
      </c>
      <c r="BV56" s="52">
        <f t="shared" si="42"/>
        <v>0</v>
      </c>
      <c r="BW56" s="52">
        <f t="shared" si="42"/>
        <v>0</v>
      </c>
      <c r="BX56" s="52">
        <f t="shared" si="42"/>
        <v>8</v>
      </c>
      <c r="BY56" s="52">
        <f t="shared" si="42"/>
        <v>36</v>
      </c>
      <c r="BZ56" s="52">
        <f t="shared" si="42"/>
        <v>0</v>
      </c>
      <c r="CA56" s="52">
        <f t="shared" si="42"/>
        <v>0</v>
      </c>
      <c r="CB56" s="52">
        <f t="shared" si="42"/>
        <v>0</v>
      </c>
      <c r="CC56" s="52">
        <f t="shared" si="42"/>
        <v>0</v>
      </c>
      <c r="CD56" s="52">
        <f t="shared" si="42"/>
        <v>0</v>
      </c>
      <c r="CE56" s="52">
        <f t="shared" si="42"/>
        <v>0</v>
      </c>
      <c r="CF56" s="52">
        <f t="shared" si="42"/>
        <v>0</v>
      </c>
      <c r="CG56" s="52">
        <f t="shared" si="42"/>
        <v>0</v>
      </c>
      <c r="CH56" s="52">
        <f t="shared" si="42"/>
        <v>0</v>
      </c>
      <c r="CI56" s="35"/>
    </row>
    <row r="57" spans="1:92" ht="93.75">
      <c r="A57" s="28" t="s">
        <v>177</v>
      </c>
      <c r="B57" s="33" t="s">
        <v>235</v>
      </c>
      <c r="C57" s="34" t="s">
        <v>237</v>
      </c>
      <c r="D57" s="35" t="s">
        <v>238</v>
      </c>
      <c r="E57" s="52">
        <f>IF('1'!U55="НД","НД",'1'!U55/1.2)</f>
        <v>76.635000000000005</v>
      </c>
      <c r="F57" s="52" t="str">
        <f>IF('1'!V55="НД","НД",'1'!V55/1.2)</f>
        <v>НД</v>
      </c>
      <c r="G57" s="52">
        <v>0</v>
      </c>
      <c r="H57" s="52">
        <v>0</v>
      </c>
      <c r="I57" s="52">
        <v>0</v>
      </c>
      <c r="J57" s="52">
        <v>0</v>
      </c>
      <c r="K57" s="52">
        <v>0</v>
      </c>
      <c r="L57" s="52">
        <v>0</v>
      </c>
      <c r="M57" s="52">
        <v>0</v>
      </c>
      <c r="N57" s="52">
        <v>0</v>
      </c>
      <c r="O57" s="52">
        <v>0</v>
      </c>
      <c r="P57" s="52">
        <v>0</v>
      </c>
      <c r="Q57" s="52">
        <v>0</v>
      </c>
      <c r="R57" s="52">
        <v>0</v>
      </c>
      <c r="S57" s="52">
        <v>0</v>
      </c>
      <c r="T57" s="52">
        <v>0</v>
      </c>
      <c r="U57" s="52">
        <v>0</v>
      </c>
      <c r="V57" s="52">
        <v>0</v>
      </c>
      <c r="W57" s="52">
        <v>0</v>
      </c>
      <c r="X57" s="52">
        <v>0</v>
      </c>
      <c r="Y57" s="52">
        <v>0</v>
      </c>
      <c r="Z57" s="52">
        <v>0</v>
      </c>
      <c r="AA57" s="52">
        <v>0</v>
      </c>
      <c r="AB57" s="52"/>
      <c r="AC57" s="52"/>
      <c r="AD57" s="52"/>
      <c r="AE57" s="52"/>
      <c r="AF57" s="52"/>
      <c r="AG57" s="52"/>
      <c r="AH57" s="52"/>
      <c r="AI57" s="52">
        <v>0</v>
      </c>
      <c r="AJ57" s="52">
        <f>IF('1'!G55=2021,E57,0)</f>
        <v>0</v>
      </c>
      <c r="AK57" s="52">
        <v>0</v>
      </c>
      <c r="AL57" s="52">
        <v>0</v>
      </c>
      <c r="AM57" s="52">
        <v>0</v>
      </c>
      <c r="AN57" s="52">
        <v>0</v>
      </c>
      <c r="AO57" s="52">
        <v>0</v>
      </c>
      <c r="AP57" s="52">
        <v>0</v>
      </c>
      <c r="AQ57" s="52">
        <v>0</v>
      </c>
      <c r="AR57" s="52">
        <v>0</v>
      </c>
      <c r="AS57" s="52"/>
      <c r="AT57" s="52"/>
      <c r="AU57" s="52"/>
      <c r="AV57" s="52"/>
      <c r="AW57" s="52"/>
      <c r="AX57" s="52"/>
      <c r="AY57" s="52"/>
      <c r="AZ57" s="52">
        <v>0</v>
      </c>
      <c r="BA57" s="52">
        <f>IF('1'!G55=2022,E57,0)</f>
        <v>76.635000000000005</v>
      </c>
      <c r="BB57" s="52">
        <v>0</v>
      </c>
      <c r="BC57" s="52">
        <v>0</v>
      </c>
      <c r="BD57" s="52">
        <v>0</v>
      </c>
      <c r="BE57" s="52">
        <v>0</v>
      </c>
      <c r="BF57" s="52">
        <v>0</v>
      </c>
      <c r="BG57" s="52">
        <v>1</v>
      </c>
      <c r="BH57" s="52">
        <v>0</v>
      </c>
      <c r="BI57" s="52"/>
      <c r="BJ57" s="52"/>
      <c r="BK57" s="52"/>
      <c r="BL57" s="52"/>
      <c r="BM57" s="52"/>
      <c r="BN57" s="52"/>
      <c r="BO57" s="52"/>
      <c r="BP57" s="52"/>
      <c r="BQ57" s="52">
        <v>0</v>
      </c>
      <c r="BR57" s="52">
        <f t="shared" ref="BR57:BW58" si="43">V57+AJ57+BA57</f>
        <v>76.635000000000005</v>
      </c>
      <c r="BS57" s="52">
        <f t="shared" si="43"/>
        <v>0</v>
      </c>
      <c r="BT57" s="52">
        <f t="shared" si="43"/>
        <v>0</v>
      </c>
      <c r="BU57" s="52">
        <f t="shared" si="43"/>
        <v>0</v>
      </c>
      <c r="BV57" s="52">
        <f t="shared" si="43"/>
        <v>0</v>
      </c>
      <c r="BW57" s="52">
        <f t="shared" si="43"/>
        <v>0</v>
      </c>
      <c r="BX57" s="52">
        <f>AP57+BG57</f>
        <v>1</v>
      </c>
      <c r="BY57" s="52">
        <f>BH57+AQ57</f>
        <v>0</v>
      </c>
      <c r="BZ57" s="52">
        <f>AR57</f>
        <v>0</v>
      </c>
      <c r="CA57" s="52"/>
      <c r="CB57" s="52">
        <f t="shared" ref="CB57:CG58" si="44">AC57+BJ57+AS57</f>
        <v>0</v>
      </c>
      <c r="CC57" s="52">
        <f t="shared" si="44"/>
        <v>0</v>
      </c>
      <c r="CD57" s="52">
        <f t="shared" si="44"/>
        <v>0</v>
      </c>
      <c r="CE57" s="52">
        <f t="shared" si="44"/>
        <v>0</v>
      </c>
      <c r="CF57" s="52">
        <f t="shared" si="44"/>
        <v>0</v>
      </c>
      <c r="CG57" s="52">
        <f t="shared" si="44"/>
        <v>0</v>
      </c>
      <c r="CH57" s="52">
        <f>BP57+AY57</f>
        <v>0</v>
      </c>
      <c r="CI57" s="35" t="s">
        <v>607</v>
      </c>
      <c r="CN57" s="134">
        <v>2022</v>
      </c>
    </row>
    <row r="58" spans="1:92" ht="121.5" customHeight="1">
      <c r="A58" s="28" t="s">
        <v>177</v>
      </c>
      <c r="B58" s="33" t="s">
        <v>235</v>
      </c>
      <c r="C58" s="34" t="s">
        <v>239</v>
      </c>
      <c r="D58" s="46" t="s">
        <v>240</v>
      </c>
      <c r="E58" s="52">
        <f>IF('1'!U56="НД","НД",'1'!BP56/1.2)</f>
        <v>346.82066666666668</v>
      </c>
      <c r="F58" s="52" t="str">
        <f>IF('1'!V56="НД","НД",'1'!V56/1.2)</f>
        <v>НД</v>
      </c>
      <c r="G58" s="52">
        <v>0</v>
      </c>
      <c r="H58" s="52">
        <v>0</v>
      </c>
      <c r="I58" s="52">
        <v>0</v>
      </c>
      <c r="J58" s="52">
        <v>0</v>
      </c>
      <c r="K58" s="52">
        <v>0</v>
      </c>
      <c r="L58" s="52">
        <v>0</v>
      </c>
      <c r="M58" s="52">
        <v>0</v>
      </c>
      <c r="N58" s="52">
        <v>0</v>
      </c>
      <c r="O58" s="52">
        <v>0</v>
      </c>
      <c r="P58" s="52">
        <v>0</v>
      </c>
      <c r="Q58" s="52">
        <v>0</v>
      </c>
      <c r="R58" s="52">
        <v>0</v>
      </c>
      <c r="S58" s="52">
        <v>0</v>
      </c>
      <c r="T58" s="52">
        <v>0</v>
      </c>
      <c r="U58" s="52">
        <v>0</v>
      </c>
      <c r="V58" s="52">
        <v>0</v>
      </c>
      <c r="W58" s="52">
        <v>0</v>
      </c>
      <c r="X58" s="52">
        <v>0</v>
      </c>
      <c r="Y58" s="52">
        <v>0</v>
      </c>
      <c r="Z58" s="52">
        <v>0</v>
      </c>
      <c r="AA58" s="52">
        <v>0</v>
      </c>
      <c r="AB58" s="52"/>
      <c r="AC58" s="52"/>
      <c r="AD58" s="52"/>
      <c r="AE58" s="52"/>
      <c r="AF58" s="52"/>
      <c r="AG58" s="52"/>
      <c r="AH58" s="52"/>
      <c r="AI58" s="52">
        <v>0</v>
      </c>
      <c r="AJ58" s="52">
        <f>IF('1'!G56=2021,E58,0)</f>
        <v>0</v>
      </c>
      <c r="AK58" s="52">
        <v>0</v>
      </c>
      <c r="AL58" s="52">
        <v>0</v>
      </c>
      <c r="AM58" s="52">
        <v>0</v>
      </c>
      <c r="AN58" s="52">
        <v>0</v>
      </c>
      <c r="AO58" s="52">
        <v>0</v>
      </c>
      <c r="AP58" s="52">
        <v>0</v>
      </c>
      <c r="AQ58" s="52">
        <v>0</v>
      </c>
      <c r="AR58" s="52">
        <v>0</v>
      </c>
      <c r="AS58" s="52"/>
      <c r="AT58" s="52"/>
      <c r="AU58" s="52"/>
      <c r="AV58" s="52"/>
      <c r="AW58" s="52"/>
      <c r="AX58" s="52"/>
      <c r="AY58" s="52"/>
      <c r="AZ58" s="52">
        <v>0</v>
      </c>
      <c r="BA58" s="52">
        <f>IF('1'!G56=2022,E58,0)</f>
        <v>346.82066666666668</v>
      </c>
      <c r="BB58" s="52">
        <v>0</v>
      </c>
      <c r="BC58" s="52">
        <v>0</v>
      </c>
      <c r="BD58" s="52">
        <v>0</v>
      </c>
      <c r="BE58" s="52">
        <v>0</v>
      </c>
      <c r="BF58" s="52">
        <v>0</v>
      </c>
      <c r="BG58" s="52">
        <v>6</v>
      </c>
      <c r="BH58" s="52">
        <v>0</v>
      </c>
      <c r="BI58" s="52"/>
      <c r="BJ58" s="52"/>
      <c r="BK58" s="52"/>
      <c r="BL58" s="52"/>
      <c r="BM58" s="52"/>
      <c r="BN58" s="52"/>
      <c r="BO58" s="52"/>
      <c r="BP58" s="52"/>
      <c r="BQ58" s="52">
        <v>0</v>
      </c>
      <c r="BR58" s="52">
        <f t="shared" si="43"/>
        <v>346.82066666666668</v>
      </c>
      <c r="BS58" s="52">
        <f t="shared" si="43"/>
        <v>0</v>
      </c>
      <c r="BT58" s="52">
        <f t="shared" si="43"/>
        <v>0</v>
      </c>
      <c r="BU58" s="52">
        <f t="shared" si="43"/>
        <v>0</v>
      </c>
      <c r="BV58" s="52">
        <f t="shared" si="43"/>
        <v>0</v>
      </c>
      <c r="BW58" s="52">
        <f t="shared" si="43"/>
        <v>0</v>
      </c>
      <c r="BX58" s="52">
        <f>AP58+BG58</f>
        <v>6</v>
      </c>
      <c r="BY58" s="52">
        <f>BH58+AQ58</f>
        <v>0</v>
      </c>
      <c r="BZ58" s="52">
        <f>AR58</f>
        <v>0</v>
      </c>
      <c r="CA58" s="52"/>
      <c r="CB58" s="52">
        <f t="shared" si="44"/>
        <v>0</v>
      </c>
      <c r="CC58" s="52">
        <f t="shared" si="44"/>
        <v>0</v>
      </c>
      <c r="CD58" s="52">
        <f t="shared" si="44"/>
        <v>0</v>
      </c>
      <c r="CE58" s="52">
        <f t="shared" si="44"/>
        <v>0</v>
      </c>
      <c r="CF58" s="52">
        <f t="shared" si="44"/>
        <v>0</v>
      </c>
      <c r="CG58" s="52">
        <f t="shared" si="44"/>
        <v>0</v>
      </c>
      <c r="CH58" s="52">
        <f>BP58+AY58</f>
        <v>0</v>
      </c>
      <c r="CI58" s="35"/>
      <c r="CN58" s="134">
        <v>2022</v>
      </c>
    </row>
    <row r="59" spans="1:92" ht="121.5" customHeight="1">
      <c r="A59" s="28"/>
      <c r="B59" s="356" t="s">
        <v>235</v>
      </c>
      <c r="C59" s="34" t="s">
        <v>1306</v>
      </c>
      <c r="D59" s="350" t="s">
        <v>1307</v>
      </c>
      <c r="E59" s="52">
        <f>IF('1'!U57="НД","НД",'1'!BP57/1.2)</f>
        <v>0</v>
      </c>
      <c r="F59" s="52" t="str">
        <f>IF('1'!V57="НД","НД",'1'!V57/1.2)</f>
        <v>НД</v>
      </c>
      <c r="G59" s="52">
        <v>0</v>
      </c>
      <c r="H59" s="52">
        <v>0</v>
      </c>
      <c r="I59" s="52">
        <v>0</v>
      </c>
      <c r="J59" s="52">
        <v>0</v>
      </c>
      <c r="K59" s="52">
        <v>0</v>
      </c>
      <c r="L59" s="52">
        <v>0</v>
      </c>
      <c r="M59" s="52">
        <v>0</v>
      </c>
      <c r="N59" s="52">
        <v>0</v>
      </c>
      <c r="O59" s="52">
        <v>0</v>
      </c>
      <c r="P59" s="52">
        <v>0</v>
      </c>
      <c r="Q59" s="52">
        <v>0</v>
      </c>
      <c r="R59" s="52">
        <v>0</v>
      </c>
      <c r="S59" s="52">
        <v>0</v>
      </c>
      <c r="T59" s="52">
        <v>0</v>
      </c>
      <c r="U59" s="52">
        <v>0</v>
      </c>
      <c r="V59" s="52">
        <v>0</v>
      </c>
      <c r="W59" s="52">
        <v>0</v>
      </c>
      <c r="X59" s="52">
        <v>0</v>
      </c>
      <c r="Y59" s="52">
        <v>0</v>
      </c>
      <c r="Z59" s="52">
        <v>0</v>
      </c>
      <c r="AA59" s="52">
        <v>0</v>
      </c>
      <c r="AB59" s="52"/>
      <c r="AC59" s="52"/>
      <c r="AD59" s="52"/>
      <c r="AE59" s="52"/>
      <c r="AF59" s="52"/>
      <c r="AG59" s="52"/>
      <c r="AH59" s="52"/>
      <c r="AI59" s="52">
        <v>0</v>
      </c>
      <c r="AJ59" s="52">
        <f>IF('1'!G57=2021,E59,0)</f>
        <v>0</v>
      </c>
      <c r="AK59" s="52">
        <v>0</v>
      </c>
      <c r="AL59" s="52">
        <v>0</v>
      </c>
      <c r="AM59" s="52">
        <v>0</v>
      </c>
      <c r="AN59" s="52">
        <v>0</v>
      </c>
      <c r="AO59" s="52">
        <v>0</v>
      </c>
      <c r="AP59" s="52">
        <v>0</v>
      </c>
      <c r="AQ59" s="52">
        <v>0</v>
      </c>
      <c r="AR59" s="52">
        <v>0</v>
      </c>
      <c r="AS59" s="52"/>
      <c r="AT59" s="52"/>
      <c r="AU59" s="52"/>
      <c r="AV59" s="52"/>
      <c r="AW59" s="52"/>
      <c r="AX59" s="52"/>
      <c r="AY59" s="52"/>
      <c r="AZ59" s="52">
        <v>0</v>
      </c>
      <c r="BA59" s="52">
        <f>IF('1'!G57=2022,E59,0)</f>
        <v>0</v>
      </c>
      <c r="BB59" s="52">
        <v>0</v>
      </c>
      <c r="BC59" s="52">
        <v>0</v>
      </c>
      <c r="BD59" s="52">
        <v>0</v>
      </c>
      <c r="BE59" s="52">
        <v>0</v>
      </c>
      <c r="BF59" s="52">
        <v>0</v>
      </c>
      <c r="BG59" s="52">
        <v>0</v>
      </c>
      <c r="BH59" s="52">
        <v>0</v>
      </c>
      <c r="BI59" s="52"/>
      <c r="BJ59" s="52"/>
      <c r="BK59" s="52"/>
      <c r="BL59" s="52"/>
      <c r="BM59" s="52"/>
      <c r="BN59" s="52"/>
      <c r="BO59" s="52"/>
      <c r="BP59" s="52"/>
      <c r="BQ59" s="52">
        <v>0</v>
      </c>
      <c r="BR59" s="52">
        <f t="shared" ref="BR59" si="45">V59+AJ59+BA59</f>
        <v>0</v>
      </c>
      <c r="BS59" s="52">
        <f t="shared" ref="BS59" si="46">W59+AK59+BB59</f>
        <v>0</v>
      </c>
      <c r="BT59" s="52">
        <f t="shared" ref="BT59" si="47">X59+AL59+BC59</f>
        <v>0</v>
      </c>
      <c r="BU59" s="52">
        <f t="shared" ref="BU59" si="48">Y59+AM59+BD59</f>
        <v>0</v>
      </c>
      <c r="BV59" s="52">
        <f t="shared" ref="BV59" si="49">Z59+AN59+BE59</f>
        <v>0</v>
      </c>
      <c r="BW59" s="52">
        <f t="shared" ref="BW59" si="50">AA59+AO59+BF59</f>
        <v>0</v>
      </c>
      <c r="BX59" s="52">
        <f>AP59+BG59</f>
        <v>0</v>
      </c>
      <c r="BY59" s="52">
        <f>BH59+AQ59</f>
        <v>0</v>
      </c>
      <c r="BZ59" s="52">
        <f>AR59</f>
        <v>0</v>
      </c>
      <c r="CA59" s="52"/>
      <c r="CB59" s="52">
        <f t="shared" ref="CB59" si="51">AC59+BJ59+AS59</f>
        <v>0</v>
      </c>
      <c r="CC59" s="52">
        <f t="shared" ref="CC59" si="52">AD59+BK59+AT59</f>
        <v>0</v>
      </c>
      <c r="CD59" s="52">
        <f t="shared" ref="CD59" si="53">AE59+BL59+AU59</f>
        <v>0</v>
      </c>
      <c r="CE59" s="52">
        <f t="shared" ref="CE59" si="54">AF59+BM59+AV59</f>
        <v>0</v>
      </c>
      <c r="CF59" s="52">
        <f t="shared" ref="CF59" si="55">AG59+BN59+AW59</f>
        <v>0</v>
      </c>
      <c r="CG59" s="52">
        <f t="shared" ref="CG59" si="56">AH59+BO59+AX59</f>
        <v>0</v>
      </c>
      <c r="CH59" s="52">
        <f>BP59+AY59</f>
        <v>0</v>
      </c>
      <c r="CI59" s="350"/>
      <c r="CN59" s="134">
        <v>2023</v>
      </c>
    </row>
    <row r="60" spans="1:92" ht="121.5" customHeight="1">
      <c r="A60" s="28" t="s">
        <v>177</v>
      </c>
      <c r="B60" s="336" t="s">
        <v>235</v>
      </c>
      <c r="C60" s="341" t="s">
        <v>1296</v>
      </c>
      <c r="D60" s="334" t="s">
        <v>1297</v>
      </c>
      <c r="E60" s="52">
        <f>IF('1'!U58="НД","НД",'1'!BP58/1.2)</f>
        <v>872.30416666666679</v>
      </c>
      <c r="F60" s="52" t="str">
        <f>IF('1'!V58="НД","НД",'1'!V58/1.2)</f>
        <v>НД</v>
      </c>
      <c r="G60" s="52">
        <v>0</v>
      </c>
      <c r="H60" s="52">
        <v>0</v>
      </c>
      <c r="I60" s="52">
        <v>0</v>
      </c>
      <c r="J60" s="52">
        <v>0</v>
      </c>
      <c r="K60" s="52">
        <v>0</v>
      </c>
      <c r="L60" s="52">
        <v>0</v>
      </c>
      <c r="M60" s="52">
        <v>0</v>
      </c>
      <c r="N60" s="52">
        <v>0</v>
      </c>
      <c r="O60" s="52">
        <v>0</v>
      </c>
      <c r="P60" s="52">
        <v>0</v>
      </c>
      <c r="Q60" s="52">
        <v>0</v>
      </c>
      <c r="R60" s="52">
        <v>0</v>
      </c>
      <c r="S60" s="52">
        <v>0</v>
      </c>
      <c r="T60" s="52">
        <v>0</v>
      </c>
      <c r="U60" s="52">
        <v>0</v>
      </c>
      <c r="V60" s="52">
        <v>0</v>
      </c>
      <c r="W60" s="52">
        <v>0</v>
      </c>
      <c r="X60" s="52">
        <v>0</v>
      </c>
      <c r="Y60" s="52">
        <v>0</v>
      </c>
      <c r="Z60" s="52">
        <v>0</v>
      </c>
      <c r="AA60" s="52">
        <v>0</v>
      </c>
      <c r="AB60" s="52"/>
      <c r="AC60" s="52"/>
      <c r="AD60" s="52"/>
      <c r="AE60" s="52"/>
      <c r="AF60" s="52"/>
      <c r="AG60" s="52"/>
      <c r="AH60" s="52"/>
      <c r="AI60" s="52">
        <v>0</v>
      </c>
      <c r="AJ60" s="52">
        <f>IF('1'!G58=2021,E60,0)</f>
        <v>0</v>
      </c>
      <c r="AK60" s="52">
        <v>0</v>
      </c>
      <c r="AL60" s="52">
        <v>0</v>
      </c>
      <c r="AM60" s="52">
        <v>0</v>
      </c>
      <c r="AN60" s="52">
        <v>0</v>
      </c>
      <c r="AO60" s="52">
        <v>0</v>
      </c>
      <c r="AP60" s="52">
        <v>0</v>
      </c>
      <c r="AQ60" s="52">
        <v>0</v>
      </c>
      <c r="AR60" s="52">
        <v>0</v>
      </c>
      <c r="AS60" s="52"/>
      <c r="AT60" s="52"/>
      <c r="AU60" s="52"/>
      <c r="AV60" s="52"/>
      <c r="AW60" s="52"/>
      <c r="AX60" s="52"/>
      <c r="AY60" s="52"/>
      <c r="AZ60" s="52">
        <v>0</v>
      </c>
      <c r="BA60" s="52">
        <f>IF('1'!G58=2022,E60,0)</f>
        <v>872.30416666666679</v>
      </c>
      <c r="BB60" s="52">
        <v>80</v>
      </c>
      <c r="BC60" s="52">
        <v>0</v>
      </c>
      <c r="BD60" s="52">
        <v>0</v>
      </c>
      <c r="BE60" s="52">
        <v>0</v>
      </c>
      <c r="BF60" s="52">
        <v>0</v>
      </c>
      <c r="BG60" s="52">
        <v>1</v>
      </c>
      <c r="BH60" s="52">
        <f>24+8+4</f>
        <v>36</v>
      </c>
      <c r="BI60" s="52"/>
      <c r="BJ60" s="52"/>
      <c r="BK60" s="52"/>
      <c r="BL60" s="52"/>
      <c r="BM60" s="52"/>
      <c r="BN60" s="52"/>
      <c r="BO60" s="52"/>
      <c r="BP60" s="52"/>
      <c r="BQ60" s="52">
        <v>0</v>
      </c>
      <c r="BR60" s="52">
        <f t="shared" ref="BR60" si="57">V60+AJ60+BA60</f>
        <v>872.30416666666679</v>
      </c>
      <c r="BS60" s="52">
        <f t="shared" ref="BS60" si="58">W60+AK60+BB60</f>
        <v>80</v>
      </c>
      <c r="BT60" s="52">
        <f t="shared" ref="BT60" si="59">X60+AL60+BC60</f>
        <v>0</v>
      </c>
      <c r="BU60" s="52">
        <f t="shared" ref="BU60" si="60">Y60+AM60+BD60</f>
        <v>0</v>
      </c>
      <c r="BV60" s="52">
        <f t="shared" ref="BV60" si="61">Z60+AN60+BE60</f>
        <v>0</v>
      </c>
      <c r="BW60" s="52">
        <f t="shared" ref="BW60" si="62">AA60+AO60+BF60</f>
        <v>0</v>
      </c>
      <c r="BX60" s="52">
        <f>AP60+BG60</f>
        <v>1</v>
      </c>
      <c r="BY60" s="52">
        <f>BH60+AQ60</f>
        <v>36</v>
      </c>
      <c r="BZ60" s="52">
        <f>AR60</f>
        <v>0</v>
      </c>
      <c r="CA60" s="52"/>
      <c r="CB60" s="52">
        <f t="shared" ref="CB60" si="63">AC60+BJ60+AS60</f>
        <v>0</v>
      </c>
      <c r="CC60" s="52">
        <f t="shared" ref="CC60" si="64">AD60+BK60+AT60</f>
        <v>0</v>
      </c>
      <c r="CD60" s="52">
        <f t="shared" ref="CD60" si="65">AE60+BL60+AU60</f>
        <v>0</v>
      </c>
      <c r="CE60" s="52">
        <f t="shared" ref="CE60" si="66">AF60+BM60+AV60</f>
        <v>0</v>
      </c>
      <c r="CF60" s="52">
        <f t="shared" ref="CF60" si="67">AG60+BN60+AW60</f>
        <v>0</v>
      </c>
      <c r="CG60" s="52">
        <f t="shared" ref="CG60" si="68">AH60+BO60+AX60</f>
        <v>0</v>
      </c>
      <c r="CH60" s="52">
        <f>BP60+AY60</f>
        <v>0</v>
      </c>
      <c r="CI60" s="334"/>
      <c r="CN60" s="134">
        <v>2022</v>
      </c>
    </row>
    <row r="61" spans="1:92" ht="75">
      <c r="A61" s="21"/>
      <c r="B61" s="33" t="s">
        <v>241</v>
      </c>
      <c r="C61" s="34" t="s">
        <v>242</v>
      </c>
      <c r="D61" s="35" t="s">
        <v>174</v>
      </c>
      <c r="E61" s="52" t="str">
        <f>IF('1'!U59="НД","НД",'1'!U59/1.2)</f>
        <v>НД</v>
      </c>
      <c r="F61" s="52" t="str">
        <f>IF('1'!V59="НД","НД",'1'!V59/1.2)</f>
        <v>НД</v>
      </c>
      <c r="G61" s="52" t="s">
        <v>193</v>
      </c>
      <c r="H61" s="52" t="s">
        <v>193</v>
      </c>
      <c r="I61" s="52" t="s">
        <v>193</v>
      </c>
      <c r="J61" s="52" t="s">
        <v>193</v>
      </c>
      <c r="K61" s="52" t="s">
        <v>193</v>
      </c>
      <c r="L61" s="52" t="s">
        <v>193</v>
      </c>
      <c r="M61" s="52" t="s">
        <v>193</v>
      </c>
      <c r="N61" s="52" t="s">
        <v>193</v>
      </c>
      <c r="O61" s="52" t="s">
        <v>193</v>
      </c>
      <c r="P61" s="52" t="s">
        <v>193</v>
      </c>
      <c r="Q61" s="52" t="s">
        <v>193</v>
      </c>
      <c r="R61" s="52" t="s">
        <v>193</v>
      </c>
      <c r="S61" s="52" t="s">
        <v>193</v>
      </c>
      <c r="T61" s="52" t="s">
        <v>193</v>
      </c>
      <c r="U61" s="52" t="s">
        <v>193</v>
      </c>
      <c r="V61" s="52" t="s">
        <v>193</v>
      </c>
      <c r="W61" s="52" t="s">
        <v>193</v>
      </c>
      <c r="X61" s="52" t="s">
        <v>193</v>
      </c>
      <c r="Y61" s="52" t="s">
        <v>193</v>
      </c>
      <c r="Z61" s="52" t="s">
        <v>193</v>
      </c>
      <c r="AA61" s="52" t="s">
        <v>193</v>
      </c>
      <c r="AB61" s="52" t="s">
        <v>193</v>
      </c>
      <c r="AC61" s="52" t="s">
        <v>193</v>
      </c>
      <c r="AD61" s="52" t="s">
        <v>193</v>
      </c>
      <c r="AE61" s="52" t="s">
        <v>193</v>
      </c>
      <c r="AF61" s="52" t="s">
        <v>193</v>
      </c>
      <c r="AG61" s="52" t="s">
        <v>193</v>
      </c>
      <c r="AH61" s="52" t="s">
        <v>193</v>
      </c>
      <c r="AI61" s="52" t="s">
        <v>193</v>
      </c>
      <c r="AJ61" s="52" t="s">
        <v>193</v>
      </c>
      <c r="AK61" s="52" t="s">
        <v>193</v>
      </c>
      <c r="AL61" s="52" t="s">
        <v>193</v>
      </c>
      <c r="AM61" s="52" t="s">
        <v>193</v>
      </c>
      <c r="AN61" s="52" t="s">
        <v>193</v>
      </c>
      <c r="AO61" s="52" t="s">
        <v>193</v>
      </c>
      <c r="AP61" s="52" t="s">
        <v>193</v>
      </c>
      <c r="AQ61" s="52" t="s">
        <v>193</v>
      </c>
      <c r="AR61" s="52" t="s">
        <v>193</v>
      </c>
      <c r="AS61" s="52" t="s">
        <v>193</v>
      </c>
      <c r="AT61" s="52" t="s">
        <v>193</v>
      </c>
      <c r="AU61" s="52" t="s">
        <v>193</v>
      </c>
      <c r="AV61" s="52" t="s">
        <v>193</v>
      </c>
      <c r="AW61" s="52" t="s">
        <v>193</v>
      </c>
      <c r="AX61" s="52" t="s">
        <v>193</v>
      </c>
      <c r="AY61" s="52"/>
      <c r="AZ61" s="52" t="s">
        <v>193</v>
      </c>
      <c r="BA61" s="52" t="s">
        <v>193</v>
      </c>
      <c r="BB61" s="52" t="s">
        <v>193</v>
      </c>
      <c r="BC61" s="52" t="s">
        <v>193</v>
      </c>
      <c r="BD61" s="52" t="s">
        <v>193</v>
      </c>
      <c r="BE61" s="52" t="s">
        <v>193</v>
      </c>
      <c r="BF61" s="52" t="s">
        <v>193</v>
      </c>
      <c r="BG61" s="52" t="s">
        <v>193</v>
      </c>
      <c r="BH61" s="52" t="s">
        <v>193</v>
      </c>
      <c r="BI61" s="52" t="s">
        <v>193</v>
      </c>
      <c r="BJ61" s="52" t="s">
        <v>193</v>
      </c>
      <c r="BK61" s="52" t="s">
        <v>193</v>
      </c>
      <c r="BL61" s="52" t="s">
        <v>193</v>
      </c>
      <c r="BM61" s="52" t="s">
        <v>193</v>
      </c>
      <c r="BN61" s="52" t="s">
        <v>193</v>
      </c>
      <c r="BO61" s="52" t="s">
        <v>193</v>
      </c>
      <c r="BP61" s="52"/>
      <c r="BQ61" s="52" t="s">
        <v>193</v>
      </c>
      <c r="BR61" s="52" t="s">
        <v>193</v>
      </c>
      <c r="BS61" s="52" t="s">
        <v>193</v>
      </c>
      <c r="BT61" s="52" t="s">
        <v>193</v>
      </c>
      <c r="BU61" s="52" t="s">
        <v>193</v>
      </c>
      <c r="BV61" s="52" t="s">
        <v>193</v>
      </c>
      <c r="BW61" s="52" t="s">
        <v>193</v>
      </c>
      <c r="BX61" s="52" t="s">
        <v>193</v>
      </c>
      <c r="BY61" s="52" t="s">
        <v>193</v>
      </c>
      <c r="BZ61" s="52" t="s">
        <v>193</v>
      </c>
      <c r="CA61" s="52" t="s">
        <v>193</v>
      </c>
      <c r="CB61" s="52" t="s">
        <v>193</v>
      </c>
      <c r="CC61" s="52" t="s">
        <v>193</v>
      </c>
      <c r="CD61" s="52" t="s">
        <v>193</v>
      </c>
      <c r="CE61" s="52" t="s">
        <v>193</v>
      </c>
      <c r="CF61" s="52" t="s">
        <v>193</v>
      </c>
      <c r="CG61" s="52" t="s">
        <v>193</v>
      </c>
      <c r="CH61" s="52"/>
      <c r="CI61" s="35"/>
    </row>
    <row r="62" spans="1:92" ht="56.25">
      <c r="A62" s="21"/>
      <c r="B62" s="39" t="s">
        <v>243</v>
      </c>
      <c r="C62" s="40" t="s">
        <v>244</v>
      </c>
      <c r="D62" s="41" t="s">
        <v>174</v>
      </c>
      <c r="E62" s="96" t="str">
        <f>IF('1'!U60="НД","НД",'1'!U60/1.2)</f>
        <v>НД</v>
      </c>
      <c r="F62" s="96" t="str">
        <f>IF('1'!V60="НД","НД",'1'!V60/1.2)</f>
        <v>НД</v>
      </c>
      <c r="G62" s="96" t="s">
        <v>193</v>
      </c>
      <c r="H62" s="96" t="s">
        <v>193</v>
      </c>
      <c r="I62" s="96" t="s">
        <v>193</v>
      </c>
      <c r="J62" s="96" t="s">
        <v>193</v>
      </c>
      <c r="K62" s="96" t="s">
        <v>193</v>
      </c>
      <c r="L62" s="96" t="s">
        <v>193</v>
      </c>
      <c r="M62" s="96" t="s">
        <v>193</v>
      </c>
      <c r="N62" s="96" t="s">
        <v>193</v>
      </c>
      <c r="O62" s="96" t="s">
        <v>193</v>
      </c>
      <c r="P62" s="96" t="s">
        <v>193</v>
      </c>
      <c r="Q62" s="96" t="s">
        <v>193</v>
      </c>
      <c r="R62" s="96" t="s">
        <v>193</v>
      </c>
      <c r="S62" s="96" t="s">
        <v>193</v>
      </c>
      <c r="T62" s="96" t="s">
        <v>193</v>
      </c>
      <c r="U62" s="96" t="s">
        <v>193</v>
      </c>
      <c r="V62" s="96" t="s">
        <v>193</v>
      </c>
      <c r="W62" s="96" t="s">
        <v>193</v>
      </c>
      <c r="X62" s="96" t="s">
        <v>193</v>
      </c>
      <c r="Y62" s="96" t="s">
        <v>193</v>
      </c>
      <c r="Z62" s="96" t="s">
        <v>193</v>
      </c>
      <c r="AA62" s="96" t="s">
        <v>193</v>
      </c>
      <c r="AB62" s="96" t="s">
        <v>193</v>
      </c>
      <c r="AC62" s="96" t="s">
        <v>193</v>
      </c>
      <c r="AD62" s="96" t="s">
        <v>193</v>
      </c>
      <c r="AE62" s="96" t="s">
        <v>193</v>
      </c>
      <c r="AF62" s="96" t="s">
        <v>193</v>
      </c>
      <c r="AG62" s="96" t="s">
        <v>193</v>
      </c>
      <c r="AH62" s="96" t="s">
        <v>193</v>
      </c>
      <c r="AI62" s="96" t="s">
        <v>193</v>
      </c>
      <c r="AJ62" s="96" t="s">
        <v>193</v>
      </c>
      <c r="AK62" s="96" t="s">
        <v>193</v>
      </c>
      <c r="AL62" s="96" t="s">
        <v>193</v>
      </c>
      <c r="AM62" s="96" t="s">
        <v>193</v>
      </c>
      <c r="AN62" s="96" t="s">
        <v>193</v>
      </c>
      <c r="AO62" s="96" t="s">
        <v>193</v>
      </c>
      <c r="AP62" s="96" t="s">
        <v>193</v>
      </c>
      <c r="AQ62" s="96" t="s">
        <v>193</v>
      </c>
      <c r="AR62" s="96" t="s">
        <v>193</v>
      </c>
      <c r="AS62" s="96" t="s">
        <v>193</v>
      </c>
      <c r="AT62" s="96" t="s">
        <v>193</v>
      </c>
      <c r="AU62" s="96" t="s">
        <v>193</v>
      </c>
      <c r="AV62" s="96" t="s">
        <v>193</v>
      </c>
      <c r="AW62" s="96" t="s">
        <v>193</v>
      </c>
      <c r="AX62" s="96" t="s">
        <v>193</v>
      </c>
      <c r="AY62" s="96"/>
      <c r="AZ62" s="96" t="s">
        <v>193</v>
      </c>
      <c r="BA62" s="96" t="s">
        <v>193</v>
      </c>
      <c r="BB62" s="96" t="s">
        <v>193</v>
      </c>
      <c r="BC62" s="96" t="s">
        <v>193</v>
      </c>
      <c r="BD62" s="96" t="s">
        <v>193</v>
      </c>
      <c r="BE62" s="96" t="s">
        <v>193</v>
      </c>
      <c r="BF62" s="96" t="s">
        <v>193</v>
      </c>
      <c r="BG62" s="96" t="s">
        <v>193</v>
      </c>
      <c r="BH62" s="96" t="s">
        <v>193</v>
      </c>
      <c r="BI62" s="96" t="s">
        <v>193</v>
      </c>
      <c r="BJ62" s="96" t="s">
        <v>193</v>
      </c>
      <c r="BK62" s="96" t="s">
        <v>193</v>
      </c>
      <c r="BL62" s="96" t="s">
        <v>193</v>
      </c>
      <c r="BM62" s="96" t="s">
        <v>193</v>
      </c>
      <c r="BN62" s="96" t="s">
        <v>193</v>
      </c>
      <c r="BO62" s="96" t="s">
        <v>193</v>
      </c>
      <c r="BP62" s="96"/>
      <c r="BQ62" s="96" t="s">
        <v>193</v>
      </c>
      <c r="BR62" s="96" t="s">
        <v>193</v>
      </c>
      <c r="BS62" s="96" t="s">
        <v>193</v>
      </c>
      <c r="BT62" s="96" t="s">
        <v>193</v>
      </c>
      <c r="BU62" s="96" t="s">
        <v>193</v>
      </c>
      <c r="BV62" s="96" t="s">
        <v>193</v>
      </c>
      <c r="BW62" s="96" t="s">
        <v>193</v>
      </c>
      <c r="BX62" s="96" t="s">
        <v>193</v>
      </c>
      <c r="BY62" s="96" t="s">
        <v>193</v>
      </c>
      <c r="BZ62" s="96" t="s">
        <v>193</v>
      </c>
      <c r="CA62" s="96" t="s">
        <v>193</v>
      </c>
      <c r="CB62" s="96" t="s">
        <v>193</v>
      </c>
      <c r="CC62" s="96" t="s">
        <v>193</v>
      </c>
      <c r="CD62" s="96" t="s">
        <v>193</v>
      </c>
      <c r="CE62" s="96" t="s">
        <v>193</v>
      </c>
      <c r="CF62" s="96" t="s">
        <v>193</v>
      </c>
      <c r="CG62" s="96" t="s">
        <v>193</v>
      </c>
      <c r="CH62" s="96"/>
      <c r="CI62" s="41"/>
    </row>
    <row r="63" spans="1:92" ht="37.5">
      <c r="A63" s="21"/>
      <c r="B63" s="33" t="s">
        <v>245</v>
      </c>
      <c r="C63" s="34" t="s">
        <v>246</v>
      </c>
      <c r="D63" s="35" t="s">
        <v>174</v>
      </c>
      <c r="E63" s="52" t="str">
        <f>IF('1'!U61="НД","НД",'1'!U61/1.2)</f>
        <v>НД</v>
      </c>
      <c r="F63" s="52" t="str">
        <f>IF('1'!V61="НД","НД",'1'!V61/1.2)</f>
        <v>НД</v>
      </c>
      <c r="G63" s="52" t="s">
        <v>193</v>
      </c>
      <c r="H63" s="52" t="s">
        <v>193</v>
      </c>
      <c r="I63" s="52" t="s">
        <v>193</v>
      </c>
      <c r="J63" s="52" t="s">
        <v>193</v>
      </c>
      <c r="K63" s="52" t="s">
        <v>193</v>
      </c>
      <c r="L63" s="52" t="s">
        <v>193</v>
      </c>
      <c r="M63" s="52" t="s">
        <v>193</v>
      </c>
      <c r="N63" s="52" t="s">
        <v>193</v>
      </c>
      <c r="O63" s="52" t="s">
        <v>193</v>
      </c>
      <c r="P63" s="52" t="s">
        <v>193</v>
      </c>
      <c r="Q63" s="52" t="s">
        <v>193</v>
      </c>
      <c r="R63" s="52" t="s">
        <v>193</v>
      </c>
      <c r="S63" s="52" t="s">
        <v>193</v>
      </c>
      <c r="T63" s="52" t="s">
        <v>193</v>
      </c>
      <c r="U63" s="52" t="s">
        <v>193</v>
      </c>
      <c r="V63" s="52" t="s">
        <v>193</v>
      </c>
      <c r="W63" s="52" t="s">
        <v>193</v>
      </c>
      <c r="X63" s="52" t="s">
        <v>193</v>
      </c>
      <c r="Y63" s="52" t="s">
        <v>193</v>
      </c>
      <c r="Z63" s="52" t="s">
        <v>193</v>
      </c>
      <c r="AA63" s="52" t="s">
        <v>193</v>
      </c>
      <c r="AB63" s="52" t="s">
        <v>193</v>
      </c>
      <c r="AC63" s="52" t="s">
        <v>193</v>
      </c>
      <c r="AD63" s="52" t="s">
        <v>193</v>
      </c>
      <c r="AE63" s="52" t="s">
        <v>193</v>
      </c>
      <c r="AF63" s="52" t="s">
        <v>193</v>
      </c>
      <c r="AG63" s="52" t="s">
        <v>193</v>
      </c>
      <c r="AH63" s="52" t="s">
        <v>193</v>
      </c>
      <c r="AI63" s="52" t="s">
        <v>193</v>
      </c>
      <c r="AJ63" s="52" t="s">
        <v>193</v>
      </c>
      <c r="AK63" s="52" t="s">
        <v>193</v>
      </c>
      <c r="AL63" s="52" t="s">
        <v>193</v>
      </c>
      <c r="AM63" s="52" t="s">
        <v>193</v>
      </c>
      <c r="AN63" s="52" t="s">
        <v>193</v>
      </c>
      <c r="AO63" s="52" t="s">
        <v>193</v>
      </c>
      <c r="AP63" s="52" t="s">
        <v>193</v>
      </c>
      <c r="AQ63" s="52" t="s">
        <v>193</v>
      </c>
      <c r="AR63" s="52" t="s">
        <v>193</v>
      </c>
      <c r="AS63" s="52" t="s">
        <v>193</v>
      </c>
      <c r="AT63" s="52" t="s">
        <v>193</v>
      </c>
      <c r="AU63" s="52" t="s">
        <v>193</v>
      </c>
      <c r="AV63" s="52" t="s">
        <v>193</v>
      </c>
      <c r="AW63" s="52" t="s">
        <v>193</v>
      </c>
      <c r="AX63" s="52" t="s">
        <v>193</v>
      </c>
      <c r="AY63" s="52"/>
      <c r="AZ63" s="52" t="s">
        <v>193</v>
      </c>
      <c r="BA63" s="52" t="s">
        <v>193</v>
      </c>
      <c r="BB63" s="52" t="s">
        <v>193</v>
      </c>
      <c r="BC63" s="52" t="s">
        <v>193</v>
      </c>
      <c r="BD63" s="52" t="s">
        <v>193</v>
      </c>
      <c r="BE63" s="52" t="s">
        <v>193</v>
      </c>
      <c r="BF63" s="52" t="s">
        <v>193</v>
      </c>
      <c r="BG63" s="52" t="s">
        <v>193</v>
      </c>
      <c r="BH63" s="52" t="s">
        <v>193</v>
      </c>
      <c r="BI63" s="52" t="s">
        <v>193</v>
      </c>
      <c r="BJ63" s="52" t="s">
        <v>193</v>
      </c>
      <c r="BK63" s="52" t="s">
        <v>193</v>
      </c>
      <c r="BL63" s="52" t="s">
        <v>193</v>
      </c>
      <c r="BM63" s="52" t="s">
        <v>193</v>
      </c>
      <c r="BN63" s="52" t="s">
        <v>193</v>
      </c>
      <c r="BO63" s="52" t="s">
        <v>193</v>
      </c>
      <c r="BP63" s="52"/>
      <c r="BQ63" s="52" t="s">
        <v>193</v>
      </c>
      <c r="BR63" s="52" t="s">
        <v>193</v>
      </c>
      <c r="BS63" s="52" t="s">
        <v>193</v>
      </c>
      <c r="BT63" s="52" t="s">
        <v>193</v>
      </c>
      <c r="BU63" s="52" t="s">
        <v>193</v>
      </c>
      <c r="BV63" s="52" t="s">
        <v>193</v>
      </c>
      <c r="BW63" s="52" t="s">
        <v>193</v>
      </c>
      <c r="BX63" s="52" t="s">
        <v>193</v>
      </c>
      <c r="BY63" s="52" t="s">
        <v>193</v>
      </c>
      <c r="BZ63" s="52" t="s">
        <v>193</v>
      </c>
      <c r="CA63" s="52" t="s">
        <v>193</v>
      </c>
      <c r="CB63" s="52" t="s">
        <v>193</v>
      </c>
      <c r="CC63" s="52" t="s">
        <v>193</v>
      </c>
      <c r="CD63" s="52" t="s">
        <v>193</v>
      </c>
      <c r="CE63" s="52" t="s">
        <v>193</v>
      </c>
      <c r="CF63" s="52" t="s">
        <v>193</v>
      </c>
      <c r="CG63" s="52" t="s">
        <v>193</v>
      </c>
      <c r="CH63" s="52"/>
      <c r="CI63" s="35"/>
    </row>
    <row r="64" spans="1:92" ht="56.25">
      <c r="A64" s="21"/>
      <c r="B64" s="33" t="s">
        <v>247</v>
      </c>
      <c r="C64" s="34" t="s">
        <v>248</v>
      </c>
      <c r="D64" s="35" t="s">
        <v>174</v>
      </c>
      <c r="E64" s="52" t="str">
        <f>IF('1'!U62="НД","НД",'1'!U62/1.2)</f>
        <v>НД</v>
      </c>
      <c r="F64" s="52" t="str">
        <f>IF('1'!V62="НД","НД",'1'!V62/1.2)</f>
        <v>НД</v>
      </c>
      <c r="G64" s="52" t="s">
        <v>193</v>
      </c>
      <c r="H64" s="52" t="s">
        <v>193</v>
      </c>
      <c r="I64" s="52" t="s">
        <v>193</v>
      </c>
      <c r="J64" s="52" t="s">
        <v>193</v>
      </c>
      <c r="K64" s="52" t="s">
        <v>193</v>
      </c>
      <c r="L64" s="52" t="s">
        <v>193</v>
      </c>
      <c r="M64" s="52" t="s">
        <v>193</v>
      </c>
      <c r="N64" s="52" t="s">
        <v>193</v>
      </c>
      <c r="O64" s="52" t="s">
        <v>193</v>
      </c>
      <c r="P64" s="52" t="s">
        <v>193</v>
      </c>
      <c r="Q64" s="52" t="s">
        <v>193</v>
      </c>
      <c r="R64" s="52" t="s">
        <v>193</v>
      </c>
      <c r="S64" s="52" t="s">
        <v>193</v>
      </c>
      <c r="T64" s="52" t="s">
        <v>193</v>
      </c>
      <c r="U64" s="52" t="s">
        <v>193</v>
      </c>
      <c r="V64" s="52" t="s">
        <v>193</v>
      </c>
      <c r="W64" s="52" t="s">
        <v>193</v>
      </c>
      <c r="X64" s="52" t="s">
        <v>193</v>
      </c>
      <c r="Y64" s="52" t="s">
        <v>193</v>
      </c>
      <c r="Z64" s="52" t="s">
        <v>193</v>
      </c>
      <c r="AA64" s="52" t="s">
        <v>193</v>
      </c>
      <c r="AB64" s="52" t="s">
        <v>193</v>
      </c>
      <c r="AC64" s="52" t="s">
        <v>193</v>
      </c>
      <c r="AD64" s="52" t="s">
        <v>193</v>
      </c>
      <c r="AE64" s="52" t="s">
        <v>193</v>
      </c>
      <c r="AF64" s="52" t="s">
        <v>193</v>
      </c>
      <c r="AG64" s="52" t="s">
        <v>193</v>
      </c>
      <c r="AH64" s="52" t="s">
        <v>193</v>
      </c>
      <c r="AI64" s="52" t="s">
        <v>193</v>
      </c>
      <c r="AJ64" s="52" t="s">
        <v>193</v>
      </c>
      <c r="AK64" s="52" t="s">
        <v>193</v>
      </c>
      <c r="AL64" s="52" t="s">
        <v>193</v>
      </c>
      <c r="AM64" s="52" t="s">
        <v>193</v>
      </c>
      <c r="AN64" s="52" t="s">
        <v>193</v>
      </c>
      <c r="AO64" s="52" t="s">
        <v>193</v>
      </c>
      <c r="AP64" s="52" t="s">
        <v>193</v>
      </c>
      <c r="AQ64" s="52" t="s">
        <v>193</v>
      </c>
      <c r="AR64" s="52" t="s">
        <v>193</v>
      </c>
      <c r="AS64" s="52" t="s">
        <v>193</v>
      </c>
      <c r="AT64" s="52" t="s">
        <v>193</v>
      </c>
      <c r="AU64" s="52" t="s">
        <v>193</v>
      </c>
      <c r="AV64" s="52" t="s">
        <v>193</v>
      </c>
      <c r="AW64" s="52" t="s">
        <v>193</v>
      </c>
      <c r="AX64" s="52" t="s">
        <v>193</v>
      </c>
      <c r="AY64" s="52"/>
      <c r="AZ64" s="52" t="s">
        <v>193</v>
      </c>
      <c r="BA64" s="52" t="s">
        <v>193</v>
      </c>
      <c r="BB64" s="52" t="s">
        <v>193</v>
      </c>
      <c r="BC64" s="52" t="s">
        <v>193</v>
      </c>
      <c r="BD64" s="52" t="s">
        <v>193</v>
      </c>
      <c r="BE64" s="52" t="s">
        <v>193</v>
      </c>
      <c r="BF64" s="52" t="s">
        <v>193</v>
      </c>
      <c r="BG64" s="52" t="s">
        <v>193</v>
      </c>
      <c r="BH64" s="52" t="s">
        <v>193</v>
      </c>
      <c r="BI64" s="52" t="s">
        <v>193</v>
      </c>
      <c r="BJ64" s="52" t="s">
        <v>193</v>
      </c>
      <c r="BK64" s="52" t="s">
        <v>193</v>
      </c>
      <c r="BL64" s="52" t="s">
        <v>193</v>
      </c>
      <c r="BM64" s="52" t="s">
        <v>193</v>
      </c>
      <c r="BN64" s="52" t="s">
        <v>193</v>
      </c>
      <c r="BO64" s="52" t="s">
        <v>193</v>
      </c>
      <c r="BP64" s="52"/>
      <c r="BQ64" s="52" t="s">
        <v>193</v>
      </c>
      <c r="BR64" s="52" t="s">
        <v>193</v>
      </c>
      <c r="BS64" s="52" t="s">
        <v>193</v>
      </c>
      <c r="BT64" s="52" t="s">
        <v>193</v>
      </c>
      <c r="BU64" s="52" t="s">
        <v>193</v>
      </c>
      <c r="BV64" s="52" t="s">
        <v>193</v>
      </c>
      <c r="BW64" s="52" t="s">
        <v>193</v>
      </c>
      <c r="BX64" s="52" t="s">
        <v>193</v>
      </c>
      <c r="BY64" s="52" t="s">
        <v>193</v>
      </c>
      <c r="BZ64" s="52" t="s">
        <v>193</v>
      </c>
      <c r="CA64" s="52" t="s">
        <v>193</v>
      </c>
      <c r="CB64" s="52" t="s">
        <v>193</v>
      </c>
      <c r="CC64" s="52" t="s">
        <v>193</v>
      </c>
      <c r="CD64" s="52" t="s">
        <v>193</v>
      </c>
      <c r="CE64" s="52" t="s">
        <v>193</v>
      </c>
      <c r="CF64" s="52" t="s">
        <v>193</v>
      </c>
      <c r="CG64" s="52" t="s">
        <v>193</v>
      </c>
      <c r="CH64" s="52"/>
      <c r="CI64" s="35"/>
    </row>
    <row r="65" spans="1:92" ht="56.25">
      <c r="A65" s="21"/>
      <c r="B65" s="39" t="s">
        <v>249</v>
      </c>
      <c r="C65" s="40" t="s">
        <v>250</v>
      </c>
      <c r="D65" s="41" t="s">
        <v>174</v>
      </c>
      <c r="E65" s="96" t="str">
        <f>IF('1'!U63="НД","НД",'1'!U63/1.2)</f>
        <v>НД</v>
      </c>
      <c r="F65" s="96" t="str">
        <f>IF('1'!V63="НД","НД",'1'!V63/1.2)</f>
        <v>НД</v>
      </c>
      <c r="G65" s="96" t="s">
        <v>193</v>
      </c>
      <c r="H65" s="96" t="s">
        <v>193</v>
      </c>
      <c r="I65" s="96" t="s">
        <v>193</v>
      </c>
      <c r="J65" s="96" t="s">
        <v>193</v>
      </c>
      <c r="K65" s="96" t="s">
        <v>193</v>
      </c>
      <c r="L65" s="96" t="s">
        <v>193</v>
      </c>
      <c r="M65" s="96" t="s">
        <v>193</v>
      </c>
      <c r="N65" s="96" t="s">
        <v>193</v>
      </c>
      <c r="O65" s="96" t="s">
        <v>193</v>
      </c>
      <c r="P65" s="96" t="s">
        <v>193</v>
      </c>
      <c r="Q65" s="96" t="s">
        <v>193</v>
      </c>
      <c r="R65" s="96" t="s">
        <v>193</v>
      </c>
      <c r="S65" s="96" t="s">
        <v>193</v>
      </c>
      <c r="T65" s="96" t="s">
        <v>193</v>
      </c>
      <c r="U65" s="96" t="s">
        <v>193</v>
      </c>
      <c r="V65" s="96" t="s">
        <v>193</v>
      </c>
      <c r="W65" s="96" t="s">
        <v>193</v>
      </c>
      <c r="X65" s="96" t="s">
        <v>193</v>
      </c>
      <c r="Y65" s="96" t="s">
        <v>193</v>
      </c>
      <c r="Z65" s="96" t="s">
        <v>193</v>
      </c>
      <c r="AA65" s="96" t="s">
        <v>193</v>
      </c>
      <c r="AB65" s="96" t="s">
        <v>193</v>
      </c>
      <c r="AC65" s="96" t="s">
        <v>193</v>
      </c>
      <c r="AD65" s="96" t="s">
        <v>193</v>
      </c>
      <c r="AE65" s="96" t="s">
        <v>193</v>
      </c>
      <c r="AF65" s="96" t="s">
        <v>193</v>
      </c>
      <c r="AG65" s="96" t="s">
        <v>193</v>
      </c>
      <c r="AH65" s="96" t="s">
        <v>193</v>
      </c>
      <c r="AI65" s="96" t="s">
        <v>193</v>
      </c>
      <c r="AJ65" s="96" t="s">
        <v>193</v>
      </c>
      <c r="AK65" s="96" t="s">
        <v>193</v>
      </c>
      <c r="AL65" s="96" t="s">
        <v>193</v>
      </c>
      <c r="AM65" s="96" t="s">
        <v>193</v>
      </c>
      <c r="AN65" s="96" t="s">
        <v>193</v>
      </c>
      <c r="AO65" s="96" t="s">
        <v>193</v>
      </c>
      <c r="AP65" s="96" t="s">
        <v>193</v>
      </c>
      <c r="AQ65" s="96" t="s">
        <v>193</v>
      </c>
      <c r="AR65" s="96" t="s">
        <v>193</v>
      </c>
      <c r="AS65" s="96" t="s">
        <v>193</v>
      </c>
      <c r="AT65" s="96" t="s">
        <v>193</v>
      </c>
      <c r="AU65" s="96" t="s">
        <v>193</v>
      </c>
      <c r="AV65" s="96" t="s">
        <v>193</v>
      </c>
      <c r="AW65" s="96" t="s">
        <v>193</v>
      </c>
      <c r="AX65" s="96" t="s">
        <v>193</v>
      </c>
      <c r="AY65" s="96"/>
      <c r="AZ65" s="96" t="s">
        <v>193</v>
      </c>
      <c r="BA65" s="96" t="s">
        <v>193</v>
      </c>
      <c r="BB65" s="96" t="s">
        <v>193</v>
      </c>
      <c r="BC65" s="96" t="s">
        <v>193</v>
      </c>
      <c r="BD65" s="96" t="s">
        <v>193</v>
      </c>
      <c r="BE65" s="96" t="s">
        <v>193</v>
      </c>
      <c r="BF65" s="96" t="s">
        <v>193</v>
      </c>
      <c r="BG65" s="96" t="s">
        <v>193</v>
      </c>
      <c r="BH65" s="96" t="s">
        <v>193</v>
      </c>
      <c r="BI65" s="96" t="s">
        <v>193</v>
      </c>
      <c r="BJ65" s="96" t="s">
        <v>193</v>
      </c>
      <c r="BK65" s="96" t="s">
        <v>193</v>
      </c>
      <c r="BL65" s="96" t="s">
        <v>193</v>
      </c>
      <c r="BM65" s="96" t="s">
        <v>193</v>
      </c>
      <c r="BN65" s="96" t="s">
        <v>193</v>
      </c>
      <c r="BO65" s="96" t="s">
        <v>193</v>
      </c>
      <c r="BP65" s="96"/>
      <c r="BQ65" s="96" t="s">
        <v>193</v>
      </c>
      <c r="BR65" s="96" t="s">
        <v>193</v>
      </c>
      <c r="BS65" s="96" t="s">
        <v>193</v>
      </c>
      <c r="BT65" s="96" t="s">
        <v>193</v>
      </c>
      <c r="BU65" s="96" t="s">
        <v>193</v>
      </c>
      <c r="BV65" s="96" t="s">
        <v>193</v>
      </c>
      <c r="BW65" s="96" t="s">
        <v>193</v>
      </c>
      <c r="BX65" s="96" t="s">
        <v>193</v>
      </c>
      <c r="BY65" s="96" t="s">
        <v>193</v>
      </c>
      <c r="BZ65" s="96" t="s">
        <v>193</v>
      </c>
      <c r="CA65" s="96" t="s">
        <v>193</v>
      </c>
      <c r="CB65" s="96" t="s">
        <v>193</v>
      </c>
      <c r="CC65" s="96" t="s">
        <v>193</v>
      </c>
      <c r="CD65" s="96" t="s">
        <v>193</v>
      </c>
      <c r="CE65" s="96" t="s">
        <v>193</v>
      </c>
      <c r="CF65" s="96" t="s">
        <v>193</v>
      </c>
      <c r="CG65" s="96" t="s">
        <v>193</v>
      </c>
      <c r="CH65" s="96"/>
      <c r="CI65" s="41"/>
    </row>
    <row r="66" spans="1:92" ht="56.25">
      <c r="A66" s="21"/>
      <c r="B66" s="33" t="s">
        <v>251</v>
      </c>
      <c r="C66" s="34" t="s">
        <v>252</v>
      </c>
      <c r="D66" s="35" t="s">
        <v>174</v>
      </c>
      <c r="E66" s="52" t="str">
        <f>IF('1'!U64="НД","НД",'1'!U64/1.2)</f>
        <v>НД</v>
      </c>
      <c r="F66" s="52" t="str">
        <f>IF('1'!V64="НД","НД",'1'!V64/1.2)</f>
        <v>НД</v>
      </c>
      <c r="G66" s="52" t="s">
        <v>193</v>
      </c>
      <c r="H66" s="52" t="s">
        <v>193</v>
      </c>
      <c r="I66" s="52" t="s">
        <v>193</v>
      </c>
      <c r="J66" s="52" t="s">
        <v>193</v>
      </c>
      <c r="K66" s="52" t="s">
        <v>193</v>
      </c>
      <c r="L66" s="52" t="s">
        <v>193</v>
      </c>
      <c r="M66" s="52" t="s">
        <v>193</v>
      </c>
      <c r="N66" s="52" t="s">
        <v>193</v>
      </c>
      <c r="O66" s="52" t="s">
        <v>193</v>
      </c>
      <c r="P66" s="52" t="s">
        <v>193</v>
      </c>
      <c r="Q66" s="52" t="s">
        <v>193</v>
      </c>
      <c r="R66" s="52" t="s">
        <v>193</v>
      </c>
      <c r="S66" s="52" t="s">
        <v>193</v>
      </c>
      <c r="T66" s="52" t="s">
        <v>193</v>
      </c>
      <c r="U66" s="52" t="s">
        <v>193</v>
      </c>
      <c r="V66" s="52" t="s">
        <v>193</v>
      </c>
      <c r="W66" s="52" t="s">
        <v>193</v>
      </c>
      <c r="X66" s="52" t="s">
        <v>193</v>
      </c>
      <c r="Y66" s="52" t="s">
        <v>193</v>
      </c>
      <c r="Z66" s="52" t="s">
        <v>193</v>
      </c>
      <c r="AA66" s="52" t="s">
        <v>193</v>
      </c>
      <c r="AB66" s="52" t="s">
        <v>193</v>
      </c>
      <c r="AC66" s="52" t="s">
        <v>193</v>
      </c>
      <c r="AD66" s="52" t="s">
        <v>193</v>
      </c>
      <c r="AE66" s="52" t="s">
        <v>193</v>
      </c>
      <c r="AF66" s="52" t="s">
        <v>193</v>
      </c>
      <c r="AG66" s="52" t="s">
        <v>193</v>
      </c>
      <c r="AH66" s="52" t="s">
        <v>193</v>
      </c>
      <c r="AI66" s="52" t="s">
        <v>193</v>
      </c>
      <c r="AJ66" s="52" t="s">
        <v>193</v>
      </c>
      <c r="AK66" s="52" t="s">
        <v>193</v>
      </c>
      <c r="AL66" s="52" t="s">
        <v>193</v>
      </c>
      <c r="AM66" s="52" t="s">
        <v>193</v>
      </c>
      <c r="AN66" s="52" t="s">
        <v>193</v>
      </c>
      <c r="AO66" s="52" t="s">
        <v>193</v>
      </c>
      <c r="AP66" s="52" t="s">
        <v>193</v>
      </c>
      <c r="AQ66" s="52" t="s">
        <v>193</v>
      </c>
      <c r="AR66" s="52" t="s">
        <v>193</v>
      </c>
      <c r="AS66" s="52" t="s">
        <v>193</v>
      </c>
      <c r="AT66" s="52" t="s">
        <v>193</v>
      </c>
      <c r="AU66" s="52" t="s">
        <v>193</v>
      </c>
      <c r="AV66" s="52" t="s">
        <v>193</v>
      </c>
      <c r="AW66" s="52" t="s">
        <v>193</v>
      </c>
      <c r="AX66" s="52" t="s">
        <v>193</v>
      </c>
      <c r="AY66" s="52"/>
      <c r="AZ66" s="52" t="s">
        <v>193</v>
      </c>
      <c r="BA66" s="52" t="s">
        <v>193</v>
      </c>
      <c r="BB66" s="52" t="s">
        <v>193</v>
      </c>
      <c r="BC66" s="52" t="s">
        <v>193</v>
      </c>
      <c r="BD66" s="52" t="s">
        <v>193</v>
      </c>
      <c r="BE66" s="52" t="s">
        <v>193</v>
      </c>
      <c r="BF66" s="52" t="s">
        <v>193</v>
      </c>
      <c r="BG66" s="52" t="s">
        <v>193</v>
      </c>
      <c r="BH66" s="52" t="s">
        <v>193</v>
      </c>
      <c r="BI66" s="52" t="s">
        <v>193</v>
      </c>
      <c r="BJ66" s="52" t="s">
        <v>193</v>
      </c>
      <c r="BK66" s="52" t="s">
        <v>193</v>
      </c>
      <c r="BL66" s="52" t="s">
        <v>193</v>
      </c>
      <c r="BM66" s="52" t="s">
        <v>193</v>
      </c>
      <c r="BN66" s="52" t="s">
        <v>193</v>
      </c>
      <c r="BO66" s="52" t="s">
        <v>193</v>
      </c>
      <c r="BP66" s="52"/>
      <c r="BQ66" s="52" t="s">
        <v>193</v>
      </c>
      <c r="BR66" s="52" t="s">
        <v>193</v>
      </c>
      <c r="BS66" s="52" t="s">
        <v>193</v>
      </c>
      <c r="BT66" s="52" t="s">
        <v>193</v>
      </c>
      <c r="BU66" s="52" t="s">
        <v>193</v>
      </c>
      <c r="BV66" s="52" t="s">
        <v>193</v>
      </c>
      <c r="BW66" s="52" t="s">
        <v>193</v>
      </c>
      <c r="BX66" s="52" t="s">
        <v>193</v>
      </c>
      <c r="BY66" s="52" t="s">
        <v>193</v>
      </c>
      <c r="BZ66" s="52" t="s">
        <v>193</v>
      </c>
      <c r="CA66" s="52" t="s">
        <v>193</v>
      </c>
      <c r="CB66" s="52" t="s">
        <v>193</v>
      </c>
      <c r="CC66" s="52" t="s">
        <v>193</v>
      </c>
      <c r="CD66" s="52" t="s">
        <v>193</v>
      </c>
      <c r="CE66" s="52" t="s">
        <v>193</v>
      </c>
      <c r="CF66" s="52" t="s">
        <v>193</v>
      </c>
      <c r="CG66" s="52" t="s">
        <v>193</v>
      </c>
      <c r="CH66" s="52"/>
      <c r="CI66" s="35"/>
    </row>
    <row r="67" spans="1:92" ht="56.25">
      <c r="A67" s="21"/>
      <c r="B67" s="33" t="s">
        <v>253</v>
      </c>
      <c r="C67" s="34" t="s">
        <v>254</v>
      </c>
      <c r="D67" s="35" t="s">
        <v>174</v>
      </c>
      <c r="E67" s="52" t="str">
        <f>IF('1'!U65="НД","НД",'1'!U65/1.2)</f>
        <v>НД</v>
      </c>
      <c r="F67" s="52" t="str">
        <f>IF('1'!V65="НД","НД",'1'!V65/1.2)</f>
        <v>НД</v>
      </c>
      <c r="G67" s="52" t="s">
        <v>193</v>
      </c>
      <c r="H67" s="52" t="s">
        <v>193</v>
      </c>
      <c r="I67" s="52" t="s">
        <v>193</v>
      </c>
      <c r="J67" s="52" t="s">
        <v>193</v>
      </c>
      <c r="K67" s="52" t="s">
        <v>193</v>
      </c>
      <c r="L67" s="52" t="s">
        <v>193</v>
      </c>
      <c r="M67" s="52" t="s">
        <v>193</v>
      </c>
      <c r="N67" s="52" t="s">
        <v>193</v>
      </c>
      <c r="O67" s="52" t="s">
        <v>193</v>
      </c>
      <c r="P67" s="52" t="s">
        <v>193</v>
      </c>
      <c r="Q67" s="52" t="s">
        <v>193</v>
      </c>
      <c r="R67" s="52" t="s">
        <v>193</v>
      </c>
      <c r="S67" s="52" t="s">
        <v>193</v>
      </c>
      <c r="T67" s="52" t="s">
        <v>193</v>
      </c>
      <c r="U67" s="52" t="s">
        <v>193</v>
      </c>
      <c r="V67" s="52" t="s">
        <v>193</v>
      </c>
      <c r="W67" s="52" t="s">
        <v>193</v>
      </c>
      <c r="X67" s="52" t="s">
        <v>193</v>
      </c>
      <c r="Y67" s="52" t="s">
        <v>193</v>
      </c>
      <c r="Z67" s="52" t="s">
        <v>193</v>
      </c>
      <c r="AA67" s="52" t="s">
        <v>193</v>
      </c>
      <c r="AB67" s="52" t="s">
        <v>193</v>
      </c>
      <c r="AC67" s="52" t="s">
        <v>193</v>
      </c>
      <c r="AD67" s="52" t="s">
        <v>193</v>
      </c>
      <c r="AE67" s="52" t="s">
        <v>193</v>
      </c>
      <c r="AF67" s="52" t="s">
        <v>193</v>
      </c>
      <c r="AG67" s="52" t="s">
        <v>193</v>
      </c>
      <c r="AH67" s="52" t="s">
        <v>193</v>
      </c>
      <c r="AI67" s="52" t="s">
        <v>193</v>
      </c>
      <c r="AJ67" s="52" t="s">
        <v>193</v>
      </c>
      <c r="AK67" s="52" t="s">
        <v>193</v>
      </c>
      <c r="AL67" s="52" t="s">
        <v>193</v>
      </c>
      <c r="AM67" s="52" t="s">
        <v>193</v>
      </c>
      <c r="AN67" s="52" t="s">
        <v>193</v>
      </c>
      <c r="AO67" s="52" t="s">
        <v>193</v>
      </c>
      <c r="AP67" s="52" t="s">
        <v>193</v>
      </c>
      <c r="AQ67" s="52" t="s">
        <v>193</v>
      </c>
      <c r="AR67" s="52" t="s">
        <v>193</v>
      </c>
      <c r="AS67" s="52" t="s">
        <v>193</v>
      </c>
      <c r="AT67" s="52" t="s">
        <v>193</v>
      </c>
      <c r="AU67" s="52" t="s">
        <v>193</v>
      </c>
      <c r="AV67" s="52" t="s">
        <v>193</v>
      </c>
      <c r="AW67" s="52" t="s">
        <v>193</v>
      </c>
      <c r="AX67" s="52" t="s">
        <v>193</v>
      </c>
      <c r="AY67" s="52"/>
      <c r="AZ67" s="52" t="s">
        <v>193</v>
      </c>
      <c r="BA67" s="52" t="s">
        <v>193</v>
      </c>
      <c r="BB67" s="52" t="s">
        <v>193</v>
      </c>
      <c r="BC67" s="52" t="s">
        <v>193</v>
      </c>
      <c r="BD67" s="52" t="s">
        <v>193</v>
      </c>
      <c r="BE67" s="52" t="s">
        <v>193</v>
      </c>
      <c r="BF67" s="52" t="s">
        <v>193</v>
      </c>
      <c r="BG67" s="52" t="s">
        <v>193</v>
      </c>
      <c r="BH67" s="52" t="s">
        <v>193</v>
      </c>
      <c r="BI67" s="52" t="s">
        <v>193</v>
      </c>
      <c r="BJ67" s="52" t="s">
        <v>193</v>
      </c>
      <c r="BK67" s="52" t="s">
        <v>193</v>
      </c>
      <c r="BL67" s="52" t="s">
        <v>193</v>
      </c>
      <c r="BM67" s="52" t="s">
        <v>193</v>
      </c>
      <c r="BN67" s="52" t="s">
        <v>193</v>
      </c>
      <c r="BO67" s="52" t="s">
        <v>193</v>
      </c>
      <c r="BP67" s="52"/>
      <c r="BQ67" s="52" t="s">
        <v>193</v>
      </c>
      <c r="BR67" s="52" t="s">
        <v>193</v>
      </c>
      <c r="BS67" s="52" t="s">
        <v>193</v>
      </c>
      <c r="BT67" s="52" t="s">
        <v>193</v>
      </c>
      <c r="BU67" s="52" t="s">
        <v>193</v>
      </c>
      <c r="BV67" s="52" t="s">
        <v>193</v>
      </c>
      <c r="BW67" s="52" t="s">
        <v>193</v>
      </c>
      <c r="BX67" s="52" t="s">
        <v>193</v>
      </c>
      <c r="BY67" s="52" t="s">
        <v>193</v>
      </c>
      <c r="BZ67" s="52" t="s">
        <v>193</v>
      </c>
      <c r="CA67" s="52" t="s">
        <v>193</v>
      </c>
      <c r="CB67" s="52" t="s">
        <v>193</v>
      </c>
      <c r="CC67" s="52" t="s">
        <v>193</v>
      </c>
      <c r="CD67" s="52" t="s">
        <v>193</v>
      </c>
      <c r="CE67" s="52" t="s">
        <v>193</v>
      </c>
      <c r="CF67" s="52" t="s">
        <v>193</v>
      </c>
      <c r="CG67" s="52" t="s">
        <v>193</v>
      </c>
      <c r="CH67" s="52"/>
      <c r="CI67" s="35"/>
    </row>
    <row r="68" spans="1:92" ht="37.5">
      <c r="A68" s="21"/>
      <c r="B68" s="33" t="s">
        <v>255</v>
      </c>
      <c r="C68" s="34" t="s">
        <v>256</v>
      </c>
      <c r="D68" s="35" t="s">
        <v>174</v>
      </c>
      <c r="E68" s="52" t="str">
        <f>IF('1'!U66="НД","НД",'1'!U66/1.2)</f>
        <v>НД</v>
      </c>
      <c r="F68" s="52" t="str">
        <f>IF('1'!V66="НД","НД",'1'!V66/1.2)</f>
        <v>НД</v>
      </c>
      <c r="G68" s="52" t="s">
        <v>193</v>
      </c>
      <c r="H68" s="52" t="s">
        <v>193</v>
      </c>
      <c r="I68" s="52" t="s">
        <v>193</v>
      </c>
      <c r="J68" s="52" t="s">
        <v>193</v>
      </c>
      <c r="K68" s="52" t="s">
        <v>193</v>
      </c>
      <c r="L68" s="52" t="s">
        <v>193</v>
      </c>
      <c r="M68" s="52" t="s">
        <v>193</v>
      </c>
      <c r="N68" s="52" t="s">
        <v>193</v>
      </c>
      <c r="O68" s="52" t="s">
        <v>193</v>
      </c>
      <c r="P68" s="52" t="s">
        <v>193</v>
      </c>
      <c r="Q68" s="52" t="s">
        <v>193</v>
      </c>
      <c r="R68" s="52" t="s">
        <v>193</v>
      </c>
      <c r="S68" s="52" t="s">
        <v>193</v>
      </c>
      <c r="T68" s="52" t="s">
        <v>193</v>
      </c>
      <c r="U68" s="52" t="s">
        <v>193</v>
      </c>
      <c r="V68" s="52" t="s">
        <v>193</v>
      </c>
      <c r="W68" s="52" t="s">
        <v>193</v>
      </c>
      <c r="X68" s="52" t="s">
        <v>193</v>
      </c>
      <c r="Y68" s="52" t="s">
        <v>193</v>
      </c>
      <c r="Z68" s="52" t="s">
        <v>193</v>
      </c>
      <c r="AA68" s="52" t="s">
        <v>193</v>
      </c>
      <c r="AB68" s="52" t="s">
        <v>193</v>
      </c>
      <c r="AC68" s="52" t="s">
        <v>193</v>
      </c>
      <c r="AD68" s="52" t="s">
        <v>193</v>
      </c>
      <c r="AE68" s="52" t="s">
        <v>193</v>
      </c>
      <c r="AF68" s="52" t="s">
        <v>193</v>
      </c>
      <c r="AG68" s="52" t="s">
        <v>193</v>
      </c>
      <c r="AH68" s="52" t="s">
        <v>193</v>
      </c>
      <c r="AI68" s="52" t="s">
        <v>193</v>
      </c>
      <c r="AJ68" s="52" t="s">
        <v>193</v>
      </c>
      <c r="AK68" s="52" t="s">
        <v>193</v>
      </c>
      <c r="AL68" s="52" t="s">
        <v>193</v>
      </c>
      <c r="AM68" s="52" t="s">
        <v>193</v>
      </c>
      <c r="AN68" s="52" t="s">
        <v>193</v>
      </c>
      <c r="AO68" s="52" t="s">
        <v>193</v>
      </c>
      <c r="AP68" s="52" t="s">
        <v>193</v>
      </c>
      <c r="AQ68" s="52" t="s">
        <v>193</v>
      </c>
      <c r="AR68" s="52" t="s">
        <v>193</v>
      </c>
      <c r="AS68" s="52" t="s">
        <v>193</v>
      </c>
      <c r="AT68" s="52" t="s">
        <v>193</v>
      </c>
      <c r="AU68" s="52" t="s">
        <v>193</v>
      </c>
      <c r="AV68" s="52" t="s">
        <v>193</v>
      </c>
      <c r="AW68" s="52" t="s">
        <v>193</v>
      </c>
      <c r="AX68" s="52" t="s">
        <v>193</v>
      </c>
      <c r="AY68" s="52"/>
      <c r="AZ68" s="52" t="s">
        <v>193</v>
      </c>
      <c r="BA68" s="52" t="s">
        <v>193</v>
      </c>
      <c r="BB68" s="52" t="s">
        <v>193</v>
      </c>
      <c r="BC68" s="52" t="s">
        <v>193</v>
      </c>
      <c r="BD68" s="52" t="s">
        <v>193</v>
      </c>
      <c r="BE68" s="52" t="s">
        <v>193</v>
      </c>
      <c r="BF68" s="52" t="s">
        <v>193</v>
      </c>
      <c r="BG68" s="52" t="s">
        <v>193</v>
      </c>
      <c r="BH68" s="52" t="s">
        <v>193</v>
      </c>
      <c r="BI68" s="52" t="s">
        <v>193</v>
      </c>
      <c r="BJ68" s="52" t="s">
        <v>193</v>
      </c>
      <c r="BK68" s="52" t="s">
        <v>193</v>
      </c>
      <c r="BL68" s="52" t="s">
        <v>193</v>
      </c>
      <c r="BM68" s="52" t="s">
        <v>193</v>
      </c>
      <c r="BN68" s="52" t="s">
        <v>193</v>
      </c>
      <c r="BO68" s="52" t="s">
        <v>193</v>
      </c>
      <c r="BP68" s="52"/>
      <c r="BQ68" s="52" t="s">
        <v>193</v>
      </c>
      <c r="BR68" s="52" t="s">
        <v>193</v>
      </c>
      <c r="BS68" s="52" t="s">
        <v>193</v>
      </c>
      <c r="BT68" s="52" t="s">
        <v>193</v>
      </c>
      <c r="BU68" s="52" t="s">
        <v>193</v>
      </c>
      <c r="BV68" s="52" t="s">
        <v>193</v>
      </c>
      <c r="BW68" s="52" t="s">
        <v>193</v>
      </c>
      <c r="BX68" s="52" t="s">
        <v>193</v>
      </c>
      <c r="BY68" s="52" t="s">
        <v>193</v>
      </c>
      <c r="BZ68" s="52" t="s">
        <v>193</v>
      </c>
      <c r="CA68" s="52" t="s">
        <v>193</v>
      </c>
      <c r="CB68" s="52" t="s">
        <v>193</v>
      </c>
      <c r="CC68" s="52" t="s">
        <v>193</v>
      </c>
      <c r="CD68" s="52" t="s">
        <v>193</v>
      </c>
      <c r="CE68" s="52" t="s">
        <v>193</v>
      </c>
      <c r="CF68" s="52" t="s">
        <v>193</v>
      </c>
      <c r="CG68" s="52" t="s">
        <v>193</v>
      </c>
      <c r="CH68" s="52"/>
      <c r="CI68" s="35"/>
    </row>
    <row r="69" spans="1:92" ht="56.25">
      <c r="A69" s="21"/>
      <c r="B69" s="33" t="s">
        <v>257</v>
      </c>
      <c r="C69" s="34" t="s">
        <v>258</v>
      </c>
      <c r="D69" s="35" t="s">
        <v>174</v>
      </c>
      <c r="E69" s="52" t="str">
        <f>IF('1'!U67="НД","НД",'1'!U67/1.2)</f>
        <v>НД</v>
      </c>
      <c r="F69" s="52" t="str">
        <f>IF('1'!V67="НД","НД",'1'!V67/1.2)</f>
        <v>НД</v>
      </c>
      <c r="G69" s="52" t="s">
        <v>193</v>
      </c>
      <c r="H69" s="52" t="s">
        <v>193</v>
      </c>
      <c r="I69" s="52" t="s">
        <v>193</v>
      </c>
      <c r="J69" s="52" t="s">
        <v>193</v>
      </c>
      <c r="K69" s="52" t="s">
        <v>193</v>
      </c>
      <c r="L69" s="52" t="s">
        <v>193</v>
      </c>
      <c r="M69" s="52" t="s">
        <v>193</v>
      </c>
      <c r="N69" s="52" t="s">
        <v>193</v>
      </c>
      <c r="O69" s="52" t="s">
        <v>193</v>
      </c>
      <c r="P69" s="52" t="s">
        <v>193</v>
      </c>
      <c r="Q69" s="52" t="s">
        <v>193</v>
      </c>
      <c r="R69" s="52" t="s">
        <v>193</v>
      </c>
      <c r="S69" s="52" t="s">
        <v>193</v>
      </c>
      <c r="T69" s="52" t="s">
        <v>193</v>
      </c>
      <c r="U69" s="52" t="s">
        <v>193</v>
      </c>
      <c r="V69" s="52" t="s">
        <v>193</v>
      </c>
      <c r="W69" s="52" t="s">
        <v>193</v>
      </c>
      <c r="X69" s="52" t="s">
        <v>193</v>
      </c>
      <c r="Y69" s="52" t="s">
        <v>193</v>
      </c>
      <c r="Z69" s="52" t="s">
        <v>193</v>
      </c>
      <c r="AA69" s="52" t="s">
        <v>193</v>
      </c>
      <c r="AB69" s="52" t="s">
        <v>193</v>
      </c>
      <c r="AC69" s="52" t="s">
        <v>193</v>
      </c>
      <c r="AD69" s="52" t="s">
        <v>193</v>
      </c>
      <c r="AE69" s="52" t="s">
        <v>193</v>
      </c>
      <c r="AF69" s="52" t="s">
        <v>193</v>
      </c>
      <c r="AG69" s="52" t="s">
        <v>193</v>
      </c>
      <c r="AH69" s="52" t="s">
        <v>193</v>
      </c>
      <c r="AI69" s="52" t="s">
        <v>193</v>
      </c>
      <c r="AJ69" s="52" t="s">
        <v>193</v>
      </c>
      <c r="AK69" s="52" t="s">
        <v>193</v>
      </c>
      <c r="AL69" s="52" t="s">
        <v>193</v>
      </c>
      <c r="AM69" s="52" t="s">
        <v>193</v>
      </c>
      <c r="AN69" s="52" t="s">
        <v>193</v>
      </c>
      <c r="AO69" s="52" t="s">
        <v>193</v>
      </c>
      <c r="AP69" s="52" t="s">
        <v>193</v>
      </c>
      <c r="AQ69" s="52" t="s">
        <v>193</v>
      </c>
      <c r="AR69" s="52" t="s">
        <v>193</v>
      </c>
      <c r="AS69" s="52" t="s">
        <v>193</v>
      </c>
      <c r="AT69" s="52" t="s">
        <v>193</v>
      </c>
      <c r="AU69" s="52" t="s">
        <v>193</v>
      </c>
      <c r="AV69" s="52" t="s">
        <v>193</v>
      </c>
      <c r="AW69" s="52" t="s">
        <v>193</v>
      </c>
      <c r="AX69" s="52" t="s">
        <v>193</v>
      </c>
      <c r="AY69" s="52"/>
      <c r="AZ69" s="52" t="s">
        <v>193</v>
      </c>
      <c r="BA69" s="52" t="s">
        <v>193</v>
      </c>
      <c r="BB69" s="52" t="s">
        <v>193</v>
      </c>
      <c r="BC69" s="52" t="s">
        <v>193</v>
      </c>
      <c r="BD69" s="52" t="s">
        <v>193</v>
      </c>
      <c r="BE69" s="52" t="s">
        <v>193</v>
      </c>
      <c r="BF69" s="52" t="s">
        <v>193</v>
      </c>
      <c r="BG69" s="52" t="s">
        <v>193</v>
      </c>
      <c r="BH69" s="52" t="s">
        <v>193</v>
      </c>
      <c r="BI69" s="52" t="s">
        <v>193</v>
      </c>
      <c r="BJ69" s="52" t="s">
        <v>193</v>
      </c>
      <c r="BK69" s="52" t="s">
        <v>193</v>
      </c>
      <c r="BL69" s="52" t="s">
        <v>193</v>
      </c>
      <c r="BM69" s="52" t="s">
        <v>193</v>
      </c>
      <c r="BN69" s="52" t="s">
        <v>193</v>
      </c>
      <c r="BO69" s="52" t="s">
        <v>193</v>
      </c>
      <c r="BP69" s="52"/>
      <c r="BQ69" s="52" t="s">
        <v>193</v>
      </c>
      <c r="BR69" s="52" t="s">
        <v>193</v>
      </c>
      <c r="BS69" s="52" t="s">
        <v>193</v>
      </c>
      <c r="BT69" s="52" t="s">
        <v>193</v>
      </c>
      <c r="BU69" s="52" t="s">
        <v>193</v>
      </c>
      <c r="BV69" s="52" t="s">
        <v>193</v>
      </c>
      <c r="BW69" s="52" t="s">
        <v>193</v>
      </c>
      <c r="BX69" s="52" t="s">
        <v>193</v>
      </c>
      <c r="BY69" s="52" t="s">
        <v>193</v>
      </c>
      <c r="BZ69" s="52" t="s">
        <v>193</v>
      </c>
      <c r="CA69" s="52" t="s">
        <v>193</v>
      </c>
      <c r="CB69" s="52" t="s">
        <v>193</v>
      </c>
      <c r="CC69" s="52" t="s">
        <v>193</v>
      </c>
      <c r="CD69" s="52" t="s">
        <v>193</v>
      </c>
      <c r="CE69" s="52" t="s">
        <v>193</v>
      </c>
      <c r="CF69" s="52" t="s">
        <v>193</v>
      </c>
      <c r="CG69" s="52" t="s">
        <v>193</v>
      </c>
      <c r="CH69" s="52"/>
      <c r="CI69" s="35"/>
    </row>
    <row r="70" spans="1:92" ht="75">
      <c r="A70" s="21"/>
      <c r="B70" s="33" t="s">
        <v>259</v>
      </c>
      <c r="C70" s="34" t="s">
        <v>260</v>
      </c>
      <c r="D70" s="35" t="s">
        <v>174</v>
      </c>
      <c r="E70" s="52" t="str">
        <f>IF('1'!U68="НД","НД",'1'!U68/1.2)</f>
        <v>НД</v>
      </c>
      <c r="F70" s="52" t="str">
        <f>IF('1'!V68="НД","НД",'1'!V68/1.2)</f>
        <v>НД</v>
      </c>
      <c r="G70" s="52" t="s">
        <v>193</v>
      </c>
      <c r="H70" s="52" t="s">
        <v>193</v>
      </c>
      <c r="I70" s="52" t="s">
        <v>193</v>
      </c>
      <c r="J70" s="52" t="s">
        <v>193</v>
      </c>
      <c r="K70" s="52" t="s">
        <v>193</v>
      </c>
      <c r="L70" s="52" t="s">
        <v>193</v>
      </c>
      <c r="M70" s="52" t="s">
        <v>193</v>
      </c>
      <c r="N70" s="52" t="s">
        <v>193</v>
      </c>
      <c r="O70" s="52" t="s">
        <v>193</v>
      </c>
      <c r="P70" s="52" t="s">
        <v>193</v>
      </c>
      <c r="Q70" s="52" t="s">
        <v>193</v>
      </c>
      <c r="R70" s="52" t="s">
        <v>193</v>
      </c>
      <c r="S70" s="52" t="s">
        <v>193</v>
      </c>
      <c r="T70" s="52" t="s">
        <v>193</v>
      </c>
      <c r="U70" s="52" t="s">
        <v>193</v>
      </c>
      <c r="V70" s="52" t="s">
        <v>193</v>
      </c>
      <c r="W70" s="52" t="s">
        <v>193</v>
      </c>
      <c r="X70" s="52" t="s">
        <v>193</v>
      </c>
      <c r="Y70" s="52" t="s">
        <v>193</v>
      </c>
      <c r="Z70" s="52" t="s">
        <v>193</v>
      </c>
      <c r="AA70" s="52" t="s">
        <v>193</v>
      </c>
      <c r="AB70" s="52" t="s">
        <v>193</v>
      </c>
      <c r="AC70" s="52" t="s">
        <v>193</v>
      </c>
      <c r="AD70" s="52" t="s">
        <v>193</v>
      </c>
      <c r="AE70" s="52" t="s">
        <v>193</v>
      </c>
      <c r="AF70" s="52" t="s">
        <v>193</v>
      </c>
      <c r="AG70" s="52" t="s">
        <v>193</v>
      </c>
      <c r="AH70" s="52" t="s">
        <v>193</v>
      </c>
      <c r="AI70" s="52" t="s">
        <v>193</v>
      </c>
      <c r="AJ70" s="52" t="s">
        <v>193</v>
      </c>
      <c r="AK70" s="52" t="s">
        <v>193</v>
      </c>
      <c r="AL70" s="52" t="s">
        <v>193</v>
      </c>
      <c r="AM70" s="52" t="s">
        <v>193</v>
      </c>
      <c r="AN70" s="52" t="s">
        <v>193</v>
      </c>
      <c r="AO70" s="52" t="s">
        <v>193</v>
      </c>
      <c r="AP70" s="52" t="s">
        <v>193</v>
      </c>
      <c r="AQ70" s="52" t="s">
        <v>193</v>
      </c>
      <c r="AR70" s="52" t="s">
        <v>193</v>
      </c>
      <c r="AS70" s="52" t="s">
        <v>193</v>
      </c>
      <c r="AT70" s="52" t="s">
        <v>193</v>
      </c>
      <c r="AU70" s="52" t="s">
        <v>193</v>
      </c>
      <c r="AV70" s="52" t="s">
        <v>193</v>
      </c>
      <c r="AW70" s="52" t="s">
        <v>193</v>
      </c>
      <c r="AX70" s="52" t="s">
        <v>193</v>
      </c>
      <c r="AY70" s="52"/>
      <c r="AZ70" s="52" t="s">
        <v>193</v>
      </c>
      <c r="BA70" s="52" t="s">
        <v>193</v>
      </c>
      <c r="BB70" s="52" t="s">
        <v>193</v>
      </c>
      <c r="BC70" s="52" t="s">
        <v>193</v>
      </c>
      <c r="BD70" s="52" t="s">
        <v>193</v>
      </c>
      <c r="BE70" s="52" t="s">
        <v>193</v>
      </c>
      <c r="BF70" s="52" t="s">
        <v>193</v>
      </c>
      <c r="BG70" s="52" t="s">
        <v>193</v>
      </c>
      <c r="BH70" s="52" t="s">
        <v>193</v>
      </c>
      <c r="BI70" s="52" t="s">
        <v>193</v>
      </c>
      <c r="BJ70" s="52" t="s">
        <v>193</v>
      </c>
      <c r="BK70" s="52" t="s">
        <v>193</v>
      </c>
      <c r="BL70" s="52" t="s">
        <v>193</v>
      </c>
      <c r="BM70" s="52" t="s">
        <v>193</v>
      </c>
      <c r="BN70" s="52" t="s">
        <v>193</v>
      </c>
      <c r="BO70" s="52" t="s">
        <v>193</v>
      </c>
      <c r="BP70" s="52"/>
      <c r="BQ70" s="52" t="s">
        <v>193</v>
      </c>
      <c r="BR70" s="52" t="s">
        <v>193</v>
      </c>
      <c r="BS70" s="52" t="s">
        <v>193</v>
      </c>
      <c r="BT70" s="52" t="s">
        <v>193</v>
      </c>
      <c r="BU70" s="52" t="s">
        <v>193</v>
      </c>
      <c r="BV70" s="52" t="s">
        <v>193</v>
      </c>
      <c r="BW70" s="52" t="s">
        <v>193</v>
      </c>
      <c r="BX70" s="52" t="s">
        <v>193</v>
      </c>
      <c r="BY70" s="52" t="s">
        <v>193</v>
      </c>
      <c r="BZ70" s="52" t="s">
        <v>193</v>
      </c>
      <c r="CA70" s="52" t="s">
        <v>193</v>
      </c>
      <c r="CB70" s="52" t="s">
        <v>193</v>
      </c>
      <c r="CC70" s="52" t="s">
        <v>193</v>
      </c>
      <c r="CD70" s="52" t="s">
        <v>193</v>
      </c>
      <c r="CE70" s="52" t="s">
        <v>193</v>
      </c>
      <c r="CF70" s="52" t="s">
        <v>193</v>
      </c>
      <c r="CG70" s="52" t="s">
        <v>193</v>
      </c>
      <c r="CH70" s="52"/>
      <c r="CI70" s="35"/>
    </row>
    <row r="71" spans="1:92" ht="75">
      <c r="A71" s="21"/>
      <c r="B71" s="33" t="s">
        <v>261</v>
      </c>
      <c r="C71" s="34" t="s">
        <v>262</v>
      </c>
      <c r="D71" s="35" t="s">
        <v>174</v>
      </c>
      <c r="E71" s="52" t="str">
        <f>IF('1'!U69="НД","НД",'1'!U69/1.2)</f>
        <v>НД</v>
      </c>
      <c r="F71" s="52" t="str">
        <f>IF('1'!V69="НД","НД",'1'!V69/1.2)</f>
        <v>НД</v>
      </c>
      <c r="G71" s="52" t="s">
        <v>193</v>
      </c>
      <c r="H71" s="52" t="s">
        <v>193</v>
      </c>
      <c r="I71" s="52" t="s">
        <v>193</v>
      </c>
      <c r="J71" s="52" t="s">
        <v>193</v>
      </c>
      <c r="K71" s="52" t="s">
        <v>193</v>
      </c>
      <c r="L71" s="52" t="s">
        <v>193</v>
      </c>
      <c r="M71" s="52" t="s">
        <v>193</v>
      </c>
      <c r="N71" s="52" t="s">
        <v>193</v>
      </c>
      <c r="O71" s="52" t="s">
        <v>193</v>
      </c>
      <c r="P71" s="52" t="s">
        <v>193</v>
      </c>
      <c r="Q71" s="52" t="s">
        <v>193</v>
      </c>
      <c r="R71" s="52" t="s">
        <v>193</v>
      </c>
      <c r="S71" s="52" t="s">
        <v>193</v>
      </c>
      <c r="T71" s="52" t="s">
        <v>193</v>
      </c>
      <c r="U71" s="52" t="s">
        <v>193</v>
      </c>
      <c r="V71" s="52" t="s">
        <v>193</v>
      </c>
      <c r="W71" s="52" t="s">
        <v>193</v>
      </c>
      <c r="X71" s="52" t="s">
        <v>193</v>
      </c>
      <c r="Y71" s="52" t="s">
        <v>193</v>
      </c>
      <c r="Z71" s="52" t="s">
        <v>193</v>
      </c>
      <c r="AA71" s="52" t="s">
        <v>193</v>
      </c>
      <c r="AB71" s="52" t="s">
        <v>193</v>
      </c>
      <c r="AC71" s="52" t="s">
        <v>193</v>
      </c>
      <c r="AD71" s="52" t="s">
        <v>193</v>
      </c>
      <c r="AE71" s="52" t="s">
        <v>193</v>
      </c>
      <c r="AF71" s="52" t="s">
        <v>193</v>
      </c>
      <c r="AG71" s="52" t="s">
        <v>193</v>
      </c>
      <c r="AH71" s="52" t="s">
        <v>193</v>
      </c>
      <c r="AI71" s="52" t="s">
        <v>193</v>
      </c>
      <c r="AJ71" s="52" t="s">
        <v>193</v>
      </c>
      <c r="AK71" s="52" t="s">
        <v>193</v>
      </c>
      <c r="AL71" s="52" t="s">
        <v>193</v>
      </c>
      <c r="AM71" s="52" t="s">
        <v>193</v>
      </c>
      <c r="AN71" s="52" t="s">
        <v>193</v>
      </c>
      <c r="AO71" s="52" t="s">
        <v>193</v>
      </c>
      <c r="AP71" s="52" t="s">
        <v>193</v>
      </c>
      <c r="AQ71" s="52" t="s">
        <v>193</v>
      </c>
      <c r="AR71" s="52" t="s">
        <v>193</v>
      </c>
      <c r="AS71" s="52" t="s">
        <v>193</v>
      </c>
      <c r="AT71" s="52" t="s">
        <v>193</v>
      </c>
      <c r="AU71" s="52" t="s">
        <v>193</v>
      </c>
      <c r="AV71" s="52" t="s">
        <v>193</v>
      </c>
      <c r="AW71" s="52" t="s">
        <v>193</v>
      </c>
      <c r="AX71" s="52" t="s">
        <v>193</v>
      </c>
      <c r="AY71" s="52"/>
      <c r="AZ71" s="52" t="s">
        <v>193</v>
      </c>
      <c r="BA71" s="52" t="s">
        <v>193</v>
      </c>
      <c r="BB71" s="52" t="s">
        <v>193</v>
      </c>
      <c r="BC71" s="52" t="s">
        <v>193</v>
      </c>
      <c r="BD71" s="52" t="s">
        <v>193</v>
      </c>
      <c r="BE71" s="52" t="s">
        <v>193</v>
      </c>
      <c r="BF71" s="52" t="s">
        <v>193</v>
      </c>
      <c r="BG71" s="52" t="s">
        <v>193</v>
      </c>
      <c r="BH71" s="52" t="s">
        <v>193</v>
      </c>
      <c r="BI71" s="52" t="s">
        <v>193</v>
      </c>
      <c r="BJ71" s="52" t="s">
        <v>193</v>
      </c>
      <c r="BK71" s="52" t="s">
        <v>193</v>
      </c>
      <c r="BL71" s="52" t="s">
        <v>193</v>
      </c>
      <c r="BM71" s="52" t="s">
        <v>193</v>
      </c>
      <c r="BN71" s="52" t="s">
        <v>193</v>
      </c>
      <c r="BO71" s="52" t="s">
        <v>193</v>
      </c>
      <c r="BP71" s="52"/>
      <c r="BQ71" s="52" t="s">
        <v>193</v>
      </c>
      <c r="BR71" s="52" t="s">
        <v>193</v>
      </c>
      <c r="BS71" s="52" t="s">
        <v>193</v>
      </c>
      <c r="BT71" s="52" t="s">
        <v>193</v>
      </c>
      <c r="BU71" s="52" t="s">
        <v>193</v>
      </c>
      <c r="BV71" s="52" t="s">
        <v>193</v>
      </c>
      <c r="BW71" s="52" t="s">
        <v>193</v>
      </c>
      <c r="BX71" s="52" t="s">
        <v>193</v>
      </c>
      <c r="BY71" s="52" t="s">
        <v>193</v>
      </c>
      <c r="BZ71" s="52" t="s">
        <v>193</v>
      </c>
      <c r="CA71" s="52" t="s">
        <v>193</v>
      </c>
      <c r="CB71" s="52" t="s">
        <v>193</v>
      </c>
      <c r="CC71" s="52" t="s">
        <v>193</v>
      </c>
      <c r="CD71" s="52" t="s">
        <v>193</v>
      </c>
      <c r="CE71" s="52" t="s">
        <v>193</v>
      </c>
      <c r="CF71" s="52" t="s">
        <v>193</v>
      </c>
      <c r="CG71" s="52" t="s">
        <v>193</v>
      </c>
      <c r="CH71" s="52"/>
      <c r="CI71" s="35"/>
    </row>
    <row r="72" spans="1:92" ht="56.25">
      <c r="A72" s="21"/>
      <c r="B72" s="33" t="s">
        <v>263</v>
      </c>
      <c r="C72" s="34" t="s">
        <v>264</v>
      </c>
      <c r="D72" s="35" t="s">
        <v>174</v>
      </c>
      <c r="E72" s="52" t="str">
        <f>IF('1'!U70="НД","НД",'1'!U70/1.2)</f>
        <v>НД</v>
      </c>
      <c r="F72" s="52" t="str">
        <f>IF('1'!V70="НД","НД",'1'!V70/1.2)</f>
        <v>НД</v>
      </c>
      <c r="G72" s="52" t="s">
        <v>193</v>
      </c>
      <c r="H72" s="52" t="s">
        <v>193</v>
      </c>
      <c r="I72" s="52" t="s">
        <v>193</v>
      </c>
      <c r="J72" s="52" t="s">
        <v>193</v>
      </c>
      <c r="K72" s="52" t="s">
        <v>193</v>
      </c>
      <c r="L72" s="52" t="s">
        <v>193</v>
      </c>
      <c r="M72" s="52" t="s">
        <v>193</v>
      </c>
      <c r="N72" s="52" t="s">
        <v>193</v>
      </c>
      <c r="O72" s="52" t="s">
        <v>193</v>
      </c>
      <c r="P72" s="52" t="s">
        <v>193</v>
      </c>
      <c r="Q72" s="52" t="s">
        <v>193</v>
      </c>
      <c r="R72" s="52" t="s">
        <v>193</v>
      </c>
      <c r="S72" s="52" t="s">
        <v>193</v>
      </c>
      <c r="T72" s="52" t="s">
        <v>193</v>
      </c>
      <c r="U72" s="52" t="s">
        <v>193</v>
      </c>
      <c r="V72" s="52" t="s">
        <v>193</v>
      </c>
      <c r="W72" s="52" t="s">
        <v>193</v>
      </c>
      <c r="X72" s="52" t="s">
        <v>193</v>
      </c>
      <c r="Y72" s="52" t="s">
        <v>193</v>
      </c>
      <c r="Z72" s="52" t="s">
        <v>193</v>
      </c>
      <c r="AA72" s="52" t="s">
        <v>193</v>
      </c>
      <c r="AB72" s="52" t="s">
        <v>193</v>
      </c>
      <c r="AC72" s="52" t="s">
        <v>193</v>
      </c>
      <c r="AD72" s="52" t="s">
        <v>193</v>
      </c>
      <c r="AE72" s="52" t="s">
        <v>193</v>
      </c>
      <c r="AF72" s="52" t="s">
        <v>193</v>
      </c>
      <c r="AG72" s="52" t="s">
        <v>193</v>
      </c>
      <c r="AH72" s="52" t="s">
        <v>193</v>
      </c>
      <c r="AI72" s="52" t="s">
        <v>193</v>
      </c>
      <c r="AJ72" s="52" t="s">
        <v>193</v>
      </c>
      <c r="AK72" s="52" t="s">
        <v>193</v>
      </c>
      <c r="AL72" s="52" t="s">
        <v>193</v>
      </c>
      <c r="AM72" s="52" t="s">
        <v>193</v>
      </c>
      <c r="AN72" s="52" t="s">
        <v>193</v>
      </c>
      <c r="AO72" s="52" t="s">
        <v>193</v>
      </c>
      <c r="AP72" s="52" t="s">
        <v>193</v>
      </c>
      <c r="AQ72" s="52" t="s">
        <v>193</v>
      </c>
      <c r="AR72" s="52" t="s">
        <v>193</v>
      </c>
      <c r="AS72" s="52" t="s">
        <v>193</v>
      </c>
      <c r="AT72" s="52" t="s">
        <v>193</v>
      </c>
      <c r="AU72" s="52" t="s">
        <v>193</v>
      </c>
      <c r="AV72" s="52" t="s">
        <v>193</v>
      </c>
      <c r="AW72" s="52" t="s">
        <v>193</v>
      </c>
      <c r="AX72" s="52" t="s">
        <v>193</v>
      </c>
      <c r="AY72" s="52"/>
      <c r="AZ72" s="52" t="s">
        <v>193</v>
      </c>
      <c r="BA72" s="52" t="s">
        <v>193</v>
      </c>
      <c r="BB72" s="52" t="s">
        <v>193</v>
      </c>
      <c r="BC72" s="52" t="s">
        <v>193</v>
      </c>
      <c r="BD72" s="52" t="s">
        <v>193</v>
      </c>
      <c r="BE72" s="52" t="s">
        <v>193</v>
      </c>
      <c r="BF72" s="52" t="s">
        <v>193</v>
      </c>
      <c r="BG72" s="52" t="s">
        <v>193</v>
      </c>
      <c r="BH72" s="52" t="s">
        <v>193</v>
      </c>
      <c r="BI72" s="52" t="s">
        <v>193</v>
      </c>
      <c r="BJ72" s="52" t="s">
        <v>193</v>
      </c>
      <c r="BK72" s="52" t="s">
        <v>193</v>
      </c>
      <c r="BL72" s="52" t="s">
        <v>193</v>
      </c>
      <c r="BM72" s="52" t="s">
        <v>193</v>
      </c>
      <c r="BN72" s="52" t="s">
        <v>193</v>
      </c>
      <c r="BO72" s="52" t="s">
        <v>193</v>
      </c>
      <c r="BP72" s="52"/>
      <c r="BQ72" s="52" t="s">
        <v>193</v>
      </c>
      <c r="BR72" s="52" t="s">
        <v>193</v>
      </c>
      <c r="BS72" s="52" t="s">
        <v>193</v>
      </c>
      <c r="BT72" s="52" t="s">
        <v>193</v>
      </c>
      <c r="BU72" s="52" t="s">
        <v>193</v>
      </c>
      <c r="BV72" s="52" t="s">
        <v>193</v>
      </c>
      <c r="BW72" s="52" t="s">
        <v>193</v>
      </c>
      <c r="BX72" s="52" t="s">
        <v>193</v>
      </c>
      <c r="BY72" s="52" t="s">
        <v>193</v>
      </c>
      <c r="BZ72" s="52" t="s">
        <v>193</v>
      </c>
      <c r="CA72" s="52" t="s">
        <v>193</v>
      </c>
      <c r="CB72" s="52" t="s">
        <v>193</v>
      </c>
      <c r="CC72" s="52" t="s">
        <v>193</v>
      </c>
      <c r="CD72" s="52" t="s">
        <v>193</v>
      </c>
      <c r="CE72" s="52" t="s">
        <v>193</v>
      </c>
      <c r="CF72" s="52" t="s">
        <v>193</v>
      </c>
      <c r="CG72" s="52" t="s">
        <v>193</v>
      </c>
      <c r="CH72" s="52"/>
      <c r="CI72" s="35"/>
    </row>
    <row r="73" spans="1:92" ht="75">
      <c r="A73" s="21"/>
      <c r="B73" s="33" t="s">
        <v>265</v>
      </c>
      <c r="C73" s="34" t="s">
        <v>266</v>
      </c>
      <c r="D73" s="35" t="s">
        <v>174</v>
      </c>
      <c r="E73" s="52" t="str">
        <f>IF('1'!U71="НД","НД",'1'!U71/1.2)</f>
        <v>НД</v>
      </c>
      <c r="F73" s="52" t="str">
        <f>IF('1'!V71="НД","НД",'1'!V71/1.2)</f>
        <v>НД</v>
      </c>
      <c r="G73" s="52" t="s">
        <v>193</v>
      </c>
      <c r="H73" s="52" t="s">
        <v>193</v>
      </c>
      <c r="I73" s="52" t="s">
        <v>193</v>
      </c>
      <c r="J73" s="52" t="s">
        <v>193</v>
      </c>
      <c r="K73" s="52" t="s">
        <v>193</v>
      </c>
      <c r="L73" s="52" t="s">
        <v>193</v>
      </c>
      <c r="M73" s="52" t="s">
        <v>193</v>
      </c>
      <c r="N73" s="52" t="s">
        <v>193</v>
      </c>
      <c r="O73" s="52" t="s">
        <v>193</v>
      </c>
      <c r="P73" s="52" t="s">
        <v>193</v>
      </c>
      <c r="Q73" s="52" t="s">
        <v>193</v>
      </c>
      <c r="R73" s="52" t="s">
        <v>193</v>
      </c>
      <c r="S73" s="52" t="s">
        <v>193</v>
      </c>
      <c r="T73" s="52" t="s">
        <v>193</v>
      </c>
      <c r="U73" s="52" t="s">
        <v>193</v>
      </c>
      <c r="V73" s="52" t="s">
        <v>193</v>
      </c>
      <c r="W73" s="52" t="s">
        <v>193</v>
      </c>
      <c r="X73" s="52" t="s">
        <v>193</v>
      </c>
      <c r="Y73" s="52" t="s">
        <v>193</v>
      </c>
      <c r="Z73" s="52" t="s">
        <v>193</v>
      </c>
      <c r="AA73" s="52" t="s">
        <v>193</v>
      </c>
      <c r="AB73" s="52" t="s">
        <v>193</v>
      </c>
      <c r="AC73" s="52" t="s">
        <v>193</v>
      </c>
      <c r="AD73" s="52" t="s">
        <v>193</v>
      </c>
      <c r="AE73" s="52" t="s">
        <v>193</v>
      </c>
      <c r="AF73" s="52" t="s">
        <v>193</v>
      </c>
      <c r="AG73" s="52" t="s">
        <v>193</v>
      </c>
      <c r="AH73" s="52" t="s">
        <v>193</v>
      </c>
      <c r="AI73" s="52" t="s">
        <v>193</v>
      </c>
      <c r="AJ73" s="52" t="s">
        <v>193</v>
      </c>
      <c r="AK73" s="52" t="s">
        <v>193</v>
      </c>
      <c r="AL73" s="52" t="s">
        <v>193</v>
      </c>
      <c r="AM73" s="52" t="s">
        <v>193</v>
      </c>
      <c r="AN73" s="52" t="s">
        <v>193</v>
      </c>
      <c r="AO73" s="52" t="s">
        <v>193</v>
      </c>
      <c r="AP73" s="52" t="s">
        <v>193</v>
      </c>
      <c r="AQ73" s="52" t="s">
        <v>193</v>
      </c>
      <c r="AR73" s="52" t="s">
        <v>193</v>
      </c>
      <c r="AS73" s="52" t="s">
        <v>193</v>
      </c>
      <c r="AT73" s="52" t="s">
        <v>193</v>
      </c>
      <c r="AU73" s="52" t="s">
        <v>193</v>
      </c>
      <c r="AV73" s="52" t="s">
        <v>193</v>
      </c>
      <c r="AW73" s="52" t="s">
        <v>193</v>
      </c>
      <c r="AX73" s="52" t="s">
        <v>193</v>
      </c>
      <c r="AY73" s="52"/>
      <c r="AZ73" s="52" t="s">
        <v>193</v>
      </c>
      <c r="BA73" s="52" t="s">
        <v>193</v>
      </c>
      <c r="BB73" s="52" t="s">
        <v>193</v>
      </c>
      <c r="BC73" s="52" t="s">
        <v>193</v>
      </c>
      <c r="BD73" s="52" t="s">
        <v>193</v>
      </c>
      <c r="BE73" s="52" t="s">
        <v>193</v>
      </c>
      <c r="BF73" s="52" t="s">
        <v>193</v>
      </c>
      <c r="BG73" s="52" t="s">
        <v>193</v>
      </c>
      <c r="BH73" s="52" t="s">
        <v>193</v>
      </c>
      <c r="BI73" s="52" t="s">
        <v>193</v>
      </c>
      <c r="BJ73" s="52" t="s">
        <v>193</v>
      </c>
      <c r="BK73" s="52" t="s">
        <v>193</v>
      </c>
      <c r="BL73" s="52" t="s">
        <v>193</v>
      </c>
      <c r="BM73" s="52" t="s">
        <v>193</v>
      </c>
      <c r="BN73" s="52" t="s">
        <v>193</v>
      </c>
      <c r="BO73" s="52" t="s">
        <v>193</v>
      </c>
      <c r="BP73" s="52"/>
      <c r="BQ73" s="52" t="s">
        <v>193</v>
      </c>
      <c r="BR73" s="52" t="s">
        <v>193</v>
      </c>
      <c r="BS73" s="52" t="s">
        <v>193</v>
      </c>
      <c r="BT73" s="52" t="s">
        <v>193</v>
      </c>
      <c r="BU73" s="52" t="s">
        <v>193</v>
      </c>
      <c r="BV73" s="52" t="s">
        <v>193</v>
      </c>
      <c r="BW73" s="52" t="s">
        <v>193</v>
      </c>
      <c r="BX73" s="52" t="s">
        <v>193</v>
      </c>
      <c r="BY73" s="52" t="s">
        <v>193</v>
      </c>
      <c r="BZ73" s="52" t="s">
        <v>193</v>
      </c>
      <c r="CA73" s="52" t="s">
        <v>193</v>
      </c>
      <c r="CB73" s="52" t="s">
        <v>193</v>
      </c>
      <c r="CC73" s="52" t="s">
        <v>193</v>
      </c>
      <c r="CD73" s="52" t="s">
        <v>193</v>
      </c>
      <c r="CE73" s="52" t="s">
        <v>193</v>
      </c>
      <c r="CF73" s="52" t="s">
        <v>193</v>
      </c>
      <c r="CG73" s="52" t="s">
        <v>193</v>
      </c>
      <c r="CH73" s="52"/>
      <c r="CI73" s="35"/>
    </row>
    <row r="74" spans="1:92" ht="75">
      <c r="A74" s="21"/>
      <c r="B74" s="39" t="s">
        <v>267</v>
      </c>
      <c r="C74" s="40" t="s">
        <v>268</v>
      </c>
      <c r="D74" s="41" t="s">
        <v>174</v>
      </c>
      <c r="E74" s="96">
        <f>IF('1'!U72="НД","НД",'1'!U72/1.2)</f>
        <v>288.13951958334002</v>
      </c>
      <c r="F74" s="96">
        <f>IF('1'!V72="НД","НД",'1'!V72/1.2)</f>
        <v>0</v>
      </c>
      <c r="G74" s="96">
        <f t="shared" ref="G74:AL74" si="69">G75</f>
        <v>0</v>
      </c>
      <c r="H74" s="96">
        <f t="shared" si="69"/>
        <v>0</v>
      </c>
      <c r="I74" s="96">
        <f t="shared" si="69"/>
        <v>0</v>
      </c>
      <c r="J74" s="96">
        <f t="shared" si="69"/>
        <v>0</v>
      </c>
      <c r="K74" s="96">
        <f t="shared" si="69"/>
        <v>0</v>
      </c>
      <c r="L74" s="96">
        <f t="shared" si="69"/>
        <v>0</v>
      </c>
      <c r="M74" s="96">
        <f t="shared" si="69"/>
        <v>0</v>
      </c>
      <c r="N74" s="96">
        <f t="shared" si="69"/>
        <v>0</v>
      </c>
      <c r="O74" s="96">
        <f t="shared" si="69"/>
        <v>0</v>
      </c>
      <c r="P74" s="96">
        <f t="shared" si="69"/>
        <v>0</v>
      </c>
      <c r="Q74" s="96">
        <f t="shared" si="69"/>
        <v>0</v>
      </c>
      <c r="R74" s="96">
        <f t="shared" si="69"/>
        <v>0</v>
      </c>
      <c r="S74" s="96">
        <f t="shared" si="69"/>
        <v>0</v>
      </c>
      <c r="T74" s="96">
        <f t="shared" si="69"/>
        <v>0</v>
      </c>
      <c r="U74" s="96">
        <f t="shared" si="69"/>
        <v>0</v>
      </c>
      <c r="V74" s="96">
        <f t="shared" si="69"/>
        <v>0</v>
      </c>
      <c r="W74" s="96">
        <f t="shared" si="69"/>
        <v>0</v>
      </c>
      <c r="X74" s="96">
        <f t="shared" si="69"/>
        <v>0</v>
      </c>
      <c r="Y74" s="96">
        <f t="shared" si="69"/>
        <v>0</v>
      </c>
      <c r="Z74" s="96">
        <f t="shared" si="69"/>
        <v>0</v>
      </c>
      <c r="AA74" s="96">
        <f t="shared" si="69"/>
        <v>0</v>
      </c>
      <c r="AB74" s="96">
        <f t="shared" si="69"/>
        <v>0</v>
      </c>
      <c r="AC74" s="96">
        <f t="shared" si="69"/>
        <v>0</v>
      </c>
      <c r="AD74" s="96">
        <f t="shared" si="69"/>
        <v>0</v>
      </c>
      <c r="AE74" s="96">
        <f t="shared" si="69"/>
        <v>0</v>
      </c>
      <c r="AF74" s="96">
        <f t="shared" si="69"/>
        <v>0</v>
      </c>
      <c r="AG74" s="96">
        <f t="shared" si="69"/>
        <v>0</v>
      </c>
      <c r="AH74" s="96">
        <f t="shared" si="69"/>
        <v>0</v>
      </c>
      <c r="AI74" s="96">
        <f t="shared" si="69"/>
        <v>0</v>
      </c>
      <c r="AJ74" s="96">
        <f t="shared" si="69"/>
        <v>128.92377661518</v>
      </c>
      <c r="AK74" s="96">
        <f t="shared" si="69"/>
        <v>0</v>
      </c>
      <c r="AL74" s="96">
        <f t="shared" si="69"/>
        <v>0</v>
      </c>
      <c r="AM74" s="96">
        <f t="shared" ref="AM74:BR74" si="70">AM75</f>
        <v>0</v>
      </c>
      <c r="AN74" s="96">
        <f t="shared" si="70"/>
        <v>0</v>
      </c>
      <c r="AO74" s="96">
        <f t="shared" si="70"/>
        <v>3</v>
      </c>
      <c r="AP74" s="96">
        <f t="shared" si="70"/>
        <v>0</v>
      </c>
      <c r="AQ74" s="96">
        <f t="shared" si="70"/>
        <v>0</v>
      </c>
      <c r="AR74" s="96">
        <f t="shared" si="70"/>
        <v>0</v>
      </c>
      <c r="AS74" s="96">
        <f t="shared" si="70"/>
        <v>0</v>
      </c>
      <c r="AT74" s="96">
        <f t="shared" si="70"/>
        <v>0</v>
      </c>
      <c r="AU74" s="96">
        <f t="shared" si="70"/>
        <v>0</v>
      </c>
      <c r="AV74" s="96">
        <f t="shared" si="70"/>
        <v>0</v>
      </c>
      <c r="AW74" s="96">
        <f t="shared" si="70"/>
        <v>0</v>
      </c>
      <c r="AX74" s="96">
        <f t="shared" si="70"/>
        <v>0</v>
      </c>
      <c r="AY74" s="96">
        <f t="shared" si="70"/>
        <v>0</v>
      </c>
      <c r="AZ74" s="96">
        <f t="shared" si="70"/>
        <v>0</v>
      </c>
      <c r="BA74" s="96">
        <f t="shared" si="70"/>
        <v>159.21574296816001</v>
      </c>
      <c r="BB74" s="96">
        <f t="shared" si="70"/>
        <v>0</v>
      </c>
      <c r="BC74" s="96">
        <f t="shared" si="70"/>
        <v>0</v>
      </c>
      <c r="BD74" s="96">
        <f t="shared" si="70"/>
        <v>0</v>
      </c>
      <c r="BE74" s="96">
        <f t="shared" si="70"/>
        <v>0</v>
      </c>
      <c r="BF74" s="96">
        <f t="shared" si="70"/>
        <v>3</v>
      </c>
      <c r="BG74" s="96">
        <f t="shared" si="70"/>
        <v>0</v>
      </c>
      <c r="BH74" s="96">
        <f t="shared" si="70"/>
        <v>0</v>
      </c>
      <c r="BI74" s="96">
        <f t="shared" si="70"/>
        <v>0</v>
      </c>
      <c r="BJ74" s="96">
        <f t="shared" si="70"/>
        <v>0</v>
      </c>
      <c r="BK74" s="96">
        <f t="shared" si="70"/>
        <v>0</v>
      </c>
      <c r="BL74" s="96">
        <f t="shared" si="70"/>
        <v>0</v>
      </c>
      <c r="BM74" s="96">
        <f t="shared" si="70"/>
        <v>0</v>
      </c>
      <c r="BN74" s="96">
        <f t="shared" si="70"/>
        <v>0</v>
      </c>
      <c r="BO74" s="96">
        <f t="shared" si="70"/>
        <v>0</v>
      </c>
      <c r="BP74" s="96">
        <f t="shared" si="70"/>
        <v>0</v>
      </c>
      <c r="BQ74" s="96">
        <f t="shared" si="70"/>
        <v>0</v>
      </c>
      <c r="BR74" s="96">
        <f t="shared" si="70"/>
        <v>288.13951958334002</v>
      </c>
      <c r="BS74" s="96">
        <f t="shared" ref="BS74:CH74" si="71">BS75</f>
        <v>0</v>
      </c>
      <c r="BT74" s="96">
        <f t="shared" si="71"/>
        <v>0</v>
      </c>
      <c r="BU74" s="96">
        <f t="shared" si="71"/>
        <v>0</v>
      </c>
      <c r="BV74" s="96">
        <f t="shared" si="71"/>
        <v>0</v>
      </c>
      <c r="BW74" s="96">
        <f t="shared" si="71"/>
        <v>6</v>
      </c>
      <c r="BX74" s="96">
        <f t="shared" si="71"/>
        <v>0</v>
      </c>
      <c r="BY74" s="96">
        <f t="shared" si="71"/>
        <v>0</v>
      </c>
      <c r="BZ74" s="96">
        <f t="shared" si="71"/>
        <v>0</v>
      </c>
      <c r="CA74" s="96">
        <f t="shared" si="71"/>
        <v>0</v>
      </c>
      <c r="CB74" s="96">
        <f t="shared" si="71"/>
        <v>0</v>
      </c>
      <c r="CC74" s="96">
        <f t="shared" si="71"/>
        <v>0</v>
      </c>
      <c r="CD74" s="96">
        <f t="shared" si="71"/>
        <v>0</v>
      </c>
      <c r="CE74" s="96">
        <f t="shared" si="71"/>
        <v>0</v>
      </c>
      <c r="CF74" s="96">
        <f t="shared" si="71"/>
        <v>0</v>
      </c>
      <c r="CG74" s="96">
        <f t="shared" si="71"/>
        <v>0</v>
      </c>
      <c r="CH74" s="96">
        <f t="shared" si="71"/>
        <v>0</v>
      </c>
      <c r="CI74" s="41"/>
    </row>
    <row r="75" spans="1:92" ht="37.5">
      <c r="A75" s="21"/>
      <c r="B75" s="33" t="s">
        <v>269</v>
      </c>
      <c r="C75" s="34" t="s">
        <v>270</v>
      </c>
      <c r="D75" s="35" t="s">
        <v>174</v>
      </c>
      <c r="E75" s="52">
        <f>IF('1'!U73="НД","НД",'1'!U73/1.2)</f>
        <v>288.13951958334002</v>
      </c>
      <c r="F75" s="52">
        <f>IF('1'!V73="НД","НД",'1'!V73/1.2)</f>
        <v>0</v>
      </c>
      <c r="G75" s="52">
        <f t="shared" ref="G75:AL75" si="72">SUM(G76:G82)</f>
        <v>0</v>
      </c>
      <c r="H75" s="52">
        <f t="shared" si="72"/>
        <v>0</v>
      </c>
      <c r="I75" s="52">
        <f t="shared" si="72"/>
        <v>0</v>
      </c>
      <c r="J75" s="52">
        <f t="shared" si="72"/>
        <v>0</v>
      </c>
      <c r="K75" s="52">
        <f t="shared" si="72"/>
        <v>0</v>
      </c>
      <c r="L75" s="52">
        <f t="shared" si="72"/>
        <v>0</v>
      </c>
      <c r="M75" s="52">
        <f t="shared" si="72"/>
        <v>0</v>
      </c>
      <c r="N75" s="52">
        <f t="shared" si="72"/>
        <v>0</v>
      </c>
      <c r="O75" s="52">
        <f t="shared" si="72"/>
        <v>0</v>
      </c>
      <c r="P75" s="52">
        <f t="shared" si="72"/>
        <v>0</v>
      </c>
      <c r="Q75" s="52">
        <f t="shared" si="72"/>
        <v>0</v>
      </c>
      <c r="R75" s="52">
        <f t="shared" si="72"/>
        <v>0</v>
      </c>
      <c r="S75" s="52">
        <f t="shared" si="72"/>
        <v>0</v>
      </c>
      <c r="T75" s="52">
        <f t="shared" si="72"/>
        <v>0</v>
      </c>
      <c r="U75" s="52">
        <f t="shared" si="72"/>
        <v>0</v>
      </c>
      <c r="V75" s="52">
        <f t="shared" si="72"/>
        <v>0</v>
      </c>
      <c r="W75" s="52">
        <f t="shared" si="72"/>
        <v>0</v>
      </c>
      <c r="X75" s="52">
        <f t="shared" si="72"/>
        <v>0</v>
      </c>
      <c r="Y75" s="52">
        <f t="shared" si="72"/>
        <v>0</v>
      </c>
      <c r="Z75" s="52">
        <f t="shared" si="72"/>
        <v>0</v>
      </c>
      <c r="AA75" s="52">
        <f t="shared" si="72"/>
        <v>0</v>
      </c>
      <c r="AB75" s="52">
        <f t="shared" si="72"/>
        <v>0</v>
      </c>
      <c r="AC75" s="52">
        <f t="shared" si="72"/>
        <v>0</v>
      </c>
      <c r="AD75" s="52">
        <f t="shared" si="72"/>
        <v>0</v>
      </c>
      <c r="AE75" s="52">
        <f t="shared" si="72"/>
        <v>0</v>
      </c>
      <c r="AF75" s="52">
        <f t="shared" si="72"/>
        <v>0</v>
      </c>
      <c r="AG75" s="52">
        <f t="shared" si="72"/>
        <v>0</v>
      </c>
      <c r="AH75" s="52">
        <f t="shared" si="72"/>
        <v>0</v>
      </c>
      <c r="AI75" s="52">
        <f t="shared" si="72"/>
        <v>0</v>
      </c>
      <c r="AJ75" s="52">
        <f t="shared" si="72"/>
        <v>128.92377661518</v>
      </c>
      <c r="AK75" s="52">
        <f t="shared" si="72"/>
        <v>0</v>
      </c>
      <c r="AL75" s="52">
        <f t="shared" si="72"/>
        <v>0</v>
      </c>
      <c r="AM75" s="52">
        <f t="shared" ref="AM75:BR75" si="73">SUM(AM76:AM82)</f>
        <v>0</v>
      </c>
      <c r="AN75" s="52">
        <f t="shared" si="73"/>
        <v>0</v>
      </c>
      <c r="AO75" s="52">
        <f t="shared" si="73"/>
        <v>3</v>
      </c>
      <c r="AP75" s="52">
        <f t="shared" si="73"/>
        <v>0</v>
      </c>
      <c r="AQ75" s="52">
        <f t="shared" si="73"/>
        <v>0</v>
      </c>
      <c r="AR75" s="52">
        <f t="shared" si="73"/>
        <v>0</v>
      </c>
      <c r="AS75" s="52">
        <f t="shared" si="73"/>
        <v>0</v>
      </c>
      <c r="AT75" s="52">
        <f t="shared" si="73"/>
        <v>0</v>
      </c>
      <c r="AU75" s="52">
        <f t="shared" si="73"/>
        <v>0</v>
      </c>
      <c r="AV75" s="52">
        <f t="shared" si="73"/>
        <v>0</v>
      </c>
      <c r="AW75" s="52">
        <f t="shared" si="73"/>
        <v>0</v>
      </c>
      <c r="AX75" s="52">
        <f t="shared" si="73"/>
        <v>0</v>
      </c>
      <c r="AY75" s="52">
        <f t="shared" si="73"/>
        <v>0</v>
      </c>
      <c r="AZ75" s="52">
        <f t="shared" si="73"/>
        <v>0</v>
      </c>
      <c r="BA75" s="52">
        <f t="shared" si="73"/>
        <v>159.21574296816001</v>
      </c>
      <c r="BB75" s="52">
        <f t="shared" si="73"/>
        <v>0</v>
      </c>
      <c r="BC75" s="52">
        <f t="shared" si="73"/>
        <v>0</v>
      </c>
      <c r="BD75" s="52">
        <f t="shared" si="73"/>
        <v>0</v>
      </c>
      <c r="BE75" s="52">
        <f t="shared" si="73"/>
        <v>0</v>
      </c>
      <c r="BF75" s="52">
        <f t="shared" si="73"/>
        <v>3</v>
      </c>
      <c r="BG75" s="52">
        <f t="shared" si="73"/>
        <v>0</v>
      </c>
      <c r="BH75" s="52">
        <f t="shared" si="73"/>
        <v>0</v>
      </c>
      <c r="BI75" s="52">
        <f t="shared" si="73"/>
        <v>0</v>
      </c>
      <c r="BJ75" s="52">
        <f t="shared" si="73"/>
        <v>0</v>
      </c>
      <c r="BK75" s="52">
        <f t="shared" si="73"/>
        <v>0</v>
      </c>
      <c r="BL75" s="52">
        <f t="shared" si="73"/>
        <v>0</v>
      </c>
      <c r="BM75" s="52">
        <f t="shared" si="73"/>
        <v>0</v>
      </c>
      <c r="BN75" s="52">
        <f t="shared" si="73"/>
        <v>0</v>
      </c>
      <c r="BO75" s="52">
        <f t="shared" si="73"/>
        <v>0</v>
      </c>
      <c r="BP75" s="52">
        <f t="shared" si="73"/>
        <v>0</v>
      </c>
      <c r="BQ75" s="52">
        <f t="shared" si="73"/>
        <v>0</v>
      </c>
      <c r="BR75" s="52">
        <f t="shared" si="73"/>
        <v>288.13951958334002</v>
      </c>
      <c r="BS75" s="52">
        <f t="shared" ref="BS75:CH75" si="74">SUM(BS76:BS82)</f>
        <v>0</v>
      </c>
      <c r="BT75" s="52">
        <f t="shared" si="74"/>
        <v>0</v>
      </c>
      <c r="BU75" s="52">
        <f t="shared" si="74"/>
        <v>0</v>
      </c>
      <c r="BV75" s="52">
        <f t="shared" si="74"/>
        <v>0</v>
      </c>
      <c r="BW75" s="52">
        <f t="shared" si="74"/>
        <v>6</v>
      </c>
      <c r="BX75" s="52">
        <f t="shared" si="74"/>
        <v>0</v>
      </c>
      <c r="BY75" s="52">
        <f t="shared" si="74"/>
        <v>0</v>
      </c>
      <c r="BZ75" s="52">
        <f t="shared" si="74"/>
        <v>0</v>
      </c>
      <c r="CA75" s="52">
        <f t="shared" si="74"/>
        <v>0</v>
      </c>
      <c r="CB75" s="52">
        <f t="shared" si="74"/>
        <v>0</v>
      </c>
      <c r="CC75" s="52">
        <f t="shared" si="74"/>
        <v>0</v>
      </c>
      <c r="CD75" s="52">
        <f t="shared" si="74"/>
        <v>0</v>
      </c>
      <c r="CE75" s="52">
        <f t="shared" si="74"/>
        <v>0</v>
      </c>
      <c r="CF75" s="52">
        <f t="shared" si="74"/>
        <v>0</v>
      </c>
      <c r="CG75" s="52">
        <f t="shared" si="74"/>
        <v>0</v>
      </c>
      <c r="CH75" s="52">
        <f t="shared" si="74"/>
        <v>0</v>
      </c>
      <c r="CI75" s="35"/>
    </row>
    <row r="76" spans="1:92" ht="93.75">
      <c r="A76" s="28" t="s">
        <v>177</v>
      </c>
      <c r="B76" s="33" t="s">
        <v>269</v>
      </c>
      <c r="C76" s="34" t="s">
        <v>271</v>
      </c>
      <c r="D76" s="43" t="s">
        <v>272</v>
      </c>
      <c r="E76" s="52">
        <f>IF('1'!U74="НД","НД",'1'!U74/1.2)</f>
        <v>77.17249540983201</v>
      </c>
      <c r="F76" s="52" t="str">
        <f>IF('1'!V74="НД","НД",'1'!V74/1.2)</f>
        <v>НД</v>
      </c>
      <c r="G76" s="52">
        <f t="shared" ref="G76:G82" si="75">SUM(H76:M76)</f>
        <v>0</v>
      </c>
      <c r="H76" s="52">
        <v>0</v>
      </c>
      <c r="I76" s="52">
        <v>0</v>
      </c>
      <c r="J76" s="52">
        <v>0</v>
      </c>
      <c r="K76" s="52">
        <v>0</v>
      </c>
      <c r="L76" s="52">
        <v>0</v>
      </c>
      <c r="M76" s="52">
        <v>0</v>
      </c>
      <c r="N76" s="52">
        <f t="shared" ref="N76:N82" si="76">SUM(O76:T76)</f>
        <v>0</v>
      </c>
      <c r="O76" s="52">
        <v>0</v>
      </c>
      <c r="P76" s="52">
        <v>0</v>
      </c>
      <c r="Q76" s="52">
        <v>0</v>
      </c>
      <c r="R76" s="52">
        <v>0</v>
      </c>
      <c r="S76" s="52">
        <v>0</v>
      </c>
      <c r="T76" s="52">
        <v>0</v>
      </c>
      <c r="U76" s="52">
        <f t="shared" ref="U76:U82" si="77">SUM(V76:AA76)</f>
        <v>0</v>
      </c>
      <c r="V76" s="52">
        <v>0</v>
      </c>
      <c r="W76" s="52">
        <v>0</v>
      </c>
      <c r="X76" s="52">
        <v>0</v>
      </c>
      <c r="Y76" s="52">
        <v>0</v>
      </c>
      <c r="Z76" s="52">
        <v>0</v>
      </c>
      <c r="AA76" s="52">
        <v>0</v>
      </c>
      <c r="AB76" s="52">
        <f t="shared" ref="AB76:AB82" si="78">SUM(AC76:AH76)</f>
        <v>0</v>
      </c>
      <c r="AC76" s="52">
        <v>0</v>
      </c>
      <c r="AD76" s="52">
        <v>0</v>
      </c>
      <c r="AE76" s="52">
        <v>0</v>
      </c>
      <c r="AF76" s="52">
        <v>0</v>
      </c>
      <c r="AG76" s="52">
        <v>0</v>
      </c>
      <c r="AH76" s="52">
        <v>0</v>
      </c>
      <c r="AI76" s="52">
        <v>0</v>
      </c>
      <c r="AJ76" s="52">
        <f>IF('1'!G74=2021,E76,0)</f>
        <v>0</v>
      </c>
      <c r="AK76" s="52">
        <v>0</v>
      </c>
      <c r="AL76" s="52">
        <v>0</v>
      </c>
      <c r="AM76" s="52">
        <v>0</v>
      </c>
      <c r="AN76" s="52">
        <v>0</v>
      </c>
      <c r="AO76" s="52">
        <v>0</v>
      </c>
      <c r="AP76" s="52">
        <v>0</v>
      </c>
      <c r="AQ76" s="52">
        <v>0</v>
      </c>
      <c r="AR76" s="52">
        <v>0</v>
      </c>
      <c r="AS76" s="52"/>
      <c r="AT76" s="52"/>
      <c r="AU76" s="52"/>
      <c r="AV76" s="52"/>
      <c r="AW76" s="52"/>
      <c r="AX76" s="52"/>
      <c r="AY76" s="52"/>
      <c r="AZ76" s="52">
        <v>0</v>
      </c>
      <c r="BA76" s="52">
        <f>IF('1'!G74=2022,E76,0)</f>
        <v>77.17249540983201</v>
      </c>
      <c r="BB76" s="52">
        <v>0</v>
      </c>
      <c r="BC76" s="52">
        <v>0</v>
      </c>
      <c r="BD76" s="52">
        <v>0</v>
      </c>
      <c r="BE76" s="52">
        <v>0</v>
      </c>
      <c r="BF76" s="52">
        <v>1</v>
      </c>
      <c r="BG76" s="52">
        <v>0</v>
      </c>
      <c r="BH76" s="52">
        <v>0</v>
      </c>
      <c r="BI76" s="52"/>
      <c r="BJ76" s="52"/>
      <c r="BK76" s="52"/>
      <c r="BL76" s="52"/>
      <c r="BM76" s="52"/>
      <c r="BN76" s="52"/>
      <c r="BO76" s="52"/>
      <c r="BP76" s="52"/>
      <c r="BQ76" s="52">
        <f t="shared" ref="BQ76:BW82" si="79">U76+AI76+AZ76</f>
        <v>0</v>
      </c>
      <c r="BR76" s="52">
        <f t="shared" si="79"/>
        <v>77.17249540983201</v>
      </c>
      <c r="BS76" s="52">
        <f t="shared" si="79"/>
        <v>0</v>
      </c>
      <c r="BT76" s="52">
        <f t="shared" si="79"/>
        <v>0</v>
      </c>
      <c r="BU76" s="52">
        <f t="shared" si="79"/>
        <v>0</v>
      </c>
      <c r="BV76" s="52">
        <f t="shared" si="79"/>
        <v>0</v>
      </c>
      <c r="BW76" s="52">
        <f t="shared" si="79"/>
        <v>1</v>
      </c>
      <c r="BX76" s="52">
        <f t="shared" ref="BX76:BX82" si="80">AP76+BG76</f>
        <v>0</v>
      </c>
      <c r="BY76" s="52">
        <f t="shared" ref="BY76:BY82" si="81">BH76+AQ76</f>
        <v>0</v>
      </c>
      <c r="BZ76" s="52">
        <f t="shared" ref="BZ76:BZ82" si="82">AR76</f>
        <v>0</v>
      </c>
      <c r="CA76" s="52">
        <v>0</v>
      </c>
      <c r="CB76" s="52">
        <f t="shared" ref="CB76:CG82" si="83">AC76+BJ76+AS76</f>
        <v>0</v>
      </c>
      <c r="CC76" s="52">
        <f t="shared" si="83"/>
        <v>0</v>
      </c>
      <c r="CD76" s="52">
        <f t="shared" si="83"/>
        <v>0</v>
      </c>
      <c r="CE76" s="52">
        <f t="shared" si="83"/>
        <v>0</v>
      </c>
      <c r="CF76" s="52">
        <f t="shared" si="83"/>
        <v>0</v>
      </c>
      <c r="CG76" s="52">
        <f t="shared" si="83"/>
        <v>0</v>
      </c>
      <c r="CH76" s="52">
        <f t="shared" ref="CH76:CH82" si="84">BP76+AY76</f>
        <v>0</v>
      </c>
      <c r="CI76" s="35"/>
      <c r="CN76" s="134">
        <v>2022</v>
      </c>
    </row>
    <row r="77" spans="1:92" ht="93.75">
      <c r="A77" s="28" t="s">
        <v>177</v>
      </c>
      <c r="B77" s="33" t="s">
        <v>269</v>
      </c>
      <c r="C77" s="34" t="s">
        <v>273</v>
      </c>
      <c r="D77" s="43" t="s">
        <v>274</v>
      </c>
      <c r="E77" s="52">
        <f>IF('1'!U75="НД","НД",'1'!U75/1.2)</f>
        <v>58.679908555464003</v>
      </c>
      <c r="F77" s="52" t="str">
        <f>IF('1'!V75="НД","НД",'1'!V75/1.2)</f>
        <v>НД</v>
      </c>
      <c r="G77" s="52">
        <f t="shared" si="75"/>
        <v>0</v>
      </c>
      <c r="H77" s="52">
        <v>0</v>
      </c>
      <c r="I77" s="52">
        <v>0</v>
      </c>
      <c r="J77" s="52">
        <v>0</v>
      </c>
      <c r="K77" s="52">
        <v>0</v>
      </c>
      <c r="L77" s="52">
        <v>0</v>
      </c>
      <c r="M77" s="52">
        <v>0</v>
      </c>
      <c r="N77" s="52">
        <f t="shared" si="76"/>
        <v>0</v>
      </c>
      <c r="O77" s="52">
        <v>0</v>
      </c>
      <c r="P77" s="52">
        <v>0</v>
      </c>
      <c r="Q77" s="52">
        <v>0</v>
      </c>
      <c r="R77" s="52">
        <v>0</v>
      </c>
      <c r="S77" s="52">
        <v>0</v>
      </c>
      <c r="T77" s="52">
        <v>0</v>
      </c>
      <c r="U77" s="52">
        <f t="shared" si="77"/>
        <v>0</v>
      </c>
      <c r="V77" s="52">
        <v>0</v>
      </c>
      <c r="W77" s="52">
        <v>0</v>
      </c>
      <c r="X77" s="52">
        <v>0</v>
      </c>
      <c r="Y77" s="52">
        <v>0</v>
      </c>
      <c r="Z77" s="52">
        <v>0</v>
      </c>
      <c r="AA77" s="52">
        <v>0</v>
      </c>
      <c r="AB77" s="52">
        <f t="shared" si="78"/>
        <v>0</v>
      </c>
      <c r="AC77" s="52">
        <v>0</v>
      </c>
      <c r="AD77" s="52">
        <v>0</v>
      </c>
      <c r="AE77" s="52">
        <v>0</v>
      </c>
      <c r="AF77" s="52">
        <v>0</v>
      </c>
      <c r="AG77" s="52">
        <v>0</v>
      </c>
      <c r="AH77" s="52">
        <v>0</v>
      </c>
      <c r="AI77" s="52">
        <v>0</v>
      </c>
      <c r="AJ77" s="52">
        <f>IF('1'!G75=2021,E77,0)</f>
        <v>58.679908555464003</v>
      </c>
      <c r="AK77" s="52">
        <v>0</v>
      </c>
      <c r="AL77" s="52">
        <v>0</v>
      </c>
      <c r="AM77" s="52">
        <v>0</v>
      </c>
      <c r="AN77" s="52">
        <v>0</v>
      </c>
      <c r="AO77" s="63">
        <v>1</v>
      </c>
      <c r="AP77" s="52">
        <v>0</v>
      </c>
      <c r="AQ77" s="52">
        <v>0</v>
      </c>
      <c r="AR77" s="52">
        <v>0</v>
      </c>
      <c r="AS77" s="52"/>
      <c r="AT77" s="52"/>
      <c r="AU77" s="52"/>
      <c r="AV77" s="52"/>
      <c r="AW77" s="52"/>
      <c r="AX77" s="52"/>
      <c r="AY77" s="52"/>
      <c r="AZ77" s="52">
        <v>0</v>
      </c>
      <c r="BA77" s="52">
        <f>IF('1'!G75=2022,E77,0)</f>
        <v>0</v>
      </c>
      <c r="BB77" s="52">
        <v>0</v>
      </c>
      <c r="BC77" s="52">
        <v>0</v>
      </c>
      <c r="BD77" s="52">
        <v>0</v>
      </c>
      <c r="BE77" s="52">
        <v>0</v>
      </c>
      <c r="BF77" s="52">
        <v>0</v>
      </c>
      <c r="BG77" s="52">
        <v>0</v>
      </c>
      <c r="BH77" s="52">
        <v>0</v>
      </c>
      <c r="BI77" s="52"/>
      <c r="BJ77" s="52"/>
      <c r="BK77" s="52"/>
      <c r="BL77" s="52"/>
      <c r="BM77" s="52"/>
      <c r="BN77" s="52"/>
      <c r="BO77" s="52"/>
      <c r="BP77" s="52"/>
      <c r="BQ77" s="52">
        <f t="shared" si="79"/>
        <v>0</v>
      </c>
      <c r="BR77" s="52">
        <f t="shared" si="79"/>
        <v>58.679908555464003</v>
      </c>
      <c r="BS77" s="52">
        <f t="shared" si="79"/>
        <v>0</v>
      </c>
      <c r="BT77" s="52">
        <f t="shared" si="79"/>
        <v>0</v>
      </c>
      <c r="BU77" s="52">
        <f t="shared" si="79"/>
        <v>0</v>
      </c>
      <c r="BV77" s="52">
        <f t="shared" si="79"/>
        <v>0</v>
      </c>
      <c r="BW77" s="52">
        <f t="shared" si="79"/>
        <v>1</v>
      </c>
      <c r="BX77" s="52">
        <f t="shared" si="80"/>
        <v>0</v>
      </c>
      <c r="BY77" s="52">
        <f t="shared" si="81"/>
        <v>0</v>
      </c>
      <c r="BZ77" s="52">
        <f t="shared" si="82"/>
        <v>0</v>
      </c>
      <c r="CA77" s="52">
        <v>0</v>
      </c>
      <c r="CB77" s="52">
        <f t="shared" si="83"/>
        <v>0</v>
      </c>
      <c r="CC77" s="52">
        <f t="shared" si="83"/>
        <v>0</v>
      </c>
      <c r="CD77" s="52">
        <f t="shared" si="83"/>
        <v>0</v>
      </c>
      <c r="CE77" s="52">
        <f t="shared" si="83"/>
        <v>0</v>
      </c>
      <c r="CF77" s="52">
        <f t="shared" si="83"/>
        <v>0</v>
      </c>
      <c r="CG77" s="52">
        <f t="shared" si="83"/>
        <v>0</v>
      </c>
      <c r="CH77" s="52">
        <f t="shared" si="84"/>
        <v>0</v>
      </c>
      <c r="CI77" s="35"/>
      <c r="CN77" s="134">
        <v>2021</v>
      </c>
    </row>
    <row r="78" spans="1:92" ht="93.75">
      <c r="A78" s="28" t="s">
        <v>177</v>
      </c>
      <c r="B78" s="33" t="s">
        <v>269</v>
      </c>
      <c r="C78" s="34" t="s">
        <v>275</v>
      </c>
      <c r="D78" s="43" t="s">
        <v>276</v>
      </c>
      <c r="E78" s="52">
        <f>IF('1'!U76="НД","НД",'1'!U76/1.2)</f>
        <v>13.439841752064002</v>
      </c>
      <c r="F78" s="52" t="str">
        <f>IF('1'!V76="НД","НД",'1'!V76/1.2)</f>
        <v>НД</v>
      </c>
      <c r="G78" s="52">
        <f t="shared" si="75"/>
        <v>0</v>
      </c>
      <c r="H78" s="52">
        <v>0</v>
      </c>
      <c r="I78" s="52">
        <v>0</v>
      </c>
      <c r="J78" s="52">
        <v>0</v>
      </c>
      <c r="K78" s="52">
        <v>0</v>
      </c>
      <c r="L78" s="52">
        <v>0</v>
      </c>
      <c r="M78" s="52">
        <v>0</v>
      </c>
      <c r="N78" s="52">
        <f t="shared" si="76"/>
        <v>0</v>
      </c>
      <c r="O78" s="52">
        <v>0</v>
      </c>
      <c r="P78" s="52">
        <v>0</v>
      </c>
      <c r="Q78" s="52">
        <v>0</v>
      </c>
      <c r="R78" s="52">
        <v>0</v>
      </c>
      <c r="S78" s="52">
        <v>0</v>
      </c>
      <c r="T78" s="52">
        <v>0</v>
      </c>
      <c r="U78" s="52">
        <f t="shared" si="77"/>
        <v>0</v>
      </c>
      <c r="V78" s="52">
        <v>0</v>
      </c>
      <c r="W78" s="52">
        <v>0</v>
      </c>
      <c r="X78" s="52">
        <v>0</v>
      </c>
      <c r="Y78" s="52">
        <v>0</v>
      </c>
      <c r="Z78" s="52">
        <v>0</v>
      </c>
      <c r="AA78" s="52">
        <v>0</v>
      </c>
      <c r="AB78" s="52">
        <f t="shared" si="78"/>
        <v>0</v>
      </c>
      <c r="AC78" s="52">
        <v>0</v>
      </c>
      <c r="AD78" s="52">
        <v>0</v>
      </c>
      <c r="AE78" s="52">
        <v>0</v>
      </c>
      <c r="AF78" s="52">
        <v>0</v>
      </c>
      <c r="AG78" s="52">
        <v>0</v>
      </c>
      <c r="AH78" s="52">
        <v>0</v>
      </c>
      <c r="AI78" s="52">
        <v>0</v>
      </c>
      <c r="AJ78" s="52">
        <f>IF('1'!G76=2021,E78,0)</f>
        <v>13.439841752064002</v>
      </c>
      <c r="AK78" s="52">
        <v>0</v>
      </c>
      <c r="AL78" s="52">
        <v>0</v>
      </c>
      <c r="AM78" s="52">
        <v>0</v>
      </c>
      <c r="AN78" s="52">
        <v>0</v>
      </c>
      <c r="AO78" s="63">
        <v>1</v>
      </c>
      <c r="AP78" s="52">
        <v>0</v>
      </c>
      <c r="AQ78" s="52">
        <v>0</v>
      </c>
      <c r="AR78" s="52">
        <v>0</v>
      </c>
      <c r="AS78" s="52"/>
      <c r="AT78" s="52"/>
      <c r="AU78" s="52"/>
      <c r="AV78" s="52"/>
      <c r="AW78" s="52"/>
      <c r="AX78" s="52"/>
      <c r="AY78" s="52"/>
      <c r="AZ78" s="52">
        <v>0</v>
      </c>
      <c r="BA78" s="52">
        <f>IF('1'!G76=2022,E78,0)</f>
        <v>0</v>
      </c>
      <c r="BB78" s="52">
        <v>0</v>
      </c>
      <c r="BC78" s="52">
        <v>0</v>
      </c>
      <c r="BD78" s="52">
        <v>0</v>
      </c>
      <c r="BE78" s="52">
        <v>0</v>
      </c>
      <c r="BF78" s="52">
        <v>0</v>
      </c>
      <c r="BG78" s="52">
        <v>0</v>
      </c>
      <c r="BH78" s="52">
        <v>0</v>
      </c>
      <c r="BI78" s="52"/>
      <c r="BJ78" s="52"/>
      <c r="BK78" s="52"/>
      <c r="BL78" s="52"/>
      <c r="BM78" s="52"/>
      <c r="BN78" s="52"/>
      <c r="BO78" s="52"/>
      <c r="BP78" s="52"/>
      <c r="BQ78" s="52">
        <f t="shared" si="79"/>
        <v>0</v>
      </c>
      <c r="BR78" s="52">
        <f t="shared" si="79"/>
        <v>13.439841752064002</v>
      </c>
      <c r="BS78" s="52">
        <f t="shared" si="79"/>
        <v>0</v>
      </c>
      <c r="BT78" s="52">
        <f t="shared" si="79"/>
        <v>0</v>
      </c>
      <c r="BU78" s="52">
        <f t="shared" si="79"/>
        <v>0</v>
      </c>
      <c r="BV78" s="52">
        <f t="shared" si="79"/>
        <v>0</v>
      </c>
      <c r="BW78" s="52">
        <f t="shared" si="79"/>
        <v>1</v>
      </c>
      <c r="BX78" s="52">
        <f t="shared" si="80"/>
        <v>0</v>
      </c>
      <c r="BY78" s="52">
        <f t="shared" si="81"/>
        <v>0</v>
      </c>
      <c r="BZ78" s="52">
        <f t="shared" si="82"/>
        <v>0</v>
      </c>
      <c r="CA78" s="52">
        <v>0</v>
      </c>
      <c r="CB78" s="52">
        <f t="shared" si="83"/>
        <v>0</v>
      </c>
      <c r="CC78" s="52">
        <f t="shared" si="83"/>
        <v>0</v>
      </c>
      <c r="CD78" s="52">
        <f t="shared" si="83"/>
        <v>0</v>
      </c>
      <c r="CE78" s="52">
        <f t="shared" si="83"/>
        <v>0</v>
      </c>
      <c r="CF78" s="52">
        <f t="shared" si="83"/>
        <v>0</v>
      </c>
      <c r="CG78" s="52">
        <f t="shared" si="83"/>
        <v>0</v>
      </c>
      <c r="CH78" s="52">
        <f t="shared" si="84"/>
        <v>0</v>
      </c>
      <c r="CI78" s="35"/>
      <c r="CN78" s="134">
        <v>2021</v>
      </c>
    </row>
    <row r="79" spans="1:92" ht="75">
      <c r="A79" s="28" t="s">
        <v>177</v>
      </c>
      <c r="B79" s="33" t="s">
        <v>269</v>
      </c>
      <c r="C79" s="34" t="s">
        <v>277</v>
      </c>
      <c r="D79" s="43" t="s">
        <v>278</v>
      </c>
      <c r="E79" s="52">
        <f>IF('1'!U77="НД","НД",'1'!U77/1.2)</f>
        <v>56.141916307651996</v>
      </c>
      <c r="F79" s="52" t="str">
        <f>IF('1'!V77="НД","НД",'1'!V77/1.2)</f>
        <v>НД</v>
      </c>
      <c r="G79" s="52">
        <f t="shared" si="75"/>
        <v>0</v>
      </c>
      <c r="H79" s="52">
        <v>0</v>
      </c>
      <c r="I79" s="52">
        <v>0</v>
      </c>
      <c r="J79" s="52">
        <v>0</v>
      </c>
      <c r="K79" s="52">
        <v>0</v>
      </c>
      <c r="L79" s="52">
        <v>0</v>
      </c>
      <c r="M79" s="52">
        <v>0</v>
      </c>
      <c r="N79" s="52">
        <f t="shared" si="76"/>
        <v>0</v>
      </c>
      <c r="O79" s="52">
        <v>0</v>
      </c>
      <c r="P79" s="52">
        <v>0</v>
      </c>
      <c r="Q79" s="52">
        <v>0</v>
      </c>
      <c r="R79" s="52">
        <v>0</v>
      </c>
      <c r="S79" s="52">
        <v>0</v>
      </c>
      <c r="T79" s="52">
        <v>0</v>
      </c>
      <c r="U79" s="52">
        <f t="shared" si="77"/>
        <v>0</v>
      </c>
      <c r="V79" s="52">
        <v>0</v>
      </c>
      <c r="W79" s="52">
        <v>0</v>
      </c>
      <c r="X79" s="52">
        <v>0</v>
      </c>
      <c r="Y79" s="52">
        <v>0</v>
      </c>
      <c r="Z79" s="52">
        <v>0</v>
      </c>
      <c r="AA79" s="52">
        <v>0</v>
      </c>
      <c r="AB79" s="52">
        <f t="shared" si="78"/>
        <v>0</v>
      </c>
      <c r="AC79" s="52">
        <v>0</v>
      </c>
      <c r="AD79" s="52">
        <v>0</v>
      </c>
      <c r="AE79" s="52">
        <v>0</v>
      </c>
      <c r="AF79" s="52">
        <v>0</v>
      </c>
      <c r="AG79" s="52">
        <v>0</v>
      </c>
      <c r="AH79" s="52">
        <v>0</v>
      </c>
      <c r="AI79" s="52">
        <v>0</v>
      </c>
      <c r="AJ79" s="52">
        <f>IF('1'!G77=2021,E79,0)</f>
        <v>56.141916307651996</v>
      </c>
      <c r="AK79" s="52">
        <v>0</v>
      </c>
      <c r="AL79" s="52">
        <v>0</v>
      </c>
      <c r="AM79" s="52">
        <v>0</v>
      </c>
      <c r="AN79" s="52">
        <v>0</v>
      </c>
      <c r="AO79" s="63">
        <v>1</v>
      </c>
      <c r="AP79" s="52">
        <v>0</v>
      </c>
      <c r="AQ79" s="52">
        <v>0</v>
      </c>
      <c r="AR79" s="52">
        <v>0</v>
      </c>
      <c r="AS79" s="52"/>
      <c r="AT79" s="52"/>
      <c r="AU79" s="52"/>
      <c r="AV79" s="52"/>
      <c r="AW79" s="52"/>
      <c r="AX79" s="52"/>
      <c r="AY79" s="52"/>
      <c r="AZ79" s="52">
        <v>0</v>
      </c>
      <c r="BA79" s="52">
        <f>IF('1'!G77=2022,E79,0)</f>
        <v>0</v>
      </c>
      <c r="BB79" s="52">
        <v>0</v>
      </c>
      <c r="BC79" s="52">
        <v>0</v>
      </c>
      <c r="BD79" s="52">
        <v>0</v>
      </c>
      <c r="BE79" s="52">
        <v>0</v>
      </c>
      <c r="BF79" s="52">
        <v>0</v>
      </c>
      <c r="BG79" s="52">
        <v>0</v>
      </c>
      <c r="BH79" s="52">
        <v>0</v>
      </c>
      <c r="BI79" s="52"/>
      <c r="BJ79" s="52"/>
      <c r="BK79" s="52"/>
      <c r="BL79" s="52"/>
      <c r="BM79" s="52"/>
      <c r="BN79" s="52"/>
      <c r="BO79" s="52"/>
      <c r="BP79" s="52"/>
      <c r="BQ79" s="52">
        <f t="shared" si="79"/>
        <v>0</v>
      </c>
      <c r="BR79" s="52">
        <f t="shared" si="79"/>
        <v>56.141916307651996</v>
      </c>
      <c r="BS79" s="52">
        <f t="shared" si="79"/>
        <v>0</v>
      </c>
      <c r="BT79" s="52">
        <f t="shared" si="79"/>
        <v>0</v>
      </c>
      <c r="BU79" s="52">
        <f t="shared" si="79"/>
        <v>0</v>
      </c>
      <c r="BV79" s="52">
        <f t="shared" si="79"/>
        <v>0</v>
      </c>
      <c r="BW79" s="52">
        <f t="shared" si="79"/>
        <v>1</v>
      </c>
      <c r="BX79" s="52">
        <f t="shared" si="80"/>
        <v>0</v>
      </c>
      <c r="BY79" s="52">
        <f t="shared" si="81"/>
        <v>0</v>
      </c>
      <c r="BZ79" s="52">
        <f t="shared" si="82"/>
        <v>0</v>
      </c>
      <c r="CA79" s="52">
        <v>0</v>
      </c>
      <c r="CB79" s="52">
        <f t="shared" si="83"/>
        <v>0</v>
      </c>
      <c r="CC79" s="52">
        <f t="shared" si="83"/>
        <v>0</v>
      </c>
      <c r="CD79" s="52">
        <f t="shared" si="83"/>
        <v>0</v>
      </c>
      <c r="CE79" s="52">
        <f t="shared" si="83"/>
        <v>0</v>
      </c>
      <c r="CF79" s="52">
        <f t="shared" si="83"/>
        <v>0</v>
      </c>
      <c r="CG79" s="52">
        <f t="shared" si="83"/>
        <v>0</v>
      </c>
      <c r="CH79" s="52">
        <f t="shared" si="84"/>
        <v>0</v>
      </c>
      <c r="CI79" s="35"/>
      <c r="CN79" s="134">
        <v>2021</v>
      </c>
    </row>
    <row r="80" spans="1:92" ht="93.75">
      <c r="A80" s="28" t="s">
        <v>177</v>
      </c>
      <c r="B80" s="33" t="s">
        <v>269</v>
      </c>
      <c r="C80" s="34" t="s">
        <v>279</v>
      </c>
      <c r="D80" s="43" t="s">
        <v>280</v>
      </c>
      <c r="E80" s="52">
        <f>IF('1'!U78="НД","НД",'1'!U78/1.2)</f>
        <v>15.058857496592832</v>
      </c>
      <c r="F80" s="52" t="str">
        <f>IF('1'!V78="НД","НД",'1'!V78/1.2)</f>
        <v>НД</v>
      </c>
      <c r="G80" s="52">
        <f t="shared" si="75"/>
        <v>0</v>
      </c>
      <c r="H80" s="52">
        <v>0</v>
      </c>
      <c r="I80" s="52">
        <v>0</v>
      </c>
      <c r="J80" s="52">
        <v>0</v>
      </c>
      <c r="K80" s="52">
        <v>0</v>
      </c>
      <c r="L80" s="52">
        <v>0</v>
      </c>
      <c r="M80" s="52">
        <v>0</v>
      </c>
      <c r="N80" s="52">
        <f t="shared" si="76"/>
        <v>0</v>
      </c>
      <c r="O80" s="52">
        <v>0</v>
      </c>
      <c r="P80" s="52">
        <v>0</v>
      </c>
      <c r="Q80" s="52">
        <v>0</v>
      </c>
      <c r="R80" s="52">
        <v>0</v>
      </c>
      <c r="S80" s="52">
        <v>0</v>
      </c>
      <c r="T80" s="52">
        <v>0</v>
      </c>
      <c r="U80" s="52">
        <f t="shared" si="77"/>
        <v>0</v>
      </c>
      <c r="V80" s="52">
        <v>0</v>
      </c>
      <c r="W80" s="52">
        <v>0</v>
      </c>
      <c r="X80" s="52">
        <v>0</v>
      </c>
      <c r="Y80" s="52">
        <v>0</v>
      </c>
      <c r="Z80" s="52">
        <v>0</v>
      </c>
      <c r="AA80" s="52">
        <v>0</v>
      </c>
      <c r="AB80" s="52">
        <f t="shared" si="78"/>
        <v>0</v>
      </c>
      <c r="AC80" s="52">
        <v>0</v>
      </c>
      <c r="AD80" s="52">
        <v>0</v>
      </c>
      <c r="AE80" s="52">
        <v>0</v>
      </c>
      <c r="AF80" s="52">
        <v>0</v>
      </c>
      <c r="AG80" s="52">
        <v>0</v>
      </c>
      <c r="AH80" s="52">
        <v>0</v>
      </c>
      <c r="AI80" s="52">
        <v>0</v>
      </c>
      <c r="AJ80" s="52">
        <f>IF('1'!G78=2021,E80,0)</f>
        <v>0</v>
      </c>
      <c r="AK80" s="52">
        <v>0</v>
      </c>
      <c r="AL80" s="52">
        <v>0</v>
      </c>
      <c r="AM80" s="52">
        <v>0</v>
      </c>
      <c r="AN80" s="52">
        <v>0</v>
      </c>
      <c r="AO80" s="52">
        <v>0</v>
      </c>
      <c r="AP80" s="52">
        <v>0</v>
      </c>
      <c r="AQ80" s="52">
        <v>0</v>
      </c>
      <c r="AR80" s="52">
        <v>0</v>
      </c>
      <c r="AS80" s="52"/>
      <c r="AT80" s="52"/>
      <c r="AU80" s="52"/>
      <c r="AV80" s="52"/>
      <c r="AW80" s="52"/>
      <c r="AX80" s="52"/>
      <c r="AY80" s="52"/>
      <c r="AZ80" s="52">
        <v>0</v>
      </c>
      <c r="BA80" s="52">
        <f>IF('1'!G78=2022,E80,0)</f>
        <v>15.058857496592832</v>
      </c>
      <c r="BB80" s="52">
        <v>0</v>
      </c>
      <c r="BC80" s="52">
        <v>0</v>
      </c>
      <c r="BD80" s="52">
        <v>0</v>
      </c>
      <c r="BE80" s="52">
        <v>0</v>
      </c>
      <c r="BF80" s="52">
        <v>1</v>
      </c>
      <c r="BG80" s="52">
        <v>0</v>
      </c>
      <c r="BH80" s="52">
        <v>0</v>
      </c>
      <c r="BI80" s="52"/>
      <c r="BJ80" s="52"/>
      <c r="BK80" s="52"/>
      <c r="BL80" s="52"/>
      <c r="BM80" s="52"/>
      <c r="BN80" s="52"/>
      <c r="BO80" s="52"/>
      <c r="BP80" s="52"/>
      <c r="BQ80" s="52">
        <f t="shared" si="79"/>
        <v>0</v>
      </c>
      <c r="BR80" s="52">
        <f t="shared" si="79"/>
        <v>15.058857496592832</v>
      </c>
      <c r="BS80" s="52">
        <f t="shared" si="79"/>
        <v>0</v>
      </c>
      <c r="BT80" s="52">
        <f t="shared" si="79"/>
        <v>0</v>
      </c>
      <c r="BU80" s="52">
        <f t="shared" si="79"/>
        <v>0</v>
      </c>
      <c r="BV80" s="52">
        <f t="shared" si="79"/>
        <v>0</v>
      </c>
      <c r="BW80" s="52">
        <f t="shared" si="79"/>
        <v>1</v>
      </c>
      <c r="BX80" s="52">
        <f t="shared" si="80"/>
        <v>0</v>
      </c>
      <c r="BY80" s="52">
        <f t="shared" si="81"/>
        <v>0</v>
      </c>
      <c r="BZ80" s="52">
        <f t="shared" si="82"/>
        <v>0</v>
      </c>
      <c r="CA80" s="52">
        <v>0</v>
      </c>
      <c r="CB80" s="52">
        <f t="shared" si="83"/>
        <v>0</v>
      </c>
      <c r="CC80" s="52">
        <f t="shared" si="83"/>
        <v>0</v>
      </c>
      <c r="CD80" s="52">
        <f t="shared" si="83"/>
        <v>0</v>
      </c>
      <c r="CE80" s="52">
        <f t="shared" si="83"/>
        <v>0</v>
      </c>
      <c r="CF80" s="52">
        <f t="shared" si="83"/>
        <v>0</v>
      </c>
      <c r="CG80" s="52">
        <f t="shared" si="83"/>
        <v>0</v>
      </c>
      <c r="CH80" s="52">
        <f t="shared" si="84"/>
        <v>0</v>
      </c>
      <c r="CI80" s="35"/>
      <c r="CN80" s="134">
        <v>2022</v>
      </c>
    </row>
    <row r="81" spans="1:92" ht="93.75">
      <c r="A81" s="28" t="s">
        <v>177</v>
      </c>
      <c r="B81" s="33" t="s">
        <v>269</v>
      </c>
      <c r="C81" s="34" t="s">
        <v>281</v>
      </c>
      <c r="D81" s="43" t="s">
        <v>282</v>
      </c>
      <c r="E81" s="52">
        <f>IF('1'!U79="НД","НД",'1'!U79/1.2)</f>
        <v>66.984390061735169</v>
      </c>
      <c r="F81" s="52" t="str">
        <f>IF('1'!V79="НД","НД",'1'!V79/1.2)</f>
        <v>НД</v>
      </c>
      <c r="G81" s="52">
        <f t="shared" si="75"/>
        <v>0</v>
      </c>
      <c r="H81" s="52">
        <v>0</v>
      </c>
      <c r="I81" s="52">
        <v>0</v>
      </c>
      <c r="J81" s="52">
        <v>0</v>
      </c>
      <c r="K81" s="52">
        <v>0</v>
      </c>
      <c r="L81" s="52">
        <v>0</v>
      </c>
      <c r="M81" s="52">
        <v>0</v>
      </c>
      <c r="N81" s="52">
        <f t="shared" si="76"/>
        <v>0</v>
      </c>
      <c r="O81" s="52">
        <v>0</v>
      </c>
      <c r="P81" s="52">
        <v>0</v>
      </c>
      <c r="Q81" s="52">
        <v>0</v>
      </c>
      <c r="R81" s="52">
        <v>0</v>
      </c>
      <c r="S81" s="52">
        <v>0</v>
      </c>
      <c r="T81" s="52">
        <v>0</v>
      </c>
      <c r="U81" s="52">
        <f t="shared" si="77"/>
        <v>0</v>
      </c>
      <c r="V81" s="52">
        <v>0</v>
      </c>
      <c r="W81" s="52">
        <v>0</v>
      </c>
      <c r="X81" s="52">
        <v>0</v>
      </c>
      <c r="Y81" s="52">
        <v>0</v>
      </c>
      <c r="Z81" s="52">
        <v>0</v>
      </c>
      <c r="AA81" s="52">
        <v>0</v>
      </c>
      <c r="AB81" s="52">
        <f t="shared" si="78"/>
        <v>0</v>
      </c>
      <c r="AC81" s="52">
        <v>0</v>
      </c>
      <c r="AD81" s="52">
        <v>0</v>
      </c>
      <c r="AE81" s="52">
        <v>0</v>
      </c>
      <c r="AF81" s="52">
        <v>0</v>
      </c>
      <c r="AG81" s="52">
        <v>0</v>
      </c>
      <c r="AH81" s="52">
        <v>0</v>
      </c>
      <c r="AI81" s="52">
        <v>0</v>
      </c>
      <c r="AJ81" s="52">
        <f>IF('1'!G79=2021,E81,0)</f>
        <v>0</v>
      </c>
      <c r="AK81" s="52">
        <v>0</v>
      </c>
      <c r="AL81" s="52">
        <v>0</v>
      </c>
      <c r="AM81" s="52">
        <v>0</v>
      </c>
      <c r="AN81" s="52">
        <v>0</v>
      </c>
      <c r="AO81" s="52">
        <v>0</v>
      </c>
      <c r="AP81" s="52">
        <v>0</v>
      </c>
      <c r="AQ81" s="52">
        <v>0</v>
      </c>
      <c r="AR81" s="52">
        <v>0</v>
      </c>
      <c r="AS81" s="52"/>
      <c r="AT81" s="52"/>
      <c r="AU81" s="52"/>
      <c r="AV81" s="52"/>
      <c r="AW81" s="52"/>
      <c r="AX81" s="52"/>
      <c r="AY81" s="52"/>
      <c r="AZ81" s="52">
        <v>0</v>
      </c>
      <c r="BA81" s="52">
        <f>IF('1'!G79=2022,E81,0)</f>
        <v>66.984390061735169</v>
      </c>
      <c r="BB81" s="52">
        <v>0</v>
      </c>
      <c r="BC81" s="52">
        <v>0</v>
      </c>
      <c r="BD81" s="52">
        <v>0</v>
      </c>
      <c r="BE81" s="52">
        <v>0</v>
      </c>
      <c r="BF81" s="52">
        <v>1</v>
      </c>
      <c r="BG81" s="52">
        <v>0</v>
      </c>
      <c r="BH81" s="52">
        <v>0</v>
      </c>
      <c r="BI81" s="52"/>
      <c r="BJ81" s="52"/>
      <c r="BK81" s="52"/>
      <c r="BL81" s="52"/>
      <c r="BM81" s="52"/>
      <c r="BN81" s="52"/>
      <c r="BO81" s="52"/>
      <c r="BP81" s="52"/>
      <c r="BQ81" s="52">
        <f t="shared" si="79"/>
        <v>0</v>
      </c>
      <c r="BR81" s="52">
        <f t="shared" si="79"/>
        <v>66.984390061735169</v>
      </c>
      <c r="BS81" s="52">
        <f t="shared" si="79"/>
        <v>0</v>
      </c>
      <c r="BT81" s="52">
        <f t="shared" si="79"/>
        <v>0</v>
      </c>
      <c r="BU81" s="52">
        <f t="shared" si="79"/>
        <v>0</v>
      </c>
      <c r="BV81" s="52">
        <f t="shared" si="79"/>
        <v>0</v>
      </c>
      <c r="BW81" s="52">
        <f t="shared" si="79"/>
        <v>1</v>
      </c>
      <c r="BX81" s="52">
        <f t="shared" si="80"/>
        <v>0</v>
      </c>
      <c r="BY81" s="52">
        <f t="shared" si="81"/>
        <v>0</v>
      </c>
      <c r="BZ81" s="52">
        <f t="shared" si="82"/>
        <v>0</v>
      </c>
      <c r="CA81" s="52">
        <v>0</v>
      </c>
      <c r="CB81" s="52">
        <f t="shared" si="83"/>
        <v>0</v>
      </c>
      <c r="CC81" s="52">
        <f t="shared" si="83"/>
        <v>0</v>
      </c>
      <c r="CD81" s="52">
        <f t="shared" si="83"/>
        <v>0</v>
      </c>
      <c r="CE81" s="52">
        <f t="shared" si="83"/>
        <v>0</v>
      </c>
      <c r="CF81" s="52">
        <f t="shared" si="83"/>
        <v>0</v>
      </c>
      <c r="CG81" s="52">
        <f t="shared" si="83"/>
        <v>0</v>
      </c>
      <c r="CH81" s="52">
        <f t="shared" si="84"/>
        <v>0</v>
      </c>
      <c r="CI81" s="35"/>
      <c r="CN81" s="134">
        <v>2022</v>
      </c>
    </row>
    <row r="82" spans="1:92" ht="65.45" customHeight="1">
      <c r="A82" s="28" t="s">
        <v>177</v>
      </c>
      <c r="B82" s="33" t="s">
        <v>269</v>
      </c>
      <c r="C82" s="34" t="s">
        <v>283</v>
      </c>
      <c r="D82" s="48" t="s">
        <v>284</v>
      </c>
      <c r="E82" s="52">
        <f>IF('1'!U80="НД","НД",'1'!U80/1.2)</f>
        <v>0.66211000000000009</v>
      </c>
      <c r="F82" s="52" t="str">
        <f>IF('1'!V80="НД","НД",'1'!V80/1.2)</f>
        <v>НД</v>
      </c>
      <c r="G82" s="52">
        <f t="shared" si="75"/>
        <v>0</v>
      </c>
      <c r="H82" s="52">
        <v>0</v>
      </c>
      <c r="I82" s="52">
        <v>0</v>
      </c>
      <c r="J82" s="52">
        <v>0</v>
      </c>
      <c r="K82" s="52">
        <v>0</v>
      </c>
      <c r="L82" s="52">
        <v>0</v>
      </c>
      <c r="M82" s="52">
        <v>0</v>
      </c>
      <c r="N82" s="52">
        <f t="shared" si="76"/>
        <v>0</v>
      </c>
      <c r="O82" s="52">
        <v>0</v>
      </c>
      <c r="P82" s="52">
        <v>0</v>
      </c>
      <c r="Q82" s="52">
        <v>0</v>
      </c>
      <c r="R82" s="52">
        <v>0</v>
      </c>
      <c r="S82" s="52">
        <v>0</v>
      </c>
      <c r="T82" s="52">
        <v>0</v>
      </c>
      <c r="U82" s="52">
        <f t="shared" si="77"/>
        <v>0</v>
      </c>
      <c r="V82" s="52">
        <v>0</v>
      </c>
      <c r="W82" s="52">
        <v>0</v>
      </c>
      <c r="X82" s="52">
        <v>0</v>
      </c>
      <c r="Y82" s="52">
        <v>0</v>
      </c>
      <c r="Z82" s="52">
        <v>0</v>
      </c>
      <c r="AA82" s="52">
        <v>0</v>
      </c>
      <c r="AB82" s="52">
        <f t="shared" si="78"/>
        <v>0</v>
      </c>
      <c r="AC82" s="52">
        <v>0</v>
      </c>
      <c r="AD82" s="52">
        <v>0</v>
      </c>
      <c r="AE82" s="52">
        <v>0</v>
      </c>
      <c r="AF82" s="52">
        <v>0</v>
      </c>
      <c r="AG82" s="52">
        <v>0</v>
      </c>
      <c r="AH82" s="52">
        <v>0</v>
      </c>
      <c r="AI82" s="52">
        <v>0</v>
      </c>
      <c r="AJ82" s="52">
        <f>IF('1'!G80=2021,E82,0)</f>
        <v>0.66211000000000009</v>
      </c>
      <c r="AK82" s="52">
        <v>0</v>
      </c>
      <c r="AL82" s="52">
        <v>0</v>
      </c>
      <c r="AM82" s="52">
        <v>0</v>
      </c>
      <c r="AN82" s="52">
        <v>0</v>
      </c>
      <c r="AO82" s="52">
        <v>0</v>
      </c>
      <c r="AP82" s="52">
        <v>0</v>
      </c>
      <c r="AQ82" s="52">
        <v>0</v>
      </c>
      <c r="AR82" s="52">
        <v>0</v>
      </c>
      <c r="AS82" s="52"/>
      <c r="AT82" s="52"/>
      <c r="AU82" s="52"/>
      <c r="AV82" s="52"/>
      <c r="AW82" s="52"/>
      <c r="AX82" s="52"/>
      <c r="AY82" s="52"/>
      <c r="AZ82" s="52">
        <v>0</v>
      </c>
      <c r="BA82" s="52">
        <f>IF('1'!G80=2022,E82,0)</f>
        <v>0</v>
      </c>
      <c r="BB82" s="52">
        <v>0</v>
      </c>
      <c r="BC82" s="52">
        <v>0</v>
      </c>
      <c r="BD82" s="52">
        <v>0</v>
      </c>
      <c r="BE82" s="52">
        <v>0</v>
      </c>
      <c r="BF82" s="52">
        <v>0</v>
      </c>
      <c r="BG82" s="52">
        <v>0</v>
      </c>
      <c r="BH82" s="52">
        <v>0</v>
      </c>
      <c r="BI82" s="52"/>
      <c r="BJ82" s="52"/>
      <c r="BK82" s="52"/>
      <c r="BL82" s="52"/>
      <c r="BM82" s="52"/>
      <c r="BN82" s="52"/>
      <c r="BO82" s="52"/>
      <c r="BP82" s="52"/>
      <c r="BQ82" s="52">
        <f t="shared" si="79"/>
        <v>0</v>
      </c>
      <c r="BR82" s="52">
        <f t="shared" si="79"/>
        <v>0.66211000000000009</v>
      </c>
      <c r="BS82" s="52">
        <f t="shared" si="79"/>
        <v>0</v>
      </c>
      <c r="BT82" s="52">
        <f t="shared" si="79"/>
        <v>0</v>
      </c>
      <c r="BU82" s="52">
        <f t="shared" si="79"/>
        <v>0</v>
      </c>
      <c r="BV82" s="52">
        <f t="shared" si="79"/>
        <v>0</v>
      </c>
      <c r="BW82" s="52">
        <f t="shared" si="79"/>
        <v>0</v>
      </c>
      <c r="BX82" s="52">
        <f t="shared" si="80"/>
        <v>0</v>
      </c>
      <c r="BY82" s="52">
        <f t="shared" si="81"/>
        <v>0</v>
      </c>
      <c r="BZ82" s="52">
        <f t="shared" si="82"/>
        <v>0</v>
      </c>
      <c r="CA82" s="52">
        <v>0</v>
      </c>
      <c r="CB82" s="52">
        <f t="shared" si="83"/>
        <v>0</v>
      </c>
      <c r="CC82" s="52">
        <f t="shared" si="83"/>
        <v>0</v>
      </c>
      <c r="CD82" s="52">
        <f t="shared" si="83"/>
        <v>0</v>
      </c>
      <c r="CE82" s="52">
        <f t="shared" si="83"/>
        <v>0</v>
      </c>
      <c r="CF82" s="52">
        <f t="shared" si="83"/>
        <v>0</v>
      </c>
      <c r="CG82" s="52">
        <f t="shared" si="83"/>
        <v>0</v>
      </c>
      <c r="CH82" s="52">
        <f t="shared" si="84"/>
        <v>0</v>
      </c>
      <c r="CI82" s="35" t="s">
        <v>608</v>
      </c>
      <c r="CN82" s="134">
        <v>2021</v>
      </c>
    </row>
    <row r="83" spans="1:92" ht="56.25">
      <c r="A83" s="21"/>
      <c r="B83" s="33" t="s">
        <v>285</v>
      </c>
      <c r="C83" s="34" t="s">
        <v>286</v>
      </c>
      <c r="D83" s="35" t="s">
        <v>174</v>
      </c>
      <c r="E83" s="52" t="str">
        <f>IF('1'!U81="НД","НД",'1'!U81/1.2)</f>
        <v>НД</v>
      </c>
      <c r="F83" s="52" t="str">
        <f>IF('1'!V81="НД","НД",'1'!V81/1.2)</f>
        <v>НД</v>
      </c>
      <c r="G83" s="52" t="s">
        <v>193</v>
      </c>
      <c r="H83" s="52" t="s">
        <v>193</v>
      </c>
      <c r="I83" s="52" t="s">
        <v>193</v>
      </c>
      <c r="J83" s="52" t="s">
        <v>193</v>
      </c>
      <c r="K83" s="52" t="s">
        <v>193</v>
      </c>
      <c r="L83" s="52" t="s">
        <v>193</v>
      </c>
      <c r="M83" s="52" t="s">
        <v>193</v>
      </c>
      <c r="N83" s="52" t="s">
        <v>193</v>
      </c>
      <c r="O83" s="52" t="s">
        <v>193</v>
      </c>
      <c r="P83" s="52" t="s">
        <v>193</v>
      </c>
      <c r="Q83" s="52" t="s">
        <v>193</v>
      </c>
      <c r="R83" s="52" t="s">
        <v>193</v>
      </c>
      <c r="S83" s="52" t="s">
        <v>193</v>
      </c>
      <c r="T83" s="52" t="s">
        <v>193</v>
      </c>
      <c r="U83" s="52" t="s">
        <v>193</v>
      </c>
      <c r="V83" s="52" t="s">
        <v>193</v>
      </c>
      <c r="W83" s="52" t="s">
        <v>193</v>
      </c>
      <c r="X83" s="52" t="s">
        <v>193</v>
      </c>
      <c r="Y83" s="52" t="s">
        <v>193</v>
      </c>
      <c r="Z83" s="52" t="s">
        <v>193</v>
      </c>
      <c r="AA83" s="52" t="s">
        <v>193</v>
      </c>
      <c r="AB83" s="52" t="s">
        <v>193</v>
      </c>
      <c r="AC83" s="52" t="s">
        <v>193</v>
      </c>
      <c r="AD83" s="52" t="s">
        <v>193</v>
      </c>
      <c r="AE83" s="52" t="s">
        <v>193</v>
      </c>
      <c r="AF83" s="52" t="s">
        <v>193</v>
      </c>
      <c r="AG83" s="52" t="s">
        <v>193</v>
      </c>
      <c r="AH83" s="52" t="s">
        <v>193</v>
      </c>
      <c r="AI83" s="52" t="s">
        <v>193</v>
      </c>
      <c r="AJ83" s="52" t="s">
        <v>193</v>
      </c>
      <c r="AK83" s="52" t="s">
        <v>193</v>
      </c>
      <c r="AL83" s="52" t="s">
        <v>193</v>
      </c>
      <c r="AM83" s="52" t="s">
        <v>193</v>
      </c>
      <c r="AN83" s="52" t="s">
        <v>193</v>
      </c>
      <c r="AO83" s="52" t="s">
        <v>193</v>
      </c>
      <c r="AP83" s="52" t="s">
        <v>193</v>
      </c>
      <c r="AQ83" s="52" t="s">
        <v>193</v>
      </c>
      <c r="AR83" s="52" t="s">
        <v>193</v>
      </c>
      <c r="AS83" s="52" t="s">
        <v>193</v>
      </c>
      <c r="AT83" s="52" t="s">
        <v>193</v>
      </c>
      <c r="AU83" s="52" t="s">
        <v>193</v>
      </c>
      <c r="AV83" s="52" t="s">
        <v>193</v>
      </c>
      <c r="AW83" s="52" t="s">
        <v>193</v>
      </c>
      <c r="AX83" s="52" t="s">
        <v>193</v>
      </c>
      <c r="AY83" s="52"/>
      <c r="AZ83" s="52" t="s">
        <v>193</v>
      </c>
      <c r="BA83" s="52" t="s">
        <v>193</v>
      </c>
      <c r="BB83" s="52" t="s">
        <v>193</v>
      </c>
      <c r="BC83" s="52" t="s">
        <v>193</v>
      </c>
      <c r="BD83" s="52" t="s">
        <v>193</v>
      </c>
      <c r="BE83" s="52" t="s">
        <v>193</v>
      </c>
      <c r="BF83" s="52" t="s">
        <v>193</v>
      </c>
      <c r="BG83" s="52">
        <v>0</v>
      </c>
      <c r="BH83" s="52">
        <v>0</v>
      </c>
      <c r="BI83" s="52" t="s">
        <v>193</v>
      </c>
      <c r="BJ83" s="52" t="s">
        <v>193</v>
      </c>
      <c r="BK83" s="52" t="s">
        <v>193</v>
      </c>
      <c r="BL83" s="52" t="s">
        <v>193</v>
      </c>
      <c r="BM83" s="52" t="s">
        <v>193</v>
      </c>
      <c r="BN83" s="52" t="s">
        <v>193</v>
      </c>
      <c r="BO83" s="52" t="s">
        <v>193</v>
      </c>
      <c r="BP83" s="52"/>
      <c r="BQ83" s="52" t="s">
        <v>193</v>
      </c>
      <c r="BR83" s="52" t="s">
        <v>193</v>
      </c>
      <c r="BS83" s="52" t="s">
        <v>193</v>
      </c>
      <c r="BT83" s="52" t="s">
        <v>193</v>
      </c>
      <c r="BU83" s="52" t="s">
        <v>193</v>
      </c>
      <c r="BV83" s="52" t="s">
        <v>193</v>
      </c>
      <c r="BW83" s="52" t="s">
        <v>193</v>
      </c>
      <c r="BX83" s="52" t="s">
        <v>193</v>
      </c>
      <c r="BY83" s="52" t="s">
        <v>193</v>
      </c>
      <c r="BZ83" s="52" t="s">
        <v>193</v>
      </c>
      <c r="CA83" s="52" t="s">
        <v>193</v>
      </c>
      <c r="CB83" s="52" t="s">
        <v>193</v>
      </c>
      <c r="CC83" s="52" t="s">
        <v>193</v>
      </c>
      <c r="CD83" s="52" t="s">
        <v>193</v>
      </c>
      <c r="CE83" s="52" t="s">
        <v>193</v>
      </c>
      <c r="CF83" s="52" t="s">
        <v>193</v>
      </c>
      <c r="CG83" s="52" t="s">
        <v>193</v>
      </c>
      <c r="CH83" s="52"/>
      <c r="CI83" s="35"/>
    </row>
    <row r="84" spans="1:92" ht="75">
      <c r="A84" s="21"/>
      <c r="B84" s="25" t="s">
        <v>287</v>
      </c>
      <c r="C84" s="26" t="s">
        <v>288</v>
      </c>
      <c r="D84" s="27" t="s">
        <v>174</v>
      </c>
      <c r="E84" s="58">
        <f t="shared" ref="E84:AJ84" si="85">SUM(E85,E86)</f>
        <v>29117.602695773865</v>
      </c>
      <c r="F84" s="58">
        <f t="shared" si="85"/>
        <v>0</v>
      </c>
      <c r="G84" s="58">
        <f t="shared" si="85"/>
        <v>0</v>
      </c>
      <c r="H84" s="58">
        <f t="shared" si="85"/>
        <v>0</v>
      </c>
      <c r="I84" s="58">
        <f t="shared" si="85"/>
        <v>0</v>
      </c>
      <c r="J84" s="58">
        <f t="shared" si="85"/>
        <v>0</v>
      </c>
      <c r="K84" s="58">
        <f t="shared" si="85"/>
        <v>0</v>
      </c>
      <c r="L84" s="58">
        <f t="shared" si="85"/>
        <v>0</v>
      </c>
      <c r="M84" s="58">
        <f t="shared" si="85"/>
        <v>0</v>
      </c>
      <c r="N84" s="58">
        <f t="shared" si="85"/>
        <v>0</v>
      </c>
      <c r="O84" s="58">
        <f t="shared" si="85"/>
        <v>0</v>
      </c>
      <c r="P84" s="58">
        <f t="shared" si="85"/>
        <v>0</v>
      </c>
      <c r="Q84" s="58">
        <f t="shared" si="85"/>
        <v>0</v>
      </c>
      <c r="R84" s="58">
        <f t="shared" si="85"/>
        <v>0</v>
      </c>
      <c r="S84" s="58">
        <f t="shared" si="85"/>
        <v>0</v>
      </c>
      <c r="T84" s="58">
        <f t="shared" si="85"/>
        <v>0</v>
      </c>
      <c r="U84" s="58">
        <f t="shared" si="85"/>
        <v>0</v>
      </c>
      <c r="V84" s="58">
        <f t="shared" si="85"/>
        <v>0</v>
      </c>
      <c r="W84" s="58">
        <f t="shared" si="85"/>
        <v>0</v>
      </c>
      <c r="X84" s="58">
        <f t="shared" si="85"/>
        <v>0</v>
      </c>
      <c r="Y84" s="58">
        <f t="shared" si="85"/>
        <v>0</v>
      </c>
      <c r="Z84" s="58">
        <f t="shared" si="85"/>
        <v>0</v>
      </c>
      <c r="AA84" s="58">
        <f t="shared" si="85"/>
        <v>0</v>
      </c>
      <c r="AB84" s="58">
        <f t="shared" si="85"/>
        <v>0</v>
      </c>
      <c r="AC84" s="58">
        <f t="shared" si="85"/>
        <v>0</v>
      </c>
      <c r="AD84" s="58">
        <f t="shared" si="85"/>
        <v>0</v>
      </c>
      <c r="AE84" s="58">
        <f t="shared" si="85"/>
        <v>0</v>
      </c>
      <c r="AF84" s="58">
        <f t="shared" si="85"/>
        <v>0</v>
      </c>
      <c r="AG84" s="58">
        <f t="shared" si="85"/>
        <v>0</v>
      </c>
      <c r="AH84" s="58">
        <f t="shared" si="85"/>
        <v>0</v>
      </c>
      <c r="AI84" s="58">
        <f t="shared" si="85"/>
        <v>0</v>
      </c>
      <c r="AJ84" s="58">
        <f t="shared" si="85"/>
        <v>0</v>
      </c>
      <c r="AK84" s="58">
        <f t="shared" ref="AK84:BP84" si="86">SUM(AK85,AK86)</f>
        <v>0</v>
      </c>
      <c r="AL84" s="58">
        <f t="shared" si="86"/>
        <v>0</v>
      </c>
      <c r="AM84" s="58">
        <f t="shared" si="86"/>
        <v>0</v>
      </c>
      <c r="AN84" s="58">
        <f t="shared" si="86"/>
        <v>0</v>
      </c>
      <c r="AO84" s="58">
        <f t="shared" si="86"/>
        <v>0</v>
      </c>
      <c r="AP84" s="58">
        <f t="shared" si="86"/>
        <v>0</v>
      </c>
      <c r="AQ84" s="58">
        <f t="shared" si="86"/>
        <v>0</v>
      </c>
      <c r="AR84" s="58">
        <f t="shared" si="86"/>
        <v>0</v>
      </c>
      <c r="AS84" s="58">
        <f t="shared" si="86"/>
        <v>0</v>
      </c>
      <c r="AT84" s="58">
        <f t="shared" si="86"/>
        <v>0</v>
      </c>
      <c r="AU84" s="58">
        <f t="shared" si="86"/>
        <v>0</v>
      </c>
      <c r="AV84" s="58">
        <f t="shared" si="86"/>
        <v>0</v>
      </c>
      <c r="AW84" s="58">
        <f t="shared" si="86"/>
        <v>0</v>
      </c>
      <c r="AX84" s="58">
        <f t="shared" si="86"/>
        <v>0</v>
      </c>
      <c r="AY84" s="58">
        <f t="shared" si="86"/>
        <v>0</v>
      </c>
      <c r="AZ84" s="58">
        <f t="shared" si="86"/>
        <v>0</v>
      </c>
      <c r="BA84" s="58">
        <f t="shared" si="86"/>
        <v>6679.716362440533</v>
      </c>
      <c r="BB84" s="58">
        <f t="shared" si="86"/>
        <v>100</v>
      </c>
      <c r="BC84" s="58">
        <f t="shared" si="86"/>
        <v>75</v>
      </c>
      <c r="BD84" s="58">
        <f t="shared" si="86"/>
        <v>140.02000000000001</v>
      </c>
      <c r="BE84" s="58">
        <f t="shared" si="86"/>
        <v>0</v>
      </c>
      <c r="BF84" s="58">
        <f t="shared" si="86"/>
        <v>0</v>
      </c>
      <c r="BG84" s="58">
        <f t="shared" si="86"/>
        <v>22</v>
      </c>
      <c r="BH84" s="58">
        <f t="shared" si="86"/>
        <v>14</v>
      </c>
      <c r="BI84" s="58">
        <f t="shared" si="86"/>
        <v>0</v>
      </c>
      <c r="BJ84" s="58">
        <f t="shared" si="86"/>
        <v>0</v>
      </c>
      <c r="BK84" s="58">
        <f t="shared" si="86"/>
        <v>0</v>
      </c>
      <c r="BL84" s="58">
        <f t="shared" si="86"/>
        <v>0</v>
      </c>
      <c r="BM84" s="58">
        <f t="shared" si="86"/>
        <v>0</v>
      </c>
      <c r="BN84" s="58">
        <f t="shared" si="86"/>
        <v>0</v>
      </c>
      <c r="BO84" s="58">
        <f t="shared" si="86"/>
        <v>0</v>
      </c>
      <c r="BP84" s="58">
        <f t="shared" si="86"/>
        <v>0</v>
      </c>
      <c r="BQ84" s="58">
        <f t="shared" ref="BQ84:CH84" si="87">SUM(BQ85,BQ86)</f>
        <v>0</v>
      </c>
      <c r="BR84" s="58">
        <f t="shared" si="87"/>
        <v>6679.716362440533</v>
      </c>
      <c r="BS84" s="58">
        <f t="shared" si="87"/>
        <v>100</v>
      </c>
      <c r="BT84" s="58">
        <f t="shared" si="87"/>
        <v>75</v>
      </c>
      <c r="BU84" s="58">
        <f t="shared" si="87"/>
        <v>140.02000000000001</v>
      </c>
      <c r="BV84" s="58">
        <f t="shared" si="87"/>
        <v>0</v>
      </c>
      <c r="BW84" s="58">
        <f t="shared" si="87"/>
        <v>0</v>
      </c>
      <c r="BX84" s="58">
        <f t="shared" si="87"/>
        <v>22</v>
      </c>
      <c r="BY84" s="58">
        <f t="shared" si="87"/>
        <v>14</v>
      </c>
      <c r="BZ84" s="58">
        <f t="shared" si="87"/>
        <v>0</v>
      </c>
      <c r="CA84" s="58">
        <f t="shared" si="87"/>
        <v>0</v>
      </c>
      <c r="CB84" s="58">
        <f t="shared" si="87"/>
        <v>0</v>
      </c>
      <c r="CC84" s="58">
        <f t="shared" si="87"/>
        <v>0</v>
      </c>
      <c r="CD84" s="58">
        <f t="shared" si="87"/>
        <v>0</v>
      </c>
      <c r="CE84" s="58">
        <f t="shared" si="87"/>
        <v>0</v>
      </c>
      <c r="CF84" s="58">
        <f t="shared" si="87"/>
        <v>0</v>
      </c>
      <c r="CG84" s="58">
        <f t="shared" si="87"/>
        <v>0</v>
      </c>
      <c r="CH84" s="58">
        <f t="shared" si="87"/>
        <v>0</v>
      </c>
      <c r="CI84" s="27"/>
    </row>
    <row r="85" spans="1:92" ht="93.75">
      <c r="A85" s="21"/>
      <c r="B85" s="39" t="s">
        <v>289</v>
      </c>
      <c r="C85" s="40" t="s">
        <v>290</v>
      </c>
      <c r="D85" s="41" t="s">
        <v>174</v>
      </c>
      <c r="E85" s="96">
        <f>IF('1'!U83="НД","НД",'1'!U83/1.2)</f>
        <v>0</v>
      </c>
      <c r="F85" s="96">
        <f>IF('1'!V83="НД","НД",'1'!V83/1.2)</f>
        <v>0</v>
      </c>
      <c r="G85" s="96">
        <v>0</v>
      </c>
      <c r="H85" s="96">
        <v>0</v>
      </c>
      <c r="I85" s="96">
        <v>0</v>
      </c>
      <c r="J85" s="96">
        <v>0</v>
      </c>
      <c r="K85" s="96">
        <v>0</v>
      </c>
      <c r="L85" s="96">
        <v>0</v>
      </c>
      <c r="M85" s="96">
        <v>0</v>
      </c>
      <c r="N85" s="96">
        <v>0</v>
      </c>
      <c r="O85" s="96">
        <v>0</v>
      </c>
      <c r="P85" s="96">
        <v>0</v>
      </c>
      <c r="Q85" s="96">
        <v>0</v>
      </c>
      <c r="R85" s="96">
        <v>0</v>
      </c>
      <c r="S85" s="96">
        <v>0</v>
      </c>
      <c r="T85" s="96">
        <v>0</v>
      </c>
      <c r="U85" s="96">
        <v>0</v>
      </c>
      <c r="V85" s="96">
        <v>0</v>
      </c>
      <c r="W85" s="96">
        <v>0</v>
      </c>
      <c r="X85" s="96">
        <v>0</v>
      </c>
      <c r="Y85" s="96">
        <v>0</v>
      </c>
      <c r="Z85" s="96">
        <v>0</v>
      </c>
      <c r="AA85" s="96">
        <v>0</v>
      </c>
      <c r="AB85" s="96">
        <v>0</v>
      </c>
      <c r="AC85" s="96">
        <v>0</v>
      </c>
      <c r="AD85" s="96">
        <v>0</v>
      </c>
      <c r="AE85" s="96">
        <v>0</v>
      </c>
      <c r="AF85" s="96">
        <v>0</v>
      </c>
      <c r="AG85" s="96">
        <v>0</v>
      </c>
      <c r="AH85" s="96">
        <v>0</v>
      </c>
      <c r="AI85" s="96">
        <v>0</v>
      </c>
      <c r="AJ85" s="96">
        <v>0</v>
      </c>
      <c r="AK85" s="96">
        <v>0</v>
      </c>
      <c r="AL85" s="96">
        <v>0</v>
      </c>
      <c r="AM85" s="96">
        <v>0</v>
      </c>
      <c r="AN85" s="96">
        <v>0</v>
      </c>
      <c r="AO85" s="96">
        <v>0</v>
      </c>
      <c r="AP85" s="96">
        <v>0</v>
      </c>
      <c r="AQ85" s="96">
        <v>0</v>
      </c>
      <c r="AR85" s="96">
        <v>0</v>
      </c>
      <c r="AS85" s="96">
        <v>0</v>
      </c>
      <c r="AT85" s="96">
        <v>0</v>
      </c>
      <c r="AU85" s="96">
        <v>0</v>
      </c>
      <c r="AV85" s="96">
        <v>0</v>
      </c>
      <c r="AW85" s="96">
        <v>0</v>
      </c>
      <c r="AX85" s="96">
        <v>0</v>
      </c>
      <c r="AY85" s="96"/>
      <c r="AZ85" s="96">
        <v>0</v>
      </c>
      <c r="BA85" s="168">
        <v>0</v>
      </c>
      <c r="BB85" s="168">
        <v>0</v>
      </c>
      <c r="BC85" s="168">
        <v>0</v>
      </c>
      <c r="BD85" s="168">
        <v>0</v>
      </c>
      <c r="BE85" s="168">
        <v>0</v>
      </c>
      <c r="BF85" s="168">
        <v>0</v>
      </c>
      <c r="BG85" s="168">
        <v>0</v>
      </c>
      <c r="BH85" s="168">
        <v>0</v>
      </c>
      <c r="BI85" s="168">
        <v>0</v>
      </c>
      <c r="BJ85" s="168">
        <v>0</v>
      </c>
      <c r="BK85" s="168">
        <v>0</v>
      </c>
      <c r="BL85" s="168">
        <v>0</v>
      </c>
      <c r="BM85" s="168">
        <v>0</v>
      </c>
      <c r="BN85" s="168">
        <v>0</v>
      </c>
      <c r="BO85" s="168">
        <v>0</v>
      </c>
      <c r="BP85" s="168"/>
      <c r="BQ85" s="168">
        <v>0</v>
      </c>
      <c r="BR85" s="168">
        <v>0</v>
      </c>
      <c r="BS85" s="168">
        <v>0</v>
      </c>
      <c r="BT85" s="168">
        <v>0</v>
      </c>
      <c r="BU85" s="168">
        <v>0</v>
      </c>
      <c r="BV85" s="168">
        <v>0</v>
      </c>
      <c r="BW85" s="168">
        <v>0</v>
      </c>
      <c r="BX85" s="168"/>
      <c r="BY85" s="168"/>
      <c r="BZ85" s="168"/>
      <c r="CA85" s="168">
        <v>0</v>
      </c>
      <c r="CB85" s="168">
        <v>0</v>
      </c>
      <c r="CC85" s="168">
        <v>0</v>
      </c>
      <c r="CD85" s="168">
        <v>0</v>
      </c>
      <c r="CE85" s="168">
        <v>0</v>
      </c>
      <c r="CF85" s="168">
        <v>0</v>
      </c>
      <c r="CG85" s="168">
        <v>0</v>
      </c>
      <c r="CH85" s="168"/>
      <c r="CI85" s="41"/>
    </row>
    <row r="86" spans="1:92" ht="93.75">
      <c r="A86" s="21"/>
      <c r="B86" s="39" t="s">
        <v>291</v>
      </c>
      <c r="C86" s="40" t="s">
        <v>292</v>
      </c>
      <c r="D86" s="41" t="s">
        <v>174</v>
      </c>
      <c r="E86" s="96">
        <f>IF('1'!U84="НД","НД",'1'!U84/1.2)</f>
        <v>29117.602695773865</v>
      </c>
      <c r="F86" s="96">
        <f>IF('1'!V84="НД","НД",'1'!V84/1.2)</f>
        <v>0</v>
      </c>
      <c r="G86" s="96">
        <f t="shared" ref="G86:AL86" si="88">SUM(G87:G128)</f>
        <v>0</v>
      </c>
      <c r="H86" s="96">
        <f t="shared" si="88"/>
        <v>0</v>
      </c>
      <c r="I86" s="96">
        <f t="shared" si="88"/>
        <v>0</v>
      </c>
      <c r="J86" s="96">
        <f t="shared" si="88"/>
        <v>0</v>
      </c>
      <c r="K86" s="96">
        <f t="shared" si="88"/>
        <v>0</v>
      </c>
      <c r="L86" s="96">
        <f t="shared" si="88"/>
        <v>0</v>
      </c>
      <c r="M86" s="96">
        <f t="shared" si="88"/>
        <v>0</v>
      </c>
      <c r="N86" s="96">
        <f t="shared" si="88"/>
        <v>0</v>
      </c>
      <c r="O86" s="96">
        <f t="shared" si="88"/>
        <v>0</v>
      </c>
      <c r="P86" s="96">
        <f t="shared" si="88"/>
        <v>0</v>
      </c>
      <c r="Q86" s="96">
        <f t="shared" si="88"/>
        <v>0</v>
      </c>
      <c r="R86" s="96">
        <f t="shared" si="88"/>
        <v>0</v>
      </c>
      <c r="S86" s="96">
        <f t="shared" si="88"/>
        <v>0</v>
      </c>
      <c r="T86" s="96">
        <f t="shared" si="88"/>
        <v>0</v>
      </c>
      <c r="U86" s="96">
        <f t="shared" si="88"/>
        <v>0</v>
      </c>
      <c r="V86" s="96">
        <f t="shared" si="88"/>
        <v>0</v>
      </c>
      <c r="W86" s="96">
        <f t="shared" si="88"/>
        <v>0</v>
      </c>
      <c r="X86" s="96">
        <f t="shared" si="88"/>
        <v>0</v>
      </c>
      <c r="Y86" s="96">
        <f t="shared" si="88"/>
        <v>0</v>
      </c>
      <c r="Z86" s="96">
        <f t="shared" si="88"/>
        <v>0</v>
      </c>
      <c r="AA86" s="96">
        <f t="shared" si="88"/>
        <v>0</v>
      </c>
      <c r="AB86" s="96">
        <f t="shared" si="88"/>
        <v>0</v>
      </c>
      <c r="AC86" s="96">
        <f t="shared" si="88"/>
        <v>0</v>
      </c>
      <c r="AD86" s="96">
        <f t="shared" si="88"/>
        <v>0</v>
      </c>
      <c r="AE86" s="96">
        <f t="shared" si="88"/>
        <v>0</v>
      </c>
      <c r="AF86" s="96">
        <f t="shared" si="88"/>
        <v>0</v>
      </c>
      <c r="AG86" s="96">
        <f t="shared" si="88"/>
        <v>0</v>
      </c>
      <c r="AH86" s="96">
        <f t="shared" si="88"/>
        <v>0</v>
      </c>
      <c r="AI86" s="96">
        <f t="shared" si="88"/>
        <v>0</v>
      </c>
      <c r="AJ86" s="96">
        <f t="shared" si="88"/>
        <v>0</v>
      </c>
      <c r="AK86" s="96">
        <f t="shared" si="88"/>
        <v>0</v>
      </c>
      <c r="AL86" s="96">
        <f t="shared" si="88"/>
        <v>0</v>
      </c>
      <c r="AM86" s="96">
        <f t="shared" ref="AM86:BR86" si="89">SUM(AM87:AM128)</f>
        <v>0</v>
      </c>
      <c r="AN86" s="96">
        <f t="shared" si="89"/>
        <v>0</v>
      </c>
      <c r="AO86" s="96">
        <f t="shared" si="89"/>
        <v>0</v>
      </c>
      <c r="AP86" s="96">
        <f t="shared" si="89"/>
        <v>0</v>
      </c>
      <c r="AQ86" s="96">
        <f t="shared" si="89"/>
        <v>0</v>
      </c>
      <c r="AR86" s="96">
        <f t="shared" si="89"/>
        <v>0</v>
      </c>
      <c r="AS86" s="96">
        <f t="shared" si="89"/>
        <v>0</v>
      </c>
      <c r="AT86" s="96">
        <f t="shared" si="89"/>
        <v>0</v>
      </c>
      <c r="AU86" s="96">
        <f t="shared" si="89"/>
        <v>0</v>
      </c>
      <c r="AV86" s="96">
        <f t="shared" si="89"/>
        <v>0</v>
      </c>
      <c r="AW86" s="96">
        <f t="shared" si="89"/>
        <v>0</v>
      </c>
      <c r="AX86" s="96">
        <f t="shared" si="89"/>
        <v>0</v>
      </c>
      <c r="AY86" s="96">
        <f t="shared" si="89"/>
        <v>0</v>
      </c>
      <c r="AZ86" s="96">
        <f t="shared" si="89"/>
        <v>0</v>
      </c>
      <c r="BA86" s="96">
        <f t="shared" si="89"/>
        <v>6679.716362440533</v>
      </c>
      <c r="BB86" s="96">
        <f t="shared" si="89"/>
        <v>100</v>
      </c>
      <c r="BC86" s="96">
        <f t="shared" si="89"/>
        <v>75</v>
      </c>
      <c r="BD86" s="96">
        <f t="shared" si="89"/>
        <v>140.02000000000001</v>
      </c>
      <c r="BE86" s="96">
        <f t="shared" si="89"/>
        <v>0</v>
      </c>
      <c r="BF86" s="96">
        <f t="shared" si="89"/>
        <v>0</v>
      </c>
      <c r="BG86" s="96">
        <f t="shared" si="89"/>
        <v>22</v>
      </c>
      <c r="BH86" s="96">
        <f t="shared" si="89"/>
        <v>14</v>
      </c>
      <c r="BI86" s="96">
        <f t="shared" si="89"/>
        <v>0</v>
      </c>
      <c r="BJ86" s="96">
        <f t="shared" si="89"/>
        <v>0</v>
      </c>
      <c r="BK86" s="96">
        <f t="shared" si="89"/>
        <v>0</v>
      </c>
      <c r="BL86" s="96">
        <f t="shared" si="89"/>
        <v>0</v>
      </c>
      <c r="BM86" s="96">
        <f t="shared" si="89"/>
        <v>0</v>
      </c>
      <c r="BN86" s="96">
        <f t="shared" si="89"/>
        <v>0</v>
      </c>
      <c r="BO86" s="96">
        <f t="shared" si="89"/>
        <v>0</v>
      </c>
      <c r="BP86" s="96">
        <f t="shared" si="89"/>
        <v>0</v>
      </c>
      <c r="BQ86" s="96">
        <f t="shared" si="89"/>
        <v>0</v>
      </c>
      <c r="BR86" s="96">
        <f t="shared" si="89"/>
        <v>6679.716362440533</v>
      </c>
      <c r="BS86" s="96">
        <f t="shared" ref="BS86:CH86" si="90">SUM(BS87:BS128)</f>
        <v>100</v>
      </c>
      <c r="BT86" s="96">
        <f t="shared" si="90"/>
        <v>75</v>
      </c>
      <c r="BU86" s="96">
        <f t="shared" si="90"/>
        <v>140.02000000000001</v>
      </c>
      <c r="BV86" s="96">
        <f t="shared" si="90"/>
        <v>0</v>
      </c>
      <c r="BW86" s="96">
        <f t="shared" si="90"/>
        <v>0</v>
      </c>
      <c r="BX86" s="96">
        <f t="shared" si="90"/>
        <v>22</v>
      </c>
      <c r="BY86" s="96">
        <f t="shared" si="90"/>
        <v>14</v>
      </c>
      <c r="BZ86" s="96">
        <f t="shared" si="90"/>
        <v>0</v>
      </c>
      <c r="CA86" s="96">
        <f t="shared" si="90"/>
        <v>0</v>
      </c>
      <c r="CB86" s="96">
        <f t="shared" si="90"/>
        <v>0</v>
      </c>
      <c r="CC86" s="96">
        <f t="shared" si="90"/>
        <v>0</v>
      </c>
      <c r="CD86" s="96">
        <f t="shared" si="90"/>
        <v>0</v>
      </c>
      <c r="CE86" s="96">
        <f t="shared" si="90"/>
        <v>0</v>
      </c>
      <c r="CF86" s="96">
        <f t="shared" si="90"/>
        <v>0</v>
      </c>
      <c r="CG86" s="96">
        <f t="shared" si="90"/>
        <v>0</v>
      </c>
      <c r="CH86" s="96">
        <f t="shared" si="90"/>
        <v>0</v>
      </c>
      <c r="CI86" s="96">
        <v>0</v>
      </c>
    </row>
    <row r="87" spans="1:92" ht="168.75">
      <c r="A87" s="25" t="s">
        <v>179</v>
      </c>
      <c r="B87" s="33" t="s">
        <v>291</v>
      </c>
      <c r="C87" s="42" t="s">
        <v>293</v>
      </c>
      <c r="D87" s="35" t="s">
        <v>294</v>
      </c>
      <c r="E87" s="52">
        <f>IF('1'!U85="НД","НД",'1'!U85/1.2)</f>
        <v>706.56814119000001</v>
      </c>
      <c r="F87" s="52" t="str">
        <f>IF('1'!V85="НД","НД",'1'!V85/1.2)</f>
        <v>НД</v>
      </c>
      <c r="G87" s="52">
        <v>0</v>
      </c>
      <c r="H87" s="52">
        <v>0</v>
      </c>
      <c r="I87" s="52">
        <v>0</v>
      </c>
      <c r="J87" s="52">
        <v>0</v>
      </c>
      <c r="K87" s="52">
        <v>0</v>
      </c>
      <c r="L87" s="52">
        <v>0</v>
      </c>
      <c r="M87" s="52">
        <v>0</v>
      </c>
      <c r="N87" s="52">
        <v>0</v>
      </c>
      <c r="O87" s="52">
        <v>0</v>
      </c>
      <c r="P87" s="52">
        <v>0</v>
      </c>
      <c r="Q87" s="52">
        <v>0</v>
      </c>
      <c r="R87" s="52">
        <v>0</v>
      </c>
      <c r="S87" s="52">
        <v>0</v>
      </c>
      <c r="T87" s="52">
        <v>0</v>
      </c>
      <c r="U87" s="52">
        <v>0</v>
      </c>
      <c r="V87" s="52">
        <v>0</v>
      </c>
      <c r="W87" s="52">
        <v>0</v>
      </c>
      <c r="X87" s="52">
        <v>0</v>
      </c>
      <c r="Y87" s="52">
        <v>0</v>
      </c>
      <c r="Z87" s="52">
        <v>0</v>
      </c>
      <c r="AA87" s="52">
        <v>0</v>
      </c>
      <c r="AB87" s="52">
        <v>0</v>
      </c>
      <c r="AC87" s="52">
        <v>0</v>
      </c>
      <c r="AD87" s="52">
        <v>0</v>
      </c>
      <c r="AE87" s="52">
        <v>0</v>
      </c>
      <c r="AF87" s="52">
        <v>0</v>
      </c>
      <c r="AG87" s="52">
        <v>0</v>
      </c>
      <c r="AH87" s="52">
        <v>0</v>
      </c>
      <c r="AI87" s="52">
        <v>0</v>
      </c>
      <c r="AJ87" s="52">
        <f>IF('1'!G85=2021,E87,0)</f>
        <v>0</v>
      </c>
      <c r="AK87" s="52">
        <v>0</v>
      </c>
      <c r="AL87" s="52">
        <v>0</v>
      </c>
      <c r="AM87" s="52">
        <v>0</v>
      </c>
      <c r="AN87" s="52">
        <v>0</v>
      </c>
      <c r="AO87" s="52">
        <v>0</v>
      </c>
      <c r="AP87" s="52">
        <f t="shared" ref="AP87:AP112" si="91">R87+Z87+AH87</f>
        <v>0</v>
      </c>
      <c r="AQ87" s="52">
        <v>0</v>
      </c>
      <c r="AR87" s="52">
        <v>0</v>
      </c>
      <c r="AS87" s="52">
        <v>0</v>
      </c>
      <c r="AT87" s="52">
        <v>0</v>
      </c>
      <c r="AU87" s="52">
        <v>0</v>
      </c>
      <c r="AV87" s="52">
        <v>0</v>
      </c>
      <c r="AW87" s="52">
        <v>0</v>
      </c>
      <c r="AX87" s="52">
        <v>0</v>
      </c>
      <c r="AY87" s="52">
        <v>0</v>
      </c>
      <c r="AZ87" s="52">
        <v>0</v>
      </c>
      <c r="BA87" s="52">
        <f>IF('1'!G85=2022,E87,0)</f>
        <v>706.56814119000001</v>
      </c>
      <c r="BB87" s="63">
        <v>0</v>
      </c>
      <c r="BC87" s="63">
        <v>0</v>
      </c>
      <c r="BD87" s="52">
        <f>(2*6.6)+20.38</f>
        <v>33.58</v>
      </c>
      <c r="BE87" s="63">
        <v>0</v>
      </c>
      <c r="BF87" s="63">
        <v>0</v>
      </c>
      <c r="BG87" s="52">
        <v>6</v>
      </c>
      <c r="BH87" s="52">
        <v>3</v>
      </c>
      <c r="BI87" s="52">
        <v>0</v>
      </c>
      <c r="BJ87" s="52">
        <v>0</v>
      </c>
      <c r="BK87" s="52">
        <v>0</v>
      </c>
      <c r="BL87" s="52">
        <v>0</v>
      </c>
      <c r="BM87" s="52">
        <v>0</v>
      </c>
      <c r="BN87" s="52">
        <v>0</v>
      </c>
      <c r="BO87" s="52">
        <v>0</v>
      </c>
      <c r="BP87" s="52">
        <v>0</v>
      </c>
      <c r="BQ87" s="52">
        <f t="shared" ref="BQ87:BQ128" si="92">U87+AI87+AZ87</f>
        <v>0</v>
      </c>
      <c r="BR87" s="52">
        <f t="shared" ref="BR87:BR128" si="93">V87+AJ87+BA87</f>
        <v>706.56814119000001</v>
      </c>
      <c r="BS87" s="52">
        <f t="shared" ref="BS87:BS128" si="94">W87+AK87+BB87</f>
        <v>0</v>
      </c>
      <c r="BT87" s="52">
        <f t="shared" ref="BT87:BT128" si="95">X87+AL87+BC87</f>
        <v>0</v>
      </c>
      <c r="BU87" s="52">
        <f t="shared" ref="BU87:BU128" si="96">Y87+AM87+BD87</f>
        <v>33.58</v>
      </c>
      <c r="BV87" s="52">
        <f t="shared" ref="BV87:BV128" si="97">Z87+AN87+BE87</f>
        <v>0</v>
      </c>
      <c r="BW87" s="52">
        <f t="shared" ref="BW87:BW128" si="98">AA87+AO87+BF87</f>
        <v>0</v>
      </c>
      <c r="BX87" s="52">
        <f t="shared" ref="BX87:BX128" si="99">AP87+BG87</f>
        <v>6</v>
      </c>
      <c r="BY87" s="52">
        <f t="shared" ref="BY87:BY112" si="100">BH87+AQ87</f>
        <v>3</v>
      </c>
      <c r="BZ87" s="52">
        <f t="shared" ref="BZ87:BZ128" si="101">AR87</f>
        <v>0</v>
      </c>
      <c r="CA87" s="52">
        <f t="shared" ref="CA87:CA128" si="102">AB87+AI87+AR87</f>
        <v>0</v>
      </c>
      <c r="CB87" s="52">
        <f t="shared" ref="CB87:CB128" si="103">AC87+BJ87+AS87</f>
        <v>0</v>
      </c>
      <c r="CC87" s="52">
        <f t="shared" ref="CC87:CC128" si="104">AD87+BK87+AT87</f>
        <v>0</v>
      </c>
      <c r="CD87" s="52">
        <f t="shared" ref="CD87:CD128" si="105">AE87+BL87+AU87</f>
        <v>0</v>
      </c>
      <c r="CE87" s="52">
        <f t="shared" ref="CE87:CE128" si="106">AF87+BM87+AV87</f>
        <v>0</v>
      </c>
      <c r="CF87" s="52">
        <f t="shared" ref="CF87:CF128" si="107">AG87+BN87+AW87</f>
        <v>0</v>
      </c>
      <c r="CG87" s="52">
        <f t="shared" ref="CG87:CG128" si="108">AH87+BO87+AX87</f>
        <v>0</v>
      </c>
      <c r="CH87" s="52">
        <f t="shared" ref="CH87:CH128" si="109">BP87+AY87</f>
        <v>0</v>
      </c>
      <c r="CI87" s="35"/>
      <c r="CN87" s="134">
        <v>2022</v>
      </c>
    </row>
    <row r="88" spans="1:92" ht="131.25">
      <c r="A88" s="25" t="s">
        <v>179</v>
      </c>
      <c r="B88" s="50" t="s">
        <v>291</v>
      </c>
      <c r="C88" s="42" t="s">
        <v>295</v>
      </c>
      <c r="D88" s="35" t="s">
        <v>296</v>
      </c>
      <c r="E88" s="52">
        <f>IF('1'!U86="НД","НД",'1'!U86/1.2)</f>
        <v>779.98014999999998</v>
      </c>
      <c r="F88" s="52" t="str">
        <f>IF('1'!V86="НД","НД",'1'!V86/1.2)</f>
        <v>НД</v>
      </c>
      <c r="G88" s="52">
        <v>0</v>
      </c>
      <c r="H88" s="52">
        <v>0</v>
      </c>
      <c r="I88" s="52">
        <v>0</v>
      </c>
      <c r="J88" s="52">
        <v>0</v>
      </c>
      <c r="K88" s="52">
        <v>0</v>
      </c>
      <c r="L88" s="52">
        <v>0</v>
      </c>
      <c r="M88" s="52">
        <v>0</v>
      </c>
      <c r="N88" s="52">
        <v>0</v>
      </c>
      <c r="O88" s="52">
        <v>0</v>
      </c>
      <c r="P88" s="52">
        <v>0</v>
      </c>
      <c r="Q88" s="52">
        <v>0</v>
      </c>
      <c r="R88" s="52">
        <v>0</v>
      </c>
      <c r="S88" s="52">
        <v>0</v>
      </c>
      <c r="T88" s="52">
        <v>0</v>
      </c>
      <c r="U88" s="52">
        <v>0</v>
      </c>
      <c r="V88" s="52">
        <v>0</v>
      </c>
      <c r="W88" s="52">
        <v>0</v>
      </c>
      <c r="X88" s="52">
        <v>0</v>
      </c>
      <c r="Y88" s="52">
        <v>0</v>
      </c>
      <c r="Z88" s="52">
        <v>0</v>
      </c>
      <c r="AA88" s="52">
        <v>0</v>
      </c>
      <c r="AB88" s="52">
        <v>0</v>
      </c>
      <c r="AC88" s="52">
        <v>0</v>
      </c>
      <c r="AD88" s="52">
        <v>0</v>
      </c>
      <c r="AE88" s="52">
        <v>0</v>
      </c>
      <c r="AF88" s="52">
        <v>0</v>
      </c>
      <c r="AG88" s="52">
        <v>0</v>
      </c>
      <c r="AH88" s="52">
        <v>0</v>
      </c>
      <c r="AI88" s="52">
        <v>0</v>
      </c>
      <c r="AJ88" s="52">
        <f>IF('1'!G86=2021,E88,0)</f>
        <v>0</v>
      </c>
      <c r="AK88" s="52">
        <v>0</v>
      </c>
      <c r="AL88" s="52">
        <v>0</v>
      </c>
      <c r="AM88" s="52">
        <v>0</v>
      </c>
      <c r="AN88" s="52">
        <v>0</v>
      </c>
      <c r="AO88" s="52">
        <v>0</v>
      </c>
      <c r="AP88" s="52">
        <f t="shared" si="91"/>
        <v>0</v>
      </c>
      <c r="AQ88" s="52">
        <v>0</v>
      </c>
      <c r="AR88" s="52">
        <v>0</v>
      </c>
      <c r="AS88" s="52">
        <v>0</v>
      </c>
      <c r="AT88" s="52">
        <v>0</v>
      </c>
      <c r="AU88" s="52">
        <v>0</v>
      </c>
      <c r="AV88" s="52">
        <v>0</v>
      </c>
      <c r="AW88" s="52">
        <v>0</v>
      </c>
      <c r="AX88" s="52">
        <v>0</v>
      </c>
      <c r="AY88" s="52">
        <v>0</v>
      </c>
      <c r="AZ88" s="52">
        <v>0</v>
      </c>
      <c r="BA88" s="52">
        <f>IF('1'!G86=2022,E88,0)</f>
        <v>779.98014999999998</v>
      </c>
      <c r="BB88" s="52">
        <v>50</v>
      </c>
      <c r="BC88" s="63">
        <v>0</v>
      </c>
      <c r="BD88" s="63">
        <v>0</v>
      </c>
      <c r="BE88" s="63">
        <v>0</v>
      </c>
      <c r="BF88" s="63">
        <v>0</v>
      </c>
      <c r="BG88" s="52">
        <v>1</v>
      </c>
      <c r="BH88" s="52">
        <v>3</v>
      </c>
      <c r="BI88" s="52">
        <v>0</v>
      </c>
      <c r="BJ88" s="52">
        <v>0</v>
      </c>
      <c r="BK88" s="52">
        <v>0</v>
      </c>
      <c r="BL88" s="52">
        <v>0</v>
      </c>
      <c r="BM88" s="52">
        <v>0</v>
      </c>
      <c r="BN88" s="52">
        <v>0</v>
      </c>
      <c r="BO88" s="52">
        <v>0</v>
      </c>
      <c r="BP88" s="52">
        <v>0</v>
      </c>
      <c r="BQ88" s="52">
        <f t="shared" si="92"/>
        <v>0</v>
      </c>
      <c r="BR88" s="52">
        <f t="shared" si="93"/>
        <v>779.98014999999998</v>
      </c>
      <c r="BS88" s="52">
        <f t="shared" si="94"/>
        <v>50</v>
      </c>
      <c r="BT88" s="52">
        <f t="shared" si="95"/>
        <v>0</v>
      </c>
      <c r="BU88" s="52">
        <f t="shared" si="96"/>
        <v>0</v>
      </c>
      <c r="BV88" s="52">
        <f t="shared" si="97"/>
        <v>0</v>
      </c>
      <c r="BW88" s="52">
        <f t="shared" si="98"/>
        <v>0</v>
      </c>
      <c r="BX88" s="52">
        <v>1</v>
      </c>
      <c r="BY88" s="52">
        <v>3</v>
      </c>
      <c r="BZ88" s="52">
        <f t="shared" si="101"/>
        <v>0</v>
      </c>
      <c r="CA88" s="52">
        <f t="shared" si="102"/>
        <v>0</v>
      </c>
      <c r="CB88" s="52">
        <f t="shared" si="103"/>
        <v>0</v>
      </c>
      <c r="CC88" s="52">
        <f t="shared" si="104"/>
        <v>0</v>
      </c>
      <c r="CD88" s="52">
        <f t="shared" si="105"/>
        <v>0</v>
      </c>
      <c r="CE88" s="52">
        <f t="shared" si="106"/>
        <v>0</v>
      </c>
      <c r="CF88" s="52">
        <f t="shared" si="107"/>
        <v>0</v>
      </c>
      <c r="CG88" s="52">
        <f t="shared" si="108"/>
        <v>0</v>
      </c>
      <c r="CH88" s="52">
        <f t="shared" si="109"/>
        <v>0</v>
      </c>
      <c r="CI88" s="35"/>
      <c r="CN88" s="134">
        <v>2022</v>
      </c>
    </row>
    <row r="89" spans="1:92" ht="337.5">
      <c r="A89" s="25" t="s">
        <v>179</v>
      </c>
      <c r="B89" s="50" t="s">
        <v>291</v>
      </c>
      <c r="C89" s="111" t="s">
        <v>609</v>
      </c>
      <c r="D89" s="35" t="s">
        <v>298</v>
      </c>
      <c r="E89" s="52">
        <f>IF('1'!U87="НД","НД",'1'!U87/1.2)</f>
        <v>1254.5288128320001</v>
      </c>
      <c r="F89" s="52">
        <f>IF('1'!V87="НД","НД",'1'!V87/1.2)</f>
        <v>0</v>
      </c>
      <c r="G89" s="52">
        <v>0</v>
      </c>
      <c r="H89" s="52">
        <v>0</v>
      </c>
      <c r="I89" s="52">
        <v>0</v>
      </c>
      <c r="J89" s="52">
        <v>0</v>
      </c>
      <c r="K89" s="52">
        <v>0</v>
      </c>
      <c r="L89" s="52">
        <v>0</v>
      </c>
      <c r="M89" s="52">
        <v>0</v>
      </c>
      <c r="N89" s="52">
        <v>0</v>
      </c>
      <c r="O89" s="52">
        <v>0</v>
      </c>
      <c r="P89" s="52">
        <v>0</v>
      </c>
      <c r="Q89" s="52">
        <v>0</v>
      </c>
      <c r="R89" s="52">
        <v>0</v>
      </c>
      <c r="S89" s="52">
        <v>0</v>
      </c>
      <c r="T89" s="52">
        <v>0</v>
      </c>
      <c r="U89" s="52">
        <v>0</v>
      </c>
      <c r="V89" s="52">
        <v>0</v>
      </c>
      <c r="W89" s="52">
        <v>0</v>
      </c>
      <c r="X89" s="52">
        <v>0</v>
      </c>
      <c r="Y89" s="52">
        <v>0</v>
      </c>
      <c r="Z89" s="52">
        <v>0</v>
      </c>
      <c r="AA89" s="52">
        <v>0</v>
      </c>
      <c r="AB89" s="52">
        <v>0</v>
      </c>
      <c r="AC89" s="52">
        <v>0</v>
      </c>
      <c r="AD89" s="52">
        <v>0</v>
      </c>
      <c r="AE89" s="52">
        <v>0</v>
      </c>
      <c r="AF89" s="52">
        <v>0</v>
      </c>
      <c r="AG89" s="52">
        <v>0</v>
      </c>
      <c r="AH89" s="52">
        <v>0</v>
      </c>
      <c r="AI89" s="52">
        <v>0</v>
      </c>
      <c r="AJ89" s="52">
        <f>IF('1'!G87=2021,E89,0)</f>
        <v>0</v>
      </c>
      <c r="AK89" s="52">
        <v>0</v>
      </c>
      <c r="AL89" s="52">
        <v>0</v>
      </c>
      <c r="AM89" s="52">
        <v>0</v>
      </c>
      <c r="AN89" s="52">
        <v>0</v>
      </c>
      <c r="AO89" s="52">
        <v>0</v>
      </c>
      <c r="AP89" s="52">
        <f t="shared" si="91"/>
        <v>0</v>
      </c>
      <c r="AQ89" s="52">
        <v>0</v>
      </c>
      <c r="AR89" s="52">
        <v>0</v>
      </c>
      <c r="AS89" s="52">
        <v>0</v>
      </c>
      <c r="AT89" s="52">
        <v>0</v>
      </c>
      <c r="AU89" s="52">
        <v>0</v>
      </c>
      <c r="AV89" s="52">
        <v>0</v>
      </c>
      <c r="AW89" s="52">
        <v>0</v>
      </c>
      <c r="AX89" s="52">
        <v>0</v>
      </c>
      <c r="AY89" s="52">
        <v>0</v>
      </c>
      <c r="AZ89" s="52">
        <v>0</v>
      </c>
      <c r="BA89" s="52">
        <f>IF('1'!G87=2022,E89,0)</f>
        <v>1254.5288128320001</v>
      </c>
      <c r="BB89" s="63">
        <v>0</v>
      </c>
      <c r="BC89" s="63">
        <v>0</v>
      </c>
      <c r="BD89" s="63">
        <f>21.6*2</f>
        <v>43.2</v>
      </c>
      <c r="BE89" s="63">
        <v>0</v>
      </c>
      <c r="BF89" s="63">
        <v>0</v>
      </c>
      <c r="BG89" s="52">
        <v>0</v>
      </c>
      <c r="BH89" s="52">
        <v>1</v>
      </c>
      <c r="BI89" s="52">
        <v>0</v>
      </c>
      <c r="BJ89" s="52">
        <v>0</v>
      </c>
      <c r="BK89" s="52">
        <v>0</v>
      </c>
      <c r="BL89" s="52">
        <v>0</v>
      </c>
      <c r="BM89" s="52">
        <v>0</v>
      </c>
      <c r="BN89" s="52">
        <v>0</v>
      </c>
      <c r="BO89" s="52">
        <v>0</v>
      </c>
      <c r="BP89" s="52">
        <v>0</v>
      </c>
      <c r="BQ89" s="52">
        <f t="shared" si="92"/>
        <v>0</v>
      </c>
      <c r="BR89" s="52">
        <f t="shared" si="93"/>
        <v>1254.5288128320001</v>
      </c>
      <c r="BS89" s="52">
        <f t="shared" si="94"/>
        <v>0</v>
      </c>
      <c r="BT89" s="52">
        <f t="shared" si="95"/>
        <v>0</v>
      </c>
      <c r="BU89" s="52">
        <f t="shared" si="96"/>
        <v>43.2</v>
      </c>
      <c r="BV89" s="52">
        <f t="shared" si="97"/>
        <v>0</v>
      </c>
      <c r="BW89" s="52">
        <f t="shared" si="98"/>
        <v>0</v>
      </c>
      <c r="BX89" s="52">
        <f t="shared" si="99"/>
        <v>0</v>
      </c>
      <c r="BY89" s="52">
        <f t="shared" si="100"/>
        <v>1</v>
      </c>
      <c r="BZ89" s="52">
        <f t="shared" si="101"/>
        <v>0</v>
      </c>
      <c r="CA89" s="52">
        <f t="shared" si="102"/>
        <v>0</v>
      </c>
      <c r="CB89" s="52">
        <f t="shared" si="103"/>
        <v>0</v>
      </c>
      <c r="CC89" s="52">
        <f t="shared" si="104"/>
        <v>0</v>
      </c>
      <c r="CD89" s="52">
        <f t="shared" si="105"/>
        <v>0</v>
      </c>
      <c r="CE89" s="52">
        <f t="shared" si="106"/>
        <v>0</v>
      </c>
      <c r="CF89" s="52">
        <f t="shared" si="107"/>
        <v>0</v>
      </c>
      <c r="CG89" s="52">
        <f t="shared" si="108"/>
        <v>0</v>
      </c>
      <c r="CH89" s="52">
        <f t="shared" si="109"/>
        <v>0</v>
      </c>
      <c r="CI89" s="35"/>
      <c r="CN89" s="134">
        <v>2022</v>
      </c>
    </row>
    <row r="90" spans="1:92" ht="318.75">
      <c r="A90" s="25" t="s">
        <v>179</v>
      </c>
      <c r="B90" s="50" t="s">
        <v>291</v>
      </c>
      <c r="C90" s="111" t="s">
        <v>465</v>
      </c>
      <c r="D90" s="35" t="s">
        <v>300</v>
      </c>
      <c r="E90" s="52">
        <f>IF('1'!U88="НД","НД",'1'!U88/1.2)</f>
        <v>1133.6382799999999</v>
      </c>
      <c r="F90" s="52">
        <f>IF('1'!V88="НД","НД",'1'!V88/1.2)</f>
        <v>0</v>
      </c>
      <c r="G90" s="52">
        <v>0</v>
      </c>
      <c r="H90" s="52">
        <v>0</v>
      </c>
      <c r="I90" s="52">
        <v>0</v>
      </c>
      <c r="J90" s="52">
        <v>0</v>
      </c>
      <c r="K90" s="52">
        <v>0</v>
      </c>
      <c r="L90" s="52">
        <v>0</v>
      </c>
      <c r="M90" s="52">
        <v>0</v>
      </c>
      <c r="N90" s="52">
        <v>0</v>
      </c>
      <c r="O90" s="52">
        <v>0</v>
      </c>
      <c r="P90" s="52">
        <v>0</v>
      </c>
      <c r="Q90" s="52">
        <v>0</v>
      </c>
      <c r="R90" s="52">
        <v>0</v>
      </c>
      <c r="S90" s="52">
        <v>0</v>
      </c>
      <c r="T90" s="52">
        <v>0</v>
      </c>
      <c r="U90" s="52">
        <v>0</v>
      </c>
      <c r="V90" s="52">
        <v>0</v>
      </c>
      <c r="W90" s="52">
        <v>0</v>
      </c>
      <c r="X90" s="52">
        <v>0</v>
      </c>
      <c r="Y90" s="52">
        <v>0</v>
      </c>
      <c r="Z90" s="52">
        <v>0</v>
      </c>
      <c r="AA90" s="52">
        <v>0</v>
      </c>
      <c r="AB90" s="52">
        <v>0</v>
      </c>
      <c r="AC90" s="52">
        <v>0</v>
      </c>
      <c r="AD90" s="52">
        <v>0</v>
      </c>
      <c r="AE90" s="52">
        <v>0</v>
      </c>
      <c r="AF90" s="52">
        <v>0</v>
      </c>
      <c r="AG90" s="52">
        <v>0</v>
      </c>
      <c r="AH90" s="52">
        <v>0</v>
      </c>
      <c r="AI90" s="52">
        <v>0</v>
      </c>
      <c r="AJ90" s="52">
        <f>IF('1'!G88=2021,E90,0)</f>
        <v>0</v>
      </c>
      <c r="AK90" s="52">
        <v>0</v>
      </c>
      <c r="AL90" s="52">
        <v>0</v>
      </c>
      <c r="AM90" s="52">
        <v>0</v>
      </c>
      <c r="AN90" s="52">
        <v>0</v>
      </c>
      <c r="AO90" s="52">
        <v>0</v>
      </c>
      <c r="AP90" s="52">
        <f t="shared" si="91"/>
        <v>0</v>
      </c>
      <c r="AQ90" s="52">
        <v>0</v>
      </c>
      <c r="AR90" s="52">
        <v>0</v>
      </c>
      <c r="AS90" s="52">
        <v>0</v>
      </c>
      <c r="AT90" s="52">
        <v>0</v>
      </c>
      <c r="AU90" s="52">
        <v>0</v>
      </c>
      <c r="AV90" s="52">
        <v>0</v>
      </c>
      <c r="AW90" s="52">
        <v>0</v>
      </c>
      <c r="AX90" s="52">
        <v>0</v>
      </c>
      <c r="AY90" s="52">
        <v>0</v>
      </c>
      <c r="AZ90" s="52">
        <v>0</v>
      </c>
      <c r="BA90" s="52">
        <f>IF('1'!G88=2022,E90,0)</f>
        <v>1133.6382799999999</v>
      </c>
      <c r="BB90" s="63">
        <v>0</v>
      </c>
      <c r="BC90" s="63">
        <v>0</v>
      </c>
      <c r="BD90" s="63">
        <f>20.72*2</f>
        <v>41.44</v>
      </c>
      <c r="BE90" s="63">
        <v>0</v>
      </c>
      <c r="BF90" s="63">
        <v>0</v>
      </c>
      <c r="BG90" s="52">
        <v>0</v>
      </c>
      <c r="BH90" s="52">
        <v>0</v>
      </c>
      <c r="BI90" s="52">
        <v>0</v>
      </c>
      <c r="BJ90" s="52">
        <v>0</v>
      </c>
      <c r="BK90" s="52">
        <v>0</v>
      </c>
      <c r="BL90" s="52">
        <v>0</v>
      </c>
      <c r="BM90" s="52">
        <v>0</v>
      </c>
      <c r="BN90" s="52">
        <v>0</v>
      </c>
      <c r="BO90" s="52">
        <v>0</v>
      </c>
      <c r="BP90" s="52">
        <v>0</v>
      </c>
      <c r="BQ90" s="52">
        <f t="shared" si="92"/>
        <v>0</v>
      </c>
      <c r="BR90" s="52">
        <f t="shared" si="93"/>
        <v>1133.6382799999999</v>
      </c>
      <c r="BS90" s="52">
        <f t="shared" si="94"/>
        <v>0</v>
      </c>
      <c r="BT90" s="52">
        <f t="shared" si="95"/>
        <v>0</v>
      </c>
      <c r="BU90" s="52">
        <f t="shared" si="96"/>
        <v>41.44</v>
      </c>
      <c r="BV90" s="52">
        <f t="shared" si="97"/>
        <v>0</v>
      </c>
      <c r="BW90" s="52">
        <f t="shared" si="98"/>
        <v>0</v>
      </c>
      <c r="BX90" s="52">
        <f t="shared" si="99"/>
        <v>0</v>
      </c>
      <c r="BY90" s="52">
        <f t="shared" si="100"/>
        <v>0</v>
      </c>
      <c r="BZ90" s="52">
        <f t="shared" si="101"/>
        <v>0</v>
      </c>
      <c r="CA90" s="52">
        <f t="shared" si="102"/>
        <v>0</v>
      </c>
      <c r="CB90" s="52">
        <f t="shared" si="103"/>
        <v>0</v>
      </c>
      <c r="CC90" s="52">
        <f t="shared" si="104"/>
        <v>0</v>
      </c>
      <c r="CD90" s="52">
        <f t="shared" si="105"/>
        <v>0</v>
      </c>
      <c r="CE90" s="52">
        <f t="shared" si="106"/>
        <v>0</v>
      </c>
      <c r="CF90" s="52">
        <f t="shared" si="107"/>
        <v>0</v>
      </c>
      <c r="CG90" s="52">
        <f t="shared" si="108"/>
        <v>0</v>
      </c>
      <c r="CH90" s="52">
        <f t="shared" si="109"/>
        <v>0</v>
      </c>
      <c r="CI90" s="35"/>
      <c r="CN90" s="134">
        <v>2022</v>
      </c>
    </row>
    <row r="91" spans="1:92" ht="131.25">
      <c r="A91" s="25" t="s">
        <v>179</v>
      </c>
      <c r="B91" s="50" t="s">
        <v>291</v>
      </c>
      <c r="C91" s="42" t="s">
        <v>301</v>
      </c>
      <c r="D91" s="35" t="s">
        <v>302</v>
      </c>
      <c r="E91" s="52">
        <f>IF('1'!U89="НД","НД",'1'!U89/1.2)</f>
        <v>766.85951999999997</v>
      </c>
      <c r="F91" s="52">
        <f>IF('1'!V89="НД","НД",'1'!V89/1.2)</f>
        <v>0</v>
      </c>
      <c r="G91" s="52">
        <v>0</v>
      </c>
      <c r="H91" s="52">
        <v>0</v>
      </c>
      <c r="I91" s="52">
        <v>0</v>
      </c>
      <c r="J91" s="52">
        <v>0</v>
      </c>
      <c r="K91" s="52">
        <v>0</v>
      </c>
      <c r="L91" s="52">
        <v>0</v>
      </c>
      <c r="M91" s="52">
        <v>0</v>
      </c>
      <c r="N91" s="52">
        <v>0</v>
      </c>
      <c r="O91" s="52">
        <v>0</v>
      </c>
      <c r="P91" s="52">
        <v>0</v>
      </c>
      <c r="Q91" s="52">
        <v>0</v>
      </c>
      <c r="R91" s="52">
        <v>0</v>
      </c>
      <c r="S91" s="52">
        <v>0</v>
      </c>
      <c r="T91" s="52">
        <v>0</v>
      </c>
      <c r="U91" s="52">
        <v>0</v>
      </c>
      <c r="V91" s="52">
        <v>0</v>
      </c>
      <c r="W91" s="52">
        <v>0</v>
      </c>
      <c r="X91" s="52">
        <v>0</v>
      </c>
      <c r="Y91" s="52">
        <v>0</v>
      </c>
      <c r="Z91" s="52">
        <v>0</v>
      </c>
      <c r="AA91" s="52">
        <v>0</v>
      </c>
      <c r="AB91" s="52">
        <v>0</v>
      </c>
      <c r="AC91" s="52">
        <v>0</v>
      </c>
      <c r="AD91" s="52">
        <v>0</v>
      </c>
      <c r="AE91" s="52">
        <v>0</v>
      </c>
      <c r="AF91" s="52">
        <v>0</v>
      </c>
      <c r="AG91" s="52">
        <v>0</v>
      </c>
      <c r="AH91" s="52">
        <v>0</v>
      </c>
      <c r="AI91" s="52">
        <v>0</v>
      </c>
      <c r="AJ91" s="52">
        <f>IF('1'!G89=2021,E91,0)</f>
        <v>0</v>
      </c>
      <c r="AK91" s="52">
        <v>0</v>
      </c>
      <c r="AL91" s="52">
        <v>0</v>
      </c>
      <c r="AM91" s="52">
        <v>0</v>
      </c>
      <c r="AN91" s="52">
        <v>0</v>
      </c>
      <c r="AO91" s="52">
        <v>0</v>
      </c>
      <c r="AP91" s="52">
        <f t="shared" si="91"/>
        <v>0</v>
      </c>
      <c r="AQ91" s="52">
        <v>0</v>
      </c>
      <c r="AR91" s="52">
        <v>0</v>
      </c>
      <c r="AS91" s="52">
        <v>0</v>
      </c>
      <c r="AT91" s="52">
        <v>0</v>
      </c>
      <c r="AU91" s="52">
        <v>0</v>
      </c>
      <c r="AV91" s="52">
        <v>0</v>
      </c>
      <c r="AW91" s="52">
        <v>0</v>
      </c>
      <c r="AX91" s="52">
        <v>0</v>
      </c>
      <c r="AY91" s="52">
        <v>0</v>
      </c>
      <c r="AZ91" s="52">
        <v>0</v>
      </c>
      <c r="BA91" s="52">
        <f>IF('1'!G89=2022,E91,0)</f>
        <v>766.85951999999997</v>
      </c>
      <c r="BB91" s="52">
        <v>50</v>
      </c>
      <c r="BC91" s="63">
        <v>0</v>
      </c>
      <c r="BD91" s="63">
        <v>0</v>
      </c>
      <c r="BE91" s="63">
        <v>0</v>
      </c>
      <c r="BF91" s="63">
        <v>0</v>
      </c>
      <c r="BG91" s="52">
        <v>1</v>
      </c>
      <c r="BH91" s="52">
        <v>3</v>
      </c>
      <c r="BI91" s="52">
        <v>0</v>
      </c>
      <c r="BJ91" s="52">
        <v>0</v>
      </c>
      <c r="BK91" s="52">
        <v>0</v>
      </c>
      <c r="BL91" s="52">
        <v>0</v>
      </c>
      <c r="BM91" s="52">
        <v>0</v>
      </c>
      <c r="BN91" s="52">
        <v>0</v>
      </c>
      <c r="BO91" s="52">
        <v>0</v>
      </c>
      <c r="BP91" s="52">
        <v>0</v>
      </c>
      <c r="BQ91" s="52">
        <f t="shared" si="92"/>
        <v>0</v>
      </c>
      <c r="BR91" s="52">
        <f t="shared" si="93"/>
        <v>766.85951999999997</v>
      </c>
      <c r="BS91" s="52">
        <f t="shared" si="94"/>
        <v>50</v>
      </c>
      <c r="BT91" s="52">
        <f t="shared" si="95"/>
        <v>0</v>
      </c>
      <c r="BU91" s="52">
        <f t="shared" si="96"/>
        <v>0</v>
      </c>
      <c r="BV91" s="52">
        <f t="shared" si="97"/>
        <v>0</v>
      </c>
      <c r="BW91" s="52">
        <f t="shared" si="98"/>
        <v>0</v>
      </c>
      <c r="BX91" s="52">
        <f t="shared" si="99"/>
        <v>1</v>
      </c>
      <c r="BY91" s="52">
        <f t="shared" si="100"/>
        <v>3</v>
      </c>
      <c r="BZ91" s="52">
        <f t="shared" si="101"/>
        <v>0</v>
      </c>
      <c r="CA91" s="52">
        <f t="shared" si="102"/>
        <v>0</v>
      </c>
      <c r="CB91" s="52">
        <f t="shared" si="103"/>
        <v>0</v>
      </c>
      <c r="CC91" s="52">
        <f t="shared" si="104"/>
        <v>0</v>
      </c>
      <c r="CD91" s="52">
        <f t="shared" si="105"/>
        <v>0</v>
      </c>
      <c r="CE91" s="52">
        <f t="shared" si="106"/>
        <v>0</v>
      </c>
      <c r="CF91" s="52">
        <f t="shared" si="107"/>
        <v>0</v>
      </c>
      <c r="CG91" s="52">
        <f t="shared" si="108"/>
        <v>0</v>
      </c>
      <c r="CH91" s="52">
        <f t="shared" si="109"/>
        <v>0</v>
      </c>
      <c r="CI91" s="35"/>
      <c r="CN91" s="134">
        <v>2022</v>
      </c>
    </row>
    <row r="92" spans="1:92" ht="375">
      <c r="A92" s="25" t="s">
        <v>179</v>
      </c>
      <c r="B92" s="50" t="s">
        <v>291</v>
      </c>
      <c r="C92" s="42" t="s">
        <v>303</v>
      </c>
      <c r="D92" s="35" t="s">
        <v>304</v>
      </c>
      <c r="E92" s="52">
        <f>IF('1'!U90="НД","НД",'1'!U90/1.2)</f>
        <v>551.57078333333334</v>
      </c>
      <c r="F92" s="52">
        <f>IF('1'!V90="НД","НД",'1'!V90/1.2)</f>
        <v>0</v>
      </c>
      <c r="G92" s="52">
        <v>0</v>
      </c>
      <c r="H92" s="52">
        <v>0</v>
      </c>
      <c r="I92" s="52">
        <v>0</v>
      </c>
      <c r="J92" s="52">
        <v>0</v>
      </c>
      <c r="K92" s="52">
        <v>0</v>
      </c>
      <c r="L92" s="52">
        <v>0</v>
      </c>
      <c r="M92" s="52">
        <v>0</v>
      </c>
      <c r="N92" s="52">
        <v>0</v>
      </c>
      <c r="O92" s="52">
        <v>0</v>
      </c>
      <c r="P92" s="52">
        <v>0</v>
      </c>
      <c r="Q92" s="52">
        <v>0</v>
      </c>
      <c r="R92" s="52">
        <v>0</v>
      </c>
      <c r="S92" s="52">
        <v>0</v>
      </c>
      <c r="T92" s="52">
        <v>0</v>
      </c>
      <c r="U92" s="52">
        <v>0</v>
      </c>
      <c r="V92" s="52">
        <v>0</v>
      </c>
      <c r="W92" s="52">
        <v>0</v>
      </c>
      <c r="X92" s="52">
        <v>0</v>
      </c>
      <c r="Y92" s="52">
        <v>0</v>
      </c>
      <c r="Z92" s="52">
        <v>0</v>
      </c>
      <c r="AA92" s="52">
        <v>0</v>
      </c>
      <c r="AB92" s="52">
        <v>0</v>
      </c>
      <c r="AC92" s="52">
        <v>0</v>
      </c>
      <c r="AD92" s="52">
        <v>0</v>
      </c>
      <c r="AE92" s="52">
        <v>0</v>
      </c>
      <c r="AF92" s="52">
        <v>0</v>
      </c>
      <c r="AG92" s="52">
        <v>0</v>
      </c>
      <c r="AH92" s="52">
        <v>0</v>
      </c>
      <c r="AI92" s="52">
        <v>0</v>
      </c>
      <c r="AJ92" s="52">
        <f>IF('1'!G90=2021,E92,0)</f>
        <v>0</v>
      </c>
      <c r="AK92" s="52">
        <v>0</v>
      </c>
      <c r="AL92" s="52">
        <v>0</v>
      </c>
      <c r="AM92" s="52">
        <v>0</v>
      </c>
      <c r="AN92" s="52">
        <v>0</v>
      </c>
      <c r="AO92" s="52">
        <v>0</v>
      </c>
      <c r="AP92" s="52">
        <f t="shared" si="91"/>
        <v>0</v>
      </c>
      <c r="AQ92" s="52">
        <v>0</v>
      </c>
      <c r="AR92" s="52">
        <v>0</v>
      </c>
      <c r="AS92" s="52">
        <v>0</v>
      </c>
      <c r="AT92" s="52">
        <v>0</v>
      </c>
      <c r="AU92" s="52">
        <v>0</v>
      </c>
      <c r="AV92" s="52">
        <v>0</v>
      </c>
      <c r="AW92" s="52">
        <v>0</v>
      </c>
      <c r="AX92" s="52">
        <v>0</v>
      </c>
      <c r="AY92" s="52">
        <v>0</v>
      </c>
      <c r="AZ92" s="52">
        <v>0</v>
      </c>
      <c r="BA92" s="52">
        <f>IF('1'!G90=2022,E92,0)</f>
        <v>551.57078333333334</v>
      </c>
      <c r="BB92" s="63">
        <v>0</v>
      </c>
      <c r="BC92" s="63">
        <v>0</v>
      </c>
      <c r="BD92" s="63">
        <f>9.9*2</f>
        <v>19.8</v>
      </c>
      <c r="BE92" s="63">
        <v>0</v>
      </c>
      <c r="BF92" s="63">
        <v>0</v>
      </c>
      <c r="BG92" s="52">
        <v>0</v>
      </c>
      <c r="BH92" s="52">
        <v>0</v>
      </c>
      <c r="BI92" s="52">
        <v>0</v>
      </c>
      <c r="BJ92" s="52">
        <v>0</v>
      </c>
      <c r="BK92" s="52">
        <v>0</v>
      </c>
      <c r="BL92" s="52">
        <v>0</v>
      </c>
      <c r="BM92" s="52">
        <v>0</v>
      </c>
      <c r="BN92" s="52">
        <v>0</v>
      </c>
      <c r="BO92" s="52">
        <v>0</v>
      </c>
      <c r="BP92" s="52">
        <v>0</v>
      </c>
      <c r="BQ92" s="52">
        <f t="shared" si="92"/>
        <v>0</v>
      </c>
      <c r="BR92" s="52">
        <f t="shared" si="93"/>
        <v>551.57078333333334</v>
      </c>
      <c r="BS92" s="52">
        <f t="shared" si="94"/>
        <v>0</v>
      </c>
      <c r="BT92" s="52">
        <f t="shared" si="95"/>
        <v>0</v>
      </c>
      <c r="BU92" s="52">
        <f t="shared" si="96"/>
        <v>19.8</v>
      </c>
      <c r="BV92" s="52">
        <f t="shared" si="97"/>
        <v>0</v>
      </c>
      <c r="BW92" s="52">
        <f t="shared" si="98"/>
        <v>0</v>
      </c>
      <c r="BX92" s="52">
        <f t="shared" si="99"/>
        <v>0</v>
      </c>
      <c r="BY92" s="52">
        <f t="shared" si="100"/>
        <v>0</v>
      </c>
      <c r="BZ92" s="52">
        <f t="shared" si="101"/>
        <v>0</v>
      </c>
      <c r="CA92" s="52">
        <f t="shared" si="102"/>
        <v>0</v>
      </c>
      <c r="CB92" s="52">
        <f t="shared" si="103"/>
        <v>0</v>
      </c>
      <c r="CC92" s="52">
        <f t="shared" si="104"/>
        <v>0</v>
      </c>
      <c r="CD92" s="52">
        <f t="shared" si="105"/>
        <v>0</v>
      </c>
      <c r="CE92" s="52">
        <f t="shared" si="106"/>
        <v>0</v>
      </c>
      <c r="CF92" s="52">
        <f t="shared" si="107"/>
        <v>0</v>
      </c>
      <c r="CG92" s="52">
        <f t="shared" si="108"/>
        <v>0</v>
      </c>
      <c r="CH92" s="52">
        <f t="shared" si="109"/>
        <v>0</v>
      </c>
      <c r="CI92" s="35"/>
      <c r="CN92" s="134">
        <v>2022</v>
      </c>
    </row>
    <row r="93" spans="1:92" ht="131.25">
      <c r="A93" s="25" t="s">
        <v>179</v>
      </c>
      <c r="B93" s="50" t="s">
        <v>291</v>
      </c>
      <c r="C93" s="51" t="s">
        <v>305</v>
      </c>
      <c r="D93" s="46" t="s">
        <v>306</v>
      </c>
      <c r="E93" s="52">
        <f>IF('1'!U91="НД","НД",'1'!U91/1.2)</f>
        <v>669.22477500000002</v>
      </c>
      <c r="F93" s="52">
        <f>IF('1'!V91="НД","НД",'1'!V91/1.2)</f>
        <v>0</v>
      </c>
      <c r="G93" s="52">
        <v>0</v>
      </c>
      <c r="H93" s="52">
        <v>0</v>
      </c>
      <c r="I93" s="52">
        <v>0</v>
      </c>
      <c r="J93" s="52">
        <v>0</v>
      </c>
      <c r="K93" s="52">
        <v>0</v>
      </c>
      <c r="L93" s="52">
        <v>0</v>
      </c>
      <c r="M93" s="52">
        <v>0</v>
      </c>
      <c r="N93" s="52">
        <v>0</v>
      </c>
      <c r="O93" s="52">
        <v>0</v>
      </c>
      <c r="P93" s="52">
        <v>0</v>
      </c>
      <c r="Q93" s="52">
        <v>0</v>
      </c>
      <c r="R93" s="52">
        <v>0</v>
      </c>
      <c r="S93" s="52">
        <v>0</v>
      </c>
      <c r="T93" s="52">
        <v>0</v>
      </c>
      <c r="U93" s="52">
        <v>0</v>
      </c>
      <c r="V93" s="52">
        <v>0</v>
      </c>
      <c r="W93" s="52">
        <v>0</v>
      </c>
      <c r="X93" s="52">
        <v>0</v>
      </c>
      <c r="Y93" s="52">
        <v>0</v>
      </c>
      <c r="Z93" s="52">
        <v>0</v>
      </c>
      <c r="AA93" s="52">
        <v>0</v>
      </c>
      <c r="AB93" s="52">
        <v>0</v>
      </c>
      <c r="AC93" s="52">
        <v>0</v>
      </c>
      <c r="AD93" s="52">
        <v>0</v>
      </c>
      <c r="AE93" s="52">
        <v>0</v>
      </c>
      <c r="AF93" s="52">
        <v>0</v>
      </c>
      <c r="AG93" s="52">
        <v>0</v>
      </c>
      <c r="AH93" s="52">
        <v>0</v>
      </c>
      <c r="AI93" s="52">
        <v>0</v>
      </c>
      <c r="AJ93" s="52">
        <f>IF('1'!G91=2021,E93,0)</f>
        <v>0</v>
      </c>
      <c r="AK93" s="52">
        <v>0</v>
      </c>
      <c r="AL93" s="52">
        <v>0</v>
      </c>
      <c r="AM93" s="52">
        <v>0</v>
      </c>
      <c r="AN93" s="52">
        <v>0</v>
      </c>
      <c r="AO93" s="52">
        <v>0</v>
      </c>
      <c r="AP93" s="52">
        <f t="shared" si="91"/>
        <v>0</v>
      </c>
      <c r="AQ93" s="52">
        <v>0</v>
      </c>
      <c r="AR93" s="52">
        <v>0</v>
      </c>
      <c r="AS93" s="52">
        <v>0</v>
      </c>
      <c r="AT93" s="52">
        <v>0</v>
      </c>
      <c r="AU93" s="52">
        <v>0</v>
      </c>
      <c r="AV93" s="52">
        <v>0</v>
      </c>
      <c r="AW93" s="52">
        <v>0</v>
      </c>
      <c r="AX93" s="52">
        <v>0</v>
      </c>
      <c r="AY93" s="52">
        <v>0</v>
      </c>
      <c r="AZ93" s="52">
        <v>0</v>
      </c>
      <c r="BA93" s="52">
        <f>IF('1'!G91=2022,E93,0)</f>
        <v>0</v>
      </c>
      <c r="BB93" s="63">
        <v>0</v>
      </c>
      <c r="BC93" s="63">
        <v>0</v>
      </c>
      <c r="BD93" s="63">
        <v>0</v>
      </c>
      <c r="BE93" s="63">
        <v>0</v>
      </c>
      <c r="BF93" s="63">
        <v>0</v>
      </c>
      <c r="BG93" s="52">
        <v>0</v>
      </c>
      <c r="BH93" s="52">
        <v>0</v>
      </c>
      <c r="BI93" s="52">
        <v>0</v>
      </c>
      <c r="BJ93" s="52">
        <v>0</v>
      </c>
      <c r="BK93" s="52">
        <v>0</v>
      </c>
      <c r="BL93" s="52">
        <v>0</v>
      </c>
      <c r="BM93" s="52">
        <v>0</v>
      </c>
      <c r="BN93" s="52">
        <v>0</v>
      </c>
      <c r="BO93" s="52">
        <v>0</v>
      </c>
      <c r="BP93" s="52">
        <v>0</v>
      </c>
      <c r="BQ93" s="52">
        <f t="shared" si="92"/>
        <v>0</v>
      </c>
      <c r="BR93" s="52">
        <f t="shared" si="93"/>
        <v>0</v>
      </c>
      <c r="BS93" s="52">
        <f t="shared" si="94"/>
        <v>0</v>
      </c>
      <c r="BT93" s="52">
        <f t="shared" si="95"/>
        <v>0</v>
      </c>
      <c r="BU93" s="52">
        <f t="shared" si="96"/>
        <v>0</v>
      </c>
      <c r="BV93" s="52">
        <f t="shared" si="97"/>
        <v>0</v>
      </c>
      <c r="BW93" s="52">
        <f t="shared" si="98"/>
        <v>0</v>
      </c>
      <c r="BX93" s="52">
        <f t="shared" si="99"/>
        <v>0</v>
      </c>
      <c r="BY93" s="52">
        <f t="shared" si="100"/>
        <v>0</v>
      </c>
      <c r="BZ93" s="52">
        <f t="shared" si="101"/>
        <v>0</v>
      </c>
      <c r="CA93" s="52">
        <f t="shared" si="102"/>
        <v>0</v>
      </c>
      <c r="CB93" s="52">
        <f t="shared" si="103"/>
        <v>0</v>
      </c>
      <c r="CC93" s="52">
        <f t="shared" si="104"/>
        <v>0</v>
      </c>
      <c r="CD93" s="52">
        <f t="shared" si="105"/>
        <v>0</v>
      </c>
      <c r="CE93" s="52">
        <f t="shared" si="106"/>
        <v>0</v>
      </c>
      <c r="CF93" s="52">
        <f t="shared" si="107"/>
        <v>0</v>
      </c>
      <c r="CG93" s="52">
        <f t="shared" si="108"/>
        <v>0</v>
      </c>
      <c r="CH93" s="52">
        <f t="shared" si="109"/>
        <v>0</v>
      </c>
      <c r="CI93" s="35"/>
      <c r="CN93" s="134">
        <v>2024</v>
      </c>
    </row>
    <row r="94" spans="1:92" ht="243.75">
      <c r="A94" s="25" t="s">
        <v>179</v>
      </c>
      <c r="B94" s="50" t="s">
        <v>291</v>
      </c>
      <c r="C94" s="51" t="s">
        <v>307</v>
      </c>
      <c r="D94" s="46" t="s">
        <v>308</v>
      </c>
      <c r="E94" s="52">
        <f>IF('1'!U92="НД","НД",'1'!U92/1.2)</f>
        <v>426.06800833333335</v>
      </c>
      <c r="F94" s="52">
        <f>IF('1'!V92="НД","НД",'1'!V92/1.2)</f>
        <v>0</v>
      </c>
      <c r="G94" s="52">
        <v>0</v>
      </c>
      <c r="H94" s="52">
        <v>0</v>
      </c>
      <c r="I94" s="52">
        <v>0</v>
      </c>
      <c r="J94" s="52">
        <v>0</v>
      </c>
      <c r="K94" s="52">
        <v>0</v>
      </c>
      <c r="L94" s="52">
        <v>0</v>
      </c>
      <c r="M94" s="52">
        <v>0</v>
      </c>
      <c r="N94" s="52">
        <v>0</v>
      </c>
      <c r="O94" s="52">
        <v>0</v>
      </c>
      <c r="P94" s="52">
        <v>0</v>
      </c>
      <c r="Q94" s="52">
        <v>0</v>
      </c>
      <c r="R94" s="52">
        <v>0</v>
      </c>
      <c r="S94" s="52">
        <v>0</v>
      </c>
      <c r="T94" s="52">
        <v>0</v>
      </c>
      <c r="U94" s="52">
        <v>0</v>
      </c>
      <c r="V94" s="52">
        <v>0</v>
      </c>
      <c r="W94" s="52">
        <v>0</v>
      </c>
      <c r="X94" s="52">
        <v>0</v>
      </c>
      <c r="Y94" s="52">
        <v>0</v>
      </c>
      <c r="Z94" s="52">
        <v>0</v>
      </c>
      <c r="AA94" s="52">
        <v>0</v>
      </c>
      <c r="AB94" s="52">
        <v>0</v>
      </c>
      <c r="AC94" s="52">
        <v>0</v>
      </c>
      <c r="AD94" s="52">
        <v>0</v>
      </c>
      <c r="AE94" s="52">
        <v>0</v>
      </c>
      <c r="AF94" s="52">
        <v>0</v>
      </c>
      <c r="AG94" s="52">
        <v>0</v>
      </c>
      <c r="AH94" s="52">
        <v>0</v>
      </c>
      <c r="AI94" s="52">
        <v>0</v>
      </c>
      <c r="AJ94" s="52">
        <f>IF('1'!G92=2021,E94,0)</f>
        <v>0</v>
      </c>
      <c r="AK94" s="52">
        <v>0</v>
      </c>
      <c r="AL94" s="52">
        <v>0</v>
      </c>
      <c r="AM94" s="52">
        <v>0</v>
      </c>
      <c r="AN94" s="52">
        <v>0</v>
      </c>
      <c r="AO94" s="52">
        <v>0</v>
      </c>
      <c r="AP94" s="52">
        <f t="shared" si="91"/>
        <v>0</v>
      </c>
      <c r="AQ94" s="52">
        <v>0</v>
      </c>
      <c r="AR94" s="52">
        <v>0</v>
      </c>
      <c r="AS94" s="52">
        <v>0</v>
      </c>
      <c r="AT94" s="52">
        <v>0</v>
      </c>
      <c r="AU94" s="52">
        <v>0</v>
      </c>
      <c r="AV94" s="52">
        <v>0</v>
      </c>
      <c r="AW94" s="52">
        <v>0</v>
      </c>
      <c r="AX94" s="52">
        <v>0</v>
      </c>
      <c r="AY94" s="52">
        <v>0</v>
      </c>
      <c r="AZ94" s="52">
        <v>0</v>
      </c>
      <c r="BA94" s="52">
        <f>IF('1'!G92=2022,E94,0)</f>
        <v>0</v>
      </c>
      <c r="BB94" s="63">
        <v>0</v>
      </c>
      <c r="BC94" s="63">
        <v>0</v>
      </c>
      <c r="BD94" s="63">
        <v>0</v>
      </c>
      <c r="BE94" s="63">
        <v>0</v>
      </c>
      <c r="BF94" s="63">
        <v>0</v>
      </c>
      <c r="BG94" s="52">
        <v>0</v>
      </c>
      <c r="BH94" s="52">
        <v>0</v>
      </c>
      <c r="BI94" s="52">
        <v>0</v>
      </c>
      <c r="BJ94" s="52">
        <v>0</v>
      </c>
      <c r="BK94" s="52">
        <v>0</v>
      </c>
      <c r="BL94" s="52">
        <v>0</v>
      </c>
      <c r="BM94" s="52">
        <v>0</v>
      </c>
      <c r="BN94" s="52">
        <v>0</v>
      </c>
      <c r="BO94" s="52">
        <v>0</v>
      </c>
      <c r="BP94" s="52">
        <v>0</v>
      </c>
      <c r="BQ94" s="52">
        <f t="shared" si="92"/>
        <v>0</v>
      </c>
      <c r="BR94" s="52">
        <f t="shared" si="93"/>
        <v>0</v>
      </c>
      <c r="BS94" s="52">
        <f t="shared" si="94"/>
        <v>0</v>
      </c>
      <c r="BT94" s="52">
        <f t="shared" si="95"/>
        <v>0</v>
      </c>
      <c r="BU94" s="52">
        <f t="shared" si="96"/>
        <v>0</v>
      </c>
      <c r="BV94" s="52">
        <f t="shared" si="97"/>
        <v>0</v>
      </c>
      <c r="BW94" s="52">
        <f t="shared" si="98"/>
        <v>0</v>
      </c>
      <c r="BX94" s="52">
        <f t="shared" si="99"/>
        <v>0</v>
      </c>
      <c r="BY94" s="52">
        <f t="shared" si="100"/>
        <v>0</v>
      </c>
      <c r="BZ94" s="52">
        <f t="shared" si="101"/>
        <v>0</v>
      </c>
      <c r="CA94" s="52">
        <f t="shared" si="102"/>
        <v>0</v>
      </c>
      <c r="CB94" s="52">
        <f t="shared" si="103"/>
        <v>0</v>
      </c>
      <c r="CC94" s="52">
        <f t="shared" si="104"/>
        <v>0</v>
      </c>
      <c r="CD94" s="52">
        <f t="shared" si="105"/>
        <v>0</v>
      </c>
      <c r="CE94" s="52">
        <f t="shared" si="106"/>
        <v>0</v>
      </c>
      <c r="CF94" s="52">
        <f t="shared" si="107"/>
        <v>0</v>
      </c>
      <c r="CG94" s="52">
        <f t="shared" si="108"/>
        <v>0</v>
      </c>
      <c r="CH94" s="52">
        <f t="shared" si="109"/>
        <v>0</v>
      </c>
      <c r="CI94" s="35"/>
      <c r="CN94" s="134">
        <v>2024</v>
      </c>
    </row>
    <row r="95" spans="1:92" ht="131.25">
      <c r="A95" s="25" t="s">
        <v>179</v>
      </c>
      <c r="B95" s="50" t="s">
        <v>291</v>
      </c>
      <c r="C95" s="51" t="s">
        <v>309</v>
      </c>
      <c r="D95" s="46" t="s">
        <v>310</v>
      </c>
      <c r="E95" s="52">
        <f>IF('1'!U93="НД","НД",'1'!U93/1.2)</f>
        <v>585.30107500000008</v>
      </c>
      <c r="F95" s="52">
        <f>IF('1'!V93="НД","НД",'1'!V93/1.2)</f>
        <v>0</v>
      </c>
      <c r="G95" s="52">
        <v>0</v>
      </c>
      <c r="H95" s="52">
        <v>0</v>
      </c>
      <c r="I95" s="52">
        <v>0</v>
      </c>
      <c r="J95" s="52">
        <v>0</v>
      </c>
      <c r="K95" s="52">
        <v>0</v>
      </c>
      <c r="L95" s="52">
        <v>0</v>
      </c>
      <c r="M95" s="52">
        <v>0</v>
      </c>
      <c r="N95" s="52">
        <v>0</v>
      </c>
      <c r="O95" s="52">
        <v>0</v>
      </c>
      <c r="P95" s="52">
        <v>0</v>
      </c>
      <c r="Q95" s="52">
        <v>0</v>
      </c>
      <c r="R95" s="52">
        <v>0</v>
      </c>
      <c r="S95" s="52">
        <v>0</v>
      </c>
      <c r="T95" s="52">
        <v>0</v>
      </c>
      <c r="U95" s="52">
        <v>0</v>
      </c>
      <c r="V95" s="52">
        <v>0</v>
      </c>
      <c r="W95" s="52">
        <v>0</v>
      </c>
      <c r="X95" s="52">
        <v>0</v>
      </c>
      <c r="Y95" s="52">
        <v>0</v>
      </c>
      <c r="Z95" s="52">
        <v>0</v>
      </c>
      <c r="AA95" s="52">
        <v>0</v>
      </c>
      <c r="AB95" s="52">
        <v>0</v>
      </c>
      <c r="AC95" s="52">
        <v>0</v>
      </c>
      <c r="AD95" s="52">
        <v>0</v>
      </c>
      <c r="AE95" s="52">
        <v>0</v>
      </c>
      <c r="AF95" s="52">
        <v>0</v>
      </c>
      <c r="AG95" s="52">
        <v>0</v>
      </c>
      <c r="AH95" s="52">
        <v>0</v>
      </c>
      <c r="AI95" s="52">
        <v>0</v>
      </c>
      <c r="AJ95" s="52">
        <f>IF('1'!G93=2021,E95,0)</f>
        <v>0</v>
      </c>
      <c r="AK95" s="52">
        <v>0</v>
      </c>
      <c r="AL95" s="52">
        <v>0</v>
      </c>
      <c r="AM95" s="52">
        <v>0</v>
      </c>
      <c r="AN95" s="52">
        <v>0</v>
      </c>
      <c r="AO95" s="52">
        <v>0</v>
      </c>
      <c r="AP95" s="52">
        <f t="shared" si="91"/>
        <v>0</v>
      </c>
      <c r="AQ95" s="52">
        <v>0</v>
      </c>
      <c r="AR95" s="52">
        <v>0</v>
      </c>
      <c r="AS95" s="52">
        <v>0</v>
      </c>
      <c r="AT95" s="52">
        <v>0</v>
      </c>
      <c r="AU95" s="52">
        <v>0</v>
      </c>
      <c r="AV95" s="52">
        <v>0</v>
      </c>
      <c r="AW95" s="52">
        <v>0</v>
      </c>
      <c r="AX95" s="52">
        <v>0</v>
      </c>
      <c r="AY95" s="52">
        <v>0</v>
      </c>
      <c r="AZ95" s="52">
        <v>0</v>
      </c>
      <c r="BA95" s="52">
        <f>IF('1'!G93=2022,E95,0)</f>
        <v>0</v>
      </c>
      <c r="BB95" s="63">
        <v>0</v>
      </c>
      <c r="BC95" s="63">
        <v>0</v>
      </c>
      <c r="BD95" s="63">
        <v>0</v>
      </c>
      <c r="BE95" s="63">
        <v>0</v>
      </c>
      <c r="BF95" s="63">
        <v>0</v>
      </c>
      <c r="BG95" s="52">
        <v>0</v>
      </c>
      <c r="BH95" s="52">
        <v>0</v>
      </c>
      <c r="BI95" s="52">
        <v>0</v>
      </c>
      <c r="BJ95" s="52">
        <v>0</v>
      </c>
      <c r="BK95" s="52">
        <v>0</v>
      </c>
      <c r="BL95" s="52">
        <v>0</v>
      </c>
      <c r="BM95" s="52">
        <v>0</v>
      </c>
      <c r="BN95" s="52">
        <v>0</v>
      </c>
      <c r="BO95" s="52">
        <v>0</v>
      </c>
      <c r="BP95" s="52">
        <v>0</v>
      </c>
      <c r="BQ95" s="52">
        <f t="shared" si="92"/>
        <v>0</v>
      </c>
      <c r="BR95" s="52">
        <f t="shared" si="93"/>
        <v>0</v>
      </c>
      <c r="BS95" s="52">
        <f t="shared" si="94"/>
        <v>0</v>
      </c>
      <c r="BT95" s="52">
        <f t="shared" si="95"/>
        <v>0</v>
      </c>
      <c r="BU95" s="52">
        <f t="shared" si="96"/>
        <v>0</v>
      </c>
      <c r="BV95" s="52">
        <f t="shared" si="97"/>
        <v>0</v>
      </c>
      <c r="BW95" s="52">
        <f t="shared" si="98"/>
        <v>0</v>
      </c>
      <c r="BX95" s="52">
        <f t="shared" si="99"/>
        <v>0</v>
      </c>
      <c r="BY95" s="52">
        <f t="shared" si="100"/>
        <v>0</v>
      </c>
      <c r="BZ95" s="52">
        <f t="shared" si="101"/>
        <v>0</v>
      </c>
      <c r="CA95" s="52">
        <f t="shared" si="102"/>
        <v>0</v>
      </c>
      <c r="CB95" s="52">
        <f t="shared" si="103"/>
        <v>0</v>
      </c>
      <c r="CC95" s="52">
        <f t="shared" si="104"/>
        <v>0</v>
      </c>
      <c r="CD95" s="52">
        <f t="shared" si="105"/>
        <v>0</v>
      </c>
      <c r="CE95" s="52">
        <f t="shared" si="106"/>
        <v>0</v>
      </c>
      <c r="CF95" s="52">
        <f t="shared" si="107"/>
        <v>0</v>
      </c>
      <c r="CG95" s="52">
        <f t="shared" si="108"/>
        <v>0</v>
      </c>
      <c r="CH95" s="52">
        <f t="shared" si="109"/>
        <v>0</v>
      </c>
      <c r="CI95" s="35"/>
      <c r="CN95" s="134">
        <v>2024</v>
      </c>
    </row>
    <row r="96" spans="1:92" ht="243.75">
      <c r="A96" s="25" t="s">
        <v>179</v>
      </c>
      <c r="B96" s="50" t="s">
        <v>291</v>
      </c>
      <c r="C96" s="51" t="s">
        <v>311</v>
      </c>
      <c r="D96" s="46" t="s">
        <v>312</v>
      </c>
      <c r="E96" s="52">
        <f>IF('1'!U94="НД","НД",'1'!U94/1.2)</f>
        <v>496.4851833333334</v>
      </c>
      <c r="F96" s="52">
        <f>IF('1'!V94="НД","НД",'1'!V94/1.2)</f>
        <v>0</v>
      </c>
      <c r="G96" s="52">
        <v>0</v>
      </c>
      <c r="H96" s="52">
        <v>0</v>
      </c>
      <c r="I96" s="52">
        <v>0</v>
      </c>
      <c r="J96" s="52">
        <v>0</v>
      </c>
      <c r="K96" s="52">
        <v>0</v>
      </c>
      <c r="L96" s="52">
        <v>0</v>
      </c>
      <c r="M96" s="52">
        <v>0</v>
      </c>
      <c r="N96" s="52">
        <v>0</v>
      </c>
      <c r="O96" s="52">
        <v>0</v>
      </c>
      <c r="P96" s="52">
        <v>0</v>
      </c>
      <c r="Q96" s="52">
        <v>0</v>
      </c>
      <c r="R96" s="52">
        <v>0</v>
      </c>
      <c r="S96" s="52">
        <v>0</v>
      </c>
      <c r="T96" s="52">
        <v>0</v>
      </c>
      <c r="U96" s="52">
        <v>0</v>
      </c>
      <c r="V96" s="52">
        <v>0</v>
      </c>
      <c r="W96" s="52">
        <v>0</v>
      </c>
      <c r="X96" s="52">
        <v>0</v>
      </c>
      <c r="Y96" s="52">
        <v>0</v>
      </c>
      <c r="Z96" s="52">
        <v>0</v>
      </c>
      <c r="AA96" s="52">
        <v>0</v>
      </c>
      <c r="AB96" s="52">
        <v>0</v>
      </c>
      <c r="AC96" s="52">
        <v>0</v>
      </c>
      <c r="AD96" s="52">
        <v>0</v>
      </c>
      <c r="AE96" s="52">
        <v>0</v>
      </c>
      <c r="AF96" s="52">
        <v>0</v>
      </c>
      <c r="AG96" s="52">
        <v>0</v>
      </c>
      <c r="AH96" s="52">
        <v>0</v>
      </c>
      <c r="AI96" s="52">
        <v>0</v>
      </c>
      <c r="AJ96" s="52">
        <f>IF('1'!G94=2021,E96,0)</f>
        <v>0</v>
      </c>
      <c r="AK96" s="52">
        <v>0</v>
      </c>
      <c r="AL96" s="52">
        <v>0</v>
      </c>
      <c r="AM96" s="52">
        <v>0</v>
      </c>
      <c r="AN96" s="52">
        <v>0</v>
      </c>
      <c r="AO96" s="52">
        <v>0</v>
      </c>
      <c r="AP96" s="52">
        <f t="shared" si="91"/>
        <v>0</v>
      </c>
      <c r="AQ96" s="52">
        <v>0</v>
      </c>
      <c r="AR96" s="52">
        <v>0</v>
      </c>
      <c r="AS96" s="52">
        <v>0</v>
      </c>
      <c r="AT96" s="52">
        <v>0</v>
      </c>
      <c r="AU96" s="52">
        <v>0</v>
      </c>
      <c r="AV96" s="52">
        <v>0</v>
      </c>
      <c r="AW96" s="52">
        <v>0</v>
      </c>
      <c r="AX96" s="52">
        <v>0</v>
      </c>
      <c r="AY96" s="52">
        <v>0</v>
      </c>
      <c r="AZ96" s="52">
        <v>0</v>
      </c>
      <c r="BA96" s="52">
        <f>IF('1'!G94=2022,E96,0)</f>
        <v>0</v>
      </c>
      <c r="BB96" s="63">
        <v>0</v>
      </c>
      <c r="BC96" s="63">
        <v>0</v>
      </c>
      <c r="BD96" s="63">
        <v>0</v>
      </c>
      <c r="BE96" s="63">
        <v>0</v>
      </c>
      <c r="BF96" s="63">
        <v>0</v>
      </c>
      <c r="BG96" s="52">
        <v>0</v>
      </c>
      <c r="BH96" s="52">
        <v>0</v>
      </c>
      <c r="BI96" s="52">
        <v>0</v>
      </c>
      <c r="BJ96" s="52">
        <v>0</v>
      </c>
      <c r="BK96" s="52">
        <v>0</v>
      </c>
      <c r="BL96" s="52">
        <v>0</v>
      </c>
      <c r="BM96" s="52">
        <v>0</v>
      </c>
      <c r="BN96" s="52">
        <v>0</v>
      </c>
      <c r="BO96" s="52">
        <v>0</v>
      </c>
      <c r="BP96" s="52">
        <v>0</v>
      </c>
      <c r="BQ96" s="52">
        <f t="shared" si="92"/>
        <v>0</v>
      </c>
      <c r="BR96" s="52">
        <f t="shared" si="93"/>
        <v>0</v>
      </c>
      <c r="BS96" s="52">
        <f t="shared" si="94"/>
        <v>0</v>
      </c>
      <c r="BT96" s="52">
        <f t="shared" si="95"/>
        <v>0</v>
      </c>
      <c r="BU96" s="52">
        <f t="shared" si="96"/>
        <v>0</v>
      </c>
      <c r="BV96" s="52">
        <f t="shared" si="97"/>
        <v>0</v>
      </c>
      <c r="BW96" s="52">
        <f t="shared" si="98"/>
        <v>0</v>
      </c>
      <c r="BX96" s="52">
        <f t="shared" si="99"/>
        <v>0</v>
      </c>
      <c r="BY96" s="52">
        <f t="shared" si="100"/>
        <v>0</v>
      </c>
      <c r="BZ96" s="52">
        <f t="shared" si="101"/>
        <v>0</v>
      </c>
      <c r="CA96" s="52">
        <f t="shared" si="102"/>
        <v>0</v>
      </c>
      <c r="CB96" s="52">
        <f t="shared" si="103"/>
        <v>0</v>
      </c>
      <c r="CC96" s="52">
        <f t="shared" si="104"/>
        <v>0</v>
      </c>
      <c r="CD96" s="52">
        <f t="shared" si="105"/>
        <v>0</v>
      </c>
      <c r="CE96" s="52">
        <f t="shared" si="106"/>
        <v>0</v>
      </c>
      <c r="CF96" s="52">
        <f t="shared" si="107"/>
        <v>0</v>
      </c>
      <c r="CG96" s="52">
        <f t="shared" si="108"/>
        <v>0</v>
      </c>
      <c r="CH96" s="52">
        <f t="shared" si="109"/>
        <v>0</v>
      </c>
      <c r="CI96" s="35"/>
      <c r="CN96" s="134">
        <v>2024</v>
      </c>
    </row>
    <row r="97" spans="1:92" ht="131.25">
      <c r="A97" s="25" t="s">
        <v>179</v>
      </c>
      <c r="B97" s="50" t="s">
        <v>291</v>
      </c>
      <c r="C97" s="51" t="s">
        <v>313</v>
      </c>
      <c r="D97" s="46" t="s">
        <v>314</v>
      </c>
      <c r="E97" s="52">
        <f>IF('1'!U95="НД","НД",'1'!U95/1.2)</f>
        <v>1013.6118916666668</v>
      </c>
      <c r="F97" s="52">
        <f>IF('1'!V95="НД","НД",'1'!V95/1.2)</f>
        <v>0</v>
      </c>
      <c r="G97" s="52">
        <v>0</v>
      </c>
      <c r="H97" s="52">
        <v>0</v>
      </c>
      <c r="I97" s="52">
        <v>0</v>
      </c>
      <c r="J97" s="52">
        <v>0</v>
      </c>
      <c r="K97" s="52">
        <v>0</v>
      </c>
      <c r="L97" s="52">
        <v>0</v>
      </c>
      <c r="M97" s="52">
        <v>0</v>
      </c>
      <c r="N97" s="52">
        <v>0</v>
      </c>
      <c r="O97" s="52">
        <v>0</v>
      </c>
      <c r="P97" s="52">
        <v>0</v>
      </c>
      <c r="Q97" s="52">
        <v>0</v>
      </c>
      <c r="R97" s="52">
        <v>0</v>
      </c>
      <c r="S97" s="52">
        <v>0</v>
      </c>
      <c r="T97" s="52">
        <v>0</v>
      </c>
      <c r="U97" s="52">
        <v>0</v>
      </c>
      <c r="V97" s="52">
        <v>0</v>
      </c>
      <c r="W97" s="52">
        <v>0</v>
      </c>
      <c r="X97" s="52">
        <v>0</v>
      </c>
      <c r="Y97" s="52">
        <v>0</v>
      </c>
      <c r="Z97" s="52">
        <v>0</v>
      </c>
      <c r="AA97" s="52">
        <v>0</v>
      </c>
      <c r="AB97" s="52">
        <v>0</v>
      </c>
      <c r="AC97" s="52">
        <v>0</v>
      </c>
      <c r="AD97" s="52">
        <v>0</v>
      </c>
      <c r="AE97" s="52">
        <v>0</v>
      </c>
      <c r="AF97" s="52">
        <v>0</v>
      </c>
      <c r="AG97" s="52">
        <v>0</v>
      </c>
      <c r="AH97" s="52">
        <v>0</v>
      </c>
      <c r="AI97" s="52">
        <v>0</v>
      </c>
      <c r="AJ97" s="52">
        <f>IF('1'!G95=2021,E97,0)</f>
        <v>0</v>
      </c>
      <c r="AK97" s="52">
        <v>0</v>
      </c>
      <c r="AL97" s="52">
        <v>0</v>
      </c>
      <c r="AM97" s="52">
        <v>0</v>
      </c>
      <c r="AN97" s="52">
        <v>0</v>
      </c>
      <c r="AO97" s="52">
        <v>0</v>
      </c>
      <c r="AP97" s="52">
        <f t="shared" si="91"/>
        <v>0</v>
      </c>
      <c r="AQ97" s="52">
        <v>0</v>
      </c>
      <c r="AR97" s="52">
        <v>0</v>
      </c>
      <c r="AS97" s="52">
        <v>0</v>
      </c>
      <c r="AT97" s="52">
        <v>0</v>
      </c>
      <c r="AU97" s="52">
        <v>0</v>
      </c>
      <c r="AV97" s="52">
        <v>0</v>
      </c>
      <c r="AW97" s="52">
        <v>0</v>
      </c>
      <c r="AX97" s="52">
        <v>0</v>
      </c>
      <c r="AY97" s="52">
        <v>0</v>
      </c>
      <c r="AZ97" s="52">
        <v>0</v>
      </c>
      <c r="BA97" s="52">
        <f>IF('1'!G95=2022,E97,0)</f>
        <v>0</v>
      </c>
      <c r="BB97" s="63">
        <v>0</v>
      </c>
      <c r="BC97" s="63">
        <v>0</v>
      </c>
      <c r="BD97" s="63">
        <v>0</v>
      </c>
      <c r="BE97" s="63">
        <v>0</v>
      </c>
      <c r="BF97" s="63">
        <v>0</v>
      </c>
      <c r="BG97" s="52">
        <v>0</v>
      </c>
      <c r="BH97" s="52">
        <v>0</v>
      </c>
      <c r="BI97" s="52">
        <v>0</v>
      </c>
      <c r="BJ97" s="52">
        <v>0</v>
      </c>
      <c r="BK97" s="52">
        <v>0</v>
      </c>
      <c r="BL97" s="52">
        <v>0</v>
      </c>
      <c r="BM97" s="52">
        <v>0</v>
      </c>
      <c r="BN97" s="52">
        <v>0</v>
      </c>
      <c r="BO97" s="52">
        <v>0</v>
      </c>
      <c r="BP97" s="52">
        <v>0</v>
      </c>
      <c r="BQ97" s="52">
        <f t="shared" si="92"/>
        <v>0</v>
      </c>
      <c r="BR97" s="52">
        <f t="shared" si="93"/>
        <v>0</v>
      </c>
      <c r="BS97" s="52">
        <f t="shared" si="94"/>
        <v>0</v>
      </c>
      <c r="BT97" s="52">
        <f t="shared" si="95"/>
        <v>0</v>
      </c>
      <c r="BU97" s="52">
        <f t="shared" si="96"/>
        <v>0</v>
      </c>
      <c r="BV97" s="52">
        <f t="shared" si="97"/>
        <v>0</v>
      </c>
      <c r="BW97" s="52">
        <f t="shared" si="98"/>
        <v>0</v>
      </c>
      <c r="BX97" s="52">
        <f t="shared" si="99"/>
        <v>0</v>
      </c>
      <c r="BY97" s="52">
        <f t="shared" si="100"/>
        <v>0</v>
      </c>
      <c r="BZ97" s="52">
        <f t="shared" si="101"/>
        <v>0</v>
      </c>
      <c r="CA97" s="52">
        <f t="shared" si="102"/>
        <v>0</v>
      </c>
      <c r="CB97" s="52">
        <f t="shared" si="103"/>
        <v>0</v>
      </c>
      <c r="CC97" s="52">
        <f t="shared" si="104"/>
        <v>0</v>
      </c>
      <c r="CD97" s="52">
        <f t="shared" si="105"/>
        <v>0</v>
      </c>
      <c r="CE97" s="52">
        <f t="shared" si="106"/>
        <v>0</v>
      </c>
      <c r="CF97" s="52">
        <f t="shared" si="107"/>
        <v>0</v>
      </c>
      <c r="CG97" s="52">
        <f t="shared" si="108"/>
        <v>0</v>
      </c>
      <c r="CH97" s="52">
        <f t="shared" si="109"/>
        <v>0</v>
      </c>
      <c r="CI97" s="35"/>
      <c r="CN97" s="134">
        <v>2024</v>
      </c>
    </row>
    <row r="98" spans="1:92" ht="225">
      <c r="A98" s="25" t="s">
        <v>179</v>
      </c>
      <c r="B98" s="50" t="s">
        <v>291</v>
      </c>
      <c r="C98" s="51" t="s">
        <v>315</v>
      </c>
      <c r="D98" s="46" t="s">
        <v>316</v>
      </c>
      <c r="E98" s="52">
        <f>IF('1'!U96="НД","НД",'1'!U96/1.2)</f>
        <v>298.49115833333337</v>
      </c>
      <c r="F98" s="52">
        <f>IF('1'!V96="НД","НД",'1'!V96/1.2)</f>
        <v>0</v>
      </c>
      <c r="G98" s="52">
        <v>0</v>
      </c>
      <c r="H98" s="52">
        <v>0</v>
      </c>
      <c r="I98" s="52">
        <v>0</v>
      </c>
      <c r="J98" s="52">
        <v>0</v>
      </c>
      <c r="K98" s="52">
        <v>0</v>
      </c>
      <c r="L98" s="52">
        <v>0</v>
      </c>
      <c r="M98" s="52">
        <v>0</v>
      </c>
      <c r="N98" s="52">
        <v>0</v>
      </c>
      <c r="O98" s="52">
        <v>0</v>
      </c>
      <c r="P98" s="52">
        <v>0</v>
      </c>
      <c r="Q98" s="52">
        <v>0</v>
      </c>
      <c r="R98" s="52">
        <v>0</v>
      </c>
      <c r="S98" s="52">
        <v>0</v>
      </c>
      <c r="T98" s="52">
        <v>0</v>
      </c>
      <c r="U98" s="52">
        <v>0</v>
      </c>
      <c r="V98" s="52">
        <v>0</v>
      </c>
      <c r="W98" s="52">
        <v>0</v>
      </c>
      <c r="X98" s="52">
        <v>0</v>
      </c>
      <c r="Y98" s="52">
        <v>0</v>
      </c>
      <c r="Z98" s="52">
        <v>0</v>
      </c>
      <c r="AA98" s="52">
        <v>0</v>
      </c>
      <c r="AB98" s="52">
        <v>0</v>
      </c>
      <c r="AC98" s="52">
        <v>0</v>
      </c>
      <c r="AD98" s="52">
        <v>0</v>
      </c>
      <c r="AE98" s="52">
        <v>0</v>
      </c>
      <c r="AF98" s="52">
        <v>0</v>
      </c>
      <c r="AG98" s="52">
        <v>0</v>
      </c>
      <c r="AH98" s="52">
        <v>0</v>
      </c>
      <c r="AI98" s="52">
        <v>0</v>
      </c>
      <c r="AJ98" s="52">
        <f>IF('1'!G96=2021,E98,0)</f>
        <v>0</v>
      </c>
      <c r="AK98" s="52">
        <v>0</v>
      </c>
      <c r="AL98" s="52">
        <v>0</v>
      </c>
      <c r="AM98" s="52">
        <v>0</v>
      </c>
      <c r="AN98" s="52">
        <v>0</v>
      </c>
      <c r="AO98" s="52">
        <v>0</v>
      </c>
      <c r="AP98" s="52">
        <f t="shared" si="91"/>
        <v>0</v>
      </c>
      <c r="AQ98" s="52">
        <v>0</v>
      </c>
      <c r="AR98" s="52">
        <v>0</v>
      </c>
      <c r="AS98" s="52">
        <v>0</v>
      </c>
      <c r="AT98" s="52">
        <v>0</v>
      </c>
      <c r="AU98" s="52">
        <v>0</v>
      </c>
      <c r="AV98" s="52">
        <v>0</v>
      </c>
      <c r="AW98" s="52">
        <v>0</v>
      </c>
      <c r="AX98" s="52">
        <v>0</v>
      </c>
      <c r="AY98" s="52">
        <v>0</v>
      </c>
      <c r="AZ98" s="52">
        <v>0</v>
      </c>
      <c r="BA98" s="52">
        <f>IF('1'!G96=2022,E98,0)</f>
        <v>0</v>
      </c>
      <c r="BB98" s="63">
        <v>0</v>
      </c>
      <c r="BC98" s="63">
        <v>0</v>
      </c>
      <c r="BD98" s="63">
        <v>0</v>
      </c>
      <c r="BE98" s="63">
        <v>0</v>
      </c>
      <c r="BF98" s="63">
        <v>0</v>
      </c>
      <c r="BG98" s="52">
        <v>0</v>
      </c>
      <c r="BH98" s="52">
        <v>0</v>
      </c>
      <c r="BI98" s="52">
        <v>0</v>
      </c>
      <c r="BJ98" s="52">
        <v>0</v>
      </c>
      <c r="BK98" s="52">
        <v>0</v>
      </c>
      <c r="BL98" s="52">
        <v>0</v>
      </c>
      <c r="BM98" s="52">
        <v>0</v>
      </c>
      <c r="BN98" s="52">
        <v>0</v>
      </c>
      <c r="BO98" s="52">
        <v>0</v>
      </c>
      <c r="BP98" s="52">
        <v>0</v>
      </c>
      <c r="BQ98" s="52">
        <f t="shared" si="92"/>
        <v>0</v>
      </c>
      <c r="BR98" s="52">
        <f t="shared" si="93"/>
        <v>0</v>
      </c>
      <c r="BS98" s="52">
        <f t="shared" si="94"/>
        <v>0</v>
      </c>
      <c r="BT98" s="52">
        <f t="shared" si="95"/>
        <v>0</v>
      </c>
      <c r="BU98" s="52">
        <f t="shared" si="96"/>
        <v>0</v>
      </c>
      <c r="BV98" s="52">
        <f t="shared" si="97"/>
        <v>0</v>
      </c>
      <c r="BW98" s="52">
        <f t="shared" si="98"/>
        <v>0</v>
      </c>
      <c r="BX98" s="52">
        <f t="shared" si="99"/>
        <v>0</v>
      </c>
      <c r="BY98" s="52">
        <f t="shared" si="100"/>
        <v>0</v>
      </c>
      <c r="BZ98" s="52">
        <f t="shared" si="101"/>
        <v>0</v>
      </c>
      <c r="CA98" s="52">
        <f t="shared" si="102"/>
        <v>0</v>
      </c>
      <c r="CB98" s="52">
        <f t="shared" si="103"/>
        <v>0</v>
      </c>
      <c r="CC98" s="52">
        <f t="shared" si="104"/>
        <v>0</v>
      </c>
      <c r="CD98" s="52">
        <f t="shared" si="105"/>
        <v>0</v>
      </c>
      <c r="CE98" s="52">
        <f t="shared" si="106"/>
        <v>0</v>
      </c>
      <c r="CF98" s="52">
        <f t="shared" si="107"/>
        <v>0</v>
      </c>
      <c r="CG98" s="52">
        <f t="shared" si="108"/>
        <v>0</v>
      </c>
      <c r="CH98" s="52">
        <f t="shared" si="109"/>
        <v>0</v>
      </c>
      <c r="CI98" s="35"/>
      <c r="CN98" s="134">
        <v>2024</v>
      </c>
    </row>
    <row r="99" spans="1:92" ht="131.25">
      <c r="A99" s="25" t="s">
        <v>179</v>
      </c>
      <c r="B99" s="50" t="s">
        <v>291</v>
      </c>
      <c r="C99" s="51" t="s">
        <v>317</v>
      </c>
      <c r="D99" s="46" t="s">
        <v>318</v>
      </c>
      <c r="E99" s="52">
        <f>IF('1'!U97="НД","НД",'1'!U97/1.2)</f>
        <v>711.03440000000001</v>
      </c>
      <c r="F99" s="52">
        <f>IF('1'!V97="НД","НД",'1'!V97/1.2)</f>
        <v>0</v>
      </c>
      <c r="G99" s="52">
        <v>0</v>
      </c>
      <c r="H99" s="52">
        <v>0</v>
      </c>
      <c r="I99" s="52">
        <v>0</v>
      </c>
      <c r="J99" s="52">
        <v>0</v>
      </c>
      <c r="K99" s="52">
        <v>0</v>
      </c>
      <c r="L99" s="52">
        <v>0</v>
      </c>
      <c r="M99" s="52">
        <v>0</v>
      </c>
      <c r="N99" s="52">
        <v>0</v>
      </c>
      <c r="O99" s="52">
        <v>0</v>
      </c>
      <c r="P99" s="52">
        <v>0</v>
      </c>
      <c r="Q99" s="52">
        <v>0</v>
      </c>
      <c r="R99" s="52">
        <v>0</v>
      </c>
      <c r="S99" s="52">
        <v>0</v>
      </c>
      <c r="T99" s="52">
        <v>0</v>
      </c>
      <c r="U99" s="52">
        <v>0</v>
      </c>
      <c r="V99" s="52">
        <v>0</v>
      </c>
      <c r="W99" s="52">
        <v>0</v>
      </c>
      <c r="X99" s="52">
        <v>0</v>
      </c>
      <c r="Y99" s="52">
        <v>0</v>
      </c>
      <c r="Z99" s="52">
        <v>0</v>
      </c>
      <c r="AA99" s="52">
        <v>0</v>
      </c>
      <c r="AB99" s="52">
        <v>0</v>
      </c>
      <c r="AC99" s="52">
        <v>0</v>
      </c>
      <c r="AD99" s="52">
        <v>0</v>
      </c>
      <c r="AE99" s="52">
        <v>0</v>
      </c>
      <c r="AF99" s="52">
        <v>0</v>
      </c>
      <c r="AG99" s="52">
        <v>0</v>
      </c>
      <c r="AH99" s="52">
        <v>0</v>
      </c>
      <c r="AI99" s="52">
        <v>0</v>
      </c>
      <c r="AJ99" s="52">
        <f>IF('1'!G97=2021,E99,0)</f>
        <v>0</v>
      </c>
      <c r="AK99" s="52">
        <v>0</v>
      </c>
      <c r="AL99" s="52">
        <v>0</v>
      </c>
      <c r="AM99" s="52">
        <v>0</v>
      </c>
      <c r="AN99" s="52">
        <v>0</v>
      </c>
      <c r="AO99" s="52">
        <v>0</v>
      </c>
      <c r="AP99" s="52">
        <f t="shared" si="91"/>
        <v>0</v>
      </c>
      <c r="AQ99" s="52">
        <v>0</v>
      </c>
      <c r="AR99" s="52">
        <v>0</v>
      </c>
      <c r="AS99" s="52">
        <v>0</v>
      </c>
      <c r="AT99" s="52">
        <v>0</v>
      </c>
      <c r="AU99" s="52">
        <v>0</v>
      </c>
      <c r="AV99" s="52">
        <v>0</v>
      </c>
      <c r="AW99" s="52">
        <v>0</v>
      </c>
      <c r="AX99" s="52">
        <v>0</v>
      </c>
      <c r="AY99" s="52">
        <v>0</v>
      </c>
      <c r="AZ99" s="52">
        <v>0</v>
      </c>
      <c r="BA99" s="52">
        <f>IF('1'!G97=2022,E99,0)</f>
        <v>0</v>
      </c>
      <c r="BB99" s="63">
        <v>0</v>
      </c>
      <c r="BC99" s="63">
        <v>0</v>
      </c>
      <c r="BD99" s="63">
        <v>0</v>
      </c>
      <c r="BE99" s="63">
        <v>0</v>
      </c>
      <c r="BF99" s="63">
        <v>0</v>
      </c>
      <c r="BG99" s="52">
        <v>0</v>
      </c>
      <c r="BH99" s="52">
        <v>0</v>
      </c>
      <c r="BI99" s="52">
        <v>0</v>
      </c>
      <c r="BJ99" s="52">
        <v>0</v>
      </c>
      <c r="BK99" s="52">
        <v>0</v>
      </c>
      <c r="BL99" s="52">
        <v>0</v>
      </c>
      <c r="BM99" s="52">
        <v>0</v>
      </c>
      <c r="BN99" s="52">
        <v>0</v>
      </c>
      <c r="BO99" s="52">
        <v>0</v>
      </c>
      <c r="BP99" s="52">
        <v>0</v>
      </c>
      <c r="BQ99" s="52">
        <f t="shared" si="92"/>
        <v>0</v>
      </c>
      <c r="BR99" s="52">
        <f t="shared" si="93"/>
        <v>0</v>
      </c>
      <c r="BS99" s="52">
        <f t="shared" si="94"/>
        <v>0</v>
      </c>
      <c r="BT99" s="52">
        <f t="shared" si="95"/>
        <v>0</v>
      </c>
      <c r="BU99" s="52">
        <f t="shared" si="96"/>
        <v>0</v>
      </c>
      <c r="BV99" s="52">
        <f t="shared" si="97"/>
        <v>0</v>
      </c>
      <c r="BW99" s="52">
        <f t="shared" si="98"/>
        <v>0</v>
      </c>
      <c r="BX99" s="52">
        <f t="shared" si="99"/>
        <v>0</v>
      </c>
      <c r="BY99" s="52">
        <f t="shared" si="100"/>
        <v>0</v>
      </c>
      <c r="BZ99" s="52">
        <f t="shared" si="101"/>
        <v>0</v>
      </c>
      <c r="CA99" s="52">
        <f t="shared" si="102"/>
        <v>0</v>
      </c>
      <c r="CB99" s="52">
        <f t="shared" si="103"/>
        <v>0</v>
      </c>
      <c r="CC99" s="52">
        <f t="shared" si="104"/>
        <v>0</v>
      </c>
      <c r="CD99" s="52">
        <f t="shared" si="105"/>
        <v>0</v>
      </c>
      <c r="CE99" s="52">
        <f t="shared" si="106"/>
        <v>0</v>
      </c>
      <c r="CF99" s="52">
        <f t="shared" si="107"/>
        <v>0</v>
      </c>
      <c r="CG99" s="52">
        <f t="shared" si="108"/>
        <v>0</v>
      </c>
      <c r="CH99" s="52">
        <f t="shared" si="109"/>
        <v>0</v>
      </c>
      <c r="CI99" s="35"/>
      <c r="CN99" s="134">
        <v>2024</v>
      </c>
    </row>
    <row r="100" spans="1:92" ht="281.25">
      <c r="A100" s="25" t="s">
        <v>179</v>
      </c>
      <c r="B100" s="50" t="s">
        <v>291</v>
      </c>
      <c r="C100" s="51" t="s">
        <v>319</v>
      </c>
      <c r="D100" s="46" t="s">
        <v>320</v>
      </c>
      <c r="E100" s="52">
        <f>IF('1'!U98="НД","НД",'1'!U98/1.2)</f>
        <v>353.54238333333336</v>
      </c>
      <c r="F100" s="52">
        <f>IF('1'!V98="НД","НД",'1'!V98/1.2)</f>
        <v>0</v>
      </c>
      <c r="G100" s="52">
        <v>0</v>
      </c>
      <c r="H100" s="52">
        <v>0</v>
      </c>
      <c r="I100" s="52">
        <v>0</v>
      </c>
      <c r="J100" s="52">
        <v>0</v>
      </c>
      <c r="K100" s="52">
        <v>0</v>
      </c>
      <c r="L100" s="52">
        <v>0</v>
      </c>
      <c r="M100" s="52">
        <v>0</v>
      </c>
      <c r="N100" s="52">
        <v>0</v>
      </c>
      <c r="O100" s="52">
        <v>0</v>
      </c>
      <c r="P100" s="52">
        <v>0</v>
      </c>
      <c r="Q100" s="52">
        <v>0</v>
      </c>
      <c r="R100" s="52">
        <v>0</v>
      </c>
      <c r="S100" s="52">
        <v>0</v>
      </c>
      <c r="T100" s="52">
        <v>0</v>
      </c>
      <c r="U100" s="52">
        <v>0</v>
      </c>
      <c r="V100" s="52">
        <v>0</v>
      </c>
      <c r="W100" s="52">
        <v>0</v>
      </c>
      <c r="X100" s="52">
        <v>0</v>
      </c>
      <c r="Y100" s="52">
        <v>0</v>
      </c>
      <c r="Z100" s="52">
        <v>0</v>
      </c>
      <c r="AA100" s="52">
        <v>0</v>
      </c>
      <c r="AB100" s="52">
        <v>0</v>
      </c>
      <c r="AC100" s="52">
        <v>0</v>
      </c>
      <c r="AD100" s="52">
        <v>0</v>
      </c>
      <c r="AE100" s="52">
        <v>0</v>
      </c>
      <c r="AF100" s="52">
        <v>0</v>
      </c>
      <c r="AG100" s="52">
        <v>0</v>
      </c>
      <c r="AH100" s="52">
        <v>0</v>
      </c>
      <c r="AI100" s="52">
        <v>0</v>
      </c>
      <c r="AJ100" s="52">
        <f>IF('1'!G98=2021,E100,0)</f>
        <v>0</v>
      </c>
      <c r="AK100" s="52">
        <v>0</v>
      </c>
      <c r="AL100" s="52">
        <v>0</v>
      </c>
      <c r="AM100" s="52">
        <v>0</v>
      </c>
      <c r="AN100" s="52">
        <v>0</v>
      </c>
      <c r="AO100" s="52">
        <v>0</v>
      </c>
      <c r="AP100" s="52">
        <f t="shared" si="91"/>
        <v>0</v>
      </c>
      <c r="AQ100" s="52">
        <v>0</v>
      </c>
      <c r="AR100" s="52">
        <v>0</v>
      </c>
      <c r="AS100" s="52">
        <v>0</v>
      </c>
      <c r="AT100" s="52">
        <v>0</v>
      </c>
      <c r="AU100" s="52">
        <v>0</v>
      </c>
      <c r="AV100" s="52">
        <v>0</v>
      </c>
      <c r="AW100" s="52">
        <v>0</v>
      </c>
      <c r="AX100" s="52">
        <v>0</v>
      </c>
      <c r="AY100" s="52">
        <v>0</v>
      </c>
      <c r="AZ100" s="52">
        <v>0</v>
      </c>
      <c r="BA100" s="52">
        <f>IF('1'!G98=2022,E100,0)</f>
        <v>0</v>
      </c>
      <c r="BB100" s="63">
        <v>0</v>
      </c>
      <c r="BC100" s="63">
        <v>0</v>
      </c>
      <c r="BD100" s="63">
        <v>0</v>
      </c>
      <c r="BE100" s="63">
        <v>0</v>
      </c>
      <c r="BF100" s="63">
        <v>0</v>
      </c>
      <c r="BG100" s="52">
        <v>0</v>
      </c>
      <c r="BH100" s="52">
        <v>0</v>
      </c>
      <c r="BI100" s="52">
        <v>0</v>
      </c>
      <c r="BJ100" s="52">
        <v>0</v>
      </c>
      <c r="BK100" s="52">
        <v>0</v>
      </c>
      <c r="BL100" s="52">
        <v>0</v>
      </c>
      <c r="BM100" s="52">
        <v>0</v>
      </c>
      <c r="BN100" s="52">
        <v>0</v>
      </c>
      <c r="BO100" s="52">
        <v>0</v>
      </c>
      <c r="BP100" s="52">
        <v>0</v>
      </c>
      <c r="BQ100" s="52">
        <f t="shared" si="92"/>
        <v>0</v>
      </c>
      <c r="BR100" s="52">
        <f t="shared" si="93"/>
        <v>0</v>
      </c>
      <c r="BS100" s="52">
        <f t="shared" si="94"/>
        <v>0</v>
      </c>
      <c r="BT100" s="52">
        <f t="shared" si="95"/>
        <v>0</v>
      </c>
      <c r="BU100" s="52">
        <f t="shared" si="96"/>
        <v>0</v>
      </c>
      <c r="BV100" s="52">
        <f t="shared" si="97"/>
        <v>0</v>
      </c>
      <c r="BW100" s="52">
        <f t="shared" si="98"/>
        <v>0</v>
      </c>
      <c r="BX100" s="52">
        <f t="shared" si="99"/>
        <v>0</v>
      </c>
      <c r="BY100" s="52">
        <f t="shared" si="100"/>
        <v>0</v>
      </c>
      <c r="BZ100" s="52">
        <f t="shared" si="101"/>
        <v>0</v>
      </c>
      <c r="CA100" s="52">
        <f t="shared" si="102"/>
        <v>0</v>
      </c>
      <c r="CB100" s="52">
        <f t="shared" si="103"/>
        <v>0</v>
      </c>
      <c r="CC100" s="52">
        <f t="shared" si="104"/>
        <v>0</v>
      </c>
      <c r="CD100" s="52">
        <f t="shared" si="105"/>
        <v>0</v>
      </c>
      <c r="CE100" s="52">
        <f t="shared" si="106"/>
        <v>0</v>
      </c>
      <c r="CF100" s="52">
        <f t="shared" si="107"/>
        <v>0</v>
      </c>
      <c r="CG100" s="52">
        <f t="shared" si="108"/>
        <v>0</v>
      </c>
      <c r="CH100" s="52">
        <f t="shared" si="109"/>
        <v>0</v>
      </c>
      <c r="CI100" s="35"/>
      <c r="CN100" s="134">
        <v>2024</v>
      </c>
    </row>
    <row r="101" spans="1:92" ht="131.25">
      <c r="A101" s="25" t="s">
        <v>179</v>
      </c>
      <c r="B101" s="50" t="s">
        <v>291</v>
      </c>
      <c r="C101" s="51" t="s">
        <v>321</v>
      </c>
      <c r="D101" s="46" t="s">
        <v>322</v>
      </c>
      <c r="E101" s="52">
        <f>IF('1'!U99="НД","НД",'1'!U99/1.2)</f>
        <v>591.45718333333332</v>
      </c>
      <c r="F101" s="52">
        <f>IF('1'!V99="НД","НД",'1'!V99/1.2)</f>
        <v>0</v>
      </c>
      <c r="G101" s="52">
        <v>0</v>
      </c>
      <c r="H101" s="52">
        <v>0</v>
      </c>
      <c r="I101" s="52">
        <v>0</v>
      </c>
      <c r="J101" s="52">
        <v>0</v>
      </c>
      <c r="K101" s="52">
        <v>0</v>
      </c>
      <c r="L101" s="52">
        <v>0</v>
      </c>
      <c r="M101" s="52">
        <v>0</v>
      </c>
      <c r="N101" s="52">
        <v>0</v>
      </c>
      <c r="O101" s="52">
        <v>0</v>
      </c>
      <c r="P101" s="52">
        <v>0</v>
      </c>
      <c r="Q101" s="52">
        <v>0</v>
      </c>
      <c r="R101" s="52">
        <v>0</v>
      </c>
      <c r="S101" s="52">
        <v>0</v>
      </c>
      <c r="T101" s="52">
        <v>0</v>
      </c>
      <c r="U101" s="52">
        <v>0</v>
      </c>
      <c r="V101" s="52">
        <v>0</v>
      </c>
      <c r="W101" s="52">
        <v>0</v>
      </c>
      <c r="X101" s="52">
        <v>0</v>
      </c>
      <c r="Y101" s="52">
        <v>0</v>
      </c>
      <c r="Z101" s="52">
        <v>0</v>
      </c>
      <c r="AA101" s="52">
        <v>0</v>
      </c>
      <c r="AB101" s="52">
        <v>0</v>
      </c>
      <c r="AC101" s="52">
        <v>0</v>
      </c>
      <c r="AD101" s="52">
        <v>0</v>
      </c>
      <c r="AE101" s="52">
        <v>0</v>
      </c>
      <c r="AF101" s="52">
        <v>0</v>
      </c>
      <c r="AG101" s="52">
        <v>0</v>
      </c>
      <c r="AH101" s="52">
        <v>0</v>
      </c>
      <c r="AI101" s="52">
        <v>0</v>
      </c>
      <c r="AJ101" s="52">
        <f>IF('1'!G99=2021,E101,0)</f>
        <v>0</v>
      </c>
      <c r="AK101" s="52">
        <v>0</v>
      </c>
      <c r="AL101" s="52">
        <v>0</v>
      </c>
      <c r="AM101" s="52">
        <v>0</v>
      </c>
      <c r="AN101" s="52">
        <v>0</v>
      </c>
      <c r="AO101" s="52">
        <v>0</v>
      </c>
      <c r="AP101" s="52">
        <f t="shared" si="91"/>
        <v>0</v>
      </c>
      <c r="AQ101" s="52">
        <v>0</v>
      </c>
      <c r="AR101" s="52">
        <v>0</v>
      </c>
      <c r="AS101" s="52">
        <v>0</v>
      </c>
      <c r="AT101" s="52">
        <v>0</v>
      </c>
      <c r="AU101" s="52">
        <v>0</v>
      </c>
      <c r="AV101" s="52">
        <v>0</v>
      </c>
      <c r="AW101" s="52">
        <v>0</v>
      </c>
      <c r="AX101" s="52">
        <v>0</v>
      </c>
      <c r="AY101" s="52">
        <v>0</v>
      </c>
      <c r="AZ101" s="52">
        <v>0</v>
      </c>
      <c r="BA101" s="52">
        <f>IF('1'!G99=2022,E101,0)</f>
        <v>0</v>
      </c>
      <c r="BB101" s="63">
        <v>0</v>
      </c>
      <c r="BC101" s="63">
        <v>0</v>
      </c>
      <c r="BD101" s="63">
        <v>0</v>
      </c>
      <c r="BE101" s="63">
        <v>0</v>
      </c>
      <c r="BF101" s="63">
        <v>0</v>
      </c>
      <c r="BG101" s="52">
        <v>0</v>
      </c>
      <c r="BH101" s="52">
        <v>0</v>
      </c>
      <c r="BI101" s="52">
        <v>0</v>
      </c>
      <c r="BJ101" s="52">
        <v>0</v>
      </c>
      <c r="BK101" s="52">
        <v>0</v>
      </c>
      <c r="BL101" s="52">
        <v>0</v>
      </c>
      <c r="BM101" s="52">
        <v>0</v>
      </c>
      <c r="BN101" s="52">
        <v>0</v>
      </c>
      <c r="BO101" s="52">
        <v>0</v>
      </c>
      <c r="BP101" s="52">
        <v>0</v>
      </c>
      <c r="BQ101" s="52">
        <f t="shared" si="92"/>
        <v>0</v>
      </c>
      <c r="BR101" s="52">
        <f t="shared" si="93"/>
        <v>0</v>
      </c>
      <c r="BS101" s="52">
        <f t="shared" si="94"/>
        <v>0</v>
      </c>
      <c r="BT101" s="52">
        <f t="shared" si="95"/>
        <v>0</v>
      </c>
      <c r="BU101" s="52">
        <f t="shared" si="96"/>
        <v>0</v>
      </c>
      <c r="BV101" s="52">
        <f t="shared" si="97"/>
        <v>0</v>
      </c>
      <c r="BW101" s="52">
        <f t="shared" si="98"/>
        <v>0</v>
      </c>
      <c r="BX101" s="52">
        <f t="shared" si="99"/>
        <v>0</v>
      </c>
      <c r="BY101" s="52">
        <f t="shared" si="100"/>
        <v>0</v>
      </c>
      <c r="BZ101" s="52">
        <f t="shared" si="101"/>
        <v>0</v>
      </c>
      <c r="CA101" s="52">
        <f t="shared" si="102"/>
        <v>0</v>
      </c>
      <c r="CB101" s="52">
        <f t="shared" si="103"/>
        <v>0</v>
      </c>
      <c r="CC101" s="52">
        <f t="shared" si="104"/>
        <v>0</v>
      </c>
      <c r="CD101" s="52">
        <f t="shared" si="105"/>
        <v>0</v>
      </c>
      <c r="CE101" s="52">
        <f t="shared" si="106"/>
        <v>0</v>
      </c>
      <c r="CF101" s="52">
        <f t="shared" si="107"/>
        <v>0</v>
      </c>
      <c r="CG101" s="52">
        <f t="shared" si="108"/>
        <v>0</v>
      </c>
      <c r="CH101" s="52">
        <f t="shared" si="109"/>
        <v>0</v>
      </c>
      <c r="CI101" s="35"/>
      <c r="CN101" s="134">
        <v>2024</v>
      </c>
    </row>
    <row r="102" spans="1:92" ht="262.5">
      <c r="A102" s="25" t="s">
        <v>179</v>
      </c>
      <c r="B102" s="50" t="s">
        <v>291</v>
      </c>
      <c r="C102" s="51" t="s">
        <v>323</v>
      </c>
      <c r="D102" s="46" t="s">
        <v>324</v>
      </c>
      <c r="E102" s="52">
        <f>IF('1'!U100="НД","НД",'1'!U100/1.2)</f>
        <v>494.20515000000006</v>
      </c>
      <c r="F102" s="52">
        <f>IF('1'!V100="НД","НД",'1'!V100/1.2)</f>
        <v>0</v>
      </c>
      <c r="G102" s="52">
        <v>0</v>
      </c>
      <c r="H102" s="52">
        <v>0</v>
      </c>
      <c r="I102" s="52">
        <v>0</v>
      </c>
      <c r="J102" s="52">
        <v>0</v>
      </c>
      <c r="K102" s="52">
        <v>0</v>
      </c>
      <c r="L102" s="52">
        <v>0</v>
      </c>
      <c r="M102" s="52">
        <v>0</v>
      </c>
      <c r="N102" s="52">
        <v>0</v>
      </c>
      <c r="O102" s="52">
        <v>0</v>
      </c>
      <c r="P102" s="52">
        <v>0</v>
      </c>
      <c r="Q102" s="52">
        <v>0</v>
      </c>
      <c r="R102" s="52">
        <v>0</v>
      </c>
      <c r="S102" s="52">
        <v>0</v>
      </c>
      <c r="T102" s="52">
        <v>0</v>
      </c>
      <c r="U102" s="52">
        <v>0</v>
      </c>
      <c r="V102" s="52">
        <v>0</v>
      </c>
      <c r="W102" s="52">
        <v>0</v>
      </c>
      <c r="X102" s="52">
        <v>0</v>
      </c>
      <c r="Y102" s="52">
        <v>0</v>
      </c>
      <c r="Z102" s="52">
        <v>0</v>
      </c>
      <c r="AA102" s="52">
        <v>0</v>
      </c>
      <c r="AB102" s="52">
        <v>0</v>
      </c>
      <c r="AC102" s="52">
        <v>0</v>
      </c>
      <c r="AD102" s="52">
        <v>0</v>
      </c>
      <c r="AE102" s="52">
        <v>0</v>
      </c>
      <c r="AF102" s="52">
        <v>0</v>
      </c>
      <c r="AG102" s="52">
        <v>0</v>
      </c>
      <c r="AH102" s="52">
        <v>0</v>
      </c>
      <c r="AI102" s="52">
        <v>0</v>
      </c>
      <c r="AJ102" s="52">
        <f>IF('1'!G100=2021,E102,0)</f>
        <v>0</v>
      </c>
      <c r="AK102" s="52">
        <v>0</v>
      </c>
      <c r="AL102" s="52">
        <v>0</v>
      </c>
      <c r="AM102" s="52">
        <v>0</v>
      </c>
      <c r="AN102" s="52">
        <v>0</v>
      </c>
      <c r="AO102" s="52">
        <v>0</v>
      </c>
      <c r="AP102" s="52">
        <f t="shared" si="91"/>
        <v>0</v>
      </c>
      <c r="AQ102" s="52">
        <v>0</v>
      </c>
      <c r="AR102" s="52">
        <v>0</v>
      </c>
      <c r="AS102" s="52">
        <v>0</v>
      </c>
      <c r="AT102" s="52">
        <v>0</v>
      </c>
      <c r="AU102" s="52">
        <v>0</v>
      </c>
      <c r="AV102" s="52">
        <v>0</v>
      </c>
      <c r="AW102" s="52">
        <v>0</v>
      </c>
      <c r="AX102" s="52">
        <v>0</v>
      </c>
      <c r="AY102" s="52">
        <v>0</v>
      </c>
      <c r="AZ102" s="52">
        <v>0</v>
      </c>
      <c r="BA102" s="52">
        <f>IF('1'!G100=2022,E102,0)</f>
        <v>0</v>
      </c>
      <c r="BB102" s="63">
        <v>0</v>
      </c>
      <c r="BC102" s="63">
        <v>0</v>
      </c>
      <c r="BD102" s="63">
        <v>0</v>
      </c>
      <c r="BE102" s="63">
        <v>0</v>
      </c>
      <c r="BF102" s="63">
        <v>0</v>
      </c>
      <c r="BG102" s="52">
        <v>0</v>
      </c>
      <c r="BH102" s="52">
        <v>0</v>
      </c>
      <c r="BI102" s="52">
        <v>0</v>
      </c>
      <c r="BJ102" s="52">
        <v>0</v>
      </c>
      <c r="BK102" s="52">
        <v>0</v>
      </c>
      <c r="BL102" s="52">
        <v>0</v>
      </c>
      <c r="BM102" s="52">
        <v>0</v>
      </c>
      <c r="BN102" s="52">
        <v>0</v>
      </c>
      <c r="BO102" s="52">
        <v>0</v>
      </c>
      <c r="BP102" s="52">
        <v>0</v>
      </c>
      <c r="BQ102" s="52">
        <f t="shared" si="92"/>
        <v>0</v>
      </c>
      <c r="BR102" s="52">
        <f t="shared" si="93"/>
        <v>0</v>
      </c>
      <c r="BS102" s="52">
        <f t="shared" si="94"/>
        <v>0</v>
      </c>
      <c r="BT102" s="52">
        <f t="shared" si="95"/>
        <v>0</v>
      </c>
      <c r="BU102" s="52">
        <f t="shared" si="96"/>
        <v>0</v>
      </c>
      <c r="BV102" s="52">
        <f t="shared" si="97"/>
        <v>0</v>
      </c>
      <c r="BW102" s="52">
        <f t="shared" si="98"/>
        <v>0</v>
      </c>
      <c r="BX102" s="52">
        <f t="shared" si="99"/>
        <v>0</v>
      </c>
      <c r="BY102" s="52">
        <f t="shared" si="100"/>
        <v>0</v>
      </c>
      <c r="BZ102" s="52">
        <f t="shared" si="101"/>
        <v>0</v>
      </c>
      <c r="CA102" s="52">
        <f t="shared" si="102"/>
        <v>0</v>
      </c>
      <c r="CB102" s="52">
        <f t="shared" si="103"/>
        <v>0</v>
      </c>
      <c r="CC102" s="52">
        <f t="shared" si="104"/>
        <v>0</v>
      </c>
      <c r="CD102" s="52">
        <f t="shared" si="105"/>
        <v>0</v>
      </c>
      <c r="CE102" s="52">
        <f t="shared" si="106"/>
        <v>0</v>
      </c>
      <c r="CF102" s="52">
        <f t="shared" si="107"/>
        <v>0</v>
      </c>
      <c r="CG102" s="52">
        <f t="shared" si="108"/>
        <v>0</v>
      </c>
      <c r="CH102" s="52">
        <f t="shared" si="109"/>
        <v>0</v>
      </c>
      <c r="CI102" s="35"/>
      <c r="CN102" s="134">
        <v>2024</v>
      </c>
    </row>
    <row r="103" spans="1:92" ht="131.25">
      <c r="A103" s="25" t="s">
        <v>179</v>
      </c>
      <c r="B103" s="50" t="s">
        <v>291</v>
      </c>
      <c r="C103" s="51" t="s">
        <v>325</v>
      </c>
      <c r="D103" s="46" t="s">
        <v>326</v>
      </c>
      <c r="E103" s="52">
        <f>IF('1'!U101="НД","НД",'1'!U101/1.2)</f>
        <v>634.57004166666673</v>
      </c>
      <c r="F103" s="52">
        <f>IF('1'!V101="НД","НД",'1'!V101/1.2)</f>
        <v>0</v>
      </c>
      <c r="G103" s="52">
        <v>0</v>
      </c>
      <c r="H103" s="52">
        <v>0</v>
      </c>
      <c r="I103" s="52">
        <v>0</v>
      </c>
      <c r="J103" s="52">
        <v>0</v>
      </c>
      <c r="K103" s="52">
        <v>0</v>
      </c>
      <c r="L103" s="52">
        <v>0</v>
      </c>
      <c r="M103" s="52">
        <v>0</v>
      </c>
      <c r="N103" s="52">
        <v>0</v>
      </c>
      <c r="O103" s="52">
        <v>0</v>
      </c>
      <c r="P103" s="52">
        <v>0</v>
      </c>
      <c r="Q103" s="52">
        <v>0</v>
      </c>
      <c r="R103" s="52">
        <v>0</v>
      </c>
      <c r="S103" s="52">
        <v>0</v>
      </c>
      <c r="T103" s="52">
        <v>0</v>
      </c>
      <c r="U103" s="52">
        <v>0</v>
      </c>
      <c r="V103" s="52">
        <v>0</v>
      </c>
      <c r="W103" s="52">
        <v>0</v>
      </c>
      <c r="X103" s="52">
        <v>0</v>
      </c>
      <c r="Y103" s="52">
        <v>0</v>
      </c>
      <c r="Z103" s="52">
        <v>0</v>
      </c>
      <c r="AA103" s="52">
        <v>0</v>
      </c>
      <c r="AB103" s="52">
        <v>0</v>
      </c>
      <c r="AC103" s="52">
        <v>0</v>
      </c>
      <c r="AD103" s="52">
        <v>0</v>
      </c>
      <c r="AE103" s="52">
        <v>0</v>
      </c>
      <c r="AF103" s="52">
        <v>0</v>
      </c>
      <c r="AG103" s="52">
        <v>0</v>
      </c>
      <c r="AH103" s="52">
        <v>0</v>
      </c>
      <c r="AI103" s="52">
        <v>0</v>
      </c>
      <c r="AJ103" s="52">
        <f>IF('1'!G101=2021,E103,0)</f>
        <v>0</v>
      </c>
      <c r="AK103" s="52">
        <v>0</v>
      </c>
      <c r="AL103" s="52">
        <v>0</v>
      </c>
      <c r="AM103" s="52">
        <v>0</v>
      </c>
      <c r="AN103" s="52">
        <v>0</v>
      </c>
      <c r="AO103" s="52">
        <v>0</v>
      </c>
      <c r="AP103" s="52">
        <f t="shared" si="91"/>
        <v>0</v>
      </c>
      <c r="AQ103" s="52">
        <v>0</v>
      </c>
      <c r="AR103" s="52">
        <v>0</v>
      </c>
      <c r="AS103" s="52">
        <v>0</v>
      </c>
      <c r="AT103" s="52">
        <v>0</v>
      </c>
      <c r="AU103" s="52">
        <v>0</v>
      </c>
      <c r="AV103" s="52">
        <v>0</v>
      </c>
      <c r="AW103" s="52">
        <v>0</v>
      </c>
      <c r="AX103" s="52">
        <v>0</v>
      </c>
      <c r="AY103" s="52">
        <v>0</v>
      </c>
      <c r="AZ103" s="52">
        <v>0</v>
      </c>
      <c r="BA103" s="52">
        <f>IF('1'!G101=2022,E103,0)</f>
        <v>0</v>
      </c>
      <c r="BB103" s="63">
        <v>0</v>
      </c>
      <c r="BC103" s="63">
        <v>0</v>
      </c>
      <c r="BD103" s="63">
        <v>0</v>
      </c>
      <c r="BE103" s="63">
        <v>0</v>
      </c>
      <c r="BF103" s="63">
        <v>0</v>
      </c>
      <c r="BG103" s="52">
        <v>0</v>
      </c>
      <c r="BH103" s="52">
        <v>0</v>
      </c>
      <c r="BI103" s="52">
        <v>0</v>
      </c>
      <c r="BJ103" s="52">
        <v>0</v>
      </c>
      <c r="BK103" s="52">
        <v>0</v>
      </c>
      <c r="BL103" s="52">
        <v>0</v>
      </c>
      <c r="BM103" s="52">
        <v>0</v>
      </c>
      <c r="BN103" s="52">
        <v>0</v>
      </c>
      <c r="BO103" s="52">
        <v>0</v>
      </c>
      <c r="BP103" s="52">
        <v>0</v>
      </c>
      <c r="BQ103" s="52">
        <f t="shared" si="92"/>
        <v>0</v>
      </c>
      <c r="BR103" s="52">
        <f t="shared" si="93"/>
        <v>0</v>
      </c>
      <c r="BS103" s="52">
        <f t="shared" si="94"/>
        <v>0</v>
      </c>
      <c r="BT103" s="52">
        <f t="shared" si="95"/>
        <v>0</v>
      </c>
      <c r="BU103" s="52">
        <f t="shared" si="96"/>
        <v>0</v>
      </c>
      <c r="BV103" s="52">
        <f t="shared" si="97"/>
        <v>0</v>
      </c>
      <c r="BW103" s="52">
        <f t="shared" si="98"/>
        <v>0</v>
      </c>
      <c r="BX103" s="52">
        <f t="shared" si="99"/>
        <v>0</v>
      </c>
      <c r="BY103" s="52">
        <f t="shared" si="100"/>
        <v>0</v>
      </c>
      <c r="BZ103" s="52">
        <f t="shared" si="101"/>
        <v>0</v>
      </c>
      <c r="CA103" s="52">
        <f t="shared" si="102"/>
        <v>0</v>
      </c>
      <c r="CB103" s="52">
        <f t="shared" si="103"/>
        <v>0</v>
      </c>
      <c r="CC103" s="52">
        <f t="shared" si="104"/>
        <v>0</v>
      </c>
      <c r="CD103" s="52">
        <f t="shared" si="105"/>
        <v>0</v>
      </c>
      <c r="CE103" s="52">
        <f t="shared" si="106"/>
        <v>0</v>
      </c>
      <c r="CF103" s="52">
        <f t="shared" si="107"/>
        <v>0</v>
      </c>
      <c r="CG103" s="52">
        <f t="shared" si="108"/>
        <v>0</v>
      </c>
      <c r="CH103" s="52">
        <f t="shared" si="109"/>
        <v>0</v>
      </c>
      <c r="CI103" s="35"/>
      <c r="CN103" s="134">
        <v>2024</v>
      </c>
    </row>
    <row r="104" spans="1:92" ht="262.5">
      <c r="A104" s="25" t="s">
        <v>179</v>
      </c>
      <c r="B104" s="50" t="s">
        <v>291</v>
      </c>
      <c r="C104" s="51" t="s">
        <v>327</v>
      </c>
      <c r="D104" s="46" t="s">
        <v>328</v>
      </c>
      <c r="E104" s="52">
        <f>IF('1'!U102="НД","НД",'1'!U102/1.2)</f>
        <v>192.76545000000002</v>
      </c>
      <c r="F104" s="52">
        <f>IF('1'!V102="НД","НД",'1'!V102/1.2)</f>
        <v>0</v>
      </c>
      <c r="G104" s="52">
        <v>0</v>
      </c>
      <c r="H104" s="52">
        <v>0</v>
      </c>
      <c r="I104" s="52">
        <v>0</v>
      </c>
      <c r="J104" s="52">
        <v>0</v>
      </c>
      <c r="K104" s="52">
        <v>0</v>
      </c>
      <c r="L104" s="52">
        <v>0</v>
      </c>
      <c r="M104" s="52">
        <v>0</v>
      </c>
      <c r="N104" s="52">
        <v>0</v>
      </c>
      <c r="O104" s="52">
        <v>0</v>
      </c>
      <c r="P104" s="52">
        <v>0</v>
      </c>
      <c r="Q104" s="52">
        <v>0</v>
      </c>
      <c r="R104" s="52">
        <v>0</v>
      </c>
      <c r="S104" s="52">
        <v>0</v>
      </c>
      <c r="T104" s="52">
        <v>0</v>
      </c>
      <c r="U104" s="52">
        <v>0</v>
      </c>
      <c r="V104" s="52">
        <v>0</v>
      </c>
      <c r="W104" s="52">
        <v>0</v>
      </c>
      <c r="X104" s="52">
        <v>0</v>
      </c>
      <c r="Y104" s="52">
        <v>0</v>
      </c>
      <c r="Z104" s="52">
        <v>0</v>
      </c>
      <c r="AA104" s="52">
        <v>0</v>
      </c>
      <c r="AB104" s="52">
        <v>0</v>
      </c>
      <c r="AC104" s="52">
        <v>0</v>
      </c>
      <c r="AD104" s="52">
        <v>0</v>
      </c>
      <c r="AE104" s="52">
        <v>0</v>
      </c>
      <c r="AF104" s="52">
        <v>0</v>
      </c>
      <c r="AG104" s="52">
        <v>0</v>
      </c>
      <c r="AH104" s="52">
        <v>0</v>
      </c>
      <c r="AI104" s="52">
        <v>0</v>
      </c>
      <c r="AJ104" s="52">
        <f>IF('1'!G102=2021,E104,0)</f>
        <v>0</v>
      </c>
      <c r="AK104" s="52">
        <v>0</v>
      </c>
      <c r="AL104" s="52">
        <v>0</v>
      </c>
      <c r="AM104" s="52">
        <v>0</v>
      </c>
      <c r="AN104" s="52">
        <v>0</v>
      </c>
      <c r="AO104" s="52">
        <v>0</v>
      </c>
      <c r="AP104" s="52">
        <f t="shared" si="91"/>
        <v>0</v>
      </c>
      <c r="AQ104" s="52">
        <v>0</v>
      </c>
      <c r="AR104" s="52">
        <v>0</v>
      </c>
      <c r="AS104" s="52">
        <v>0</v>
      </c>
      <c r="AT104" s="52">
        <v>0</v>
      </c>
      <c r="AU104" s="52">
        <v>0</v>
      </c>
      <c r="AV104" s="52">
        <v>0</v>
      </c>
      <c r="AW104" s="52">
        <v>0</v>
      </c>
      <c r="AX104" s="52">
        <v>0</v>
      </c>
      <c r="AY104" s="52">
        <v>0</v>
      </c>
      <c r="AZ104" s="52">
        <v>0</v>
      </c>
      <c r="BA104" s="52">
        <f>IF('1'!G102=2022,E104,0)</f>
        <v>0</v>
      </c>
      <c r="BB104" s="63">
        <v>0</v>
      </c>
      <c r="BC104" s="63">
        <v>0</v>
      </c>
      <c r="BD104" s="63">
        <v>0</v>
      </c>
      <c r="BE104" s="63">
        <v>0</v>
      </c>
      <c r="BF104" s="63">
        <v>0</v>
      </c>
      <c r="BG104" s="52">
        <v>0</v>
      </c>
      <c r="BH104" s="52">
        <v>0</v>
      </c>
      <c r="BI104" s="52">
        <v>0</v>
      </c>
      <c r="BJ104" s="52">
        <v>0</v>
      </c>
      <c r="BK104" s="52">
        <v>0</v>
      </c>
      <c r="BL104" s="52">
        <v>0</v>
      </c>
      <c r="BM104" s="52">
        <v>0</v>
      </c>
      <c r="BN104" s="52">
        <v>0</v>
      </c>
      <c r="BO104" s="52">
        <v>0</v>
      </c>
      <c r="BP104" s="52">
        <v>0</v>
      </c>
      <c r="BQ104" s="52">
        <f t="shared" si="92"/>
        <v>0</v>
      </c>
      <c r="BR104" s="52">
        <f t="shared" si="93"/>
        <v>0</v>
      </c>
      <c r="BS104" s="52">
        <f t="shared" si="94"/>
        <v>0</v>
      </c>
      <c r="BT104" s="52">
        <f t="shared" si="95"/>
        <v>0</v>
      </c>
      <c r="BU104" s="52">
        <f t="shared" si="96"/>
        <v>0</v>
      </c>
      <c r="BV104" s="52">
        <f t="shared" si="97"/>
        <v>0</v>
      </c>
      <c r="BW104" s="52">
        <f t="shared" si="98"/>
        <v>0</v>
      </c>
      <c r="BX104" s="52">
        <f t="shared" si="99"/>
        <v>0</v>
      </c>
      <c r="BY104" s="52">
        <f t="shared" si="100"/>
        <v>0</v>
      </c>
      <c r="BZ104" s="52">
        <f t="shared" si="101"/>
        <v>0</v>
      </c>
      <c r="CA104" s="52">
        <f t="shared" si="102"/>
        <v>0</v>
      </c>
      <c r="CB104" s="52">
        <f t="shared" si="103"/>
        <v>0</v>
      </c>
      <c r="CC104" s="52">
        <f t="shared" si="104"/>
        <v>0</v>
      </c>
      <c r="CD104" s="52">
        <f t="shared" si="105"/>
        <v>0</v>
      </c>
      <c r="CE104" s="52">
        <f t="shared" si="106"/>
        <v>0</v>
      </c>
      <c r="CF104" s="52">
        <f t="shared" si="107"/>
        <v>0</v>
      </c>
      <c r="CG104" s="52">
        <f t="shared" si="108"/>
        <v>0</v>
      </c>
      <c r="CH104" s="52">
        <f t="shared" si="109"/>
        <v>0</v>
      </c>
      <c r="CI104" s="35"/>
      <c r="CN104" s="134">
        <v>2024</v>
      </c>
    </row>
    <row r="105" spans="1:92" ht="131.25">
      <c r="A105" s="25" t="s">
        <v>179</v>
      </c>
      <c r="B105" s="50" t="s">
        <v>291</v>
      </c>
      <c r="C105" s="51" t="s">
        <v>329</v>
      </c>
      <c r="D105" s="46" t="s">
        <v>330</v>
      </c>
      <c r="E105" s="52">
        <f>IF('1'!U103="НД","НД",'1'!U103/1.2)</f>
        <v>658.8964666666667</v>
      </c>
      <c r="F105" s="52">
        <f>IF('1'!V103="НД","НД",'1'!V103/1.2)</f>
        <v>0</v>
      </c>
      <c r="G105" s="52">
        <v>0</v>
      </c>
      <c r="H105" s="52">
        <v>0</v>
      </c>
      <c r="I105" s="52">
        <v>0</v>
      </c>
      <c r="J105" s="52">
        <v>0</v>
      </c>
      <c r="K105" s="52">
        <v>0</v>
      </c>
      <c r="L105" s="52">
        <v>0</v>
      </c>
      <c r="M105" s="52">
        <v>0</v>
      </c>
      <c r="N105" s="52">
        <v>0</v>
      </c>
      <c r="O105" s="52">
        <v>0</v>
      </c>
      <c r="P105" s="52">
        <v>0</v>
      </c>
      <c r="Q105" s="52">
        <v>0</v>
      </c>
      <c r="R105" s="52">
        <v>0</v>
      </c>
      <c r="S105" s="52">
        <v>0</v>
      </c>
      <c r="T105" s="52">
        <v>0</v>
      </c>
      <c r="U105" s="52">
        <v>0</v>
      </c>
      <c r="V105" s="52">
        <v>0</v>
      </c>
      <c r="W105" s="52">
        <v>0</v>
      </c>
      <c r="X105" s="52">
        <v>0</v>
      </c>
      <c r="Y105" s="52">
        <v>0</v>
      </c>
      <c r="Z105" s="52">
        <v>0</v>
      </c>
      <c r="AA105" s="52">
        <v>0</v>
      </c>
      <c r="AB105" s="52">
        <v>0</v>
      </c>
      <c r="AC105" s="52">
        <v>0</v>
      </c>
      <c r="AD105" s="52">
        <v>0</v>
      </c>
      <c r="AE105" s="52">
        <v>0</v>
      </c>
      <c r="AF105" s="52">
        <v>0</v>
      </c>
      <c r="AG105" s="52">
        <v>0</v>
      </c>
      <c r="AH105" s="52">
        <v>0</v>
      </c>
      <c r="AI105" s="52">
        <v>0</v>
      </c>
      <c r="AJ105" s="52">
        <f>IF('1'!G103=2021,E105,0)</f>
        <v>0</v>
      </c>
      <c r="AK105" s="52">
        <v>0</v>
      </c>
      <c r="AL105" s="52">
        <v>0</v>
      </c>
      <c r="AM105" s="52">
        <v>0</v>
      </c>
      <c r="AN105" s="52">
        <v>0</v>
      </c>
      <c r="AO105" s="52">
        <v>0</v>
      </c>
      <c r="AP105" s="52">
        <f t="shared" si="91"/>
        <v>0</v>
      </c>
      <c r="AQ105" s="52">
        <v>0</v>
      </c>
      <c r="AR105" s="52">
        <v>0</v>
      </c>
      <c r="AS105" s="52">
        <v>0</v>
      </c>
      <c r="AT105" s="52">
        <v>0</v>
      </c>
      <c r="AU105" s="52">
        <v>0</v>
      </c>
      <c r="AV105" s="52">
        <v>0</v>
      </c>
      <c r="AW105" s="52">
        <v>0</v>
      </c>
      <c r="AX105" s="52">
        <v>0</v>
      </c>
      <c r="AY105" s="52">
        <v>0</v>
      </c>
      <c r="AZ105" s="52">
        <v>0</v>
      </c>
      <c r="BA105" s="52">
        <f>IF('1'!G103=2022,E105,0)</f>
        <v>0</v>
      </c>
      <c r="BB105" s="63">
        <v>0</v>
      </c>
      <c r="BC105" s="63">
        <v>0</v>
      </c>
      <c r="BD105" s="63">
        <v>0</v>
      </c>
      <c r="BE105" s="63">
        <v>0</v>
      </c>
      <c r="BF105" s="63">
        <v>0</v>
      </c>
      <c r="BG105" s="52">
        <v>0</v>
      </c>
      <c r="BH105" s="52">
        <v>0</v>
      </c>
      <c r="BI105" s="52">
        <v>0</v>
      </c>
      <c r="BJ105" s="52">
        <v>0</v>
      </c>
      <c r="BK105" s="52">
        <v>0</v>
      </c>
      <c r="BL105" s="52">
        <v>0</v>
      </c>
      <c r="BM105" s="52">
        <v>0</v>
      </c>
      <c r="BN105" s="52">
        <v>0</v>
      </c>
      <c r="BO105" s="52">
        <v>0</v>
      </c>
      <c r="BP105" s="52">
        <v>0</v>
      </c>
      <c r="BQ105" s="52">
        <f t="shared" si="92"/>
        <v>0</v>
      </c>
      <c r="BR105" s="52">
        <f t="shared" si="93"/>
        <v>0</v>
      </c>
      <c r="BS105" s="52">
        <f t="shared" si="94"/>
        <v>0</v>
      </c>
      <c r="BT105" s="52">
        <f t="shared" si="95"/>
        <v>0</v>
      </c>
      <c r="BU105" s="52">
        <f t="shared" si="96"/>
        <v>0</v>
      </c>
      <c r="BV105" s="52">
        <f t="shared" si="97"/>
        <v>0</v>
      </c>
      <c r="BW105" s="52">
        <f t="shared" si="98"/>
        <v>0</v>
      </c>
      <c r="BX105" s="52">
        <f t="shared" si="99"/>
        <v>0</v>
      </c>
      <c r="BY105" s="52">
        <f t="shared" si="100"/>
        <v>0</v>
      </c>
      <c r="BZ105" s="52">
        <f t="shared" si="101"/>
        <v>0</v>
      </c>
      <c r="CA105" s="52">
        <f t="shared" si="102"/>
        <v>0</v>
      </c>
      <c r="CB105" s="52">
        <f t="shared" si="103"/>
        <v>0</v>
      </c>
      <c r="CC105" s="52">
        <f t="shared" si="104"/>
        <v>0</v>
      </c>
      <c r="CD105" s="52">
        <f t="shared" si="105"/>
        <v>0</v>
      </c>
      <c r="CE105" s="52">
        <f t="shared" si="106"/>
        <v>0</v>
      </c>
      <c r="CF105" s="52">
        <f t="shared" si="107"/>
        <v>0</v>
      </c>
      <c r="CG105" s="52">
        <f t="shared" si="108"/>
        <v>0</v>
      </c>
      <c r="CH105" s="52">
        <f t="shared" si="109"/>
        <v>0</v>
      </c>
      <c r="CI105" s="35"/>
      <c r="CN105" s="134">
        <v>2024</v>
      </c>
    </row>
    <row r="106" spans="1:92" ht="243.75">
      <c r="A106" s="25" t="s">
        <v>179</v>
      </c>
      <c r="B106" s="50" t="s">
        <v>291</v>
      </c>
      <c r="C106" s="51" t="s">
        <v>331</v>
      </c>
      <c r="D106" s="46" t="s">
        <v>332</v>
      </c>
      <c r="E106" s="52">
        <f>IF('1'!U104="НД","НД",'1'!U104/1.2)</f>
        <v>420.51117499999998</v>
      </c>
      <c r="F106" s="52">
        <f>IF('1'!V104="НД","НД",'1'!V104/1.2)</f>
        <v>0</v>
      </c>
      <c r="G106" s="52">
        <v>0</v>
      </c>
      <c r="H106" s="52">
        <v>0</v>
      </c>
      <c r="I106" s="52">
        <v>0</v>
      </c>
      <c r="J106" s="52">
        <v>0</v>
      </c>
      <c r="K106" s="52">
        <v>0</v>
      </c>
      <c r="L106" s="52">
        <v>0</v>
      </c>
      <c r="M106" s="52">
        <v>0</v>
      </c>
      <c r="N106" s="52">
        <v>0</v>
      </c>
      <c r="O106" s="52">
        <v>0</v>
      </c>
      <c r="P106" s="52">
        <v>0</v>
      </c>
      <c r="Q106" s="52">
        <v>0</v>
      </c>
      <c r="R106" s="52">
        <v>0</v>
      </c>
      <c r="S106" s="52">
        <v>0</v>
      </c>
      <c r="T106" s="52">
        <v>0</v>
      </c>
      <c r="U106" s="52">
        <v>0</v>
      </c>
      <c r="V106" s="52">
        <v>0</v>
      </c>
      <c r="W106" s="52">
        <v>0</v>
      </c>
      <c r="X106" s="52">
        <v>0</v>
      </c>
      <c r="Y106" s="52">
        <v>0</v>
      </c>
      <c r="Z106" s="52">
        <v>0</v>
      </c>
      <c r="AA106" s="52">
        <v>0</v>
      </c>
      <c r="AB106" s="52">
        <v>0</v>
      </c>
      <c r="AC106" s="52">
        <v>0</v>
      </c>
      <c r="AD106" s="52">
        <v>0</v>
      </c>
      <c r="AE106" s="52">
        <v>0</v>
      </c>
      <c r="AF106" s="52">
        <v>0</v>
      </c>
      <c r="AG106" s="52">
        <v>0</v>
      </c>
      <c r="AH106" s="52">
        <v>0</v>
      </c>
      <c r="AI106" s="52">
        <v>0</v>
      </c>
      <c r="AJ106" s="52">
        <f>IF('1'!G104=2021,E106,0)</f>
        <v>0</v>
      </c>
      <c r="AK106" s="52">
        <v>0</v>
      </c>
      <c r="AL106" s="52">
        <v>0</v>
      </c>
      <c r="AM106" s="52">
        <v>0</v>
      </c>
      <c r="AN106" s="52">
        <v>0</v>
      </c>
      <c r="AO106" s="52">
        <v>0</v>
      </c>
      <c r="AP106" s="52">
        <f t="shared" si="91"/>
        <v>0</v>
      </c>
      <c r="AQ106" s="52">
        <v>0</v>
      </c>
      <c r="AR106" s="52">
        <v>0</v>
      </c>
      <c r="AS106" s="52">
        <v>0</v>
      </c>
      <c r="AT106" s="52">
        <v>0</v>
      </c>
      <c r="AU106" s="52">
        <v>0</v>
      </c>
      <c r="AV106" s="52">
        <v>0</v>
      </c>
      <c r="AW106" s="52">
        <v>0</v>
      </c>
      <c r="AX106" s="52">
        <v>0</v>
      </c>
      <c r="AY106" s="52">
        <v>0</v>
      </c>
      <c r="AZ106" s="52">
        <v>0</v>
      </c>
      <c r="BA106" s="52">
        <f>IF('1'!G104=2022,E106,0)</f>
        <v>0</v>
      </c>
      <c r="BB106" s="63">
        <v>0</v>
      </c>
      <c r="BC106" s="63">
        <v>0</v>
      </c>
      <c r="BD106" s="63">
        <v>0</v>
      </c>
      <c r="BE106" s="63">
        <v>0</v>
      </c>
      <c r="BF106" s="63">
        <v>0</v>
      </c>
      <c r="BG106" s="52">
        <v>0</v>
      </c>
      <c r="BH106" s="52">
        <v>0</v>
      </c>
      <c r="BI106" s="52">
        <v>0</v>
      </c>
      <c r="BJ106" s="52">
        <v>0</v>
      </c>
      <c r="BK106" s="52">
        <v>0</v>
      </c>
      <c r="BL106" s="52">
        <v>0</v>
      </c>
      <c r="BM106" s="52">
        <v>0</v>
      </c>
      <c r="BN106" s="52">
        <v>0</v>
      </c>
      <c r="BO106" s="52">
        <v>0</v>
      </c>
      <c r="BP106" s="52">
        <v>0</v>
      </c>
      <c r="BQ106" s="52">
        <f t="shared" si="92"/>
        <v>0</v>
      </c>
      <c r="BR106" s="52">
        <f t="shared" si="93"/>
        <v>0</v>
      </c>
      <c r="BS106" s="52">
        <f t="shared" si="94"/>
        <v>0</v>
      </c>
      <c r="BT106" s="52">
        <f t="shared" si="95"/>
        <v>0</v>
      </c>
      <c r="BU106" s="52">
        <f t="shared" si="96"/>
        <v>0</v>
      </c>
      <c r="BV106" s="52">
        <f t="shared" si="97"/>
        <v>0</v>
      </c>
      <c r="BW106" s="52">
        <f t="shared" si="98"/>
        <v>0</v>
      </c>
      <c r="BX106" s="52">
        <f t="shared" si="99"/>
        <v>0</v>
      </c>
      <c r="BY106" s="52">
        <f t="shared" si="100"/>
        <v>0</v>
      </c>
      <c r="BZ106" s="52">
        <f t="shared" si="101"/>
        <v>0</v>
      </c>
      <c r="CA106" s="52">
        <f t="shared" si="102"/>
        <v>0</v>
      </c>
      <c r="CB106" s="52">
        <f t="shared" si="103"/>
        <v>0</v>
      </c>
      <c r="CC106" s="52">
        <f t="shared" si="104"/>
        <v>0</v>
      </c>
      <c r="CD106" s="52">
        <f t="shared" si="105"/>
        <v>0</v>
      </c>
      <c r="CE106" s="52">
        <f t="shared" si="106"/>
        <v>0</v>
      </c>
      <c r="CF106" s="52">
        <f t="shared" si="107"/>
        <v>0</v>
      </c>
      <c r="CG106" s="52">
        <f t="shared" si="108"/>
        <v>0</v>
      </c>
      <c r="CH106" s="52">
        <f t="shared" si="109"/>
        <v>0</v>
      </c>
      <c r="CI106" s="35"/>
      <c r="CN106" s="134">
        <v>2024</v>
      </c>
    </row>
    <row r="107" spans="1:92" ht="131.25">
      <c r="A107" s="25" t="s">
        <v>179</v>
      </c>
      <c r="B107" s="50" t="s">
        <v>291</v>
      </c>
      <c r="C107" s="51" t="s">
        <v>333</v>
      </c>
      <c r="D107" s="46" t="s">
        <v>334</v>
      </c>
      <c r="E107" s="52">
        <f>IF('1'!U105="НД","НД",'1'!U105/1.2)</f>
        <v>916.33238333333338</v>
      </c>
      <c r="F107" s="52">
        <f>IF('1'!V105="НД","НД",'1'!V105/1.2)</f>
        <v>0</v>
      </c>
      <c r="G107" s="52">
        <v>0</v>
      </c>
      <c r="H107" s="52">
        <v>0</v>
      </c>
      <c r="I107" s="52">
        <v>0</v>
      </c>
      <c r="J107" s="52">
        <v>0</v>
      </c>
      <c r="K107" s="52">
        <v>0</v>
      </c>
      <c r="L107" s="52">
        <v>0</v>
      </c>
      <c r="M107" s="52">
        <v>0</v>
      </c>
      <c r="N107" s="52">
        <v>0</v>
      </c>
      <c r="O107" s="52">
        <v>0</v>
      </c>
      <c r="P107" s="52">
        <v>0</v>
      </c>
      <c r="Q107" s="52">
        <v>0</v>
      </c>
      <c r="R107" s="52">
        <v>0</v>
      </c>
      <c r="S107" s="52">
        <v>0</v>
      </c>
      <c r="T107" s="52">
        <v>0</v>
      </c>
      <c r="U107" s="52">
        <v>0</v>
      </c>
      <c r="V107" s="52">
        <v>0</v>
      </c>
      <c r="W107" s="52">
        <v>0</v>
      </c>
      <c r="X107" s="52">
        <v>0</v>
      </c>
      <c r="Y107" s="52">
        <v>0</v>
      </c>
      <c r="Z107" s="52">
        <v>0</v>
      </c>
      <c r="AA107" s="52">
        <v>0</v>
      </c>
      <c r="AB107" s="52">
        <v>0</v>
      </c>
      <c r="AC107" s="52">
        <v>0</v>
      </c>
      <c r="AD107" s="52">
        <v>0</v>
      </c>
      <c r="AE107" s="52">
        <v>0</v>
      </c>
      <c r="AF107" s="52">
        <v>0</v>
      </c>
      <c r="AG107" s="52">
        <v>0</v>
      </c>
      <c r="AH107" s="52">
        <v>0</v>
      </c>
      <c r="AI107" s="52">
        <v>0</v>
      </c>
      <c r="AJ107" s="52">
        <f>IF('1'!G105=2021,E107,0)</f>
        <v>0</v>
      </c>
      <c r="AK107" s="52">
        <v>0</v>
      </c>
      <c r="AL107" s="52">
        <v>0</v>
      </c>
      <c r="AM107" s="52">
        <v>0</v>
      </c>
      <c r="AN107" s="52">
        <v>0</v>
      </c>
      <c r="AO107" s="52">
        <v>0</v>
      </c>
      <c r="AP107" s="52">
        <f t="shared" si="91"/>
        <v>0</v>
      </c>
      <c r="AQ107" s="52">
        <v>0</v>
      </c>
      <c r="AR107" s="52">
        <v>0</v>
      </c>
      <c r="AS107" s="52">
        <v>0</v>
      </c>
      <c r="AT107" s="52">
        <v>0</v>
      </c>
      <c r="AU107" s="52">
        <v>0</v>
      </c>
      <c r="AV107" s="52">
        <v>0</v>
      </c>
      <c r="AW107" s="52">
        <v>0</v>
      </c>
      <c r="AX107" s="52">
        <v>0</v>
      </c>
      <c r="AY107" s="52">
        <v>0</v>
      </c>
      <c r="AZ107" s="52">
        <v>0</v>
      </c>
      <c r="BA107" s="52">
        <f>IF('1'!G105=2022,E107,0)</f>
        <v>0</v>
      </c>
      <c r="BB107" s="63">
        <v>0</v>
      </c>
      <c r="BC107" s="63">
        <v>0</v>
      </c>
      <c r="BD107" s="63">
        <v>0</v>
      </c>
      <c r="BE107" s="63">
        <v>0</v>
      </c>
      <c r="BF107" s="63">
        <v>0</v>
      </c>
      <c r="BG107" s="52">
        <v>0</v>
      </c>
      <c r="BH107" s="52">
        <v>0</v>
      </c>
      <c r="BI107" s="52">
        <v>0</v>
      </c>
      <c r="BJ107" s="52">
        <v>0</v>
      </c>
      <c r="BK107" s="52">
        <v>0</v>
      </c>
      <c r="BL107" s="52">
        <v>0</v>
      </c>
      <c r="BM107" s="52">
        <v>0</v>
      </c>
      <c r="BN107" s="52">
        <v>0</v>
      </c>
      <c r="BO107" s="52">
        <v>0</v>
      </c>
      <c r="BP107" s="52">
        <v>0</v>
      </c>
      <c r="BQ107" s="52">
        <f t="shared" si="92"/>
        <v>0</v>
      </c>
      <c r="BR107" s="52">
        <f t="shared" si="93"/>
        <v>0</v>
      </c>
      <c r="BS107" s="52">
        <f t="shared" si="94"/>
        <v>0</v>
      </c>
      <c r="BT107" s="52">
        <f t="shared" si="95"/>
        <v>0</v>
      </c>
      <c r="BU107" s="52">
        <f t="shared" si="96"/>
        <v>0</v>
      </c>
      <c r="BV107" s="52">
        <f t="shared" si="97"/>
        <v>0</v>
      </c>
      <c r="BW107" s="52">
        <f t="shared" si="98"/>
        <v>0</v>
      </c>
      <c r="BX107" s="52">
        <f t="shared" si="99"/>
        <v>0</v>
      </c>
      <c r="BY107" s="52">
        <f t="shared" si="100"/>
        <v>0</v>
      </c>
      <c r="BZ107" s="52">
        <f t="shared" si="101"/>
        <v>0</v>
      </c>
      <c r="CA107" s="52">
        <f t="shared" si="102"/>
        <v>0</v>
      </c>
      <c r="CB107" s="52">
        <f t="shared" si="103"/>
        <v>0</v>
      </c>
      <c r="CC107" s="52">
        <f t="shared" si="104"/>
        <v>0</v>
      </c>
      <c r="CD107" s="52">
        <f t="shared" si="105"/>
        <v>0</v>
      </c>
      <c r="CE107" s="52">
        <f t="shared" si="106"/>
        <v>0</v>
      </c>
      <c r="CF107" s="52">
        <f t="shared" si="107"/>
        <v>0</v>
      </c>
      <c r="CG107" s="52">
        <f t="shared" si="108"/>
        <v>0</v>
      </c>
      <c r="CH107" s="52">
        <f t="shared" si="109"/>
        <v>0</v>
      </c>
      <c r="CI107" s="35"/>
      <c r="CN107" s="134">
        <v>2024</v>
      </c>
    </row>
    <row r="108" spans="1:92" ht="243.75">
      <c r="A108" s="25" t="s">
        <v>179</v>
      </c>
      <c r="B108" s="50" t="s">
        <v>291</v>
      </c>
      <c r="C108" s="51" t="s">
        <v>335</v>
      </c>
      <c r="D108" s="46" t="s">
        <v>336</v>
      </c>
      <c r="E108" s="52">
        <f>IF('1'!U106="НД","НД",'1'!U106/1.2)</f>
        <v>539.41281666666669</v>
      </c>
      <c r="F108" s="52">
        <f>IF('1'!V106="НД","НД",'1'!V106/1.2)</f>
        <v>0</v>
      </c>
      <c r="G108" s="52">
        <v>0</v>
      </c>
      <c r="H108" s="52">
        <v>0</v>
      </c>
      <c r="I108" s="52">
        <v>0</v>
      </c>
      <c r="J108" s="52">
        <v>0</v>
      </c>
      <c r="K108" s="52">
        <v>0</v>
      </c>
      <c r="L108" s="52">
        <v>0</v>
      </c>
      <c r="M108" s="52">
        <v>0</v>
      </c>
      <c r="N108" s="52">
        <v>0</v>
      </c>
      <c r="O108" s="52">
        <v>0</v>
      </c>
      <c r="P108" s="52">
        <v>0</v>
      </c>
      <c r="Q108" s="52">
        <v>0</v>
      </c>
      <c r="R108" s="52">
        <v>0</v>
      </c>
      <c r="S108" s="52">
        <v>0</v>
      </c>
      <c r="T108" s="52">
        <v>0</v>
      </c>
      <c r="U108" s="52">
        <v>0</v>
      </c>
      <c r="V108" s="52">
        <v>0</v>
      </c>
      <c r="W108" s="52">
        <v>0</v>
      </c>
      <c r="X108" s="52">
        <v>0</v>
      </c>
      <c r="Y108" s="52">
        <v>0</v>
      </c>
      <c r="Z108" s="52">
        <v>0</v>
      </c>
      <c r="AA108" s="52">
        <v>0</v>
      </c>
      <c r="AB108" s="52">
        <v>0</v>
      </c>
      <c r="AC108" s="52">
        <v>0</v>
      </c>
      <c r="AD108" s="52">
        <v>0</v>
      </c>
      <c r="AE108" s="52">
        <v>0</v>
      </c>
      <c r="AF108" s="52">
        <v>0</v>
      </c>
      <c r="AG108" s="52">
        <v>0</v>
      </c>
      <c r="AH108" s="52">
        <v>0</v>
      </c>
      <c r="AI108" s="52">
        <v>0</v>
      </c>
      <c r="AJ108" s="52">
        <f>IF('1'!G106=2021,E108,0)</f>
        <v>0</v>
      </c>
      <c r="AK108" s="52">
        <v>0</v>
      </c>
      <c r="AL108" s="52">
        <v>0</v>
      </c>
      <c r="AM108" s="52">
        <v>0</v>
      </c>
      <c r="AN108" s="52">
        <v>0</v>
      </c>
      <c r="AO108" s="52">
        <v>0</v>
      </c>
      <c r="AP108" s="52">
        <f t="shared" si="91"/>
        <v>0</v>
      </c>
      <c r="AQ108" s="52">
        <v>0</v>
      </c>
      <c r="AR108" s="52">
        <v>0</v>
      </c>
      <c r="AS108" s="52">
        <v>0</v>
      </c>
      <c r="AT108" s="52">
        <v>0</v>
      </c>
      <c r="AU108" s="52">
        <v>0</v>
      </c>
      <c r="AV108" s="52">
        <v>0</v>
      </c>
      <c r="AW108" s="52">
        <v>0</v>
      </c>
      <c r="AX108" s="52">
        <v>0</v>
      </c>
      <c r="AY108" s="52">
        <v>0</v>
      </c>
      <c r="AZ108" s="52">
        <v>0</v>
      </c>
      <c r="BA108" s="52">
        <f>IF('1'!G106=2022,E108,0)</f>
        <v>0</v>
      </c>
      <c r="BB108" s="63">
        <v>0</v>
      </c>
      <c r="BC108" s="63">
        <v>0</v>
      </c>
      <c r="BD108" s="63">
        <v>0</v>
      </c>
      <c r="BE108" s="63">
        <v>0</v>
      </c>
      <c r="BF108" s="63">
        <v>0</v>
      </c>
      <c r="BG108" s="52">
        <v>0</v>
      </c>
      <c r="BH108" s="52">
        <v>0</v>
      </c>
      <c r="BI108" s="52">
        <v>0</v>
      </c>
      <c r="BJ108" s="52">
        <v>0</v>
      </c>
      <c r="BK108" s="52">
        <v>0</v>
      </c>
      <c r="BL108" s="52">
        <v>0</v>
      </c>
      <c r="BM108" s="52">
        <v>0</v>
      </c>
      <c r="BN108" s="52">
        <v>0</v>
      </c>
      <c r="BO108" s="52">
        <v>0</v>
      </c>
      <c r="BP108" s="52">
        <v>0</v>
      </c>
      <c r="BQ108" s="52">
        <f t="shared" si="92"/>
        <v>0</v>
      </c>
      <c r="BR108" s="52">
        <f t="shared" si="93"/>
        <v>0</v>
      </c>
      <c r="BS108" s="52">
        <f t="shared" si="94"/>
        <v>0</v>
      </c>
      <c r="BT108" s="52">
        <f t="shared" si="95"/>
        <v>0</v>
      </c>
      <c r="BU108" s="52">
        <f t="shared" si="96"/>
        <v>0</v>
      </c>
      <c r="BV108" s="52">
        <f t="shared" si="97"/>
        <v>0</v>
      </c>
      <c r="BW108" s="52">
        <f t="shared" si="98"/>
        <v>0</v>
      </c>
      <c r="BX108" s="52">
        <f t="shared" si="99"/>
        <v>0</v>
      </c>
      <c r="BY108" s="52">
        <f t="shared" si="100"/>
        <v>0</v>
      </c>
      <c r="BZ108" s="52">
        <f t="shared" si="101"/>
        <v>0</v>
      </c>
      <c r="CA108" s="52">
        <f t="shared" si="102"/>
        <v>0</v>
      </c>
      <c r="CB108" s="52">
        <f t="shared" si="103"/>
        <v>0</v>
      </c>
      <c r="CC108" s="52">
        <f t="shared" si="104"/>
        <v>0</v>
      </c>
      <c r="CD108" s="52">
        <f t="shared" si="105"/>
        <v>0</v>
      </c>
      <c r="CE108" s="52">
        <f t="shared" si="106"/>
        <v>0</v>
      </c>
      <c r="CF108" s="52">
        <f t="shared" si="107"/>
        <v>0</v>
      </c>
      <c r="CG108" s="52">
        <f t="shared" si="108"/>
        <v>0</v>
      </c>
      <c r="CH108" s="52">
        <f t="shared" si="109"/>
        <v>0</v>
      </c>
      <c r="CI108" s="35"/>
      <c r="CN108" s="134">
        <v>2024</v>
      </c>
    </row>
    <row r="109" spans="1:92" ht="131.25">
      <c r="A109" s="25" t="s">
        <v>179</v>
      </c>
      <c r="B109" s="50" t="s">
        <v>291</v>
      </c>
      <c r="C109" s="51" t="s">
        <v>337</v>
      </c>
      <c r="D109" s="46" t="s">
        <v>338</v>
      </c>
      <c r="E109" s="52">
        <f>IF('1'!U107="НД","НД",'1'!U107/1.2)</f>
        <v>1071.3050416666667</v>
      </c>
      <c r="F109" s="52">
        <f>IF('1'!V107="НД","НД",'1'!V107/1.2)</f>
        <v>0</v>
      </c>
      <c r="G109" s="52">
        <v>0</v>
      </c>
      <c r="H109" s="52">
        <v>0</v>
      </c>
      <c r="I109" s="52">
        <v>0</v>
      </c>
      <c r="J109" s="52">
        <v>0</v>
      </c>
      <c r="K109" s="52">
        <v>0</v>
      </c>
      <c r="L109" s="52">
        <v>0</v>
      </c>
      <c r="M109" s="52">
        <v>0</v>
      </c>
      <c r="N109" s="52">
        <v>0</v>
      </c>
      <c r="O109" s="52">
        <v>0</v>
      </c>
      <c r="P109" s="52">
        <v>0</v>
      </c>
      <c r="Q109" s="52">
        <v>0</v>
      </c>
      <c r="R109" s="52">
        <v>0</v>
      </c>
      <c r="S109" s="52">
        <v>0</v>
      </c>
      <c r="T109" s="52">
        <v>0</v>
      </c>
      <c r="U109" s="52">
        <v>0</v>
      </c>
      <c r="V109" s="52">
        <v>0</v>
      </c>
      <c r="W109" s="52">
        <v>0</v>
      </c>
      <c r="X109" s="52">
        <v>0</v>
      </c>
      <c r="Y109" s="52">
        <v>0</v>
      </c>
      <c r="Z109" s="52">
        <v>0</v>
      </c>
      <c r="AA109" s="52">
        <v>0</v>
      </c>
      <c r="AB109" s="52">
        <v>0</v>
      </c>
      <c r="AC109" s="52">
        <v>0</v>
      </c>
      <c r="AD109" s="52">
        <v>0</v>
      </c>
      <c r="AE109" s="52">
        <v>0</v>
      </c>
      <c r="AF109" s="52">
        <v>0</v>
      </c>
      <c r="AG109" s="52">
        <v>0</v>
      </c>
      <c r="AH109" s="52">
        <v>0</v>
      </c>
      <c r="AI109" s="52">
        <v>0</v>
      </c>
      <c r="AJ109" s="52">
        <f>IF('1'!G107=2021,E109,0)</f>
        <v>0</v>
      </c>
      <c r="AK109" s="52">
        <v>0</v>
      </c>
      <c r="AL109" s="52">
        <v>0</v>
      </c>
      <c r="AM109" s="52">
        <v>0</v>
      </c>
      <c r="AN109" s="52">
        <v>0</v>
      </c>
      <c r="AO109" s="52">
        <v>0</v>
      </c>
      <c r="AP109" s="52">
        <f t="shared" si="91"/>
        <v>0</v>
      </c>
      <c r="AQ109" s="52">
        <v>0</v>
      </c>
      <c r="AR109" s="52">
        <v>0</v>
      </c>
      <c r="AS109" s="52">
        <v>0</v>
      </c>
      <c r="AT109" s="52">
        <v>0</v>
      </c>
      <c r="AU109" s="52">
        <v>0</v>
      </c>
      <c r="AV109" s="52">
        <v>0</v>
      </c>
      <c r="AW109" s="52">
        <v>0</v>
      </c>
      <c r="AX109" s="52">
        <v>0</v>
      </c>
      <c r="AY109" s="52">
        <v>0</v>
      </c>
      <c r="AZ109" s="52">
        <v>0</v>
      </c>
      <c r="BA109" s="52">
        <f>IF('1'!G107=2022,E109,0)</f>
        <v>0</v>
      </c>
      <c r="BB109" s="63">
        <v>0</v>
      </c>
      <c r="BC109" s="63">
        <v>0</v>
      </c>
      <c r="BD109" s="63">
        <v>0</v>
      </c>
      <c r="BE109" s="63">
        <v>0</v>
      </c>
      <c r="BF109" s="63">
        <v>0</v>
      </c>
      <c r="BG109" s="52">
        <v>0</v>
      </c>
      <c r="BH109" s="52">
        <v>0</v>
      </c>
      <c r="BI109" s="52">
        <v>0</v>
      </c>
      <c r="BJ109" s="52">
        <v>0</v>
      </c>
      <c r="BK109" s="52">
        <v>0</v>
      </c>
      <c r="BL109" s="52">
        <v>0</v>
      </c>
      <c r="BM109" s="52">
        <v>0</v>
      </c>
      <c r="BN109" s="52">
        <v>0</v>
      </c>
      <c r="BO109" s="52">
        <v>0</v>
      </c>
      <c r="BP109" s="52">
        <v>0</v>
      </c>
      <c r="BQ109" s="52">
        <f t="shared" si="92"/>
        <v>0</v>
      </c>
      <c r="BR109" s="52">
        <f t="shared" si="93"/>
        <v>0</v>
      </c>
      <c r="BS109" s="52">
        <f t="shared" si="94"/>
        <v>0</v>
      </c>
      <c r="BT109" s="52">
        <f t="shared" si="95"/>
        <v>0</v>
      </c>
      <c r="BU109" s="52">
        <f t="shared" si="96"/>
        <v>0</v>
      </c>
      <c r="BV109" s="52">
        <f t="shared" si="97"/>
        <v>0</v>
      </c>
      <c r="BW109" s="52">
        <f t="shared" si="98"/>
        <v>0</v>
      </c>
      <c r="BX109" s="52">
        <f t="shared" si="99"/>
        <v>0</v>
      </c>
      <c r="BY109" s="52">
        <f t="shared" si="100"/>
        <v>0</v>
      </c>
      <c r="BZ109" s="52">
        <f t="shared" si="101"/>
        <v>0</v>
      </c>
      <c r="CA109" s="52">
        <f t="shared" si="102"/>
        <v>0</v>
      </c>
      <c r="CB109" s="52">
        <f t="shared" si="103"/>
        <v>0</v>
      </c>
      <c r="CC109" s="52">
        <f t="shared" si="104"/>
        <v>0</v>
      </c>
      <c r="CD109" s="52">
        <f t="shared" si="105"/>
        <v>0</v>
      </c>
      <c r="CE109" s="52">
        <f t="shared" si="106"/>
        <v>0</v>
      </c>
      <c r="CF109" s="52">
        <f t="shared" si="107"/>
        <v>0</v>
      </c>
      <c r="CG109" s="52">
        <f t="shared" si="108"/>
        <v>0</v>
      </c>
      <c r="CH109" s="52">
        <f t="shared" si="109"/>
        <v>0</v>
      </c>
      <c r="CI109" s="35"/>
      <c r="CN109" s="134">
        <v>2024</v>
      </c>
    </row>
    <row r="110" spans="1:92" ht="262.5">
      <c r="A110" s="25" t="s">
        <v>179</v>
      </c>
      <c r="B110" s="50" t="s">
        <v>291</v>
      </c>
      <c r="C110" s="51" t="s">
        <v>339</v>
      </c>
      <c r="D110" s="46" t="s">
        <v>340</v>
      </c>
      <c r="E110" s="52">
        <f>IF('1'!U108="НД","НД",'1'!U108/1.2)</f>
        <v>429.42797500000006</v>
      </c>
      <c r="F110" s="52">
        <f>IF('1'!V108="НД","НД",'1'!V108/1.2)</f>
        <v>0</v>
      </c>
      <c r="G110" s="52">
        <v>0</v>
      </c>
      <c r="H110" s="52">
        <v>0</v>
      </c>
      <c r="I110" s="52">
        <v>0</v>
      </c>
      <c r="J110" s="52">
        <v>0</v>
      </c>
      <c r="K110" s="52">
        <v>0</v>
      </c>
      <c r="L110" s="52">
        <v>0</v>
      </c>
      <c r="M110" s="52">
        <v>0</v>
      </c>
      <c r="N110" s="52">
        <v>0</v>
      </c>
      <c r="O110" s="52">
        <v>0</v>
      </c>
      <c r="P110" s="52">
        <v>0</v>
      </c>
      <c r="Q110" s="52">
        <v>0</v>
      </c>
      <c r="R110" s="52">
        <v>0</v>
      </c>
      <c r="S110" s="52">
        <v>0</v>
      </c>
      <c r="T110" s="52">
        <v>0</v>
      </c>
      <c r="U110" s="52">
        <v>0</v>
      </c>
      <c r="V110" s="52">
        <v>0</v>
      </c>
      <c r="W110" s="52">
        <v>0</v>
      </c>
      <c r="X110" s="52">
        <v>0</v>
      </c>
      <c r="Y110" s="52">
        <v>0</v>
      </c>
      <c r="Z110" s="52">
        <v>0</v>
      </c>
      <c r="AA110" s="52">
        <v>0</v>
      </c>
      <c r="AB110" s="52">
        <v>0</v>
      </c>
      <c r="AC110" s="52">
        <v>0</v>
      </c>
      <c r="AD110" s="52">
        <v>0</v>
      </c>
      <c r="AE110" s="52">
        <v>0</v>
      </c>
      <c r="AF110" s="52">
        <v>0</v>
      </c>
      <c r="AG110" s="52">
        <v>0</v>
      </c>
      <c r="AH110" s="52">
        <v>0</v>
      </c>
      <c r="AI110" s="52">
        <v>0</v>
      </c>
      <c r="AJ110" s="52">
        <f>IF('1'!G108=2021,E110,0)</f>
        <v>0</v>
      </c>
      <c r="AK110" s="52">
        <v>0</v>
      </c>
      <c r="AL110" s="52">
        <v>0</v>
      </c>
      <c r="AM110" s="52">
        <v>0</v>
      </c>
      <c r="AN110" s="52">
        <v>0</v>
      </c>
      <c r="AO110" s="52">
        <v>0</v>
      </c>
      <c r="AP110" s="52">
        <f t="shared" si="91"/>
        <v>0</v>
      </c>
      <c r="AQ110" s="52">
        <v>0</v>
      </c>
      <c r="AR110" s="52">
        <v>0</v>
      </c>
      <c r="AS110" s="52">
        <v>0</v>
      </c>
      <c r="AT110" s="52">
        <v>0</v>
      </c>
      <c r="AU110" s="52">
        <v>0</v>
      </c>
      <c r="AV110" s="52">
        <v>0</v>
      </c>
      <c r="AW110" s="52">
        <v>0</v>
      </c>
      <c r="AX110" s="52">
        <v>0</v>
      </c>
      <c r="AY110" s="52">
        <v>0</v>
      </c>
      <c r="AZ110" s="52">
        <v>0</v>
      </c>
      <c r="BA110" s="52">
        <f>IF('1'!G108=2022,E110,0)</f>
        <v>0</v>
      </c>
      <c r="BB110" s="63">
        <v>0</v>
      </c>
      <c r="BC110" s="63">
        <v>0</v>
      </c>
      <c r="BD110" s="63">
        <v>0</v>
      </c>
      <c r="BE110" s="63">
        <v>0</v>
      </c>
      <c r="BF110" s="63">
        <v>0</v>
      </c>
      <c r="BG110" s="52">
        <v>0</v>
      </c>
      <c r="BH110" s="52">
        <v>0</v>
      </c>
      <c r="BI110" s="52">
        <v>0</v>
      </c>
      <c r="BJ110" s="52">
        <v>0</v>
      </c>
      <c r="BK110" s="52">
        <v>0</v>
      </c>
      <c r="BL110" s="52">
        <v>0</v>
      </c>
      <c r="BM110" s="52">
        <v>0</v>
      </c>
      <c r="BN110" s="52">
        <v>0</v>
      </c>
      <c r="BO110" s="52">
        <v>0</v>
      </c>
      <c r="BP110" s="52">
        <v>0</v>
      </c>
      <c r="BQ110" s="52">
        <f t="shared" si="92"/>
        <v>0</v>
      </c>
      <c r="BR110" s="52">
        <f t="shared" si="93"/>
        <v>0</v>
      </c>
      <c r="BS110" s="52">
        <f t="shared" si="94"/>
        <v>0</v>
      </c>
      <c r="BT110" s="52">
        <f t="shared" si="95"/>
        <v>0</v>
      </c>
      <c r="BU110" s="52">
        <f t="shared" si="96"/>
        <v>0</v>
      </c>
      <c r="BV110" s="52">
        <f t="shared" si="97"/>
        <v>0</v>
      </c>
      <c r="BW110" s="52">
        <f t="shared" si="98"/>
        <v>0</v>
      </c>
      <c r="BX110" s="52">
        <f t="shared" si="99"/>
        <v>0</v>
      </c>
      <c r="BY110" s="52">
        <f t="shared" si="100"/>
        <v>0</v>
      </c>
      <c r="BZ110" s="52">
        <f t="shared" si="101"/>
        <v>0</v>
      </c>
      <c r="CA110" s="52">
        <f t="shared" si="102"/>
        <v>0</v>
      </c>
      <c r="CB110" s="52">
        <f t="shared" si="103"/>
        <v>0</v>
      </c>
      <c r="CC110" s="52">
        <f t="shared" si="104"/>
        <v>0</v>
      </c>
      <c r="CD110" s="52">
        <f t="shared" si="105"/>
        <v>0</v>
      </c>
      <c r="CE110" s="52">
        <f t="shared" si="106"/>
        <v>0</v>
      </c>
      <c r="CF110" s="52">
        <f t="shared" si="107"/>
        <v>0</v>
      </c>
      <c r="CG110" s="52">
        <f t="shared" si="108"/>
        <v>0</v>
      </c>
      <c r="CH110" s="52">
        <f t="shared" si="109"/>
        <v>0</v>
      </c>
      <c r="CI110" s="35"/>
      <c r="CN110" s="134">
        <v>2024</v>
      </c>
    </row>
    <row r="111" spans="1:92" ht="225">
      <c r="A111" s="25" t="s">
        <v>179</v>
      </c>
      <c r="B111" s="50" t="s">
        <v>291</v>
      </c>
      <c r="C111" s="51" t="s">
        <v>341</v>
      </c>
      <c r="D111" s="46" t="s">
        <v>342</v>
      </c>
      <c r="E111" s="52">
        <f>IF('1'!U109="НД","НД",'1'!U109/1.2)</f>
        <v>512.08452499999999</v>
      </c>
      <c r="F111" s="52">
        <f>IF('1'!V109="НД","НД",'1'!V109/1.2)</f>
        <v>0</v>
      </c>
      <c r="G111" s="52">
        <v>0</v>
      </c>
      <c r="H111" s="52">
        <v>0</v>
      </c>
      <c r="I111" s="52">
        <v>0</v>
      </c>
      <c r="J111" s="52">
        <v>0</v>
      </c>
      <c r="K111" s="52">
        <v>0</v>
      </c>
      <c r="L111" s="52">
        <v>0</v>
      </c>
      <c r="M111" s="52">
        <v>0</v>
      </c>
      <c r="N111" s="52">
        <v>0</v>
      </c>
      <c r="O111" s="52">
        <v>0</v>
      </c>
      <c r="P111" s="52">
        <v>0</v>
      </c>
      <c r="Q111" s="52">
        <v>0</v>
      </c>
      <c r="R111" s="52">
        <v>0</v>
      </c>
      <c r="S111" s="52">
        <v>0</v>
      </c>
      <c r="T111" s="52">
        <v>0</v>
      </c>
      <c r="U111" s="52">
        <v>0</v>
      </c>
      <c r="V111" s="52">
        <v>0</v>
      </c>
      <c r="W111" s="52">
        <v>0</v>
      </c>
      <c r="X111" s="52">
        <v>0</v>
      </c>
      <c r="Y111" s="52">
        <v>0</v>
      </c>
      <c r="Z111" s="52">
        <v>0</v>
      </c>
      <c r="AA111" s="52">
        <v>0</v>
      </c>
      <c r="AB111" s="52">
        <v>0</v>
      </c>
      <c r="AC111" s="52">
        <v>0</v>
      </c>
      <c r="AD111" s="52">
        <v>0</v>
      </c>
      <c r="AE111" s="52">
        <v>0</v>
      </c>
      <c r="AF111" s="52">
        <v>0</v>
      </c>
      <c r="AG111" s="52">
        <v>0</v>
      </c>
      <c r="AH111" s="52">
        <v>0</v>
      </c>
      <c r="AI111" s="52">
        <v>0</v>
      </c>
      <c r="AJ111" s="52">
        <f>IF('1'!G109=2021,E111,0)</f>
        <v>0</v>
      </c>
      <c r="AK111" s="52">
        <v>0</v>
      </c>
      <c r="AL111" s="52">
        <v>0</v>
      </c>
      <c r="AM111" s="52">
        <v>0</v>
      </c>
      <c r="AN111" s="52">
        <v>0</v>
      </c>
      <c r="AO111" s="52">
        <v>0</v>
      </c>
      <c r="AP111" s="52">
        <f t="shared" si="91"/>
        <v>0</v>
      </c>
      <c r="AQ111" s="52">
        <v>0</v>
      </c>
      <c r="AR111" s="52">
        <v>0</v>
      </c>
      <c r="AS111" s="52">
        <v>0</v>
      </c>
      <c r="AT111" s="52">
        <v>0</v>
      </c>
      <c r="AU111" s="52">
        <v>0</v>
      </c>
      <c r="AV111" s="52">
        <v>0</v>
      </c>
      <c r="AW111" s="52">
        <v>0</v>
      </c>
      <c r="AX111" s="52">
        <v>0</v>
      </c>
      <c r="AY111" s="52">
        <v>0</v>
      </c>
      <c r="AZ111" s="52">
        <v>0</v>
      </c>
      <c r="BA111" s="52">
        <f>IF('1'!G109=2022,E111,0)</f>
        <v>0</v>
      </c>
      <c r="BB111" s="63">
        <v>0</v>
      </c>
      <c r="BC111" s="63">
        <v>0</v>
      </c>
      <c r="BD111" s="63">
        <v>0</v>
      </c>
      <c r="BE111" s="63">
        <v>0</v>
      </c>
      <c r="BF111" s="63">
        <v>0</v>
      </c>
      <c r="BG111" s="52">
        <v>0</v>
      </c>
      <c r="BH111" s="52">
        <v>0</v>
      </c>
      <c r="BI111" s="52">
        <v>0</v>
      </c>
      <c r="BJ111" s="52">
        <v>0</v>
      </c>
      <c r="BK111" s="52">
        <v>0</v>
      </c>
      <c r="BL111" s="52">
        <v>0</v>
      </c>
      <c r="BM111" s="52">
        <v>0</v>
      </c>
      <c r="BN111" s="52">
        <v>0</v>
      </c>
      <c r="BO111" s="52">
        <v>0</v>
      </c>
      <c r="BP111" s="52">
        <v>0</v>
      </c>
      <c r="BQ111" s="52">
        <f t="shared" si="92"/>
        <v>0</v>
      </c>
      <c r="BR111" s="52">
        <f t="shared" si="93"/>
        <v>0</v>
      </c>
      <c r="BS111" s="52">
        <f t="shared" si="94"/>
        <v>0</v>
      </c>
      <c r="BT111" s="52">
        <f t="shared" si="95"/>
        <v>0</v>
      </c>
      <c r="BU111" s="52">
        <f t="shared" si="96"/>
        <v>0</v>
      </c>
      <c r="BV111" s="52">
        <f t="shared" si="97"/>
        <v>0</v>
      </c>
      <c r="BW111" s="52">
        <f t="shared" si="98"/>
        <v>0</v>
      </c>
      <c r="BX111" s="52">
        <f t="shared" si="99"/>
        <v>0</v>
      </c>
      <c r="BY111" s="52">
        <f t="shared" si="100"/>
        <v>0</v>
      </c>
      <c r="BZ111" s="52">
        <f t="shared" si="101"/>
        <v>0</v>
      </c>
      <c r="CA111" s="52">
        <f t="shared" si="102"/>
        <v>0</v>
      </c>
      <c r="CB111" s="52">
        <f t="shared" si="103"/>
        <v>0</v>
      </c>
      <c r="CC111" s="52">
        <f t="shared" si="104"/>
        <v>0</v>
      </c>
      <c r="CD111" s="52">
        <f t="shared" si="105"/>
        <v>0</v>
      </c>
      <c r="CE111" s="52">
        <f t="shared" si="106"/>
        <v>0</v>
      </c>
      <c r="CF111" s="52">
        <f t="shared" si="107"/>
        <v>0</v>
      </c>
      <c r="CG111" s="52">
        <f t="shared" si="108"/>
        <v>0</v>
      </c>
      <c r="CH111" s="52">
        <f t="shared" si="109"/>
        <v>0</v>
      </c>
      <c r="CI111" s="35"/>
      <c r="CN111" s="134">
        <v>2024</v>
      </c>
    </row>
    <row r="112" spans="1:92" ht="75">
      <c r="A112" s="25" t="s">
        <v>179</v>
      </c>
      <c r="B112" s="33" t="s">
        <v>291</v>
      </c>
      <c r="C112" s="42" t="s">
        <v>343</v>
      </c>
      <c r="D112" s="46" t="s">
        <v>344</v>
      </c>
      <c r="E112" s="52">
        <f>IF('1'!U110="НД","НД",'1'!U110/1.2)</f>
        <v>180.23627411333334</v>
      </c>
      <c r="F112" s="52" t="str">
        <f>IF('1'!V110="НД","НД",'1'!V110/1.2)</f>
        <v>НД</v>
      </c>
      <c r="G112" s="52">
        <v>0</v>
      </c>
      <c r="H112" s="52">
        <v>0</v>
      </c>
      <c r="I112" s="52">
        <v>0</v>
      </c>
      <c r="J112" s="52">
        <v>0</v>
      </c>
      <c r="K112" s="52">
        <v>0</v>
      </c>
      <c r="L112" s="52">
        <v>0</v>
      </c>
      <c r="M112" s="52">
        <v>0</v>
      </c>
      <c r="N112" s="52">
        <v>0</v>
      </c>
      <c r="O112" s="52">
        <v>0</v>
      </c>
      <c r="P112" s="52">
        <v>0</v>
      </c>
      <c r="Q112" s="52">
        <v>0</v>
      </c>
      <c r="R112" s="52">
        <v>0</v>
      </c>
      <c r="S112" s="52">
        <v>0</v>
      </c>
      <c r="T112" s="52">
        <v>0</v>
      </c>
      <c r="U112" s="52">
        <v>0</v>
      </c>
      <c r="V112" s="52">
        <v>0</v>
      </c>
      <c r="W112" s="52">
        <v>0</v>
      </c>
      <c r="X112" s="52">
        <v>0</v>
      </c>
      <c r="Y112" s="52">
        <v>0</v>
      </c>
      <c r="Z112" s="52">
        <v>0</v>
      </c>
      <c r="AA112" s="52">
        <v>0</v>
      </c>
      <c r="AB112" s="52">
        <v>0</v>
      </c>
      <c r="AC112" s="52">
        <v>0</v>
      </c>
      <c r="AD112" s="52">
        <v>0</v>
      </c>
      <c r="AE112" s="52">
        <v>0</v>
      </c>
      <c r="AF112" s="52">
        <v>0</v>
      </c>
      <c r="AG112" s="52">
        <v>0</v>
      </c>
      <c r="AH112" s="52">
        <v>0</v>
      </c>
      <c r="AI112" s="52">
        <v>0</v>
      </c>
      <c r="AJ112" s="52">
        <f>IF('1'!G110=2021,E112,0)</f>
        <v>0</v>
      </c>
      <c r="AK112" s="52">
        <v>0</v>
      </c>
      <c r="AL112" s="52">
        <v>0</v>
      </c>
      <c r="AM112" s="52">
        <v>0</v>
      </c>
      <c r="AN112" s="52">
        <v>0</v>
      </c>
      <c r="AO112" s="52">
        <v>0</v>
      </c>
      <c r="AP112" s="52">
        <f t="shared" si="91"/>
        <v>0</v>
      </c>
      <c r="AQ112" s="52">
        <v>0</v>
      </c>
      <c r="AR112" s="52">
        <v>0</v>
      </c>
      <c r="AS112" s="52">
        <v>0</v>
      </c>
      <c r="AT112" s="52">
        <v>0</v>
      </c>
      <c r="AU112" s="52">
        <v>0</v>
      </c>
      <c r="AV112" s="52">
        <v>0</v>
      </c>
      <c r="AW112" s="52">
        <v>0</v>
      </c>
      <c r="AX112" s="52">
        <v>0</v>
      </c>
      <c r="AY112" s="52">
        <v>0</v>
      </c>
      <c r="AZ112" s="52">
        <v>0</v>
      </c>
      <c r="BA112" s="52">
        <f>IF('1'!G110=2022,E112,0)</f>
        <v>180.23627411333334</v>
      </c>
      <c r="BB112" s="63">
        <v>0</v>
      </c>
      <c r="BC112" s="63">
        <v>25</v>
      </c>
      <c r="BD112" s="63">
        <v>0</v>
      </c>
      <c r="BE112" s="63">
        <v>0</v>
      </c>
      <c r="BF112" s="63">
        <v>0</v>
      </c>
      <c r="BG112" s="52">
        <v>1</v>
      </c>
      <c r="BH112" s="52">
        <v>1</v>
      </c>
      <c r="BI112" s="52">
        <v>0</v>
      </c>
      <c r="BJ112" s="52">
        <v>0</v>
      </c>
      <c r="BK112" s="52">
        <v>0</v>
      </c>
      <c r="BL112" s="52">
        <v>0</v>
      </c>
      <c r="BM112" s="52">
        <v>0</v>
      </c>
      <c r="BN112" s="52">
        <v>0</v>
      </c>
      <c r="BO112" s="52">
        <v>0</v>
      </c>
      <c r="BP112" s="52">
        <v>0</v>
      </c>
      <c r="BQ112" s="52">
        <f t="shared" si="92"/>
        <v>0</v>
      </c>
      <c r="BR112" s="52">
        <f t="shared" si="93"/>
        <v>180.23627411333334</v>
      </c>
      <c r="BS112" s="52">
        <f t="shared" si="94"/>
        <v>0</v>
      </c>
      <c r="BT112" s="52">
        <f t="shared" si="95"/>
        <v>25</v>
      </c>
      <c r="BU112" s="52">
        <f t="shared" si="96"/>
        <v>0</v>
      </c>
      <c r="BV112" s="52">
        <f t="shared" si="97"/>
        <v>0</v>
      </c>
      <c r="BW112" s="52">
        <f t="shared" si="98"/>
        <v>0</v>
      </c>
      <c r="BX112" s="52">
        <f t="shared" si="99"/>
        <v>1</v>
      </c>
      <c r="BY112" s="52">
        <f t="shared" si="100"/>
        <v>1</v>
      </c>
      <c r="BZ112" s="52">
        <f t="shared" si="101"/>
        <v>0</v>
      </c>
      <c r="CA112" s="52">
        <f t="shared" si="102"/>
        <v>0</v>
      </c>
      <c r="CB112" s="52">
        <f t="shared" si="103"/>
        <v>0</v>
      </c>
      <c r="CC112" s="52">
        <f t="shared" si="104"/>
        <v>0</v>
      </c>
      <c r="CD112" s="52">
        <f t="shared" si="105"/>
        <v>0</v>
      </c>
      <c r="CE112" s="52">
        <f t="shared" si="106"/>
        <v>0</v>
      </c>
      <c r="CF112" s="52">
        <f t="shared" si="107"/>
        <v>0</v>
      </c>
      <c r="CG112" s="52">
        <f t="shared" si="108"/>
        <v>0</v>
      </c>
      <c r="CH112" s="52">
        <f t="shared" si="109"/>
        <v>0</v>
      </c>
      <c r="CI112" s="35"/>
      <c r="CN112" s="134">
        <v>2022</v>
      </c>
    </row>
    <row r="113" spans="1:92" ht="112.5">
      <c r="A113" s="25" t="s">
        <v>179</v>
      </c>
      <c r="B113" s="169" t="s">
        <v>291</v>
      </c>
      <c r="C113" s="42" t="s">
        <v>345</v>
      </c>
      <c r="D113" s="35" t="s">
        <v>346</v>
      </c>
      <c r="E113" s="52">
        <f>IF('1'!U111="НД","НД",'1'!U111/1.2)</f>
        <v>378.68934273920001</v>
      </c>
      <c r="F113" s="52" t="str">
        <f>IF('1'!V111="НД","НД",'1'!V111/1.2)</f>
        <v>НД</v>
      </c>
      <c r="G113" s="52">
        <v>0</v>
      </c>
      <c r="H113" s="52">
        <v>0</v>
      </c>
      <c r="I113" s="52">
        <v>0</v>
      </c>
      <c r="J113" s="52">
        <v>0</v>
      </c>
      <c r="K113" s="52">
        <v>0</v>
      </c>
      <c r="L113" s="52">
        <v>0</v>
      </c>
      <c r="M113" s="52">
        <v>0</v>
      </c>
      <c r="N113" s="52">
        <v>0</v>
      </c>
      <c r="O113" s="52">
        <v>0</v>
      </c>
      <c r="P113" s="52">
        <v>0</v>
      </c>
      <c r="Q113" s="52">
        <v>0</v>
      </c>
      <c r="R113" s="52">
        <v>0</v>
      </c>
      <c r="S113" s="52">
        <v>0</v>
      </c>
      <c r="T113" s="52">
        <v>0</v>
      </c>
      <c r="U113" s="52">
        <v>0</v>
      </c>
      <c r="V113" s="52">
        <v>0</v>
      </c>
      <c r="W113" s="52">
        <v>0</v>
      </c>
      <c r="X113" s="52">
        <v>0</v>
      </c>
      <c r="Y113" s="52">
        <v>0</v>
      </c>
      <c r="Z113" s="52">
        <v>0</v>
      </c>
      <c r="AA113" s="52">
        <v>0</v>
      </c>
      <c r="AB113" s="52">
        <v>0</v>
      </c>
      <c r="AC113" s="52">
        <v>0</v>
      </c>
      <c r="AD113" s="52">
        <v>0</v>
      </c>
      <c r="AE113" s="52">
        <v>0</v>
      </c>
      <c r="AF113" s="52">
        <v>0</v>
      </c>
      <c r="AG113" s="52">
        <v>0</v>
      </c>
      <c r="AH113" s="52">
        <v>0</v>
      </c>
      <c r="AI113" s="52">
        <v>0</v>
      </c>
      <c r="AJ113" s="52">
        <f>IF('1'!G111=2021,E113,0)</f>
        <v>0</v>
      </c>
      <c r="AK113" s="52">
        <v>0</v>
      </c>
      <c r="AL113" s="52">
        <v>0</v>
      </c>
      <c r="AM113" s="63">
        <v>0</v>
      </c>
      <c r="AN113" s="63">
        <v>0</v>
      </c>
      <c r="AO113" s="63"/>
      <c r="AP113" s="52">
        <v>0</v>
      </c>
      <c r="AQ113" s="52">
        <v>0</v>
      </c>
      <c r="AR113" s="52">
        <v>0</v>
      </c>
      <c r="AS113" s="52">
        <v>0</v>
      </c>
      <c r="AT113" s="52">
        <v>0</v>
      </c>
      <c r="AU113" s="52">
        <v>0</v>
      </c>
      <c r="AV113" s="52">
        <v>0</v>
      </c>
      <c r="AW113" s="52">
        <v>0</v>
      </c>
      <c r="AX113" s="52">
        <v>0</v>
      </c>
      <c r="AY113" s="52">
        <v>0</v>
      </c>
      <c r="AZ113" s="52">
        <v>0</v>
      </c>
      <c r="BA113" s="52">
        <f>IF('1'!G111=2022,E113,0)</f>
        <v>378.68934273920001</v>
      </c>
      <c r="BB113" s="63">
        <v>0</v>
      </c>
      <c r="BC113" s="63">
        <v>0</v>
      </c>
      <c r="BD113" s="63">
        <v>2</v>
      </c>
      <c r="BE113" s="63">
        <v>0</v>
      </c>
      <c r="BF113" s="63">
        <v>0</v>
      </c>
      <c r="BG113" s="52">
        <v>0</v>
      </c>
      <c r="BH113" s="52">
        <v>1</v>
      </c>
      <c r="BI113" s="52">
        <v>0</v>
      </c>
      <c r="BJ113" s="52">
        <v>0</v>
      </c>
      <c r="BK113" s="52">
        <v>0</v>
      </c>
      <c r="BL113" s="52">
        <v>0</v>
      </c>
      <c r="BM113" s="52">
        <v>0</v>
      </c>
      <c r="BN113" s="52">
        <v>0</v>
      </c>
      <c r="BO113" s="52">
        <v>0</v>
      </c>
      <c r="BP113" s="52">
        <v>0</v>
      </c>
      <c r="BQ113" s="52">
        <f t="shared" si="92"/>
        <v>0</v>
      </c>
      <c r="BR113" s="52">
        <f t="shared" si="93"/>
        <v>378.68934273920001</v>
      </c>
      <c r="BS113" s="52">
        <f t="shared" si="94"/>
        <v>0</v>
      </c>
      <c r="BT113" s="52">
        <f t="shared" si="95"/>
        <v>0</v>
      </c>
      <c r="BU113" s="52">
        <f t="shared" si="96"/>
        <v>2</v>
      </c>
      <c r="BV113" s="52">
        <f t="shared" si="97"/>
        <v>0</v>
      </c>
      <c r="BW113" s="52">
        <f t="shared" si="98"/>
        <v>0</v>
      </c>
      <c r="BX113" s="52">
        <f t="shared" si="99"/>
        <v>0</v>
      </c>
      <c r="BY113" s="52">
        <f t="shared" ref="BY113:BY128" si="110">BH113</f>
        <v>1</v>
      </c>
      <c r="BZ113" s="52">
        <f t="shared" si="101"/>
        <v>0</v>
      </c>
      <c r="CA113" s="52">
        <f t="shared" si="102"/>
        <v>0</v>
      </c>
      <c r="CB113" s="52">
        <f t="shared" si="103"/>
        <v>0</v>
      </c>
      <c r="CC113" s="52">
        <f t="shared" si="104"/>
        <v>0</v>
      </c>
      <c r="CD113" s="52">
        <f t="shared" si="105"/>
        <v>0</v>
      </c>
      <c r="CE113" s="52">
        <f t="shared" si="106"/>
        <v>0</v>
      </c>
      <c r="CF113" s="52">
        <f t="shared" si="107"/>
        <v>0</v>
      </c>
      <c r="CG113" s="52">
        <f t="shared" si="108"/>
        <v>0</v>
      </c>
      <c r="CH113" s="52">
        <f t="shared" si="109"/>
        <v>0</v>
      </c>
      <c r="CI113" s="35" t="s">
        <v>610</v>
      </c>
      <c r="CN113" s="134">
        <v>2022</v>
      </c>
    </row>
    <row r="114" spans="1:92" ht="75">
      <c r="A114" s="25" t="s">
        <v>179</v>
      </c>
      <c r="B114" s="33" t="s">
        <v>291</v>
      </c>
      <c r="C114" s="42" t="s">
        <v>347</v>
      </c>
      <c r="D114" s="35" t="s">
        <v>348</v>
      </c>
      <c r="E114" s="52">
        <f>IF('1'!U112="НД","НД",'1'!U112/1.2)</f>
        <v>567.03716322399998</v>
      </c>
      <c r="F114" s="52" t="str">
        <f>IF('1'!V112="НД","НД",'1'!V112/1.2)</f>
        <v>НД</v>
      </c>
      <c r="G114" s="52">
        <v>0</v>
      </c>
      <c r="H114" s="52">
        <v>0</v>
      </c>
      <c r="I114" s="52">
        <v>0</v>
      </c>
      <c r="J114" s="52">
        <v>0</v>
      </c>
      <c r="K114" s="52">
        <v>0</v>
      </c>
      <c r="L114" s="52">
        <v>0</v>
      </c>
      <c r="M114" s="52">
        <v>0</v>
      </c>
      <c r="N114" s="52">
        <v>0</v>
      </c>
      <c r="O114" s="52">
        <v>0</v>
      </c>
      <c r="P114" s="52">
        <v>0</v>
      </c>
      <c r="Q114" s="52">
        <v>0</v>
      </c>
      <c r="R114" s="52">
        <v>0</v>
      </c>
      <c r="S114" s="52">
        <v>0</v>
      </c>
      <c r="T114" s="52">
        <v>0</v>
      </c>
      <c r="U114" s="52">
        <v>0</v>
      </c>
      <c r="V114" s="52">
        <v>0</v>
      </c>
      <c r="W114" s="52">
        <v>0</v>
      </c>
      <c r="X114" s="52">
        <v>0</v>
      </c>
      <c r="Y114" s="52">
        <v>0</v>
      </c>
      <c r="Z114" s="52">
        <v>0</v>
      </c>
      <c r="AA114" s="52">
        <v>0</v>
      </c>
      <c r="AB114" s="52">
        <v>0</v>
      </c>
      <c r="AC114" s="52">
        <v>0</v>
      </c>
      <c r="AD114" s="52">
        <v>0</v>
      </c>
      <c r="AE114" s="52">
        <v>0</v>
      </c>
      <c r="AF114" s="52">
        <v>0</v>
      </c>
      <c r="AG114" s="52">
        <v>0</v>
      </c>
      <c r="AH114" s="52">
        <v>0</v>
      </c>
      <c r="AI114" s="52">
        <v>0</v>
      </c>
      <c r="AJ114" s="52">
        <f>IF('1'!G112=2021,E114,0)</f>
        <v>0</v>
      </c>
      <c r="AK114" s="52">
        <v>0</v>
      </c>
      <c r="AL114" s="52">
        <v>0</v>
      </c>
      <c r="AM114" s="52">
        <v>0</v>
      </c>
      <c r="AN114" s="52">
        <v>0</v>
      </c>
      <c r="AO114" s="52">
        <v>0</v>
      </c>
      <c r="AP114" s="52">
        <v>0</v>
      </c>
      <c r="AQ114" s="52">
        <v>0</v>
      </c>
      <c r="AR114" s="52">
        <v>0</v>
      </c>
      <c r="AS114" s="52">
        <v>0</v>
      </c>
      <c r="AT114" s="52">
        <v>0</v>
      </c>
      <c r="AU114" s="52">
        <v>0</v>
      </c>
      <c r="AV114" s="52">
        <v>0</v>
      </c>
      <c r="AW114" s="52">
        <v>0</v>
      </c>
      <c r="AX114" s="52">
        <v>0</v>
      </c>
      <c r="AY114" s="52">
        <v>0</v>
      </c>
      <c r="AZ114" s="52">
        <v>0</v>
      </c>
      <c r="BA114" s="52">
        <f>IF('1'!G112=2022,E114,0)</f>
        <v>567.03716322399998</v>
      </c>
      <c r="BB114" s="63">
        <v>0</v>
      </c>
      <c r="BC114" s="63">
        <v>0</v>
      </c>
      <c r="BD114" s="63">
        <v>0</v>
      </c>
      <c r="BE114" s="63">
        <v>0</v>
      </c>
      <c r="BF114" s="63"/>
      <c r="BG114" s="52">
        <v>12</v>
      </c>
      <c r="BH114" s="52">
        <v>0</v>
      </c>
      <c r="BI114" s="52">
        <v>0</v>
      </c>
      <c r="BJ114" s="52">
        <v>0</v>
      </c>
      <c r="BK114" s="52">
        <v>0</v>
      </c>
      <c r="BL114" s="52">
        <v>0</v>
      </c>
      <c r="BM114" s="52">
        <v>0</v>
      </c>
      <c r="BN114" s="52">
        <v>0</v>
      </c>
      <c r="BO114" s="52">
        <v>0</v>
      </c>
      <c r="BP114" s="52">
        <v>0</v>
      </c>
      <c r="BQ114" s="52">
        <f t="shared" si="92"/>
        <v>0</v>
      </c>
      <c r="BR114" s="52">
        <f t="shared" si="93"/>
        <v>567.03716322399998</v>
      </c>
      <c r="BS114" s="52">
        <f t="shared" si="94"/>
        <v>0</v>
      </c>
      <c r="BT114" s="52">
        <f t="shared" si="95"/>
        <v>0</v>
      </c>
      <c r="BU114" s="52">
        <f t="shared" si="96"/>
        <v>0</v>
      </c>
      <c r="BV114" s="52">
        <f t="shared" si="97"/>
        <v>0</v>
      </c>
      <c r="BW114" s="52">
        <f t="shared" si="98"/>
        <v>0</v>
      </c>
      <c r="BX114" s="52">
        <f t="shared" si="99"/>
        <v>12</v>
      </c>
      <c r="BY114" s="52">
        <f t="shared" si="110"/>
        <v>0</v>
      </c>
      <c r="BZ114" s="52">
        <f t="shared" si="101"/>
        <v>0</v>
      </c>
      <c r="CA114" s="52">
        <f t="shared" si="102"/>
        <v>0</v>
      </c>
      <c r="CB114" s="52">
        <f t="shared" si="103"/>
        <v>0</v>
      </c>
      <c r="CC114" s="52">
        <f t="shared" si="104"/>
        <v>0</v>
      </c>
      <c r="CD114" s="52">
        <f t="shared" si="105"/>
        <v>0</v>
      </c>
      <c r="CE114" s="52">
        <f t="shared" si="106"/>
        <v>0</v>
      </c>
      <c r="CF114" s="52">
        <f t="shared" si="107"/>
        <v>0</v>
      </c>
      <c r="CG114" s="52">
        <f t="shared" si="108"/>
        <v>0</v>
      </c>
      <c r="CH114" s="52">
        <f t="shared" si="109"/>
        <v>0</v>
      </c>
      <c r="CI114" s="35" t="s">
        <v>611</v>
      </c>
      <c r="CN114" s="134">
        <v>2022</v>
      </c>
    </row>
    <row r="115" spans="1:92" ht="75">
      <c r="A115" s="25" t="s">
        <v>179</v>
      </c>
      <c r="B115" s="33" t="s">
        <v>291</v>
      </c>
      <c r="C115" s="42" t="s">
        <v>349</v>
      </c>
      <c r="D115" s="35" t="s">
        <v>350</v>
      </c>
      <c r="E115" s="52">
        <f>IF('1'!U113="НД","НД",'1'!U113/1.2)</f>
        <v>180.27262501412</v>
      </c>
      <c r="F115" s="52" t="str">
        <f>IF('1'!V113="НД","НД",'1'!V113/1.2)</f>
        <v>НД</v>
      </c>
      <c r="G115" s="52">
        <v>0</v>
      </c>
      <c r="H115" s="52">
        <v>0</v>
      </c>
      <c r="I115" s="52">
        <v>0</v>
      </c>
      <c r="J115" s="52">
        <v>0</v>
      </c>
      <c r="K115" s="52">
        <v>0</v>
      </c>
      <c r="L115" s="52">
        <v>0</v>
      </c>
      <c r="M115" s="52">
        <v>0</v>
      </c>
      <c r="N115" s="52">
        <v>0</v>
      </c>
      <c r="O115" s="52">
        <v>0</v>
      </c>
      <c r="P115" s="52">
        <v>0</v>
      </c>
      <c r="Q115" s="52">
        <v>0</v>
      </c>
      <c r="R115" s="52">
        <v>0</v>
      </c>
      <c r="S115" s="52">
        <v>0</v>
      </c>
      <c r="T115" s="52">
        <v>0</v>
      </c>
      <c r="U115" s="52">
        <v>0</v>
      </c>
      <c r="V115" s="52">
        <v>0</v>
      </c>
      <c r="W115" s="52">
        <v>0</v>
      </c>
      <c r="X115" s="52">
        <v>0</v>
      </c>
      <c r="Y115" s="52">
        <v>0</v>
      </c>
      <c r="Z115" s="52">
        <v>0</v>
      </c>
      <c r="AA115" s="52">
        <v>0</v>
      </c>
      <c r="AB115" s="52">
        <v>0</v>
      </c>
      <c r="AC115" s="52">
        <v>0</v>
      </c>
      <c r="AD115" s="52">
        <v>0</v>
      </c>
      <c r="AE115" s="52">
        <v>0</v>
      </c>
      <c r="AF115" s="52">
        <v>0</v>
      </c>
      <c r="AG115" s="52">
        <v>0</v>
      </c>
      <c r="AH115" s="52">
        <v>0</v>
      </c>
      <c r="AI115" s="52">
        <v>0</v>
      </c>
      <c r="AJ115" s="52">
        <f>IF('1'!G113=2021,E115,0)</f>
        <v>0</v>
      </c>
      <c r="AK115" s="52">
        <v>0</v>
      </c>
      <c r="AL115" s="63">
        <v>0</v>
      </c>
      <c r="AM115" s="52">
        <v>0</v>
      </c>
      <c r="AN115" s="52">
        <v>0</v>
      </c>
      <c r="AO115" s="52">
        <v>0</v>
      </c>
      <c r="AP115" s="52">
        <f t="shared" ref="AP115:AP128" si="111">R115+Z115+AH115</f>
        <v>0</v>
      </c>
      <c r="AQ115" s="52">
        <v>0</v>
      </c>
      <c r="AR115" s="52">
        <v>0</v>
      </c>
      <c r="AS115" s="52">
        <v>0</v>
      </c>
      <c r="AT115" s="52">
        <v>0</v>
      </c>
      <c r="AU115" s="52">
        <v>0</v>
      </c>
      <c r="AV115" s="52">
        <v>0</v>
      </c>
      <c r="AW115" s="52">
        <v>0</v>
      </c>
      <c r="AX115" s="52">
        <v>0</v>
      </c>
      <c r="AY115" s="52">
        <v>0</v>
      </c>
      <c r="AZ115" s="52">
        <v>0</v>
      </c>
      <c r="BA115" s="52">
        <f>IF('1'!G113=2022,E115,0)</f>
        <v>180.27262501412</v>
      </c>
      <c r="BB115" s="63">
        <v>0</v>
      </c>
      <c r="BC115" s="63">
        <v>25</v>
      </c>
      <c r="BD115" s="63">
        <v>0</v>
      </c>
      <c r="BE115" s="63">
        <v>0</v>
      </c>
      <c r="BF115" s="63">
        <v>0</v>
      </c>
      <c r="BG115" s="52">
        <v>0</v>
      </c>
      <c r="BH115" s="52">
        <v>1</v>
      </c>
      <c r="BI115" s="52">
        <v>0</v>
      </c>
      <c r="BJ115" s="52">
        <v>0</v>
      </c>
      <c r="BK115" s="52">
        <v>0</v>
      </c>
      <c r="BL115" s="52">
        <v>0</v>
      </c>
      <c r="BM115" s="52">
        <v>0</v>
      </c>
      <c r="BN115" s="52">
        <v>0</v>
      </c>
      <c r="BO115" s="52">
        <v>0</v>
      </c>
      <c r="BP115" s="52">
        <v>0</v>
      </c>
      <c r="BQ115" s="52">
        <f t="shared" si="92"/>
        <v>0</v>
      </c>
      <c r="BR115" s="52">
        <f t="shared" si="93"/>
        <v>180.27262501412</v>
      </c>
      <c r="BS115" s="52">
        <f t="shared" si="94"/>
        <v>0</v>
      </c>
      <c r="BT115" s="52">
        <f t="shared" si="95"/>
        <v>25</v>
      </c>
      <c r="BU115" s="52">
        <f t="shared" si="96"/>
        <v>0</v>
      </c>
      <c r="BV115" s="52">
        <f t="shared" si="97"/>
        <v>0</v>
      </c>
      <c r="BW115" s="52">
        <f t="shared" si="98"/>
        <v>0</v>
      </c>
      <c r="BX115" s="52">
        <f t="shared" si="99"/>
        <v>0</v>
      </c>
      <c r="BY115" s="52">
        <f t="shared" si="110"/>
        <v>1</v>
      </c>
      <c r="BZ115" s="52">
        <f t="shared" si="101"/>
        <v>0</v>
      </c>
      <c r="CA115" s="52">
        <f t="shared" si="102"/>
        <v>0</v>
      </c>
      <c r="CB115" s="52">
        <f t="shared" si="103"/>
        <v>0</v>
      </c>
      <c r="CC115" s="52">
        <f t="shared" si="104"/>
        <v>0</v>
      </c>
      <c r="CD115" s="52">
        <f t="shared" si="105"/>
        <v>0</v>
      </c>
      <c r="CE115" s="52">
        <f t="shared" si="106"/>
        <v>0</v>
      </c>
      <c r="CF115" s="52">
        <f t="shared" si="107"/>
        <v>0</v>
      </c>
      <c r="CG115" s="52">
        <f t="shared" si="108"/>
        <v>0</v>
      </c>
      <c r="CH115" s="52">
        <f t="shared" si="109"/>
        <v>0</v>
      </c>
      <c r="CI115" s="35"/>
      <c r="CN115" s="134">
        <v>2022</v>
      </c>
    </row>
    <row r="116" spans="1:92" ht="75">
      <c r="A116" s="25" t="s">
        <v>179</v>
      </c>
      <c r="B116" s="33" t="s">
        <v>291</v>
      </c>
      <c r="C116" s="42" t="s">
        <v>351</v>
      </c>
      <c r="D116" s="46" t="s">
        <v>352</v>
      </c>
      <c r="E116" s="52">
        <f>IF('1'!U114="НД","НД",'1'!U114/1.2)</f>
        <v>180.33526999454665</v>
      </c>
      <c r="F116" s="52" t="str">
        <f>IF('1'!V114="НД","НД",'1'!V114/1.2)</f>
        <v>НД</v>
      </c>
      <c r="G116" s="52">
        <v>0</v>
      </c>
      <c r="H116" s="52">
        <v>0</v>
      </c>
      <c r="I116" s="52">
        <v>0</v>
      </c>
      <c r="J116" s="52">
        <v>0</v>
      </c>
      <c r="K116" s="52">
        <v>0</v>
      </c>
      <c r="L116" s="52">
        <v>0</v>
      </c>
      <c r="M116" s="52">
        <v>0</v>
      </c>
      <c r="N116" s="52">
        <v>0</v>
      </c>
      <c r="O116" s="52">
        <v>0</v>
      </c>
      <c r="P116" s="52">
        <v>0</v>
      </c>
      <c r="Q116" s="52">
        <v>0</v>
      </c>
      <c r="R116" s="52">
        <v>0</v>
      </c>
      <c r="S116" s="52">
        <v>0</v>
      </c>
      <c r="T116" s="52">
        <v>0</v>
      </c>
      <c r="U116" s="52">
        <v>0</v>
      </c>
      <c r="V116" s="52">
        <v>0</v>
      </c>
      <c r="W116" s="52">
        <v>0</v>
      </c>
      <c r="X116" s="52">
        <v>0</v>
      </c>
      <c r="Y116" s="52">
        <v>0</v>
      </c>
      <c r="Z116" s="52">
        <v>0</v>
      </c>
      <c r="AA116" s="52">
        <v>0</v>
      </c>
      <c r="AB116" s="52">
        <v>0</v>
      </c>
      <c r="AC116" s="52">
        <v>0</v>
      </c>
      <c r="AD116" s="52">
        <v>0</v>
      </c>
      <c r="AE116" s="52">
        <v>0</v>
      </c>
      <c r="AF116" s="52">
        <v>0</v>
      </c>
      <c r="AG116" s="52">
        <v>0</v>
      </c>
      <c r="AH116" s="52">
        <v>0</v>
      </c>
      <c r="AI116" s="52">
        <v>0</v>
      </c>
      <c r="AJ116" s="52">
        <f>IF('1'!G114=2021,E116,0)</f>
        <v>0</v>
      </c>
      <c r="AK116" s="52">
        <v>0</v>
      </c>
      <c r="AL116" s="63">
        <v>0</v>
      </c>
      <c r="AM116" s="52">
        <v>0</v>
      </c>
      <c r="AN116" s="52">
        <v>0</v>
      </c>
      <c r="AO116" s="52">
        <v>0</v>
      </c>
      <c r="AP116" s="52">
        <f t="shared" si="111"/>
        <v>0</v>
      </c>
      <c r="AQ116" s="52">
        <v>0</v>
      </c>
      <c r="AR116" s="52">
        <v>0</v>
      </c>
      <c r="AS116" s="52">
        <v>0</v>
      </c>
      <c r="AT116" s="52">
        <v>0</v>
      </c>
      <c r="AU116" s="52">
        <v>0</v>
      </c>
      <c r="AV116" s="52">
        <v>0</v>
      </c>
      <c r="AW116" s="52">
        <v>0</v>
      </c>
      <c r="AX116" s="52">
        <v>0</v>
      </c>
      <c r="AY116" s="52">
        <v>0</v>
      </c>
      <c r="AZ116" s="52">
        <v>0</v>
      </c>
      <c r="BA116" s="52">
        <f>IF('1'!G114=2022,E116,0)</f>
        <v>180.33526999454665</v>
      </c>
      <c r="BB116" s="63">
        <v>0</v>
      </c>
      <c r="BC116" s="63">
        <v>25</v>
      </c>
      <c r="BD116" s="63">
        <v>0</v>
      </c>
      <c r="BE116" s="63">
        <v>0</v>
      </c>
      <c r="BF116" s="63">
        <v>0</v>
      </c>
      <c r="BG116" s="52">
        <v>1</v>
      </c>
      <c r="BH116" s="52">
        <v>1</v>
      </c>
      <c r="BI116" s="52">
        <v>0</v>
      </c>
      <c r="BJ116" s="52">
        <v>0</v>
      </c>
      <c r="BK116" s="52">
        <v>0</v>
      </c>
      <c r="BL116" s="52">
        <v>0</v>
      </c>
      <c r="BM116" s="52">
        <v>0</v>
      </c>
      <c r="BN116" s="52">
        <v>0</v>
      </c>
      <c r="BO116" s="52">
        <v>0</v>
      </c>
      <c r="BP116" s="52">
        <v>0</v>
      </c>
      <c r="BQ116" s="52">
        <f t="shared" si="92"/>
        <v>0</v>
      </c>
      <c r="BR116" s="52">
        <f t="shared" si="93"/>
        <v>180.33526999454665</v>
      </c>
      <c r="BS116" s="52">
        <f t="shared" si="94"/>
        <v>0</v>
      </c>
      <c r="BT116" s="52">
        <f t="shared" si="95"/>
        <v>25</v>
      </c>
      <c r="BU116" s="52">
        <f t="shared" si="96"/>
        <v>0</v>
      </c>
      <c r="BV116" s="52">
        <f t="shared" si="97"/>
        <v>0</v>
      </c>
      <c r="BW116" s="52">
        <f t="shared" si="98"/>
        <v>0</v>
      </c>
      <c r="BX116" s="52">
        <f t="shared" si="99"/>
        <v>1</v>
      </c>
      <c r="BY116" s="52">
        <f t="shared" si="110"/>
        <v>1</v>
      </c>
      <c r="BZ116" s="52">
        <f t="shared" si="101"/>
        <v>0</v>
      </c>
      <c r="CA116" s="52">
        <f t="shared" si="102"/>
        <v>0</v>
      </c>
      <c r="CB116" s="52">
        <f t="shared" si="103"/>
        <v>0</v>
      </c>
      <c r="CC116" s="52">
        <f t="shared" si="104"/>
        <v>0</v>
      </c>
      <c r="CD116" s="52">
        <f t="shared" si="105"/>
        <v>0</v>
      </c>
      <c r="CE116" s="52">
        <f t="shared" si="106"/>
        <v>0</v>
      </c>
      <c r="CF116" s="52">
        <f t="shared" si="107"/>
        <v>0</v>
      </c>
      <c r="CG116" s="52">
        <f t="shared" si="108"/>
        <v>0</v>
      </c>
      <c r="CH116" s="52">
        <f t="shared" si="109"/>
        <v>0</v>
      </c>
      <c r="CI116" s="35"/>
      <c r="CN116" s="134">
        <v>2022</v>
      </c>
    </row>
    <row r="117" spans="1:92" ht="75">
      <c r="A117" s="25" t="s">
        <v>179</v>
      </c>
      <c r="B117" s="50" t="s">
        <v>291</v>
      </c>
      <c r="C117" s="42" t="s">
        <v>353</v>
      </c>
      <c r="D117" s="46" t="s">
        <v>354</v>
      </c>
      <c r="E117" s="52">
        <f>IF('1'!U115="НД","НД",'1'!U115/1.2)</f>
        <v>774.92349999999999</v>
      </c>
      <c r="F117" s="52" t="str">
        <f>IF('1'!V115="НД","НД",'1'!V115/1.2)</f>
        <v>НД</v>
      </c>
      <c r="G117" s="52">
        <v>0</v>
      </c>
      <c r="H117" s="52">
        <v>0</v>
      </c>
      <c r="I117" s="52">
        <v>0</v>
      </c>
      <c r="J117" s="52">
        <v>0</v>
      </c>
      <c r="K117" s="52">
        <v>0</v>
      </c>
      <c r="L117" s="52">
        <v>0</v>
      </c>
      <c r="M117" s="52">
        <v>0</v>
      </c>
      <c r="N117" s="52">
        <v>0</v>
      </c>
      <c r="O117" s="52">
        <v>0</v>
      </c>
      <c r="P117" s="52">
        <v>0</v>
      </c>
      <c r="Q117" s="52">
        <v>0</v>
      </c>
      <c r="R117" s="52">
        <v>0</v>
      </c>
      <c r="S117" s="52">
        <v>0</v>
      </c>
      <c r="T117" s="52">
        <v>0</v>
      </c>
      <c r="U117" s="52">
        <v>0</v>
      </c>
      <c r="V117" s="52">
        <v>0</v>
      </c>
      <c r="W117" s="52">
        <v>0</v>
      </c>
      <c r="X117" s="52">
        <v>0</v>
      </c>
      <c r="Y117" s="52">
        <v>0</v>
      </c>
      <c r="Z117" s="52">
        <v>0</v>
      </c>
      <c r="AA117" s="52">
        <v>0</v>
      </c>
      <c r="AB117" s="52">
        <v>0</v>
      </c>
      <c r="AC117" s="52">
        <v>0</v>
      </c>
      <c r="AD117" s="52">
        <v>0</v>
      </c>
      <c r="AE117" s="52">
        <v>0</v>
      </c>
      <c r="AF117" s="52">
        <v>0</v>
      </c>
      <c r="AG117" s="52">
        <v>0</v>
      </c>
      <c r="AH117" s="52">
        <v>0</v>
      </c>
      <c r="AI117" s="52">
        <v>0</v>
      </c>
      <c r="AJ117" s="52">
        <f>IF('1'!G115=2021,E117,0)</f>
        <v>0</v>
      </c>
      <c r="AK117" s="52">
        <v>0</v>
      </c>
      <c r="AL117" s="63">
        <v>0</v>
      </c>
      <c r="AM117" s="52">
        <v>0</v>
      </c>
      <c r="AN117" s="52">
        <v>0</v>
      </c>
      <c r="AO117" s="52">
        <v>0</v>
      </c>
      <c r="AP117" s="52">
        <f t="shared" si="111"/>
        <v>0</v>
      </c>
      <c r="AQ117" s="52">
        <v>0</v>
      </c>
      <c r="AR117" s="52">
        <v>0</v>
      </c>
      <c r="AS117" s="52">
        <v>0</v>
      </c>
      <c r="AT117" s="52">
        <v>0</v>
      </c>
      <c r="AU117" s="52">
        <v>0</v>
      </c>
      <c r="AV117" s="52">
        <v>0</v>
      </c>
      <c r="AW117" s="52">
        <v>0</v>
      </c>
      <c r="AX117" s="52">
        <v>0</v>
      </c>
      <c r="AY117" s="52">
        <v>0</v>
      </c>
      <c r="AZ117" s="52">
        <v>0</v>
      </c>
      <c r="BA117" s="52">
        <f>IF('1'!G115=2022,E117,0)</f>
        <v>0</v>
      </c>
      <c r="BB117" s="63">
        <v>0</v>
      </c>
      <c r="BC117" s="63">
        <v>0</v>
      </c>
      <c r="BD117" s="63">
        <v>0</v>
      </c>
      <c r="BE117" s="63">
        <v>0</v>
      </c>
      <c r="BF117" s="63">
        <v>0</v>
      </c>
      <c r="BG117" s="52">
        <v>0</v>
      </c>
      <c r="BH117" s="52">
        <v>0</v>
      </c>
      <c r="BI117" s="52">
        <v>0</v>
      </c>
      <c r="BJ117" s="52">
        <v>0</v>
      </c>
      <c r="BK117" s="52">
        <v>0</v>
      </c>
      <c r="BL117" s="52">
        <v>0</v>
      </c>
      <c r="BM117" s="52">
        <v>0</v>
      </c>
      <c r="BN117" s="52">
        <v>0</v>
      </c>
      <c r="BO117" s="52">
        <v>0</v>
      </c>
      <c r="BP117" s="52">
        <v>0</v>
      </c>
      <c r="BQ117" s="52">
        <f t="shared" si="92"/>
        <v>0</v>
      </c>
      <c r="BR117" s="52">
        <f t="shared" si="93"/>
        <v>0</v>
      </c>
      <c r="BS117" s="52">
        <f t="shared" si="94"/>
        <v>0</v>
      </c>
      <c r="BT117" s="52">
        <f t="shared" si="95"/>
        <v>0</v>
      </c>
      <c r="BU117" s="52">
        <f t="shared" si="96"/>
        <v>0</v>
      </c>
      <c r="BV117" s="52">
        <f t="shared" si="97"/>
        <v>0</v>
      </c>
      <c r="BW117" s="52">
        <f t="shared" si="98"/>
        <v>0</v>
      </c>
      <c r="BX117" s="52">
        <f t="shared" si="99"/>
        <v>0</v>
      </c>
      <c r="BY117" s="52">
        <f t="shared" si="110"/>
        <v>0</v>
      </c>
      <c r="BZ117" s="52">
        <f t="shared" si="101"/>
        <v>0</v>
      </c>
      <c r="CA117" s="52">
        <f t="shared" si="102"/>
        <v>0</v>
      </c>
      <c r="CB117" s="52">
        <f t="shared" si="103"/>
        <v>0</v>
      </c>
      <c r="CC117" s="52">
        <f t="shared" si="104"/>
        <v>0</v>
      </c>
      <c r="CD117" s="52">
        <f t="shared" si="105"/>
        <v>0</v>
      </c>
      <c r="CE117" s="52">
        <f t="shared" si="106"/>
        <v>0</v>
      </c>
      <c r="CF117" s="52">
        <f t="shared" si="107"/>
        <v>0</v>
      </c>
      <c r="CG117" s="52">
        <f t="shared" si="108"/>
        <v>0</v>
      </c>
      <c r="CH117" s="52">
        <f t="shared" si="109"/>
        <v>0</v>
      </c>
      <c r="CI117" s="35"/>
      <c r="CN117" s="134">
        <f>'1'!G115</f>
        <v>2024</v>
      </c>
    </row>
    <row r="118" spans="1:92" ht="150">
      <c r="A118" s="25" t="s">
        <v>179</v>
      </c>
      <c r="B118" s="50" t="s">
        <v>291</v>
      </c>
      <c r="C118" s="42" t="s">
        <v>355</v>
      </c>
      <c r="D118" s="46" t="s">
        <v>356</v>
      </c>
      <c r="E118" s="52">
        <f>IF('1'!U116="НД","НД",'1'!U116/1.2)</f>
        <v>2256.8295833333332</v>
      </c>
      <c r="F118" s="52" t="str">
        <f>IF('1'!V116="НД","НД",'1'!V116/1.2)</f>
        <v>НД</v>
      </c>
      <c r="G118" s="52">
        <v>0</v>
      </c>
      <c r="H118" s="52">
        <v>0</v>
      </c>
      <c r="I118" s="52">
        <v>0</v>
      </c>
      <c r="J118" s="52">
        <v>0</v>
      </c>
      <c r="K118" s="52">
        <v>0</v>
      </c>
      <c r="L118" s="52">
        <v>0</v>
      </c>
      <c r="M118" s="52">
        <v>0</v>
      </c>
      <c r="N118" s="52">
        <v>0</v>
      </c>
      <c r="O118" s="52">
        <v>0</v>
      </c>
      <c r="P118" s="52">
        <v>0</v>
      </c>
      <c r="Q118" s="52">
        <v>0</v>
      </c>
      <c r="R118" s="52">
        <v>0</v>
      </c>
      <c r="S118" s="52">
        <v>0</v>
      </c>
      <c r="T118" s="52">
        <v>0</v>
      </c>
      <c r="U118" s="52">
        <v>0</v>
      </c>
      <c r="V118" s="52">
        <v>0</v>
      </c>
      <c r="W118" s="52">
        <v>0</v>
      </c>
      <c r="X118" s="52">
        <v>0</v>
      </c>
      <c r="Y118" s="52">
        <v>0</v>
      </c>
      <c r="Z118" s="52">
        <v>0</v>
      </c>
      <c r="AA118" s="52">
        <v>0</v>
      </c>
      <c r="AB118" s="52">
        <v>0</v>
      </c>
      <c r="AC118" s="52">
        <v>0</v>
      </c>
      <c r="AD118" s="52">
        <v>0</v>
      </c>
      <c r="AE118" s="52">
        <v>0</v>
      </c>
      <c r="AF118" s="52">
        <v>0</v>
      </c>
      <c r="AG118" s="52">
        <v>0</v>
      </c>
      <c r="AH118" s="52">
        <v>0</v>
      </c>
      <c r="AI118" s="52">
        <v>0</v>
      </c>
      <c r="AJ118" s="52">
        <f>IF('1'!G116=2021,E118,0)</f>
        <v>0</v>
      </c>
      <c r="AK118" s="52">
        <v>0</v>
      </c>
      <c r="AL118" s="63">
        <v>0</v>
      </c>
      <c r="AM118" s="52">
        <v>0</v>
      </c>
      <c r="AN118" s="52">
        <v>0</v>
      </c>
      <c r="AO118" s="52">
        <v>0</v>
      </c>
      <c r="AP118" s="52">
        <f t="shared" si="111"/>
        <v>0</v>
      </c>
      <c r="AQ118" s="52">
        <v>0</v>
      </c>
      <c r="AR118" s="52">
        <v>0</v>
      </c>
      <c r="AS118" s="52">
        <v>0</v>
      </c>
      <c r="AT118" s="52">
        <v>0</v>
      </c>
      <c r="AU118" s="52">
        <v>0</v>
      </c>
      <c r="AV118" s="52">
        <v>0</v>
      </c>
      <c r="AW118" s="52">
        <v>0</v>
      </c>
      <c r="AX118" s="52">
        <v>0</v>
      </c>
      <c r="AY118" s="52">
        <v>0</v>
      </c>
      <c r="AZ118" s="52">
        <v>0</v>
      </c>
      <c r="BA118" s="52">
        <f>IF('1'!G116=2022,E118,0)</f>
        <v>0</v>
      </c>
      <c r="BB118" s="63">
        <v>0</v>
      </c>
      <c r="BC118" s="63">
        <v>0</v>
      </c>
      <c r="BD118" s="63">
        <v>0</v>
      </c>
      <c r="BE118" s="63">
        <v>0</v>
      </c>
      <c r="BF118" s="63">
        <v>0</v>
      </c>
      <c r="BG118" s="52">
        <v>0</v>
      </c>
      <c r="BH118" s="52">
        <v>0</v>
      </c>
      <c r="BI118" s="52">
        <v>0</v>
      </c>
      <c r="BJ118" s="52">
        <v>0</v>
      </c>
      <c r="BK118" s="52">
        <v>0</v>
      </c>
      <c r="BL118" s="52">
        <v>0</v>
      </c>
      <c r="BM118" s="52">
        <v>0</v>
      </c>
      <c r="BN118" s="52">
        <v>0</v>
      </c>
      <c r="BO118" s="52">
        <v>0</v>
      </c>
      <c r="BP118" s="52">
        <v>0</v>
      </c>
      <c r="BQ118" s="52">
        <f t="shared" si="92"/>
        <v>0</v>
      </c>
      <c r="BR118" s="52">
        <f t="shared" si="93"/>
        <v>0</v>
      </c>
      <c r="BS118" s="52">
        <f t="shared" si="94"/>
        <v>0</v>
      </c>
      <c r="BT118" s="52">
        <f t="shared" si="95"/>
        <v>0</v>
      </c>
      <c r="BU118" s="52">
        <f t="shared" si="96"/>
        <v>0</v>
      </c>
      <c r="BV118" s="52">
        <f t="shared" si="97"/>
        <v>0</v>
      </c>
      <c r="BW118" s="52">
        <f t="shared" si="98"/>
        <v>0</v>
      </c>
      <c r="BX118" s="52">
        <f t="shared" si="99"/>
        <v>0</v>
      </c>
      <c r="BY118" s="52">
        <f t="shared" si="110"/>
        <v>0</v>
      </c>
      <c r="BZ118" s="52">
        <f t="shared" si="101"/>
        <v>0</v>
      </c>
      <c r="CA118" s="52">
        <f t="shared" si="102"/>
        <v>0</v>
      </c>
      <c r="CB118" s="52">
        <f t="shared" si="103"/>
        <v>0</v>
      </c>
      <c r="CC118" s="52">
        <f t="shared" si="104"/>
        <v>0</v>
      </c>
      <c r="CD118" s="52">
        <f t="shared" si="105"/>
        <v>0</v>
      </c>
      <c r="CE118" s="52">
        <f t="shared" si="106"/>
        <v>0</v>
      </c>
      <c r="CF118" s="52">
        <f t="shared" si="107"/>
        <v>0</v>
      </c>
      <c r="CG118" s="52">
        <f t="shared" si="108"/>
        <v>0</v>
      </c>
      <c r="CH118" s="52">
        <f t="shared" si="109"/>
        <v>0</v>
      </c>
      <c r="CI118" s="35"/>
      <c r="CN118" s="134">
        <f>'1'!G116</f>
        <v>2024</v>
      </c>
    </row>
    <row r="119" spans="1:92" ht="37.5">
      <c r="A119" s="25" t="s">
        <v>179</v>
      </c>
      <c r="B119" s="50" t="s">
        <v>291</v>
      </c>
      <c r="C119" s="42" t="s">
        <v>357</v>
      </c>
      <c r="D119" s="46" t="s">
        <v>358</v>
      </c>
      <c r="E119" s="52">
        <f>IF('1'!U117="НД","НД",'1'!U117/1.2)</f>
        <v>839.84683333333339</v>
      </c>
      <c r="F119" s="52" t="str">
        <f>IF('1'!V117="НД","НД",'1'!V117/1.2)</f>
        <v>НД</v>
      </c>
      <c r="G119" s="52">
        <v>0</v>
      </c>
      <c r="H119" s="52">
        <v>0</v>
      </c>
      <c r="I119" s="52">
        <v>0</v>
      </c>
      <c r="J119" s="52">
        <v>0</v>
      </c>
      <c r="K119" s="52">
        <v>0</v>
      </c>
      <c r="L119" s="52">
        <v>0</v>
      </c>
      <c r="M119" s="52">
        <v>0</v>
      </c>
      <c r="N119" s="52">
        <v>0</v>
      </c>
      <c r="O119" s="52">
        <v>0</v>
      </c>
      <c r="P119" s="52">
        <v>0</v>
      </c>
      <c r="Q119" s="52">
        <v>0</v>
      </c>
      <c r="R119" s="52">
        <v>0</v>
      </c>
      <c r="S119" s="52">
        <v>0</v>
      </c>
      <c r="T119" s="52">
        <v>0</v>
      </c>
      <c r="U119" s="52">
        <v>0</v>
      </c>
      <c r="V119" s="52">
        <v>0</v>
      </c>
      <c r="W119" s="52">
        <v>0</v>
      </c>
      <c r="X119" s="52">
        <v>0</v>
      </c>
      <c r="Y119" s="52">
        <v>0</v>
      </c>
      <c r="Z119" s="52">
        <v>0</v>
      </c>
      <c r="AA119" s="52">
        <v>0</v>
      </c>
      <c r="AB119" s="52">
        <v>0</v>
      </c>
      <c r="AC119" s="52">
        <v>0</v>
      </c>
      <c r="AD119" s="52">
        <v>0</v>
      </c>
      <c r="AE119" s="52">
        <v>0</v>
      </c>
      <c r="AF119" s="52">
        <v>0</v>
      </c>
      <c r="AG119" s="52">
        <v>0</v>
      </c>
      <c r="AH119" s="52">
        <v>0</v>
      </c>
      <c r="AI119" s="52">
        <v>0</v>
      </c>
      <c r="AJ119" s="52">
        <f>IF('1'!G117=2021,E119,0)</f>
        <v>0</v>
      </c>
      <c r="AK119" s="52">
        <v>0</v>
      </c>
      <c r="AL119" s="63">
        <v>0</v>
      </c>
      <c r="AM119" s="52">
        <v>0</v>
      </c>
      <c r="AN119" s="52">
        <v>0</v>
      </c>
      <c r="AO119" s="52">
        <v>0</v>
      </c>
      <c r="AP119" s="52">
        <f t="shared" si="111"/>
        <v>0</v>
      </c>
      <c r="AQ119" s="52">
        <v>0</v>
      </c>
      <c r="AR119" s="52">
        <v>0</v>
      </c>
      <c r="AS119" s="52">
        <v>0</v>
      </c>
      <c r="AT119" s="52">
        <v>0</v>
      </c>
      <c r="AU119" s="52">
        <v>0</v>
      </c>
      <c r="AV119" s="52">
        <v>0</v>
      </c>
      <c r="AW119" s="52">
        <v>0</v>
      </c>
      <c r="AX119" s="52">
        <v>0</v>
      </c>
      <c r="AY119" s="52">
        <v>0</v>
      </c>
      <c r="AZ119" s="52">
        <v>0</v>
      </c>
      <c r="BA119" s="52">
        <f>IF('1'!G117=2022,E119,0)</f>
        <v>0</v>
      </c>
      <c r="BB119" s="63">
        <v>0</v>
      </c>
      <c r="BC119" s="63">
        <v>0</v>
      </c>
      <c r="BD119" s="63">
        <v>0</v>
      </c>
      <c r="BE119" s="63">
        <v>0</v>
      </c>
      <c r="BF119" s="63">
        <v>0</v>
      </c>
      <c r="BG119" s="52">
        <v>0</v>
      </c>
      <c r="BH119" s="52">
        <v>0</v>
      </c>
      <c r="BI119" s="52">
        <v>0</v>
      </c>
      <c r="BJ119" s="52">
        <v>0</v>
      </c>
      <c r="BK119" s="52">
        <v>0</v>
      </c>
      <c r="BL119" s="52">
        <v>0</v>
      </c>
      <c r="BM119" s="52">
        <v>0</v>
      </c>
      <c r="BN119" s="52">
        <v>0</v>
      </c>
      <c r="BO119" s="52">
        <v>0</v>
      </c>
      <c r="BP119" s="52">
        <v>0</v>
      </c>
      <c r="BQ119" s="52">
        <f t="shared" si="92"/>
        <v>0</v>
      </c>
      <c r="BR119" s="52">
        <f t="shared" si="93"/>
        <v>0</v>
      </c>
      <c r="BS119" s="52">
        <f t="shared" si="94"/>
        <v>0</v>
      </c>
      <c r="BT119" s="52">
        <f t="shared" si="95"/>
        <v>0</v>
      </c>
      <c r="BU119" s="52">
        <f t="shared" si="96"/>
        <v>0</v>
      </c>
      <c r="BV119" s="52">
        <f t="shared" si="97"/>
        <v>0</v>
      </c>
      <c r="BW119" s="52">
        <f t="shared" si="98"/>
        <v>0</v>
      </c>
      <c r="BX119" s="52">
        <f t="shared" si="99"/>
        <v>0</v>
      </c>
      <c r="BY119" s="52">
        <f t="shared" si="110"/>
        <v>0</v>
      </c>
      <c r="BZ119" s="52">
        <f t="shared" si="101"/>
        <v>0</v>
      </c>
      <c r="CA119" s="52">
        <f t="shared" si="102"/>
        <v>0</v>
      </c>
      <c r="CB119" s="52">
        <f t="shared" si="103"/>
        <v>0</v>
      </c>
      <c r="CC119" s="52">
        <f t="shared" si="104"/>
        <v>0</v>
      </c>
      <c r="CD119" s="52">
        <f t="shared" si="105"/>
        <v>0</v>
      </c>
      <c r="CE119" s="52">
        <f t="shared" si="106"/>
        <v>0</v>
      </c>
      <c r="CF119" s="52">
        <f t="shared" si="107"/>
        <v>0</v>
      </c>
      <c r="CG119" s="52">
        <f t="shared" si="108"/>
        <v>0</v>
      </c>
      <c r="CH119" s="52">
        <f t="shared" si="109"/>
        <v>0</v>
      </c>
      <c r="CI119" s="35"/>
      <c r="CN119" s="134">
        <f>'1'!G117</f>
        <v>2024</v>
      </c>
    </row>
    <row r="120" spans="1:92" ht="18.75">
      <c r="A120" s="25" t="s">
        <v>179</v>
      </c>
      <c r="B120" s="50" t="s">
        <v>291</v>
      </c>
      <c r="C120" s="42" t="s">
        <v>359</v>
      </c>
      <c r="D120" s="46" t="s">
        <v>360</v>
      </c>
      <c r="E120" s="52">
        <f>IF('1'!U118="НД","НД",'1'!U118/1.2)</f>
        <v>425.69633333333337</v>
      </c>
      <c r="F120" s="52" t="str">
        <f>IF('1'!V118="НД","НД",'1'!V118/1.2)</f>
        <v>НД</v>
      </c>
      <c r="G120" s="52">
        <v>0</v>
      </c>
      <c r="H120" s="52">
        <v>0</v>
      </c>
      <c r="I120" s="52">
        <v>0</v>
      </c>
      <c r="J120" s="52">
        <v>0</v>
      </c>
      <c r="K120" s="52">
        <v>0</v>
      </c>
      <c r="L120" s="52">
        <v>0</v>
      </c>
      <c r="M120" s="52">
        <v>0</v>
      </c>
      <c r="N120" s="52">
        <v>0</v>
      </c>
      <c r="O120" s="52">
        <v>0</v>
      </c>
      <c r="P120" s="52">
        <v>0</v>
      </c>
      <c r="Q120" s="52">
        <v>0</v>
      </c>
      <c r="R120" s="52">
        <v>0</v>
      </c>
      <c r="S120" s="52">
        <v>0</v>
      </c>
      <c r="T120" s="52">
        <v>0</v>
      </c>
      <c r="U120" s="52">
        <v>0</v>
      </c>
      <c r="V120" s="52">
        <v>0</v>
      </c>
      <c r="W120" s="52">
        <v>0</v>
      </c>
      <c r="X120" s="52">
        <v>0</v>
      </c>
      <c r="Y120" s="52">
        <v>0</v>
      </c>
      <c r="Z120" s="52">
        <v>0</v>
      </c>
      <c r="AA120" s="52">
        <v>0</v>
      </c>
      <c r="AB120" s="52">
        <v>0</v>
      </c>
      <c r="AC120" s="52">
        <v>0</v>
      </c>
      <c r="AD120" s="52">
        <v>0</v>
      </c>
      <c r="AE120" s="52">
        <v>0</v>
      </c>
      <c r="AF120" s="52">
        <v>0</v>
      </c>
      <c r="AG120" s="52">
        <v>0</v>
      </c>
      <c r="AH120" s="52">
        <v>0</v>
      </c>
      <c r="AI120" s="52">
        <v>0</v>
      </c>
      <c r="AJ120" s="52">
        <f>IF('1'!G118=2021,E120,0)</f>
        <v>0</v>
      </c>
      <c r="AK120" s="52">
        <v>0</v>
      </c>
      <c r="AL120" s="63">
        <v>0</v>
      </c>
      <c r="AM120" s="52">
        <v>0</v>
      </c>
      <c r="AN120" s="52">
        <v>0</v>
      </c>
      <c r="AO120" s="52">
        <v>0</v>
      </c>
      <c r="AP120" s="52">
        <f t="shared" si="111"/>
        <v>0</v>
      </c>
      <c r="AQ120" s="52">
        <v>0</v>
      </c>
      <c r="AR120" s="52">
        <v>0</v>
      </c>
      <c r="AS120" s="52">
        <v>0</v>
      </c>
      <c r="AT120" s="52">
        <v>0</v>
      </c>
      <c r="AU120" s="52">
        <v>0</v>
      </c>
      <c r="AV120" s="52">
        <v>0</v>
      </c>
      <c r="AW120" s="52">
        <v>0</v>
      </c>
      <c r="AX120" s="52">
        <v>0</v>
      </c>
      <c r="AY120" s="52">
        <v>0</v>
      </c>
      <c r="AZ120" s="52">
        <v>0</v>
      </c>
      <c r="BA120" s="52">
        <f>IF('1'!G118=2022,E120,0)</f>
        <v>0</v>
      </c>
      <c r="BB120" s="63">
        <v>0</v>
      </c>
      <c r="BC120" s="63">
        <v>0</v>
      </c>
      <c r="BD120" s="63">
        <v>0</v>
      </c>
      <c r="BE120" s="63">
        <v>0</v>
      </c>
      <c r="BF120" s="63">
        <v>0</v>
      </c>
      <c r="BG120" s="52">
        <v>0</v>
      </c>
      <c r="BH120" s="52">
        <v>0</v>
      </c>
      <c r="BI120" s="52">
        <v>0</v>
      </c>
      <c r="BJ120" s="52">
        <v>0</v>
      </c>
      <c r="BK120" s="52">
        <v>0</v>
      </c>
      <c r="BL120" s="52">
        <v>0</v>
      </c>
      <c r="BM120" s="52">
        <v>0</v>
      </c>
      <c r="BN120" s="52">
        <v>0</v>
      </c>
      <c r="BO120" s="52">
        <v>0</v>
      </c>
      <c r="BP120" s="52">
        <v>0</v>
      </c>
      <c r="BQ120" s="52">
        <f t="shared" si="92"/>
        <v>0</v>
      </c>
      <c r="BR120" s="52">
        <f t="shared" si="93"/>
        <v>0</v>
      </c>
      <c r="BS120" s="52">
        <f t="shared" si="94"/>
        <v>0</v>
      </c>
      <c r="BT120" s="52">
        <f t="shared" si="95"/>
        <v>0</v>
      </c>
      <c r="BU120" s="52">
        <f t="shared" si="96"/>
        <v>0</v>
      </c>
      <c r="BV120" s="52">
        <f t="shared" si="97"/>
        <v>0</v>
      </c>
      <c r="BW120" s="52">
        <f t="shared" si="98"/>
        <v>0</v>
      </c>
      <c r="BX120" s="52">
        <f t="shared" si="99"/>
        <v>0</v>
      </c>
      <c r="BY120" s="52">
        <f t="shared" si="110"/>
        <v>0</v>
      </c>
      <c r="BZ120" s="52">
        <f t="shared" si="101"/>
        <v>0</v>
      </c>
      <c r="CA120" s="52">
        <f t="shared" si="102"/>
        <v>0</v>
      </c>
      <c r="CB120" s="52">
        <f t="shared" si="103"/>
        <v>0</v>
      </c>
      <c r="CC120" s="52">
        <f t="shared" si="104"/>
        <v>0</v>
      </c>
      <c r="CD120" s="52">
        <f t="shared" si="105"/>
        <v>0</v>
      </c>
      <c r="CE120" s="52">
        <f t="shared" si="106"/>
        <v>0</v>
      </c>
      <c r="CF120" s="52">
        <f t="shared" si="107"/>
        <v>0</v>
      </c>
      <c r="CG120" s="52">
        <f t="shared" si="108"/>
        <v>0</v>
      </c>
      <c r="CH120" s="52">
        <f t="shared" si="109"/>
        <v>0</v>
      </c>
      <c r="CI120" s="35"/>
      <c r="CN120" s="134">
        <f>'1'!G118</f>
        <v>2024</v>
      </c>
    </row>
    <row r="121" spans="1:92" ht="18.75">
      <c r="A121" s="25" t="s">
        <v>179</v>
      </c>
      <c r="B121" s="50" t="s">
        <v>291</v>
      </c>
      <c r="C121" s="42" t="s">
        <v>361</v>
      </c>
      <c r="D121" s="46" t="s">
        <v>362</v>
      </c>
      <c r="E121" s="52">
        <f>IF('1'!U119="НД","НД",'1'!U119/1.2)</f>
        <v>1076.0546666666667</v>
      </c>
      <c r="F121" s="52" t="str">
        <f>IF('1'!V119="НД","НД",'1'!V119/1.2)</f>
        <v>НД</v>
      </c>
      <c r="G121" s="52">
        <v>0</v>
      </c>
      <c r="H121" s="52">
        <v>0</v>
      </c>
      <c r="I121" s="52">
        <v>0</v>
      </c>
      <c r="J121" s="52">
        <v>0</v>
      </c>
      <c r="K121" s="52">
        <v>0</v>
      </c>
      <c r="L121" s="52">
        <v>0</v>
      </c>
      <c r="M121" s="52">
        <v>0</v>
      </c>
      <c r="N121" s="52">
        <v>0</v>
      </c>
      <c r="O121" s="52">
        <v>0</v>
      </c>
      <c r="P121" s="52">
        <v>0</v>
      </c>
      <c r="Q121" s="52">
        <v>0</v>
      </c>
      <c r="R121" s="52">
        <v>0</v>
      </c>
      <c r="S121" s="52">
        <v>0</v>
      </c>
      <c r="T121" s="52">
        <v>0</v>
      </c>
      <c r="U121" s="52">
        <v>0</v>
      </c>
      <c r="V121" s="52">
        <v>0</v>
      </c>
      <c r="W121" s="52">
        <v>0</v>
      </c>
      <c r="X121" s="52">
        <v>0</v>
      </c>
      <c r="Y121" s="52">
        <v>0</v>
      </c>
      <c r="Z121" s="52">
        <v>0</v>
      </c>
      <c r="AA121" s="52">
        <v>0</v>
      </c>
      <c r="AB121" s="52">
        <v>0</v>
      </c>
      <c r="AC121" s="52">
        <v>0</v>
      </c>
      <c r="AD121" s="52">
        <v>0</v>
      </c>
      <c r="AE121" s="52">
        <v>0</v>
      </c>
      <c r="AF121" s="52">
        <v>0</v>
      </c>
      <c r="AG121" s="52">
        <v>0</v>
      </c>
      <c r="AH121" s="52">
        <v>0</v>
      </c>
      <c r="AI121" s="52">
        <v>0</v>
      </c>
      <c r="AJ121" s="52">
        <f>IF('1'!G119=2021,E121,0)</f>
        <v>0</v>
      </c>
      <c r="AK121" s="52">
        <v>0</v>
      </c>
      <c r="AL121" s="63">
        <v>0</v>
      </c>
      <c r="AM121" s="52">
        <v>0</v>
      </c>
      <c r="AN121" s="52">
        <v>0</v>
      </c>
      <c r="AO121" s="52">
        <v>0</v>
      </c>
      <c r="AP121" s="52">
        <f t="shared" si="111"/>
        <v>0</v>
      </c>
      <c r="AQ121" s="52">
        <v>0</v>
      </c>
      <c r="AR121" s="52">
        <v>0</v>
      </c>
      <c r="AS121" s="52">
        <v>0</v>
      </c>
      <c r="AT121" s="52">
        <v>0</v>
      </c>
      <c r="AU121" s="52">
        <v>0</v>
      </c>
      <c r="AV121" s="52">
        <v>0</v>
      </c>
      <c r="AW121" s="52">
        <v>0</v>
      </c>
      <c r="AX121" s="52">
        <v>0</v>
      </c>
      <c r="AY121" s="52">
        <v>0</v>
      </c>
      <c r="AZ121" s="52">
        <v>0</v>
      </c>
      <c r="BA121" s="52">
        <f>IF('1'!G119=2022,E121,0)</f>
        <v>0</v>
      </c>
      <c r="BB121" s="63">
        <v>0</v>
      </c>
      <c r="BC121" s="63">
        <v>0</v>
      </c>
      <c r="BD121" s="63">
        <v>0</v>
      </c>
      <c r="BE121" s="63">
        <v>0</v>
      </c>
      <c r="BF121" s="63">
        <v>0</v>
      </c>
      <c r="BG121" s="52">
        <v>0</v>
      </c>
      <c r="BH121" s="52">
        <v>0</v>
      </c>
      <c r="BI121" s="52">
        <v>0</v>
      </c>
      <c r="BJ121" s="52">
        <v>0</v>
      </c>
      <c r="BK121" s="52">
        <v>0</v>
      </c>
      <c r="BL121" s="52">
        <v>0</v>
      </c>
      <c r="BM121" s="52">
        <v>0</v>
      </c>
      <c r="BN121" s="52">
        <v>0</v>
      </c>
      <c r="BO121" s="52">
        <v>0</v>
      </c>
      <c r="BP121" s="52">
        <v>0</v>
      </c>
      <c r="BQ121" s="52">
        <f t="shared" si="92"/>
        <v>0</v>
      </c>
      <c r="BR121" s="52">
        <f t="shared" si="93"/>
        <v>0</v>
      </c>
      <c r="BS121" s="52">
        <f t="shared" si="94"/>
        <v>0</v>
      </c>
      <c r="BT121" s="52">
        <f t="shared" si="95"/>
        <v>0</v>
      </c>
      <c r="BU121" s="52">
        <f t="shared" si="96"/>
        <v>0</v>
      </c>
      <c r="BV121" s="52">
        <f t="shared" si="97"/>
        <v>0</v>
      </c>
      <c r="BW121" s="52">
        <f t="shared" si="98"/>
        <v>0</v>
      </c>
      <c r="BX121" s="52">
        <f t="shared" si="99"/>
        <v>0</v>
      </c>
      <c r="BY121" s="52">
        <f t="shared" si="110"/>
        <v>0</v>
      </c>
      <c r="BZ121" s="52">
        <f t="shared" si="101"/>
        <v>0</v>
      </c>
      <c r="CA121" s="52">
        <f t="shared" si="102"/>
        <v>0</v>
      </c>
      <c r="CB121" s="52">
        <f t="shared" si="103"/>
        <v>0</v>
      </c>
      <c r="CC121" s="52">
        <f t="shared" si="104"/>
        <v>0</v>
      </c>
      <c r="CD121" s="52">
        <f t="shared" si="105"/>
        <v>0</v>
      </c>
      <c r="CE121" s="52">
        <f t="shared" si="106"/>
        <v>0</v>
      </c>
      <c r="CF121" s="52">
        <f t="shared" si="107"/>
        <v>0</v>
      </c>
      <c r="CG121" s="52">
        <f t="shared" si="108"/>
        <v>0</v>
      </c>
      <c r="CH121" s="52">
        <f t="shared" si="109"/>
        <v>0</v>
      </c>
      <c r="CI121" s="35"/>
      <c r="CN121" s="134">
        <f>'1'!G119</f>
        <v>2024</v>
      </c>
    </row>
    <row r="122" spans="1:92" ht="18.75">
      <c r="A122" s="25" t="s">
        <v>179</v>
      </c>
      <c r="B122" s="50" t="s">
        <v>291</v>
      </c>
      <c r="C122" s="42" t="s">
        <v>363</v>
      </c>
      <c r="D122" s="46" t="s">
        <v>364</v>
      </c>
      <c r="E122" s="52">
        <f>IF('1'!U120="НД","НД",'1'!U120/1.2)</f>
        <v>1093.0095833333335</v>
      </c>
      <c r="F122" s="52" t="str">
        <f>IF('1'!V120="НД","НД",'1'!V120/1.2)</f>
        <v>НД</v>
      </c>
      <c r="G122" s="52">
        <v>0</v>
      </c>
      <c r="H122" s="52">
        <v>0</v>
      </c>
      <c r="I122" s="52">
        <v>0</v>
      </c>
      <c r="J122" s="52">
        <v>0</v>
      </c>
      <c r="K122" s="52">
        <v>0</v>
      </c>
      <c r="L122" s="52">
        <v>0</v>
      </c>
      <c r="M122" s="52">
        <v>0</v>
      </c>
      <c r="N122" s="52">
        <v>0</v>
      </c>
      <c r="O122" s="52">
        <v>0</v>
      </c>
      <c r="P122" s="52">
        <v>0</v>
      </c>
      <c r="Q122" s="52">
        <v>0</v>
      </c>
      <c r="R122" s="52">
        <v>0</v>
      </c>
      <c r="S122" s="52">
        <v>0</v>
      </c>
      <c r="T122" s="52">
        <v>0</v>
      </c>
      <c r="U122" s="52">
        <v>0</v>
      </c>
      <c r="V122" s="52">
        <v>0</v>
      </c>
      <c r="W122" s="52">
        <v>0</v>
      </c>
      <c r="X122" s="52">
        <v>0</v>
      </c>
      <c r="Y122" s="52">
        <v>0</v>
      </c>
      <c r="Z122" s="52">
        <v>0</v>
      </c>
      <c r="AA122" s="52">
        <v>0</v>
      </c>
      <c r="AB122" s="52">
        <v>0</v>
      </c>
      <c r="AC122" s="52">
        <v>0</v>
      </c>
      <c r="AD122" s="52">
        <v>0</v>
      </c>
      <c r="AE122" s="52">
        <v>0</v>
      </c>
      <c r="AF122" s="52">
        <v>0</v>
      </c>
      <c r="AG122" s="52">
        <v>0</v>
      </c>
      <c r="AH122" s="52">
        <v>0</v>
      </c>
      <c r="AI122" s="52">
        <v>0</v>
      </c>
      <c r="AJ122" s="52">
        <f>IF('1'!G120=2021,E122,0)</f>
        <v>0</v>
      </c>
      <c r="AK122" s="52">
        <v>0</v>
      </c>
      <c r="AL122" s="63">
        <v>0</v>
      </c>
      <c r="AM122" s="52">
        <v>0</v>
      </c>
      <c r="AN122" s="52">
        <v>0</v>
      </c>
      <c r="AO122" s="52">
        <v>0</v>
      </c>
      <c r="AP122" s="52">
        <f t="shared" si="111"/>
        <v>0</v>
      </c>
      <c r="AQ122" s="52">
        <v>0</v>
      </c>
      <c r="AR122" s="52">
        <v>0</v>
      </c>
      <c r="AS122" s="52">
        <v>0</v>
      </c>
      <c r="AT122" s="52">
        <v>0</v>
      </c>
      <c r="AU122" s="52">
        <v>0</v>
      </c>
      <c r="AV122" s="52">
        <v>0</v>
      </c>
      <c r="AW122" s="52">
        <v>0</v>
      </c>
      <c r="AX122" s="52">
        <v>0</v>
      </c>
      <c r="AY122" s="52">
        <v>0</v>
      </c>
      <c r="AZ122" s="52">
        <v>0</v>
      </c>
      <c r="BA122" s="52">
        <f>IF('1'!G120=2022,E122,0)</f>
        <v>0</v>
      </c>
      <c r="BB122" s="63">
        <v>0</v>
      </c>
      <c r="BC122" s="63">
        <v>0</v>
      </c>
      <c r="BD122" s="63">
        <v>0</v>
      </c>
      <c r="BE122" s="63">
        <v>0</v>
      </c>
      <c r="BF122" s="63">
        <v>0</v>
      </c>
      <c r="BG122" s="52">
        <v>0</v>
      </c>
      <c r="BH122" s="52">
        <v>0</v>
      </c>
      <c r="BI122" s="52">
        <v>0</v>
      </c>
      <c r="BJ122" s="52">
        <v>0</v>
      </c>
      <c r="BK122" s="52">
        <v>0</v>
      </c>
      <c r="BL122" s="52">
        <v>0</v>
      </c>
      <c r="BM122" s="52">
        <v>0</v>
      </c>
      <c r="BN122" s="52">
        <v>0</v>
      </c>
      <c r="BO122" s="52">
        <v>0</v>
      </c>
      <c r="BP122" s="52">
        <v>0</v>
      </c>
      <c r="BQ122" s="52">
        <f t="shared" si="92"/>
        <v>0</v>
      </c>
      <c r="BR122" s="52">
        <f t="shared" si="93"/>
        <v>0</v>
      </c>
      <c r="BS122" s="52">
        <f t="shared" si="94"/>
        <v>0</v>
      </c>
      <c r="BT122" s="52">
        <f t="shared" si="95"/>
        <v>0</v>
      </c>
      <c r="BU122" s="52">
        <f t="shared" si="96"/>
        <v>0</v>
      </c>
      <c r="BV122" s="52">
        <f t="shared" si="97"/>
        <v>0</v>
      </c>
      <c r="BW122" s="52">
        <f t="shared" si="98"/>
        <v>0</v>
      </c>
      <c r="BX122" s="52">
        <f t="shared" si="99"/>
        <v>0</v>
      </c>
      <c r="BY122" s="52">
        <f t="shared" si="110"/>
        <v>0</v>
      </c>
      <c r="BZ122" s="52">
        <f t="shared" si="101"/>
        <v>0</v>
      </c>
      <c r="CA122" s="52">
        <f t="shared" si="102"/>
        <v>0</v>
      </c>
      <c r="CB122" s="52">
        <f t="shared" si="103"/>
        <v>0</v>
      </c>
      <c r="CC122" s="52">
        <f t="shared" si="104"/>
        <v>0</v>
      </c>
      <c r="CD122" s="52">
        <f t="shared" si="105"/>
        <v>0</v>
      </c>
      <c r="CE122" s="52">
        <f t="shared" si="106"/>
        <v>0</v>
      </c>
      <c r="CF122" s="52">
        <f t="shared" si="107"/>
        <v>0</v>
      </c>
      <c r="CG122" s="52">
        <f t="shared" si="108"/>
        <v>0</v>
      </c>
      <c r="CH122" s="52">
        <f t="shared" si="109"/>
        <v>0</v>
      </c>
      <c r="CI122" s="35"/>
      <c r="CN122" s="134">
        <f>'1'!G120</f>
        <v>2024</v>
      </c>
    </row>
    <row r="123" spans="1:92" ht="18.75">
      <c r="A123" s="25" t="s">
        <v>179</v>
      </c>
      <c r="B123" s="50" t="s">
        <v>291</v>
      </c>
      <c r="C123" s="42" t="s">
        <v>365</v>
      </c>
      <c r="D123" s="46" t="s">
        <v>366</v>
      </c>
      <c r="E123" s="52">
        <f>IF('1'!U121="НД","НД",'1'!U121/1.2)</f>
        <v>738.94416666666666</v>
      </c>
      <c r="F123" s="52" t="str">
        <f>IF('1'!V121="НД","НД",'1'!V121/1.2)</f>
        <v>НД</v>
      </c>
      <c r="G123" s="52">
        <v>0</v>
      </c>
      <c r="H123" s="52">
        <v>0</v>
      </c>
      <c r="I123" s="52">
        <v>0</v>
      </c>
      <c r="J123" s="52">
        <v>0</v>
      </c>
      <c r="K123" s="52">
        <v>0</v>
      </c>
      <c r="L123" s="52">
        <v>0</v>
      </c>
      <c r="M123" s="52">
        <v>0</v>
      </c>
      <c r="N123" s="52">
        <v>0</v>
      </c>
      <c r="O123" s="52">
        <v>0</v>
      </c>
      <c r="P123" s="52">
        <v>0</v>
      </c>
      <c r="Q123" s="52">
        <v>0</v>
      </c>
      <c r="R123" s="52">
        <v>0</v>
      </c>
      <c r="S123" s="52">
        <v>0</v>
      </c>
      <c r="T123" s="52">
        <v>0</v>
      </c>
      <c r="U123" s="52">
        <v>0</v>
      </c>
      <c r="V123" s="52">
        <v>0</v>
      </c>
      <c r="W123" s="52">
        <v>0</v>
      </c>
      <c r="X123" s="52">
        <v>0</v>
      </c>
      <c r="Y123" s="52">
        <v>0</v>
      </c>
      <c r="Z123" s="52">
        <v>0</v>
      </c>
      <c r="AA123" s="52">
        <v>0</v>
      </c>
      <c r="AB123" s="52">
        <v>0</v>
      </c>
      <c r="AC123" s="52">
        <v>0</v>
      </c>
      <c r="AD123" s="52">
        <v>0</v>
      </c>
      <c r="AE123" s="52">
        <v>0</v>
      </c>
      <c r="AF123" s="52">
        <v>0</v>
      </c>
      <c r="AG123" s="52">
        <v>0</v>
      </c>
      <c r="AH123" s="52">
        <v>0</v>
      </c>
      <c r="AI123" s="52">
        <v>0</v>
      </c>
      <c r="AJ123" s="52">
        <f>IF('1'!G121=2021,E123,0)</f>
        <v>0</v>
      </c>
      <c r="AK123" s="52">
        <v>0</v>
      </c>
      <c r="AL123" s="63">
        <v>0</v>
      </c>
      <c r="AM123" s="52">
        <v>0</v>
      </c>
      <c r="AN123" s="52">
        <v>0</v>
      </c>
      <c r="AO123" s="52">
        <v>0</v>
      </c>
      <c r="AP123" s="52">
        <f t="shared" si="111"/>
        <v>0</v>
      </c>
      <c r="AQ123" s="52">
        <v>0</v>
      </c>
      <c r="AR123" s="52">
        <v>0</v>
      </c>
      <c r="AS123" s="52">
        <v>0</v>
      </c>
      <c r="AT123" s="52">
        <v>0</v>
      </c>
      <c r="AU123" s="52">
        <v>0</v>
      </c>
      <c r="AV123" s="52">
        <v>0</v>
      </c>
      <c r="AW123" s="52">
        <v>0</v>
      </c>
      <c r="AX123" s="52">
        <v>0</v>
      </c>
      <c r="AY123" s="52">
        <v>0</v>
      </c>
      <c r="AZ123" s="52">
        <v>0</v>
      </c>
      <c r="BA123" s="52">
        <f>IF('1'!G121=2022,E123,0)</f>
        <v>0</v>
      </c>
      <c r="BB123" s="63">
        <v>0</v>
      </c>
      <c r="BC123" s="63">
        <v>0</v>
      </c>
      <c r="BD123" s="63">
        <v>0</v>
      </c>
      <c r="BE123" s="63">
        <v>0</v>
      </c>
      <c r="BF123" s="63">
        <v>0</v>
      </c>
      <c r="BG123" s="52">
        <v>0</v>
      </c>
      <c r="BH123" s="52">
        <v>0</v>
      </c>
      <c r="BI123" s="52">
        <v>0</v>
      </c>
      <c r="BJ123" s="52">
        <v>0</v>
      </c>
      <c r="BK123" s="52">
        <v>0</v>
      </c>
      <c r="BL123" s="52">
        <v>0</v>
      </c>
      <c r="BM123" s="52">
        <v>0</v>
      </c>
      <c r="BN123" s="52">
        <v>0</v>
      </c>
      <c r="BO123" s="52">
        <v>0</v>
      </c>
      <c r="BP123" s="52">
        <v>0</v>
      </c>
      <c r="BQ123" s="52">
        <f t="shared" si="92"/>
        <v>0</v>
      </c>
      <c r="BR123" s="52">
        <f t="shared" si="93"/>
        <v>0</v>
      </c>
      <c r="BS123" s="52">
        <f t="shared" si="94"/>
        <v>0</v>
      </c>
      <c r="BT123" s="52">
        <f t="shared" si="95"/>
        <v>0</v>
      </c>
      <c r="BU123" s="52">
        <f t="shared" si="96"/>
        <v>0</v>
      </c>
      <c r="BV123" s="52">
        <f t="shared" si="97"/>
        <v>0</v>
      </c>
      <c r="BW123" s="52">
        <f t="shared" si="98"/>
        <v>0</v>
      </c>
      <c r="BX123" s="52">
        <f t="shared" si="99"/>
        <v>0</v>
      </c>
      <c r="BY123" s="52">
        <f t="shared" si="110"/>
        <v>0</v>
      </c>
      <c r="BZ123" s="52">
        <f t="shared" si="101"/>
        <v>0</v>
      </c>
      <c r="CA123" s="52">
        <f t="shared" si="102"/>
        <v>0</v>
      </c>
      <c r="CB123" s="52">
        <f t="shared" si="103"/>
        <v>0</v>
      </c>
      <c r="CC123" s="52">
        <f t="shared" si="104"/>
        <v>0</v>
      </c>
      <c r="CD123" s="52">
        <f t="shared" si="105"/>
        <v>0</v>
      </c>
      <c r="CE123" s="52">
        <f t="shared" si="106"/>
        <v>0</v>
      </c>
      <c r="CF123" s="52">
        <f t="shared" si="107"/>
        <v>0</v>
      </c>
      <c r="CG123" s="52">
        <f t="shared" si="108"/>
        <v>0</v>
      </c>
      <c r="CH123" s="52">
        <f t="shared" si="109"/>
        <v>0</v>
      </c>
      <c r="CI123" s="35"/>
      <c r="CN123" s="134">
        <f>'1'!G121</f>
        <v>2024</v>
      </c>
    </row>
    <row r="124" spans="1:92" ht="18.75">
      <c r="A124" s="25" t="s">
        <v>179</v>
      </c>
      <c r="B124" s="50" t="s">
        <v>291</v>
      </c>
      <c r="C124" s="42" t="s">
        <v>367</v>
      </c>
      <c r="D124" s="46" t="s">
        <v>368</v>
      </c>
      <c r="E124" s="52">
        <f>IF('1'!U122="НД","НД",'1'!U122/1.2)</f>
        <v>544.27441666666664</v>
      </c>
      <c r="F124" s="52" t="str">
        <f>IF('1'!V122="НД","НД",'1'!V122/1.2)</f>
        <v>НД</v>
      </c>
      <c r="G124" s="52">
        <v>0</v>
      </c>
      <c r="H124" s="52">
        <v>0</v>
      </c>
      <c r="I124" s="52">
        <v>0</v>
      </c>
      <c r="J124" s="52">
        <v>0</v>
      </c>
      <c r="K124" s="52">
        <v>0</v>
      </c>
      <c r="L124" s="52">
        <v>0</v>
      </c>
      <c r="M124" s="52">
        <v>0</v>
      </c>
      <c r="N124" s="52">
        <v>0</v>
      </c>
      <c r="O124" s="52">
        <v>0</v>
      </c>
      <c r="P124" s="52">
        <v>0</v>
      </c>
      <c r="Q124" s="52">
        <v>0</v>
      </c>
      <c r="R124" s="52">
        <v>0</v>
      </c>
      <c r="S124" s="52">
        <v>0</v>
      </c>
      <c r="T124" s="52">
        <v>0</v>
      </c>
      <c r="U124" s="52">
        <v>0</v>
      </c>
      <c r="V124" s="52">
        <v>0</v>
      </c>
      <c r="W124" s="52">
        <v>0</v>
      </c>
      <c r="X124" s="52">
        <v>0</v>
      </c>
      <c r="Y124" s="52">
        <v>0</v>
      </c>
      <c r="Z124" s="52">
        <v>0</v>
      </c>
      <c r="AA124" s="52">
        <v>0</v>
      </c>
      <c r="AB124" s="52">
        <v>0</v>
      </c>
      <c r="AC124" s="52">
        <v>0</v>
      </c>
      <c r="AD124" s="52">
        <v>0</v>
      </c>
      <c r="AE124" s="52">
        <v>0</v>
      </c>
      <c r="AF124" s="52">
        <v>0</v>
      </c>
      <c r="AG124" s="52">
        <v>0</v>
      </c>
      <c r="AH124" s="52">
        <v>0</v>
      </c>
      <c r="AI124" s="52">
        <v>0</v>
      </c>
      <c r="AJ124" s="52">
        <f>IF('1'!G122=2021,E124,0)</f>
        <v>0</v>
      </c>
      <c r="AK124" s="52">
        <v>0</v>
      </c>
      <c r="AL124" s="63">
        <v>0</v>
      </c>
      <c r="AM124" s="52">
        <v>0</v>
      </c>
      <c r="AN124" s="52">
        <v>0</v>
      </c>
      <c r="AO124" s="52">
        <v>0</v>
      </c>
      <c r="AP124" s="52">
        <f t="shared" si="111"/>
        <v>0</v>
      </c>
      <c r="AQ124" s="52">
        <v>0</v>
      </c>
      <c r="AR124" s="52">
        <v>0</v>
      </c>
      <c r="AS124" s="52">
        <v>0</v>
      </c>
      <c r="AT124" s="52">
        <v>0</v>
      </c>
      <c r="AU124" s="52">
        <v>0</v>
      </c>
      <c r="AV124" s="52">
        <v>0</v>
      </c>
      <c r="AW124" s="52">
        <v>0</v>
      </c>
      <c r="AX124" s="52">
        <v>0</v>
      </c>
      <c r="AY124" s="52">
        <v>0</v>
      </c>
      <c r="AZ124" s="52">
        <v>0</v>
      </c>
      <c r="BA124" s="52">
        <f>IF('1'!G122=2022,E124,0)</f>
        <v>0</v>
      </c>
      <c r="BB124" s="63">
        <v>0</v>
      </c>
      <c r="BC124" s="63">
        <v>0</v>
      </c>
      <c r="BD124" s="63">
        <v>0</v>
      </c>
      <c r="BE124" s="63">
        <v>0</v>
      </c>
      <c r="BF124" s="63">
        <v>0</v>
      </c>
      <c r="BG124" s="52">
        <v>0</v>
      </c>
      <c r="BH124" s="52">
        <v>0</v>
      </c>
      <c r="BI124" s="52">
        <v>0</v>
      </c>
      <c r="BJ124" s="52">
        <v>0</v>
      </c>
      <c r="BK124" s="52">
        <v>0</v>
      </c>
      <c r="BL124" s="52">
        <v>0</v>
      </c>
      <c r="BM124" s="52">
        <v>0</v>
      </c>
      <c r="BN124" s="52">
        <v>0</v>
      </c>
      <c r="BO124" s="52">
        <v>0</v>
      </c>
      <c r="BP124" s="52">
        <v>0</v>
      </c>
      <c r="BQ124" s="52">
        <f t="shared" si="92"/>
        <v>0</v>
      </c>
      <c r="BR124" s="52">
        <f t="shared" si="93"/>
        <v>0</v>
      </c>
      <c r="BS124" s="52">
        <f t="shared" si="94"/>
        <v>0</v>
      </c>
      <c r="BT124" s="52">
        <f t="shared" si="95"/>
        <v>0</v>
      </c>
      <c r="BU124" s="52">
        <f t="shared" si="96"/>
        <v>0</v>
      </c>
      <c r="BV124" s="52">
        <f t="shared" si="97"/>
        <v>0</v>
      </c>
      <c r="BW124" s="52">
        <f t="shared" si="98"/>
        <v>0</v>
      </c>
      <c r="BX124" s="52">
        <f t="shared" si="99"/>
        <v>0</v>
      </c>
      <c r="BY124" s="52">
        <f t="shared" si="110"/>
        <v>0</v>
      </c>
      <c r="BZ124" s="52">
        <f t="shared" si="101"/>
        <v>0</v>
      </c>
      <c r="CA124" s="52">
        <f t="shared" si="102"/>
        <v>0</v>
      </c>
      <c r="CB124" s="52">
        <f t="shared" si="103"/>
        <v>0</v>
      </c>
      <c r="CC124" s="52">
        <f t="shared" si="104"/>
        <v>0</v>
      </c>
      <c r="CD124" s="52">
        <f t="shared" si="105"/>
        <v>0</v>
      </c>
      <c r="CE124" s="52">
        <f t="shared" si="106"/>
        <v>0</v>
      </c>
      <c r="CF124" s="52">
        <f t="shared" si="107"/>
        <v>0</v>
      </c>
      <c r="CG124" s="52">
        <f t="shared" si="108"/>
        <v>0</v>
      </c>
      <c r="CH124" s="52">
        <f t="shared" si="109"/>
        <v>0</v>
      </c>
      <c r="CI124" s="35"/>
      <c r="CN124" s="134">
        <f>'1'!G122</f>
        <v>2024</v>
      </c>
    </row>
    <row r="125" spans="1:92" ht="18.75">
      <c r="A125" s="25" t="s">
        <v>179</v>
      </c>
      <c r="B125" s="50" t="s">
        <v>291</v>
      </c>
      <c r="C125" s="42" t="s">
        <v>369</v>
      </c>
      <c r="D125" s="46" t="s">
        <v>370</v>
      </c>
      <c r="E125" s="52">
        <f>IF('1'!U123="НД","НД",'1'!U123/1.2)</f>
        <v>1177.4144166666667</v>
      </c>
      <c r="F125" s="52" t="str">
        <f>IF('1'!V123="НД","НД",'1'!V123/1.2)</f>
        <v>НД</v>
      </c>
      <c r="G125" s="52">
        <v>0</v>
      </c>
      <c r="H125" s="52">
        <v>0</v>
      </c>
      <c r="I125" s="52">
        <v>0</v>
      </c>
      <c r="J125" s="52">
        <v>0</v>
      </c>
      <c r="K125" s="52">
        <v>0</v>
      </c>
      <c r="L125" s="52">
        <v>0</v>
      </c>
      <c r="M125" s="52">
        <v>0</v>
      </c>
      <c r="N125" s="52">
        <v>0</v>
      </c>
      <c r="O125" s="52">
        <v>0</v>
      </c>
      <c r="P125" s="52">
        <v>0</v>
      </c>
      <c r="Q125" s="52">
        <v>0</v>
      </c>
      <c r="R125" s="52">
        <v>0</v>
      </c>
      <c r="S125" s="52">
        <v>0</v>
      </c>
      <c r="T125" s="52">
        <v>0</v>
      </c>
      <c r="U125" s="52">
        <v>0</v>
      </c>
      <c r="V125" s="52">
        <v>0</v>
      </c>
      <c r="W125" s="52">
        <v>0</v>
      </c>
      <c r="X125" s="52">
        <v>0</v>
      </c>
      <c r="Y125" s="52">
        <v>0</v>
      </c>
      <c r="Z125" s="52">
        <v>0</v>
      </c>
      <c r="AA125" s="52">
        <v>0</v>
      </c>
      <c r="AB125" s="52">
        <v>0</v>
      </c>
      <c r="AC125" s="52">
        <v>0</v>
      </c>
      <c r="AD125" s="52">
        <v>0</v>
      </c>
      <c r="AE125" s="52">
        <v>0</v>
      </c>
      <c r="AF125" s="52">
        <v>0</v>
      </c>
      <c r="AG125" s="52">
        <v>0</v>
      </c>
      <c r="AH125" s="52">
        <v>0</v>
      </c>
      <c r="AI125" s="52">
        <v>0</v>
      </c>
      <c r="AJ125" s="52">
        <f>IF('1'!G123=2021,E125,0)</f>
        <v>0</v>
      </c>
      <c r="AK125" s="52">
        <v>0</v>
      </c>
      <c r="AL125" s="63">
        <v>0</v>
      </c>
      <c r="AM125" s="52">
        <v>0</v>
      </c>
      <c r="AN125" s="52">
        <v>0</v>
      </c>
      <c r="AO125" s="52">
        <v>0</v>
      </c>
      <c r="AP125" s="52">
        <f t="shared" si="111"/>
        <v>0</v>
      </c>
      <c r="AQ125" s="52">
        <v>0</v>
      </c>
      <c r="AR125" s="52">
        <v>0</v>
      </c>
      <c r="AS125" s="52">
        <v>0</v>
      </c>
      <c r="AT125" s="52">
        <v>0</v>
      </c>
      <c r="AU125" s="52">
        <v>0</v>
      </c>
      <c r="AV125" s="52">
        <v>0</v>
      </c>
      <c r="AW125" s="52">
        <v>0</v>
      </c>
      <c r="AX125" s="52">
        <v>0</v>
      </c>
      <c r="AY125" s="52">
        <v>0</v>
      </c>
      <c r="AZ125" s="52">
        <v>0</v>
      </c>
      <c r="BA125" s="52">
        <f>IF('1'!G123=2022,E125,0)</f>
        <v>0</v>
      </c>
      <c r="BB125" s="63">
        <v>0</v>
      </c>
      <c r="BC125" s="63">
        <v>0</v>
      </c>
      <c r="BD125" s="63">
        <v>0</v>
      </c>
      <c r="BE125" s="63">
        <v>0</v>
      </c>
      <c r="BF125" s="63">
        <v>0</v>
      </c>
      <c r="BG125" s="52">
        <v>0</v>
      </c>
      <c r="BH125" s="52">
        <v>0</v>
      </c>
      <c r="BI125" s="52">
        <v>0</v>
      </c>
      <c r="BJ125" s="52">
        <v>0</v>
      </c>
      <c r="BK125" s="52">
        <v>0</v>
      </c>
      <c r="BL125" s="52">
        <v>0</v>
      </c>
      <c r="BM125" s="52">
        <v>0</v>
      </c>
      <c r="BN125" s="52">
        <v>0</v>
      </c>
      <c r="BO125" s="52">
        <v>0</v>
      </c>
      <c r="BP125" s="52">
        <v>0</v>
      </c>
      <c r="BQ125" s="52">
        <f t="shared" si="92"/>
        <v>0</v>
      </c>
      <c r="BR125" s="52">
        <f t="shared" si="93"/>
        <v>0</v>
      </c>
      <c r="BS125" s="52">
        <f t="shared" si="94"/>
        <v>0</v>
      </c>
      <c r="BT125" s="52">
        <f t="shared" si="95"/>
        <v>0</v>
      </c>
      <c r="BU125" s="52">
        <f t="shared" si="96"/>
        <v>0</v>
      </c>
      <c r="BV125" s="52">
        <f t="shared" si="97"/>
        <v>0</v>
      </c>
      <c r="BW125" s="52">
        <f t="shared" si="98"/>
        <v>0</v>
      </c>
      <c r="BX125" s="52">
        <f t="shared" si="99"/>
        <v>0</v>
      </c>
      <c r="BY125" s="52">
        <f t="shared" si="110"/>
        <v>0</v>
      </c>
      <c r="BZ125" s="52">
        <f t="shared" si="101"/>
        <v>0</v>
      </c>
      <c r="CA125" s="52">
        <f t="shared" si="102"/>
        <v>0</v>
      </c>
      <c r="CB125" s="52">
        <f t="shared" si="103"/>
        <v>0</v>
      </c>
      <c r="CC125" s="52">
        <f t="shared" si="104"/>
        <v>0</v>
      </c>
      <c r="CD125" s="52">
        <f t="shared" si="105"/>
        <v>0</v>
      </c>
      <c r="CE125" s="52">
        <f t="shared" si="106"/>
        <v>0</v>
      </c>
      <c r="CF125" s="52">
        <f t="shared" si="107"/>
        <v>0</v>
      </c>
      <c r="CG125" s="52">
        <f t="shared" si="108"/>
        <v>0</v>
      </c>
      <c r="CH125" s="52">
        <f t="shared" si="109"/>
        <v>0</v>
      </c>
      <c r="CI125" s="35"/>
      <c r="CN125" s="134">
        <f>'1'!G123</f>
        <v>2024</v>
      </c>
    </row>
    <row r="126" spans="1:92" ht="75">
      <c r="A126" s="25" t="s">
        <v>179</v>
      </c>
      <c r="B126" s="50" t="s">
        <v>291</v>
      </c>
      <c r="C126" s="42" t="s">
        <v>371</v>
      </c>
      <c r="D126" s="46" t="s">
        <v>372</v>
      </c>
      <c r="E126" s="52">
        <f>IF('1'!U124="НД","НД",'1'!U124/1.2)</f>
        <v>1027.3349166666667</v>
      </c>
      <c r="F126" s="52" t="str">
        <f>IF('1'!V124="НД","НД",'1'!V124/1.2)</f>
        <v>НД</v>
      </c>
      <c r="G126" s="52">
        <v>0</v>
      </c>
      <c r="H126" s="52">
        <v>0</v>
      </c>
      <c r="I126" s="52">
        <v>0</v>
      </c>
      <c r="J126" s="52">
        <v>0</v>
      </c>
      <c r="K126" s="52">
        <v>0</v>
      </c>
      <c r="L126" s="52">
        <v>0</v>
      </c>
      <c r="M126" s="52">
        <v>0</v>
      </c>
      <c r="N126" s="52">
        <v>0</v>
      </c>
      <c r="O126" s="52">
        <v>0</v>
      </c>
      <c r="P126" s="52">
        <v>0</v>
      </c>
      <c r="Q126" s="52">
        <v>0</v>
      </c>
      <c r="R126" s="52">
        <v>0</v>
      </c>
      <c r="S126" s="52">
        <v>0</v>
      </c>
      <c r="T126" s="52">
        <v>0</v>
      </c>
      <c r="U126" s="52">
        <v>0</v>
      </c>
      <c r="V126" s="52">
        <v>0</v>
      </c>
      <c r="W126" s="52">
        <v>0</v>
      </c>
      <c r="X126" s="52">
        <v>0</v>
      </c>
      <c r="Y126" s="52">
        <v>0</v>
      </c>
      <c r="Z126" s="52">
        <v>0</v>
      </c>
      <c r="AA126" s="52">
        <v>0</v>
      </c>
      <c r="AB126" s="52">
        <v>0</v>
      </c>
      <c r="AC126" s="52">
        <v>0</v>
      </c>
      <c r="AD126" s="52">
        <v>0</v>
      </c>
      <c r="AE126" s="52">
        <v>0</v>
      </c>
      <c r="AF126" s="52">
        <v>0</v>
      </c>
      <c r="AG126" s="52">
        <v>0</v>
      </c>
      <c r="AH126" s="52">
        <v>0</v>
      </c>
      <c r="AI126" s="52">
        <v>0</v>
      </c>
      <c r="AJ126" s="52">
        <f>IF('1'!G124=2021,E126,0)</f>
        <v>0</v>
      </c>
      <c r="AK126" s="52">
        <v>0</v>
      </c>
      <c r="AL126" s="63">
        <v>0</v>
      </c>
      <c r="AM126" s="52">
        <v>0</v>
      </c>
      <c r="AN126" s="52">
        <v>0</v>
      </c>
      <c r="AO126" s="52">
        <v>0</v>
      </c>
      <c r="AP126" s="52">
        <f t="shared" si="111"/>
        <v>0</v>
      </c>
      <c r="AQ126" s="52">
        <v>0</v>
      </c>
      <c r="AR126" s="52">
        <v>0</v>
      </c>
      <c r="AS126" s="52">
        <v>0</v>
      </c>
      <c r="AT126" s="52">
        <v>0</v>
      </c>
      <c r="AU126" s="52">
        <v>0</v>
      </c>
      <c r="AV126" s="52">
        <v>0</v>
      </c>
      <c r="AW126" s="52">
        <v>0</v>
      </c>
      <c r="AX126" s="52">
        <v>0</v>
      </c>
      <c r="AY126" s="52">
        <v>0</v>
      </c>
      <c r="AZ126" s="52">
        <v>0</v>
      </c>
      <c r="BA126" s="52">
        <f>IF('1'!G124=2022,E126,0)</f>
        <v>0</v>
      </c>
      <c r="BB126" s="63">
        <v>0</v>
      </c>
      <c r="BC126" s="63">
        <v>0</v>
      </c>
      <c r="BD126" s="63">
        <v>0</v>
      </c>
      <c r="BE126" s="63">
        <v>0</v>
      </c>
      <c r="BF126" s="63">
        <v>0</v>
      </c>
      <c r="BG126" s="52">
        <v>0</v>
      </c>
      <c r="BH126" s="52">
        <v>0</v>
      </c>
      <c r="BI126" s="52">
        <v>0</v>
      </c>
      <c r="BJ126" s="52">
        <v>0</v>
      </c>
      <c r="BK126" s="52">
        <v>0</v>
      </c>
      <c r="BL126" s="52">
        <v>0</v>
      </c>
      <c r="BM126" s="52">
        <v>0</v>
      </c>
      <c r="BN126" s="52">
        <v>0</v>
      </c>
      <c r="BO126" s="52">
        <v>0</v>
      </c>
      <c r="BP126" s="52">
        <v>0</v>
      </c>
      <c r="BQ126" s="52">
        <f t="shared" si="92"/>
        <v>0</v>
      </c>
      <c r="BR126" s="52">
        <f t="shared" si="93"/>
        <v>0</v>
      </c>
      <c r="BS126" s="52">
        <f t="shared" si="94"/>
        <v>0</v>
      </c>
      <c r="BT126" s="52">
        <f t="shared" si="95"/>
        <v>0</v>
      </c>
      <c r="BU126" s="52">
        <f t="shared" si="96"/>
        <v>0</v>
      </c>
      <c r="BV126" s="52">
        <f t="shared" si="97"/>
        <v>0</v>
      </c>
      <c r="BW126" s="52">
        <f t="shared" si="98"/>
        <v>0</v>
      </c>
      <c r="BX126" s="52">
        <f t="shared" si="99"/>
        <v>0</v>
      </c>
      <c r="BY126" s="52">
        <f t="shared" si="110"/>
        <v>0</v>
      </c>
      <c r="BZ126" s="52">
        <f t="shared" si="101"/>
        <v>0</v>
      </c>
      <c r="CA126" s="52">
        <f t="shared" si="102"/>
        <v>0</v>
      </c>
      <c r="CB126" s="52">
        <f t="shared" si="103"/>
        <v>0</v>
      </c>
      <c r="CC126" s="52">
        <f t="shared" si="104"/>
        <v>0</v>
      </c>
      <c r="CD126" s="52">
        <f t="shared" si="105"/>
        <v>0</v>
      </c>
      <c r="CE126" s="52">
        <f t="shared" si="106"/>
        <v>0</v>
      </c>
      <c r="CF126" s="52">
        <f t="shared" si="107"/>
        <v>0</v>
      </c>
      <c r="CG126" s="52">
        <f t="shared" si="108"/>
        <v>0</v>
      </c>
      <c r="CH126" s="52">
        <f t="shared" si="109"/>
        <v>0</v>
      </c>
      <c r="CI126" s="35"/>
      <c r="CN126" s="134">
        <f>'1'!G124</f>
        <v>2024</v>
      </c>
    </row>
    <row r="127" spans="1:92" ht="18.75">
      <c r="A127" s="25" t="s">
        <v>179</v>
      </c>
      <c r="B127" s="50" t="s">
        <v>291</v>
      </c>
      <c r="C127" s="42" t="s">
        <v>373</v>
      </c>
      <c r="D127" s="46" t="s">
        <v>374</v>
      </c>
      <c r="E127" s="52">
        <f>IF('1'!U125="НД","НД",'1'!U125/1.2)</f>
        <v>455.84950000000003</v>
      </c>
      <c r="F127" s="52" t="str">
        <f>IF('1'!V125="НД","НД",'1'!V125/1.2)</f>
        <v>НД</v>
      </c>
      <c r="G127" s="52">
        <v>0</v>
      </c>
      <c r="H127" s="52">
        <v>0</v>
      </c>
      <c r="I127" s="52">
        <v>0</v>
      </c>
      <c r="J127" s="52">
        <v>0</v>
      </c>
      <c r="K127" s="52">
        <v>0</v>
      </c>
      <c r="L127" s="52">
        <v>0</v>
      </c>
      <c r="M127" s="52">
        <v>0</v>
      </c>
      <c r="N127" s="52">
        <v>0</v>
      </c>
      <c r="O127" s="52">
        <v>0</v>
      </c>
      <c r="P127" s="52">
        <v>0</v>
      </c>
      <c r="Q127" s="52">
        <v>0</v>
      </c>
      <c r="R127" s="52">
        <v>0</v>
      </c>
      <c r="S127" s="52">
        <v>0</v>
      </c>
      <c r="T127" s="52">
        <v>0</v>
      </c>
      <c r="U127" s="52">
        <v>0</v>
      </c>
      <c r="V127" s="52">
        <v>0</v>
      </c>
      <c r="W127" s="52">
        <v>0</v>
      </c>
      <c r="X127" s="52">
        <v>0</v>
      </c>
      <c r="Y127" s="52">
        <v>0</v>
      </c>
      <c r="Z127" s="52">
        <v>0</v>
      </c>
      <c r="AA127" s="52">
        <v>0</v>
      </c>
      <c r="AB127" s="52">
        <v>0</v>
      </c>
      <c r="AC127" s="52">
        <v>0</v>
      </c>
      <c r="AD127" s="52">
        <v>0</v>
      </c>
      <c r="AE127" s="52">
        <v>0</v>
      </c>
      <c r="AF127" s="52">
        <v>0</v>
      </c>
      <c r="AG127" s="52">
        <v>0</v>
      </c>
      <c r="AH127" s="52">
        <v>0</v>
      </c>
      <c r="AI127" s="52">
        <v>0</v>
      </c>
      <c r="AJ127" s="52">
        <f>IF('1'!G125=2021,E127,0)</f>
        <v>0</v>
      </c>
      <c r="AK127" s="52">
        <v>0</v>
      </c>
      <c r="AL127" s="63">
        <v>0</v>
      </c>
      <c r="AM127" s="52">
        <v>0</v>
      </c>
      <c r="AN127" s="52">
        <v>0</v>
      </c>
      <c r="AO127" s="52">
        <v>0</v>
      </c>
      <c r="AP127" s="52">
        <f t="shared" si="111"/>
        <v>0</v>
      </c>
      <c r="AQ127" s="52">
        <v>0</v>
      </c>
      <c r="AR127" s="52">
        <v>0</v>
      </c>
      <c r="AS127" s="52">
        <v>0</v>
      </c>
      <c r="AT127" s="52">
        <v>0</v>
      </c>
      <c r="AU127" s="52">
        <v>0</v>
      </c>
      <c r="AV127" s="52">
        <v>0</v>
      </c>
      <c r="AW127" s="52">
        <v>0</v>
      </c>
      <c r="AX127" s="52">
        <v>0</v>
      </c>
      <c r="AY127" s="52">
        <v>0</v>
      </c>
      <c r="AZ127" s="52">
        <v>0</v>
      </c>
      <c r="BA127" s="52">
        <f>IF('1'!G125=2022,E127,0)</f>
        <v>0</v>
      </c>
      <c r="BB127" s="63">
        <v>0</v>
      </c>
      <c r="BC127" s="63">
        <v>0</v>
      </c>
      <c r="BD127" s="63">
        <v>0</v>
      </c>
      <c r="BE127" s="63">
        <v>0</v>
      </c>
      <c r="BF127" s="63">
        <v>0</v>
      </c>
      <c r="BG127" s="52">
        <v>0</v>
      </c>
      <c r="BH127" s="52">
        <v>0</v>
      </c>
      <c r="BI127" s="52">
        <v>0</v>
      </c>
      <c r="BJ127" s="52">
        <v>0</v>
      </c>
      <c r="BK127" s="52">
        <v>0</v>
      </c>
      <c r="BL127" s="52">
        <v>0</v>
      </c>
      <c r="BM127" s="52">
        <v>0</v>
      </c>
      <c r="BN127" s="52">
        <v>0</v>
      </c>
      <c r="BO127" s="52">
        <v>0</v>
      </c>
      <c r="BP127" s="52">
        <v>0</v>
      </c>
      <c r="BQ127" s="52">
        <f t="shared" si="92"/>
        <v>0</v>
      </c>
      <c r="BR127" s="52">
        <f t="shared" si="93"/>
        <v>0</v>
      </c>
      <c r="BS127" s="52">
        <f t="shared" si="94"/>
        <v>0</v>
      </c>
      <c r="BT127" s="52">
        <f t="shared" si="95"/>
        <v>0</v>
      </c>
      <c r="BU127" s="52">
        <f t="shared" si="96"/>
        <v>0</v>
      </c>
      <c r="BV127" s="52">
        <f t="shared" si="97"/>
        <v>0</v>
      </c>
      <c r="BW127" s="52">
        <f t="shared" si="98"/>
        <v>0</v>
      </c>
      <c r="BX127" s="52">
        <f t="shared" si="99"/>
        <v>0</v>
      </c>
      <c r="BY127" s="52">
        <f t="shared" si="110"/>
        <v>0</v>
      </c>
      <c r="BZ127" s="52">
        <f t="shared" si="101"/>
        <v>0</v>
      </c>
      <c r="CA127" s="52">
        <f t="shared" si="102"/>
        <v>0</v>
      </c>
      <c r="CB127" s="52">
        <f t="shared" si="103"/>
        <v>0</v>
      </c>
      <c r="CC127" s="52">
        <f t="shared" si="104"/>
        <v>0</v>
      </c>
      <c r="CD127" s="52">
        <f t="shared" si="105"/>
        <v>0</v>
      </c>
      <c r="CE127" s="52">
        <f t="shared" si="106"/>
        <v>0</v>
      </c>
      <c r="CF127" s="52">
        <f t="shared" si="107"/>
        <v>0</v>
      </c>
      <c r="CG127" s="52">
        <f t="shared" si="108"/>
        <v>0</v>
      </c>
      <c r="CH127" s="52">
        <f t="shared" si="109"/>
        <v>0</v>
      </c>
      <c r="CI127" s="35"/>
      <c r="CN127" s="134">
        <f>'1'!G125</f>
        <v>2024</v>
      </c>
    </row>
    <row r="128" spans="1:92" ht="37.5">
      <c r="A128" s="25" t="s">
        <v>179</v>
      </c>
      <c r="B128" s="50" t="s">
        <v>291</v>
      </c>
      <c r="C128" s="42" t="s">
        <v>375</v>
      </c>
      <c r="D128" s="46" t="s">
        <v>376</v>
      </c>
      <c r="E128" s="52">
        <f>IF('1'!U126="НД","НД",'1'!U126/1.2)</f>
        <v>1012.9813333333334</v>
      </c>
      <c r="F128" s="52" t="str">
        <f>IF('1'!V126="НД","НД",'1'!V126/1.2)</f>
        <v>НД</v>
      </c>
      <c r="G128" s="52">
        <v>0</v>
      </c>
      <c r="H128" s="52">
        <v>0</v>
      </c>
      <c r="I128" s="52">
        <v>0</v>
      </c>
      <c r="J128" s="52">
        <v>0</v>
      </c>
      <c r="K128" s="52">
        <v>0</v>
      </c>
      <c r="L128" s="52">
        <v>0</v>
      </c>
      <c r="M128" s="52">
        <v>0</v>
      </c>
      <c r="N128" s="52">
        <v>0</v>
      </c>
      <c r="O128" s="52">
        <v>0</v>
      </c>
      <c r="P128" s="52">
        <v>0</v>
      </c>
      <c r="Q128" s="52">
        <v>0</v>
      </c>
      <c r="R128" s="52">
        <v>0</v>
      </c>
      <c r="S128" s="52">
        <v>0</v>
      </c>
      <c r="T128" s="52">
        <v>0</v>
      </c>
      <c r="U128" s="52">
        <v>0</v>
      </c>
      <c r="V128" s="52">
        <v>0</v>
      </c>
      <c r="W128" s="52">
        <v>0</v>
      </c>
      <c r="X128" s="52">
        <v>0</v>
      </c>
      <c r="Y128" s="52">
        <v>0</v>
      </c>
      <c r="Z128" s="52">
        <v>0</v>
      </c>
      <c r="AA128" s="52">
        <v>0</v>
      </c>
      <c r="AB128" s="52">
        <v>0</v>
      </c>
      <c r="AC128" s="52">
        <v>0</v>
      </c>
      <c r="AD128" s="52">
        <v>0</v>
      </c>
      <c r="AE128" s="52">
        <v>0</v>
      </c>
      <c r="AF128" s="52">
        <v>0</v>
      </c>
      <c r="AG128" s="52">
        <v>0</v>
      </c>
      <c r="AH128" s="52">
        <v>0</v>
      </c>
      <c r="AI128" s="52">
        <v>0</v>
      </c>
      <c r="AJ128" s="52">
        <f>IF('1'!G126=2021,E128,0)</f>
        <v>0</v>
      </c>
      <c r="AK128" s="52">
        <v>0</v>
      </c>
      <c r="AL128" s="63">
        <v>0</v>
      </c>
      <c r="AM128" s="52">
        <v>0</v>
      </c>
      <c r="AN128" s="52">
        <v>0</v>
      </c>
      <c r="AO128" s="52">
        <v>0</v>
      </c>
      <c r="AP128" s="52">
        <f t="shared" si="111"/>
        <v>0</v>
      </c>
      <c r="AQ128" s="52">
        <v>0</v>
      </c>
      <c r="AR128" s="52">
        <v>0</v>
      </c>
      <c r="AS128" s="52">
        <v>0</v>
      </c>
      <c r="AT128" s="52">
        <v>0</v>
      </c>
      <c r="AU128" s="52">
        <v>0</v>
      </c>
      <c r="AV128" s="52">
        <v>0</v>
      </c>
      <c r="AW128" s="52">
        <v>0</v>
      </c>
      <c r="AX128" s="52">
        <v>0</v>
      </c>
      <c r="AY128" s="52">
        <v>0</v>
      </c>
      <c r="AZ128" s="52">
        <v>0</v>
      </c>
      <c r="BA128" s="52">
        <f>IF('1'!G126=2022,E128,0)</f>
        <v>0</v>
      </c>
      <c r="BB128" s="63">
        <v>0</v>
      </c>
      <c r="BC128" s="63">
        <v>0</v>
      </c>
      <c r="BD128" s="63">
        <v>0</v>
      </c>
      <c r="BE128" s="63">
        <v>0</v>
      </c>
      <c r="BF128" s="63">
        <v>0</v>
      </c>
      <c r="BG128" s="52">
        <v>0</v>
      </c>
      <c r="BH128" s="52">
        <v>0</v>
      </c>
      <c r="BI128" s="52">
        <v>0</v>
      </c>
      <c r="BJ128" s="52">
        <v>0</v>
      </c>
      <c r="BK128" s="52">
        <v>0</v>
      </c>
      <c r="BL128" s="52">
        <v>0</v>
      </c>
      <c r="BM128" s="52">
        <v>0</v>
      </c>
      <c r="BN128" s="52">
        <v>0</v>
      </c>
      <c r="BO128" s="52">
        <v>0</v>
      </c>
      <c r="BP128" s="52">
        <v>0</v>
      </c>
      <c r="BQ128" s="52">
        <f t="shared" si="92"/>
        <v>0</v>
      </c>
      <c r="BR128" s="52">
        <f t="shared" si="93"/>
        <v>0</v>
      </c>
      <c r="BS128" s="52">
        <f t="shared" si="94"/>
        <v>0</v>
      </c>
      <c r="BT128" s="52">
        <f t="shared" si="95"/>
        <v>0</v>
      </c>
      <c r="BU128" s="52">
        <f t="shared" si="96"/>
        <v>0</v>
      </c>
      <c r="BV128" s="52">
        <f t="shared" si="97"/>
        <v>0</v>
      </c>
      <c r="BW128" s="52">
        <f t="shared" si="98"/>
        <v>0</v>
      </c>
      <c r="BX128" s="52">
        <f t="shared" si="99"/>
        <v>0</v>
      </c>
      <c r="BY128" s="52">
        <f t="shared" si="110"/>
        <v>0</v>
      </c>
      <c r="BZ128" s="52">
        <f t="shared" si="101"/>
        <v>0</v>
      </c>
      <c r="CA128" s="52">
        <f t="shared" si="102"/>
        <v>0</v>
      </c>
      <c r="CB128" s="52">
        <f t="shared" si="103"/>
        <v>0</v>
      </c>
      <c r="CC128" s="52">
        <f t="shared" si="104"/>
        <v>0</v>
      </c>
      <c r="CD128" s="52">
        <f t="shared" si="105"/>
        <v>0</v>
      </c>
      <c r="CE128" s="52">
        <f t="shared" si="106"/>
        <v>0</v>
      </c>
      <c r="CF128" s="52">
        <f t="shared" si="107"/>
        <v>0</v>
      </c>
      <c r="CG128" s="52">
        <f t="shared" si="108"/>
        <v>0</v>
      </c>
      <c r="CH128" s="52">
        <f t="shared" si="109"/>
        <v>0</v>
      </c>
      <c r="CI128" s="35"/>
      <c r="CN128" s="134">
        <f>'1'!G126</f>
        <v>2024</v>
      </c>
    </row>
    <row r="129" spans="1:92" ht="56.25">
      <c r="A129" s="21"/>
      <c r="B129" s="25" t="s">
        <v>377</v>
      </c>
      <c r="C129" s="26" t="s">
        <v>378</v>
      </c>
      <c r="D129" s="53" t="s">
        <v>174</v>
      </c>
      <c r="E129" s="170" t="str">
        <f>IF('1'!U127="НД","НД",'1'!U127/1.2)</f>
        <v>НД</v>
      </c>
      <c r="F129" s="170" t="str">
        <f>IF('1'!V127="НД","НД",'1'!V127/1.2)</f>
        <v>НД</v>
      </c>
      <c r="G129" s="170" t="str">
        <f>IF('1'!W127="НД","НД",'1'!W127/1.2)</f>
        <v>НД</v>
      </c>
      <c r="H129" s="170" t="str">
        <f>IF('1'!X127="НД","НД",'1'!X127/1.2)</f>
        <v>НД</v>
      </c>
      <c r="I129" s="170" t="str">
        <f>IF('1'!Y127="НД","НД",'1'!Y127/1.2)</f>
        <v>НД</v>
      </c>
      <c r="J129" s="170" t="str">
        <f>IF('1'!Z127="НД","НД",'1'!Z127/1.2)</f>
        <v>НД</v>
      </c>
      <c r="K129" s="170" t="str">
        <f>IF('1'!AA127="НД","НД",'1'!AA127/1.2)</f>
        <v>НД</v>
      </c>
      <c r="L129" s="170" t="str">
        <f>IF('1'!AB127="НД","НД",'1'!AB127/1.2)</f>
        <v>НД</v>
      </c>
      <c r="M129" s="170" t="str">
        <f>IF('1'!AC127="НД","НД",'1'!AC127/1.2)</f>
        <v>НД</v>
      </c>
      <c r="N129" s="170" t="str">
        <f>IF('1'!AD127="НД","НД",'1'!AD127/1.2)</f>
        <v>НД</v>
      </c>
      <c r="O129" s="170" t="str">
        <f>IF('1'!AE127="НД","НД",'1'!AE127/1.2)</f>
        <v>НД</v>
      </c>
      <c r="P129" s="170" t="str">
        <f>IF('1'!AF127="НД","НД",'1'!AF127/1.2)</f>
        <v>НД</v>
      </c>
      <c r="Q129" s="170" t="str">
        <f>IF('1'!AG127="НД","НД",'1'!AG127/1.2)</f>
        <v>НД</v>
      </c>
      <c r="R129" s="170" t="str">
        <f>IF('1'!AH127="НД","НД",'1'!AH127/1.2)</f>
        <v>НД</v>
      </c>
      <c r="S129" s="170" t="str">
        <f>IF('1'!AI127="НД","НД",'1'!AI127/1.2)</f>
        <v>НД</v>
      </c>
      <c r="T129" s="170" t="str">
        <f>IF('1'!AJ127="НД","НД",'1'!AJ127/1.2)</f>
        <v>НД</v>
      </c>
      <c r="U129" s="170" t="str">
        <f>IF('1'!AK127="НД","НД",'1'!AK127/1.2)</f>
        <v>НД</v>
      </c>
      <c r="V129" s="170" t="str">
        <f>IF('1'!AL127="НД","НД",'1'!AL127/1.2)</f>
        <v>НД</v>
      </c>
      <c r="W129" s="170" t="str">
        <f>IF('1'!AM127="НД","НД",'1'!AM127/1.2)</f>
        <v>НД</v>
      </c>
      <c r="X129" s="170" t="str">
        <f>IF('1'!AN127="НД","НД",'1'!AN127/1.2)</f>
        <v>НД</v>
      </c>
      <c r="Y129" s="170" t="str">
        <f>IF('1'!AO127="НД","НД",'1'!AO127/1.2)</f>
        <v>НД</v>
      </c>
      <c r="Z129" s="170" t="str">
        <f>IF('1'!AP127="НД","НД",'1'!AP127/1.2)</f>
        <v>НД</v>
      </c>
      <c r="AA129" s="170" t="str">
        <f>IF('1'!AQ127="НД","НД",'1'!AQ127/1.2)</f>
        <v>НД</v>
      </c>
      <c r="AB129" s="170" t="str">
        <f>IF('1'!AR127="НД","НД",'1'!AR127/1.2)</f>
        <v>НД</v>
      </c>
      <c r="AC129" s="170" t="str">
        <f>IF('1'!AS127="НД","НД",'1'!AS127/1.2)</f>
        <v>НД</v>
      </c>
      <c r="AD129" s="170" t="str">
        <f>IF('1'!AT127="НД","НД",'1'!AT127/1.2)</f>
        <v>НД</v>
      </c>
      <c r="AE129" s="170" t="str">
        <f>IF('1'!AU127="НД","НД",'1'!AU127/1.2)</f>
        <v>НД</v>
      </c>
      <c r="AF129" s="170" t="str">
        <f>IF('1'!AV127="НД","НД",'1'!AV127/1.2)</f>
        <v>НД</v>
      </c>
      <c r="AG129" s="170" t="str">
        <f>IF('1'!AW127="НД","НД",'1'!AW127/1.2)</f>
        <v>НД</v>
      </c>
      <c r="AH129" s="170" t="str">
        <f>IF('1'!AY127="НД","НД",'1'!AY127/1.2)</f>
        <v>НД</v>
      </c>
      <c r="AI129" s="170" t="str">
        <f>IF('1'!AZ127="НД","НД",'1'!AZ127/1.2)</f>
        <v>НД</v>
      </c>
      <c r="AJ129" s="170" t="str">
        <f>IF('1'!BA127="НД","НД",'1'!BA127/1.2)</f>
        <v>НД</v>
      </c>
      <c r="AK129" s="170" t="str">
        <f>IF('1'!BB127="НД","НД",'1'!BB127/1.2)</f>
        <v>НД</v>
      </c>
      <c r="AL129" s="170" t="str">
        <f>IF('1'!BC127="НД","НД",'1'!BC127/1.2)</f>
        <v>НД</v>
      </c>
      <c r="AM129" s="170" t="str">
        <f>IF('1'!BD127="НД","НД",'1'!BD127/1.2)</f>
        <v>НД</v>
      </c>
      <c r="AN129" s="170" t="str">
        <f>IF('1'!BE127="НД","НД",'1'!BE127/1.2)</f>
        <v>НД</v>
      </c>
      <c r="AO129" s="170" t="str">
        <f>IF('1'!BF127="НД","НД",'1'!BF127/1.2)</f>
        <v>НД</v>
      </c>
      <c r="AP129" s="170" t="str">
        <f>IF('1'!BC127="НД","НД",'1'!BC127/1.2)</f>
        <v>НД</v>
      </c>
      <c r="AQ129" s="170" t="str">
        <f>IF('1'!BD127="НД","НД",'1'!BD127/1.2)</f>
        <v>НД</v>
      </c>
      <c r="AR129" s="170" t="str">
        <f>IF('1'!BG127="НД","НД",'1'!BG127/1.2)</f>
        <v>НД</v>
      </c>
      <c r="AS129" s="170" t="str">
        <f>IF('1'!BH127="НД","НД",'1'!BH127/1.2)</f>
        <v>НД</v>
      </c>
      <c r="AT129" s="170" t="str">
        <f>IF('1'!BJ127="НД","НД",'1'!BJ127/1.2)</f>
        <v>НД</v>
      </c>
      <c r="AU129" s="170" t="str">
        <f>IF('1'!BK127="НД","НД",'1'!BK127/1.2)</f>
        <v>НД</v>
      </c>
      <c r="AV129" s="170" t="str">
        <f>IF('1'!BL127="НД","НД",'1'!BL127/1.2)</f>
        <v>НД</v>
      </c>
      <c r="AW129" s="170" t="str">
        <f>IF('1'!BM127="НД","НД",'1'!BM127/1.2)</f>
        <v>НД</v>
      </c>
      <c r="AX129" s="170" t="str">
        <f>IF('1'!BN127="НД","НД",'1'!BN127/1.2)</f>
        <v>НД</v>
      </c>
      <c r="AY129" s="170" t="str">
        <f>IF('1'!BL127="НД","НД",'1'!BL127/1.2)</f>
        <v>НД</v>
      </c>
      <c r="AZ129" s="170" t="str">
        <f>IF('1'!BO127="НД","НД",'1'!BO127/1.2)</f>
        <v>НД</v>
      </c>
      <c r="BA129" s="170" t="str">
        <f>IF('1'!BP127="НД","НД",'1'!BP127/1.2)</f>
        <v>НД</v>
      </c>
      <c r="BB129" s="170" t="str">
        <f>IF('1'!BQ127="НД","НД",'1'!BQ127/1.2)</f>
        <v>НД</v>
      </c>
      <c r="BC129" s="170" t="str">
        <f>IF('1'!BR127="НД","НД",'1'!BR127/1.2)</f>
        <v>НД</v>
      </c>
      <c r="BD129" s="170" t="str">
        <f>IF('1'!BS127="НД","НД",'1'!BS127/1.2)</f>
        <v>НД</v>
      </c>
      <c r="BE129" s="170" t="str">
        <f>IF('1'!BU127="НД","НД",'1'!BU127/1.2)</f>
        <v>НД</v>
      </c>
      <c r="BF129" s="170" t="s">
        <v>193</v>
      </c>
      <c r="BG129" s="170" t="s">
        <v>193</v>
      </c>
      <c r="BH129" s="170" t="s">
        <v>193</v>
      </c>
      <c r="BI129" s="170" t="s">
        <v>193</v>
      </c>
      <c r="BJ129" s="170" t="s">
        <v>193</v>
      </c>
      <c r="BK129" s="170" t="s">
        <v>193</v>
      </c>
      <c r="BL129" s="170" t="s">
        <v>193</v>
      </c>
      <c r="BM129" s="170" t="s">
        <v>193</v>
      </c>
      <c r="BN129" s="170" t="s">
        <v>193</v>
      </c>
      <c r="BO129" s="170" t="s">
        <v>193</v>
      </c>
      <c r="BP129" s="170" t="s">
        <v>193</v>
      </c>
      <c r="BQ129" s="170" t="s">
        <v>193</v>
      </c>
      <c r="BR129" s="170" t="s">
        <v>193</v>
      </c>
      <c r="BS129" s="170" t="s">
        <v>193</v>
      </c>
      <c r="BT129" s="170" t="s">
        <v>193</v>
      </c>
      <c r="BU129" s="170" t="s">
        <v>193</v>
      </c>
      <c r="BV129" s="170" t="s">
        <v>193</v>
      </c>
      <c r="BW129" s="170" t="s">
        <v>193</v>
      </c>
      <c r="BX129" s="170" t="s">
        <v>193</v>
      </c>
      <c r="BY129" s="170" t="s">
        <v>193</v>
      </c>
      <c r="BZ129" s="170" t="s">
        <v>193</v>
      </c>
      <c r="CA129" s="170" t="s">
        <v>193</v>
      </c>
      <c r="CB129" s="170" t="s">
        <v>193</v>
      </c>
      <c r="CC129" s="170" t="s">
        <v>193</v>
      </c>
      <c r="CD129" s="170" t="s">
        <v>193</v>
      </c>
      <c r="CE129" s="170" t="s">
        <v>193</v>
      </c>
      <c r="CF129" s="170" t="s">
        <v>193</v>
      </c>
      <c r="CG129" s="170" t="s">
        <v>193</v>
      </c>
      <c r="CH129" s="170" t="s">
        <v>193</v>
      </c>
      <c r="CI129" s="170">
        <f>IF('1'!CV127="НД","НД",'1'!CV127/1.2)</f>
        <v>0</v>
      </c>
    </row>
    <row r="130" spans="1:92" ht="56.25">
      <c r="A130" s="21"/>
      <c r="B130" s="25" t="s">
        <v>379</v>
      </c>
      <c r="C130" s="31" t="s">
        <v>380</v>
      </c>
      <c r="D130" s="53" t="s">
        <v>174</v>
      </c>
      <c r="E130" s="170" t="str">
        <f>IF('1'!U128="НД","НД",'1'!U128/1.2)</f>
        <v>НД</v>
      </c>
      <c r="F130" s="170" t="str">
        <f>IF('1'!V128="НД","НД",'1'!V128/1.2)</f>
        <v>НД</v>
      </c>
      <c r="G130" s="170" t="str">
        <f>IF('1'!W128="НД","НД",'1'!W128/1.2)</f>
        <v>НД</v>
      </c>
      <c r="H130" s="170" t="str">
        <f>IF('1'!X128="НД","НД",'1'!X128/1.2)</f>
        <v>НД</v>
      </c>
      <c r="I130" s="170" t="str">
        <f>IF('1'!Y128="НД","НД",'1'!Y128/1.2)</f>
        <v>НД</v>
      </c>
      <c r="J130" s="170" t="str">
        <f>IF('1'!Z128="НД","НД",'1'!Z128/1.2)</f>
        <v>НД</v>
      </c>
      <c r="K130" s="170" t="str">
        <f>IF('1'!AA128="НД","НД",'1'!AA128/1.2)</f>
        <v>НД</v>
      </c>
      <c r="L130" s="170" t="str">
        <f>IF('1'!AB128="НД","НД",'1'!AB128/1.2)</f>
        <v>НД</v>
      </c>
      <c r="M130" s="170" t="str">
        <f>IF('1'!AC128="НД","НД",'1'!AC128/1.2)</f>
        <v>НД</v>
      </c>
      <c r="N130" s="170" t="str">
        <f>IF('1'!AD128="НД","НД",'1'!AD128/1.2)</f>
        <v>НД</v>
      </c>
      <c r="O130" s="170" t="str">
        <f>IF('1'!AE128="НД","НД",'1'!AE128/1.2)</f>
        <v>НД</v>
      </c>
      <c r="P130" s="170" t="str">
        <f>IF('1'!AF128="НД","НД",'1'!AF128/1.2)</f>
        <v>НД</v>
      </c>
      <c r="Q130" s="170" t="str">
        <f>IF('1'!AG128="НД","НД",'1'!AG128/1.2)</f>
        <v>НД</v>
      </c>
      <c r="R130" s="170" t="str">
        <f>IF('1'!AH128="НД","НД",'1'!AH128/1.2)</f>
        <v>НД</v>
      </c>
      <c r="S130" s="170" t="str">
        <f>IF('1'!AI128="НД","НД",'1'!AI128/1.2)</f>
        <v>НД</v>
      </c>
      <c r="T130" s="170" t="str">
        <f>IF('1'!AJ128="НД","НД",'1'!AJ128/1.2)</f>
        <v>НД</v>
      </c>
      <c r="U130" s="170" t="str">
        <f>IF('1'!AK128="НД","НД",'1'!AK128/1.2)</f>
        <v>НД</v>
      </c>
      <c r="V130" s="170" t="str">
        <f>IF('1'!AL128="НД","НД",'1'!AL128/1.2)</f>
        <v>НД</v>
      </c>
      <c r="W130" s="170" t="str">
        <f>IF('1'!AM128="НД","НД",'1'!AM128/1.2)</f>
        <v>НД</v>
      </c>
      <c r="X130" s="170" t="str">
        <f>IF('1'!AN128="НД","НД",'1'!AN128/1.2)</f>
        <v>НД</v>
      </c>
      <c r="Y130" s="170" t="str">
        <f>IF('1'!AO128="НД","НД",'1'!AO128/1.2)</f>
        <v>НД</v>
      </c>
      <c r="Z130" s="170" t="str">
        <f>IF('1'!AP128="НД","НД",'1'!AP128/1.2)</f>
        <v>НД</v>
      </c>
      <c r="AA130" s="170" t="str">
        <f>IF('1'!AQ128="НД","НД",'1'!AQ128/1.2)</f>
        <v>НД</v>
      </c>
      <c r="AB130" s="170" t="str">
        <f>IF('1'!AR128="НД","НД",'1'!AR128/1.2)</f>
        <v>НД</v>
      </c>
      <c r="AC130" s="170" t="str">
        <f>IF('1'!AS128="НД","НД",'1'!AS128/1.2)</f>
        <v>НД</v>
      </c>
      <c r="AD130" s="170" t="str">
        <f>IF('1'!AT128="НД","НД",'1'!AT128/1.2)</f>
        <v>НД</v>
      </c>
      <c r="AE130" s="170" t="str">
        <f>IF('1'!AU128="НД","НД",'1'!AU128/1.2)</f>
        <v>НД</v>
      </c>
      <c r="AF130" s="170" t="str">
        <f>IF('1'!AV128="НД","НД",'1'!AV128/1.2)</f>
        <v>НД</v>
      </c>
      <c r="AG130" s="170" t="str">
        <f>IF('1'!AW128="НД","НД",'1'!AW128/1.2)</f>
        <v>НД</v>
      </c>
      <c r="AH130" s="170" t="str">
        <f>IF('1'!AY128="НД","НД",'1'!AY128/1.2)</f>
        <v>НД</v>
      </c>
      <c r="AI130" s="170" t="str">
        <f>IF('1'!AZ128="НД","НД",'1'!AZ128/1.2)</f>
        <v>НД</v>
      </c>
      <c r="AJ130" s="170" t="str">
        <f>IF('1'!BA128="НД","НД",'1'!BA128/1.2)</f>
        <v>НД</v>
      </c>
      <c r="AK130" s="170" t="str">
        <f>IF('1'!BB128="НД","НД",'1'!BB128/1.2)</f>
        <v>НД</v>
      </c>
      <c r="AL130" s="170" t="str">
        <f>IF('1'!BC128="НД","НД",'1'!BC128/1.2)</f>
        <v>НД</v>
      </c>
      <c r="AM130" s="170" t="str">
        <f>IF('1'!BD128="НД","НД",'1'!BD128/1.2)</f>
        <v>НД</v>
      </c>
      <c r="AN130" s="170" t="str">
        <f>IF('1'!BE128="НД","НД",'1'!BE128/1.2)</f>
        <v>НД</v>
      </c>
      <c r="AO130" s="170" t="str">
        <f>IF('1'!BF128="НД","НД",'1'!BF128/1.2)</f>
        <v>НД</v>
      </c>
      <c r="AP130" s="170" t="str">
        <f>IF('1'!BC128="НД","НД",'1'!BC128/1.2)</f>
        <v>НД</v>
      </c>
      <c r="AQ130" s="170" t="str">
        <f>IF('1'!BD128="НД","НД",'1'!BD128/1.2)</f>
        <v>НД</v>
      </c>
      <c r="AR130" s="170" t="str">
        <f>IF('1'!BG128="НД","НД",'1'!BG128/1.2)</f>
        <v>НД</v>
      </c>
      <c r="AS130" s="170" t="str">
        <f>IF('1'!BH128="НД","НД",'1'!BH128/1.2)</f>
        <v>НД</v>
      </c>
      <c r="AT130" s="170" t="str">
        <f>IF('1'!BJ128="НД","НД",'1'!BJ128/1.2)</f>
        <v>НД</v>
      </c>
      <c r="AU130" s="170" t="str">
        <f>IF('1'!BK128="НД","НД",'1'!BK128/1.2)</f>
        <v>НД</v>
      </c>
      <c r="AV130" s="170" t="str">
        <f>IF('1'!BL128="НД","НД",'1'!BL128/1.2)</f>
        <v>НД</v>
      </c>
      <c r="AW130" s="170" t="str">
        <f>IF('1'!BM128="НД","НД",'1'!BM128/1.2)</f>
        <v>НД</v>
      </c>
      <c r="AX130" s="170" t="str">
        <f>IF('1'!BN128="НД","НД",'1'!BN128/1.2)</f>
        <v>НД</v>
      </c>
      <c r="AY130" s="170" t="str">
        <f>IF('1'!BL128="НД","НД",'1'!BL128/1.2)</f>
        <v>НД</v>
      </c>
      <c r="AZ130" s="170" t="str">
        <f>IF('1'!BO128="НД","НД",'1'!BO128/1.2)</f>
        <v>НД</v>
      </c>
      <c r="BA130" s="170" t="str">
        <f>IF('1'!BP128="НД","НД",'1'!BP128/1.2)</f>
        <v>НД</v>
      </c>
      <c r="BB130" s="170" t="str">
        <f>IF('1'!BQ128="НД","НД",'1'!BQ128/1.2)</f>
        <v>НД</v>
      </c>
      <c r="BC130" s="170" t="str">
        <f>IF('1'!BR128="НД","НД",'1'!BR128/1.2)</f>
        <v>НД</v>
      </c>
      <c r="BD130" s="170" t="str">
        <f>IF('1'!BS128="НД","НД",'1'!BS128/1.2)</f>
        <v>НД</v>
      </c>
      <c r="BE130" s="170" t="str">
        <f>IF('1'!BU128="НД","НД",'1'!BU128/1.2)</f>
        <v>НД</v>
      </c>
      <c r="BF130" s="170" t="s">
        <v>193</v>
      </c>
      <c r="BG130" s="170" t="s">
        <v>193</v>
      </c>
      <c r="BH130" s="170" t="s">
        <v>193</v>
      </c>
      <c r="BI130" s="170" t="s">
        <v>193</v>
      </c>
      <c r="BJ130" s="170" t="s">
        <v>193</v>
      </c>
      <c r="BK130" s="170" t="s">
        <v>193</v>
      </c>
      <c r="BL130" s="170" t="s">
        <v>193</v>
      </c>
      <c r="BM130" s="170" t="s">
        <v>193</v>
      </c>
      <c r="BN130" s="170" t="s">
        <v>193</v>
      </c>
      <c r="BO130" s="170" t="s">
        <v>193</v>
      </c>
      <c r="BP130" s="170" t="s">
        <v>193</v>
      </c>
      <c r="BQ130" s="170" t="s">
        <v>193</v>
      </c>
      <c r="BR130" s="170" t="s">
        <v>193</v>
      </c>
      <c r="BS130" s="170" t="s">
        <v>193</v>
      </c>
      <c r="BT130" s="170" t="s">
        <v>193</v>
      </c>
      <c r="BU130" s="170" t="s">
        <v>193</v>
      </c>
      <c r="BV130" s="170" t="s">
        <v>193</v>
      </c>
      <c r="BW130" s="170" t="s">
        <v>193</v>
      </c>
      <c r="BX130" s="170" t="s">
        <v>193</v>
      </c>
      <c r="BY130" s="170" t="s">
        <v>193</v>
      </c>
      <c r="BZ130" s="170" t="s">
        <v>193</v>
      </c>
      <c r="CA130" s="170" t="s">
        <v>193</v>
      </c>
      <c r="CB130" s="170" t="s">
        <v>193</v>
      </c>
      <c r="CC130" s="170" t="s">
        <v>193</v>
      </c>
      <c r="CD130" s="170" t="s">
        <v>193</v>
      </c>
      <c r="CE130" s="170" t="s">
        <v>193</v>
      </c>
      <c r="CF130" s="170" t="s">
        <v>193</v>
      </c>
      <c r="CG130" s="170" t="s">
        <v>193</v>
      </c>
      <c r="CH130" s="170" t="s">
        <v>193</v>
      </c>
      <c r="CI130" s="170">
        <f>IF('1'!CV128="НД","НД",'1'!CV128/1.2)</f>
        <v>0</v>
      </c>
    </row>
    <row r="131" spans="1:92" ht="37.5">
      <c r="A131" s="21"/>
      <c r="B131" s="25" t="s">
        <v>381</v>
      </c>
      <c r="C131" s="31" t="s">
        <v>382</v>
      </c>
      <c r="D131" s="53" t="s">
        <v>174</v>
      </c>
      <c r="E131" s="170">
        <f>IF('1'!U129="НД","НД",'1'!U129/1.2)</f>
        <v>1.4053685333333332</v>
      </c>
      <c r="F131" s="170">
        <f>IF('1'!V129="НД","НД",'1'!V129/1.2)</f>
        <v>0</v>
      </c>
      <c r="G131" s="170">
        <f>IF('1'!W129="НД","НД",'1'!W129/1.2)</f>
        <v>0</v>
      </c>
      <c r="H131" s="170">
        <f>IF('1'!X129="НД","НД",'1'!X129/1.2)</f>
        <v>1.4053685333333332</v>
      </c>
      <c r="I131" s="170">
        <f>IF('1'!Y129="НД","НД",'1'!Y129/1.2)</f>
        <v>0</v>
      </c>
      <c r="J131" s="170">
        <f>IF('1'!Z129="НД","НД",'1'!Z129/1.2)</f>
        <v>0</v>
      </c>
      <c r="K131" s="170">
        <f>IF('1'!AA129="НД","НД",'1'!AA129/1.2)</f>
        <v>0</v>
      </c>
      <c r="L131" s="170">
        <f>IF('1'!AB129="НД","НД",'1'!AB129/1.2)</f>
        <v>0</v>
      </c>
      <c r="M131" s="170">
        <f>IF('1'!AC129="НД","НД",'1'!AC129/1.2)</f>
        <v>0</v>
      </c>
      <c r="N131" s="170">
        <f>IF('1'!AD129="НД","НД",'1'!AD129/1.2)</f>
        <v>0</v>
      </c>
      <c r="O131" s="170">
        <f>IF('1'!AE129="НД","НД",'1'!AE129/1.2)</f>
        <v>0</v>
      </c>
      <c r="P131" s="170">
        <f>IF('1'!AF129="НД","НД",'1'!AF129/1.2)</f>
        <v>0</v>
      </c>
      <c r="Q131" s="170">
        <f>IF('1'!AG129="НД","НД",'1'!AG129/1.2)</f>
        <v>0</v>
      </c>
      <c r="R131" s="170">
        <f>IF('1'!AH129="НД","НД",'1'!AH129/1.2)</f>
        <v>0</v>
      </c>
      <c r="S131" s="170">
        <f>IF('1'!AI129="НД","НД",'1'!AI129/1.2)</f>
        <v>0</v>
      </c>
      <c r="T131" s="170">
        <f>IF('1'!AJ129="НД","НД",'1'!AJ129/1.2)</f>
        <v>0</v>
      </c>
      <c r="U131" s="170">
        <f>IF('1'!AK129="НД","НД",'1'!AK129/1.2)</f>
        <v>0</v>
      </c>
      <c r="V131" s="170">
        <f>IF('1'!AL129="НД","НД",'1'!AL129/1.2)</f>
        <v>0</v>
      </c>
      <c r="W131" s="170">
        <f>IF('1'!AM129="НД","НД",'1'!AM129/1.2)</f>
        <v>0</v>
      </c>
      <c r="X131" s="170">
        <f>IF('1'!AN129="НД","НД",'1'!AN129/1.2)</f>
        <v>0</v>
      </c>
      <c r="Y131" s="170">
        <f>IF('1'!AO129="НД","НД",'1'!AO129/1.2)</f>
        <v>0</v>
      </c>
      <c r="Z131" s="170">
        <f>IF('1'!AP129="НД","НД",'1'!AP129/1.2)</f>
        <v>0</v>
      </c>
      <c r="AA131" s="170">
        <f>IF('1'!AQ129="НД","НД",'1'!AQ129/1.2)</f>
        <v>0</v>
      </c>
      <c r="AB131" s="170">
        <f>IF('1'!AR129="НД","НД",'1'!AR129/1.2)</f>
        <v>0</v>
      </c>
      <c r="AC131" s="170">
        <f>IF('1'!AS129="НД","НД",'1'!AS129/1.2)</f>
        <v>0</v>
      </c>
      <c r="AD131" s="170">
        <f>IF('1'!AT129="НД","НД",'1'!AT129/1.2)</f>
        <v>1.4053685333333332</v>
      </c>
      <c r="AE131" s="170">
        <f>IF('1'!AU129="НД","НД",'1'!AU129/1.2)</f>
        <v>0</v>
      </c>
      <c r="AF131" s="170">
        <f>IF('1'!AV129="НД","НД",'1'!AV129/1.2)</f>
        <v>0</v>
      </c>
      <c r="AG131" s="170">
        <f>IF('1'!AW129="НД","НД",'1'!AW129/1.2)</f>
        <v>0</v>
      </c>
      <c r="AH131" s="170">
        <f>IF('1'!AY129="НД","НД",'1'!AY129/1.2)</f>
        <v>0</v>
      </c>
      <c r="AI131" s="170">
        <f>IF('1'!AZ129="НД","НД",'1'!AZ129/1.2)</f>
        <v>0</v>
      </c>
      <c r="AJ131" s="170">
        <f t="shared" ref="AJ131:AP131" si="112">SUM(AJ132:AJ133)</f>
        <v>1.4053685333333332</v>
      </c>
      <c r="AK131" s="170">
        <f t="shared" si="112"/>
        <v>0</v>
      </c>
      <c r="AL131" s="170">
        <f t="shared" si="112"/>
        <v>0</v>
      </c>
      <c r="AM131" s="170">
        <f t="shared" si="112"/>
        <v>0</v>
      </c>
      <c r="AN131" s="170">
        <f t="shared" si="112"/>
        <v>0</v>
      </c>
      <c r="AO131" s="170">
        <f t="shared" si="112"/>
        <v>0</v>
      </c>
      <c r="AP131" s="170">
        <f t="shared" si="112"/>
        <v>0</v>
      </c>
      <c r="AQ131" s="170"/>
      <c r="AR131" s="170">
        <f t="shared" ref="AR131:CH131" si="113">SUM(AR132:AR133)</f>
        <v>0</v>
      </c>
      <c r="AS131" s="170">
        <f t="shared" si="113"/>
        <v>0</v>
      </c>
      <c r="AT131" s="170">
        <f t="shared" si="113"/>
        <v>0</v>
      </c>
      <c r="AU131" s="170">
        <f t="shared" si="113"/>
        <v>0</v>
      </c>
      <c r="AV131" s="170">
        <f t="shared" si="113"/>
        <v>0</v>
      </c>
      <c r="AW131" s="170">
        <f t="shared" si="113"/>
        <v>0</v>
      </c>
      <c r="AX131" s="170">
        <f t="shared" si="113"/>
        <v>0</v>
      </c>
      <c r="AY131" s="170">
        <f t="shared" si="113"/>
        <v>0</v>
      </c>
      <c r="AZ131" s="170">
        <f t="shared" si="113"/>
        <v>0</v>
      </c>
      <c r="BA131" s="170">
        <f t="shared" si="113"/>
        <v>0</v>
      </c>
      <c r="BB131" s="170">
        <f t="shared" si="113"/>
        <v>0</v>
      </c>
      <c r="BC131" s="170">
        <f t="shared" si="113"/>
        <v>0</v>
      </c>
      <c r="BD131" s="170">
        <f t="shared" si="113"/>
        <v>0</v>
      </c>
      <c r="BE131" s="170">
        <f t="shared" si="113"/>
        <v>0</v>
      </c>
      <c r="BF131" s="170">
        <f t="shared" si="113"/>
        <v>0</v>
      </c>
      <c r="BG131" s="170">
        <f t="shared" si="113"/>
        <v>0</v>
      </c>
      <c r="BH131" s="170">
        <f t="shared" si="113"/>
        <v>0</v>
      </c>
      <c r="BI131" s="170">
        <f t="shared" si="113"/>
        <v>0</v>
      </c>
      <c r="BJ131" s="170">
        <f t="shared" si="113"/>
        <v>0</v>
      </c>
      <c r="BK131" s="170">
        <f t="shared" si="113"/>
        <v>0</v>
      </c>
      <c r="BL131" s="170">
        <f t="shared" si="113"/>
        <v>0</v>
      </c>
      <c r="BM131" s="170">
        <f t="shared" si="113"/>
        <v>0</v>
      </c>
      <c r="BN131" s="170">
        <f t="shared" si="113"/>
        <v>0</v>
      </c>
      <c r="BO131" s="170">
        <f t="shared" si="113"/>
        <v>0</v>
      </c>
      <c r="BP131" s="170">
        <f t="shared" si="113"/>
        <v>0</v>
      </c>
      <c r="BQ131" s="170">
        <f t="shared" si="113"/>
        <v>0</v>
      </c>
      <c r="BR131" s="170">
        <f t="shared" si="113"/>
        <v>1.4053685333333332</v>
      </c>
      <c r="BS131" s="170">
        <f t="shared" si="113"/>
        <v>0</v>
      </c>
      <c r="BT131" s="170">
        <f t="shared" si="113"/>
        <v>0</v>
      </c>
      <c r="BU131" s="170">
        <f t="shared" si="113"/>
        <v>0</v>
      </c>
      <c r="BV131" s="170">
        <f t="shared" si="113"/>
        <v>0</v>
      </c>
      <c r="BW131" s="170">
        <f t="shared" si="113"/>
        <v>0</v>
      </c>
      <c r="BX131" s="170">
        <f t="shared" si="113"/>
        <v>0</v>
      </c>
      <c r="BY131" s="170">
        <f t="shared" si="113"/>
        <v>0</v>
      </c>
      <c r="BZ131" s="170">
        <f t="shared" si="113"/>
        <v>0</v>
      </c>
      <c r="CA131" s="170">
        <f t="shared" si="113"/>
        <v>0</v>
      </c>
      <c r="CB131" s="170">
        <f t="shared" si="113"/>
        <v>0</v>
      </c>
      <c r="CC131" s="170">
        <f t="shared" si="113"/>
        <v>0</v>
      </c>
      <c r="CD131" s="170">
        <f t="shared" si="113"/>
        <v>0</v>
      </c>
      <c r="CE131" s="170">
        <f t="shared" si="113"/>
        <v>0</v>
      </c>
      <c r="CF131" s="170">
        <f t="shared" si="113"/>
        <v>0</v>
      </c>
      <c r="CG131" s="170">
        <f t="shared" si="113"/>
        <v>0</v>
      </c>
      <c r="CH131" s="170">
        <f t="shared" si="113"/>
        <v>0</v>
      </c>
      <c r="CI131" s="170">
        <f>IF('1'!CV129="НД","НД",'1'!CV129/1.2)</f>
        <v>0</v>
      </c>
    </row>
    <row r="132" spans="1:92" ht="75">
      <c r="A132" s="99" t="s">
        <v>185</v>
      </c>
      <c r="B132" s="33" t="s">
        <v>381</v>
      </c>
      <c r="C132" s="55" t="s">
        <v>383</v>
      </c>
      <c r="D132" s="35" t="s">
        <v>384</v>
      </c>
      <c r="E132" s="52">
        <f>IF('1'!U130="НД","НД",'1'!U130/1.2)</f>
        <v>0.50784719999999994</v>
      </c>
      <c r="F132" s="52" t="str">
        <f>IF('1'!V130="НД","НД",'1'!V130/1.2)</f>
        <v>НД</v>
      </c>
      <c r="G132" s="52">
        <v>0</v>
      </c>
      <c r="H132" s="52">
        <v>0</v>
      </c>
      <c r="I132" s="52">
        <v>0</v>
      </c>
      <c r="J132" s="52">
        <v>0</v>
      </c>
      <c r="K132" s="52">
        <v>0</v>
      </c>
      <c r="L132" s="52">
        <v>0</v>
      </c>
      <c r="M132" s="52">
        <v>0</v>
      </c>
      <c r="N132" s="52">
        <v>0</v>
      </c>
      <c r="O132" s="52">
        <v>0</v>
      </c>
      <c r="P132" s="52">
        <v>0</v>
      </c>
      <c r="Q132" s="52">
        <v>0</v>
      </c>
      <c r="R132" s="52">
        <v>0</v>
      </c>
      <c r="S132" s="52">
        <v>0</v>
      </c>
      <c r="T132" s="52">
        <v>0</v>
      </c>
      <c r="U132" s="52">
        <v>0</v>
      </c>
      <c r="V132" s="52">
        <v>0</v>
      </c>
      <c r="W132" s="52">
        <v>0</v>
      </c>
      <c r="X132" s="52">
        <v>0</v>
      </c>
      <c r="Y132" s="52">
        <v>0</v>
      </c>
      <c r="Z132" s="52">
        <v>0</v>
      </c>
      <c r="AA132" s="52">
        <v>0</v>
      </c>
      <c r="AB132" s="52"/>
      <c r="AC132" s="52"/>
      <c r="AD132" s="52"/>
      <c r="AE132" s="52"/>
      <c r="AF132" s="52"/>
      <c r="AG132" s="52"/>
      <c r="AH132" s="52"/>
      <c r="AI132" s="52">
        <v>0</v>
      </c>
      <c r="AJ132" s="52">
        <f>IF('1'!G130=2021,E132,0)</f>
        <v>0.50784719999999994</v>
      </c>
      <c r="AK132" s="52">
        <v>0</v>
      </c>
      <c r="AL132" s="63"/>
      <c r="AM132" s="52">
        <v>0</v>
      </c>
      <c r="AN132" s="52">
        <v>0</v>
      </c>
      <c r="AO132" s="52">
        <v>0</v>
      </c>
      <c r="AP132" s="52">
        <f>R132+Z132+AH132</f>
        <v>0</v>
      </c>
      <c r="AQ132" s="52">
        <v>0</v>
      </c>
      <c r="AR132" s="52">
        <v>0</v>
      </c>
      <c r="AS132" s="52"/>
      <c r="AT132" s="52"/>
      <c r="AU132" s="52"/>
      <c r="AV132" s="52"/>
      <c r="AW132" s="52"/>
      <c r="AX132" s="52"/>
      <c r="AY132" s="52"/>
      <c r="AZ132" s="52">
        <v>0</v>
      </c>
      <c r="BA132" s="52">
        <v>0</v>
      </c>
      <c r="BB132" s="63">
        <v>0</v>
      </c>
      <c r="BC132" s="63">
        <v>0</v>
      </c>
      <c r="BD132" s="63">
        <v>0</v>
      </c>
      <c r="BE132" s="63">
        <v>0</v>
      </c>
      <c r="BF132" s="63">
        <v>0</v>
      </c>
      <c r="BG132" s="52">
        <v>0</v>
      </c>
      <c r="BH132" s="52">
        <v>0</v>
      </c>
      <c r="BI132" s="52"/>
      <c r="BJ132" s="52"/>
      <c r="BK132" s="52"/>
      <c r="BL132" s="52"/>
      <c r="BM132" s="52"/>
      <c r="BN132" s="52"/>
      <c r="BO132" s="52"/>
      <c r="BP132" s="52"/>
      <c r="BQ132" s="52">
        <f t="shared" ref="BQ132:BW133" si="114">U132+AI132+AZ132</f>
        <v>0</v>
      </c>
      <c r="BR132" s="52">
        <f t="shared" si="114"/>
        <v>0.50784719999999994</v>
      </c>
      <c r="BS132" s="52">
        <f t="shared" si="114"/>
        <v>0</v>
      </c>
      <c r="BT132" s="52">
        <f t="shared" si="114"/>
        <v>0</v>
      </c>
      <c r="BU132" s="52">
        <f t="shared" si="114"/>
        <v>0</v>
      </c>
      <c r="BV132" s="52">
        <f t="shared" si="114"/>
        <v>0</v>
      </c>
      <c r="BW132" s="52">
        <f t="shared" si="114"/>
        <v>0</v>
      </c>
      <c r="BX132" s="52">
        <f>AP132+BG132</f>
        <v>0</v>
      </c>
      <c r="BY132" s="52">
        <f>BH132+AQ132</f>
        <v>0</v>
      </c>
      <c r="BZ132" s="52">
        <f>AR132</f>
        <v>0</v>
      </c>
      <c r="CA132" s="52">
        <f>AB132+AI132+AR132</f>
        <v>0</v>
      </c>
      <c r="CB132" s="52">
        <f t="shared" ref="CB132:CG133" si="115">AC132+BJ132+AS132</f>
        <v>0</v>
      </c>
      <c r="CC132" s="52">
        <f t="shared" si="115"/>
        <v>0</v>
      </c>
      <c r="CD132" s="52">
        <f t="shared" si="115"/>
        <v>0</v>
      </c>
      <c r="CE132" s="52">
        <f t="shared" si="115"/>
        <v>0</v>
      </c>
      <c r="CF132" s="52">
        <f t="shared" si="115"/>
        <v>0</v>
      </c>
      <c r="CG132" s="52">
        <f t="shared" si="115"/>
        <v>0</v>
      </c>
      <c r="CH132" s="52">
        <f>BP132+AY132</f>
        <v>0</v>
      </c>
      <c r="CI132" s="35" t="s">
        <v>612</v>
      </c>
      <c r="CN132" s="134">
        <v>2021</v>
      </c>
    </row>
    <row r="133" spans="1:92" ht="56.25">
      <c r="A133" s="99" t="s">
        <v>185</v>
      </c>
      <c r="B133" s="33" t="s">
        <v>381</v>
      </c>
      <c r="C133" s="55" t="s">
        <v>385</v>
      </c>
      <c r="D133" s="35" t="s">
        <v>386</v>
      </c>
      <c r="E133" s="52">
        <f>IF('1'!U131="НД","НД",'1'!U131/1.2)</f>
        <v>0.89752133333333339</v>
      </c>
      <c r="F133" s="52" t="str">
        <f>IF('1'!V131="НД","НД",'1'!V131/1.2)</f>
        <v>НД</v>
      </c>
      <c r="G133" s="52">
        <v>0</v>
      </c>
      <c r="H133" s="52">
        <v>0</v>
      </c>
      <c r="I133" s="52">
        <v>0</v>
      </c>
      <c r="J133" s="52">
        <v>0</v>
      </c>
      <c r="K133" s="52">
        <v>0</v>
      </c>
      <c r="L133" s="52">
        <v>0</v>
      </c>
      <c r="M133" s="52">
        <v>0</v>
      </c>
      <c r="N133" s="52">
        <v>0</v>
      </c>
      <c r="O133" s="52">
        <v>0</v>
      </c>
      <c r="P133" s="52">
        <v>0</v>
      </c>
      <c r="Q133" s="52">
        <v>0</v>
      </c>
      <c r="R133" s="52">
        <v>0</v>
      </c>
      <c r="S133" s="52">
        <v>0</v>
      </c>
      <c r="T133" s="52">
        <v>0</v>
      </c>
      <c r="U133" s="52">
        <v>0</v>
      </c>
      <c r="V133" s="52">
        <v>0</v>
      </c>
      <c r="W133" s="52">
        <v>0</v>
      </c>
      <c r="X133" s="52">
        <v>0</v>
      </c>
      <c r="Y133" s="52">
        <v>0</v>
      </c>
      <c r="Z133" s="52">
        <v>0</v>
      </c>
      <c r="AA133" s="52">
        <v>0</v>
      </c>
      <c r="AB133" s="52"/>
      <c r="AC133" s="52"/>
      <c r="AD133" s="52"/>
      <c r="AE133" s="52"/>
      <c r="AF133" s="52"/>
      <c r="AG133" s="52"/>
      <c r="AH133" s="52"/>
      <c r="AI133" s="52">
        <v>0</v>
      </c>
      <c r="AJ133" s="52">
        <f>IF('1'!G131=2021,E133,0)</f>
        <v>0.89752133333333339</v>
      </c>
      <c r="AK133" s="52">
        <v>0</v>
      </c>
      <c r="AL133" s="63"/>
      <c r="AM133" s="52">
        <v>0</v>
      </c>
      <c r="AN133" s="52">
        <v>0</v>
      </c>
      <c r="AO133" s="52">
        <v>0</v>
      </c>
      <c r="AP133" s="52">
        <f>R133+Z133+AH133</f>
        <v>0</v>
      </c>
      <c r="AQ133" s="52">
        <v>0</v>
      </c>
      <c r="AR133" s="52">
        <v>0</v>
      </c>
      <c r="AS133" s="52"/>
      <c r="AT133" s="52"/>
      <c r="AU133" s="52"/>
      <c r="AV133" s="52"/>
      <c r="AW133" s="52"/>
      <c r="AX133" s="52"/>
      <c r="AY133" s="52"/>
      <c r="AZ133" s="52">
        <v>0</v>
      </c>
      <c r="BA133" s="52">
        <v>0</v>
      </c>
      <c r="BB133" s="63">
        <v>0</v>
      </c>
      <c r="BC133" s="63">
        <v>0</v>
      </c>
      <c r="BD133" s="63">
        <v>0</v>
      </c>
      <c r="BE133" s="63">
        <v>0</v>
      </c>
      <c r="BF133" s="63">
        <v>0</v>
      </c>
      <c r="BG133" s="52">
        <v>0</v>
      </c>
      <c r="BH133" s="52">
        <v>0</v>
      </c>
      <c r="BI133" s="52"/>
      <c r="BJ133" s="52"/>
      <c r="BK133" s="52"/>
      <c r="BL133" s="52"/>
      <c r="BM133" s="52"/>
      <c r="BN133" s="52"/>
      <c r="BO133" s="52"/>
      <c r="BP133" s="52"/>
      <c r="BQ133" s="52">
        <f t="shared" si="114"/>
        <v>0</v>
      </c>
      <c r="BR133" s="52">
        <f t="shared" si="114"/>
        <v>0.89752133333333339</v>
      </c>
      <c r="BS133" s="52">
        <f t="shared" si="114"/>
        <v>0</v>
      </c>
      <c r="BT133" s="52">
        <f t="shared" si="114"/>
        <v>0</v>
      </c>
      <c r="BU133" s="52">
        <f t="shared" si="114"/>
        <v>0</v>
      </c>
      <c r="BV133" s="52">
        <f t="shared" si="114"/>
        <v>0</v>
      </c>
      <c r="BW133" s="52">
        <f t="shared" si="114"/>
        <v>0</v>
      </c>
      <c r="BX133" s="52">
        <f>AP133+BG133</f>
        <v>0</v>
      </c>
      <c r="BY133" s="52">
        <f>BH133+AQ133</f>
        <v>0</v>
      </c>
      <c r="BZ133" s="52">
        <f>AR133</f>
        <v>0</v>
      </c>
      <c r="CA133" s="52">
        <f>AB133+AI133+AR133</f>
        <v>0</v>
      </c>
      <c r="CB133" s="52">
        <f t="shared" si="115"/>
        <v>0</v>
      </c>
      <c r="CC133" s="52">
        <f t="shared" si="115"/>
        <v>0</v>
      </c>
      <c r="CD133" s="52">
        <f t="shared" si="115"/>
        <v>0</v>
      </c>
      <c r="CE133" s="52">
        <f t="shared" si="115"/>
        <v>0</v>
      </c>
      <c r="CF133" s="52">
        <f t="shared" si="115"/>
        <v>0</v>
      </c>
      <c r="CG133" s="52">
        <f t="shared" si="115"/>
        <v>0</v>
      </c>
      <c r="CH133" s="52">
        <f>BP133+AY133</f>
        <v>0</v>
      </c>
      <c r="CI133" s="35" t="s">
        <v>612</v>
      </c>
      <c r="CN133" s="134">
        <v>2021</v>
      </c>
    </row>
  </sheetData>
  <autoFilter ref="B20:CI133">
    <filterColumn colId="2">
      <filters>
        <filter val="J1101004"/>
        <filter val="J1101007"/>
        <filter val="J1101008"/>
        <filter val="J1102003-1"/>
        <filter val="J1102003-10"/>
        <filter val="J1102003-11"/>
        <filter val="J1102003-12"/>
        <filter val="J1102003-13"/>
        <filter val="J1102003-14"/>
        <filter val="J1102003-15"/>
        <filter val="J1102003-16"/>
        <filter val="J1102003-17"/>
        <filter val="J1102003-18"/>
        <filter val="J1102003-19"/>
        <filter val="J1102003-2"/>
        <filter val="J1102003-20"/>
        <filter val="J1102003-21"/>
        <filter val="J1102003-22"/>
        <filter val="J1102003-23"/>
        <filter val="J1102003-24"/>
        <filter val="J1102003-3"/>
        <filter val="J1102003-4"/>
        <filter val="J1102003-5"/>
        <filter val="J1102003-6"/>
        <filter val="J1102003-7"/>
        <filter val="J1102003-8"/>
        <filter val="J1102003-9"/>
        <filter val="J1104006"/>
        <filter val="J1202002"/>
        <filter val="J1202005"/>
        <filter val="K_1101003"/>
        <filter val="K_1101004"/>
        <filter val="K_1104015"/>
        <filter val="K_1110007"/>
        <filter val="K_1110008"/>
        <filter val="K_1110009"/>
        <filter val="K_1110010"/>
        <filter val="K_1110011"/>
        <filter val="K_1110012"/>
        <filter val="K_1201002"/>
        <filter val="K_1202001"/>
        <filter val="K_1308013"/>
        <filter val="K_1308014"/>
        <filter val="L_1101001"/>
        <filter val="L_1101002"/>
        <filter val="L_1101003"/>
        <filter val="L_1101004"/>
        <filter val="L_1101006"/>
        <filter val="L_1101007"/>
        <filter val="L_1101008"/>
        <filter val="L_1101009"/>
        <filter val="L_1101010"/>
        <filter val="L_1101014"/>
        <filter val="L_1102011"/>
        <filter val="L_1103013"/>
        <filter val="L_1104012"/>
        <filter val="L_1104015"/>
        <filter val="M_1102001"/>
        <filter val="Г"/>
        <filter val="М_1201002"/>
      </filters>
    </filterColumn>
  </autoFilter>
  <mergeCells count="44">
    <mergeCell ref="BR17:BZ17"/>
    <mergeCell ref="CB17:CH17"/>
    <mergeCell ref="AC17:AH17"/>
    <mergeCell ref="AJ17:AR17"/>
    <mergeCell ref="AS17:AY17"/>
    <mergeCell ref="BA17:BH17"/>
    <mergeCell ref="BJ17:BP17"/>
    <mergeCell ref="U14:AH14"/>
    <mergeCell ref="AI14:CG14"/>
    <mergeCell ref="CI14:CI18"/>
    <mergeCell ref="U15:AH15"/>
    <mergeCell ref="AI15:AY15"/>
    <mergeCell ref="AZ15:BP15"/>
    <mergeCell ref="BQ15:CH15"/>
    <mergeCell ref="U16:AA16"/>
    <mergeCell ref="AB16:AH16"/>
    <mergeCell ref="AI16:AR16"/>
    <mergeCell ref="AS16:AY16"/>
    <mergeCell ref="AZ16:BH16"/>
    <mergeCell ref="BI16:BP16"/>
    <mergeCell ref="BQ16:BZ16"/>
    <mergeCell ref="CA16:CH16"/>
    <mergeCell ref="V17:AA17"/>
    <mergeCell ref="B14:B18"/>
    <mergeCell ref="C14:C18"/>
    <mergeCell ref="D14:D18"/>
    <mergeCell ref="E14:F16"/>
    <mergeCell ref="G14:T15"/>
    <mergeCell ref="G16:M16"/>
    <mergeCell ref="N16:T16"/>
    <mergeCell ref="E17:E18"/>
    <mergeCell ref="F17:F18"/>
    <mergeCell ref="H17:M17"/>
    <mergeCell ref="O17:T17"/>
    <mergeCell ref="B9:AH9"/>
    <mergeCell ref="B10:AH10"/>
    <mergeCell ref="B11:AH11"/>
    <mergeCell ref="B12:AH12"/>
    <mergeCell ref="B13:CF13"/>
    <mergeCell ref="B4:AH4"/>
    <mergeCell ref="B5:AH5"/>
    <mergeCell ref="B6:AH6"/>
    <mergeCell ref="B7:AH7"/>
    <mergeCell ref="B8:AH8"/>
  </mergeCells>
  <pageMargins left="0.70833333333333304" right="0.70833333333333304" top="0.74861111111111101" bottom="0.74791666666666701" header="0.31527777777777799" footer="0.51180555555555496"/>
  <pageSetup paperSize="8" scale="53" firstPageNumber="0" orientation="landscape" horizontalDpi="300" verticalDpi="300"/>
  <headerFooter>
    <oddHeader>&amp;C&amp;P</oddHeader>
  </headerFooter>
  <colBreaks count="1" manualBreakCount="1">
    <brk id="34"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92D050"/>
    <pageSetUpPr fitToPage="1"/>
  </sheetPr>
  <dimension ref="A1:CE135"/>
  <sheetViews>
    <sheetView topLeftCell="B1" zoomScale="65" zoomScaleNormal="65" workbookViewId="0">
      <selection activeCell="B7" sqref="B7:BA7"/>
    </sheetView>
  </sheetViews>
  <sheetFormatPr defaultRowHeight="15.75"/>
  <cols>
    <col min="1" max="1" width="0.375" style="134" customWidth="1"/>
    <col min="2" max="2" width="9.25" style="134" customWidth="1"/>
    <col min="3" max="3" width="40.75" style="134" customWidth="1"/>
    <col min="4" max="4" width="13.875" style="134" customWidth="1"/>
    <col min="5" max="5" width="11.875" style="67" customWidth="1"/>
    <col min="6" max="6" width="8.875" style="67" customWidth="1"/>
    <col min="7" max="13" width="8.75" style="133" customWidth="1"/>
    <col min="14" max="14" width="11.625" style="133" customWidth="1"/>
    <col min="15" max="15" width="15" style="67" customWidth="1"/>
    <col min="16" max="16" width="11" style="67" customWidth="1"/>
    <col min="17" max="17" width="8.75" style="133" customWidth="1"/>
    <col min="18" max="18" width="10.25" style="133" customWidth="1"/>
    <col min="19" max="23" width="8.75" style="133" customWidth="1"/>
    <col min="24" max="24" width="16" style="133" customWidth="1"/>
    <col min="25" max="25" width="16" style="67" customWidth="1"/>
    <col min="26" max="26" width="9.75" style="67" customWidth="1"/>
    <col min="27" max="33" width="9.75" style="133" customWidth="1"/>
    <col min="34" max="34" width="13.875" style="133" customWidth="1"/>
    <col min="35" max="35" width="13.875" style="67" customWidth="1"/>
    <col min="36" max="36" width="14.875" style="67" customWidth="1"/>
    <col min="37" max="37" width="14" style="133" customWidth="1"/>
    <col min="38" max="38" width="10.75" style="133" customWidth="1"/>
    <col min="39" max="39" width="10.125" style="133" customWidth="1"/>
    <col min="40" max="40" width="10.75" style="133" customWidth="1"/>
    <col min="41" max="41" width="9.25" style="133" customWidth="1"/>
    <col min="42" max="42" width="15.75" style="133" customWidth="1"/>
    <col min="43" max="43" width="10.375" style="133" customWidth="1"/>
    <col min="44" max="44" width="13.5" style="133" customWidth="1"/>
    <col min="45" max="46" width="13.5" style="67" customWidth="1"/>
    <col min="47" max="47" width="11.625" style="133" customWidth="1"/>
    <col min="48" max="52" width="11.375" style="133"/>
    <col min="53" max="53" width="10.375" style="133" customWidth="1"/>
    <col min="54" max="54" width="11.5" style="133" customWidth="1"/>
    <col min="55" max="55" width="3.5" style="134" customWidth="1"/>
    <col min="56" max="56" width="5.75" style="134" customWidth="1"/>
    <col min="57" max="57" width="16.125" style="134" customWidth="1"/>
    <col min="58" max="58" width="21.25" style="134" customWidth="1"/>
    <col min="59" max="59" width="12.625" style="134" customWidth="1"/>
    <col min="60" max="60" width="22.375" style="134" customWidth="1"/>
    <col min="61" max="61" width="10.875" style="134" customWidth="1"/>
    <col min="62" max="62" width="17.375" style="134" customWidth="1"/>
    <col min="63" max="64" width="4.125" style="134" customWidth="1"/>
    <col min="65" max="65" width="3.75" style="134" customWidth="1"/>
    <col min="66" max="66" width="3.875" style="134" customWidth="1"/>
    <col min="67" max="67" width="4.5" style="134" customWidth="1"/>
    <col min="68" max="68" width="5" style="134" customWidth="1"/>
    <col min="69" max="69" width="5.5" style="134" customWidth="1"/>
    <col min="70" max="70" width="5.75" style="134" customWidth="1"/>
    <col min="71" max="71" width="5.5" style="134" customWidth="1"/>
    <col min="72" max="73" width="5" style="134" customWidth="1"/>
    <col min="74" max="74" width="12.875" style="134" customWidth="1"/>
    <col min="75" max="83" width="5" style="134" customWidth="1"/>
    <col min="84" max="84" width="5" customWidth="1"/>
    <col min="85" max="1025" width="9" customWidth="1"/>
  </cols>
  <sheetData>
    <row r="1" spans="2:83" ht="18.75">
      <c r="AX1" s="134"/>
      <c r="AY1" s="134"/>
      <c r="AZ1" s="134"/>
      <c r="BA1" s="134" t="s">
        <v>613</v>
      </c>
      <c r="BB1" s="171"/>
    </row>
    <row r="2" spans="2:83">
      <c r="AX2" s="134"/>
      <c r="AY2" s="134" t="s">
        <v>1316</v>
      </c>
      <c r="AZ2" s="134"/>
      <c r="BA2" s="134"/>
      <c r="BB2" s="172"/>
      <c r="BC2" s="4"/>
    </row>
    <row r="3" spans="2:83">
      <c r="AX3" s="134"/>
      <c r="AY3" s="134" t="s">
        <v>1343</v>
      </c>
      <c r="AZ3" s="134"/>
      <c r="BA3" s="134"/>
      <c r="BB3" s="172"/>
      <c r="BC3" s="4"/>
    </row>
    <row r="4" spans="2:83" ht="25.5">
      <c r="B4" s="452" t="s">
        <v>1340</v>
      </c>
      <c r="C4" s="452"/>
      <c r="D4" s="452"/>
      <c r="E4" s="452"/>
      <c r="F4" s="452"/>
      <c r="G4" s="452"/>
      <c r="H4" s="452"/>
      <c r="I4" s="452"/>
      <c r="J4" s="452"/>
      <c r="K4" s="452"/>
      <c r="L4" s="452"/>
      <c r="M4" s="452"/>
      <c r="N4" s="452"/>
      <c r="O4" s="452"/>
      <c r="P4" s="452"/>
      <c r="Q4" s="452"/>
      <c r="R4" s="452"/>
      <c r="S4" s="452"/>
      <c r="T4" s="452"/>
      <c r="U4" s="452"/>
      <c r="V4" s="452"/>
      <c r="W4" s="452"/>
      <c r="X4" s="452"/>
      <c r="Y4" s="452"/>
      <c r="Z4" s="452"/>
      <c r="AA4" s="452"/>
      <c r="AB4" s="452"/>
      <c r="AC4" s="452"/>
      <c r="AD4" s="452"/>
      <c r="AE4" s="452"/>
      <c r="AF4" s="452"/>
      <c r="AG4" s="452"/>
      <c r="AH4" s="452"/>
      <c r="AI4" s="452"/>
      <c r="AJ4" s="452"/>
      <c r="AK4" s="452"/>
      <c r="AL4" s="452"/>
      <c r="AM4" s="452"/>
      <c r="AN4" s="452"/>
      <c r="AO4" s="452"/>
      <c r="AP4" s="452"/>
      <c r="AQ4" s="452"/>
      <c r="AR4" s="452"/>
      <c r="AS4" s="452"/>
      <c r="AT4" s="452"/>
      <c r="AU4" s="452"/>
      <c r="AV4" s="452"/>
      <c r="AW4" s="452"/>
      <c r="AX4" s="452"/>
      <c r="AY4" s="452"/>
      <c r="AZ4" s="452"/>
      <c r="BA4" s="452"/>
      <c r="BB4" s="6"/>
    </row>
    <row r="5" spans="2:83" ht="25.5">
      <c r="B5" s="452" t="s">
        <v>1344</v>
      </c>
      <c r="C5" s="452"/>
      <c r="D5" s="452"/>
      <c r="E5" s="452"/>
      <c r="F5" s="452"/>
      <c r="G5" s="452"/>
      <c r="H5" s="452"/>
      <c r="I5" s="452"/>
      <c r="J5" s="452"/>
      <c r="K5" s="452"/>
      <c r="L5" s="452"/>
      <c r="M5" s="452"/>
      <c r="N5" s="452"/>
      <c r="O5" s="452"/>
      <c r="P5" s="452"/>
      <c r="Q5" s="452"/>
      <c r="R5" s="452"/>
      <c r="S5" s="452"/>
      <c r="T5" s="452"/>
      <c r="U5" s="452"/>
      <c r="V5" s="452"/>
      <c r="W5" s="452"/>
      <c r="X5" s="452"/>
      <c r="Y5" s="452"/>
      <c r="Z5" s="452"/>
      <c r="AA5" s="452"/>
      <c r="AB5" s="452"/>
      <c r="AC5" s="452"/>
      <c r="AD5" s="452"/>
      <c r="AE5" s="452"/>
      <c r="AF5" s="452"/>
      <c r="AG5" s="452"/>
      <c r="AH5" s="452"/>
      <c r="AI5" s="452"/>
      <c r="AJ5" s="452"/>
      <c r="AK5" s="452"/>
      <c r="AL5" s="452"/>
      <c r="AM5" s="452"/>
      <c r="AN5" s="452"/>
      <c r="AO5" s="452"/>
      <c r="AP5" s="452"/>
      <c r="AQ5" s="452"/>
      <c r="AR5" s="452"/>
      <c r="AS5" s="452"/>
      <c r="AT5" s="452"/>
      <c r="AU5" s="452"/>
      <c r="AV5" s="452"/>
      <c r="AW5" s="452"/>
      <c r="AX5" s="452"/>
      <c r="AY5" s="452"/>
      <c r="AZ5" s="452"/>
      <c r="BA5" s="452"/>
      <c r="BB5" s="173"/>
    </row>
    <row r="6" spans="2:83" ht="15" customHeight="1">
      <c r="B6" s="447"/>
      <c r="C6" s="447"/>
      <c r="D6" s="447"/>
      <c r="E6" s="465"/>
      <c r="F6" s="465"/>
      <c r="G6" s="466"/>
      <c r="H6" s="466"/>
      <c r="I6" s="466"/>
      <c r="J6" s="466"/>
      <c r="K6" s="466"/>
      <c r="L6" s="466"/>
      <c r="M6" s="466"/>
      <c r="N6" s="466"/>
      <c r="O6" s="465"/>
      <c r="P6" s="465"/>
      <c r="Q6" s="466"/>
      <c r="R6" s="466"/>
      <c r="S6" s="466"/>
      <c r="T6" s="466"/>
      <c r="U6" s="466"/>
      <c r="V6" s="466"/>
      <c r="W6" s="466"/>
      <c r="X6" s="466"/>
      <c r="Y6" s="465"/>
      <c r="Z6" s="465"/>
      <c r="AA6" s="466"/>
      <c r="AB6" s="466"/>
      <c r="AC6" s="466"/>
      <c r="AD6" s="466"/>
      <c r="AE6" s="466"/>
      <c r="AF6" s="466"/>
      <c r="AG6" s="466"/>
      <c r="AH6" s="466"/>
      <c r="AI6" s="465"/>
      <c r="AJ6" s="465"/>
      <c r="AK6" s="466"/>
      <c r="AL6" s="466"/>
      <c r="AM6" s="466"/>
      <c r="AN6" s="466"/>
      <c r="AO6" s="466"/>
      <c r="AP6" s="466"/>
      <c r="AQ6" s="466"/>
      <c r="AR6" s="466"/>
      <c r="AS6" s="465"/>
      <c r="AT6" s="465"/>
      <c r="AU6" s="466"/>
      <c r="AV6" s="466"/>
      <c r="AW6" s="466"/>
      <c r="AX6" s="466"/>
      <c r="AY6" s="466"/>
      <c r="AZ6" s="466"/>
      <c r="BA6" s="466"/>
      <c r="BB6" s="174"/>
    </row>
    <row r="7" spans="2:83" ht="25.5">
      <c r="B7" s="451" t="s">
        <v>1355</v>
      </c>
      <c r="C7" s="451"/>
      <c r="D7" s="451"/>
      <c r="E7" s="451"/>
      <c r="F7" s="451"/>
      <c r="G7" s="451"/>
      <c r="H7" s="451"/>
      <c r="I7" s="451"/>
      <c r="J7" s="451"/>
      <c r="K7" s="451"/>
      <c r="L7" s="451"/>
      <c r="M7" s="451"/>
      <c r="N7" s="451"/>
      <c r="O7" s="451"/>
      <c r="P7" s="451"/>
      <c r="Q7" s="451"/>
      <c r="R7" s="451"/>
      <c r="S7" s="451"/>
      <c r="T7" s="451"/>
      <c r="U7" s="451"/>
      <c r="V7" s="451"/>
      <c r="W7" s="451"/>
      <c r="X7" s="451"/>
      <c r="Y7" s="451"/>
      <c r="Z7" s="451"/>
      <c r="AA7" s="451"/>
      <c r="AB7" s="451"/>
      <c r="AC7" s="451"/>
      <c r="AD7" s="451"/>
      <c r="AE7" s="451"/>
      <c r="AF7" s="451"/>
      <c r="AG7" s="451"/>
      <c r="AH7" s="451"/>
      <c r="AI7" s="451"/>
      <c r="AJ7" s="451"/>
      <c r="AK7" s="451"/>
      <c r="AL7" s="451"/>
      <c r="AM7" s="451"/>
      <c r="AN7" s="451"/>
      <c r="AO7" s="451"/>
      <c r="AP7" s="451"/>
      <c r="AQ7" s="451"/>
      <c r="AR7" s="451"/>
      <c r="AS7" s="451"/>
      <c r="AT7" s="451"/>
      <c r="AU7" s="451"/>
      <c r="AV7" s="451"/>
      <c r="AW7" s="451"/>
      <c r="AX7" s="451"/>
      <c r="AY7" s="451"/>
      <c r="AZ7" s="451"/>
      <c r="BA7" s="451"/>
      <c r="BB7" s="7"/>
      <c r="BC7" s="71"/>
      <c r="BD7" s="71"/>
      <c r="BE7" s="71"/>
      <c r="BF7" s="71"/>
      <c r="BG7" s="71"/>
      <c r="BH7" s="71"/>
      <c r="BI7" s="71"/>
      <c r="BJ7" s="71"/>
      <c r="BK7" s="71"/>
      <c r="BL7" s="71"/>
      <c r="BM7" s="71"/>
      <c r="BN7" s="71"/>
      <c r="BO7" s="71"/>
      <c r="BP7" s="71"/>
      <c r="BQ7" s="71"/>
      <c r="BR7" s="71"/>
      <c r="BS7" s="71"/>
      <c r="BT7" s="71"/>
      <c r="BU7" s="71"/>
      <c r="BV7" s="71"/>
      <c r="BW7" s="71"/>
      <c r="BX7" s="71"/>
      <c r="BY7" s="71"/>
      <c r="BZ7" s="71"/>
      <c r="CA7" s="71"/>
      <c r="CB7" s="71"/>
      <c r="CC7" s="71"/>
      <c r="CD7" s="71"/>
      <c r="CE7" s="71"/>
    </row>
    <row r="8" spans="2:83">
      <c r="B8" s="445" t="s">
        <v>1329</v>
      </c>
      <c r="C8" s="361"/>
      <c r="D8" s="361"/>
      <c r="E8" s="361"/>
      <c r="F8" s="361"/>
      <c r="G8" s="361"/>
      <c r="H8" s="361"/>
      <c r="I8" s="361"/>
      <c r="J8" s="361"/>
      <c r="K8" s="361"/>
      <c r="L8" s="361"/>
      <c r="M8" s="361"/>
      <c r="N8" s="361"/>
      <c r="O8" s="361"/>
      <c r="P8" s="361"/>
      <c r="Q8" s="361"/>
      <c r="R8" s="361"/>
      <c r="S8" s="361"/>
      <c r="T8" s="361"/>
      <c r="U8" s="361"/>
      <c r="V8" s="361"/>
      <c r="W8" s="361"/>
      <c r="X8" s="361"/>
      <c r="Y8" s="361"/>
      <c r="Z8" s="361"/>
      <c r="AA8" s="361"/>
      <c r="AB8" s="361"/>
      <c r="AC8" s="361"/>
      <c r="AD8" s="361"/>
      <c r="AE8" s="361"/>
      <c r="AF8" s="361"/>
      <c r="AG8" s="361"/>
      <c r="AH8" s="361"/>
      <c r="AI8" s="361"/>
      <c r="AJ8" s="361"/>
      <c r="AK8" s="361"/>
      <c r="AL8" s="361"/>
      <c r="AM8" s="361"/>
      <c r="AN8" s="361"/>
      <c r="AO8" s="361"/>
      <c r="AP8" s="361"/>
      <c r="AQ8" s="361"/>
      <c r="AR8" s="361"/>
      <c r="AS8" s="361"/>
      <c r="AT8" s="361"/>
      <c r="AU8" s="361"/>
      <c r="AV8" s="361"/>
      <c r="AW8" s="361"/>
      <c r="AX8" s="361"/>
      <c r="AY8" s="361"/>
      <c r="AZ8" s="361"/>
      <c r="BA8" s="361"/>
      <c r="BB8" s="156"/>
      <c r="BC8" s="137"/>
      <c r="BD8" s="137"/>
      <c r="BE8" s="137"/>
      <c r="BF8" s="137"/>
      <c r="BG8" s="137"/>
      <c r="BH8" s="137"/>
      <c r="BI8" s="137"/>
      <c r="BJ8" s="137"/>
      <c r="BK8" s="137"/>
      <c r="BL8" s="137"/>
      <c r="BM8" s="137"/>
      <c r="BN8" s="137"/>
      <c r="BO8" s="137"/>
      <c r="BP8" s="137"/>
      <c r="BQ8" s="137"/>
      <c r="BR8" s="137"/>
      <c r="BS8" s="137"/>
      <c r="BT8" s="137"/>
      <c r="BU8" s="137"/>
      <c r="BV8" s="137"/>
      <c r="BW8" s="137"/>
      <c r="BX8" s="137"/>
      <c r="BY8" s="137"/>
      <c r="BZ8" s="137"/>
      <c r="CA8" s="137"/>
      <c r="CB8" s="137"/>
      <c r="CC8" s="137"/>
      <c r="CD8" s="137"/>
      <c r="CE8" s="137"/>
    </row>
    <row r="9" spans="2:83" hidden="1">
      <c r="B9" s="156"/>
      <c r="C9" s="156"/>
      <c r="D9" s="156"/>
      <c r="E9" s="175"/>
      <c r="F9" s="175"/>
      <c r="G9" s="176"/>
      <c r="H9" s="176"/>
      <c r="I9" s="176"/>
      <c r="J9" s="176"/>
      <c r="K9" s="176"/>
      <c r="L9" s="176"/>
      <c r="M9" s="176"/>
      <c r="N9" s="176"/>
      <c r="O9" s="175"/>
      <c r="P9" s="175"/>
      <c r="Q9" s="176"/>
      <c r="R9" s="176"/>
      <c r="S9" s="176"/>
      <c r="T9" s="176"/>
      <c r="U9" s="176"/>
      <c r="V9" s="176"/>
      <c r="W9" s="176"/>
      <c r="X9" s="176"/>
      <c r="Y9" s="175"/>
      <c r="Z9" s="175"/>
      <c r="AA9" s="176"/>
      <c r="AB9" s="176"/>
      <c r="AC9" s="176"/>
      <c r="AD9" s="176"/>
      <c r="AE9" s="176"/>
      <c r="AF9" s="176"/>
      <c r="AG9" s="176"/>
      <c r="AH9" s="176"/>
      <c r="AI9" s="175"/>
      <c r="AJ9" s="175"/>
      <c r="AK9" s="176"/>
      <c r="AL9" s="176"/>
      <c r="AM9" s="176"/>
      <c r="AN9" s="176"/>
      <c r="AO9" s="176"/>
      <c r="AP9" s="176"/>
      <c r="AQ9" s="176"/>
      <c r="AR9" s="176"/>
      <c r="AS9" s="175"/>
      <c r="AT9" s="175"/>
      <c r="AU9" s="176"/>
      <c r="AV9" s="176"/>
      <c r="AW9" s="176"/>
      <c r="AX9" s="176"/>
      <c r="AY9" s="176"/>
      <c r="AZ9" s="176"/>
      <c r="BA9" s="176"/>
      <c r="BB9" s="176"/>
      <c r="BC9" s="137"/>
      <c r="BD9" s="137"/>
      <c r="BE9" s="137"/>
      <c r="BF9" s="137"/>
      <c r="BG9" s="137"/>
      <c r="BH9" s="137"/>
      <c r="BI9" s="137"/>
      <c r="BJ9" s="137"/>
      <c r="BK9" s="137"/>
      <c r="BL9" s="137"/>
      <c r="BM9" s="137"/>
      <c r="BN9" s="137"/>
      <c r="BO9" s="137"/>
      <c r="BP9" s="137"/>
      <c r="BQ9" s="137"/>
      <c r="BR9" s="137"/>
      <c r="BS9" s="137"/>
      <c r="BT9" s="137"/>
      <c r="BU9" s="137"/>
      <c r="BV9" s="137"/>
      <c r="BW9" s="137"/>
      <c r="BX9" s="137"/>
      <c r="BY9" s="137"/>
      <c r="BZ9" s="137"/>
      <c r="CA9" s="137"/>
      <c r="CB9" s="137"/>
      <c r="CC9" s="137"/>
      <c r="CD9" s="137"/>
      <c r="CE9" s="137"/>
    </row>
    <row r="10" spans="2:83" hidden="1">
      <c r="B10" s="363"/>
      <c r="C10" s="363"/>
      <c r="D10" s="363"/>
      <c r="E10" s="363"/>
      <c r="F10" s="363"/>
      <c r="G10" s="363"/>
      <c r="H10" s="363"/>
      <c r="I10" s="363"/>
      <c r="J10" s="363"/>
      <c r="K10" s="363"/>
      <c r="L10" s="363"/>
      <c r="M10" s="363"/>
      <c r="N10" s="363"/>
      <c r="O10" s="363"/>
      <c r="P10" s="363"/>
      <c r="Q10" s="363"/>
      <c r="R10" s="363"/>
      <c r="S10" s="363"/>
      <c r="T10" s="363"/>
      <c r="U10" s="363"/>
      <c r="V10" s="363"/>
      <c r="W10" s="363"/>
      <c r="X10" s="363"/>
      <c r="Y10" s="363"/>
      <c r="Z10" s="363"/>
      <c r="AA10" s="363"/>
      <c r="AB10" s="363"/>
      <c r="AC10" s="363"/>
      <c r="AD10" s="363"/>
      <c r="AE10" s="363"/>
      <c r="AF10" s="363"/>
      <c r="AG10" s="363"/>
      <c r="AH10" s="363"/>
      <c r="AI10" s="363"/>
      <c r="AJ10" s="363"/>
      <c r="AK10" s="363"/>
      <c r="AL10" s="363"/>
      <c r="AM10" s="363"/>
      <c r="AN10" s="363"/>
      <c r="AO10" s="363"/>
      <c r="AP10" s="363"/>
      <c r="AQ10" s="363"/>
      <c r="AR10" s="363"/>
      <c r="AS10" s="363"/>
      <c r="AT10" s="363"/>
      <c r="AU10" s="363"/>
      <c r="AV10" s="363"/>
      <c r="AW10" s="363"/>
      <c r="AX10" s="363"/>
      <c r="AY10" s="363"/>
      <c r="AZ10" s="363"/>
      <c r="BA10" s="363"/>
      <c r="BB10" s="177"/>
      <c r="BC10" s="158"/>
      <c r="BD10" s="158"/>
      <c r="BE10" s="158"/>
      <c r="BF10" s="158"/>
      <c r="BG10" s="158"/>
      <c r="BH10" s="158"/>
      <c r="BI10" s="158"/>
      <c r="BJ10" s="158"/>
      <c r="BK10" s="158"/>
      <c r="BL10" s="158"/>
      <c r="BM10" s="158"/>
      <c r="BN10" s="158"/>
      <c r="BO10" s="158"/>
      <c r="BP10" s="158"/>
      <c r="BQ10" s="158"/>
      <c r="BR10" s="158"/>
      <c r="BS10" s="158"/>
      <c r="BT10" s="158"/>
      <c r="BU10" s="158"/>
      <c r="BV10" s="158"/>
    </row>
    <row r="11" spans="2:83" ht="18.75" hidden="1">
      <c r="B11" s="173"/>
      <c r="C11" s="173"/>
      <c r="D11" s="173"/>
      <c r="E11" s="178"/>
      <c r="F11" s="178"/>
      <c r="G11" s="179"/>
      <c r="H11" s="179"/>
      <c r="I11" s="179"/>
      <c r="J11" s="179"/>
      <c r="K11" s="179"/>
      <c r="L11" s="179"/>
      <c r="M11" s="179"/>
      <c r="N11" s="179"/>
      <c r="O11" s="178"/>
      <c r="P11" s="178"/>
      <c r="Q11" s="179"/>
      <c r="R11" s="179"/>
      <c r="S11" s="179"/>
      <c r="T11" s="179"/>
      <c r="U11" s="179"/>
      <c r="V11" s="179"/>
      <c r="W11" s="179"/>
      <c r="X11" s="179"/>
      <c r="Y11" s="178"/>
      <c r="Z11" s="178"/>
      <c r="AA11" s="179"/>
      <c r="AB11" s="179"/>
      <c r="AC11" s="179"/>
      <c r="AD11" s="179"/>
      <c r="AE11" s="179"/>
      <c r="AF11" s="179"/>
      <c r="AG11" s="179"/>
      <c r="AH11" s="179"/>
      <c r="AI11" s="178"/>
      <c r="AJ11" s="178"/>
      <c r="AK11" s="179"/>
      <c r="AL11" s="179"/>
      <c r="AM11" s="179"/>
      <c r="AN11" s="179"/>
      <c r="AO11" s="179"/>
      <c r="AP11" s="179"/>
      <c r="AQ11" s="179"/>
      <c r="AR11" s="179"/>
      <c r="AS11" s="178"/>
      <c r="AT11" s="178"/>
      <c r="AU11" s="179"/>
      <c r="AV11" s="179"/>
      <c r="AW11" s="179"/>
      <c r="AX11" s="179"/>
      <c r="AY11" s="179"/>
      <c r="AZ11" s="179"/>
      <c r="BA11" s="179"/>
      <c r="BB11" s="179"/>
      <c r="BC11" s="180"/>
      <c r="BD11" s="180"/>
      <c r="BE11" s="180"/>
      <c r="BF11" s="180"/>
      <c r="BG11" s="180"/>
      <c r="BH11" s="180"/>
      <c r="BI11" s="180"/>
      <c r="BJ11" s="180"/>
      <c r="BK11" s="180"/>
      <c r="BL11" s="180"/>
      <c r="BM11" s="180"/>
      <c r="BN11" s="180"/>
    </row>
    <row r="12" spans="2:83" ht="18.75" hidden="1">
      <c r="B12" s="396"/>
      <c r="C12" s="396"/>
      <c r="D12" s="396"/>
      <c r="E12" s="396"/>
      <c r="F12" s="396"/>
      <c r="G12" s="396"/>
      <c r="H12" s="396"/>
      <c r="I12" s="396"/>
      <c r="J12" s="396"/>
      <c r="K12" s="396"/>
      <c r="L12" s="396"/>
      <c r="M12" s="396"/>
      <c r="N12" s="396"/>
      <c r="O12" s="396"/>
      <c r="P12" s="396"/>
      <c r="Q12" s="396"/>
      <c r="R12" s="396"/>
      <c r="S12" s="396"/>
      <c r="T12" s="396"/>
      <c r="U12" s="396"/>
      <c r="V12" s="396"/>
      <c r="W12" s="396"/>
      <c r="X12" s="396"/>
      <c r="Y12" s="396"/>
      <c r="Z12" s="396"/>
      <c r="AA12" s="396"/>
      <c r="AB12" s="396"/>
      <c r="AC12" s="396"/>
      <c r="AD12" s="396"/>
      <c r="AE12" s="396"/>
      <c r="AF12" s="396"/>
      <c r="AG12" s="396"/>
      <c r="AH12" s="396"/>
      <c r="AI12" s="396"/>
      <c r="AJ12" s="396"/>
      <c r="AK12" s="396"/>
      <c r="AL12" s="396"/>
      <c r="AM12" s="396"/>
      <c r="AN12" s="396"/>
      <c r="AO12" s="396"/>
      <c r="AP12" s="396"/>
      <c r="AQ12" s="396"/>
      <c r="AR12" s="396"/>
      <c r="AS12" s="396"/>
      <c r="AT12" s="396"/>
      <c r="AU12" s="396"/>
      <c r="AV12" s="396"/>
      <c r="AW12" s="396"/>
      <c r="AX12" s="396"/>
      <c r="AY12" s="396"/>
      <c r="AZ12" s="396"/>
      <c r="BA12" s="396"/>
      <c r="BB12" s="181"/>
      <c r="BC12" s="160"/>
      <c r="BD12" s="160"/>
      <c r="BE12" s="160"/>
      <c r="BF12" s="160"/>
      <c r="BG12" s="160"/>
      <c r="BH12" s="160"/>
      <c r="BI12" s="160"/>
      <c r="BJ12" s="160"/>
      <c r="BK12" s="160"/>
      <c r="BL12" s="160"/>
      <c r="BM12" s="160"/>
      <c r="BN12" s="160"/>
      <c r="BO12" s="160"/>
      <c r="BP12" s="160"/>
      <c r="BQ12" s="160"/>
      <c r="BR12" s="160"/>
      <c r="BS12" s="160"/>
      <c r="BT12" s="160"/>
      <c r="BU12" s="160"/>
      <c r="BV12" s="160"/>
      <c r="BW12" s="160"/>
      <c r="BX12" s="160"/>
      <c r="BY12" s="160"/>
      <c r="BZ12" s="160"/>
      <c r="CA12" s="160"/>
      <c r="CB12" s="160"/>
      <c r="CC12" s="160"/>
      <c r="CD12" s="160"/>
      <c r="CE12" s="160"/>
    </row>
    <row r="13" spans="2:83" ht="15.75" hidden="1" customHeight="1">
      <c r="B13" s="397" t="s">
        <v>1342</v>
      </c>
      <c r="C13" s="397"/>
      <c r="D13" s="397"/>
      <c r="E13" s="397"/>
      <c r="F13" s="397"/>
      <c r="G13" s="397"/>
      <c r="H13" s="397"/>
      <c r="I13" s="397"/>
      <c r="J13" s="397"/>
      <c r="K13" s="397"/>
      <c r="L13" s="397"/>
      <c r="M13" s="397"/>
      <c r="N13" s="397"/>
      <c r="O13" s="397"/>
      <c r="P13" s="397"/>
      <c r="Q13" s="397"/>
      <c r="R13" s="397"/>
      <c r="S13" s="397"/>
      <c r="T13" s="397"/>
      <c r="U13" s="397"/>
      <c r="V13" s="397"/>
      <c r="W13" s="397"/>
      <c r="X13" s="397"/>
      <c r="Y13" s="397"/>
      <c r="Z13" s="397"/>
      <c r="AA13" s="397"/>
      <c r="AB13" s="397"/>
      <c r="AC13" s="397"/>
      <c r="AD13" s="397"/>
      <c r="AE13" s="397"/>
      <c r="AF13" s="397"/>
      <c r="AG13" s="397"/>
      <c r="AH13" s="397"/>
      <c r="AI13" s="397"/>
      <c r="AJ13" s="397"/>
      <c r="AK13" s="397"/>
      <c r="AL13" s="397"/>
      <c r="AM13" s="397"/>
      <c r="AN13" s="397"/>
      <c r="AO13" s="397"/>
      <c r="AP13" s="397"/>
      <c r="AQ13" s="397"/>
      <c r="AR13" s="397"/>
      <c r="AS13" s="397"/>
      <c r="AT13" s="397"/>
      <c r="AU13" s="397"/>
      <c r="AV13" s="397"/>
      <c r="AW13" s="397"/>
      <c r="AX13" s="397"/>
      <c r="AY13" s="397"/>
      <c r="AZ13" s="397"/>
      <c r="BA13" s="397"/>
      <c r="BB13" s="182"/>
      <c r="BC13" s="162"/>
      <c r="BD13" s="162"/>
      <c r="BE13" s="162"/>
      <c r="BF13" s="162"/>
      <c r="BG13" s="162"/>
      <c r="BH13" s="162"/>
      <c r="BI13" s="162"/>
      <c r="BJ13" s="162"/>
      <c r="BK13" s="162"/>
      <c r="BL13" s="162"/>
      <c r="BM13" s="162"/>
      <c r="BN13" s="162"/>
      <c r="BO13" s="162"/>
      <c r="BP13" s="162"/>
      <c r="BQ13" s="162"/>
      <c r="BR13" s="162"/>
      <c r="BS13" s="162"/>
      <c r="BT13" s="162"/>
      <c r="BU13" s="162"/>
      <c r="BV13" s="162"/>
      <c r="BW13" s="162"/>
      <c r="BX13" s="162"/>
      <c r="BY13" s="162"/>
      <c r="BZ13" s="162"/>
      <c r="CA13" s="162"/>
      <c r="CB13" s="162"/>
      <c r="CC13" s="162"/>
      <c r="CD13" s="162"/>
      <c r="CE13" s="162"/>
    </row>
    <row r="14" spans="2:83" hidden="1">
      <c r="B14" s="398"/>
      <c r="C14" s="398"/>
      <c r="D14" s="398"/>
      <c r="E14" s="398"/>
      <c r="F14" s="398"/>
      <c r="G14" s="398"/>
      <c r="H14" s="398"/>
      <c r="I14" s="398"/>
      <c r="J14" s="398"/>
      <c r="K14" s="398"/>
      <c r="L14" s="398"/>
      <c r="M14" s="398"/>
      <c r="N14" s="398"/>
      <c r="O14" s="398"/>
      <c r="P14" s="398"/>
      <c r="Q14" s="398"/>
      <c r="R14" s="398"/>
      <c r="S14" s="398"/>
      <c r="T14" s="398"/>
      <c r="U14" s="398"/>
      <c r="V14" s="398"/>
      <c r="W14" s="398"/>
      <c r="X14" s="398"/>
      <c r="Y14" s="398"/>
      <c r="Z14" s="398"/>
      <c r="AA14" s="398"/>
      <c r="AB14" s="398"/>
      <c r="AC14" s="398"/>
      <c r="AD14" s="398"/>
      <c r="AE14" s="398"/>
      <c r="AF14" s="398"/>
      <c r="AG14" s="398"/>
      <c r="AH14" s="398"/>
      <c r="AI14" s="398"/>
      <c r="AJ14" s="398"/>
      <c r="AK14" s="398"/>
      <c r="AL14" s="398"/>
      <c r="AM14" s="398"/>
      <c r="AN14" s="398"/>
      <c r="AO14" s="398"/>
      <c r="AP14" s="398"/>
      <c r="AQ14" s="398"/>
      <c r="AR14" s="398"/>
      <c r="AS14" s="398"/>
      <c r="AT14" s="398"/>
      <c r="AU14" s="398"/>
      <c r="AV14" s="398"/>
      <c r="AW14" s="398"/>
      <c r="AX14" s="398"/>
      <c r="AY14" s="398"/>
      <c r="AZ14" s="398"/>
      <c r="BA14" s="398"/>
      <c r="BB14" s="163"/>
      <c r="BC14" s="164"/>
      <c r="BD14" s="164"/>
      <c r="BE14" s="164"/>
      <c r="BF14" s="164"/>
      <c r="BG14" s="183"/>
      <c r="BH14" s="183"/>
      <c r="BI14" s="183"/>
      <c r="BJ14" s="183"/>
      <c r="BK14" s="183"/>
      <c r="BL14" s="183"/>
      <c r="BM14" s="183"/>
      <c r="BN14" s="183"/>
      <c r="BO14" s="183"/>
      <c r="BP14" s="183"/>
      <c r="BQ14" s="183"/>
      <c r="BR14" s="183"/>
      <c r="BS14" s="183"/>
      <c r="BT14" s="183"/>
      <c r="BU14" s="183"/>
      <c r="BV14" s="183"/>
    </row>
    <row r="15" spans="2:83" ht="19.5" customHeight="1">
      <c r="B15" s="364" t="s">
        <v>6</v>
      </c>
      <c r="C15" s="364" t="s">
        <v>7</v>
      </c>
      <c r="D15" s="364" t="s">
        <v>8</v>
      </c>
      <c r="E15" s="464" t="s">
        <v>1345</v>
      </c>
      <c r="F15" s="399"/>
      <c r="G15" s="399"/>
      <c r="H15" s="399"/>
      <c r="I15" s="399"/>
      <c r="J15" s="399"/>
      <c r="K15" s="399"/>
      <c r="L15" s="399"/>
      <c r="M15" s="399"/>
      <c r="N15" s="399"/>
      <c r="O15" s="399"/>
      <c r="P15" s="399"/>
      <c r="Q15" s="399"/>
      <c r="R15" s="399"/>
      <c r="S15" s="399"/>
      <c r="T15" s="399"/>
      <c r="U15" s="399"/>
      <c r="V15" s="399"/>
      <c r="W15" s="399"/>
      <c r="X15" s="399"/>
      <c r="Y15" s="399"/>
      <c r="Z15" s="399"/>
      <c r="AA15" s="399"/>
      <c r="AB15" s="399"/>
      <c r="AC15" s="399"/>
      <c r="AD15" s="399"/>
      <c r="AE15" s="399"/>
      <c r="AF15" s="399"/>
      <c r="AG15" s="399"/>
      <c r="AH15" s="399"/>
      <c r="AI15" s="399"/>
      <c r="AJ15" s="399"/>
      <c r="AK15" s="399"/>
      <c r="AL15" s="399"/>
      <c r="AM15" s="399"/>
      <c r="AN15" s="399"/>
      <c r="AO15" s="399"/>
      <c r="AP15" s="399"/>
      <c r="AQ15" s="399"/>
      <c r="AR15" s="399"/>
      <c r="AS15" s="399"/>
      <c r="AT15" s="399"/>
      <c r="AU15" s="399"/>
      <c r="AV15" s="399"/>
      <c r="AW15" s="399"/>
      <c r="AX15" s="399"/>
      <c r="AY15" s="399"/>
      <c r="AZ15" s="399"/>
      <c r="BA15" s="399"/>
      <c r="BB15" s="18"/>
      <c r="BC15" s="184"/>
      <c r="BD15" s="184"/>
      <c r="BE15" s="184"/>
      <c r="BF15" s="184"/>
    </row>
    <row r="16" spans="2:83" ht="43.5" customHeight="1">
      <c r="B16" s="364"/>
      <c r="C16" s="364"/>
      <c r="D16" s="364"/>
      <c r="E16" s="399" t="s">
        <v>615</v>
      </c>
      <c r="F16" s="399"/>
      <c r="G16" s="399"/>
      <c r="H16" s="399"/>
      <c r="I16" s="399"/>
      <c r="J16" s="399"/>
      <c r="K16" s="399"/>
      <c r="L16" s="399"/>
      <c r="M16" s="399"/>
      <c r="N16" s="399"/>
      <c r="O16" s="399" t="s">
        <v>616</v>
      </c>
      <c r="P16" s="399"/>
      <c r="Q16" s="399"/>
      <c r="R16" s="399"/>
      <c r="S16" s="399"/>
      <c r="T16" s="399"/>
      <c r="U16" s="399"/>
      <c r="V16" s="399"/>
      <c r="W16" s="399"/>
      <c r="X16" s="399"/>
      <c r="Y16" s="399" t="s">
        <v>617</v>
      </c>
      <c r="Z16" s="399"/>
      <c r="AA16" s="399"/>
      <c r="AB16" s="399"/>
      <c r="AC16" s="399"/>
      <c r="AD16" s="399"/>
      <c r="AE16" s="399"/>
      <c r="AF16" s="399"/>
      <c r="AG16" s="399"/>
      <c r="AH16" s="399"/>
      <c r="AI16" s="399" t="s">
        <v>618</v>
      </c>
      <c r="AJ16" s="399"/>
      <c r="AK16" s="399"/>
      <c r="AL16" s="399"/>
      <c r="AM16" s="399"/>
      <c r="AN16" s="399"/>
      <c r="AO16" s="399"/>
      <c r="AP16" s="399"/>
      <c r="AQ16" s="399"/>
      <c r="AR16" s="399"/>
      <c r="AS16" s="364" t="s">
        <v>619</v>
      </c>
      <c r="AT16" s="364"/>
      <c r="AU16" s="364"/>
      <c r="AV16" s="364"/>
      <c r="AW16" s="364"/>
      <c r="AX16" s="364"/>
      <c r="AY16" s="364"/>
      <c r="AZ16" s="364"/>
      <c r="BA16" s="364"/>
      <c r="BB16" s="364"/>
      <c r="BC16" s="184"/>
      <c r="BD16" s="184"/>
      <c r="BE16" s="184"/>
      <c r="BF16" s="184"/>
    </row>
    <row r="17" spans="1:54" ht="43.5" customHeight="1">
      <c r="B17" s="364"/>
      <c r="C17" s="364"/>
      <c r="D17" s="364"/>
      <c r="E17" s="185" t="s">
        <v>516</v>
      </c>
      <c r="F17" s="399" t="s">
        <v>517</v>
      </c>
      <c r="G17" s="399"/>
      <c r="H17" s="399"/>
      <c r="I17" s="399"/>
      <c r="J17" s="399"/>
      <c r="K17" s="399"/>
      <c r="L17" s="399"/>
      <c r="M17" s="399"/>
      <c r="N17" s="399"/>
      <c r="O17" s="185" t="s">
        <v>516</v>
      </c>
      <c r="P17" s="364" t="s">
        <v>517</v>
      </c>
      <c r="Q17" s="364"/>
      <c r="R17" s="364"/>
      <c r="S17" s="364"/>
      <c r="T17" s="364"/>
      <c r="U17" s="364"/>
      <c r="V17" s="364"/>
      <c r="W17" s="364"/>
      <c r="X17" s="364"/>
      <c r="Y17" s="185" t="s">
        <v>516</v>
      </c>
      <c r="Z17" s="364" t="s">
        <v>517</v>
      </c>
      <c r="AA17" s="364"/>
      <c r="AB17" s="364"/>
      <c r="AC17" s="364"/>
      <c r="AD17" s="364"/>
      <c r="AE17" s="364"/>
      <c r="AF17" s="364"/>
      <c r="AG17" s="364"/>
      <c r="AH17" s="364"/>
      <c r="AI17" s="185" t="s">
        <v>516</v>
      </c>
      <c r="AJ17" s="364" t="s">
        <v>517</v>
      </c>
      <c r="AK17" s="364"/>
      <c r="AL17" s="364"/>
      <c r="AM17" s="364"/>
      <c r="AN17" s="364"/>
      <c r="AO17" s="364"/>
      <c r="AP17" s="364"/>
      <c r="AQ17" s="364"/>
      <c r="AR17" s="364"/>
      <c r="AS17" s="185" t="s">
        <v>516</v>
      </c>
      <c r="AT17" s="364" t="s">
        <v>517</v>
      </c>
      <c r="AU17" s="364"/>
      <c r="AV17" s="364"/>
      <c r="AW17" s="364"/>
      <c r="AX17" s="364"/>
      <c r="AY17" s="364"/>
      <c r="AZ17" s="364"/>
      <c r="BA17" s="364"/>
      <c r="BB17" s="364"/>
    </row>
    <row r="18" spans="1:54" ht="87.75" customHeight="1">
      <c r="B18" s="364"/>
      <c r="C18" s="364"/>
      <c r="D18" s="364"/>
      <c r="E18" s="186" t="s">
        <v>518</v>
      </c>
      <c r="F18" s="186" t="s">
        <v>518</v>
      </c>
      <c r="G18" s="187" t="s">
        <v>519</v>
      </c>
      <c r="H18" s="187" t="s">
        <v>520</v>
      </c>
      <c r="I18" s="187" t="s">
        <v>521</v>
      </c>
      <c r="J18" s="187" t="s">
        <v>522</v>
      </c>
      <c r="K18" s="166" t="s">
        <v>524</v>
      </c>
      <c r="L18" s="166" t="s">
        <v>525</v>
      </c>
      <c r="M18" s="166" t="s">
        <v>526</v>
      </c>
      <c r="N18" s="166" t="s">
        <v>527</v>
      </c>
      <c r="O18" s="186" t="s">
        <v>518</v>
      </c>
      <c r="P18" s="186" t="s">
        <v>518</v>
      </c>
      <c r="Q18" s="187" t="s">
        <v>519</v>
      </c>
      <c r="R18" s="187" t="s">
        <v>520</v>
      </c>
      <c r="S18" s="187" t="s">
        <v>521</v>
      </c>
      <c r="T18" s="187" t="s">
        <v>522</v>
      </c>
      <c r="U18" s="166" t="s">
        <v>524</v>
      </c>
      <c r="V18" s="166" t="s">
        <v>525</v>
      </c>
      <c r="W18" s="166" t="s">
        <v>526</v>
      </c>
      <c r="X18" s="166" t="s">
        <v>527</v>
      </c>
      <c r="Y18" s="186" t="s">
        <v>518</v>
      </c>
      <c r="Z18" s="186" t="s">
        <v>518</v>
      </c>
      <c r="AA18" s="187" t="s">
        <v>519</v>
      </c>
      <c r="AB18" s="187" t="s">
        <v>520</v>
      </c>
      <c r="AC18" s="187" t="s">
        <v>521</v>
      </c>
      <c r="AD18" s="187" t="s">
        <v>522</v>
      </c>
      <c r="AE18" s="166" t="s">
        <v>524</v>
      </c>
      <c r="AF18" s="166" t="s">
        <v>528</v>
      </c>
      <c r="AG18" s="166" t="s">
        <v>526</v>
      </c>
      <c r="AH18" s="166" t="s">
        <v>527</v>
      </c>
      <c r="AI18" s="186" t="s">
        <v>518</v>
      </c>
      <c r="AJ18" s="186" t="s">
        <v>518</v>
      </c>
      <c r="AK18" s="187" t="s">
        <v>519</v>
      </c>
      <c r="AL18" s="187" t="s">
        <v>520</v>
      </c>
      <c r="AM18" s="187" t="s">
        <v>521</v>
      </c>
      <c r="AN18" s="187" t="s">
        <v>522</v>
      </c>
      <c r="AO18" s="166" t="s">
        <v>524</v>
      </c>
      <c r="AP18" s="166" t="s">
        <v>528</v>
      </c>
      <c r="AQ18" s="166" t="s">
        <v>526</v>
      </c>
      <c r="AR18" s="166" t="s">
        <v>527</v>
      </c>
      <c r="AS18" s="186" t="s">
        <v>518</v>
      </c>
      <c r="AT18" s="186" t="s">
        <v>518</v>
      </c>
      <c r="AU18" s="187" t="s">
        <v>519</v>
      </c>
      <c r="AV18" s="187" t="s">
        <v>520</v>
      </c>
      <c r="AW18" s="187" t="s">
        <v>521</v>
      </c>
      <c r="AX18" s="187" t="s">
        <v>522</v>
      </c>
      <c r="AY18" s="166" t="s">
        <v>524</v>
      </c>
      <c r="AZ18" s="166" t="s">
        <v>528</v>
      </c>
      <c r="BA18" s="166" t="s">
        <v>526</v>
      </c>
      <c r="BB18" s="166" t="s">
        <v>527</v>
      </c>
    </row>
    <row r="19" spans="1:54">
      <c r="B19" s="18">
        <v>1</v>
      </c>
      <c r="C19" s="18">
        <v>2</v>
      </c>
      <c r="D19" s="18">
        <v>3</v>
      </c>
      <c r="E19" s="188" t="s">
        <v>620</v>
      </c>
      <c r="F19" s="188" t="s">
        <v>621</v>
      </c>
      <c r="G19" s="189" t="s">
        <v>622</v>
      </c>
      <c r="H19" s="189" t="s">
        <v>623</v>
      </c>
      <c r="I19" s="189" t="s">
        <v>624</v>
      </c>
      <c r="J19" s="189" t="s">
        <v>625</v>
      </c>
      <c r="K19" s="189" t="s">
        <v>626</v>
      </c>
      <c r="L19" s="189" t="s">
        <v>627</v>
      </c>
      <c r="M19" s="189" t="s">
        <v>628</v>
      </c>
      <c r="N19" s="189" t="s">
        <v>629</v>
      </c>
      <c r="O19" s="188" t="s">
        <v>630</v>
      </c>
      <c r="P19" s="188" t="s">
        <v>631</v>
      </c>
      <c r="Q19" s="189" t="s">
        <v>632</v>
      </c>
      <c r="R19" s="189" t="s">
        <v>633</v>
      </c>
      <c r="S19" s="189" t="s">
        <v>634</v>
      </c>
      <c r="T19" s="189" t="s">
        <v>635</v>
      </c>
      <c r="U19" s="189" t="s">
        <v>636</v>
      </c>
      <c r="V19" s="189" t="s">
        <v>637</v>
      </c>
      <c r="W19" s="189" t="s">
        <v>638</v>
      </c>
      <c r="X19" s="189" t="s">
        <v>639</v>
      </c>
      <c r="Y19" s="188" t="s">
        <v>640</v>
      </c>
      <c r="Z19" s="188" t="s">
        <v>641</v>
      </c>
      <c r="AA19" s="189" t="s">
        <v>642</v>
      </c>
      <c r="AB19" s="189" t="s">
        <v>643</v>
      </c>
      <c r="AC19" s="189" t="s">
        <v>644</v>
      </c>
      <c r="AD19" s="189" t="s">
        <v>645</v>
      </c>
      <c r="AE19" s="189" t="s">
        <v>646</v>
      </c>
      <c r="AF19" s="189" t="s">
        <v>647</v>
      </c>
      <c r="AG19" s="189" t="s">
        <v>648</v>
      </c>
      <c r="AH19" s="189" t="s">
        <v>649</v>
      </c>
      <c r="AI19" s="188" t="s">
        <v>650</v>
      </c>
      <c r="AJ19" s="188" t="s">
        <v>651</v>
      </c>
      <c r="AK19" s="189" t="s">
        <v>652</v>
      </c>
      <c r="AL19" s="189" t="s">
        <v>653</v>
      </c>
      <c r="AM19" s="189" t="s">
        <v>654</v>
      </c>
      <c r="AN19" s="189" t="s">
        <v>655</v>
      </c>
      <c r="AO19" s="189" t="s">
        <v>656</v>
      </c>
      <c r="AP19" s="189" t="s">
        <v>657</v>
      </c>
      <c r="AQ19" s="189" t="s">
        <v>658</v>
      </c>
      <c r="AR19" s="189" t="s">
        <v>659</v>
      </c>
      <c r="AS19" s="188" t="s">
        <v>660</v>
      </c>
      <c r="AT19" s="188" t="s">
        <v>661</v>
      </c>
      <c r="AU19" s="189" t="s">
        <v>662</v>
      </c>
      <c r="AV19" s="189" t="s">
        <v>663</v>
      </c>
      <c r="AW19" s="189" t="s">
        <v>606</v>
      </c>
      <c r="AX19" s="189" t="s">
        <v>664</v>
      </c>
      <c r="AY19" s="189">
        <v>11</v>
      </c>
      <c r="AZ19" s="189">
        <v>12</v>
      </c>
      <c r="BA19" s="189">
        <v>13</v>
      </c>
      <c r="BB19" s="189">
        <v>14</v>
      </c>
    </row>
    <row r="20" spans="1:54" ht="49.7" customHeight="1">
      <c r="A20" s="21"/>
      <c r="B20" s="22" t="s">
        <v>172</v>
      </c>
      <c r="C20" s="23" t="s">
        <v>173</v>
      </c>
      <c r="D20" s="24" t="s">
        <v>507</v>
      </c>
      <c r="E20" s="62">
        <f t="shared" ref="E20:AJ20" si="0">SUM(E21:E26)</f>
        <v>0</v>
      </c>
      <c r="F20" s="62">
        <f t="shared" si="0"/>
        <v>0</v>
      </c>
      <c r="G20" s="62">
        <f t="shared" si="0"/>
        <v>0</v>
      </c>
      <c r="H20" s="62">
        <f t="shared" si="0"/>
        <v>0</v>
      </c>
      <c r="I20" s="62">
        <f t="shared" si="0"/>
        <v>0</v>
      </c>
      <c r="J20" s="62">
        <f t="shared" si="0"/>
        <v>0</v>
      </c>
      <c r="K20" s="62">
        <f t="shared" si="0"/>
        <v>0</v>
      </c>
      <c r="L20" s="62">
        <f t="shared" si="0"/>
        <v>0</v>
      </c>
      <c r="M20" s="62">
        <f t="shared" si="0"/>
        <v>0</v>
      </c>
      <c r="N20" s="62">
        <f t="shared" si="0"/>
        <v>0</v>
      </c>
      <c r="O20" s="62">
        <f t="shared" si="0"/>
        <v>0</v>
      </c>
      <c r="P20" s="62">
        <f t="shared" si="0"/>
        <v>0</v>
      </c>
      <c r="Q20" s="62">
        <f t="shared" si="0"/>
        <v>0</v>
      </c>
      <c r="R20" s="62">
        <f t="shared" si="0"/>
        <v>0</v>
      </c>
      <c r="S20" s="62">
        <f t="shared" si="0"/>
        <v>0</v>
      </c>
      <c r="T20" s="62">
        <f t="shared" si="0"/>
        <v>0</v>
      </c>
      <c r="U20" s="62">
        <f t="shared" si="0"/>
        <v>0</v>
      </c>
      <c r="V20" s="62">
        <f t="shared" si="0"/>
        <v>0</v>
      </c>
      <c r="W20" s="62">
        <f t="shared" si="0"/>
        <v>0</v>
      </c>
      <c r="X20" s="62">
        <f t="shared" si="0"/>
        <v>0</v>
      </c>
      <c r="Y20" s="62">
        <f t="shared" si="0"/>
        <v>0</v>
      </c>
      <c r="Z20" s="62">
        <f t="shared" si="0"/>
        <v>0</v>
      </c>
      <c r="AA20" s="62">
        <f t="shared" si="0"/>
        <v>0</v>
      </c>
      <c r="AB20" s="62">
        <f t="shared" si="0"/>
        <v>0</v>
      </c>
      <c r="AC20" s="62">
        <f t="shared" si="0"/>
        <v>0</v>
      </c>
      <c r="AD20" s="62">
        <f t="shared" si="0"/>
        <v>0</v>
      </c>
      <c r="AE20" s="62">
        <f t="shared" si="0"/>
        <v>0</v>
      </c>
      <c r="AF20" s="62">
        <f t="shared" si="0"/>
        <v>0</v>
      </c>
      <c r="AG20" s="62">
        <f t="shared" si="0"/>
        <v>0</v>
      </c>
      <c r="AH20" s="62">
        <f t="shared" si="0"/>
        <v>0</v>
      </c>
      <c r="AI20" s="62">
        <f t="shared" si="0"/>
        <v>0</v>
      </c>
      <c r="AJ20" s="62">
        <f t="shared" si="0"/>
        <v>142.59139981518001</v>
      </c>
      <c r="AK20" s="62">
        <f t="shared" ref="AK20:BB20" si="1">SUM(AK21:AK26)</f>
        <v>0</v>
      </c>
      <c r="AL20" s="62">
        <f t="shared" si="1"/>
        <v>0</v>
      </c>
      <c r="AM20" s="62">
        <f t="shared" si="1"/>
        <v>6.78</v>
      </c>
      <c r="AN20" s="62">
        <f t="shared" si="1"/>
        <v>0</v>
      </c>
      <c r="AO20" s="62">
        <f t="shared" si="1"/>
        <v>3</v>
      </c>
      <c r="AP20" s="62">
        <f t="shared" si="1"/>
        <v>0</v>
      </c>
      <c r="AQ20" s="62">
        <f t="shared" si="1"/>
        <v>5</v>
      </c>
      <c r="AR20" s="62">
        <f t="shared" si="1"/>
        <v>0</v>
      </c>
      <c r="AS20" s="62">
        <f t="shared" si="1"/>
        <v>0</v>
      </c>
      <c r="AT20" s="62">
        <f t="shared" si="1"/>
        <v>142.59139981518001</v>
      </c>
      <c r="AU20" s="62">
        <f t="shared" si="1"/>
        <v>0</v>
      </c>
      <c r="AV20" s="62">
        <f t="shared" si="1"/>
        <v>0</v>
      </c>
      <c r="AW20" s="62">
        <f t="shared" si="1"/>
        <v>6.78</v>
      </c>
      <c r="AX20" s="62">
        <f t="shared" si="1"/>
        <v>0</v>
      </c>
      <c r="AY20" s="62">
        <f t="shared" si="1"/>
        <v>3</v>
      </c>
      <c r="AZ20" s="62">
        <f t="shared" si="1"/>
        <v>0</v>
      </c>
      <c r="BA20" s="62">
        <f t="shared" si="1"/>
        <v>5</v>
      </c>
      <c r="BB20" s="62">
        <f t="shared" si="1"/>
        <v>0</v>
      </c>
    </row>
    <row r="21" spans="1:54" ht="34.9" customHeight="1">
      <c r="A21" s="21"/>
      <c r="B21" s="25" t="s">
        <v>175</v>
      </c>
      <c r="C21" s="26" t="s">
        <v>176</v>
      </c>
      <c r="D21" s="27" t="s">
        <v>174</v>
      </c>
      <c r="E21" s="58">
        <f t="shared" ref="E21:N26" si="2">SUMIF($A$29:$A$134,$B21,E$29:E$134)</f>
        <v>0</v>
      </c>
      <c r="F21" s="58">
        <f t="shared" si="2"/>
        <v>0</v>
      </c>
      <c r="G21" s="58">
        <f t="shared" si="2"/>
        <v>0</v>
      </c>
      <c r="H21" s="58">
        <f t="shared" si="2"/>
        <v>0</v>
      </c>
      <c r="I21" s="58">
        <f t="shared" si="2"/>
        <v>0</v>
      </c>
      <c r="J21" s="58">
        <f t="shared" si="2"/>
        <v>0</v>
      </c>
      <c r="K21" s="58">
        <f t="shared" si="2"/>
        <v>0</v>
      </c>
      <c r="L21" s="58">
        <f t="shared" si="2"/>
        <v>0</v>
      </c>
      <c r="M21" s="58">
        <f t="shared" si="2"/>
        <v>0</v>
      </c>
      <c r="N21" s="58">
        <f t="shared" si="2"/>
        <v>0</v>
      </c>
      <c r="O21" s="58">
        <f t="shared" ref="O21:X26" si="3">SUMIF($A$29:$A$134,$B21,O$29:O$134)</f>
        <v>0</v>
      </c>
      <c r="P21" s="58">
        <f t="shared" si="3"/>
        <v>0</v>
      </c>
      <c r="Q21" s="58">
        <f t="shared" si="3"/>
        <v>0</v>
      </c>
      <c r="R21" s="58">
        <f t="shared" si="3"/>
        <v>0</v>
      </c>
      <c r="S21" s="58">
        <f t="shared" si="3"/>
        <v>0</v>
      </c>
      <c r="T21" s="58">
        <f t="shared" si="3"/>
        <v>0</v>
      </c>
      <c r="U21" s="58">
        <f t="shared" si="3"/>
        <v>0</v>
      </c>
      <c r="V21" s="58">
        <f t="shared" si="3"/>
        <v>0</v>
      </c>
      <c r="W21" s="58">
        <f t="shared" si="3"/>
        <v>0</v>
      </c>
      <c r="X21" s="58">
        <f t="shared" si="3"/>
        <v>0</v>
      </c>
      <c r="Y21" s="58">
        <f t="shared" ref="Y21:AH26" si="4">SUMIF($A$29:$A$134,$B21,Y$29:Y$134)</f>
        <v>0</v>
      </c>
      <c r="Z21" s="58">
        <f t="shared" si="4"/>
        <v>0</v>
      </c>
      <c r="AA21" s="58">
        <f t="shared" si="4"/>
        <v>0</v>
      </c>
      <c r="AB21" s="58">
        <f t="shared" si="4"/>
        <v>0</v>
      </c>
      <c r="AC21" s="58">
        <f t="shared" si="4"/>
        <v>0</v>
      </c>
      <c r="AD21" s="58">
        <f t="shared" si="4"/>
        <v>0</v>
      </c>
      <c r="AE21" s="58">
        <f t="shared" si="4"/>
        <v>0</v>
      </c>
      <c r="AF21" s="58">
        <f t="shared" si="4"/>
        <v>0</v>
      </c>
      <c r="AG21" s="58">
        <f t="shared" si="4"/>
        <v>0</v>
      </c>
      <c r="AH21" s="58">
        <f t="shared" si="4"/>
        <v>0</v>
      </c>
      <c r="AI21" s="58">
        <f t="shared" ref="AI21:AR26" si="5">SUMIF($A$29:$A$134,$B21,AI$29:AI$134)</f>
        <v>0</v>
      </c>
      <c r="AJ21" s="58">
        <f t="shared" si="5"/>
        <v>12.262254666666667</v>
      </c>
      <c r="AK21" s="58">
        <f t="shared" si="5"/>
        <v>0</v>
      </c>
      <c r="AL21" s="58">
        <f t="shared" si="5"/>
        <v>0</v>
      </c>
      <c r="AM21" s="58">
        <f t="shared" si="5"/>
        <v>6.78</v>
      </c>
      <c r="AN21" s="58">
        <f t="shared" si="5"/>
        <v>0</v>
      </c>
      <c r="AO21" s="58">
        <f t="shared" si="5"/>
        <v>0</v>
      </c>
      <c r="AP21" s="58">
        <f t="shared" si="5"/>
        <v>0</v>
      </c>
      <c r="AQ21" s="58">
        <f t="shared" si="5"/>
        <v>5</v>
      </c>
      <c r="AR21" s="58">
        <f t="shared" si="5"/>
        <v>0</v>
      </c>
      <c r="AS21" s="58">
        <f t="shared" ref="AS21:BB26" si="6">SUMIF($A$29:$A$134,$B21,AS$29:AS$134)</f>
        <v>0</v>
      </c>
      <c r="AT21" s="58">
        <f t="shared" si="6"/>
        <v>12.262254666666667</v>
      </c>
      <c r="AU21" s="58">
        <f t="shared" si="6"/>
        <v>0</v>
      </c>
      <c r="AV21" s="58">
        <f t="shared" si="6"/>
        <v>0</v>
      </c>
      <c r="AW21" s="58">
        <f t="shared" si="6"/>
        <v>6.78</v>
      </c>
      <c r="AX21" s="58">
        <f t="shared" si="6"/>
        <v>0</v>
      </c>
      <c r="AY21" s="58">
        <f t="shared" si="6"/>
        <v>0</v>
      </c>
      <c r="AZ21" s="58">
        <f t="shared" si="6"/>
        <v>0</v>
      </c>
      <c r="BA21" s="58">
        <f t="shared" si="6"/>
        <v>5</v>
      </c>
      <c r="BB21" s="58">
        <f t="shared" si="6"/>
        <v>0</v>
      </c>
    </row>
    <row r="22" spans="1:54" ht="37.5">
      <c r="A22" s="21"/>
      <c r="B22" s="28" t="s">
        <v>177</v>
      </c>
      <c r="C22" s="29" t="s">
        <v>178</v>
      </c>
      <c r="D22" s="30" t="s">
        <v>174</v>
      </c>
      <c r="E22" s="57">
        <f t="shared" si="2"/>
        <v>0</v>
      </c>
      <c r="F22" s="57">
        <f t="shared" si="2"/>
        <v>0</v>
      </c>
      <c r="G22" s="57">
        <f t="shared" si="2"/>
        <v>0</v>
      </c>
      <c r="H22" s="57">
        <f t="shared" si="2"/>
        <v>0</v>
      </c>
      <c r="I22" s="57">
        <f t="shared" si="2"/>
        <v>0</v>
      </c>
      <c r="J22" s="57">
        <f t="shared" si="2"/>
        <v>0</v>
      </c>
      <c r="K22" s="57">
        <f t="shared" si="2"/>
        <v>0</v>
      </c>
      <c r="L22" s="57">
        <f t="shared" si="2"/>
        <v>0</v>
      </c>
      <c r="M22" s="57">
        <f t="shared" si="2"/>
        <v>0</v>
      </c>
      <c r="N22" s="57">
        <f t="shared" si="2"/>
        <v>0</v>
      </c>
      <c r="O22" s="57">
        <f t="shared" si="3"/>
        <v>0</v>
      </c>
      <c r="P22" s="57">
        <f t="shared" si="3"/>
        <v>0</v>
      </c>
      <c r="Q22" s="57">
        <f t="shared" si="3"/>
        <v>0</v>
      </c>
      <c r="R22" s="57">
        <f t="shared" si="3"/>
        <v>0</v>
      </c>
      <c r="S22" s="57">
        <f t="shared" si="3"/>
        <v>0</v>
      </c>
      <c r="T22" s="57">
        <f t="shared" si="3"/>
        <v>0</v>
      </c>
      <c r="U22" s="57">
        <f t="shared" si="3"/>
        <v>0</v>
      </c>
      <c r="V22" s="57">
        <f t="shared" si="3"/>
        <v>0</v>
      </c>
      <c r="W22" s="57">
        <f t="shared" si="3"/>
        <v>0</v>
      </c>
      <c r="X22" s="57">
        <f t="shared" si="3"/>
        <v>0</v>
      </c>
      <c r="Y22" s="57">
        <f t="shared" si="4"/>
        <v>0</v>
      </c>
      <c r="Z22" s="57">
        <f t="shared" si="4"/>
        <v>0</v>
      </c>
      <c r="AA22" s="57">
        <f t="shared" si="4"/>
        <v>0</v>
      </c>
      <c r="AB22" s="57">
        <f t="shared" si="4"/>
        <v>0</v>
      </c>
      <c r="AC22" s="57">
        <f t="shared" si="4"/>
        <v>0</v>
      </c>
      <c r="AD22" s="57">
        <f t="shared" si="4"/>
        <v>0</v>
      </c>
      <c r="AE22" s="57">
        <f t="shared" si="4"/>
        <v>0</v>
      </c>
      <c r="AF22" s="57">
        <f t="shared" si="4"/>
        <v>0</v>
      </c>
      <c r="AG22" s="57">
        <f t="shared" si="4"/>
        <v>0</v>
      </c>
      <c r="AH22" s="57">
        <f t="shared" si="4"/>
        <v>0</v>
      </c>
      <c r="AI22" s="57">
        <f t="shared" si="5"/>
        <v>0</v>
      </c>
      <c r="AJ22" s="57">
        <f t="shared" si="5"/>
        <v>128.92377661518</v>
      </c>
      <c r="AK22" s="57">
        <f t="shared" si="5"/>
        <v>0</v>
      </c>
      <c r="AL22" s="57">
        <f t="shared" si="5"/>
        <v>0</v>
      </c>
      <c r="AM22" s="57">
        <f t="shared" si="5"/>
        <v>0</v>
      </c>
      <c r="AN22" s="57">
        <f t="shared" si="5"/>
        <v>0</v>
      </c>
      <c r="AO22" s="57">
        <f t="shared" si="5"/>
        <v>3</v>
      </c>
      <c r="AP22" s="57">
        <f t="shared" si="5"/>
        <v>0</v>
      </c>
      <c r="AQ22" s="57">
        <f t="shared" si="5"/>
        <v>0</v>
      </c>
      <c r="AR22" s="57">
        <f t="shared" si="5"/>
        <v>0</v>
      </c>
      <c r="AS22" s="57">
        <f t="shared" si="6"/>
        <v>0</v>
      </c>
      <c r="AT22" s="57">
        <f t="shared" si="6"/>
        <v>128.92377661518</v>
      </c>
      <c r="AU22" s="57">
        <f t="shared" si="6"/>
        <v>0</v>
      </c>
      <c r="AV22" s="57">
        <f t="shared" si="6"/>
        <v>0</v>
      </c>
      <c r="AW22" s="57">
        <f t="shared" si="6"/>
        <v>0</v>
      </c>
      <c r="AX22" s="57">
        <f t="shared" si="6"/>
        <v>0</v>
      </c>
      <c r="AY22" s="57">
        <f t="shared" si="6"/>
        <v>3</v>
      </c>
      <c r="AZ22" s="57">
        <f t="shared" si="6"/>
        <v>0</v>
      </c>
      <c r="BA22" s="57">
        <f t="shared" si="6"/>
        <v>0</v>
      </c>
      <c r="BB22" s="57">
        <f t="shared" si="6"/>
        <v>0</v>
      </c>
    </row>
    <row r="23" spans="1:54" ht="93.75">
      <c r="A23" s="21"/>
      <c r="B23" s="25" t="s">
        <v>179</v>
      </c>
      <c r="C23" s="31" t="s">
        <v>180</v>
      </c>
      <c r="D23" s="27" t="s">
        <v>174</v>
      </c>
      <c r="E23" s="58">
        <f t="shared" si="2"/>
        <v>0</v>
      </c>
      <c r="F23" s="58">
        <f t="shared" si="2"/>
        <v>0</v>
      </c>
      <c r="G23" s="58">
        <f t="shared" si="2"/>
        <v>0</v>
      </c>
      <c r="H23" s="58">
        <f t="shared" si="2"/>
        <v>0</v>
      </c>
      <c r="I23" s="58">
        <f t="shared" si="2"/>
        <v>0</v>
      </c>
      <c r="J23" s="58">
        <f t="shared" si="2"/>
        <v>0</v>
      </c>
      <c r="K23" s="58">
        <f t="shared" si="2"/>
        <v>0</v>
      </c>
      <c r="L23" s="58">
        <f t="shared" si="2"/>
        <v>0</v>
      </c>
      <c r="M23" s="58">
        <f t="shared" si="2"/>
        <v>0</v>
      </c>
      <c r="N23" s="58">
        <f t="shared" si="2"/>
        <v>0</v>
      </c>
      <c r="O23" s="58">
        <f t="shared" si="3"/>
        <v>0</v>
      </c>
      <c r="P23" s="58">
        <f t="shared" si="3"/>
        <v>0</v>
      </c>
      <c r="Q23" s="58">
        <f t="shared" si="3"/>
        <v>0</v>
      </c>
      <c r="R23" s="58">
        <f t="shared" si="3"/>
        <v>0</v>
      </c>
      <c r="S23" s="58">
        <f t="shared" si="3"/>
        <v>0</v>
      </c>
      <c r="T23" s="58">
        <f t="shared" si="3"/>
        <v>0</v>
      </c>
      <c r="U23" s="58">
        <f t="shared" si="3"/>
        <v>0</v>
      </c>
      <c r="V23" s="58">
        <f t="shared" si="3"/>
        <v>0</v>
      </c>
      <c r="W23" s="58">
        <f t="shared" si="3"/>
        <v>0</v>
      </c>
      <c r="X23" s="58">
        <f t="shared" si="3"/>
        <v>0</v>
      </c>
      <c r="Y23" s="58">
        <f t="shared" si="4"/>
        <v>0</v>
      </c>
      <c r="Z23" s="58">
        <f t="shared" si="4"/>
        <v>0</v>
      </c>
      <c r="AA23" s="58">
        <f t="shared" si="4"/>
        <v>0</v>
      </c>
      <c r="AB23" s="58">
        <f t="shared" si="4"/>
        <v>0</v>
      </c>
      <c r="AC23" s="58">
        <f t="shared" si="4"/>
        <v>0</v>
      </c>
      <c r="AD23" s="58">
        <f t="shared" si="4"/>
        <v>0</v>
      </c>
      <c r="AE23" s="58">
        <f t="shared" si="4"/>
        <v>0</v>
      </c>
      <c r="AF23" s="58">
        <f t="shared" si="4"/>
        <v>0</v>
      </c>
      <c r="AG23" s="58">
        <f t="shared" si="4"/>
        <v>0</v>
      </c>
      <c r="AH23" s="58">
        <f t="shared" si="4"/>
        <v>0</v>
      </c>
      <c r="AI23" s="58">
        <f t="shared" si="5"/>
        <v>0</v>
      </c>
      <c r="AJ23" s="58">
        <f t="shared" si="5"/>
        <v>0</v>
      </c>
      <c r="AK23" s="58">
        <f t="shared" si="5"/>
        <v>0</v>
      </c>
      <c r="AL23" s="58">
        <f t="shared" si="5"/>
        <v>0</v>
      </c>
      <c r="AM23" s="58">
        <f t="shared" si="5"/>
        <v>0</v>
      </c>
      <c r="AN23" s="58">
        <f t="shared" si="5"/>
        <v>0</v>
      </c>
      <c r="AO23" s="58">
        <f t="shared" si="5"/>
        <v>0</v>
      </c>
      <c r="AP23" s="58">
        <f t="shared" si="5"/>
        <v>0</v>
      </c>
      <c r="AQ23" s="58">
        <f t="shared" si="5"/>
        <v>0</v>
      </c>
      <c r="AR23" s="58">
        <f t="shared" si="5"/>
        <v>0</v>
      </c>
      <c r="AS23" s="58">
        <f t="shared" si="6"/>
        <v>0</v>
      </c>
      <c r="AT23" s="58">
        <f t="shared" si="6"/>
        <v>0</v>
      </c>
      <c r="AU23" s="58">
        <f t="shared" si="6"/>
        <v>0</v>
      </c>
      <c r="AV23" s="58">
        <f t="shared" si="6"/>
        <v>0</v>
      </c>
      <c r="AW23" s="58">
        <f t="shared" si="6"/>
        <v>0</v>
      </c>
      <c r="AX23" s="58">
        <f t="shared" si="6"/>
        <v>0</v>
      </c>
      <c r="AY23" s="58">
        <f t="shared" si="6"/>
        <v>0</v>
      </c>
      <c r="AZ23" s="58">
        <f t="shared" si="6"/>
        <v>0</v>
      </c>
      <c r="BA23" s="58">
        <f t="shared" si="6"/>
        <v>0</v>
      </c>
      <c r="BB23" s="58">
        <f t="shared" si="6"/>
        <v>0</v>
      </c>
    </row>
    <row r="24" spans="1:54" ht="56.25">
      <c r="A24" s="21"/>
      <c r="B24" s="28" t="s">
        <v>181</v>
      </c>
      <c r="C24" s="29" t="s">
        <v>182</v>
      </c>
      <c r="D24" s="30" t="s">
        <v>174</v>
      </c>
      <c r="E24" s="57">
        <f t="shared" si="2"/>
        <v>0</v>
      </c>
      <c r="F24" s="57">
        <f t="shared" si="2"/>
        <v>0</v>
      </c>
      <c r="G24" s="57">
        <f t="shared" si="2"/>
        <v>0</v>
      </c>
      <c r="H24" s="57">
        <f t="shared" si="2"/>
        <v>0</v>
      </c>
      <c r="I24" s="57">
        <f t="shared" si="2"/>
        <v>0</v>
      </c>
      <c r="J24" s="57">
        <f t="shared" si="2"/>
        <v>0</v>
      </c>
      <c r="K24" s="57">
        <f t="shared" si="2"/>
        <v>0</v>
      </c>
      <c r="L24" s="57">
        <f t="shared" si="2"/>
        <v>0</v>
      </c>
      <c r="M24" s="57">
        <f t="shared" si="2"/>
        <v>0</v>
      </c>
      <c r="N24" s="57">
        <f t="shared" si="2"/>
        <v>0</v>
      </c>
      <c r="O24" s="57">
        <f t="shared" si="3"/>
        <v>0</v>
      </c>
      <c r="P24" s="57">
        <f t="shared" si="3"/>
        <v>0</v>
      </c>
      <c r="Q24" s="57">
        <f t="shared" si="3"/>
        <v>0</v>
      </c>
      <c r="R24" s="57">
        <f t="shared" si="3"/>
        <v>0</v>
      </c>
      <c r="S24" s="57">
        <f t="shared" si="3"/>
        <v>0</v>
      </c>
      <c r="T24" s="57">
        <f t="shared" si="3"/>
        <v>0</v>
      </c>
      <c r="U24" s="57">
        <f t="shared" si="3"/>
        <v>0</v>
      </c>
      <c r="V24" s="57">
        <f t="shared" si="3"/>
        <v>0</v>
      </c>
      <c r="W24" s="57">
        <f t="shared" si="3"/>
        <v>0</v>
      </c>
      <c r="X24" s="57">
        <f t="shared" si="3"/>
        <v>0</v>
      </c>
      <c r="Y24" s="57">
        <f t="shared" si="4"/>
        <v>0</v>
      </c>
      <c r="Z24" s="57">
        <f t="shared" si="4"/>
        <v>0</v>
      </c>
      <c r="AA24" s="57">
        <f t="shared" si="4"/>
        <v>0</v>
      </c>
      <c r="AB24" s="57">
        <f t="shared" si="4"/>
        <v>0</v>
      </c>
      <c r="AC24" s="57">
        <f t="shared" si="4"/>
        <v>0</v>
      </c>
      <c r="AD24" s="57">
        <f t="shared" si="4"/>
        <v>0</v>
      </c>
      <c r="AE24" s="57">
        <f t="shared" si="4"/>
        <v>0</v>
      </c>
      <c r="AF24" s="57">
        <f t="shared" si="4"/>
        <v>0</v>
      </c>
      <c r="AG24" s="57">
        <f t="shared" si="4"/>
        <v>0</v>
      </c>
      <c r="AH24" s="57">
        <f t="shared" si="4"/>
        <v>0</v>
      </c>
      <c r="AI24" s="57">
        <f t="shared" si="5"/>
        <v>0</v>
      </c>
      <c r="AJ24" s="57">
        <f t="shared" si="5"/>
        <v>0</v>
      </c>
      <c r="AK24" s="57">
        <f t="shared" si="5"/>
        <v>0</v>
      </c>
      <c r="AL24" s="57">
        <f t="shared" si="5"/>
        <v>0</v>
      </c>
      <c r="AM24" s="57">
        <f t="shared" si="5"/>
        <v>0</v>
      </c>
      <c r="AN24" s="57">
        <f t="shared" si="5"/>
        <v>0</v>
      </c>
      <c r="AO24" s="57">
        <f t="shared" si="5"/>
        <v>0</v>
      </c>
      <c r="AP24" s="57">
        <f t="shared" si="5"/>
        <v>0</v>
      </c>
      <c r="AQ24" s="57">
        <f t="shared" si="5"/>
        <v>0</v>
      </c>
      <c r="AR24" s="57">
        <f t="shared" si="5"/>
        <v>0</v>
      </c>
      <c r="AS24" s="57">
        <f t="shared" si="6"/>
        <v>0</v>
      </c>
      <c r="AT24" s="57">
        <f t="shared" si="6"/>
        <v>0</v>
      </c>
      <c r="AU24" s="57">
        <f t="shared" si="6"/>
        <v>0</v>
      </c>
      <c r="AV24" s="57">
        <f t="shared" si="6"/>
        <v>0</v>
      </c>
      <c r="AW24" s="57">
        <f t="shared" si="6"/>
        <v>0</v>
      </c>
      <c r="AX24" s="57">
        <f t="shared" si="6"/>
        <v>0</v>
      </c>
      <c r="AY24" s="57">
        <f t="shared" si="6"/>
        <v>0</v>
      </c>
      <c r="AZ24" s="57">
        <f t="shared" si="6"/>
        <v>0</v>
      </c>
      <c r="BA24" s="57">
        <f t="shared" si="6"/>
        <v>0</v>
      </c>
      <c r="BB24" s="57">
        <f t="shared" si="6"/>
        <v>0</v>
      </c>
    </row>
    <row r="25" spans="1:54" ht="56.25">
      <c r="A25" s="21"/>
      <c r="B25" s="25" t="s">
        <v>183</v>
      </c>
      <c r="C25" s="26" t="s">
        <v>184</v>
      </c>
      <c r="D25" s="27" t="s">
        <v>174</v>
      </c>
      <c r="E25" s="58">
        <f t="shared" si="2"/>
        <v>0</v>
      </c>
      <c r="F25" s="58">
        <f t="shared" si="2"/>
        <v>0</v>
      </c>
      <c r="G25" s="58">
        <f t="shared" si="2"/>
        <v>0</v>
      </c>
      <c r="H25" s="58">
        <f t="shared" si="2"/>
        <v>0</v>
      </c>
      <c r="I25" s="58">
        <f t="shared" si="2"/>
        <v>0</v>
      </c>
      <c r="J25" s="58">
        <f t="shared" si="2"/>
        <v>0</v>
      </c>
      <c r="K25" s="58">
        <f t="shared" si="2"/>
        <v>0</v>
      </c>
      <c r="L25" s="58">
        <f t="shared" si="2"/>
        <v>0</v>
      </c>
      <c r="M25" s="58">
        <f t="shared" si="2"/>
        <v>0</v>
      </c>
      <c r="N25" s="58">
        <f t="shared" si="2"/>
        <v>0</v>
      </c>
      <c r="O25" s="58">
        <f t="shared" si="3"/>
        <v>0</v>
      </c>
      <c r="P25" s="58">
        <f t="shared" si="3"/>
        <v>0</v>
      </c>
      <c r="Q25" s="58">
        <f t="shared" si="3"/>
        <v>0</v>
      </c>
      <c r="R25" s="58">
        <f t="shared" si="3"/>
        <v>0</v>
      </c>
      <c r="S25" s="58">
        <f t="shared" si="3"/>
        <v>0</v>
      </c>
      <c r="T25" s="58">
        <f t="shared" si="3"/>
        <v>0</v>
      </c>
      <c r="U25" s="58">
        <f t="shared" si="3"/>
        <v>0</v>
      </c>
      <c r="V25" s="58">
        <f t="shared" si="3"/>
        <v>0</v>
      </c>
      <c r="W25" s="58">
        <f t="shared" si="3"/>
        <v>0</v>
      </c>
      <c r="X25" s="58">
        <f t="shared" si="3"/>
        <v>0</v>
      </c>
      <c r="Y25" s="58">
        <f t="shared" si="4"/>
        <v>0</v>
      </c>
      <c r="Z25" s="58">
        <f t="shared" si="4"/>
        <v>0</v>
      </c>
      <c r="AA25" s="58">
        <f t="shared" si="4"/>
        <v>0</v>
      </c>
      <c r="AB25" s="58">
        <f t="shared" si="4"/>
        <v>0</v>
      </c>
      <c r="AC25" s="58">
        <f t="shared" si="4"/>
        <v>0</v>
      </c>
      <c r="AD25" s="58">
        <f t="shared" si="4"/>
        <v>0</v>
      </c>
      <c r="AE25" s="58">
        <f t="shared" si="4"/>
        <v>0</v>
      </c>
      <c r="AF25" s="58">
        <f t="shared" si="4"/>
        <v>0</v>
      </c>
      <c r="AG25" s="58">
        <f t="shared" si="4"/>
        <v>0</v>
      </c>
      <c r="AH25" s="58">
        <f t="shared" si="4"/>
        <v>0</v>
      </c>
      <c r="AI25" s="58">
        <f t="shared" si="5"/>
        <v>0</v>
      </c>
      <c r="AJ25" s="58">
        <f t="shared" si="5"/>
        <v>0</v>
      </c>
      <c r="AK25" s="58">
        <f t="shared" si="5"/>
        <v>0</v>
      </c>
      <c r="AL25" s="58">
        <f t="shared" si="5"/>
        <v>0</v>
      </c>
      <c r="AM25" s="58">
        <f t="shared" si="5"/>
        <v>0</v>
      </c>
      <c r="AN25" s="58">
        <f t="shared" si="5"/>
        <v>0</v>
      </c>
      <c r="AO25" s="58">
        <f t="shared" si="5"/>
        <v>0</v>
      </c>
      <c r="AP25" s="58">
        <f t="shared" si="5"/>
        <v>0</v>
      </c>
      <c r="AQ25" s="58">
        <f t="shared" si="5"/>
        <v>0</v>
      </c>
      <c r="AR25" s="58">
        <f t="shared" si="5"/>
        <v>0</v>
      </c>
      <c r="AS25" s="58">
        <f t="shared" si="6"/>
        <v>0</v>
      </c>
      <c r="AT25" s="58">
        <f t="shared" si="6"/>
        <v>0</v>
      </c>
      <c r="AU25" s="58">
        <f t="shared" si="6"/>
        <v>0</v>
      </c>
      <c r="AV25" s="58">
        <f t="shared" si="6"/>
        <v>0</v>
      </c>
      <c r="AW25" s="58">
        <f t="shared" si="6"/>
        <v>0</v>
      </c>
      <c r="AX25" s="58">
        <f t="shared" si="6"/>
        <v>0</v>
      </c>
      <c r="AY25" s="58">
        <f t="shared" si="6"/>
        <v>0</v>
      </c>
      <c r="AZ25" s="58">
        <f t="shared" si="6"/>
        <v>0</v>
      </c>
      <c r="BA25" s="58">
        <f t="shared" si="6"/>
        <v>0</v>
      </c>
      <c r="BB25" s="58">
        <f t="shared" si="6"/>
        <v>0</v>
      </c>
    </row>
    <row r="26" spans="1:54" ht="37.5">
      <c r="A26" s="21"/>
      <c r="B26" s="28" t="s">
        <v>185</v>
      </c>
      <c r="C26" s="32" t="s">
        <v>186</v>
      </c>
      <c r="D26" s="30" t="s">
        <v>174</v>
      </c>
      <c r="E26" s="57">
        <f t="shared" si="2"/>
        <v>0</v>
      </c>
      <c r="F26" s="57">
        <f t="shared" si="2"/>
        <v>0</v>
      </c>
      <c r="G26" s="57">
        <f t="shared" si="2"/>
        <v>0</v>
      </c>
      <c r="H26" s="57">
        <f t="shared" si="2"/>
        <v>0</v>
      </c>
      <c r="I26" s="57">
        <f t="shared" si="2"/>
        <v>0</v>
      </c>
      <c r="J26" s="57">
        <f t="shared" si="2"/>
        <v>0</v>
      </c>
      <c r="K26" s="57">
        <f t="shared" si="2"/>
        <v>0</v>
      </c>
      <c r="L26" s="57">
        <f t="shared" si="2"/>
        <v>0</v>
      </c>
      <c r="M26" s="57">
        <f t="shared" si="2"/>
        <v>0</v>
      </c>
      <c r="N26" s="57">
        <f t="shared" si="2"/>
        <v>0</v>
      </c>
      <c r="O26" s="57">
        <f t="shared" si="3"/>
        <v>0</v>
      </c>
      <c r="P26" s="57">
        <f t="shared" si="3"/>
        <v>0</v>
      </c>
      <c r="Q26" s="57">
        <f t="shared" si="3"/>
        <v>0</v>
      </c>
      <c r="R26" s="57">
        <f t="shared" si="3"/>
        <v>0</v>
      </c>
      <c r="S26" s="57">
        <f t="shared" si="3"/>
        <v>0</v>
      </c>
      <c r="T26" s="57">
        <f t="shared" si="3"/>
        <v>0</v>
      </c>
      <c r="U26" s="57">
        <f t="shared" si="3"/>
        <v>0</v>
      </c>
      <c r="V26" s="57">
        <f t="shared" si="3"/>
        <v>0</v>
      </c>
      <c r="W26" s="57">
        <f t="shared" si="3"/>
        <v>0</v>
      </c>
      <c r="X26" s="57">
        <f t="shared" si="3"/>
        <v>0</v>
      </c>
      <c r="Y26" s="57">
        <f t="shared" si="4"/>
        <v>0</v>
      </c>
      <c r="Z26" s="57">
        <f t="shared" si="4"/>
        <v>0</v>
      </c>
      <c r="AA26" s="57">
        <f t="shared" si="4"/>
        <v>0</v>
      </c>
      <c r="AB26" s="57">
        <f t="shared" si="4"/>
        <v>0</v>
      </c>
      <c r="AC26" s="57">
        <f t="shared" si="4"/>
        <v>0</v>
      </c>
      <c r="AD26" s="57">
        <f t="shared" si="4"/>
        <v>0</v>
      </c>
      <c r="AE26" s="57">
        <f t="shared" si="4"/>
        <v>0</v>
      </c>
      <c r="AF26" s="57">
        <f t="shared" si="4"/>
        <v>0</v>
      </c>
      <c r="AG26" s="57">
        <f t="shared" si="4"/>
        <v>0</v>
      </c>
      <c r="AH26" s="57">
        <f t="shared" si="4"/>
        <v>0</v>
      </c>
      <c r="AI26" s="57">
        <f t="shared" si="5"/>
        <v>0</v>
      </c>
      <c r="AJ26" s="57">
        <f t="shared" si="5"/>
        <v>1.4053685333333332</v>
      </c>
      <c r="AK26" s="57">
        <f t="shared" si="5"/>
        <v>0</v>
      </c>
      <c r="AL26" s="57">
        <f t="shared" si="5"/>
        <v>0</v>
      </c>
      <c r="AM26" s="57">
        <f t="shared" si="5"/>
        <v>0</v>
      </c>
      <c r="AN26" s="57">
        <f t="shared" si="5"/>
        <v>0</v>
      </c>
      <c r="AO26" s="57">
        <f t="shared" si="5"/>
        <v>0</v>
      </c>
      <c r="AP26" s="57">
        <f t="shared" si="5"/>
        <v>0</v>
      </c>
      <c r="AQ26" s="57">
        <f t="shared" si="5"/>
        <v>0</v>
      </c>
      <c r="AR26" s="57">
        <f t="shared" si="5"/>
        <v>0</v>
      </c>
      <c r="AS26" s="57">
        <f t="shared" si="6"/>
        <v>0</v>
      </c>
      <c r="AT26" s="57">
        <f t="shared" si="6"/>
        <v>1.4053685333333332</v>
      </c>
      <c r="AU26" s="57">
        <f t="shared" si="6"/>
        <v>0</v>
      </c>
      <c r="AV26" s="57">
        <f t="shared" si="6"/>
        <v>0</v>
      </c>
      <c r="AW26" s="57">
        <f t="shared" si="6"/>
        <v>0</v>
      </c>
      <c r="AX26" s="57">
        <f t="shared" si="6"/>
        <v>0</v>
      </c>
      <c r="AY26" s="57">
        <f t="shared" si="6"/>
        <v>0</v>
      </c>
      <c r="AZ26" s="57">
        <f t="shared" si="6"/>
        <v>0</v>
      </c>
      <c r="BA26" s="57">
        <f t="shared" si="6"/>
        <v>0</v>
      </c>
      <c r="BB26" s="57">
        <f t="shared" si="6"/>
        <v>0</v>
      </c>
    </row>
    <row r="27" spans="1:54" ht="18.75" hidden="1">
      <c r="A27" s="21"/>
      <c r="B27" s="33"/>
      <c r="C27" s="34"/>
      <c r="D27" s="35"/>
      <c r="E27" s="52"/>
      <c r="F27" s="52"/>
      <c r="G27" s="190"/>
      <c r="H27" s="190"/>
      <c r="I27" s="190"/>
      <c r="J27" s="190"/>
      <c r="K27" s="190"/>
      <c r="L27" s="190"/>
      <c r="M27" s="190"/>
      <c r="N27" s="190"/>
      <c r="O27" s="52"/>
      <c r="P27" s="52"/>
      <c r="Q27" s="190"/>
      <c r="R27" s="190"/>
      <c r="S27" s="190"/>
      <c r="T27" s="190"/>
      <c r="U27" s="190"/>
      <c r="V27" s="190"/>
      <c r="W27" s="190"/>
      <c r="X27" s="190"/>
      <c r="Y27" s="52"/>
      <c r="Z27" s="52"/>
      <c r="AA27" s="190"/>
      <c r="AB27" s="190"/>
      <c r="AC27" s="190"/>
      <c r="AD27" s="190"/>
      <c r="AE27" s="190"/>
      <c r="AF27" s="190"/>
      <c r="AG27" s="190"/>
      <c r="AH27" s="190"/>
      <c r="AI27" s="52"/>
      <c r="AJ27" s="52"/>
      <c r="AK27" s="190"/>
      <c r="AL27" s="190"/>
      <c r="AM27" s="190"/>
      <c r="AN27" s="190"/>
      <c r="AO27" s="190"/>
      <c r="AP27" s="190"/>
      <c r="AQ27" s="190"/>
      <c r="AR27" s="190"/>
      <c r="AS27" s="52"/>
      <c r="AT27" s="52"/>
      <c r="AU27" s="190"/>
      <c r="AV27" s="190"/>
      <c r="AW27" s="190"/>
      <c r="AX27" s="190"/>
      <c r="AY27" s="190"/>
      <c r="AZ27" s="190"/>
      <c r="BA27" s="190"/>
      <c r="BB27" s="190"/>
    </row>
    <row r="28" spans="1:54" ht="18.75">
      <c r="A28" s="21"/>
      <c r="B28" s="36" t="s">
        <v>187</v>
      </c>
      <c r="C28" s="37" t="s">
        <v>188</v>
      </c>
      <c r="D28" s="38" t="s">
        <v>174</v>
      </c>
      <c r="E28" s="38">
        <f t="shared" ref="E28:AJ28" si="7">SUM(E29,E55,E85,E130,E131,E132)</f>
        <v>0</v>
      </c>
      <c r="F28" s="38">
        <f t="shared" si="7"/>
        <v>0</v>
      </c>
      <c r="G28" s="38">
        <f t="shared" si="7"/>
        <v>0</v>
      </c>
      <c r="H28" s="38">
        <f t="shared" si="7"/>
        <v>0</v>
      </c>
      <c r="I28" s="38">
        <f t="shared" si="7"/>
        <v>0</v>
      </c>
      <c r="J28" s="38">
        <f t="shared" si="7"/>
        <v>0</v>
      </c>
      <c r="K28" s="38">
        <f t="shared" si="7"/>
        <v>0</v>
      </c>
      <c r="L28" s="38">
        <f t="shared" si="7"/>
        <v>0</v>
      </c>
      <c r="M28" s="38">
        <f t="shared" si="7"/>
        <v>0</v>
      </c>
      <c r="N28" s="38">
        <f t="shared" si="7"/>
        <v>0</v>
      </c>
      <c r="O28" s="38">
        <f t="shared" si="7"/>
        <v>0</v>
      </c>
      <c r="P28" s="38">
        <f t="shared" si="7"/>
        <v>0</v>
      </c>
      <c r="Q28" s="38">
        <f t="shared" si="7"/>
        <v>0</v>
      </c>
      <c r="R28" s="38">
        <f t="shared" si="7"/>
        <v>0</v>
      </c>
      <c r="S28" s="38">
        <f t="shared" si="7"/>
        <v>0</v>
      </c>
      <c r="T28" s="38">
        <f t="shared" si="7"/>
        <v>0</v>
      </c>
      <c r="U28" s="38">
        <f t="shared" si="7"/>
        <v>0</v>
      </c>
      <c r="V28" s="38">
        <f t="shared" si="7"/>
        <v>0</v>
      </c>
      <c r="W28" s="38">
        <f t="shared" si="7"/>
        <v>0</v>
      </c>
      <c r="X28" s="38">
        <f t="shared" si="7"/>
        <v>0</v>
      </c>
      <c r="Y28" s="38">
        <f t="shared" si="7"/>
        <v>0</v>
      </c>
      <c r="Z28" s="38">
        <f t="shared" si="7"/>
        <v>0</v>
      </c>
      <c r="AA28" s="38">
        <f t="shared" si="7"/>
        <v>0</v>
      </c>
      <c r="AB28" s="38">
        <f t="shared" si="7"/>
        <v>0</v>
      </c>
      <c r="AC28" s="38">
        <f t="shared" si="7"/>
        <v>0</v>
      </c>
      <c r="AD28" s="38">
        <f t="shared" si="7"/>
        <v>0</v>
      </c>
      <c r="AE28" s="38">
        <f t="shared" si="7"/>
        <v>0</v>
      </c>
      <c r="AF28" s="38">
        <f t="shared" si="7"/>
        <v>0</v>
      </c>
      <c r="AG28" s="38">
        <f t="shared" si="7"/>
        <v>0</v>
      </c>
      <c r="AH28" s="38">
        <f t="shared" si="7"/>
        <v>0</v>
      </c>
      <c r="AI28" s="38">
        <f t="shared" si="7"/>
        <v>0</v>
      </c>
      <c r="AJ28" s="38">
        <f t="shared" si="7"/>
        <v>141.92928981518</v>
      </c>
      <c r="AK28" s="38">
        <f t="shared" ref="AK28:BB28" si="8">SUM(AK29,AK55,AK85,AK130,AK131,AK132)</f>
        <v>0</v>
      </c>
      <c r="AL28" s="38">
        <f t="shared" si="8"/>
        <v>0</v>
      </c>
      <c r="AM28" s="38">
        <f t="shared" si="8"/>
        <v>6.78</v>
      </c>
      <c r="AN28" s="38">
        <f t="shared" si="8"/>
        <v>0</v>
      </c>
      <c r="AO28" s="38">
        <f t="shared" si="8"/>
        <v>3</v>
      </c>
      <c r="AP28" s="38">
        <f t="shared" si="8"/>
        <v>0</v>
      </c>
      <c r="AQ28" s="38">
        <f t="shared" si="8"/>
        <v>5</v>
      </c>
      <c r="AR28" s="38">
        <f t="shared" si="8"/>
        <v>0</v>
      </c>
      <c r="AS28" s="38">
        <f t="shared" si="8"/>
        <v>0</v>
      </c>
      <c r="AT28" s="38">
        <f t="shared" si="8"/>
        <v>141.92928981518</v>
      </c>
      <c r="AU28" s="38">
        <f t="shared" si="8"/>
        <v>0</v>
      </c>
      <c r="AV28" s="38">
        <f t="shared" si="8"/>
        <v>0</v>
      </c>
      <c r="AW28" s="38">
        <f t="shared" si="8"/>
        <v>6.78</v>
      </c>
      <c r="AX28" s="38">
        <f t="shared" si="8"/>
        <v>0</v>
      </c>
      <c r="AY28" s="38">
        <f t="shared" si="8"/>
        <v>3</v>
      </c>
      <c r="AZ28" s="38">
        <f t="shared" si="8"/>
        <v>0</v>
      </c>
      <c r="BA28" s="38">
        <f t="shared" si="8"/>
        <v>5</v>
      </c>
      <c r="BB28" s="38">
        <f t="shared" si="8"/>
        <v>0</v>
      </c>
    </row>
    <row r="29" spans="1:54" ht="37.5">
      <c r="A29" s="21"/>
      <c r="B29" s="25" t="s">
        <v>189</v>
      </c>
      <c r="C29" s="26" t="s">
        <v>190</v>
      </c>
      <c r="D29" s="27" t="s">
        <v>174</v>
      </c>
      <c r="E29" s="58">
        <f t="shared" ref="E29:AJ29" si="9">SUM(E30,E34,E37,E46)</f>
        <v>0</v>
      </c>
      <c r="F29" s="58">
        <f t="shared" si="9"/>
        <v>0</v>
      </c>
      <c r="G29" s="58">
        <f t="shared" si="9"/>
        <v>0</v>
      </c>
      <c r="H29" s="58">
        <f t="shared" si="9"/>
        <v>0</v>
      </c>
      <c r="I29" s="58">
        <f t="shared" si="9"/>
        <v>0</v>
      </c>
      <c r="J29" s="58">
        <f t="shared" si="9"/>
        <v>0</v>
      </c>
      <c r="K29" s="58">
        <f t="shared" si="9"/>
        <v>0</v>
      </c>
      <c r="L29" s="58">
        <f t="shared" si="9"/>
        <v>0</v>
      </c>
      <c r="M29" s="58">
        <f t="shared" si="9"/>
        <v>0</v>
      </c>
      <c r="N29" s="58">
        <f t="shared" si="9"/>
        <v>0</v>
      </c>
      <c r="O29" s="58">
        <f t="shared" si="9"/>
        <v>0</v>
      </c>
      <c r="P29" s="58">
        <f t="shared" si="9"/>
        <v>0</v>
      </c>
      <c r="Q29" s="58">
        <f t="shared" si="9"/>
        <v>0</v>
      </c>
      <c r="R29" s="58">
        <f t="shared" si="9"/>
        <v>0</v>
      </c>
      <c r="S29" s="58">
        <f t="shared" si="9"/>
        <v>0</v>
      </c>
      <c r="T29" s="58">
        <f t="shared" si="9"/>
        <v>0</v>
      </c>
      <c r="U29" s="58">
        <f t="shared" si="9"/>
        <v>0</v>
      </c>
      <c r="V29" s="58">
        <f t="shared" si="9"/>
        <v>0</v>
      </c>
      <c r="W29" s="58">
        <f t="shared" si="9"/>
        <v>0</v>
      </c>
      <c r="X29" s="58">
        <f t="shared" si="9"/>
        <v>0</v>
      </c>
      <c r="Y29" s="58">
        <f t="shared" si="9"/>
        <v>0</v>
      </c>
      <c r="Z29" s="58">
        <f t="shared" si="9"/>
        <v>0</v>
      </c>
      <c r="AA29" s="58">
        <f t="shared" si="9"/>
        <v>0</v>
      </c>
      <c r="AB29" s="58">
        <f t="shared" si="9"/>
        <v>0</v>
      </c>
      <c r="AC29" s="58">
        <f t="shared" si="9"/>
        <v>0</v>
      </c>
      <c r="AD29" s="58">
        <f t="shared" si="9"/>
        <v>0</v>
      </c>
      <c r="AE29" s="58">
        <f t="shared" si="9"/>
        <v>0</v>
      </c>
      <c r="AF29" s="58">
        <f t="shared" si="9"/>
        <v>0</v>
      </c>
      <c r="AG29" s="58">
        <f t="shared" si="9"/>
        <v>0</v>
      </c>
      <c r="AH29" s="58">
        <f t="shared" si="9"/>
        <v>0</v>
      </c>
      <c r="AI29" s="58">
        <f t="shared" si="9"/>
        <v>0</v>
      </c>
      <c r="AJ29" s="58">
        <f t="shared" si="9"/>
        <v>12.262254666666667</v>
      </c>
      <c r="AK29" s="58">
        <f t="shared" ref="AK29:BB29" si="10">SUM(AK30,AK34,AK37,AK46)</f>
        <v>0</v>
      </c>
      <c r="AL29" s="58">
        <f t="shared" si="10"/>
        <v>0</v>
      </c>
      <c r="AM29" s="58">
        <f t="shared" si="10"/>
        <v>6.78</v>
      </c>
      <c r="AN29" s="58">
        <f t="shared" si="10"/>
        <v>0</v>
      </c>
      <c r="AO29" s="58">
        <f t="shared" si="10"/>
        <v>0</v>
      </c>
      <c r="AP29" s="58">
        <f t="shared" si="10"/>
        <v>0</v>
      </c>
      <c r="AQ29" s="58">
        <f t="shared" si="10"/>
        <v>5</v>
      </c>
      <c r="AR29" s="58">
        <f t="shared" si="10"/>
        <v>0</v>
      </c>
      <c r="AS29" s="58">
        <f t="shared" si="10"/>
        <v>0</v>
      </c>
      <c r="AT29" s="58">
        <f t="shared" si="10"/>
        <v>12.262254666666667</v>
      </c>
      <c r="AU29" s="58">
        <f t="shared" si="10"/>
        <v>0</v>
      </c>
      <c r="AV29" s="58">
        <f t="shared" si="10"/>
        <v>0</v>
      </c>
      <c r="AW29" s="58">
        <f t="shared" si="10"/>
        <v>6.78</v>
      </c>
      <c r="AX29" s="58">
        <f t="shared" si="10"/>
        <v>0</v>
      </c>
      <c r="AY29" s="58">
        <f t="shared" si="10"/>
        <v>0</v>
      </c>
      <c r="AZ29" s="58">
        <f t="shared" si="10"/>
        <v>0</v>
      </c>
      <c r="BA29" s="58">
        <f t="shared" si="10"/>
        <v>5</v>
      </c>
      <c r="BB29" s="58">
        <f t="shared" si="10"/>
        <v>0</v>
      </c>
    </row>
    <row r="30" spans="1:54" ht="56.25">
      <c r="A30" s="21"/>
      <c r="B30" s="39" t="s">
        <v>191</v>
      </c>
      <c r="C30" s="40" t="s">
        <v>192</v>
      </c>
      <c r="D30" s="41" t="s">
        <v>174</v>
      </c>
      <c r="E30" s="96" t="s">
        <v>193</v>
      </c>
      <c r="F30" s="96" t="s">
        <v>193</v>
      </c>
      <c r="G30" s="191" t="s">
        <v>193</v>
      </c>
      <c r="H30" s="191" t="s">
        <v>193</v>
      </c>
      <c r="I30" s="191" t="s">
        <v>193</v>
      </c>
      <c r="J30" s="191" t="s">
        <v>193</v>
      </c>
      <c r="K30" s="191" t="s">
        <v>193</v>
      </c>
      <c r="L30" s="191" t="s">
        <v>193</v>
      </c>
      <c r="M30" s="191" t="s">
        <v>193</v>
      </c>
      <c r="N30" s="191" t="s">
        <v>193</v>
      </c>
      <c r="O30" s="96" t="s">
        <v>193</v>
      </c>
      <c r="P30" s="96" t="s">
        <v>193</v>
      </c>
      <c r="Q30" s="191" t="s">
        <v>193</v>
      </c>
      <c r="R30" s="191" t="s">
        <v>193</v>
      </c>
      <c r="S30" s="191" t="s">
        <v>193</v>
      </c>
      <c r="T30" s="191" t="s">
        <v>193</v>
      </c>
      <c r="U30" s="191" t="s">
        <v>193</v>
      </c>
      <c r="V30" s="191" t="s">
        <v>193</v>
      </c>
      <c r="W30" s="191" t="s">
        <v>193</v>
      </c>
      <c r="X30" s="191" t="s">
        <v>193</v>
      </c>
      <c r="Y30" s="96" t="s">
        <v>193</v>
      </c>
      <c r="Z30" s="96" t="s">
        <v>193</v>
      </c>
      <c r="AA30" s="191" t="s">
        <v>193</v>
      </c>
      <c r="AB30" s="191" t="s">
        <v>193</v>
      </c>
      <c r="AC30" s="191" t="s">
        <v>193</v>
      </c>
      <c r="AD30" s="191" t="s">
        <v>193</v>
      </c>
      <c r="AE30" s="191" t="s">
        <v>193</v>
      </c>
      <c r="AF30" s="191" t="s">
        <v>193</v>
      </c>
      <c r="AG30" s="191" t="s">
        <v>193</v>
      </c>
      <c r="AH30" s="191" t="s">
        <v>193</v>
      </c>
      <c r="AI30" s="96" t="s">
        <v>193</v>
      </c>
      <c r="AJ30" s="96" t="s">
        <v>193</v>
      </c>
      <c r="AK30" s="191" t="s">
        <v>193</v>
      </c>
      <c r="AL30" s="191" t="s">
        <v>193</v>
      </c>
      <c r="AM30" s="191" t="s">
        <v>193</v>
      </c>
      <c r="AN30" s="191" t="s">
        <v>193</v>
      </c>
      <c r="AO30" s="191" t="s">
        <v>193</v>
      </c>
      <c r="AP30" s="191" t="s">
        <v>193</v>
      </c>
      <c r="AQ30" s="191" t="s">
        <v>193</v>
      </c>
      <c r="AR30" s="191" t="s">
        <v>193</v>
      </c>
      <c r="AS30" s="96">
        <f t="shared" ref="AS30:AS45" si="11">IF(E30="НД",0,E30+O30+Y30+AI30)</f>
        <v>0</v>
      </c>
      <c r="AT30" s="96">
        <f t="shared" ref="AT30:AT45" si="12">IF(F30="НД",0,F30+P30+Z30+AJ30)</f>
        <v>0</v>
      </c>
      <c r="AU30" s="191">
        <f t="shared" ref="AU30:AU45" si="13">IF(G30="НД",0,G30+Q30+AA30+AK30)</f>
        <v>0</v>
      </c>
      <c r="AV30" s="191">
        <f t="shared" ref="AV30:AV45" si="14">IF(H30="НД",0,H30+R30+AB30+AL30)</f>
        <v>0</v>
      </c>
      <c r="AW30" s="191">
        <f t="shared" ref="AW30:AW45" si="15">IF(I30="НД",0,I30+S30+AC30+AM30)</f>
        <v>0</v>
      </c>
      <c r="AX30" s="191">
        <f t="shared" ref="AX30:AX45" si="16">IF(J30="НД",0,J30+T30+AD30+AN30)</f>
        <v>0</v>
      </c>
      <c r="AY30" s="191">
        <f t="shared" ref="AY30:AY45" si="17">IF(K30="НД",0,K30+U30+AE30+AO30)</f>
        <v>0</v>
      </c>
      <c r="AZ30" s="191">
        <f t="shared" ref="AZ30:AZ45" si="18">IF(L30="НД",0,L30+V30+AF30+AP30)</f>
        <v>0</v>
      </c>
      <c r="BA30" s="191">
        <f t="shared" ref="BA30:BA45" si="19">IF(M30="НД",0,M30+W30+AG30+AQ30)</f>
        <v>0</v>
      </c>
      <c r="BB30" s="191">
        <f t="shared" ref="BB30:BB45" si="20">IF(N30="НД",0,N30+X30+AH30+AR30)</f>
        <v>0</v>
      </c>
    </row>
    <row r="31" spans="1:54" ht="93.75">
      <c r="A31" s="21"/>
      <c r="B31" s="33" t="s">
        <v>194</v>
      </c>
      <c r="C31" s="34" t="s">
        <v>195</v>
      </c>
      <c r="D31" s="35" t="s">
        <v>174</v>
      </c>
      <c r="E31" s="52" t="s">
        <v>193</v>
      </c>
      <c r="F31" s="52" t="s">
        <v>193</v>
      </c>
      <c r="G31" s="190" t="s">
        <v>193</v>
      </c>
      <c r="H31" s="190" t="s">
        <v>193</v>
      </c>
      <c r="I31" s="190" t="s">
        <v>193</v>
      </c>
      <c r="J31" s="190" t="s">
        <v>193</v>
      </c>
      <c r="K31" s="190" t="s">
        <v>193</v>
      </c>
      <c r="L31" s="190" t="s">
        <v>193</v>
      </c>
      <c r="M31" s="190" t="s">
        <v>193</v>
      </c>
      <c r="N31" s="190" t="s">
        <v>193</v>
      </c>
      <c r="O31" s="52" t="s">
        <v>193</v>
      </c>
      <c r="P31" s="52" t="s">
        <v>193</v>
      </c>
      <c r="Q31" s="190" t="s">
        <v>193</v>
      </c>
      <c r="R31" s="190" t="s">
        <v>193</v>
      </c>
      <c r="S31" s="190" t="s">
        <v>193</v>
      </c>
      <c r="T31" s="190" t="s">
        <v>193</v>
      </c>
      <c r="U31" s="190" t="s">
        <v>193</v>
      </c>
      <c r="V31" s="190" t="s">
        <v>193</v>
      </c>
      <c r="W31" s="190" t="s">
        <v>193</v>
      </c>
      <c r="X31" s="190" t="s">
        <v>193</v>
      </c>
      <c r="Y31" s="52" t="s">
        <v>193</v>
      </c>
      <c r="Z31" s="52" t="s">
        <v>193</v>
      </c>
      <c r="AA31" s="190" t="s">
        <v>193</v>
      </c>
      <c r="AB31" s="190" t="s">
        <v>193</v>
      </c>
      <c r="AC31" s="190" t="s">
        <v>193</v>
      </c>
      <c r="AD31" s="190" t="s">
        <v>193</v>
      </c>
      <c r="AE31" s="190" t="s">
        <v>193</v>
      </c>
      <c r="AF31" s="190" t="s">
        <v>193</v>
      </c>
      <c r="AG31" s="190" t="s">
        <v>193</v>
      </c>
      <c r="AH31" s="190" t="s">
        <v>193</v>
      </c>
      <c r="AI31" s="52" t="s">
        <v>193</v>
      </c>
      <c r="AJ31" s="52" t="s">
        <v>193</v>
      </c>
      <c r="AK31" s="190" t="s">
        <v>193</v>
      </c>
      <c r="AL31" s="190" t="s">
        <v>193</v>
      </c>
      <c r="AM31" s="190" t="s">
        <v>193</v>
      </c>
      <c r="AN31" s="190" t="s">
        <v>193</v>
      </c>
      <c r="AO31" s="190" t="s">
        <v>193</v>
      </c>
      <c r="AP31" s="190" t="s">
        <v>193</v>
      </c>
      <c r="AQ31" s="190" t="s">
        <v>193</v>
      </c>
      <c r="AR31" s="190" t="s">
        <v>193</v>
      </c>
      <c r="AS31" s="52">
        <f t="shared" si="11"/>
        <v>0</v>
      </c>
      <c r="AT31" s="52">
        <f t="shared" si="12"/>
        <v>0</v>
      </c>
      <c r="AU31" s="190">
        <f t="shared" si="13"/>
        <v>0</v>
      </c>
      <c r="AV31" s="190">
        <f t="shared" si="14"/>
        <v>0</v>
      </c>
      <c r="AW31" s="190">
        <f t="shared" si="15"/>
        <v>0</v>
      </c>
      <c r="AX31" s="190">
        <f t="shared" si="16"/>
        <v>0</v>
      </c>
      <c r="AY31" s="190">
        <f t="shared" si="17"/>
        <v>0</v>
      </c>
      <c r="AZ31" s="190">
        <f t="shared" si="18"/>
        <v>0</v>
      </c>
      <c r="BA31" s="190">
        <f t="shared" si="19"/>
        <v>0</v>
      </c>
      <c r="BB31" s="190">
        <f t="shared" si="20"/>
        <v>0</v>
      </c>
    </row>
    <row r="32" spans="1:54" ht="93.75">
      <c r="A32" s="21"/>
      <c r="B32" s="33" t="s">
        <v>196</v>
      </c>
      <c r="C32" s="34" t="s">
        <v>197</v>
      </c>
      <c r="D32" s="35" t="s">
        <v>174</v>
      </c>
      <c r="E32" s="52" t="s">
        <v>193</v>
      </c>
      <c r="F32" s="52" t="s">
        <v>193</v>
      </c>
      <c r="G32" s="190" t="s">
        <v>193</v>
      </c>
      <c r="H32" s="190" t="s">
        <v>193</v>
      </c>
      <c r="I32" s="190" t="s">
        <v>193</v>
      </c>
      <c r="J32" s="190" t="s">
        <v>193</v>
      </c>
      <c r="K32" s="190" t="s">
        <v>193</v>
      </c>
      <c r="L32" s="190" t="s">
        <v>193</v>
      </c>
      <c r="M32" s="190" t="s">
        <v>193</v>
      </c>
      <c r="N32" s="190" t="s">
        <v>193</v>
      </c>
      <c r="O32" s="52" t="s">
        <v>193</v>
      </c>
      <c r="P32" s="52" t="s">
        <v>193</v>
      </c>
      <c r="Q32" s="190" t="s">
        <v>193</v>
      </c>
      <c r="R32" s="190" t="s">
        <v>193</v>
      </c>
      <c r="S32" s="190" t="s">
        <v>193</v>
      </c>
      <c r="T32" s="190" t="s">
        <v>193</v>
      </c>
      <c r="U32" s="190" t="s">
        <v>193</v>
      </c>
      <c r="V32" s="190" t="s">
        <v>193</v>
      </c>
      <c r="W32" s="190" t="s">
        <v>193</v>
      </c>
      <c r="X32" s="190" t="s">
        <v>193</v>
      </c>
      <c r="Y32" s="52" t="s">
        <v>193</v>
      </c>
      <c r="Z32" s="52" t="s">
        <v>193</v>
      </c>
      <c r="AA32" s="190" t="s">
        <v>193</v>
      </c>
      <c r="AB32" s="190" t="s">
        <v>193</v>
      </c>
      <c r="AC32" s="190" t="s">
        <v>193</v>
      </c>
      <c r="AD32" s="190" t="s">
        <v>193</v>
      </c>
      <c r="AE32" s="190" t="s">
        <v>193</v>
      </c>
      <c r="AF32" s="190" t="s">
        <v>193</v>
      </c>
      <c r="AG32" s="190" t="s">
        <v>193</v>
      </c>
      <c r="AH32" s="190" t="s">
        <v>193</v>
      </c>
      <c r="AI32" s="52" t="s">
        <v>193</v>
      </c>
      <c r="AJ32" s="52" t="s">
        <v>193</v>
      </c>
      <c r="AK32" s="190" t="s">
        <v>193</v>
      </c>
      <c r="AL32" s="190" t="s">
        <v>193</v>
      </c>
      <c r="AM32" s="190" t="s">
        <v>193</v>
      </c>
      <c r="AN32" s="190" t="s">
        <v>193</v>
      </c>
      <c r="AO32" s="190" t="s">
        <v>193</v>
      </c>
      <c r="AP32" s="190" t="s">
        <v>193</v>
      </c>
      <c r="AQ32" s="190" t="s">
        <v>193</v>
      </c>
      <c r="AR32" s="190" t="s">
        <v>193</v>
      </c>
      <c r="AS32" s="52">
        <f t="shared" si="11"/>
        <v>0</v>
      </c>
      <c r="AT32" s="52">
        <f t="shared" si="12"/>
        <v>0</v>
      </c>
      <c r="AU32" s="190">
        <f t="shared" si="13"/>
        <v>0</v>
      </c>
      <c r="AV32" s="190">
        <f t="shared" si="14"/>
        <v>0</v>
      </c>
      <c r="AW32" s="190">
        <f t="shared" si="15"/>
        <v>0</v>
      </c>
      <c r="AX32" s="190">
        <f t="shared" si="16"/>
        <v>0</v>
      </c>
      <c r="AY32" s="190">
        <f t="shared" si="17"/>
        <v>0</v>
      </c>
      <c r="AZ32" s="190">
        <f t="shared" si="18"/>
        <v>0</v>
      </c>
      <c r="BA32" s="190">
        <f t="shared" si="19"/>
        <v>0</v>
      </c>
      <c r="BB32" s="190">
        <f t="shared" si="20"/>
        <v>0</v>
      </c>
    </row>
    <row r="33" spans="1:54" ht="75">
      <c r="A33" s="21"/>
      <c r="B33" s="33" t="s">
        <v>198</v>
      </c>
      <c r="C33" s="34" t="s">
        <v>199</v>
      </c>
      <c r="D33" s="35" t="s">
        <v>174</v>
      </c>
      <c r="E33" s="52" t="s">
        <v>193</v>
      </c>
      <c r="F33" s="52" t="s">
        <v>193</v>
      </c>
      <c r="G33" s="190" t="s">
        <v>193</v>
      </c>
      <c r="H33" s="190" t="s">
        <v>193</v>
      </c>
      <c r="I33" s="190" t="s">
        <v>193</v>
      </c>
      <c r="J33" s="190" t="s">
        <v>193</v>
      </c>
      <c r="K33" s="190" t="s">
        <v>193</v>
      </c>
      <c r="L33" s="190" t="s">
        <v>193</v>
      </c>
      <c r="M33" s="190" t="s">
        <v>193</v>
      </c>
      <c r="N33" s="190" t="s">
        <v>193</v>
      </c>
      <c r="O33" s="52" t="s">
        <v>193</v>
      </c>
      <c r="P33" s="52" t="s">
        <v>193</v>
      </c>
      <c r="Q33" s="190" t="s">
        <v>193</v>
      </c>
      <c r="R33" s="190" t="s">
        <v>193</v>
      </c>
      <c r="S33" s="190" t="s">
        <v>193</v>
      </c>
      <c r="T33" s="190" t="s">
        <v>193</v>
      </c>
      <c r="U33" s="190" t="s">
        <v>193</v>
      </c>
      <c r="V33" s="190" t="s">
        <v>193</v>
      </c>
      <c r="W33" s="190" t="s">
        <v>193</v>
      </c>
      <c r="X33" s="190" t="s">
        <v>193</v>
      </c>
      <c r="Y33" s="52" t="s">
        <v>193</v>
      </c>
      <c r="Z33" s="52" t="s">
        <v>193</v>
      </c>
      <c r="AA33" s="190" t="s">
        <v>193</v>
      </c>
      <c r="AB33" s="190" t="s">
        <v>193</v>
      </c>
      <c r="AC33" s="190" t="s">
        <v>193</v>
      </c>
      <c r="AD33" s="190" t="s">
        <v>193</v>
      </c>
      <c r="AE33" s="190" t="s">
        <v>193</v>
      </c>
      <c r="AF33" s="190" t="s">
        <v>193</v>
      </c>
      <c r="AG33" s="190" t="s">
        <v>193</v>
      </c>
      <c r="AH33" s="190" t="s">
        <v>193</v>
      </c>
      <c r="AI33" s="52" t="s">
        <v>193</v>
      </c>
      <c r="AJ33" s="52" t="s">
        <v>193</v>
      </c>
      <c r="AK33" s="190" t="s">
        <v>193</v>
      </c>
      <c r="AL33" s="190" t="s">
        <v>193</v>
      </c>
      <c r="AM33" s="190" t="s">
        <v>193</v>
      </c>
      <c r="AN33" s="190" t="s">
        <v>193</v>
      </c>
      <c r="AO33" s="190" t="s">
        <v>193</v>
      </c>
      <c r="AP33" s="190" t="s">
        <v>193</v>
      </c>
      <c r="AQ33" s="190" t="s">
        <v>193</v>
      </c>
      <c r="AR33" s="190" t="s">
        <v>193</v>
      </c>
      <c r="AS33" s="52">
        <f t="shared" si="11"/>
        <v>0</v>
      </c>
      <c r="AT33" s="52">
        <f t="shared" si="12"/>
        <v>0</v>
      </c>
      <c r="AU33" s="190">
        <f t="shared" si="13"/>
        <v>0</v>
      </c>
      <c r="AV33" s="190">
        <f t="shared" si="14"/>
        <v>0</v>
      </c>
      <c r="AW33" s="190">
        <f t="shared" si="15"/>
        <v>0</v>
      </c>
      <c r="AX33" s="190">
        <f t="shared" si="16"/>
        <v>0</v>
      </c>
      <c r="AY33" s="190">
        <f t="shared" si="17"/>
        <v>0</v>
      </c>
      <c r="AZ33" s="190">
        <f t="shared" si="18"/>
        <v>0</v>
      </c>
      <c r="BA33" s="190">
        <f t="shared" si="19"/>
        <v>0</v>
      </c>
      <c r="BB33" s="190">
        <f t="shared" si="20"/>
        <v>0</v>
      </c>
    </row>
    <row r="34" spans="1:54" ht="56.25">
      <c r="A34" s="21"/>
      <c r="B34" s="39" t="s">
        <v>202</v>
      </c>
      <c r="C34" s="40" t="s">
        <v>203</v>
      </c>
      <c r="D34" s="41" t="s">
        <v>174</v>
      </c>
      <c r="E34" s="96" t="s">
        <v>193</v>
      </c>
      <c r="F34" s="96" t="s">
        <v>193</v>
      </c>
      <c r="G34" s="191" t="s">
        <v>193</v>
      </c>
      <c r="H34" s="191" t="s">
        <v>193</v>
      </c>
      <c r="I34" s="191" t="s">
        <v>193</v>
      </c>
      <c r="J34" s="191" t="s">
        <v>193</v>
      </c>
      <c r="K34" s="191" t="s">
        <v>193</v>
      </c>
      <c r="L34" s="191" t="s">
        <v>193</v>
      </c>
      <c r="M34" s="191" t="s">
        <v>193</v>
      </c>
      <c r="N34" s="191" t="s">
        <v>193</v>
      </c>
      <c r="O34" s="96" t="s">
        <v>193</v>
      </c>
      <c r="P34" s="96" t="s">
        <v>193</v>
      </c>
      <c r="Q34" s="191" t="s">
        <v>193</v>
      </c>
      <c r="R34" s="191" t="s">
        <v>193</v>
      </c>
      <c r="S34" s="191" t="s">
        <v>193</v>
      </c>
      <c r="T34" s="191" t="s">
        <v>193</v>
      </c>
      <c r="U34" s="191" t="s">
        <v>193</v>
      </c>
      <c r="V34" s="191" t="s">
        <v>193</v>
      </c>
      <c r="W34" s="191" t="s">
        <v>193</v>
      </c>
      <c r="X34" s="191" t="s">
        <v>193</v>
      </c>
      <c r="Y34" s="96" t="s">
        <v>193</v>
      </c>
      <c r="Z34" s="96" t="s">
        <v>193</v>
      </c>
      <c r="AA34" s="191" t="s">
        <v>193</v>
      </c>
      <c r="AB34" s="191" t="s">
        <v>193</v>
      </c>
      <c r="AC34" s="191" t="s">
        <v>193</v>
      </c>
      <c r="AD34" s="191" t="s">
        <v>193</v>
      </c>
      <c r="AE34" s="191" t="s">
        <v>193</v>
      </c>
      <c r="AF34" s="191" t="s">
        <v>193</v>
      </c>
      <c r="AG34" s="191" t="s">
        <v>193</v>
      </c>
      <c r="AH34" s="191" t="s">
        <v>193</v>
      </c>
      <c r="AI34" s="96" t="s">
        <v>193</v>
      </c>
      <c r="AJ34" s="96" t="s">
        <v>193</v>
      </c>
      <c r="AK34" s="191" t="s">
        <v>193</v>
      </c>
      <c r="AL34" s="191" t="s">
        <v>193</v>
      </c>
      <c r="AM34" s="191" t="s">
        <v>193</v>
      </c>
      <c r="AN34" s="191" t="s">
        <v>193</v>
      </c>
      <c r="AO34" s="191" t="s">
        <v>193</v>
      </c>
      <c r="AP34" s="191" t="s">
        <v>193</v>
      </c>
      <c r="AQ34" s="191" t="s">
        <v>193</v>
      </c>
      <c r="AR34" s="191" t="s">
        <v>193</v>
      </c>
      <c r="AS34" s="96">
        <f t="shared" si="11"/>
        <v>0</v>
      </c>
      <c r="AT34" s="96">
        <f t="shared" si="12"/>
        <v>0</v>
      </c>
      <c r="AU34" s="191">
        <f t="shared" si="13"/>
        <v>0</v>
      </c>
      <c r="AV34" s="191">
        <f t="shared" si="14"/>
        <v>0</v>
      </c>
      <c r="AW34" s="191">
        <f t="shared" si="15"/>
        <v>0</v>
      </c>
      <c r="AX34" s="191">
        <f t="shared" si="16"/>
        <v>0</v>
      </c>
      <c r="AY34" s="191">
        <f t="shared" si="17"/>
        <v>0</v>
      </c>
      <c r="AZ34" s="191">
        <f t="shared" si="18"/>
        <v>0</v>
      </c>
      <c r="BA34" s="191">
        <f t="shared" si="19"/>
        <v>0</v>
      </c>
      <c r="BB34" s="191">
        <f t="shared" si="20"/>
        <v>0</v>
      </c>
    </row>
    <row r="35" spans="1:54" ht="93.75">
      <c r="A35" s="21"/>
      <c r="B35" s="33" t="s">
        <v>204</v>
      </c>
      <c r="C35" s="34" t="s">
        <v>205</v>
      </c>
      <c r="D35" s="35" t="s">
        <v>174</v>
      </c>
      <c r="E35" s="52" t="s">
        <v>193</v>
      </c>
      <c r="F35" s="52" t="s">
        <v>193</v>
      </c>
      <c r="G35" s="190" t="s">
        <v>193</v>
      </c>
      <c r="H35" s="190" t="s">
        <v>193</v>
      </c>
      <c r="I35" s="190" t="s">
        <v>193</v>
      </c>
      <c r="J35" s="190" t="s">
        <v>193</v>
      </c>
      <c r="K35" s="190" t="s">
        <v>193</v>
      </c>
      <c r="L35" s="190" t="s">
        <v>193</v>
      </c>
      <c r="M35" s="190" t="s">
        <v>193</v>
      </c>
      <c r="N35" s="190" t="s">
        <v>193</v>
      </c>
      <c r="O35" s="52" t="s">
        <v>193</v>
      </c>
      <c r="P35" s="52" t="s">
        <v>193</v>
      </c>
      <c r="Q35" s="190" t="s">
        <v>193</v>
      </c>
      <c r="R35" s="190" t="s">
        <v>193</v>
      </c>
      <c r="S35" s="190" t="s">
        <v>193</v>
      </c>
      <c r="T35" s="190" t="s">
        <v>193</v>
      </c>
      <c r="U35" s="190" t="s">
        <v>193</v>
      </c>
      <c r="V35" s="190" t="s">
        <v>193</v>
      </c>
      <c r="W35" s="190" t="s">
        <v>193</v>
      </c>
      <c r="X35" s="190" t="s">
        <v>193</v>
      </c>
      <c r="Y35" s="52" t="s">
        <v>193</v>
      </c>
      <c r="Z35" s="52" t="s">
        <v>193</v>
      </c>
      <c r="AA35" s="190" t="s">
        <v>193</v>
      </c>
      <c r="AB35" s="190" t="s">
        <v>193</v>
      </c>
      <c r="AC35" s="190" t="s">
        <v>193</v>
      </c>
      <c r="AD35" s="190" t="s">
        <v>193</v>
      </c>
      <c r="AE35" s="190" t="s">
        <v>193</v>
      </c>
      <c r="AF35" s="190" t="s">
        <v>193</v>
      </c>
      <c r="AG35" s="190" t="s">
        <v>193</v>
      </c>
      <c r="AH35" s="190" t="s">
        <v>193</v>
      </c>
      <c r="AI35" s="52" t="s">
        <v>193</v>
      </c>
      <c r="AJ35" s="52" t="s">
        <v>193</v>
      </c>
      <c r="AK35" s="190" t="s">
        <v>193</v>
      </c>
      <c r="AL35" s="190" t="s">
        <v>193</v>
      </c>
      <c r="AM35" s="190" t="s">
        <v>193</v>
      </c>
      <c r="AN35" s="190" t="s">
        <v>193</v>
      </c>
      <c r="AO35" s="190" t="s">
        <v>193</v>
      </c>
      <c r="AP35" s="190" t="s">
        <v>193</v>
      </c>
      <c r="AQ35" s="190" t="s">
        <v>193</v>
      </c>
      <c r="AR35" s="190" t="s">
        <v>193</v>
      </c>
      <c r="AS35" s="52">
        <f t="shared" si="11"/>
        <v>0</v>
      </c>
      <c r="AT35" s="52">
        <f t="shared" si="12"/>
        <v>0</v>
      </c>
      <c r="AU35" s="190">
        <f t="shared" si="13"/>
        <v>0</v>
      </c>
      <c r="AV35" s="190">
        <f t="shared" si="14"/>
        <v>0</v>
      </c>
      <c r="AW35" s="190">
        <f t="shared" si="15"/>
        <v>0</v>
      </c>
      <c r="AX35" s="190">
        <f t="shared" si="16"/>
        <v>0</v>
      </c>
      <c r="AY35" s="190">
        <f t="shared" si="17"/>
        <v>0</v>
      </c>
      <c r="AZ35" s="190">
        <f t="shared" si="18"/>
        <v>0</v>
      </c>
      <c r="BA35" s="190">
        <f t="shared" si="19"/>
        <v>0</v>
      </c>
      <c r="BB35" s="190">
        <f t="shared" si="20"/>
        <v>0</v>
      </c>
    </row>
    <row r="36" spans="1:54" ht="56.25">
      <c r="A36" s="21"/>
      <c r="B36" s="33" t="s">
        <v>206</v>
      </c>
      <c r="C36" s="34" t="s">
        <v>207</v>
      </c>
      <c r="D36" s="35" t="s">
        <v>174</v>
      </c>
      <c r="E36" s="52" t="s">
        <v>193</v>
      </c>
      <c r="F36" s="52" t="s">
        <v>193</v>
      </c>
      <c r="G36" s="190" t="s">
        <v>193</v>
      </c>
      <c r="H36" s="190" t="s">
        <v>193</v>
      </c>
      <c r="I36" s="190" t="s">
        <v>193</v>
      </c>
      <c r="J36" s="190" t="s">
        <v>193</v>
      </c>
      <c r="K36" s="190" t="s">
        <v>193</v>
      </c>
      <c r="L36" s="190" t="s">
        <v>193</v>
      </c>
      <c r="M36" s="190" t="s">
        <v>193</v>
      </c>
      <c r="N36" s="190" t="s">
        <v>193</v>
      </c>
      <c r="O36" s="52" t="s">
        <v>193</v>
      </c>
      <c r="P36" s="52" t="s">
        <v>193</v>
      </c>
      <c r="Q36" s="190" t="s">
        <v>193</v>
      </c>
      <c r="R36" s="190" t="s">
        <v>193</v>
      </c>
      <c r="S36" s="190" t="s">
        <v>193</v>
      </c>
      <c r="T36" s="190" t="s">
        <v>193</v>
      </c>
      <c r="U36" s="190" t="s">
        <v>193</v>
      </c>
      <c r="V36" s="190" t="s">
        <v>193</v>
      </c>
      <c r="W36" s="190" t="s">
        <v>193</v>
      </c>
      <c r="X36" s="190" t="s">
        <v>193</v>
      </c>
      <c r="Y36" s="52" t="s">
        <v>193</v>
      </c>
      <c r="Z36" s="52" t="s">
        <v>193</v>
      </c>
      <c r="AA36" s="190" t="s">
        <v>193</v>
      </c>
      <c r="AB36" s="190" t="s">
        <v>193</v>
      </c>
      <c r="AC36" s="190" t="s">
        <v>193</v>
      </c>
      <c r="AD36" s="190" t="s">
        <v>193</v>
      </c>
      <c r="AE36" s="190" t="s">
        <v>193</v>
      </c>
      <c r="AF36" s="190" t="s">
        <v>193</v>
      </c>
      <c r="AG36" s="190" t="s">
        <v>193</v>
      </c>
      <c r="AH36" s="190" t="s">
        <v>193</v>
      </c>
      <c r="AI36" s="52" t="s">
        <v>193</v>
      </c>
      <c r="AJ36" s="52" t="s">
        <v>193</v>
      </c>
      <c r="AK36" s="190" t="s">
        <v>193</v>
      </c>
      <c r="AL36" s="190" t="s">
        <v>193</v>
      </c>
      <c r="AM36" s="190" t="s">
        <v>193</v>
      </c>
      <c r="AN36" s="190" t="s">
        <v>193</v>
      </c>
      <c r="AO36" s="190" t="s">
        <v>193</v>
      </c>
      <c r="AP36" s="190" t="s">
        <v>193</v>
      </c>
      <c r="AQ36" s="190" t="s">
        <v>193</v>
      </c>
      <c r="AR36" s="190" t="s">
        <v>193</v>
      </c>
      <c r="AS36" s="52">
        <f t="shared" si="11"/>
        <v>0</v>
      </c>
      <c r="AT36" s="52">
        <f t="shared" si="12"/>
        <v>0</v>
      </c>
      <c r="AU36" s="190">
        <f t="shared" si="13"/>
        <v>0</v>
      </c>
      <c r="AV36" s="190">
        <f t="shared" si="14"/>
        <v>0</v>
      </c>
      <c r="AW36" s="190">
        <f t="shared" si="15"/>
        <v>0</v>
      </c>
      <c r="AX36" s="190">
        <f t="shared" si="16"/>
        <v>0</v>
      </c>
      <c r="AY36" s="190">
        <f t="shared" si="17"/>
        <v>0</v>
      </c>
      <c r="AZ36" s="190">
        <f t="shared" si="18"/>
        <v>0</v>
      </c>
      <c r="BA36" s="190">
        <f t="shared" si="19"/>
        <v>0</v>
      </c>
      <c r="BB36" s="190">
        <f t="shared" si="20"/>
        <v>0</v>
      </c>
    </row>
    <row r="37" spans="1:54" ht="75">
      <c r="A37" s="21"/>
      <c r="B37" s="39" t="s">
        <v>208</v>
      </c>
      <c r="C37" s="40" t="s">
        <v>209</v>
      </c>
      <c r="D37" s="41" t="s">
        <v>174</v>
      </c>
      <c r="E37" s="96" t="s">
        <v>193</v>
      </c>
      <c r="F37" s="96" t="s">
        <v>193</v>
      </c>
      <c r="G37" s="191" t="s">
        <v>193</v>
      </c>
      <c r="H37" s="191" t="s">
        <v>193</v>
      </c>
      <c r="I37" s="191" t="s">
        <v>193</v>
      </c>
      <c r="J37" s="191" t="s">
        <v>193</v>
      </c>
      <c r="K37" s="191" t="s">
        <v>193</v>
      </c>
      <c r="L37" s="191" t="s">
        <v>193</v>
      </c>
      <c r="M37" s="191" t="s">
        <v>193</v>
      </c>
      <c r="N37" s="191" t="s">
        <v>193</v>
      </c>
      <c r="O37" s="96" t="s">
        <v>193</v>
      </c>
      <c r="P37" s="96" t="s">
        <v>193</v>
      </c>
      <c r="Q37" s="191" t="s">
        <v>193</v>
      </c>
      <c r="R37" s="191" t="s">
        <v>193</v>
      </c>
      <c r="S37" s="191" t="s">
        <v>193</v>
      </c>
      <c r="T37" s="191" t="s">
        <v>193</v>
      </c>
      <c r="U37" s="191" t="s">
        <v>193</v>
      </c>
      <c r="V37" s="191" t="s">
        <v>193</v>
      </c>
      <c r="W37" s="191" t="s">
        <v>193</v>
      </c>
      <c r="X37" s="191" t="s">
        <v>193</v>
      </c>
      <c r="Y37" s="96" t="s">
        <v>193</v>
      </c>
      <c r="Z37" s="96" t="s">
        <v>193</v>
      </c>
      <c r="AA37" s="191" t="s">
        <v>193</v>
      </c>
      <c r="AB37" s="191" t="s">
        <v>193</v>
      </c>
      <c r="AC37" s="191" t="s">
        <v>193</v>
      </c>
      <c r="AD37" s="191" t="s">
        <v>193</v>
      </c>
      <c r="AE37" s="191" t="s">
        <v>193</v>
      </c>
      <c r="AF37" s="191" t="s">
        <v>193</v>
      </c>
      <c r="AG37" s="191" t="s">
        <v>193</v>
      </c>
      <c r="AH37" s="191" t="s">
        <v>193</v>
      </c>
      <c r="AI37" s="96" t="s">
        <v>193</v>
      </c>
      <c r="AJ37" s="96" t="s">
        <v>193</v>
      </c>
      <c r="AK37" s="191" t="s">
        <v>193</v>
      </c>
      <c r="AL37" s="191" t="s">
        <v>193</v>
      </c>
      <c r="AM37" s="191" t="s">
        <v>193</v>
      </c>
      <c r="AN37" s="191" t="s">
        <v>193</v>
      </c>
      <c r="AO37" s="191" t="s">
        <v>193</v>
      </c>
      <c r="AP37" s="191" t="s">
        <v>193</v>
      </c>
      <c r="AQ37" s="191" t="s">
        <v>193</v>
      </c>
      <c r="AR37" s="191" t="s">
        <v>193</v>
      </c>
      <c r="AS37" s="96">
        <f t="shared" si="11"/>
        <v>0</v>
      </c>
      <c r="AT37" s="96">
        <f t="shared" si="12"/>
        <v>0</v>
      </c>
      <c r="AU37" s="191">
        <f t="shared" si="13"/>
        <v>0</v>
      </c>
      <c r="AV37" s="191">
        <f t="shared" si="14"/>
        <v>0</v>
      </c>
      <c r="AW37" s="191">
        <f t="shared" si="15"/>
        <v>0</v>
      </c>
      <c r="AX37" s="191">
        <f t="shared" si="16"/>
        <v>0</v>
      </c>
      <c r="AY37" s="191">
        <f t="shared" si="17"/>
        <v>0</v>
      </c>
      <c r="AZ37" s="191">
        <f t="shared" si="18"/>
        <v>0</v>
      </c>
      <c r="BA37" s="191">
        <f t="shared" si="19"/>
        <v>0</v>
      </c>
      <c r="BB37" s="191">
        <f t="shared" si="20"/>
        <v>0</v>
      </c>
    </row>
    <row r="38" spans="1:54" ht="56.25">
      <c r="A38" s="21"/>
      <c r="B38" s="33" t="s">
        <v>210</v>
      </c>
      <c r="C38" s="34" t="s">
        <v>211</v>
      </c>
      <c r="D38" s="35" t="s">
        <v>174</v>
      </c>
      <c r="E38" s="52" t="s">
        <v>193</v>
      </c>
      <c r="F38" s="52" t="s">
        <v>193</v>
      </c>
      <c r="G38" s="190" t="s">
        <v>193</v>
      </c>
      <c r="H38" s="190" t="s">
        <v>193</v>
      </c>
      <c r="I38" s="190" t="s">
        <v>193</v>
      </c>
      <c r="J38" s="190" t="s">
        <v>193</v>
      </c>
      <c r="K38" s="190" t="s">
        <v>193</v>
      </c>
      <c r="L38" s="190" t="s">
        <v>193</v>
      </c>
      <c r="M38" s="190" t="s">
        <v>193</v>
      </c>
      <c r="N38" s="190" t="s">
        <v>193</v>
      </c>
      <c r="O38" s="52" t="s">
        <v>193</v>
      </c>
      <c r="P38" s="52" t="s">
        <v>193</v>
      </c>
      <c r="Q38" s="190" t="s">
        <v>193</v>
      </c>
      <c r="R38" s="190" t="s">
        <v>193</v>
      </c>
      <c r="S38" s="190" t="s">
        <v>193</v>
      </c>
      <c r="T38" s="190" t="s">
        <v>193</v>
      </c>
      <c r="U38" s="190" t="s">
        <v>193</v>
      </c>
      <c r="V38" s="190" t="s">
        <v>193</v>
      </c>
      <c r="W38" s="190" t="s">
        <v>193</v>
      </c>
      <c r="X38" s="190" t="s">
        <v>193</v>
      </c>
      <c r="Y38" s="52" t="s">
        <v>193</v>
      </c>
      <c r="Z38" s="52" t="s">
        <v>193</v>
      </c>
      <c r="AA38" s="190" t="s">
        <v>193</v>
      </c>
      <c r="AB38" s="190" t="s">
        <v>193</v>
      </c>
      <c r="AC38" s="190" t="s">
        <v>193</v>
      </c>
      <c r="AD38" s="190" t="s">
        <v>193</v>
      </c>
      <c r="AE38" s="190" t="s">
        <v>193</v>
      </c>
      <c r="AF38" s="190" t="s">
        <v>193</v>
      </c>
      <c r="AG38" s="190" t="s">
        <v>193</v>
      </c>
      <c r="AH38" s="190" t="s">
        <v>193</v>
      </c>
      <c r="AI38" s="52" t="s">
        <v>193</v>
      </c>
      <c r="AJ38" s="52" t="s">
        <v>193</v>
      </c>
      <c r="AK38" s="190" t="s">
        <v>193</v>
      </c>
      <c r="AL38" s="190" t="s">
        <v>193</v>
      </c>
      <c r="AM38" s="190" t="s">
        <v>193</v>
      </c>
      <c r="AN38" s="190" t="s">
        <v>193</v>
      </c>
      <c r="AO38" s="190" t="s">
        <v>193</v>
      </c>
      <c r="AP38" s="190" t="s">
        <v>193</v>
      </c>
      <c r="AQ38" s="190" t="s">
        <v>193</v>
      </c>
      <c r="AR38" s="190" t="s">
        <v>193</v>
      </c>
      <c r="AS38" s="52">
        <f t="shared" si="11"/>
        <v>0</v>
      </c>
      <c r="AT38" s="52">
        <f t="shared" si="12"/>
        <v>0</v>
      </c>
      <c r="AU38" s="190">
        <f t="shared" si="13"/>
        <v>0</v>
      </c>
      <c r="AV38" s="190">
        <f t="shared" si="14"/>
        <v>0</v>
      </c>
      <c r="AW38" s="190">
        <f t="shared" si="15"/>
        <v>0</v>
      </c>
      <c r="AX38" s="190">
        <f t="shared" si="16"/>
        <v>0</v>
      </c>
      <c r="AY38" s="190">
        <f t="shared" si="17"/>
        <v>0</v>
      </c>
      <c r="AZ38" s="190">
        <f t="shared" si="18"/>
        <v>0</v>
      </c>
      <c r="BA38" s="190">
        <f t="shared" si="19"/>
        <v>0</v>
      </c>
      <c r="BB38" s="190">
        <f t="shared" si="20"/>
        <v>0</v>
      </c>
    </row>
    <row r="39" spans="1:54" ht="168.75">
      <c r="A39" s="21"/>
      <c r="B39" s="33" t="s">
        <v>210</v>
      </c>
      <c r="C39" s="34" t="s">
        <v>212</v>
      </c>
      <c r="D39" s="35" t="s">
        <v>174</v>
      </c>
      <c r="E39" s="52" t="s">
        <v>193</v>
      </c>
      <c r="F39" s="52" t="s">
        <v>193</v>
      </c>
      <c r="G39" s="190" t="s">
        <v>193</v>
      </c>
      <c r="H39" s="190" t="s">
        <v>193</v>
      </c>
      <c r="I39" s="190" t="s">
        <v>193</v>
      </c>
      <c r="J39" s="190" t="s">
        <v>193</v>
      </c>
      <c r="K39" s="190" t="s">
        <v>193</v>
      </c>
      <c r="L39" s="190" t="s">
        <v>193</v>
      </c>
      <c r="M39" s="190" t="s">
        <v>193</v>
      </c>
      <c r="N39" s="190" t="s">
        <v>193</v>
      </c>
      <c r="O39" s="52" t="s">
        <v>193</v>
      </c>
      <c r="P39" s="52" t="s">
        <v>193</v>
      </c>
      <c r="Q39" s="190" t="s">
        <v>193</v>
      </c>
      <c r="R39" s="190" t="s">
        <v>193</v>
      </c>
      <c r="S39" s="190" t="s">
        <v>193</v>
      </c>
      <c r="T39" s="190" t="s">
        <v>193</v>
      </c>
      <c r="U39" s="190" t="s">
        <v>193</v>
      </c>
      <c r="V39" s="190" t="s">
        <v>193</v>
      </c>
      <c r="W39" s="190" t="s">
        <v>193</v>
      </c>
      <c r="X39" s="190" t="s">
        <v>193</v>
      </c>
      <c r="Y39" s="52" t="s">
        <v>193</v>
      </c>
      <c r="Z39" s="52" t="s">
        <v>193</v>
      </c>
      <c r="AA39" s="190" t="s">
        <v>193</v>
      </c>
      <c r="AB39" s="190" t="s">
        <v>193</v>
      </c>
      <c r="AC39" s="190" t="s">
        <v>193</v>
      </c>
      <c r="AD39" s="190" t="s">
        <v>193</v>
      </c>
      <c r="AE39" s="190" t="s">
        <v>193</v>
      </c>
      <c r="AF39" s="190" t="s">
        <v>193</v>
      </c>
      <c r="AG39" s="190" t="s">
        <v>193</v>
      </c>
      <c r="AH39" s="190" t="s">
        <v>193</v>
      </c>
      <c r="AI39" s="52" t="s">
        <v>193</v>
      </c>
      <c r="AJ39" s="52" t="s">
        <v>193</v>
      </c>
      <c r="AK39" s="190" t="s">
        <v>193</v>
      </c>
      <c r="AL39" s="190" t="s">
        <v>193</v>
      </c>
      <c r="AM39" s="190" t="s">
        <v>193</v>
      </c>
      <c r="AN39" s="190" t="s">
        <v>193</v>
      </c>
      <c r="AO39" s="190" t="s">
        <v>193</v>
      </c>
      <c r="AP39" s="190" t="s">
        <v>193</v>
      </c>
      <c r="AQ39" s="190" t="s">
        <v>193</v>
      </c>
      <c r="AR39" s="190" t="s">
        <v>193</v>
      </c>
      <c r="AS39" s="52">
        <f t="shared" si="11"/>
        <v>0</v>
      </c>
      <c r="AT39" s="52">
        <f t="shared" si="12"/>
        <v>0</v>
      </c>
      <c r="AU39" s="190">
        <f t="shared" si="13"/>
        <v>0</v>
      </c>
      <c r="AV39" s="190">
        <f t="shared" si="14"/>
        <v>0</v>
      </c>
      <c r="AW39" s="190">
        <f t="shared" si="15"/>
        <v>0</v>
      </c>
      <c r="AX39" s="190">
        <f t="shared" si="16"/>
        <v>0</v>
      </c>
      <c r="AY39" s="190">
        <f t="shared" si="17"/>
        <v>0</v>
      </c>
      <c r="AZ39" s="190">
        <f t="shared" si="18"/>
        <v>0</v>
      </c>
      <c r="BA39" s="190">
        <f t="shared" si="19"/>
        <v>0</v>
      </c>
      <c r="BB39" s="190">
        <f t="shared" si="20"/>
        <v>0</v>
      </c>
    </row>
    <row r="40" spans="1:54" ht="131.25">
      <c r="A40" s="21"/>
      <c r="B40" s="33" t="s">
        <v>210</v>
      </c>
      <c r="C40" s="34" t="s">
        <v>213</v>
      </c>
      <c r="D40" s="35" t="s">
        <v>174</v>
      </c>
      <c r="E40" s="52" t="s">
        <v>193</v>
      </c>
      <c r="F40" s="52" t="s">
        <v>193</v>
      </c>
      <c r="G40" s="190" t="s">
        <v>193</v>
      </c>
      <c r="H40" s="190" t="s">
        <v>193</v>
      </c>
      <c r="I40" s="190" t="s">
        <v>193</v>
      </c>
      <c r="J40" s="190" t="s">
        <v>193</v>
      </c>
      <c r="K40" s="190" t="s">
        <v>193</v>
      </c>
      <c r="L40" s="190" t="s">
        <v>193</v>
      </c>
      <c r="M40" s="190" t="s">
        <v>193</v>
      </c>
      <c r="N40" s="190" t="s">
        <v>193</v>
      </c>
      <c r="O40" s="52" t="s">
        <v>193</v>
      </c>
      <c r="P40" s="52" t="s">
        <v>193</v>
      </c>
      <c r="Q40" s="190" t="s">
        <v>193</v>
      </c>
      <c r="R40" s="190" t="s">
        <v>193</v>
      </c>
      <c r="S40" s="190" t="s">
        <v>193</v>
      </c>
      <c r="T40" s="190" t="s">
        <v>193</v>
      </c>
      <c r="U40" s="190" t="s">
        <v>193</v>
      </c>
      <c r="V40" s="190" t="s">
        <v>193</v>
      </c>
      <c r="W40" s="190" t="s">
        <v>193</v>
      </c>
      <c r="X40" s="190" t="s">
        <v>193</v>
      </c>
      <c r="Y40" s="52" t="s">
        <v>193</v>
      </c>
      <c r="Z40" s="52" t="s">
        <v>193</v>
      </c>
      <c r="AA40" s="190" t="s">
        <v>193</v>
      </c>
      <c r="AB40" s="190" t="s">
        <v>193</v>
      </c>
      <c r="AC40" s="190" t="s">
        <v>193</v>
      </c>
      <c r="AD40" s="190" t="s">
        <v>193</v>
      </c>
      <c r="AE40" s="190" t="s">
        <v>193</v>
      </c>
      <c r="AF40" s="190" t="s">
        <v>193</v>
      </c>
      <c r="AG40" s="190" t="s">
        <v>193</v>
      </c>
      <c r="AH40" s="190" t="s">
        <v>193</v>
      </c>
      <c r="AI40" s="52" t="s">
        <v>193</v>
      </c>
      <c r="AJ40" s="52" t="s">
        <v>193</v>
      </c>
      <c r="AK40" s="190" t="s">
        <v>193</v>
      </c>
      <c r="AL40" s="190" t="s">
        <v>193</v>
      </c>
      <c r="AM40" s="190" t="s">
        <v>193</v>
      </c>
      <c r="AN40" s="190" t="s">
        <v>193</v>
      </c>
      <c r="AO40" s="190" t="s">
        <v>193</v>
      </c>
      <c r="AP40" s="190" t="s">
        <v>193</v>
      </c>
      <c r="AQ40" s="190" t="s">
        <v>193</v>
      </c>
      <c r="AR40" s="190" t="s">
        <v>193</v>
      </c>
      <c r="AS40" s="52">
        <f t="shared" si="11"/>
        <v>0</v>
      </c>
      <c r="AT40" s="52">
        <f t="shared" si="12"/>
        <v>0</v>
      </c>
      <c r="AU40" s="190">
        <f t="shared" si="13"/>
        <v>0</v>
      </c>
      <c r="AV40" s="190">
        <f t="shared" si="14"/>
        <v>0</v>
      </c>
      <c r="AW40" s="190">
        <f t="shared" si="15"/>
        <v>0</v>
      </c>
      <c r="AX40" s="190">
        <f t="shared" si="16"/>
        <v>0</v>
      </c>
      <c r="AY40" s="190">
        <f t="shared" si="17"/>
        <v>0</v>
      </c>
      <c r="AZ40" s="190">
        <f t="shared" si="18"/>
        <v>0</v>
      </c>
      <c r="BA40" s="190">
        <f t="shared" si="19"/>
        <v>0</v>
      </c>
      <c r="BB40" s="190">
        <f t="shared" si="20"/>
        <v>0</v>
      </c>
    </row>
    <row r="41" spans="1:54" ht="150">
      <c r="A41" s="21"/>
      <c r="B41" s="33" t="s">
        <v>210</v>
      </c>
      <c r="C41" s="34" t="s">
        <v>214</v>
      </c>
      <c r="D41" s="35" t="s">
        <v>174</v>
      </c>
      <c r="E41" s="52" t="s">
        <v>193</v>
      </c>
      <c r="F41" s="52" t="s">
        <v>193</v>
      </c>
      <c r="G41" s="190" t="s">
        <v>193</v>
      </c>
      <c r="H41" s="190" t="s">
        <v>193</v>
      </c>
      <c r="I41" s="190" t="s">
        <v>193</v>
      </c>
      <c r="J41" s="190" t="s">
        <v>193</v>
      </c>
      <c r="K41" s="190" t="s">
        <v>193</v>
      </c>
      <c r="L41" s="190" t="s">
        <v>193</v>
      </c>
      <c r="M41" s="190" t="s">
        <v>193</v>
      </c>
      <c r="N41" s="190" t="s">
        <v>193</v>
      </c>
      <c r="O41" s="52" t="s">
        <v>193</v>
      </c>
      <c r="P41" s="52" t="s">
        <v>193</v>
      </c>
      <c r="Q41" s="190" t="s">
        <v>193</v>
      </c>
      <c r="R41" s="190" t="s">
        <v>193</v>
      </c>
      <c r="S41" s="190" t="s">
        <v>193</v>
      </c>
      <c r="T41" s="190" t="s">
        <v>193</v>
      </c>
      <c r="U41" s="190" t="s">
        <v>193</v>
      </c>
      <c r="V41" s="190" t="s">
        <v>193</v>
      </c>
      <c r="W41" s="190" t="s">
        <v>193</v>
      </c>
      <c r="X41" s="190" t="s">
        <v>193</v>
      </c>
      <c r="Y41" s="52" t="s">
        <v>193</v>
      </c>
      <c r="Z41" s="52" t="s">
        <v>193</v>
      </c>
      <c r="AA41" s="190" t="s">
        <v>193</v>
      </c>
      <c r="AB41" s="190" t="s">
        <v>193</v>
      </c>
      <c r="AC41" s="190" t="s">
        <v>193</v>
      </c>
      <c r="AD41" s="190" t="s">
        <v>193</v>
      </c>
      <c r="AE41" s="190" t="s">
        <v>193</v>
      </c>
      <c r="AF41" s="190" t="s">
        <v>193</v>
      </c>
      <c r="AG41" s="190" t="s">
        <v>193</v>
      </c>
      <c r="AH41" s="190" t="s">
        <v>193</v>
      </c>
      <c r="AI41" s="52" t="s">
        <v>193</v>
      </c>
      <c r="AJ41" s="52" t="s">
        <v>193</v>
      </c>
      <c r="AK41" s="190" t="s">
        <v>193</v>
      </c>
      <c r="AL41" s="190" t="s">
        <v>193</v>
      </c>
      <c r="AM41" s="190" t="s">
        <v>193</v>
      </c>
      <c r="AN41" s="190" t="s">
        <v>193</v>
      </c>
      <c r="AO41" s="190" t="s">
        <v>193</v>
      </c>
      <c r="AP41" s="190" t="s">
        <v>193</v>
      </c>
      <c r="AQ41" s="190" t="s">
        <v>193</v>
      </c>
      <c r="AR41" s="190" t="s">
        <v>193</v>
      </c>
      <c r="AS41" s="52">
        <f t="shared" si="11"/>
        <v>0</v>
      </c>
      <c r="AT41" s="52">
        <f t="shared" si="12"/>
        <v>0</v>
      </c>
      <c r="AU41" s="190">
        <f t="shared" si="13"/>
        <v>0</v>
      </c>
      <c r="AV41" s="190">
        <f t="shared" si="14"/>
        <v>0</v>
      </c>
      <c r="AW41" s="190">
        <f t="shared" si="15"/>
        <v>0</v>
      </c>
      <c r="AX41" s="190">
        <f t="shared" si="16"/>
        <v>0</v>
      </c>
      <c r="AY41" s="190">
        <f t="shared" si="17"/>
        <v>0</v>
      </c>
      <c r="AZ41" s="190">
        <f t="shared" si="18"/>
        <v>0</v>
      </c>
      <c r="BA41" s="190">
        <f t="shared" si="19"/>
        <v>0</v>
      </c>
      <c r="BB41" s="190">
        <f t="shared" si="20"/>
        <v>0</v>
      </c>
    </row>
    <row r="42" spans="1:54" ht="56.25">
      <c r="A42" s="21"/>
      <c r="B42" s="33" t="s">
        <v>215</v>
      </c>
      <c r="C42" s="34" t="s">
        <v>211</v>
      </c>
      <c r="D42" s="35" t="s">
        <v>174</v>
      </c>
      <c r="E42" s="52" t="s">
        <v>193</v>
      </c>
      <c r="F42" s="52" t="s">
        <v>193</v>
      </c>
      <c r="G42" s="190" t="s">
        <v>193</v>
      </c>
      <c r="H42" s="190" t="s">
        <v>193</v>
      </c>
      <c r="I42" s="190" t="s">
        <v>193</v>
      </c>
      <c r="J42" s="190" t="s">
        <v>193</v>
      </c>
      <c r="K42" s="190" t="s">
        <v>193</v>
      </c>
      <c r="L42" s="190" t="s">
        <v>193</v>
      </c>
      <c r="M42" s="190" t="s">
        <v>193</v>
      </c>
      <c r="N42" s="190" t="s">
        <v>193</v>
      </c>
      <c r="O42" s="52" t="s">
        <v>193</v>
      </c>
      <c r="P42" s="52" t="s">
        <v>193</v>
      </c>
      <c r="Q42" s="190" t="s">
        <v>193</v>
      </c>
      <c r="R42" s="190" t="s">
        <v>193</v>
      </c>
      <c r="S42" s="190" t="s">
        <v>193</v>
      </c>
      <c r="T42" s="190" t="s">
        <v>193</v>
      </c>
      <c r="U42" s="190" t="s">
        <v>193</v>
      </c>
      <c r="V42" s="190" t="s">
        <v>193</v>
      </c>
      <c r="W42" s="190" t="s">
        <v>193</v>
      </c>
      <c r="X42" s="190" t="s">
        <v>193</v>
      </c>
      <c r="Y42" s="52" t="s">
        <v>193</v>
      </c>
      <c r="Z42" s="52" t="s">
        <v>193</v>
      </c>
      <c r="AA42" s="190" t="s">
        <v>193</v>
      </c>
      <c r="AB42" s="190" t="s">
        <v>193</v>
      </c>
      <c r="AC42" s="190" t="s">
        <v>193</v>
      </c>
      <c r="AD42" s="190" t="s">
        <v>193</v>
      </c>
      <c r="AE42" s="190" t="s">
        <v>193</v>
      </c>
      <c r="AF42" s="190" t="s">
        <v>193</v>
      </c>
      <c r="AG42" s="190" t="s">
        <v>193</v>
      </c>
      <c r="AH42" s="190" t="s">
        <v>193</v>
      </c>
      <c r="AI42" s="52" t="s">
        <v>193</v>
      </c>
      <c r="AJ42" s="52" t="s">
        <v>193</v>
      </c>
      <c r="AK42" s="190" t="s">
        <v>193</v>
      </c>
      <c r="AL42" s="190" t="s">
        <v>193</v>
      </c>
      <c r="AM42" s="190" t="s">
        <v>193</v>
      </c>
      <c r="AN42" s="190" t="s">
        <v>193</v>
      </c>
      <c r="AO42" s="190" t="s">
        <v>193</v>
      </c>
      <c r="AP42" s="190" t="s">
        <v>193</v>
      </c>
      <c r="AQ42" s="190" t="s">
        <v>193</v>
      </c>
      <c r="AR42" s="190" t="s">
        <v>193</v>
      </c>
      <c r="AS42" s="52">
        <f t="shared" si="11"/>
        <v>0</v>
      </c>
      <c r="AT42" s="52">
        <f t="shared" si="12"/>
        <v>0</v>
      </c>
      <c r="AU42" s="190">
        <f t="shared" si="13"/>
        <v>0</v>
      </c>
      <c r="AV42" s="190">
        <f t="shared" si="14"/>
        <v>0</v>
      </c>
      <c r="AW42" s="190">
        <f t="shared" si="15"/>
        <v>0</v>
      </c>
      <c r="AX42" s="190">
        <f t="shared" si="16"/>
        <v>0</v>
      </c>
      <c r="AY42" s="190">
        <f t="shared" si="17"/>
        <v>0</v>
      </c>
      <c r="AZ42" s="190">
        <f t="shared" si="18"/>
        <v>0</v>
      </c>
      <c r="BA42" s="190">
        <f t="shared" si="19"/>
        <v>0</v>
      </c>
      <c r="BB42" s="190">
        <f t="shared" si="20"/>
        <v>0</v>
      </c>
    </row>
    <row r="43" spans="1:54" ht="168.75">
      <c r="A43" s="21"/>
      <c r="B43" s="33" t="s">
        <v>215</v>
      </c>
      <c r="C43" s="34" t="s">
        <v>212</v>
      </c>
      <c r="D43" s="35" t="s">
        <v>174</v>
      </c>
      <c r="E43" s="52" t="s">
        <v>193</v>
      </c>
      <c r="F43" s="52" t="s">
        <v>193</v>
      </c>
      <c r="G43" s="190" t="s">
        <v>193</v>
      </c>
      <c r="H43" s="190" t="s">
        <v>193</v>
      </c>
      <c r="I43" s="190" t="s">
        <v>193</v>
      </c>
      <c r="J43" s="190" t="s">
        <v>193</v>
      </c>
      <c r="K43" s="190" t="s">
        <v>193</v>
      </c>
      <c r="L43" s="190" t="s">
        <v>193</v>
      </c>
      <c r="M43" s="190" t="s">
        <v>193</v>
      </c>
      <c r="N43" s="190" t="s">
        <v>193</v>
      </c>
      <c r="O43" s="52" t="s">
        <v>193</v>
      </c>
      <c r="P43" s="52" t="s">
        <v>193</v>
      </c>
      <c r="Q43" s="190" t="s">
        <v>193</v>
      </c>
      <c r="R43" s="190" t="s">
        <v>193</v>
      </c>
      <c r="S43" s="190" t="s">
        <v>193</v>
      </c>
      <c r="T43" s="190" t="s">
        <v>193</v>
      </c>
      <c r="U43" s="190" t="s">
        <v>193</v>
      </c>
      <c r="V43" s="190" t="s">
        <v>193</v>
      </c>
      <c r="W43" s="190" t="s">
        <v>193</v>
      </c>
      <c r="X43" s="190" t="s">
        <v>193</v>
      </c>
      <c r="Y43" s="52" t="s">
        <v>193</v>
      </c>
      <c r="Z43" s="52" t="s">
        <v>193</v>
      </c>
      <c r="AA43" s="190" t="s">
        <v>193</v>
      </c>
      <c r="AB43" s="190" t="s">
        <v>193</v>
      </c>
      <c r="AC43" s="190" t="s">
        <v>193</v>
      </c>
      <c r="AD43" s="190" t="s">
        <v>193</v>
      </c>
      <c r="AE43" s="190" t="s">
        <v>193</v>
      </c>
      <c r="AF43" s="190" t="s">
        <v>193</v>
      </c>
      <c r="AG43" s="190" t="s">
        <v>193</v>
      </c>
      <c r="AH43" s="190" t="s">
        <v>193</v>
      </c>
      <c r="AI43" s="52" t="s">
        <v>193</v>
      </c>
      <c r="AJ43" s="52" t="s">
        <v>193</v>
      </c>
      <c r="AK43" s="190" t="s">
        <v>193</v>
      </c>
      <c r="AL43" s="190" t="s">
        <v>193</v>
      </c>
      <c r="AM43" s="190" t="s">
        <v>193</v>
      </c>
      <c r="AN43" s="190" t="s">
        <v>193</v>
      </c>
      <c r="AO43" s="190" t="s">
        <v>193</v>
      </c>
      <c r="AP43" s="190" t="s">
        <v>193</v>
      </c>
      <c r="AQ43" s="190" t="s">
        <v>193</v>
      </c>
      <c r="AR43" s="190" t="s">
        <v>193</v>
      </c>
      <c r="AS43" s="52">
        <f t="shared" si="11"/>
        <v>0</v>
      </c>
      <c r="AT43" s="52">
        <f t="shared" si="12"/>
        <v>0</v>
      </c>
      <c r="AU43" s="190">
        <f t="shared" si="13"/>
        <v>0</v>
      </c>
      <c r="AV43" s="190">
        <f t="shared" si="14"/>
        <v>0</v>
      </c>
      <c r="AW43" s="190">
        <f t="shared" si="15"/>
        <v>0</v>
      </c>
      <c r="AX43" s="190">
        <f t="shared" si="16"/>
        <v>0</v>
      </c>
      <c r="AY43" s="190">
        <f t="shared" si="17"/>
        <v>0</v>
      </c>
      <c r="AZ43" s="190">
        <f t="shared" si="18"/>
        <v>0</v>
      </c>
      <c r="BA43" s="190">
        <f t="shared" si="19"/>
        <v>0</v>
      </c>
      <c r="BB43" s="190">
        <f t="shared" si="20"/>
        <v>0</v>
      </c>
    </row>
    <row r="44" spans="1:54" ht="131.25">
      <c r="A44" s="21"/>
      <c r="B44" s="33" t="s">
        <v>215</v>
      </c>
      <c r="C44" s="34" t="s">
        <v>213</v>
      </c>
      <c r="D44" s="35" t="s">
        <v>174</v>
      </c>
      <c r="E44" s="52" t="s">
        <v>193</v>
      </c>
      <c r="F44" s="52" t="s">
        <v>193</v>
      </c>
      <c r="G44" s="190" t="s">
        <v>193</v>
      </c>
      <c r="H44" s="190" t="s">
        <v>193</v>
      </c>
      <c r="I44" s="190" t="s">
        <v>193</v>
      </c>
      <c r="J44" s="190" t="s">
        <v>193</v>
      </c>
      <c r="K44" s="190" t="s">
        <v>193</v>
      </c>
      <c r="L44" s="190" t="s">
        <v>193</v>
      </c>
      <c r="M44" s="190" t="s">
        <v>193</v>
      </c>
      <c r="N44" s="190" t="s">
        <v>193</v>
      </c>
      <c r="O44" s="52" t="s">
        <v>193</v>
      </c>
      <c r="P44" s="52" t="s">
        <v>193</v>
      </c>
      <c r="Q44" s="190" t="s">
        <v>193</v>
      </c>
      <c r="R44" s="190" t="s">
        <v>193</v>
      </c>
      <c r="S44" s="190" t="s">
        <v>193</v>
      </c>
      <c r="T44" s="190" t="s">
        <v>193</v>
      </c>
      <c r="U44" s="190" t="s">
        <v>193</v>
      </c>
      <c r="V44" s="190" t="s">
        <v>193</v>
      </c>
      <c r="W44" s="190" t="s">
        <v>193</v>
      </c>
      <c r="X44" s="190" t="s">
        <v>193</v>
      </c>
      <c r="Y44" s="52" t="s">
        <v>193</v>
      </c>
      <c r="Z44" s="52" t="s">
        <v>193</v>
      </c>
      <c r="AA44" s="190" t="s">
        <v>193</v>
      </c>
      <c r="AB44" s="190" t="s">
        <v>193</v>
      </c>
      <c r="AC44" s="190" t="s">
        <v>193</v>
      </c>
      <c r="AD44" s="190" t="s">
        <v>193</v>
      </c>
      <c r="AE44" s="190" t="s">
        <v>193</v>
      </c>
      <c r="AF44" s="190" t="s">
        <v>193</v>
      </c>
      <c r="AG44" s="190" t="s">
        <v>193</v>
      </c>
      <c r="AH44" s="190" t="s">
        <v>193</v>
      </c>
      <c r="AI44" s="52" t="s">
        <v>193</v>
      </c>
      <c r="AJ44" s="52" t="s">
        <v>193</v>
      </c>
      <c r="AK44" s="190" t="s">
        <v>193</v>
      </c>
      <c r="AL44" s="190" t="s">
        <v>193</v>
      </c>
      <c r="AM44" s="190" t="s">
        <v>193</v>
      </c>
      <c r="AN44" s="190" t="s">
        <v>193</v>
      </c>
      <c r="AO44" s="190" t="s">
        <v>193</v>
      </c>
      <c r="AP44" s="190" t="s">
        <v>193</v>
      </c>
      <c r="AQ44" s="190" t="s">
        <v>193</v>
      </c>
      <c r="AR44" s="190" t="s">
        <v>193</v>
      </c>
      <c r="AS44" s="52">
        <f t="shared" si="11"/>
        <v>0</v>
      </c>
      <c r="AT44" s="52">
        <f t="shared" si="12"/>
        <v>0</v>
      </c>
      <c r="AU44" s="190">
        <f t="shared" si="13"/>
        <v>0</v>
      </c>
      <c r="AV44" s="190">
        <f t="shared" si="14"/>
        <v>0</v>
      </c>
      <c r="AW44" s="190">
        <f t="shared" si="15"/>
        <v>0</v>
      </c>
      <c r="AX44" s="190">
        <f t="shared" si="16"/>
        <v>0</v>
      </c>
      <c r="AY44" s="190">
        <f t="shared" si="17"/>
        <v>0</v>
      </c>
      <c r="AZ44" s="190">
        <f t="shared" si="18"/>
        <v>0</v>
      </c>
      <c r="BA44" s="190">
        <f t="shared" si="19"/>
        <v>0</v>
      </c>
      <c r="BB44" s="190">
        <f t="shared" si="20"/>
        <v>0</v>
      </c>
    </row>
    <row r="45" spans="1:54" ht="150">
      <c r="A45" s="21"/>
      <c r="B45" s="33" t="s">
        <v>215</v>
      </c>
      <c r="C45" s="34" t="s">
        <v>216</v>
      </c>
      <c r="D45" s="35" t="s">
        <v>174</v>
      </c>
      <c r="E45" s="52" t="s">
        <v>193</v>
      </c>
      <c r="F45" s="52" t="s">
        <v>193</v>
      </c>
      <c r="G45" s="190" t="s">
        <v>193</v>
      </c>
      <c r="H45" s="190" t="s">
        <v>193</v>
      </c>
      <c r="I45" s="190" t="s">
        <v>193</v>
      </c>
      <c r="J45" s="190" t="s">
        <v>193</v>
      </c>
      <c r="K45" s="190" t="s">
        <v>193</v>
      </c>
      <c r="L45" s="190" t="s">
        <v>193</v>
      </c>
      <c r="M45" s="190" t="s">
        <v>193</v>
      </c>
      <c r="N45" s="190" t="s">
        <v>193</v>
      </c>
      <c r="O45" s="52" t="s">
        <v>193</v>
      </c>
      <c r="P45" s="52" t="s">
        <v>193</v>
      </c>
      <c r="Q45" s="190" t="s">
        <v>193</v>
      </c>
      <c r="R45" s="190" t="s">
        <v>193</v>
      </c>
      <c r="S45" s="190" t="s">
        <v>193</v>
      </c>
      <c r="T45" s="190" t="s">
        <v>193</v>
      </c>
      <c r="U45" s="190" t="s">
        <v>193</v>
      </c>
      <c r="V45" s="190" t="s">
        <v>193</v>
      </c>
      <c r="W45" s="190" t="s">
        <v>193</v>
      </c>
      <c r="X45" s="190" t="s">
        <v>193</v>
      </c>
      <c r="Y45" s="52" t="s">
        <v>193</v>
      </c>
      <c r="Z45" s="52" t="s">
        <v>193</v>
      </c>
      <c r="AA45" s="190" t="s">
        <v>193</v>
      </c>
      <c r="AB45" s="190" t="s">
        <v>193</v>
      </c>
      <c r="AC45" s="190" t="s">
        <v>193</v>
      </c>
      <c r="AD45" s="190" t="s">
        <v>193</v>
      </c>
      <c r="AE45" s="190" t="s">
        <v>193</v>
      </c>
      <c r="AF45" s="190" t="s">
        <v>193</v>
      </c>
      <c r="AG45" s="190" t="s">
        <v>193</v>
      </c>
      <c r="AH45" s="190" t="s">
        <v>193</v>
      </c>
      <c r="AI45" s="52" t="s">
        <v>193</v>
      </c>
      <c r="AJ45" s="52" t="s">
        <v>193</v>
      </c>
      <c r="AK45" s="190" t="s">
        <v>193</v>
      </c>
      <c r="AL45" s="190" t="s">
        <v>193</v>
      </c>
      <c r="AM45" s="190" t="s">
        <v>193</v>
      </c>
      <c r="AN45" s="190" t="s">
        <v>193</v>
      </c>
      <c r="AO45" s="190" t="s">
        <v>193</v>
      </c>
      <c r="AP45" s="190" t="s">
        <v>193</v>
      </c>
      <c r="AQ45" s="190" t="s">
        <v>193</v>
      </c>
      <c r="AR45" s="190" t="s">
        <v>193</v>
      </c>
      <c r="AS45" s="52">
        <f t="shared" si="11"/>
        <v>0</v>
      </c>
      <c r="AT45" s="52">
        <f t="shared" si="12"/>
        <v>0</v>
      </c>
      <c r="AU45" s="190">
        <f t="shared" si="13"/>
        <v>0</v>
      </c>
      <c r="AV45" s="190">
        <f t="shared" si="14"/>
        <v>0</v>
      </c>
      <c r="AW45" s="190">
        <f t="shared" si="15"/>
        <v>0</v>
      </c>
      <c r="AX45" s="190">
        <f t="shared" si="16"/>
        <v>0</v>
      </c>
      <c r="AY45" s="190">
        <f t="shared" si="17"/>
        <v>0</v>
      </c>
      <c r="AZ45" s="190">
        <f t="shared" si="18"/>
        <v>0</v>
      </c>
      <c r="BA45" s="190">
        <f t="shared" si="19"/>
        <v>0</v>
      </c>
      <c r="BB45" s="190">
        <f t="shared" si="20"/>
        <v>0</v>
      </c>
    </row>
    <row r="46" spans="1:54" ht="112.5">
      <c r="A46" s="21"/>
      <c r="B46" s="39" t="s">
        <v>217</v>
      </c>
      <c r="C46" s="40" t="s">
        <v>218</v>
      </c>
      <c r="D46" s="41" t="s">
        <v>174</v>
      </c>
      <c r="E46" s="96">
        <f t="shared" ref="E46:AJ46" si="21">SUM(E47,E50)</f>
        <v>0</v>
      </c>
      <c r="F46" s="96">
        <f t="shared" si="21"/>
        <v>0</v>
      </c>
      <c r="G46" s="96">
        <f t="shared" si="21"/>
        <v>0</v>
      </c>
      <c r="H46" s="96">
        <f t="shared" si="21"/>
        <v>0</v>
      </c>
      <c r="I46" s="96">
        <f t="shared" si="21"/>
        <v>0</v>
      </c>
      <c r="J46" s="96">
        <f t="shared" si="21"/>
        <v>0</v>
      </c>
      <c r="K46" s="96">
        <f t="shared" si="21"/>
        <v>0</v>
      </c>
      <c r="L46" s="96">
        <f t="shared" si="21"/>
        <v>0</v>
      </c>
      <c r="M46" s="96">
        <f t="shared" si="21"/>
        <v>0</v>
      </c>
      <c r="N46" s="96">
        <f t="shared" si="21"/>
        <v>0</v>
      </c>
      <c r="O46" s="96">
        <f t="shared" si="21"/>
        <v>0</v>
      </c>
      <c r="P46" s="96">
        <f t="shared" si="21"/>
        <v>0</v>
      </c>
      <c r="Q46" s="96">
        <f t="shared" si="21"/>
        <v>0</v>
      </c>
      <c r="R46" s="96">
        <f t="shared" si="21"/>
        <v>0</v>
      </c>
      <c r="S46" s="96">
        <f t="shared" si="21"/>
        <v>0</v>
      </c>
      <c r="T46" s="96">
        <f t="shared" si="21"/>
        <v>0</v>
      </c>
      <c r="U46" s="96">
        <f t="shared" si="21"/>
        <v>0</v>
      </c>
      <c r="V46" s="96">
        <f t="shared" si="21"/>
        <v>0</v>
      </c>
      <c r="W46" s="96">
        <f t="shared" si="21"/>
        <v>0</v>
      </c>
      <c r="X46" s="96">
        <f t="shared" si="21"/>
        <v>0</v>
      </c>
      <c r="Y46" s="96">
        <f t="shared" si="21"/>
        <v>0</v>
      </c>
      <c r="Z46" s="96">
        <f t="shared" si="21"/>
        <v>0</v>
      </c>
      <c r="AA46" s="96">
        <f t="shared" si="21"/>
        <v>0</v>
      </c>
      <c r="AB46" s="96">
        <f t="shared" si="21"/>
        <v>0</v>
      </c>
      <c r="AC46" s="96">
        <f t="shared" si="21"/>
        <v>0</v>
      </c>
      <c r="AD46" s="96">
        <f t="shared" si="21"/>
        <v>0</v>
      </c>
      <c r="AE46" s="96">
        <f t="shared" si="21"/>
        <v>0</v>
      </c>
      <c r="AF46" s="96">
        <f t="shared" si="21"/>
        <v>0</v>
      </c>
      <c r="AG46" s="96">
        <f t="shared" si="21"/>
        <v>0</v>
      </c>
      <c r="AH46" s="96">
        <f t="shared" si="21"/>
        <v>0</v>
      </c>
      <c r="AI46" s="96">
        <f t="shared" si="21"/>
        <v>0</v>
      </c>
      <c r="AJ46" s="96">
        <f t="shared" si="21"/>
        <v>12.262254666666667</v>
      </c>
      <c r="AK46" s="96">
        <f t="shared" ref="AK46:BB46" si="22">SUM(AK47,AK50)</f>
        <v>0</v>
      </c>
      <c r="AL46" s="96">
        <f t="shared" si="22"/>
        <v>0</v>
      </c>
      <c r="AM46" s="96">
        <f t="shared" si="22"/>
        <v>6.78</v>
      </c>
      <c r="AN46" s="96">
        <f t="shared" si="22"/>
        <v>0</v>
      </c>
      <c r="AO46" s="96">
        <f t="shared" si="22"/>
        <v>0</v>
      </c>
      <c r="AP46" s="96">
        <f t="shared" si="22"/>
        <v>0</v>
      </c>
      <c r="AQ46" s="96">
        <f t="shared" si="22"/>
        <v>5</v>
      </c>
      <c r="AR46" s="96">
        <f t="shared" si="22"/>
        <v>0</v>
      </c>
      <c r="AS46" s="96">
        <f t="shared" si="22"/>
        <v>0</v>
      </c>
      <c r="AT46" s="96">
        <f t="shared" si="22"/>
        <v>12.262254666666667</v>
      </c>
      <c r="AU46" s="96">
        <f t="shared" si="22"/>
        <v>0</v>
      </c>
      <c r="AV46" s="96">
        <f t="shared" si="22"/>
        <v>0</v>
      </c>
      <c r="AW46" s="96">
        <f t="shared" si="22"/>
        <v>6.78</v>
      </c>
      <c r="AX46" s="96">
        <f t="shared" si="22"/>
        <v>0</v>
      </c>
      <c r="AY46" s="96">
        <f t="shared" si="22"/>
        <v>0</v>
      </c>
      <c r="AZ46" s="96">
        <f t="shared" si="22"/>
        <v>0</v>
      </c>
      <c r="BA46" s="96">
        <f t="shared" si="22"/>
        <v>5</v>
      </c>
      <c r="BB46" s="96">
        <f t="shared" si="22"/>
        <v>0</v>
      </c>
    </row>
    <row r="47" spans="1:54" ht="93.75">
      <c r="A47" s="21"/>
      <c r="B47" s="33" t="s">
        <v>219</v>
      </c>
      <c r="C47" s="34" t="s">
        <v>220</v>
      </c>
      <c r="D47" s="35" t="s">
        <v>174</v>
      </c>
      <c r="E47" s="52">
        <f t="shared" ref="E47:AJ47" si="23">SUM(E48:E49)</f>
        <v>0</v>
      </c>
      <c r="F47" s="52">
        <f t="shared" si="23"/>
        <v>0</v>
      </c>
      <c r="G47" s="52">
        <f t="shared" si="23"/>
        <v>0</v>
      </c>
      <c r="H47" s="52">
        <f t="shared" si="23"/>
        <v>0</v>
      </c>
      <c r="I47" s="52">
        <f t="shared" si="23"/>
        <v>0</v>
      </c>
      <c r="J47" s="52">
        <f t="shared" si="23"/>
        <v>0</v>
      </c>
      <c r="K47" s="52">
        <f t="shared" si="23"/>
        <v>0</v>
      </c>
      <c r="L47" s="52">
        <f t="shared" si="23"/>
        <v>0</v>
      </c>
      <c r="M47" s="52">
        <f t="shared" si="23"/>
        <v>0</v>
      </c>
      <c r="N47" s="52">
        <f t="shared" si="23"/>
        <v>0</v>
      </c>
      <c r="O47" s="52">
        <f t="shared" si="23"/>
        <v>0</v>
      </c>
      <c r="P47" s="52">
        <f t="shared" si="23"/>
        <v>0</v>
      </c>
      <c r="Q47" s="52">
        <f t="shared" si="23"/>
        <v>0</v>
      </c>
      <c r="R47" s="52">
        <f t="shared" si="23"/>
        <v>0</v>
      </c>
      <c r="S47" s="52">
        <f t="shared" si="23"/>
        <v>0</v>
      </c>
      <c r="T47" s="52">
        <f t="shared" si="23"/>
        <v>0</v>
      </c>
      <c r="U47" s="52">
        <f t="shared" si="23"/>
        <v>0</v>
      </c>
      <c r="V47" s="52">
        <f t="shared" si="23"/>
        <v>0</v>
      </c>
      <c r="W47" s="52">
        <f t="shared" si="23"/>
        <v>0</v>
      </c>
      <c r="X47" s="52">
        <f t="shared" si="23"/>
        <v>0</v>
      </c>
      <c r="Y47" s="52">
        <f t="shared" si="23"/>
        <v>0</v>
      </c>
      <c r="Z47" s="52">
        <f t="shared" si="23"/>
        <v>0</v>
      </c>
      <c r="AA47" s="52">
        <f t="shared" si="23"/>
        <v>0</v>
      </c>
      <c r="AB47" s="52">
        <f t="shared" si="23"/>
        <v>0</v>
      </c>
      <c r="AC47" s="52">
        <f t="shared" si="23"/>
        <v>0</v>
      </c>
      <c r="AD47" s="52">
        <f t="shared" si="23"/>
        <v>0</v>
      </c>
      <c r="AE47" s="52">
        <f t="shared" si="23"/>
        <v>0</v>
      </c>
      <c r="AF47" s="52">
        <f t="shared" si="23"/>
        <v>0</v>
      </c>
      <c r="AG47" s="52">
        <f t="shared" si="23"/>
        <v>0</v>
      </c>
      <c r="AH47" s="52">
        <f t="shared" si="23"/>
        <v>0</v>
      </c>
      <c r="AI47" s="52">
        <f t="shared" si="23"/>
        <v>0</v>
      </c>
      <c r="AJ47" s="52">
        <f t="shared" si="23"/>
        <v>12.262254666666667</v>
      </c>
      <c r="AK47" s="52">
        <f t="shared" ref="AK47:BB47" si="24">SUM(AK48:AK49)</f>
        <v>0</v>
      </c>
      <c r="AL47" s="52">
        <f t="shared" si="24"/>
        <v>0</v>
      </c>
      <c r="AM47" s="52">
        <f t="shared" si="24"/>
        <v>6.78</v>
      </c>
      <c r="AN47" s="52">
        <f t="shared" si="24"/>
        <v>0</v>
      </c>
      <c r="AO47" s="52">
        <f t="shared" si="24"/>
        <v>0</v>
      </c>
      <c r="AP47" s="52">
        <f t="shared" si="24"/>
        <v>0</v>
      </c>
      <c r="AQ47" s="52">
        <f t="shared" si="24"/>
        <v>5</v>
      </c>
      <c r="AR47" s="52">
        <f t="shared" si="24"/>
        <v>0</v>
      </c>
      <c r="AS47" s="52">
        <f t="shared" si="24"/>
        <v>0</v>
      </c>
      <c r="AT47" s="52">
        <f t="shared" si="24"/>
        <v>12.262254666666667</v>
      </c>
      <c r="AU47" s="52">
        <f t="shared" si="24"/>
        <v>0</v>
      </c>
      <c r="AV47" s="52">
        <f t="shared" si="24"/>
        <v>0</v>
      </c>
      <c r="AW47" s="52">
        <f t="shared" si="24"/>
        <v>6.78</v>
      </c>
      <c r="AX47" s="52">
        <f t="shared" si="24"/>
        <v>0</v>
      </c>
      <c r="AY47" s="52">
        <f t="shared" si="24"/>
        <v>0</v>
      </c>
      <c r="AZ47" s="52">
        <f t="shared" si="24"/>
        <v>0</v>
      </c>
      <c r="BA47" s="52">
        <f t="shared" si="24"/>
        <v>5</v>
      </c>
      <c r="BB47" s="52">
        <f t="shared" si="24"/>
        <v>0</v>
      </c>
    </row>
    <row r="48" spans="1:54" ht="56.25">
      <c r="A48" s="25" t="s">
        <v>175</v>
      </c>
      <c r="B48" s="33" t="s">
        <v>219</v>
      </c>
      <c r="C48" s="34" t="s">
        <v>221</v>
      </c>
      <c r="D48" s="43" t="s">
        <v>222</v>
      </c>
      <c r="E48" s="52">
        <v>0</v>
      </c>
      <c r="F48" s="52">
        <v>0</v>
      </c>
      <c r="G48" s="52">
        <v>0</v>
      </c>
      <c r="H48" s="52">
        <v>0</v>
      </c>
      <c r="I48" s="52">
        <v>0</v>
      </c>
      <c r="J48" s="52">
        <v>0</v>
      </c>
      <c r="K48" s="52">
        <v>0</v>
      </c>
      <c r="L48" s="52">
        <v>0</v>
      </c>
      <c r="M48" s="52">
        <v>0</v>
      </c>
      <c r="N48" s="52">
        <v>0</v>
      </c>
      <c r="O48" s="52">
        <v>0</v>
      </c>
      <c r="P48" s="52">
        <v>0</v>
      </c>
      <c r="Q48" s="52">
        <v>0</v>
      </c>
      <c r="R48" s="52">
        <v>0</v>
      </c>
      <c r="S48" s="52">
        <v>0</v>
      </c>
      <c r="T48" s="52">
        <v>0</v>
      </c>
      <c r="U48" s="52">
        <v>0</v>
      </c>
      <c r="V48" s="52">
        <v>0</v>
      </c>
      <c r="W48" s="52">
        <v>0</v>
      </c>
      <c r="X48" s="52">
        <v>0</v>
      </c>
      <c r="Y48" s="52">
        <v>0</v>
      </c>
      <c r="Z48" s="52">
        <v>0</v>
      </c>
      <c r="AA48" s="52">
        <v>0</v>
      </c>
      <c r="AB48" s="52">
        <v>0</v>
      </c>
      <c r="AC48" s="52">
        <v>0</v>
      </c>
      <c r="AD48" s="52">
        <v>0</v>
      </c>
      <c r="AE48" s="52">
        <v>0</v>
      </c>
      <c r="AF48" s="52">
        <v>0</v>
      </c>
      <c r="AG48" s="52">
        <v>0</v>
      </c>
      <c r="AH48" s="52">
        <v>0</v>
      </c>
      <c r="AI48" s="52">
        <v>0</v>
      </c>
      <c r="AJ48" s="52">
        <f t="shared" ref="AJ48:AR49" si="25">AT48</f>
        <v>8.1251999999999995</v>
      </c>
      <c r="AK48" s="52">
        <f t="shared" si="25"/>
        <v>0</v>
      </c>
      <c r="AL48" s="52">
        <f t="shared" si="25"/>
        <v>0</v>
      </c>
      <c r="AM48" s="52">
        <f t="shared" si="25"/>
        <v>6.78</v>
      </c>
      <c r="AN48" s="52">
        <f t="shared" si="25"/>
        <v>0</v>
      </c>
      <c r="AO48" s="52">
        <f t="shared" si="25"/>
        <v>0</v>
      </c>
      <c r="AP48" s="52">
        <f t="shared" si="25"/>
        <v>0</v>
      </c>
      <c r="AQ48" s="52">
        <f t="shared" si="25"/>
        <v>0</v>
      </c>
      <c r="AR48" s="52">
        <f t="shared" si="25"/>
        <v>0</v>
      </c>
      <c r="AS48" s="52">
        <f>'4'!AI47</f>
        <v>0</v>
      </c>
      <c r="AT48" s="52">
        <f>'4'!AJ47</f>
        <v>8.1251999999999995</v>
      </c>
      <c r="AU48" s="52">
        <f>'4'!AK47</f>
        <v>0</v>
      </c>
      <c r="AV48" s="52">
        <f>'4'!AL47</f>
        <v>0</v>
      </c>
      <c r="AW48" s="52">
        <f>'4'!AM47</f>
        <v>6.78</v>
      </c>
      <c r="AX48" s="52">
        <f>'4'!AN47</f>
        <v>0</v>
      </c>
      <c r="AY48" s="52">
        <f>'4'!AO47</f>
        <v>0</v>
      </c>
      <c r="AZ48" s="52">
        <f>'4'!AP47</f>
        <v>0</v>
      </c>
      <c r="BA48" s="52">
        <f>'4'!AQ47</f>
        <v>0</v>
      </c>
      <c r="BB48" s="52">
        <f>'4'!AR47</f>
        <v>0</v>
      </c>
    </row>
    <row r="49" spans="1:54" ht="37.5">
      <c r="A49" s="25" t="s">
        <v>175</v>
      </c>
      <c r="B49" s="33" t="s">
        <v>219</v>
      </c>
      <c r="C49" s="34" t="s">
        <v>223</v>
      </c>
      <c r="D49" s="43" t="s">
        <v>224</v>
      </c>
      <c r="E49" s="52">
        <v>0</v>
      </c>
      <c r="F49" s="52">
        <v>0</v>
      </c>
      <c r="G49" s="52">
        <v>0</v>
      </c>
      <c r="H49" s="52">
        <v>0</v>
      </c>
      <c r="I49" s="52">
        <v>0</v>
      </c>
      <c r="J49" s="52">
        <v>0</v>
      </c>
      <c r="K49" s="52">
        <v>0</v>
      </c>
      <c r="L49" s="52">
        <v>0</v>
      </c>
      <c r="M49" s="52">
        <v>0</v>
      </c>
      <c r="N49" s="52">
        <v>0</v>
      </c>
      <c r="O49" s="52">
        <v>0</v>
      </c>
      <c r="P49" s="52">
        <v>0</v>
      </c>
      <c r="Q49" s="52">
        <v>0</v>
      </c>
      <c r="R49" s="52">
        <v>0</v>
      </c>
      <c r="S49" s="52">
        <v>0</v>
      </c>
      <c r="T49" s="52">
        <v>0</v>
      </c>
      <c r="U49" s="52">
        <v>0</v>
      </c>
      <c r="V49" s="52">
        <v>0</v>
      </c>
      <c r="W49" s="52">
        <v>0</v>
      </c>
      <c r="X49" s="52">
        <v>0</v>
      </c>
      <c r="Y49" s="52">
        <v>0</v>
      </c>
      <c r="Z49" s="52">
        <v>0</v>
      </c>
      <c r="AA49" s="52">
        <v>0</v>
      </c>
      <c r="AB49" s="52">
        <v>0</v>
      </c>
      <c r="AC49" s="52">
        <v>0</v>
      </c>
      <c r="AD49" s="52">
        <v>0</v>
      </c>
      <c r="AE49" s="52">
        <v>0</v>
      </c>
      <c r="AF49" s="52">
        <v>0</v>
      </c>
      <c r="AG49" s="52">
        <v>0</v>
      </c>
      <c r="AH49" s="52">
        <v>0</v>
      </c>
      <c r="AI49" s="52">
        <v>0</v>
      </c>
      <c r="AJ49" s="52">
        <f t="shared" si="25"/>
        <v>4.1370546666666668</v>
      </c>
      <c r="AK49" s="52">
        <f t="shared" si="25"/>
        <v>0</v>
      </c>
      <c r="AL49" s="52">
        <f t="shared" si="25"/>
        <v>0</v>
      </c>
      <c r="AM49" s="52">
        <f t="shared" si="25"/>
        <v>0</v>
      </c>
      <c r="AN49" s="52">
        <f t="shared" si="25"/>
        <v>0</v>
      </c>
      <c r="AO49" s="52">
        <f t="shared" si="25"/>
        <v>0</v>
      </c>
      <c r="AP49" s="52">
        <f t="shared" si="25"/>
        <v>0</v>
      </c>
      <c r="AQ49" s="52">
        <f t="shared" si="25"/>
        <v>5</v>
      </c>
      <c r="AR49" s="52">
        <f t="shared" si="25"/>
        <v>0</v>
      </c>
      <c r="AS49" s="52">
        <f>'4'!AI48</f>
        <v>0</v>
      </c>
      <c r="AT49" s="52">
        <f>'4'!AJ48</f>
        <v>4.1370546666666668</v>
      </c>
      <c r="AU49" s="52">
        <f>'4'!AK48</f>
        <v>0</v>
      </c>
      <c r="AV49" s="52">
        <f>'4'!AL48</f>
        <v>0</v>
      </c>
      <c r="AW49" s="52">
        <f>'4'!AM48</f>
        <v>0</v>
      </c>
      <c r="AX49" s="52">
        <f>'4'!AN48</f>
        <v>0</v>
      </c>
      <c r="AY49" s="52">
        <f>'4'!AO48</f>
        <v>0</v>
      </c>
      <c r="AZ49" s="52">
        <f>'4'!AP48</f>
        <v>0</v>
      </c>
      <c r="BA49" s="52">
        <f>'4'!AQ48</f>
        <v>5</v>
      </c>
      <c r="BB49" s="52">
        <f>'4'!AR48</f>
        <v>0</v>
      </c>
    </row>
    <row r="50" spans="1:54" ht="112.5">
      <c r="A50" s="21"/>
      <c r="B50" s="33" t="s">
        <v>225</v>
      </c>
      <c r="C50" s="34" t="s">
        <v>226</v>
      </c>
      <c r="D50" s="35" t="s">
        <v>174</v>
      </c>
      <c r="E50" s="52">
        <f t="shared" ref="E50:AJ50" si="26">SUM(E51:E54)</f>
        <v>0</v>
      </c>
      <c r="F50" s="52">
        <f t="shared" si="26"/>
        <v>0</v>
      </c>
      <c r="G50" s="52">
        <f t="shared" si="26"/>
        <v>0</v>
      </c>
      <c r="H50" s="52">
        <f t="shared" si="26"/>
        <v>0</v>
      </c>
      <c r="I50" s="52">
        <f t="shared" si="26"/>
        <v>0</v>
      </c>
      <c r="J50" s="52">
        <f t="shared" si="26"/>
        <v>0</v>
      </c>
      <c r="K50" s="52">
        <f t="shared" si="26"/>
        <v>0</v>
      </c>
      <c r="L50" s="52">
        <f t="shared" si="26"/>
        <v>0</v>
      </c>
      <c r="M50" s="52">
        <f t="shared" si="26"/>
        <v>0</v>
      </c>
      <c r="N50" s="52">
        <f t="shared" si="26"/>
        <v>0</v>
      </c>
      <c r="O50" s="52">
        <f t="shared" si="26"/>
        <v>0</v>
      </c>
      <c r="P50" s="52">
        <f t="shared" si="26"/>
        <v>0</v>
      </c>
      <c r="Q50" s="52">
        <f t="shared" si="26"/>
        <v>0</v>
      </c>
      <c r="R50" s="52">
        <f t="shared" si="26"/>
        <v>0</v>
      </c>
      <c r="S50" s="52">
        <f t="shared" si="26"/>
        <v>0</v>
      </c>
      <c r="T50" s="52">
        <f t="shared" si="26"/>
        <v>0</v>
      </c>
      <c r="U50" s="52">
        <f t="shared" si="26"/>
        <v>0</v>
      </c>
      <c r="V50" s="52">
        <f t="shared" si="26"/>
        <v>0</v>
      </c>
      <c r="W50" s="52">
        <f t="shared" si="26"/>
        <v>0</v>
      </c>
      <c r="X50" s="52">
        <f t="shared" si="26"/>
        <v>0</v>
      </c>
      <c r="Y50" s="52">
        <f t="shared" si="26"/>
        <v>0</v>
      </c>
      <c r="Z50" s="52">
        <f t="shared" si="26"/>
        <v>0</v>
      </c>
      <c r="AA50" s="52">
        <f t="shared" si="26"/>
        <v>0</v>
      </c>
      <c r="AB50" s="52">
        <f t="shared" si="26"/>
        <v>0</v>
      </c>
      <c r="AC50" s="52">
        <f t="shared" si="26"/>
        <v>0</v>
      </c>
      <c r="AD50" s="52">
        <f t="shared" si="26"/>
        <v>0</v>
      </c>
      <c r="AE50" s="52">
        <f t="shared" si="26"/>
        <v>0</v>
      </c>
      <c r="AF50" s="52">
        <f t="shared" si="26"/>
        <v>0</v>
      </c>
      <c r="AG50" s="52">
        <f t="shared" si="26"/>
        <v>0</v>
      </c>
      <c r="AH50" s="52">
        <f t="shared" si="26"/>
        <v>0</v>
      </c>
      <c r="AI50" s="52">
        <f t="shared" si="26"/>
        <v>0</v>
      </c>
      <c r="AJ50" s="52">
        <f t="shared" si="26"/>
        <v>0</v>
      </c>
      <c r="AK50" s="52">
        <f t="shared" ref="AK50:BB50" si="27">SUM(AK51:AK54)</f>
        <v>0</v>
      </c>
      <c r="AL50" s="52">
        <f t="shared" si="27"/>
        <v>0</v>
      </c>
      <c r="AM50" s="52">
        <f t="shared" si="27"/>
        <v>0</v>
      </c>
      <c r="AN50" s="52">
        <f t="shared" si="27"/>
        <v>0</v>
      </c>
      <c r="AO50" s="52">
        <f t="shared" si="27"/>
        <v>0</v>
      </c>
      <c r="AP50" s="52">
        <f t="shared" si="27"/>
        <v>0</v>
      </c>
      <c r="AQ50" s="52">
        <f t="shared" si="27"/>
        <v>0</v>
      </c>
      <c r="AR50" s="52">
        <f t="shared" si="27"/>
        <v>0</v>
      </c>
      <c r="AS50" s="52">
        <f t="shared" si="27"/>
        <v>0</v>
      </c>
      <c r="AT50" s="52">
        <f t="shared" si="27"/>
        <v>0</v>
      </c>
      <c r="AU50" s="52">
        <f t="shared" si="27"/>
        <v>0</v>
      </c>
      <c r="AV50" s="52">
        <f t="shared" si="27"/>
        <v>0</v>
      </c>
      <c r="AW50" s="52">
        <f t="shared" si="27"/>
        <v>0</v>
      </c>
      <c r="AX50" s="52">
        <f t="shared" si="27"/>
        <v>0</v>
      </c>
      <c r="AY50" s="52">
        <f t="shared" si="27"/>
        <v>0</v>
      </c>
      <c r="AZ50" s="52">
        <f t="shared" si="27"/>
        <v>0</v>
      </c>
      <c r="BA50" s="52">
        <f t="shared" si="27"/>
        <v>0</v>
      </c>
      <c r="BB50" s="52">
        <f t="shared" si="27"/>
        <v>0</v>
      </c>
    </row>
    <row r="51" spans="1:54" ht="63">
      <c r="A51" s="25" t="s">
        <v>175</v>
      </c>
      <c r="B51" s="33" t="s">
        <v>225</v>
      </c>
      <c r="C51" s="44" t="s">
        <v>227</v>
      </c>
      <c r="D51" s="43" t="s">
        <v>228</v>
      </c>
      <c r="E51" s="52">
        <v>0</v>
      </c>
      <c r="F51" s="52">
        <v>0</v>
      </c>
      <c r="G51" s="52">
        <v>0</v>
      </c>
      <c r="H51" s="52">
        <v>0</v>
      </c>
      <c r="I51" s="52">
        <v>0</v>
      </c>
      <c r="J51" s="52">
        <v>0</v>
      </c>
      <c r="K51" s="52">
        <v>0</v>
      </c>
      <c r="L51" s="52">
        <v>0</v>
      </c>
      <c r="M51" s="52">
        <v>0</v>
      </c>
      <c r="N51" s="52">
        <v>0</v>
      </c>
      <c r="O51" s="52">
        <v>0</v>
      </c>
      <c r="P51" s="52">
        <v>0</v>
      </c>
      <c r="Q51" s="52">
        <v>0</v>
      </c>
      <c r="R51" s="52">
        <v>0</v>
      </c>
      <c r="S51" s="52">
        <v>0</v>
      </c>
      <c r="T51" s="52">
        <v>0</v>
      </c>
      <c r="U51" s="52">
        <v>0</v>
      </c>
      <c r="V51" s="52">
        <v>0</v>
      </c>
      <c r="W51" s="52">
        <v>0</v>
      </c>
      <c r="X51" s="52">
        <v>0</v>
      </c>
      <c r="Y51" s="52">
        <v>0</v>
      </c>
      <c r="Z51" s="52">
        <v>0</v>
      </c>
      <c r="AA51" s="52">
        <v>0</v>
      </c>
      <c r="AB51" s="52">
        <v>0</v>
      </c>
      <c r="AC51" s="52">
        <v>0</v>
      </c>
      <c r="AD51" s="52">
        <v>0</v>
      </c>
      <c r="AE51" s="52">
        <v>0</v>
      </c>
      <c r="AF51" s="52">
        <v>0</v>
      </c>
      <c r="AG51" s="52">
        <v>0</v>
      </c>
      <c r="AH51" s="52">
        <v>0</v>
      </c>
      <c r="AI51" s="52">
        <v>0</v>
      </c>
      <c r="AJ51" s="52">
        <v>0</v>
      </c>
      <c r="AK51" s="52">
        <v>0</v>
      </c>
      <c r="AL51" s="52">
        <v>0</v>
      </c>
      <c r="AM51" s="52">
        <v>0</v>
      </c>
      <c r="AN51" s="52">
        <v>0</v>
      </c>
      <c r="AO51" s="52">
        <v>0</v>
      </c>
      <c r="AP51" s="52">
        <v>0</v>
      </c>
      <c r="AQ51" s="52">
        <v>0</v>
      </c>
      <c r="AR51" s="52">
        <v>0</v>
      </c>
      <c r="AS51" s="52">
        <f>'4'!AI50</f>
        <v>0</v>
      </c>
      <c r="AT51" s="52">
        <f>'4'!AJ50</f>
        <v>0</v>
      </c>
      <c r="AU51" s="52">
        <f>'4'!AK50</f>
        <v>0</v>
      </c>
      <c r="AV51" s="52">
        <f>'4'!AL50</f>
        <v>0</v>
      </c>
      <c r="AW51" s="52">
        <f>'4'!AM50</f>
        <v>0</v>
      </c>
      <c r="AX51" s="52">
        <f>'4'!AN50</f>
        <v>0</v>
      </c>
      <c r="AY51" s="52">
        <f>'4'!AO50</f>
        <v>0</v>
      </c>
      <c r="AZ51" s="52">
        <f>'4'!AP50</f>
        <v>0</v>
      </c>
      <c r="BA51" s="52">
        <f>'4'!AQ50</f>
        <v>0</v>
      </c>
      <c r="BB51" s="52">
        <f>'4'!AR50</f>
        <v>0</v>
      </c>
    </row>
    <row r="52" spans="1:54" ht="47.25">
      <c r="A52" s="25" t="s">
        <v>175</v>
      </c>
      <c r="B52" s="33" t="s">
        <v>225</v>
      </c>
      <c r="C52" s="44" t="s">
        <v>229</v>
      </c>
      <c r="D52" s="43" t="s">
        <v>230</v>
      </c>
      <c r="E52" s="52">
        <v>0</v>
      </c>
      <c r="F52" s="52">
        <v>0</v>
      </c>
      <c r="G52" s="52">
        <v>0</v>
      </c>
      <c r="H52" s="52">
        <v>0</v>
      </c>
      <c r="I52" s="52">
        <v>0</v>
      </c>
      <c r="J52" s="52">
        <v>0</v>
      </c>
      <c r="K52" s="52">
        <v>0</v>
      </c>
      <c r="L52" s="52">
        <v>0</v>
      </c>
      <c r="M52" s="52">
        <v>0</v>
      </c>
      <c r="N52" s="52">
        <v>0</v>
      </c>
      <c r="O52" s="52">
        <v>0</v>
      </c>
      <c r="P52" s="52">
        <v>0</v>
      </c>
      <c r="Q52" s="52">
        <v>0</v>
      </c>
      <c r="R52" s="52">
        <v>0</v>
      </c>
      <c r="S52" s="52">
        <v>0</v>
      </c>
      <c r="T52" s="52">
        <v>0</v>
      </c>
      <c r="U52" s="52">
        <v>0</v>
      </c>
      <c r="V52" s="52">
        <v>0</v>
      </c>
      <c r="W52" s="52">
        <v>0</v>
      </c>
      <c r="X52" s="52">
        <v>0</v>
      </c>
      <c r="Y52" s="52">
        <v>0</v>
      </c>
      <c r="Z52" s="52">
        <v>0</v>
      </c>
      <c r="AA52" s="52">
        <v>0</v>
      </c>
      <c r="AB52" s="52">
        <v>0</v>
      </c>
      <c r="AC52" s="52">
        <v>0</v>
      </c>
      <c r="AD52" s="52">
        <v>0</v>
      </c>
      <c r="AE52" s="52">
        <v>0</v>
      </c>
      <c r="AF52" s="52">
        <v>0</v>
      </c>
      <c r="AG52" s="52">
        <v>0</v>
      </c>
      <c r="AH52" s="52">
        <v>0</v>
      </c>
      <c r="AI52" s="52">
        <v>0</v>
      </c>
      <c r="AJ52" s="52">
        <v>0</v>
      </c>
      <c r="AK52" s="52">
        <v>0</v>
      </c>
      <c r="AL52" s="52">
        <v>0</v>
      </c>
      <c r="AM52" s="52">
        <v>0</v>
      </c>
      <c r="AN52" s="52">
        <v>0</v>
      </c>
      <c r="AO52" s="52">
        <v>0</v>
      </c>
      <c r="AP52" s="52">
        <v>0</v>
      </c>
      <c r="AQ52" s="52">
        <v>0</v>
      </c>
      <c r="AR52" s="52">
        <v>0</v>
      </c>
      <c r="AS52" s="52">
        <f>'4'!AI51</f>
        <v>0</v>
      </c>
      <c r="AT52" s="52">
        <f>'4'!AJ51</f>
        <v>0</v>
      </c>
      <c r="AU52" s="52">
        <f>'4'!AK51</f>
        <v>0</v>
      </c>
      <c r="AV52" s="52">
        <f>'4'!AL51</f>
        <v>0</v>
      </c>
      <c r="AW52" s="52">
        <f>'4'!AM51</f>
        <v>0</v>
      </c>
      <c r="AX52" s="52">
        <f>'4'!AN51</f>
        <v>0</v>
      </c>
      <c r="AY52" s="52">
        <f>'4'!AO51</f>
        <v>0</v>
      </c>
      <c r="AZ52" s="52">
        <f>'4'!AP51</f>
        <v>0</v>
      </c>
      <c r="BA52" s="52">
        <f>'4'!AQ51</f>
        <v>0</v>
      </c>
      <c r="BB52" s="52">
        <f>'4'!AR51</f>
        <v>0</v>
      </c>
    </row>
    <row r="53" spans="1:54" ht="18.75" hidden="1">
      <c r="A53" s="25" t="s">
        <v>175</v>
      </c>
      <c r="B53" s="33" t="s">
        <v>225</v>
      </c>
      <c r="C53" s="45">
        <v>0</v>
      </c>
      <c r="D53" s="43">
        <v>0</v>
      </c>
      <c r="E53" s="52">
        <v>0</v>
      </c>
      <c r="F53" s="52">
        <v>0</v>
      </c>
      <c r="G53" s="52">
        <v>0</v>
      </c>
      <c r="H53" s="52">
        <v>0</v>
      </c>
      <c r="I53" s="52">
        <v>0</v>
      </c>
      <c r="J53" s="52">
        <v>0</v>
      </c>
      <c r="K53" s="52">
        <v>0</v>
      </c>
      <c r="L53" s="52">
        <v>0</v>
      </c>
      <c r="M53" s="52">
        <v>0</v>
      </c>
      <c r="N53" s="52">
        <v>0</v>
      </c>
      <c r="O53" s="52">
        <v>0</v>
      </c>
      <c r="P53" s="52">
        <v>0</v>
      </c>
      <c r="Q53" s="52">
        <v>0</v>
      </c>
      <c r="R53" s="52">
        <v>0</v>
      </c>
      <c r="S53" s="52">
        <v>0</v>
      </c>
      <c r="T53" s="52">
        <v>0</v>
      </c>
      <c r="U53" s="52">
        <v>0</v>
      </c>
      <c r="V53" s="52">
        <v>0</v>
      </c>
      <c r="W53" s="52">
        <v>0</v>
      </c>
      <c r="X53" s="52">
        <v>0</v>
      </c>
      <c r="Y53" s="52">
        <v>0</v>
      </c>
      <c r="Z53" s="52">
        <v>0</v>
      </c>
      <c r="AA53" s="52">
        <v>0</v>
      </c>
      <c r="AB53" s="52">
        <v>0</v>
      </c>
      <c r="AC53" s="52">
        <v>0</v>
      </c>
      <c r="AD53" s="52">
        <v>0</v>
      </c>
      <c r="AE53" s="52">
        <v>0</v>
      </c>
      <c r="AF53" s="52">
        <v>0</v>
      </c>
      <c r="AG53" s="52">
        <v>0</v>
      </c>
      <c r="AH53" s="52">
        <v>0</v>
      </c>
      <c r="AI53" s="52">
        <v>0</v>
      </c>
      <c r="AJ53" s="52">
        <v>0</v>
      </c>
      <c r="AK53" s="52">
        <v>0</v>
      </c>
      <c r="AL53" s="52">
        <v>0</v>
      </c>
      <c r="AM53" s="52">
        <v>0</v>
      </c>
      <c r="AN53" s="52">
        <v>0</v>
      </c>
      <c r="AO53" s="52">
        <v>0</v>
      </c>
      <c r="AP53" s="52">
        <v>0</v>
      </c>
      <c r="AQ53" s="52">
        <v>0</v>
      </c>
      <c r="AR53" s="52">
        <v>0</v>
      </c>
      <c r="AS53" s="52">
        <f>'4'!AI52</f>
        <v>0</v>
      </c>
      <c r="AT53" s="52">
        <f>'4'!AJ52</f>
        <v>0</v>
      </c>
      <c r="AU53" s="52">
        <f>'4'!AK52</f>
        <v>0</v>
      </c>
      <c r="AV53" s="52">
        <f>'4'!AL52</f>
        <v>0</v>
      </c>
      <c r="AW53" s="52">
        <f>'4'!AM52</f>
        <v>0</v>
      </c>
      <c r="AX53" s="52">
        <f>'4'!AN52</f>
        <v>0</v>
      </c>
      <c r="AY53" s="52">
        <f>'4'!AO52</f>
        <v>0</v>
      </c>
      <c r="AZ53" s="52">
        <f>'4'!AP52</f>
        <v>0</v>
      </c>
      <c r="BA53" s="52">
        <f>'4'!AQ52</f>
        <v>0</v>
      </c>
      <c r="BB53" s="52">
        <v>0</v>
      </c>
    </row>
    <row r="54" spans="1:54" ht="18.75" hidden="1">
      <c r="A54" s="25" t="s">
        <v>175</v>
      </c>
      <c r="B54" s="33" t="s">
        <v>225</v>
      </c>
      <c r="C54" s="45">
        <v>0</v>
      </c>
      <c r="D54" s="43">
        <v>0</v>
      </c>
      <c r="E54" s="52">
        <v>0</v>
      </c>
      <c r="F54" s="52">
        <v>0</v>
      </c>
      <c r="G54" s="52">
        <v>0</v>
      </c>
      <c r="H54" s="52">
        <v>0</v>
      </c>
      <c r="I54" s="52">
        <v>0</v>
      </c>
      <c r="J54" s="52">
        <v>0</v>
      </c>
      <c r="K54" s="52">
        <v>0</v>
      </c>
      <c r="L54" s="52">
        <v>0</v>
      </c>
      <c r="M54" s="52">
        <v>0</v>
      </c>
      <c r="N54" s="52">
        <v>0</v>
      </c>
      <c r="O54" s="52">
        <v>0</v>
      </c>
      <c r="P54" s="52">
        <v>0</v>
      </c>
      <c r="Q54" s="52">
        <v>0</v>
      </c>
      <c r="R54" s="52">
        <v>0</v>
      </c>
      <c r="S54" s="52">
        <v>0</v>
      </c>
      <c r="T54" s="52">
        <v>0</v>
      </c>
      <c r="U54" s="52">
        <v>0</v>
      </c>
      <c r="V54" s="52">
        <v>0</v>
      </c>
      <c r="W54" s="52">
        <v>0</v>
      </c>
      <c r="X54" s="52">
        <v>0</v>
      </c>
      <c r="Y54" s="52">
        <v>0</v>
      </c>
      <c r="Z54" s="52">
        <v>0</v>
      </c>
      <c r="AA54" s="52">
        <v>0</v>
      </c>
      <c r="AB54" s="52">
        <v>0</v>
      </c>
      <c r="AC54" s="52">
        <v>0</v>
      </c>
      <c r="AD54" s="52">
        <v>0</v>
      </c>
      <c r="AE54" s="52">
        <v>0</v>
      </c>
      <c r="AF54" s="52">
        <v>0</v>
      </c>
      <c r="AG54" s="52">
        <v>0</v>
      </c>
      <c r="AH54" s="52">
        <v>0</v>
      </c>
      <c r="AI54" s="52">
        <v>0</v>
      </c>
      <c r="AJ54" s="52">
        <v>0</v>
      </c>
      <c r="AK54" s="52">
        <v>0</v>
      </c>
      <c r="AL54" s="52">
        <v>0</v>
      </c>
      <c r="AM54" s="52">
        <v>0</v>
      </c>
      <c r="AN54" s="52">
        <v>0</v>
      </c>
      <c r="AO54" s="52">
        <v>0</v>
      </c>
      <c r="AP54" s="52">
        <v>0</v>
      </c>
      <c r="AQ54" s="52">
        <v>0</v>
      </c>
      <c r="AR54" s="52">
        <v>0</v>
      </c>
      <c r="AS54" s="52">
        <f>'4'!AI53</f>
        <v>0</v>
      </c>
      <c r="AT54" s="52">
        <f>'4'!AJ53</f>
        <v>0</v>
      </c>
      <c r="AU54" s="52">
        <f>'4'!AK53</f>
        <v>0</v>
      </c>
      <c r="AV54" s="52">
        <f>'4'!AL53</f>
        <v>0</v>
      </c>
      <c r="AW54" s="52">
        <f>'4'!AM53</f>
        <v>0</v>
      </c>
      <c r="AX54" s="52">
        <f>'4'!AN53</f>
        <v>0</v>
      </c>
      <c r="AY54" s="52">
        <f>'4'!AO53</f>
        <v>0</v>
      </c>
      <c r="AZ54" s="52">
        <f>'4'!AP53</f>
        <v>0</v>
      </c>
      <c r="BA54" s="52">
        <f>'4'!AQ53</f>
        <v>0</v>
      </c>
      <c r="BB54" s="52">
        <f>'4'!AR53</f>
        <v>0</v>
      </c>
    </row>
    <row r="55" spans="1:54" ht="56.25">
      <c r="A55" s="21"/>
      <c r="B55" s="25" t="s">
        <v>231</v>
      </c>
      <c r="C55" s="26" t="s">
        <v>232</v>
      </c>
      <c r="D55" s="27" t="s">
        <v>174</v>
      </c>
      <c r="E55" s="58">
        <f t="shared" ref="E55:AJ55" si="28">SUM(E56,E63,E66,E75)</f>
        <v>0</v>
      </c>
      <c r="F55" s="58">
        <f t="shared" si="28"/>
        <v>0</v>
      </c>
      <c r="G55" s="58">
        <f t="shared" si="28"/>
        <v>0</v>
      </c>
      <c r="H55" s="58">
        <f t="shared" si="28"/>
        <v>0</v>
      </c>
      <c r="I55" s="58">
        <f t="shared" si="28"/>
        <v>0</v>
      </c>
      <c r="J55" s="58">
        <f t="shared" si="28"/>
        <v>0</v>
      </c>
      <c r="K55" s="58">
        <f t="shared" si="28"/>
        <v>0</v>
      </c>
      <c r="L55" s="58">
        <f t="shared" si="28"/>
        <v>0</v>
      </c>
      <c r="M55" s="58">
        <f t="shared" si="28"/>
        <v>0</v>
      </c>
      <c r="N55" s="58">
        <f t="shared" si="28"/>
        <v>0</v>
      </c>
      <c r="O55" s="58">
        <f t="shared" si="28"/>
        <v>0</v>
      </c>
      <c r="P55" s="58">
        <f t="shared" si="28"/>
        <v>0</v>
      </c>
      <c r="Q55" s="58">
        <f t="shared" si="28"/>
        <v>0</v>
      </c>
      <c r="R55" s="58">
        <f t="shared" si="28"/>
        <v>0</v>
      </c>
      <c r="S55" s="58">
        <f t="shared" si="28"/>
        <v>0</v>
      </c>
      <c r="T55" s="58">
        <f t="shared" si="28"/>
        <v>0</v>
      </c>
      <c r="U55" s="58">
        <f t="shared" si="28"/>
        <v>0</v>
      </c>
      <c r="V55" s="58">
        <f t="shared" si="28"/>
        <v>0</v>
      </c>
      <c r="W55" s="58">
        <f t="shared" si="28"/>
        <v>0</v>
      </c>
      <c r="X55" s="58">
        <f t="shared" si="28"/>
        <v>0</v>
      </c>
      <c r="Y55" s="58">
        <f t="shared" si="28"/>
        <v>0</v>
      </c>
      <c r="Z55" s="58">
        <f t="shared" si="28"/>
        <v>0</v>
      </c>
      <c r="AA55" s="58">
        <f t="shared" si="28"/>
        <v>0</v>
      </c>
      <c r="AB55" s="58">
        <f t="shared" si="28"/>
        <v>0</v>
      </c>
      <c r="AC55" s="58">
        <f t="shared" si="28"/>
        <v>0</v>
      </c>
      <c r="AD55" s="58">
        <f t="shared" si="28"/>
        <v>0</v>
      </c>
      <c r="AE55" s="58">
        <f t="shared" si="28"/>
        <v>0</v>
      </c>
      <c r="AF55" s="58">
        <f t="shared" si="28"/>
        <v>0</v>
      </c>
      <c r="AG55" s="58">
        <f t="shared" si="28"/>
        <v>0</v>
      </c>
      <c r="AH55" s="58">
        <f t="shared" si="28"/>
        <v>0</v>
      </c>
      <c r="AI55" s="58">
        <f t="shared" si="28"/>
        <v>0</v>
      </c>
      <c r="AJ55" s="58">
        <f t="shared" si="28"/>
        <v>128.26166661517999</v>
      </c>
      <c r="AK55" s="58">
        <f t="shared" ref="AK55:BB55" si="29">SUM(AK56,AK63,AK66,AK75)</f>
        <v>0</v>
      </c>
      <c r="AL55" s="58">
        <f t="shared" si="29"/>
        <v>0</v>
      </c>
      <c r="AM55" s="58">
        <f t="shared" si="29"/>
        <v>0</v>
      </c>
      <c r="AN55" s="58">
        <f t="shared" si="29"/>
        <v>0</v>
      </c>
      <c r="AO55" s="58">
        <f t="shared" si="29"/>
        <v>3</v>
      </c>
      <c r="AP55" s="58">
        <f t="shared" si="29"/>
        <v>0</v>
      </c>
      <c r="AQ55" s="58">
        <f t="shared" si="29"/>
        <v>0</v>
      </c>
      <c r="AR55" s="58">
        <f t="shared" si="29"/>
        <v>0</v>
      </c>
      <c r="AS55" s="58">
        <f t="shared" si="29"/>
        <v>0</v>
      </c>
      <c r="AT55" s="58">
        <f t="shared" si="29"/>
        <v>128.26166661517999</v>
      </c>
      <c r="AU55" s="58">
        <f t="shared" si="29"/>
        <v>0</v>
      </c>
      <c r="AV55" s="58">
        <f t="shared" si="29"/>
        <v>0</v>
      </c>
      <c r="AW55" s="58">
        <f t="shared" si="29"/>
        <v>0</v>
      </c>
      <c r="AX55" s="58">
        <f t="shared" si="29"/>
        <v>0</v>
      </c>
      <c r="AY55" s="58">
        <f t="shared" si="29"/>
        <v>3</v>
      </c>
      <c r="AZ55" s="58">
        <f t="shared" si="29"/>
        <v>0</v>
      </c>
      <c r="BA55" s="58">
        <f t="shared" si="29"/>
        <v>0</v>
      </c>
      <c r="BB55" s="58">
        <f t="shared" si="29"/>
        <v>0</v>
      </c>
    </row>
    <row r="56" spans="1:54" ht="93.75">
      <c r="A56" s="21"/>
      <c r="B56" s="39" t="s">
        <v>233</v>
      </c>
      <c r="C56" s="40" t="s">
        <v>234</v>
      </c>
      <c r="D56" s="41" t="s">
        <v>174</v>
      </c>
      <c r="E56" s="96">
        <f t="shared" ref="E56:AJ56" si="30">SUM(E57,E62)</f>
        <v>0</v>
      </c>
      <c r="F56" s="96">
        <f t="shared" si="30"/>
        <v>0</v>
      </c>
      <c r="G56" s="96">
        <f t="shared" si="30"/>
        <v>0</v>
      </c>
      <c r="H56" s="96">
        <f t="shared" si="30"/>
        <v>0</v>
      </c>
      <c r="I56" s="96">
        <f t="shared" si="30"/>
        <v>0</v>
      </c>
      <c r="J56" s="96">
        <f t="shared" si="30"/>
        <v>0</v>
      </c>
      <c r="K56" s="96">
        <f t="shared" si="30"/>
        <v>0</v>
      </c>
      <c r="L56" s="96">
        <f t="shared" si="30"/>
        <v>0</v>
      </c>
      <c r="M56" s="96">
        <f t="shared" si="30"/>
        <v>0</v>
      </c>
      <c r="N56" s="96">
        <f t="shared" si="30"/>
        <v>0</v>
      </c>
      <c r="O56" s="96">
        <f t="shared" si="30"/>
        <v>0</v>
      </c>
      <c r="P56" s="96">
        <f t="shared" si="30"/>
        <v>0</v>
      </c>
      <c r="Q56" s="96">
        <f t="shared" si="30"/>
        <v>0</v>
      </c>
      <c r="R56" s="96">
        <f t="shared" si="30"/>
        <v>0</v>
      </c>
      <c r="S56" s="96">
        <f t="shared" si="30"/>
        <v>0</v>
      </c>
      <c r="T56" s="96">
        <f t="shared" si="30"/>
        <v>0</v>
      </c>
      <c r="U56" s="96">
        <f t="shared" si="30"/>
        <v>0</v>
      </c>
      <c r="V56" s="96">
        <f t="shared" si="30"/>
        <v>0</v>
      </c>
      <c r="W56" s="96">
        <f t="shared" si="30"/>
        <v>0</v>
      </c>
      <c r="X56" s="96">
        <f t="shared" si="30"/>
        <v>0</v>
      </c>
      <c r="Y56" s="96">
        <f t="shared" si="30"/>
        <v>0</v>
      </c>
      <c r="Z56" s="96">
        <f t="shared" si="30"/>
        <v>0</v>
      </c>
      <c r="AA56" s="96">
        <f t="shared" si="30"/>
        <v>0</v>
      </c>
      <c r="AB56" s="96">
        <f t="shared" si="30"/>
        <v>0</v>
      </c>
      <c r="AC56" s="96">
        <f t="shared" si="30"/>
        <v>0</v>
      </c>
      <c r="AD56" s="96">
        <f t="shared" si="30"/>
        <v>0</v>
      </c>
      <c r="AE56" s="96">
        <f t="shared" si="30"/>
        <v>0</v>
      </c>
      <c r="AF56" s="96">
        <f t="shared" si="30"/>
        <v>0</v>
      </c>
      <c r="AG56" s="96">
        <f t="shared" si="30"/>
        <v>0</v>
      </c>
      <c r="AH56" s="96">
        <f t="shared" si="30"/>
        <v>0</v>
      </c>
      <c r="AI56" s="96">
        <f t="shared" si="30"/>
        <v>0</v>
      </c>
      <c r="AJ56" s="96">
        <f t="shared" si="30"/>
        <v>0</v>
      </c>
      <c r="AK56" s="96">
        <f t="shared" ref="AK56:BB56" si="31">SUM(AK57,AK62)</f>
        <v>0</v>
      </c>
      <c r="AL56" s="96">
        <f t="shared" si="31"/>
        <v>0</v>
      </c>
      <c r="AM56" s="96">
        <f t="shared" si="31"/>
        <v>0</v>
      </c>
      <c r="AN56" s="96">
        <f t="shared" si="31"/>
        <v>0</v>
      </c>
      <c r="AO56" s="96">
        <f t="shared" si="31"/>
        <v>0</v>
      </c>
      <c r="AP56" s="96">
        <f t="shared" si="31"/>
        <v>0</v>
      </c>
      <c r="AQ56" s="96">
        <f t="shared" si="31"/>
        <v>0</v>
      </c>
      <c r="AR56" s="96">
        <f t="shared" si="31"/>
        <v>0</v>
      </c>
      <c r="AS56" s="96">
        <f t="shared" si="31"/>
        <v>0</v>
      </c>
      <c r="AT56" s="96">
        <f t="shared" si="31"/>
        <v>0</v>
      </c>
      <c r="AU56" s="96">
        <f t="shared" si="31"/>
        <v>0</v>
      </c>
      <c r="AV56" s="96">
        <f t="shared" si="31"/>
        <v>0</v>
      </c>
      <c r="AW56" s="96">
        <f t="shared" si="31"/>
        <v>0</v>
      </c>
      <c r="AX56" s="96">
        <f t="shared" si="31"/>
        <v>0</v>
      </c>
      <c r="AY56" s="96">
        <f t="shared" si="31"/>
        <v>0</v>
      </c>
      <c r="AZ56" s="96">
        <f t="shared" si="31"/>
        <v>0</v>
      </c>
      <c r="BA56" s="96">
        <f t="shared" si="31"/>
        <v>0</v>
      </c>
      <c r="BB56" s="96">
        <f t="shared" si="31"/>
        <v>0</v>
      </c>
    </row>
    <row r="57" spans="1:54" ht="37.5">
      <c r="A57" s="21"/>
      <c r="B57" s="33" t="s">
        <v>235</v>
      </c>
      <c r="C57" s="34" t="s">
        <v>236</v>
      </c>
      <c r="D57" s="35" t="s">
        <v>174</v>
      </c>
      <c r="E57" s="52">
        <f>SUM(E58:E61)</f>
        <v>0</v>
      </c>
      <c r="F57" s="52">
        <f t="shared" ref="F57:BB57" si="32">SUM(F58:F61)</f>
        <v>0</v>
      </c>
      <c r="G57" s="52">
        <f t="shared" si="32"/>
        <v>0</v>
      </c>
      <c r="H57" s="52">
        <f t="shared" si="32"/>
        <v>0</v>
      </c>
      <c r="I57" s="52">
        <f t="shared" si="32"/>
        <v>0</v>
      </c>
      <c r="J57" s="52">
        <f t="shared" si="32"/>
        <v>0</v>
      </c>
      <c r="K57" s="52">
        <f t="shared" si="32"/>
        <v>0</v>
      </c>
      <c r="L57" s="52">
        <f t="shared" si="32"/>
        <v>0</v>
      </c>
      <c r="M57" s="52">
        <f t="shared" si="32"/>
        <v>0</v>
      </c>
      <c r="N57" s="52">
        <f t="shared" si="32"/>
        <v>0</v>
      </c>
      <c r="O57" s="52">
        <f t="shared" si="32"/>
        <v>0</v>
      </c>
      <c r="P57" s="52">
        <f t="shared" si="32"/>
        <v>0</v>
      </c>
      <c r="Q57" s="52">
        <f t="shared" si="32"/>
        <v>0</v>
      </c>
      <c r="R57" s="52">
        <f t="shared" si="32"/>
        <v>0</v>
      </c>
      <c r="S57" s="52">
        <f t="shared" si="32"/>
        <v>0</v>
      </c>
      <c r="T57" s="52">
        <f t="shared" si="32"/>
        <v>0</v>
      </c>
      <c r="U57" s="52">
        <f t="shared" si="32"/>
        <v>0</v>
      </c>
      <c r="V57" s="52">
        <f t="shared" si="32"/>
        <v>0</v>
      </c>
      <c r="W57" s="52">
        <f t="shared" si="32"/>
        <v>0</v>
      </c>
      <c r="X57" s="52">
        <f t="shared" si="32"/>
        <v>0</v>
      </c>
      <c r="Y57" s="52">
        <f t="shared" si="32"/>
        <v>0</v>
      </c>
      <c r="Z57" s="52">
        <f t="shared" si="32"/>
        <v>0</v>
      </c>
      <c r="AA57" s="52">
        <f t="shared" si="32"/>
        <v>0</v>
      </c>
      <c r="AB57" s="52">
        <f t="shared" si="32"/>
        <v>0</v>
      </c>
      <c r="AC57" s="52">
        <f t="shared" si="32"/>
        <v>0</v>
      </c>
      <c r="AD57" s="52">
        <f t="shared" si="32"/>
        <v>0</v>
      </c>
      <c r="AE57" s="52">
        <f t="shared" si="32"/>
        <v>0</v>
      </c>
      <c r="AF57" s="52">
        <f t="shared" si="32"/>
        <v>0</v>
      </c>
      <c r="AG57" s="52">
        <f t="shared" si="32"/>
        <v>0</v>
      </c>
      <c r="AH57" s="52">
        <f t="shared" si="32"/>
        <v>0</v>
      </c>
      <c r="AI57" s="52">
        <f t="shared" si="32"/>
        <v>0</v>
      </c>
      <c r="AJ57" s="52">
        <f t="shared" si="32"/>
        <v>0</v>
      </c>
      <c r="AK57" s="52">
        <f t="shared" si="32"/>
        <v>0</v>
      </c>
      <c r="AL57" s="52">
        <f t="shared" si="32"/>
        <v>0</v>
      </c>
      <c r="AM57" s="52">
        <f t="shared" si="32"/>
        <v>0</v>
      </c>
      <c r="AN57" s="52">
        <f t="shared" si="32"/>
        <v>0</v>
      </c>
      <c r="AO57" s="52">
        <f t="shared" si="32"/>
        <v>0</v>
      </c>
      <c r="AP57" s="52">
        <f t="shared" si="32"/>
        <v>0</v>
      </c>
      <c r="AQ57" s="52">
        <f t="shared" si="32"/>
        <v>0</v>
      </c>
      <c r="AR57" s="52">
        <f t="shared" si="32"/>
        <v>0</v>
      </c>
      <c r="AS57" s="52">
        <f t="shared" si="32"/>
        <v>0</v>
      </c>
      <c r="AT57" s="52">
        <f t="shared" si="32"/>
        <v>0</v>
      </c>
      <c r="AU57" s="52">
        <f t="shared" si="32"/>
        <v>0</v>
      </c>
      <c r="AV57" s="52">
        <f t="shared" si="32"/>
        <v>0</v>
      </c>
      <c r="AW57" s="52">
        <f t="shared" si="32"/>
        <v>0</v>
      </c>
      <c r="AX57" s="52">
        <f t="shared" si="32"/>
        <v>0</v>
      </c>
      <c r="AY57" s="52">
        <f t="shared" si="32"/>
        <v>0</v>
      </c>
      <c r="AZ57" s="52">
        <f t="shared" si="32"/>
        <v>0</v>
      </c>
      <c r="BA57" s="52">
        <f t="shared" si="32"/>
        <v>0</v>
      </c>
      <c r="BB57" s="52">
        <f t="shared" si="32"/>
        <v>0</v>
      </c>
    </row>
    <row r="58" spans="1:54" ht="56.25">
      <c r="A58" s="28" t="s">
        <v>177</v>
      </c>
      <c r="B58" s="33" t="s">
        <v>235</v>
      </c>
      <c r="C58" s="34" t="s">
        <v>237</v>
      </c>
      <c r="D58" s="35" t="s">
        <v>238</v>
      </c>
      <c r="E58" s="52">
        <v>0</v>
      </c>
      <c r="F58" s="52">
        <v>0</v>
      </c>
      <c r="G58" s="52">
        <v>0</v>
      </c>
      <c r="H58" s="52">
        <v>0</v>
      </c>
      <c r="I58" s="52">
        <v>0</v>
      </c>
      <c r="J58" s="52">
        <v>0</v>
      </c>
      <c r="K58" s="52">
        <v>0</v>
      </c>
      <c r="L58" s="52">
        <v>0</v>
      </c>
      <c r="M58" s="52">
        <v>0</v>
      </c>
      <c r="N58" s="52">
        <v>0</v>
      </c>
      <c r="O58" s="52">
        <v>0</v>
      </c>
      <c r="P58" s="52">
        <v>0</v>
      </c>
      <c r="Q58" s="52">
        <v>0</v>
      </c>
      <c r="R58" s="52">
        <v>0</v>
      </c>
      <c r="S58" s="52">
        <v>0</v>
      </c>
      <c r="T58" s="52">
        <v>0</v>
      </c>
      <c r="U58" s="52">
        <v>0</v>
      </c>
      <c r="V58" s="52">
        <v>0</v>
      </c>
      <c r="W58" s="52">
        <v>0</v>
      </c>
      <c r="X58" s="52">
        <v>0</v>
      </c>
      <c r="Y58" s="52">
        <v>0</v>
      </c>
      <c r="Z58" s="52">
        <v>0</v>
      </c>
      <c r="AA58" s="52">
        <v>0</v>
      </c>
      <c r="AB58" s="52">
        <v>0</v>
      </c>
      <c r="AC58" s="52">
        <v>0</v>
      </c>
      <c r="AD58" s="52">
        <v>0</v>
      </c>
      <c r="AE58" s="52">
        <v>0</v>
      </c>
      <c r="AF58" s="52">
        <v>0</v>
      </c>
      <c r="AG58" s="52">
        <v>0</v>
      </c>
      <c r="AH58" s="52">
        <v>0</v>
      </c>
      <c r="AI58" s="52">
        <v>0</v>
      </c>
      <c r="AJ58" s="52">
        <v>0</v>
      </c>
      <c r="AK58" s="52">
        <v>0</v>
      </c>
      <c r="AL58" s="52">
        <v>0</v>
      </c>
      <c r="AM58" s="52">
        <v>0</v>
      </c>
      <c r="AN58" s="52">
        <v>0</v>
      </c>
      <c r="AO58" s="52">
        <v>0</v>
      </c>
      <c r="AP58" s="52">
        <v>0</v>
      </c>
      <c r="AQ58" s="52">
        <v>0</v>
      </c>
      <c r="AR58" s="52">
        <v>0</v>
      </c>
      <c r="AS58" s="52">
        <f>'4'!AI57</f>
        <v>0</v>
      </c>
      <c r="AT58" s="52">
        <f>'4'!AJ57</f>
        <v>0</v>
      </c>
      <c r="AU58" s="52">
        <f>'4'!AK57</f>
        <v>0</v>
      </c>
      <c r="AV58" s="52">
        <f>'4'!AL57</f>
        <v>0</v>
      </c>
      <c r="AW58" s="52">
        <f>'4'!AM57</f>
        <v>0</v>
      </c>
      <c r="AX58" s="52">
        <f>'4'!AN57</f>
        <v>0</v>
      </c>
      <c r="AY58" s="52">
        <f>'4'!AO57</f>
        <v>0</v>
      </c>
      <c r="AZ58" s="52">
        <f>'4'!AP57</f>
        <v>0</v>
      </c>
      <c r="BA58" s="52">
        <f>'4'!AQ57</f>
        <v>0</v>
      </c>
      <c r="BB58" s="52">
        <f>'4'!AR57</f>
        <v>0</v>
      </c>
    </row>
    <row r="59" spans="1:54" ht="112.5">
      <c r="A59" s="28" t="s">
        <v>177</v>
      </c>
      <c r="B59" s="33" t="s">
        <v>235</v>
      </c>
      <c r="C59" s="34" t="s">
        <v>239</v>
      </c>
      <c r="D59" s="60" t="s">
        <v>240</v>
      </c>
      <c r="E59" s="52">
        <v>0</v>
      </c>
      <c r="F59" s="52">
        <v>0</v>
      </c>
      <c r="G59" s="52">
        <v>0</v>
      </c>
      <c r="H59" s="52">
        <v>0</v>
      </c>
      <c r="I59" s="52">
        <v>0</v>
      </c>
      <c r="J59" s="52">
        <v>0</v>
      </c>
      <c r="K59" s="52">
        <v>0</v>
      </c>
      <c r="L59" s="52">
        <v>0</v>
      </c>
      <c r="M59" s="52">
        <v>0</v>
      </c>
      <c r="N59" s="52">
        <v>0</v>
      </c>
      <c r="O59" s="52">
        <v>0</v>
      </c>
      <c r="P59" s="52">
        <v>0</v>
      </c>
      <c r="Q59" s="52">
        <v>0</v>
      </c>
      <c r="R59" s="52">
        <v>0</v>
      </c>
      <c r="S59" s="52">
        <v>0</v>
      </c>
      <c r="T59" s="52">
        <v>0</v>
      </c>
      <c r="U59" s="52">
        <v>0</v>
      </c>
      <c r="V59" s="52">
        <v>0</v>
      </c>
      <c r="W59" s="52">
        <v>0</v>
      </c>
      <c r="X59" s="52">
        <v>0</v>
      </c>
      <c r="Y59" s="52">
        <v>0</v>
      </c>
      <c r="Z59" s="52">
        <v>0</v>
      </c>
      <c r="AA59" s="52">
        <v>0</v>
      </c>
      <c r="AB59" s="52">
        <v>0</v>
      </c>
      <c r="AC59" s="52">
        <v>0</v>
      </c>
      <c r="AD59" s="52">
        <v>0</v>
      </c>
      <c r="AE59" s="52">
        <v>0</v>
      </c>
      <c r="AF59" s="52">
        <v>0</v>
      </c>
      <c r="AG59" s="52">
        <v>0</v>
      </c>
      <c r="AH59" s="52">
        <v>0</v>
      </c>
      <c r="AI59" s="52">
        <v>0</v>
      </c>
      <c r="AJ59" s="52">
        <f>AT59</f>
        <v>0</v>
      </c>
      <c r="AK59" s="52">
        <v>0</v>
      </c>
      <c r="AL59" s="52">
        <v>0</v>
      </c>
      <c r="AM59" s="52">
        <v>0</v>
      </c>
      <c r="AN59" s="52">
        <v>0</v>
      </c>
      <c r="AO59" s="52">
        <v>0</v>
      </c>
      <c r="AP59" s="52">
        <v>0</v>
      </c>
      <c r="AQ59" s="52">
        <v>0</v>
      </c>
      <c r="AR59" s="52">
        <f>BB59</f>
        <v>0</v>
      </c>
      <c r="AS59" s="52">
        <f>'4'!AI58</f>
        <v>0</v>
      </c>
      <c r="AT59" s="52">
        <f>'4'!AJ58</f>
        <v>0</v>
      </c>
      <c r="AU59" s="52">
        <f>'4'!AK58</f>
        <v>0</v>
      </c>
      <c r="AV59" s="52">
        <f>'4'!AL58</f>
        <v>0</v>
      </c>
      <c r="AW59" s="52">
        <f>'4'!AM58</f>
        <v>0</v>
      </c>
      <c r="AX59" s="52">
        <f>'4'!AN58</f>
        <v>0</v>
      </c>
      <c r="AY59" s="52">
        <f>'4'!AO58</f>
        <v>0</v>
      </c>
      <c r="AZ59" s="52">
        <f>'4'!AP58</f>
        <v>0</v>
      </c>
      <c r="BA59" s="52">
        <f>'4'!AQ58</f>
        <v>0</v>
      </c>
      <c r="BB59" s="52">
        <f>'4'!AR58</f>
        <v>0</v>
      </c>
    </row>
    <row r="60" spans="1:54" ht="37.5">
      <c r="A60" s="28"/>
      <c r="B60" s="356" t="s">
        <v>235</v>
      </c>
      <c r="C60" s="34" t="s">
        <v>1306</v>
      </c>
      <c r="D60" s="350" t="s">
        <v>1307</v>
      </c>
      <c r="E60" s="52">
        <v>0</v>
      </c>
      <c r="F60" s="52">
        <v>0</v>
      </c>
      <c r="G60" s="52">
        <v>0</v>
      </c>
      <c r="H60" s="52">
        <v>0</v>
      </c>
      <c r="I60" s="52">
        <v>0</v>
      </c>
      <c r="J60" s="52">
        <v>0</v>
      </c>
      <c r="K60" s="52">
        <v>0</v>
      </c>
      <c r="L60" s="52">
        <v>0</v>
      </c>
      <c r="M60" s="52">
        <v>0</v>
      </c>
      <c r="N60" s="52">
        <v>0</v>
      </c>
      <c r="O60" s="52">
        <v>0</v>
      </c>
      <c r="P60" s="52">
        <v>0</v>
      </c>
      <c r="Q60" s="52">
        <v>0</v>
      </c>
      <c r="R60" s="52">
        <v>0</v>
      </c>
      <c r="S60" s="52">
        <v>0</v>
      </c>
      <c r="T60" s="52">
        <v>0</v>
      </c>
      <c r="U60" s="52">
        <v>0</v>
      </c>
      <c r="V60" s="52">
        <v>0</v>
      </c>
      <c r="W60" s="52">
        <v>0</v>
      </c>
      <c r="X60" s="52">
        <v>0</v>
      </c>
      <c r="Y60" s="52">
        <v>0</v>
      </c>
      <c r="Z60" s="52">
        <v>0</v>
      </c>
      <c r="AA60" s="52">
        <v>0</v>
      </c>
      <c r="AB60" s="52">
        <v>0</v>
      </c>
      <c r="AC60" s="52">
        <v>0</v>
      </c>
      <c r="AD60" s="52">
        <v>0</v>
      </c>
      <c r="AE60" s="52">
        <v>0</v>
      </c>
      <c r="AF60" s="52">
        <v>0</v>
      </c>
      <c r="AG60" s="52">
        <v>0</v>
      </c>
      <c r="AH60" s="52">
        <v>0</v>
      </c>
      <c r="AI60" s="52">
        <v>0</v>
      </c>
      <c r="AJ60" s="52">
        <f>AT60</f>
        <v>0</v>
      </c>
      <c r="AK60" s="52">
        <v>0</v>
      </c>
      <c r="AL60" s="52">
        <v>0</v>
      </c>
      <c r="AM60" s="52">
        <v>0</v>
      </c>
      <c r="AN60" s="52">
        <v>0</v>
      </c>
      <c r="AO60" s="52">
        <v>0</v>
      </c>
      <c r="AP60" s="52">
        <v>0</v>
      </c>
      <c r="AQ60" s="52">
        <v>0</v>
      </c>
      <c r="AR60" s="52">
        <f>BB60</f>
        <v>0</v>
      </c>
      <c r="AS60" s="52">
        <f>'4'!AI59</f>
        <v>0</v>
      </c>
      <c r="AT60" s="52">
        <f>'4'!AJ59</f>
        <v>0</v>
      </c>
      <c r="AU60" s="52">
        <f>'4'!AK59</f>
        <v>0</v>
      </c>
      <c r="AV60" s="52">
        <f>'4'!AL59</f>
        <v>0</v>
      </c>
      <c r="AW60" s="52">
        <f>'4'!AM59</f>
        <v>0</v>
      </c>
      <c r="AX60" s="52">
        <f>'4'!AN59</f>
        <v>0</v>
      </c>
      <c r="AY60" s="52">
        <f>'4'!AO59</f>
        <v>0</v>
      </c>
      <c r="AZ60" s="52">
        <f>'4'!AP59</f>
        <v>0</v>
      </c>
      <c r="BA60" s="52">
        <f>'4'!AQ59</f>
        <v>0</v>
      </c>
      <c r="BB60" s="52">
        <f>'4'!AR59</f>
        <v>0</v>
      </c>
    </row>
    <row r="61" spans="1:54" ht="52.5" customHeight="1">
      <c r="A61" s="28" t="s">
        <v>177</v>
      </c>
      <c r="B61" s="336" t="s">
        <v>235</v>
      </c>
      <c r="C61" s="341" t="s">
        <v>1296</v>
      </c>
      <c r="D61" s="334" t="s">
        <v>1297</v>
      </c>
      <c r="E61" s="52">
        <v>0</v>
      </c>
      <c r="F61" s="52">
        <v>0</v>
      </c>
      <c r="G61" s="52">
        <v>0</v>
      </c>
      <c r="H61" s="52">
        <v>0</v>
      </c>
      <c r="I61" s="52">
        <v>0</v>
      </c>
      <c r="J61" s="52">
        <v>0</v>
      </c>
      <c r="K61" s="52">
        <v>0</v>
      </c>
      <c r="L61" s="52">
        <v>0</v>
      </c>
      <c r="M61" s="52">
        <v>0</v>
      </c>
      <c r="N61" s="52">
        <v>0</v>
      </c>
      <c r="O61" s="52">
        <v>0</v>
      </c>
      <c r="P61" s="52">
        <v>0</v>
      </c>
      <c r="Q61" s="52">
        <v>0</v>
      </c>
      <c r="R61" s="52">
        <v>0</v>
      </c>
      <c r="S61" s="52">
        <v>0</v>
      </c>
      <c r="T61" s="52">
        <v>0</v>
      </c>
      <c r="U61" s="52">
        <v>0</v>
      </c>
      <c r="V61" s="52">
        <v>0</v>
      </c>
      <c r="W61" s="52">
        <v>0</v>
      </c>
      <c r="X61" s="52">
        <v>0</v>
      </c>
      <c r="Y61" s="52">
        <v>0</v>
      </c>
      <c r="Z61" s="52">
        <v>0</v>
      </c>
      <c r="AA61" s="52">
        <v>0</v>
      </c>
      <c r="AB61" s="52">
        <v>0</v>
      </c>
      <c r="AC61" s="52">
        <v>0</v>
      </c>
      <c r="AD61" s="52">
        <v>0</v>
      </c>
      <c r="AE61" s="52">
        <v>0</v>
      </c>
      <c r="AF61" s="52">
        <v>0</v>
      </c>
      <c r="AG61" s="52">
        <v>0</v>
      </c>
      <c r="AH61" s="52">
        <v>0</v>
      </c>
      <c r="AI61" s="52">
        <v>0</v>
      </c>
      <c r="AJ61" s="52">
        <f>AT61</f>
        <v>0</v>
      </c>
      <c r="AK61" s="52">
        <v>0</v>
      </c>
      <c r="AL61" s="52">
        <v>0</v>
      </c>
      <c r="AM61" s="52">
        <v>0</v>
      </c>
      <c r="AN61" s="52">
        <v>0</v>
      </c>
      <c r="AO61" s="52">
        <v>0</v>
      </c>
      <c r="AP61" s="52">
        <v>0</v>
      </c>
      <c r="AQ61" s="52">
        <v>0</v>
      </c>
      <c r="AR61" s="52">
        <f>BB61</f>
        <v>0</v>
      </c>
      <c r="AS61" s="52">
        <f>'4'!AI60</f>
        <v>0</v>
      </c>
      <c r="AT61" s="52">
        <f>'4'!AJ60</f>
        <v>0</v>
      </c>
      <c r="AU61" s="52">
        <f>'4'!AK60</f>
        <v>0</v>
      </c>
      <c r="AV61" s="52">
        <f>'4'!AL60</f>
        <v>0</v>
      </c>
      <c r="AW61" s="52">
        <f>'4'!AM60</f>
        <v>0</v>
      </c>
      <c r="AX61" s="52">
        <f>'4'!AN60</f>
        <v>0</v>
      </c>
      <c r="AY61" s="52">
        <f>'4'!AO60</f>
        <v>0</v>
      </c>
      <c r="AZ61" s="52">
        <f>'4'!AP60</f>
        <v>0</v>
      </c>
      <c r="BA61" s="52">
        <f>'4'!AQ60</f>
        <v>0</v>
      </c>
      <c r="BB61" s="52">
        <f>'4'!AR60</f>
        <v>0</v>
      </c>
    </row>
    <row r="62" spans="1:54" ht="75">
      <c r="A62" s="21"/>
      <c r="B62" s="33" t="s">
        <v>241</v>
      </c>
      <c r="C62" s="34" t="s">
        <v>242</v>
      </c>
      <c r="D62" s="35" t="s">
        <v>174</v>
      </c>
      <c r="E62" s="52" t="s">
        <v>193</v>
      </c>
      <c r="F62" s="52" t="s">
        <v>193</v>
      </c>
      <c r="G62" s="190" t="s">
        <v>193</v>
      </c>
      <c r="H62" s="190" t="s">
        <v>193</v>
      </c>
      <c r="I62" s="190" t="s">
        <v>193</v>
      </c>
      <c r="J62" s="190" t="s">
        <v>193</v>
      </c>
      <c r="K62" s="190" t="s">
        <v>193</v>
      </c>
      <c r="L62" s="190" t="s">
        <v>193</v>
      </c>
      <c r="M62" s="190" t="s">
        <v>193</v>
      </c>
      <c r="N62" s="190" t="s">
        <v>193</v>
      </c>
      <c r="O62" s="52" t="s">
        <v>193</v>
      </c>
      <c r="P62" s="52" t="s">
        <v>193</v>
      </c>
      <c r="Q62" s="190" t="s">
        <v>193</v>
      </c>
      <c r="R62" s="190" t="s">
        <v>193</v>
      </c>
      <c r="S62" s="190" t="s">
        <v>193</v>
      </c>
      <c r="T62" s="190" t="s">
        <v>193</v>
      </c>
      <c r="U62" s="190" t="s">
        <v>193</v>
      </c>
      <c r="V62" s="190" t="s">
        <v>193</v>
      </c>
      <c r="W62" s="190" t="s">
        <v>193</v>
      </c>
      <c r="X62" s="190" t="s">
        <v>193</v>
      </c>
      <c r="Y62" s="52" t="s">
        <v>193</v>
      </c>
      <c r="Z62" s="52" t="s">
        <v>193</v>
      </c>
      <c r="AA62" s="190" t="s">
        <v>193</v>
      </c>
      <c r="AB62" s="190" t="s">
        <v>193</v>
      </c>
      <c r="AC62" s="190" t="s">
        <v>193</v>
      </c>
      <c r="AD62" s="190" t="s">
        <v>193</v>
      </c>
      <c r="AE62" s="190" t="s">
        <v>193</v>
      </c>
      <c r="AF62" s="190" t="s">
        <v>193</v>
      </c>
      <c r="AG62" s="190" t="s">
        <v>193</v>
      </c>
      <c r="AH62" s="190" t="s">
        <v>193</v>
      </c>
      <c r="AI62" s="52" t="s">
        <v>193</v>
      </c>
      <c r="AJ62" s="52" t="s">
        <v>193</v>
      </c>
      <c r="AK62" s="190" t="s">
        <v>193</v>
      </c>
      <c r="AL62" s="190" t="s">
        <v>193</v>
      </c>
      <c r="AM62" s="190" t="s">
        <v>193</v>
      </c>
      <c r="AN62" s="190" t="s">
        <v>193</v>
      </c>
      <c r="AO62" s="190" t="s">
        <v>193</v>
      </c>
      <c r="AP62" s="190" t="s">
        <v>193</v>
      </c>
      <c r="AQ62" s="190" t="s">
        <v>193</v>
      </c>
      <c r="AR62" s="190" t="s">
        <v>193</v>
      </c>
      <c r="AS62" s="52">
        <f t="shared" ref="AS62:AS76" si="33">IF(E62="НД",0,E62+O62+Y62+AI62)</f>
        <v>0</v>
      </c>
      <c r="AT62" s="52">
        <f t="shared" ref="AT62:AT76" si="34">IF(F62="НД",0,F62+P62+Z62+AJ62)</f>
        <v>0</v>
      </c>
      <c r="AU62" s="190">
        <f t="shared" ref="AU62:AU76" si="35">IF(G62="НД",0,G62+Q62+AA62+AK62)</f>
        <v>0</v>
      </c>
      <c r="AV62" s="190">
        <f t="shared" ref="AV62:AV76" si="36">IF(H62="НД",0,H62+R62+AB62+AL62)</f>
        <v>0</v>
      </c>
      <c r="AW62" s="190">
        <f t="shared" ref="AW62:AW76" si="37">IF(I62="НД",0,I62+S62+AC62+AM62)</f>
        <v>0</v>
      </c>
      <c r="AX62" s="190">
        <f t="shared" ref="AX62:AX76" si="38">IF(J62="НД",0,J62+T62+AD62+AN62)</f>
        <v>0</v>
      </c>
      <c r="AY62" s="190">
        <f t="shared" ref="AY62:AY76" si="39">IF(K62="НД",0,K62+U62+AE62+AO62)</f>
        <v>0</v>
      </c>
      <c r="AZ62" s="190">
        <f t="shared" ref="AZ62:AZ76" si="40">IF(L62="НД",0,L62+V62+AF62+AP62)</f>
        <v>0</v>
      </c>
      <c r="BA62" s="190">
        <f t="shared" ref="BA62:BA76" si="41">IF(M62="НД",0,M62+W62+AG62+AQ62)</f>
        <v>0</v>
      </c>
      <c r="BB62" s="190">
        <f t="shared" ref="BB62:BB76" si="42">IF(N62="НД",0,N62+X62+AH62+AR62)</f>
        <v>0</v>
      </c>
    </row>
    <row r="63" spans="1:54" ht="56.25">
      <c r="A63" s="21"/>
      <c r="B63" s="39" t="s">
        <v>243</v>
      </c>
      <c r="C63" s="40" t="s">
        <v>244</v>
      </c>
      <c r="D63" s="41" t="s">
        <v>174</v>
      </c>
      <c r="E63" s="96" t="s">
        <v>193</v>
      </c>
      <c r="F63" s="96" t="s">
        <v>193</v>
      </c>
      <c r="G63" s="191" t="s">
        <v>193</v>
      </c>
      <c r="H63" s="191" t="s">
        <v>193</v>
      </c>
      <c r="I63" s="191" t="s">
        <v>193</v>
      </c>
      <c r="J63" s="191" t="s">
        <v>193</v>
      </c>
      <c r="K63" s="191" t="s">
        <v>193</v>
      </c>
      <c r="L63" s="191" t="s">
        <v>193</v>
      </c>
      <c r="M63" s="191" t="s">
        <v>193</v>
      </c>
      <c r="N63" s="191" t="s">
        <v>193</v>
      </c>
      <c r="O63" s="96" t="s">
        <v>193</v>
      </c>
      <c r="P63" s="96" t="s">
        <v>193</v>
      </c>
      <c r="Q63" s="191" t="s">
        <v>193</v>
      </c>
      <c r="R63" s="191" t="s">
        <v>193</v>
      </c>
      <c r="S63" s="191" t="s">
        <v>193</v>
      </c>
      <c r="T63" s="191" t="s">
        <v>193</v>
      </c>
      <c r="U63" s="191" t="s">
        <v>193</v>
      </c>
      <c r="V63" s="191" t="s">
        <v>193</v>
      </c>
      <c r="W63" s="191" t="s">
        <v>193</v>
      </c>
      <c r="X63" s="191" t="s">
        <v>193</v>
      </c>
      <c r="Y63" s="96" t="s">
        <v>193</v>
      </c>
      <c r="Z63" s="96" t="s">
        <v>193</v>
      </c>
      <c r="AA63" s="191" t="s">
        <v>193</v>
      </c>
      <c r="AB63" s="191" t="s">
        <v>193</v>
      </c>
      <c r="AC63" s="191" t="s">
        <v>193</v>
      </c>
      <c r="AD63" s="191" t="s">
        <v>193</v>
      </c>
      <c r="AE63" s="191" t="s">
        <v>193</v>
      </c>
      <c r="AF63" s="191" t="s">
        <v>193</v>
      </c>
      <c r="AG63" s="191" t="s">
        <v>193</v>
      </c>
      <c r="AH63" s="191" t="s">
        <v>193</v>
      </c>
      <c r="AI63" s="96" t="s">
        <v>193</v>
      </c>
      <c r="AJ63" s="96" t="s">
        <v>193</v>
      </c>
      <c r="AK63" s="191" t="s">
        <v>193</v>
      </c>
      <c r="AL63" s="191" t="s">
        <v>193</v>
      </c>
      <c r="AM63" s="191" t="s">
        <v>193</v>
      </c>
      <c r="AN63" s="191" t="s">
        <v>193</v>
      </c>
      <c r="AO63" s="191" t="s">
        <v>193</v>
      </c>
      <c r="AP63" s="191" t="s">
        <v>193</v>
      </c>
      <c r="AQ63" s="191" t="s">
        <v>193</v>
      </c>
      <c r="AR63" s="191" t="s">
        <v>193</v>
      </c>
      <c r="AS63" s="96">
        <f t="shared" si="33"/>
        <v>0</v>
      </c>
      <c r="AT63" s="96">
        <f t="shared" si="34"/>
        <v>0</v>
      </c>
      <c r="AU63" s="191">
        <f t="shared" si="35"/>
        <v>0</v>
      </c>
      <c r="AV63" s="191">
        <f t="shared" si="36"/>
        <v>0</v>
      </c>
      <c r="AW63" s="191">
        <f t="shared" si="37"/>
        <v>0</v>
      </c>
      <c r="AX63" s="191">
        <f t="shared" si="38"/>
        <v>0</v>
      </c>
      <c r="AY63" s="191">
        <f t="shared" si="39"/>
        <v>0</v>
      </c>
      <c r="AZ63" s="191">
        <f t="shared" si="40"/>
        <v>0</v>
      </c>
      <c r="BA63" s="191">
        <f t="shared" si="41"/>
        <v>0</v>
      </c>
      <c r="BB63" s="191">
        <f t="shared" si="42"/>
        <v>0</v>
      </c>
    </row>
    <row r="64" spans="1:54" ht="37.5">
      <c r="A64" s="21"/>
      <c r="B64" s="33" t="s">
        <v>245</v>
      </c>
      <c r="C64" s="34" t="s">
        <v>246</v>
      </c>
      <c r="D64" s="35" t="s">
        <v>174</v>
      </c>
      <c r="E64" s="52" t="s">
        <v>193</v>
      </c>
      <c r="F64" s="52" t="s">
        <v>193</v>
      </c>
      <c r="G64" s="190" t="s">
        <v>193</v>
      </c>
      <c r="H64" s="190" t="s">
        <v>193</v>
      </c>
      <c r="I64" s="190" t="s">
        <v>193</v>
      </c>
      <c r="J64" s="190" t="s">
        <v>193</v>
      </c>
      <c r="K64" s="190" t="s">
        <v>193</v>
      </c>
      <c r="L64" s="190" t="s">
        <v>193</v>
      </c>
      <c r="M64" s="190" t="s">
        <v>193</v>
      </c>
      <c r="N64" s="190" t="s">
        <v>193</v>
      </c>
      <c r="O64" s="52" t="s">
        <v>193</v>
      </c>
      <c r="P64" s="52" t="s">
        <v>193</v>
      </c>
      <c r="Q64" s="190" t="s">
        <v>193</v>
      </c>
      <c r="R64" s="190" t="s">
        <v>193</v>
      </c>
      <c r="S64" s="190" t="s">
        <v>193</v>
      </c>
      <c r="T64" s="190" t="s">
        <v>193</v>
      </c>
      <c r="U64" s="190" t="s">
        <v>193</v>
      </c>
      <c r="V64" s="190" t="s">
        <v>193</v>
      </c>
      <c r="W64" s="190" t="s">
        <v>193</v>
      </c>
      <c r="X64" s="190" t="s">
        <v>193</v>
      </c>
      <c r="Y64" s="52" t="s">
        <v>193</v>
      </c>
      <c r="Z64" s="52" t="s">
        <v>193</v>
      </c>
      <c r="AA64" s="190" t="s">
        <v>193</v>
      </c>
      <c r="AB64" s="190" t="s">
        <v>193</v>
      </c>
      <c r="AC64" s="190" t="s">
        <v>193</v>
      </c>
      <c r="AD64" s="190" t="s">
        <v>193</v>
      </c>
      <c r="AE64" s="190" t="s">
        <v>193</v>
      </c>
      <c r="AF64" s="190" t="s">
        <v>193</v>
      </c>
      <c r="AG64" s="190" t="s">
        <v>193</v>
      </c>
      <c r="AH64" s="190" t="s">
        <v>193</v>
      </c>
      <c r="AI64" s="52" t="s">
        <v>193</v>
      </c>
      <c r="AJ64" s="52" t="s">
        <v>193</v>
      </c>
      <c r="AK64" s="190" t="s">
        <v>193</v>
      </c>
      <c r="AL64" s="190" t="s">
        <v>193</v>
      </c>
      <c r="AM64" s="190" t="s">
        <v>193</v>
      </c>
      <c r="AN64" s="190" t="s">
        <v>193</v>
      </c>
      <c r="AO64" s="190" t="s">
        <v>193</v>
      </c>
      <c r="AP64" s="190" t="s">
        <v>193</v>
      </c>
      <c r="AQ64" s="190" t="s">
        <v>193</v>
      </c>
      <c r="AR64" s="190" t="s">
        <v>193</v>
      </c>
      <c r="AS64" s="52">
        <f t="shared" si="33"/>
        <v>0</v>
      </c>
      <c r="AT64" s="52">
        <f t="shared" si="34"/>
        <v>0</v>
      </c>
      <c r="AU64" s="190">
        <f t="shared" si="35"/>
        <v>0</v>
      </c>
      <c r="AV64" s="190">
        <f t="shared" si="36"/>
        <v>0</v>
      </c>
      <c r="AW64" s="190">
        <f t="shared" si="37"/>
        <v>0</v>
      </c>
      <c r="AX64" s="190">
        <f t="shared" si="38"/>
        <v>0</v>
      </c>
      <c r="AY64" s="190">
        <f t="shared" si="39"/>
        <v>0</v>
      </c>
      <c r="AZ64" s="190">
        <f t="shared" si="40"/>
        <v>0</v>
      </c>
      <c r="BA64" s="190">
        <f t="shared" si="41"/>
        <v>0</v>
      </c>
      <c r="BB64" s="190">
        <f t="shared" si="42"/>
        <v>0</v>
      </c>
    </row>
    <row r="65" spans="1:54" ht="56.25">
      <c r="A65" s="21"/>
      <c r="B65" s="33" t="s">
        <v>247</v>
      </c>
      <c r="C65" s="34" t="s">
        <v>248</v>
      </c>
      <c r="D65" s="35" t="s">
        <v>174</v>
      </c>
      <c r="E65" s="52" t="s">
        <v>193</v>
      </c>
      <c r="F65" s="52" t="s">
        <v>193</v>
      </c>
      <c r="G65" s="190" t="s">
        <v>193</v>
      </c>
      <c r="H65" s="190" t="s">
        <v>193</v>
      </c>
      <c r="I65" s="190" t="s">
        <v>193</v>
      </c>
      <c r="J65" s="190" t="s">
        <v>193</v>
      </c>
      <c r="K65" s="190" t="s">
        <v>193</v>
      </c>
      <c r="L65" s="190" t="s">
        <v>193</v>
      </c>
      <c r="M65" s="190" t="s">
        <v>193</v>
      </c>
      <c r="N65" s="190" t="s">
        <v>193</v>
      </c>
      <c r="O65" s="52" t="s">
        <v>193</v>
      </c>
      <c r="P65" s="52" t="s">
        <v>193</v>
      </c>
      <c r="Q65" s="190" t="s">
        <v>193</v>
      </c>
      <c r="R65" s="190" t="s">
        <v>193</v>
      </c>
      <c r="S65" s="190" t="s">
        <v>193</v>
      </c>
      <c r="T65" s="190" t="s">
        <v>193</v>
      </c>
      <c r="U65" s="190" t="s">
        <v>193</v>
      </c>
      <c r="V65" s="190" t="s">
        <v>193</v>
      </c>
      <c r="W65" s="190" t="s">
        <v>193</v>
      </c>
      <c r="X65" s="190" t="s">
        <v>193</v>
      </c>
      <c r="Y65" s="52" t="s">
        <v>193</v>
      </c>
      <c r="Z65" s="52" t="s">
        <v>193</v>
      </c>
      <c r="AA65" s="190" t="s">
        <v>193</v>
      </c>
      <c r="AB65" s="190" t="s">
        <v>193</v>
      </c>
      <c r="AC65" s="190" t="s">
        <v>193</v>
      </c>
      <c r="AD65" s="190" t="s">
        <v>193</v>
      </c>
      <c r="AE65" s="190" t="s">
        <v>193</v>
      </c>
      <c r="AF65" s="190" t="s">
        <v>193</v>
      </c>
      <c r="AG65" s="190" t="s">
        <v>193</v>
      </c>
      <c r="AH65" s="190" t="s">
        <v>193</v>
      </c>
      <c r="AI65" s="52" t="s">
        <v>193</v>
      </c>
      <c r="AJ65" s="52" t="s">
        <v>193</v>
      </c>
      <c r="AK65" s="190" t="s">
        <v>193</v>
      </c>
      <c r="AL65" s="190" t="s">
        <v>193</v>
      </c>
      <c r="AM65" s="190" t="s">
        <v>193</v>
      </c>
      <c r="AN65" s="190" t="s">
        <v>193</v>
      </c>
      <c r="AO65" s="190" t="s">
        <v>193</v>
      </c>
      <c r="AP65" s="190" t="s">
        <v>193</v>
      </c>
      <c r="AQ65" s="190" t="s">
        <v>193</v>
      </c>
      <c r="AR65" s="190" t="s">
        <v>193</v>
      </c>
      <c r="AS65" s="52">
        <f t="shared" si="33"/>
        <v>0</v>
      </c>
      <c r="AT65" s="52">
        <f t="shared" si="34"/>
        <v>0</v>
      </c>
      <c r="AU65" s="190">
        <f t="shared" si="35"/>
        <v>0</v>
      </c>
      <c r="AV65" s="190">
        <f t="shared" si="36"/>
        <v>0</v>
      </c>
      <c r="AW65" s="190">
        <f t="shared" si="37"/>
        <v>0</v>
      </c>
      <c r="AX65" s="190">
        <f t="shared" si="38"/>
        <v>0</v>
      </c>
      <c r="AY65" s="190">
        <f t="shared" si="39"/>
        <v>0</v>
      </c>
      <c r="AZ65" s="190">
        <f t="shared" si="40"/>
        <v>0</v>
      </c>
      <c r="BA65" s="190">
        <f t="shared" si="41"/>
        <v>0</v>
      </c>
      <c r="BB65" s="190">
        <f t="shared" si="42"/>
        <v>0</v>
      </c>
    </row>
    <row r="66" spans="1:54" ht="56.25">
      <c r="A66" s="21"/>
      <c r="B66" s="39" t="s">
        <v>249</v>
      </c>
      <c r="C66" s="40" t="s">
        <v>250</v>
      </c>
      <c r="D66" s="41" t="s">
        <v>174</v>
      </c>
      <c r="E66" s="96" t="s">
        <v>193</v>
      </c>
      <c r="F66" s="96" t="s">
        <v>193</v>
      </c>
      <c r="G66" s="191" t="s">
        <v>193</v>
      </c>
      <c r="H66" s="191" t="s">
        <v>193</v>
      </c>
      <c r="I66" s="191" t="s">
        <v>193</v>
      </c>
      <c r="J66" s="191" t="s">
        <v>193</v>
      </c>
      <c r="K66" s="191" t="s">
        <v>193</v>
      </c>
      <c r="L66" s="191" t="s">
        <v>193</v>
      </c>
      <c r="M66" s="191" t="s">
        <v>193</v>
      </c>
      <c r="N66" s="191" t="s">
        <v>193</v>
      </c>
      <c r="O66" s="96" t="s">
        <v>193</v>
      </c>
      <c r="P66" s="96" t="s">
        <v>193</v>
      </c>
      <c r="Q66" s="191" t="s">
        <v>193</v>
      </c>
      <c r="R66" s="191" t="s">
        <v>193</v>
      </c>
      <c r="S66" s="191" t="s">
        <v>193</v>
      </c>
      <c r="T66" s="191" t="s">
        <v>193</v>
      </c>
      <c r="U66" s="191" t="s">
        <v>193</v>
      </c>
      <c r="V66" s="191" t="s">
        <v>193</v>
      </c>
      <c r="W66" s="191" t="s">
        <v>193</v>
      </c>
      <c r="X66" s="191" t="s">
        <v>193</v>
      </c>
      <c r="Y66" s="96" t="s">
        <v>193</v>
      </c>
      <c r="Z66" s="96" t="s">
        <v>193</v>
      </c>
      <c r="AA66" s="191" t="s">
        <v>193</v>
      </c>
      <c r="AB66" s="191" t="s">
        <v>193</v>
      </c>
      <c r="AC66" s="191" t="s">
        <v>193</v>
      </c>
      <c r="AD66" s="191" t="s">
        <v>193</v>
      </c>
      <c r="AE66" s="191" t="s">
        <v>193</v>
      </c>
      <c r="AF66" s="191" t="s">
        <v>193</v>
      </c>
      <c r="AG66" s="191" t="s">
        <v>193</v>
      </c>
      <c r="AH66" s="191" t="s">
        <v>193</v>
      </c>
      <c r="AI66" s="96" t="s">
        <v>193</v>
      </c>
      <c r="AJ66" s="96" t="s">
        <v>193</v>
      </c>
      <c r="AK66" s="191" t="s">
        <v>193</v>
      </c>
      <c r="AL66" s="191" t="s">
        <v>193</v>
      </c>
      <c r="AM66" s="191" t="s">
        <v>193</v>
      </c>
      <c r="AN66" s="191" t="s">
        <v>193</v>
      </c>
      <c r="AO66" s="191" t="s">
        <v>193</v>
      </c>
      <c r="AP66" s="191" t="s">
        <v>193</v>
      </c>
      <c r="AQ66" s="191" t="s">
        <v>193</v>
      </c>
      <c r="AR66" s="191" t="s">
        <v>193</v>
      </c>
      <c r="AS66" s="96">
        <f t="shared" si="33"/>
        <v>0</v>
      </c>
      <c r="AT66" s="96">
        <f t="shared" si="34"/>
        <v>0</v>
      </c>
      <c r="AU66" s="191">
        <f t="shared" si="35"/>
        <v>0</v>
      </c>
      <c r="AV66" s="191">
        <f t="shared" si="36"/>
        <v>0</v>
      </c>
      <c r="AW66" s="191">
        <f t="shared" si="37"/>
        <v>0</v>
      </c>
      <c r="AX66" s="191">
        <f t="shared" si="38"/>
        <v>0</v>
      </c>
      <c r="AY66" s="191">
        <f t="shared" si="39"/>
        <v>0</v>
      </c>
      <c r="AZ66" s="191">
        <f t="shared" si="40"/>
        <v>0</v>
      </c>
      <c r="BA66" s="191">
        <f t="shared" si="41"/>
        <v>0</v>
      </c>
      <c r="BB66" s="191">
        <f t="shared" si="42"/>
        <v>0</v>
      </c>
    </row>
    <row r="67" spans="1:54" ht="56.25">
      <c r="A67" s="21"/>
      <c r="B67" s="33" t="s">
        <v>251</v>
      </c>
      <c r="C67" s="34" t="s">
        <v>252</v>
      </c>
      <c r="D67" s="35" t="s">
        <v>174</v>
      </c>
      <c r="E67" s="52" t="s">
        <v>193</v>
      </c>
      <c r="F67" s="52" t="s">
        <v>193</v>
      </c>
      <c r="G67" s="190" t="s">
        <v>193</v>
      </c>
      <c r="H67" s="190" t="s">
        <v>193</v>
      </c>
      <c r="I67" s="190" t="s">
        <v>193</v>
      </c>
      <c r="J67" s="190" t="s">
        <v>193</v>
      </c>
      <c r="K67" s="190" t="s">
        <v>193</v>
      </c>
      <c r="L67" s="190" t="s">
        <v>193</v>
      </c>
      <c r="M67" s="190" t="s">
        <v>193</v>
      </c>
      <c r="N67" s="190" t="s">
        <v>193</v>
      </c>
      <c r="O67" s="52" t="s">
        <v>193</v>
      </c>
      <c r="P67" s="52" t="s">
        <v>193</v>
      </c>
      <c r="Q67" s="190" t="s">
        <v>193</v>
      </c>
      <c r="R67" s="190" t="s">
        <v>193</v>
      </c>
      <c r="S67" s="190" t="s">
        <v>193</v>
      </c>
      <c r="T67" s="190" t="s">
        <v>193</v>
      </c>
      <c r="U67" s="190" t="s">
        <v>193</v>
      </c>
      <c r="V67" s="190" t="s">
        <v>193</v>
      </c>
      <c r="W67" s="190" t="s">
        <v>193</v>
      </c>
      <c r="X67" s="190" t="s">
        <v>193</v>
      </c>
      <c r="Y67" s="52" t="s">
        <v>193</v>
      </c>
      <c r="Z67" s="52" t="s">
        <v>193</v>
      </c>
      <c r="AA67" s="190" t="s">
        <v>193</v>
      </c>
      <c r="AB67" s="190" t="s">
        <v>193</v>
      </c>
      <c r="AC67" s="190" t="s">
        <v>193</v>
      </c>
      <c r="AD67" s="190" t="s">
        <v>193</v>
      </c>
      <c r="AE67" s="190" t="s">
        <v>193</v>
      </c>
      <c r="AF67" s="190" t="s">
        <v>193</v>
      </c>
      <c r="AG67" s="190" t="s">
        <v>193</v>
      </c>
      <c r="AH67" s="190" t="s">
        <v>193</v>
      </c>
      <c r="AI67" s="52" t="s">
        <v>193</v>
      </c>
      <c r="AJ67" s="52" t="s">
        <v>193</v>
      </c>
      <c r="AK67" s="190" t="s">
        <v>193</v>
      </c>
      <c r="AL67" s="190" t="s">
        <v>193</v>
      </c>
      <c r="AM67" s="190" t="s">
        <v>193</v>
      </c>
      <c r="AN67" s="190" t="s">
        <v>193</v>
      </c>
      <c r="AO67" s="190" t="s">
        <v>193</v>
      </c>
      <c r="AP67" s="190" t="s">
        <v>193</v>
      </c>
      <c r="AQ67" s="190" t="s">
        <v>193</v>
      </c>
      <c r="AR67" s="190" t="s">
        <v>193</v>
      </c>
      <c r="AS67" s="52">
        <f t="shared" si="33"/>
        <v>0</v>
      </c>
      <c r="AT67" s="52">
        <f t="shared" si="34"/>
        <v>0</v>
      </c>
      <c r="AU67" s="190">
        <f t="shared" si="35"/>
        <v>0</v>
      </c>
      <c r="AV67" s="190">
        <f t="shared" si="36"/>
        <v>0</v>
      </c>
      <c r="AW67" s="190">
        <f t="shared" si="37"/>
        <v>0</v>
      </c>
      <c r="AX67" s="190">
        <f t="shared" si="38"/>
        <v>0</v>
      </c>
      <c r="AY67" s="190">
        <f t="shared" si="39"/>
        <v>0</v>
      </c>
      <c r="AZ67" s="190">
        <f t="shared" si="40"/>
        <v>0</v>
      </c>
      <c r="BA67" s="190">
        <f t="shared" si="41"/>
        <v>0</v>
      </c>
      <c r="BB67" s="190">
        <f t="shared" si="42"/>
        <v>0</v>
      </c>
    </row>
    <row r="68" spans="1:54" ht="56.25">
      <c r="A68" s="21"/>
      <c r="B68" s="33" t="s">
        <v>253</v>
      </c>
      <c r="C68" s="34" t="s">
        <v>254</v>
      </c>
      <c r="D68" s="35" t="s">
        <v>174</v>
      </c>
      <c r="E68" s="52" t="s">
        <v>193</v>
      </c>
      <c r="F68" s="52" t="s">
        <v>193</v>
      </c>
      <c r="G68" s="190" t="s">
        <v>193</v>
      </c>
      <c r="H68" s="190" t="s">
        <v>193</v>
      </c>
      <c r="I68" s="190" t="s">
        <v>193</v>
      </c>
      <c r="J68" s="190" t="s">
        <v>193</v>
      </c>
      <c r="K68" s="190" t="s">
        <v>193</v>
      </c>
      <c r="L68" s="190" t="s">
        <v>193</v>
      </c>
      <c r="M68" s="190" t="s">
        <v>193</v>
      </c>
      <c r="N68" s="190" t="s">
        <v>193</v>
      </c>
      <c r="O68" s="52" t="s">
        <v>193</v>
      </c>
      <c r="P68" s="52" t="s">
        <v>193</v>
      </c>
      <c r="Q68" s="190" t="s">
        <v>193</v>
      </c>
      <c r="R68" s="190" t="s">
        <v>193</v>
      </c>
      <c r="S68" s="190" t="s">
        <v>193</v>
      </c>
      <c r="T68" s="190" t="s">
        <v>193</v>
      </c>
      <c r="U68" s="190" t="s">
        <v>193</v>
      </c>
      <c r="V68" s="190" t="s">
        <v>193</v>
      </c>
      <c r="W68" s="190" t="s">
        <v>193</v>
      </c>
      <c r="X68" s="190" t="s">
        <v>193</v>
      </c>
      <c r="Y68" s="52" t="s">
        <v>193</v>
      </c>
      <c r="Z68" s="52" t="s">
        <v>193</v>
      </c>
      <c r="AA68" s="190" t="s">
        <v>193</v>
      </c>
      <c r="AB68" s="190" t="s">
        <v>193</v>
      </c>
      <c r="AC68" s="190" t="s">
        <v>193</v>
      </c>
      <c r="AD68" s="190" t="s">
        <v>193</v>
      </c>
      <c r="AE68" s="190" t="s">
        <v>193</v>
      </c>
      <c r="AF68" s="190" t="s">
        <v>193</v>
      </c>
      <c r="AG68" s="190" t="s">
        <v>193</v>
      </c>
      <c r="AH68" s="190" t="s">
        <v>193</v>
      </c>
      <c r="AI68" s="52" t="s">
        <v>193</v>
      </c>
      <c r="AJ68" s="52" t="s">
        <v>193</v>
      </c>
      <c r="AK68" s="190" t="s">
        <v>193</v>
      </c>
      <c r="AL68" s="190" t="s">
        <v>193</v>
      </c>
      <c r="AM68" s="190" t="s">
        <v>193</v>
      </c>
      <c r="AN68" s="190" t="s">
        <v>193</v>
      </c>
      <c r="AO68" s="190" t="s">
        <v>193</v>
      </c>
      <c r="AP68" s="190" t="s">
        <v>193</v>
      </c>
      <c r="AQ68" s="190" t="s">
        <v>193</v>
      </c>
      <c r="AR68" s="190" t="s">
        <v>193</v>
      </c>
      <c r="AS68" s="52">
        <f t="shared" si="33"/>
        <v>0</v>
      </c>
      <c r="AT68" s="52">
        <f t="shared" si="34"/>
        <v>0</v>
      </c>
      <c r="AU68" s="190">
        <f t="shared" si="35"/>
        <v>0</v>
      </c>
      <c r="AV68" s="190">
        <f t="shared" si="36"/>
        <v>0</v>
      </c>
      <c r="AW68" s="190">
        <f t="shared" si="37"/>
        <v>0</v>
      </c>
      <c r="AX68" s="190">
        <f t="shared" si="38"/>
        <v>0</v>
      </c>
      <c r="AY68" s="190">
        <f t="shared" si="39"/>
        <v>0</v>
      </c>
      <c r="AZ68" s="190">
        <f t="shared" si="40"/>
        <v>0</v>
      </c>
      <c r="BA68" s="190">
        <f t="shared" si="41"/>
        <v>0</v>
      </c>
      <c r="BB68" s="190">
        <f t="shared" si="42"/>
        <v>0</v>
      </c>
    </row>
    <row r="69" spans="1:54" ht="56.25">
      <c r="A69" s="21"/>
      <c r="B69" s="33" t="s">
        <v>255</v>
      </c>
      <c r="C69" s="34" t="s">
        <v>256</v>
      </c>
      <c r="D69" s="35" t="s">
        <v>174</v>
      </c>
      <c r="E69" s="52" t="s">
        <v>193</v>
      </c>
      <c r="F69" s="52" t="s">
        <v>193</v>
      </c>
      <c r="G69" s="190" t="s">
        <v>193</v>
      </c>
      <c r="H69" s="190" t="s">
        <v>193</v>
      </c>
      <c r="I69" s="190" t="s">
        <v>193</v>
      </c>
      <c r="J69" s="190" t="s">
        <v>193</v>
      </c>
      <c r="K69" s="190" t="s">
        <v>193</v>
      </c>
      <c r="L69" s="190" t="s">
        <v>193</v>
      </c>
      <c r="M69" s="190" t="s">
        <v>193</v>
      </c>
      <c r="N69" s="190" t="s">
        <v>193</v>
      </c>
      <c r="O69" s="52" t="s">
        <v>193</v>
      </c>
      <c r="P69" s="52" t="s">
        <v>193</v>
      </c>
      <c r="Q69" s="190" t="s">
        <v>193</v>
      </c>
      <c r="R69" s="190" t="s">
        <v>193</v>
      </c>
      <c r="S69" s="190" t="s">
        <v>193</v>
      </c>
      <c r="T69" s="190" t="s">
        <v>193</v>
      </c>
      <c r="U69" s="190" t="s">
        <v>193</v>
      </c>
      <c r="V69" s="190" t="s">
        <v>193</v>
      </c>
      <c r="W69" s="190" t="s">
        <v>193</v>
      </c>
      <c r="X69" s="190" t="s">
        <v>193</v>
      </c>
      <c r="Y69" s="52" t="s">
        <v>193</v>
      </c>
      <c r="Z69" s="52" t="s">
        <v>193</v>
      </c>
      <c r="AA69" s="190" t="s">
        <v>193</v>
      </c>
      <c r="AB69" s="190" t="s">
        <v>193</v>
      </c>
      <c r="AC69" s="190" t="s">
        <v>193</v>
      </c>
      <c r="AD69" s="190" t="s">
        <v>193</v>
      </c>
      <c r="AE69" s="190" t="s">
        <v>193</v>
      </c>
      <c r="AF69" s="190" t="s">
        <v>193</v>
      </c>
      <c r="AG69" s="190" t="s">
        <v>193</v>
      </c>
      <c r="AH69" s="190" t="s">
        <v>193</v>
      </c>
      <c r="AI69" s="52" t="s">
        <v>193</v>
      </c>
      <c r="AJ69" s="52" t="s">
        <v>193</v>
      </c>
      <c r="AK69" s="190" t="s">
        <v>193</v>
      </c>
      <c r="AL69" s="190" t="s">
        <v>193</v>
      </c>
      <c r="AM69" s="190" t="s">
        <v>193</v>
      </c>
      <c r="AN69" s="190" t="s">
        <v>193</v>
      </c>
      <c r="AO69" s="190" t="s">
        <v>193</v>
      </c>
      <c r="AP69" s="190" t="s">
        <v>193</v>
      </c>
      <c r="AQ69" s="190" t="s">
        <v>193</v>
      </c>
      <c r="AR69" s="190" t="s">
        <v>193</v>
      </c>
      <c r="AS69" s="52">
        <f t="shared" si="33"/>
        <v>0</v>
      </c>
      <c r="AT69" s="52">
        <f t="shared" si="34"/>
        <v>0</v>
      </c>
      <c r="AU69" s="190">
        <f t="shared" si="35"/>
        <v>0</v>
      </c>
      <c r="AV69" s="190">
        <f t="shared" si="36"/>
        <v>0</v>
      </c>
      <c r="AW69" s="190">
        <f t="shared" si="37"/>
        <v>0</v>
      </c>
      <c r="AX69" s="190">
        <f t="shared" si="38"/>
        <v>0</v>
      </c>
      <c r="AY69" s="190">
        <f t="shared" si="39"/>
        <v>0</v>
      </c>
      <c r="AZ69" s="190">
        <f t="shared" si="40"/>
        <v>0</v>
      </c>
      <c r="BA69" s="190">
        <f t="shared" si="41"/>
        <v>0</v>
      </c>
      <c r="BB69" s="190">
        <f t="shared" si="42"/>
        <v>0</v>
      </c>
    </row>
    <row r="70" spans="1:54" ht="56.25">
      <c r="A70" s="21"/>
      <c r="B70" s="33" t="s">
        <v>257</v>
      </c>
      <c r="C70" s="34" t="s">
        <v>258</v>
      </c>
      <c r="D70" s="35" t="s">
        <v>174</v>
      </c>
      <c r="E70" s="52" t="s">
        <v>193</v>
      </c>
      <c r="F70" s="52" t="s">
        <v>193</v>
      </c>
      <c r="G70" s="190" t="s">
        <v>193</v>
      </c>
      <c r="H70" s="190" t="s">
        <v>193</v>
      </c>
      <c r="I70" s="190" t="s">
        <v>193</v>
      </c>
      <c r="J70" s="190" t="s">
        <v>193</v>
      </c>
      <c r="K70" s="190" t="s">
        <v>193</v>
      </c>
      <c r="L70" s="190" t="s">
        <v>193</v>
      </c>
      <c r="M70" s="190" t="s">
        <v>193</v>
      </c>
      <c r="N70" s="190" t="s">
        <v>193</v>
      </c>
      <c r="O70" s="52" t="s">
        <v>193</v>
      </c>
      <c r="P70" s="52" t="s">
        <v>193</v>
      </c>
      <c r="Q70" s="190" t="s">
        <v>193</v>
      </c>
      <c r="R70" s="190" t="s">
        <v>193</v>
      </c>
      <c r="S70" s="190" t="s">
        <v>193</v>
      </c>
      <c r="T70" s="190" t="s">
        <v>193</v>
      </c>
      <c r="U70" s="190" t="s">
        <v>193</v>
      </c>
      <c r="V70" s="190" t="s">
        <v>193</v>
      </c>
      <c r="W70" s="190" t="s">
        <v>193</v>
      </c>
      <c r="X70" s="190" t="s">
        <v>193</v>
      </c>
      <c r="Y70" s="52" t="s">
        <v>193</v>
      </c>
      <c r="Z70" s="52" t="s">
        <v>193</v>
      </c>
      <c r="AA70" s="190" t="s">
        <v>193</v>
      </c>
      <c r="AB70" s="190" t="s">
        <v>193</v>
      </c>
      <c r="AC70" s="190" t="s">
        <v>193</v>
      </c>
      <c r="AD70" s="190" t="s">
        <v>193</v>
      </c>
      <c r="AE70" s="190" t="s">
        <v>193</v>
      </c>
      <c r="AF70" s="190" t="s">
        <v>193</v>
      </c>
      <c r="AG70" s="190" t="s">
        <v>193</v>
      </c>
      <c r="AH70" s="190" t="s">
        <v>193</v>
      </c>
      <c r="AI70" s="52" t="s">
        <v>193</v>
      </c>
      <c r="AJ70" s="52" t="s">
        <v>193</v>
      </c>
      <c r="AK70" s="190" t="s">
        <v>193</v>
      </c>
      <c r="AL70" s="190" t="s">
        <v>193</v>
      </c>
      <c r="AM70" s="190" t="s">
        <v>193</v>
      </c>
      <c r="AN70" s="190" t="s">
        <v>193</v>
      </c>
      <c r="AO70" s="190" t="s">
        <v>193</v>
      </c>
      <c r="AP70" s="190" t="s">
        <v>193</v>
      </c>
      <c r="AQ70" s="190" t="s">
        <v>193</v>
      </c>
      <c r="AR70" s="190" t="s">
        <v>193</v>
      </c>
      <c r="AS70" s="52">
        <f t="shared" si="33"/>
        <v>0</v>
      </c>
      <c r="AT70" s="52">
        <f t="shared" si="34"/>
        <v>0</v>
      </c>
      <c r="AU70" s="190">
        <f t="shared" si="35"/>
        <v>0</v>
      </c>
      <c r="AV70" s="190">
        <f t="shared" si="36"/>
        <v>0</v>
      </c>
      <c r="AW70" s="190">
        <f t="shared" si="37"/>
        <v>0</v>
      </c>
      <c r="AX70" s="190">
        <f t="shared" si="38"/>
        <v>0</v>
      </c>
      <c r="AY70" s="190">
        <f t="shared" si="39"/>
        <v>0</v>
      </c>
      <c r="AZ70" s="190">
        <f t="shared" si="40"/>
        <v>0</v>
      </c>
      <c r="BA70" s="190">
        <f t="shared" si="41"/>
        <v>0</v>
      </c>
      <c r="BB70" s="190">
        <f t="shared" si="42"/>
        <v>0</v>
      </c>
    </row>
    <row r="71" spans="1:54" ht="75">
      <c r="A71" s="21"/>
      <c r="B71" s="33" t="s">
        <v>259</v>
      </c>
      <c r="C71" s="34" t="s">
        <v>260</v>
      </c>
      <c r="D71" s="35" t="s">
        <v>174</v>
      </c>
      <c r="E71" s="52" t="s">
        <v>193</v>
      </c>
      <c r="F71" s="52" t="s">
        <v>193</v>
      </c>
      <c r="G71" s="190" t="s">
        <v>193</v>
      </c>
      <c r="H71" s="190" t="s">
        <v>193</v>
      </c>
      <c r="I71" s="190" t="s">
        <v>193</v>
      </c>
      <c r="J71" s="190" t="s">
        <v>193</v>
      </c>
      <c r="K71" s="190" t="s">
        <v>193</v>
      </c>
      <c r="L71" s="190" t="s">
        <v>193</v>
      </c>
      <c r="M71" s="190" t="s">
        <v>193</v>
      </c>
      <c r="N71" s="190" t="s">
        <v>193</v>
      </c>
      <c r="O71" s="52" t="s">
        <v>193</v>
      </c>
      <c r="P71" s="52" t="s">
        <v>193</v>
      </c>
      <c r="Q71" s="190" t="s">
        <v>193</v>
      </c>
      <c r="R71" s="190" t="s">
        <v>193</v>
      </c>
      <c r="S71" s="190" t="s">
        <v>193</v>
      </c>
      <c r="T71" s="190" t="s">
        <v>193</v>
      </c>
      <c r="U71" s="190" t="s">
        <v>193</v>
      </c>
      <c r="V71" s="190" t="s">
        <v>193</v>
      </c>
      <c r="W71" s="190" t="s">
        <v>193</v>
      </c>
      <c r="X71" s="190" t="s">
        <v>193</v>
      </c>
      <c r="Y71" s="52" t="s">
        <v>193</v>
      </c>
      <c r="Z71" s="52" t="s">
        <v>193</v>
      </c>
      <c r="AA71" s="190" t="s">
        <v>193</v>
      </c>
      <c r="AB71" s="190" t="s">
        <v>193</v>
      </c>
      <c r="AC71" s="190" t="s">
        <v>193</v>
      </c>
      <c r="AD71" s="190" t="s">
        <v>193</v>
      </c>
      <c r="AE71" s="190" t="s">
        <v>193</v>
      </c>
      <c r="AF71" s="190" t="s">
        <v>193</v>
      </c>
      <c r="AG71" s="190" t="s">
        <v>193</v>
      </c>
      <c r="AH71" s="190" t="s">
        <v>193</v>
      </c>
      <c r="AI71" s="52" t="s">
        <v>193</v>
      </c>
      <c r="AJ71" s="52" t="s">
        <v>193</v>
      </c>
      <c r="AK71" s="190" t="s">
        <v>193</v>
      </c>
      <c r="AL71" s="190" t="s">
        <v>193</v>
      </c>
      <c r="AM71" s="190" t="s">
        <v>193</v>
      </c>
      <c r="AN71" s="190" t="s">
        <v>193</v>
      </c>
      <c r="AO71" s="190" t="s">
        <v>193</v>
      </c>
      <c r="AP71" s="190" t="s">
        <v>193</v>
      </c>
      <c r="AQ71" s="190" t="s">
        <v>193</v>
      </c>
      <c r="AR71" s="190" t="s">
        <v>193</v>
      </c>
      <c r="AS71" s="52">
        <f t="shared" si="33"/>
        <v>0</v>
      </c>
      <c r="AT71" s="52">
        <f t="shared" si="34"/>
        <v>0</v>
      </c>
      <c r="AU71" s="190">
        <f t="shared" si="35"/>
        <v>0</v>
      </c>
      <c r="AV71" s="190">
        <f t="shared" si="36"/>
        <v>0</v>
      </c>
      <c r="AW71" s="190">
        <f t="shared" si="37"/>
        <v>0</v>
      </c>
      <c r="AX71" s="190">
        <f t="shared" si="38"/>
        <v>0</v>
      </c>
      <c r="AY71" s="190">
        <f t="shared" si="39"/>
        <v>0</v>
      </c>
      <c r="AZ71" s="190">
        <f t="shared" si="40"/>
        <v>0</v>
      </c>
      <c r="BA71" s="190">
        <f t="shared" si="41"/>
        <v>0</v>
      </c>
      <c r="BB71" s="190">
        <f t="shared" si="42"/>
        <v>0</v>
      </c>
    </row>
    <row r="72" spans="1:54" ht="75">
      <c r="A72" s="21"/>
      <c r="B72" s="33" t="s">
        <v>261</v>
      </c>
      <c r="C72" s="34" t="s">
        <v>262</v>
      </c>
      <c r="D72" s="35" t="s">
        <v>174</v>
      </c>
      <c r="E72" s="52" t="s">
        <v>193</v>
      </c>
      <c r="F72" s="52" t="s">
        <v>193</v>
      </c>
      <c r="G72" s="190" t="s">
        <v>193</v>
      </c>
      <c r="H72" s="190" t="s">
        <v>193</v>
      </c>
      <c r="I72" s="190" t="s">
        <v>193</v>
      </c>
      <c r="J72" s="190" t="s">
        <v>193</v>
      </c>
      <c r="K72" s="190" t="s">
        <v>193</v>
      </c>
      <c r="L72" s="190" t="s">
        <v>193</v>
      </c>
      <c r="M72" s="190" t="s">
        <v>193</v>
      </c>
      <c r="N72" s="190" t="s">
        <v>193</v>
      </c>
      <c r="O72" s="52" t="s">
        <v>193</v>
      </c>
      <c r="P72" s="52" t="s">
        <v>193</v>
      </c>
      <c r="Q72" s="190" t="s">
        <v>193</v>
      </c>
      <c r="R72" s="190" t="s">
        <v>193</v>
      </c>
      <c r="S72" s="190" t="s">
        <v>193</v>
      </c>
      <c r="T72" s="190" t="s">
        <v>193</v>
      </c>
      <c r="U72" s="190" t="s">
        <v>193</v>
      </c>
      <c r="V72" s="190" t="s">
        <v>193</v>
      </c>
      <c r="W72" s="190" t="s">
        <v>193</v>
      </c>
      <c r="X72" s="190" t="s">
        <v>193</v>
      </c>
      <c r="Y72" s="52" t="s">
        <v>193</v>
      </c>
      <c r="Z72" s="52" t="s">
        <v>193</v>
      </c>
      <c r="AA72" s="190" t="s">
        <v>193</v>
      </c>
      <c r="AB72" s="190" t="s">
        <v>193</v>
      </c>
      <c r="AC72" s="190" t="s">
        <v>193</v>
      </c>
      <c r="AD72" s="190" t="s">
        <v>193</v>
      </c>
      <c r="AE72" s="190" t="s">
        <v>193</v>
      </c>
      <c r="AF72" s="190" t="s">
        <v>193</v>
      </c>
      <c r="AG72" s="190" t="s">
        <v>193</v>
      </c>
      <c r="AH72" s="190" t="s">
        <v>193</v>
      </c>
      <c r="AI72" s="52" t="s">
        <v>193</v>
      </c>
      <c r="AJ72" s="52" t="s">
        <v>193</v>
      </c>
      <c r="AK72" s="190" t="s">
        <v>193</v>
      </c>
      <c r="AL72" s="190" t="s">
        <v>193</v>
      </c>
      <c r="AM72" s="190" t="s">
        <v>193</v>
      </c>
      <c r="AN72" s="190" t="s">
        <v>193</v>
      </c>
      <c r="AO72" s="190" t="s">
        <v>193</v>
      </c>
      <c r="AP72" s="190" t="s">
        <v>193</v>
      </c>
      <c r="AQ72" s="190" t="s">
        <v>193</v>
      </c>
      <c r="AR72" s="190" t="s">
        <v>193</v>
      </c>
      <c r="AS72" s="52">
        <f t="shared" si="33"/>
        <v>0</v>
      </c>
      <c r="AT72" s="52">
        <f t="shared" si="34"/>
        <v>0</v>
      </c>
      <c r="AU72" s="190">
        <f t="shared" si="35"/>
        <v>0</v>
      </c>
      <c r="AV72" s="190">
        <f t="shared" si="36"/>
        <v>0</v>
      </c>
      <c r="AW72" s="190">
        <f t="shared" si="37"/>
        <v>0</v>
      </c>
      <c r="AX72" s="190">
        <f t="shared" si="38"/>
        <v>0</v>
      </c>
      <c r="AY72" s="190">
        <f t="shared" si="39"/>
        <v>0</v>
      </c>
      <c r="AZ72" s="190">
        <f t="shared" si="40"/>
        <v>0</v>
      </c>
      <c r="BA72" s="190">
        <f t="shared" si="41"/>
        <v>0</v>
      </c>
      <c r="BB72" s="190">
        <f t="shared" si="42"/>
        <v>0</v>
      </c>
    </row>
    <row r="73" spans="1:54" ht="75">
      <c r="A73" s="21"/>
      <c r="B73" s="33" t="s">
        <v>263</v>
      </c>
      <c r="C73" s="34" t="s">
        <v>264</v>
      </c>
      <c r="D73" s="35" t="s">
        <v>174</v>
      </c>
      <c r="E73" s="52" t="s">
        <v>193</v>
      </c>
      <c r="F73" s="52" t="s">
        <v>193</v>
      </c>
      <c r="G73" s="190" t="s">
        <v>193</v>
      </c>
      <c r="H73" s="190" t="s">
        <v>193</v>
      </c>
      <c r="I73" s="190" t="s">
        <v>193</v>
      </c>
      <c r="J73" s="190" t="s">
        <v>193</v>
      </c>
      <c r="K73" s="190" t="s">
        <v>193</v>
      </c>
      <c r="L73" s="190" t="s">
        <v>193</v>
      </c>
      <c r="M73" s="190" t="s">
        <v>193</v>
      </c>
      <c r="N73" s="190" t="s">
        <v>193</v>
      </c>
      <c r="O73" s="52" t="s">
        <v>193</v>
      </c>
      <c r="P73" s="52" t="s">
        <v>193</v>
      </c>
      <c r="Q73" s="190" t="s">
        <v>193</v>
      </c>
      <c r="R73" s="190" t="s">
        <v>193</v>
      </c>
      <c r="S73" s="190" t="s">
        <v>193</v>
      </c>
      <c r="T73" s="190" t="s">
        <v>193</v>
      </c>
      <c r="U73" s="190" t="s">
        <v>193</v>
      </c>
      <c r="V73" s="190" t="s">
        <v>193</v>
      </c>
      <c r="W73" s="190" t="s">
        <v>193</v>
      </c>
      <c r="X73" s="190" t="s">
        <v>193</v>
      </c>
      <c r="Y73" s="52" t="s">
        <v>193</v>
      </c>
      <c r="Z73" s="52" t="s">
        <v>193</v>
      </c>
      <c r="AA73" s="190" t="s">
        <v>193</v>
      </c>
      <c r="AB73" s="190" t="s">
        <v>193</v>
      </c>
      <c r="AC73" s="190" t="s">
        <v>193</v>
      </c>
      <c r="AD73" s="190" t="s">
        <v>193</v>
      </c>
      <c r="AE73" s="190" t="s">
        <v>193</v>
      </c>
      <c r="AF73" s="190" t="s">
        <v>193</v>
      </c>
      <c r="AG73" s="190" t="s">
        <v>193</v>
      </c>
      <c r="AH73" s="190" t="s">
        <v>193</v>
      </c>
      <c r="AI73" s="52" t="s">
        <v>193</v>
      </c>
      <c r="AJ73" s="52" t="s">
        <v>193</v>
      </c>
      <c r="AK73" s="190" t="s">
        <v>193</v>
      </c>
      <c r="AL73" s="190" t="s">
        <v>193</v>
      </c>
      <c r="AM73" s="190" t="s">
        <v>193</v>
      </c>
      <c r="AN73" s="190" t="s">
        <v>193</v>
      </c>
      <c r="AO73" s="190" t="s">
        <v>193</v>
      </c>
      <c r="AP73" s="190" t="s">
        <v>193</v>
      </c>
      <c r="AQ73" s="190" t="s">
        <v>193</v>
      </c>
      <c r="AR73" s="190" t="s">
        <v>193</v>
      </c>
      <c r="AS73" s="52">
        <f t="shared" si="33"/>
        <v>0</v>
      </c>
      <c r="AT73" s="52">
        <f t="shared" si="34"/>
        <v>0</v>
      </c>
      <c r="AU73" s="190">
        <f t="shared" si="35"/>
        <v>0</v>
      </c>
      <c r="AV73" s="190">
        <f t="shared" si="36"/>
        <v>0</v>
      </c>
      <c r="AW73" s="190">
        <f t="shared" si="37"/>
        <v>0</v>
      </c>
      <c r="AX73" s="190">
        <f t="shared" si="38"/>
        <v>0</v>
      </c>
      <c r="AY73" s="190">
        <f t="shared" si="39"/>
        <v>0</v>
      </c>
      <c r="AZ73" s="190">
        <f t="shared" si="40"/>
        <v>0</v>
      </c>
      <c r="BA73" s="190">
        <f t="shared" si="41"/>
        <v>0</v>
      </c>
      <c r="BB73" s="190">
        <f t="shared" si="42"/>
        <v>0</v>
      </c>
    </row>
    <row r="74" spans="1:54" ht="75">
      <c r="A74" s="21"/>
      <c r="B74" s="33" t="s">
        <v>265</v>
      </c>
      <c r="C74" s="34" t="s">
        <v>266</v>
      </c>
      <c r="D74" s="35" t="s">
        <v>174</v>
      </c>
      <c r="E74" s="52" t="s">
        <v>193</v>
      </c>
      <c r="F74" s="52" t="s">
        <v>193</v>
      </c>
      <c r="G74" s="190" t="s">
        <v>193</v>
      </c>
      <c r="H74" s="190" t="s">
        <v>193</v>
      </c>
      <c r="I74" s="190" t="s">
        <v>193</v>
      </c>
      <c r="J74" s="190" t="s">
        <v>193</v>
      </c>
      <c r="K74" s="190" t="s">
        <v>193</v>
      </c>
      <c r="L74" s="190" t="s">
        <v>193</v>
      </c>
      <c r="M74" s="190" t="s">
        <v>193</v>
      </c>
      <c r="N74" s="190" t="s">
        <v>193</v>
      </c>
      <c r="O74" s="52" t="s">
        <v>193</v>
      </c>
      <c r="P74" s="52" t="s">
        <v>193</v>
      </c>
      <c r="Q74" s="190" t="s">
        <v>193</v>
      </c>
      <c r="R74" s="190" t="s">
        <v>193</v>
      </c>
      <c r="S74" s="190" t="s">
        <v>193</v>
      </c>
      <c r="T74" s="190" t="s">
        <v>193</v>
      </c>
      <c r="U74" s="190" t="s">
        <v>193</v>
      </c>
      <c r="V74" s="190" t="s">
        <v>193</v>
      </c>
      <c r="W74" s="190" t="s">
        <v>193</v>
      </c>
      <c r="X74" s="190" t="s">
        <v>193</v>
      </c>
      <c r="Y74" s="52" t="s">
        <v>193</v>
      </c>
      <c r="Z74" s="52" t="s">
        <v>193</v>
      </c>
      <c r="AA74" s="190" t="s">
        <v>193</v>
      </c>
      <c r="AB74" s="190" t="s">
        <v>193</v>
      </c>
      <c r="AC74" s="190" t="s">
        <v>193</v>
      </c>
      <c r="AD74" s="190" t="s">
        <v>193</v>
      </c>
      <c r="AE74" s="190" t="s">
        <v>193</v>
      </c>
      <c r="AF74" s="190" t="s">
        <v>193</v>
      </c>
      <c r="AG74" s="190" t="s">
        <v>193</v>
      </c>
      <c r="AH74" s="190" t="s">
        <v>193</v>
      </c>
      <c r="AI74" s="52" t="s">
        <v>193</v>
      </c>
      <c r="AJ74" s="52" t="s">
        <v>193</v>
      </c>
      <c r="AK74" s="190" t="s">
        <v>193</v>
      </c>
      <c r="AL74" s="190" t="s">
        <v>193</v>
      </c>
      <c r="AM74" s="190" t="s">
        <v>193</v>
      </c>
      <c r="AN74" s="190" t="s">
        <v>193</v>
      </c>
      <c r="AO74" s="190" t="s">
        <v>193</v>
      </c>
      <c r="AP74" s="190" t="s">
        <v>193</v>
      </c>
      <c r="AQ74" s="190" t="s">
        <v>193</v>
      </c>
      <c r="AR74" s="190" t="s">
        <v>193</v>
      </c>
      <c r="AS74" s="52">
        <f t="shared" si="33"/>
        <v>0</v>
      </c>
      <c r="AT74" s="52">
        <f t="shared" si="34"/>
        <v>0</v>
      </c>
      <c r="AU74" s="190">
        <f t="shared" si="35"/>
        <v>0</v>
      </c>
      <c r="AV74" s="190">
        <f t="shared" si="36"/>
        <v>0</v>
      </c>
      <c r="AW74" s="190">
        <f t="shared" si="37"/>
        <v>0</v>
      </c>
      <c r="AX74" s="190">
        <f t="shared" si="38"/>
        <v>0</v>
      </c>
      <c r="AY74" s="190">
        <f t="shared" si="39"/>
        <v>0</v>
      </c>
      <c r="AZ74" s="190">
        <f t="shared" si="40"/>
        <v>0</v>
      </c>
      <c r="BA74" s="190">
        <f t="shared" si="41"/>
        <v>0</v>
      </c>
      <c r="BB74" s="190">
        <f t="shared" si="42"/>
        <v>0</v>
      </c>
    </row>
    <row r="75" spans="1:54" ht="75">
      <c r="A75" s="21"/>
      <c r="B75" s="39" t="s">
        <v>267</v>
      </c>
      <c r="C75" s="40" t="s">
        <v>268</v>
      </c>
      <c r="D75" s="41" t="s">
        <v>174</v>
      </c>
      <c r="E75" s="96">
        <f t="shared" ref="E75:AR75" si="43">E76</f>
        <v>0</v>
      </c>
      <c r="F75" s="96">
        <f t="shared" si="43"/>
        <v>0</v>
      </c>
      <c r="G75" s="96">
        <f t="shared" si="43"/>
        <v>0</v>
      </c>
      <c r="H75" s="96">
        <f t="shared" si="43"/>
        <v>0</v>
      </c>
      <c r="I75" s="96">
        <f t="shared" si="43"/>
        <v>0</v>
      </c>
      <c r="J75" s="96">
        <f t="shared" si="43"/>
        <v>0</v>
      </c>
      <c r="K75" s="96">
        <f t="shared" si="43"/>
        <v>0</v>
      </c>
      <c r="L75" s="96">
        <f t="shared" si="43"/>
        <v>0</v>
      </c>
      <c r="M75" s="96">
        <f t="shared" si="43"/>
        <v>0</v>
      </c>
      <c r="N75" s="96">
        <f t="shared" si="43"/>
        <v>0</v>
      </c>
      <c r="O75" s="96">
        <f t="shared" si="43"/>
        <v>0</v>
      </c>
      <c r="P75" s="96">
        <f t="shared" si="43"/>
        <v>0</v>
      </c>
      <c r="Q75" s="96">
        <f t="shared" si="43"/>
        <v>0</v>
      </c>
      <c r="R75" s="96">
        <f t="shared" si="43"/>
        <v>0</v>
      </c>
      <c r="S75" s="96">
        <f t="shared" si="43"/>
        <v>0</v>
      </c>
      <c r="T75" s="96">
        <f t="shared" si="43"/>
        <v>0</v>
      </c>
      <c r="U75" s="96">
        <f t="shared" si="43"/>
        <v>0</v>
      </c>
      <c r="V75" s="96">
        <f t="shared" si="43"/>
        <v>0</v>
      </c>
      <c r="W75" s="96">
        <f t="shared" si="43"/>
        <v>0</v>
      </c>
      <c r="X75" s="96">
        <f t="shared" si="43"/>
        <v>0</v>
      </c>
      <c r="Y75" s="96">
        <f t="shared" si="43"/>
        <v>0</v>
      </c>
      <c r="Z75" s="96">
        <f t="shared" si="43"/>
        <v>0</v>
      </c>
      <c r="AA75" s="96">
        <f t="shared" si="43"/>
        <v>0</v>
      </c>
      <c r="AB75" s="96">
        <f t="shared" si="43"/>
        <v>0</v>
      </c>
      <c r="AC75" s="96">
        <f t="shared" si="43"/>
        <v>0</v>
      </c>
      <c r="AD75" s="96">
        <f t="shared" si="43"/>
        <v>0</v>
      </c>
      <c r="AE75" s="96">
        <f t="shared" si="43"/>
        <v>0</v>
      </c>
      <c r="AF75" s="96">
        <f t="shared" si="43"/>
        <v>0</v>
      </c>
      <c r="AG75" s="96">
        <f t="shared" si="43"/>
        <v>0</v>
      </c>
      <c r="AH75" s="96">
        <f t="shared" si="43"/>
        <v>0</v>
      </c>
      <c r="AI75" s="96">
        <f t="shared" si="43"/>
        <v>0</v>
      </c>
      <c r="AJ75" s="96">
        <f t="shared" si="43"/>
        <v>128.26166661517999</v>
      </c>
      <c r="AK75" s="96">
        <f t="shared" si="43"/>
        <v>0</v>
      </c>
      <c r="AL75" s="96">
        <f t="shared" si="43"/>
        <v>0</v>
      </c>
      <c r="AM75" s="96">
        <f t="shared" si="43"/>
        <v>0</v>
      </c>
      <c r="AN75" s="96">
        <f t="shared" si="43"/>
        <v>0</v>
      </c>
      <c r="AO75" s="96">
        <f t="shared" si="43"/>
        <v>3</v>
      </c>
      <c r="AP75" s="96">
        <f t="shared" si="43"/>
        <v>0</v>
      </c>
      <c r="AQ75" s="96">
        <f t="shared" si="43"/>
        <v>0</v>
      </c>
      <c r="AR75" s="96">
        <f t="shared" si="43"/>
        <v>0</v>
      </c>
      <c r="AS75" s="96">
        <f t="shared" si="33"/>
        <v>0</v>
      </c>
      <c r="AT75" s="96">
        <f t="shared" si="34"/>
        <v>128.26166661517999</v>
      </c>
      <c r="AU75" s="191">
        <f t="shared" si="35"/>
        <v>0</v>
      </c>
      <c r="AV75" s="191">
        <f t="shared" si="36"/>
        <v>0</v>
      </c>
      <c r="AW75" s="191">
        <f t="shared" si="37"/>
        <v>0</v>
      </c>
      <c r="AX75" s="191">
        <f t="shared" si="38"/>
        <v>0</v>
      </c>
      <c r="AY75" s="191">
        <f t="shared" si="39"/>
        <v>3</v>
      </c>
      <c r="AZ75" s="191">
        <f t="shared" si="40"/>
        <v>0</v>
      </c>
      <c r="BA75" s="191">
        <f t="shared" si="41"/>
        <v>0</v>
      </c>
      <c r="BB75" s="191">
        <f t="shared" si="42"/>
        <v>0</v>
      </c>
    </row>
    <row r="76" spans="1:54" ht="56.25">
      <c r="A76" s="21"/>
      <c r="B76" s="33" t="s">
        <v>269</v>
      </c>
      <c r="C76" s="34" t="s">
        <v>270</v>
      </c>
      <c r="D76" s="35" t="s">
        <v>174</v>
      </c>
      <c r="E76" s="52">
        <f t="shared" ref="E76:AR76" si="44">SUM(E77:E82)</f>
        <v>0</v>
      </c>
      <c r="F76" s="52">
        <f t="shared" si="44"/>
        <v>0</v>
      </c>
      <c r="G76" s="52">
        <f t="shared" si="44"/>
        <v>0</v>
      </c>
      <c r="H76" s="52">
        <f t="shared" si="44"/>
        <v>0</v>
      </c>
      <c r="I76" s="52">
        <f t="shared" si="44"/>
        <v>0</v>
      </c>
      <c r="J76" s="52">
        <f t="shared" si="44"/>
        <v>0</v>
      </c>
      <c r="K76" s="52">
        <f t="shared" si="44"/>
        <v>0</v>
      </c>
      <c r="L76" s="52">
        <f t="shared" si="44"/>
        <v>0</v>
      </c>
      <c r="M76" s="52">
        <f t="shared" si="44"/>
        <v>0</v>
      </c>
      <c r="N76" s="52">
        <f t="shared" si="44"/>
        <v>0</v>
      </c>
      <c r="O76" s="52">
        <f t="shared" si="44"/>
        <v>0</v>
      </c>
      <c r="P76" s="52">
        <f t="shared" si="44"/>
        <v>0</v>
      </c>
      <c r="Q76" s="52">
        <f t="shared" si="44"/>
        <v>0</v>
      </c>
      <c r="R76" s="52">
        <f t="shared" si="44"/>
        <v>0</v>
      </c>
      <c r="S76" s="52">
        <f t="shared" si="44"/>
        <v>0</v>
      </c>
      <c r="T76" s="52">
        <f t="shared" si="44"/>
        <v>0</v>
      </c>
      <c r="U76" s="52">
        <f t="shared" si="44"/>
        <v>0</v>
      </c>
      <c r="V76" s="52">
        <f t="shared" si="44"/>
        <v>0</v>
      </c>
      <c r="W76" s="52">
        <f t="shared" si="44"/>
        <v>0</v>
      </c>
      <c r="X76" s="52">
        <f t="shared" si="44"/>
        <v>0</v>
      </c>
      <c r="Y76" s="52">
        <f t="shared" si="44"/>
        <v>0</v>
      </c>
      <c r="Z76" s="52">
        <f t="shared" si="44"/>
        <v>0</v>
      </c>
      <c r="AA76" s="52">
        <f t="shared" si="44"/>
        <v>0</v>
      </c>
      <c r="AB76" s="52">
        <f t="shared" si="44"/>
        <v>0</v>
      </c>
      <c r="AC76" s="52">
        <f t="shared" si="44"/>
        <v>0</v>
      </c>
      <c r="AD76" s="52">
        <f t="shared" si="44"/>
        <v>0</v>
      </c>
      <c r="AE76" s="52">
        <f t="shared" si="44"/>
        <v>0</v>
      </c>
      <c r="AF76" s="52">
        <f t="shared" si="44"/>
        <v>0</v>
      </c>
      <c r="AG76" s="52">
        <f t="shared" si="44"/>
        <v>0</v>
      </c>
      <c r="AH76" s="52">
        <f t="shared" si="44"/>
        <v>0</v>
      </c>
      <c r="AI76" s="52">
        <f t="shared" si="44"/>
        <v>0</v>
      </c>
      <c r="AJ76" s="52">
        <f t="shared" si="44"/>
        <v>128.26166661517999</v>
      </c>
      <c r="AK76" s="52">
        <f t="shared" si="44"/>
        <v>0</v>
      </c>
      <c r="AL76" s="52">
        <f t="shared" si="44"/>
        <v>0</v>
      </c>
      <c r="AM76" s="52">
        <f t="shared" si="44"/>
        <v>0</v>
      </c>
      <c r="AN76" s="52">
        <f t="shared" si="44"/>
        <v>0</v>
      </c>
      <c r="AO76" s="52">
        <f t="shared" si="44"/>
        <v>3</v>
      </c>
      <c r="AP76" s="52">
        <f t="shared" si="44"/>
        <v>0</v>
      </c>
      <c r="AQ76" s="52">
        <f t="shared" si="44"/>
        <v>0</v>
      </c>
      <c r="AR76" s="52">
        <f t="shared" si="44"/>
        <v>0</v>
      </c>
      <c r="AS76" s="52">
        <f t="shared" si="33"/>
        <v>0</v>
      </c>
      <c r="AT76" s="52">
        <f t="shared" si="34"/>
        <v>128.26166661517999</v>
      </c>
      <c r="AU76" s="190">
        <f t="shared" si="35"/>
        <v>0</v>
      </c>
      <c r="AV76" s="190">
        <f t="shared" si="36"/>
        <v>0</v>
      </c>
      <c r="AW76" s="190">
        <f t="shared" si="37"/>
        <v>0</v>
      </c>
      <c r="AX76" s="190">
        <f t="shared" si="38"/>
        <v>0</v>
      </c>
      <c r="AY76" s="190">
        <f t="shared" si="39"/>
        <v>3</v>
      </c>
      <c r="AZ76" s="190">
        <f t="shared" si="40"/>
        <v>0</v>
      </c>
      <c r="BA76" s="190">
        <f t="shared" si="41"/>
        <v>0</v>
      </c>
      <c r="BB76" s="190">
        <f t="shared" si="42"/>
        <v>0</v>
      </c>
    </row>
    <row r="77" spans="1:54" ht="93.75">
      <c r="A77" s="28" t="s">
        <v>177</v>
      </c>
      <c r="B77" s="33" t="s">
        <v>269</v>
      </c>
      <c r="C77" s="34" t="s">
        <v>271</v>
      </c>
      <c r="D77" s="43" t="s">
        <v>272</v>
      </c>
      <c r="E77" s="52"/>
      <c r="F77" s="52">
        <v>0</v>
      </c>
      <c r="G77" s="52">
        <v>0</v>
      </c>
      <c r="H77" s="52">
        <v>0</v>
      </c>
      <c r="I77" s="52">
        <v>0</v>
      </c>
      <c r="J77" s="52">
        <v>0</v>
      </c>
      <c r="K77" s="52">
        <v>0</v>
      </c>
      <c r="L77" s="52">
        <v>0</v>
      </c>
      <c r="M77" s="52">
        <v>0</v>
      </c>
      <c r="N77" s="52">
        <v>0</v>
      </c>
      <c r="O77" s="52">
        <v>0</v>
      </c>
      <c r="P77" s="52">
        <v>0</v>
      </c>
      <c r="Q77" s="52">
        <v>0</v>
      </c>
      <c r="R77" s="52">
        <v>0</v>
      </c>
      <c r="S77" s="52">
        <v>0</v>
      </c>
      <c r="T77" s="52">
        <v>0</v>
      </c>
      <c r="U77" s="52">
        <v>0</v>
      </c>
      <c r="V77" s="52">
        <v>0</v>
      </c>
      <c r="W77" s="52">
        <v>0</v>
      </c>
      <c r="X77" s="52">
        <v>0</v>
      </c>
      <c r="Y77" s="52">
        <v>0</v>
      </c>
      <c r="Z77" s="52">
        <v>0</v>
      </c>
      <c r="AA77" s="52">
        <v>0</v>
      </c>
      <c r="AB77" s="52">
        <v>0</v>
      </c>
      <c r="AC77" s="52">
        <v>0</v>
      </c>
      <c r="AD77" s="52">
        <v>0</v>
      </c>
      <c r="AE77" s="52">
        <v>0</v>
      </c>
      <c r="AF77" s="52">
        <v>0</v>
      </c>
      <c r="AG77" s="52">
        <v>0</v>
      </c>
      <c r="AH77" s="52">
        <v>0</v>
      </c>
      <c r="AI77" s="52">
        <v>0</v>
      </c>
      <c r="AJ77" s="52">
        <f>'4'!AJ76</f>
        <v>0</v>
      </c>
      <c r="AK77" s="52">
        <f>'4'!AK76</f>
        <v>0</v>
      </c>
      <c r="AL77" s="52">
        <f>'4'!AL76</f>
        <v>0</v>
      </c>
      <c r="AM77" s="52">
        <f>'4'!AM76</f>
        <v>0</v>
      </c>
      <c r="AN77" s="52">
        <f>'4'!AN76</f>
        <v>0</v>
      </c>
      <c r="AO77" s="52">
        <f>'4'!AO76</f>
        <v>0</v>
      </c>
      <c r="AP77" s="52">
        <f>'4'!AP76</f>
        <v>0</v>
      </c>
      <c r="AQ77" s="52">
        <v>0</v>
      </c>
      <c r="AR77" s="52">
        <v>0</v>
      </c>
      <c r="AS77" s="52">
        <f>'4'!AI76</f>
        <v>0</v>
      </c>
      <c r="AT77" s="52">
        <f>'4'!AJ76</f>
        <v>0</v>
      </c>
      <c r="AU77" s="52">
        <f>'4'!AK76</f>
        <v>0</v>
      </c>
      <c r="AV77" s="52">
        <f>'4'!AL76</f>
        <v>0</v>
      </c>
      <c r="AW77" s="52">
        <f>'4'!AM76</f>
        <v>0</v>
      </c>
      <c r="AX77" s="52">
        <f>'4'!AN76</f>
        <v>0</v>
      </c>
      <c r="AY77" s="52">
        <f>'4'!AO76</f>
        <v>0</v>
      </c>
      <c r="AZ77" s="52">
        <f>'4'!AP76</f>
        <v>0</v>
      </c>
      <c r="BA77" s="52">
        <f>'4'!AQ76</f>
        <v>0</v>
      </c>
      <c r="BB77" s="52">
        <f>'4'!AR76</f>
        <v>0</v>
      </c>
    </row>
    <row r="78" spans="1:54" ht="93.75">
      <c r="A78" s="28" t="s">
        <v>177</v>
      </c>
      <c r="B78" s="33" t="s">
        <v>269</v>
      </c>
      <c r="C78" s="34" t="s">
        <v>273</v>
      </c>
      <c r="D78" s="43" t="s">
        <v>274</v>
      </c>
      <c r="E78" s="52"/>
      <c r="F78" s="52">
        <v>0</v>
      </c>
      <c r="G78" s="52">
        <v>0</v>
      </c>
      <c r="H78" s="52">
        <v>0</v>
      </c>
      <c r="I78" s="52">
        <v>0</v>
      </c>
      <c r="J78" s="52">
        <v>0</v>
      </c>
      <c r="K78" s="52">
        <v>0</v>
      </c>
      <c r="L78" s="52">
        <v>0</v>
      </c>
      <c r="M78" s="52">
        <v>0</v>
      </c>
      <c r="N78" s="52">
        <v>0</v>
      </c>
      <c r="O78" s="52">
        <v>0</v>
      </c>
      <c r="P78" s="52">
        <v>0</v>
      </c>
      <c r="Q78" s="52">
        <v>0</v>
      </c>
      <c r="R78" s="52">
        <v>0</v>
      </c>
      <c r="S78" s="52">
        <v>0</v>
      </c>
      <c r="T78" s="52">
        <v>0</v>
      </c>
      <c r="U78" s="52">
        <v>0</v>
      </c>
      <c r="V78" s="52">
        <v>0</v>
      </c>
      <c r="W78" s="52">
        <v>0</v>
      </c>
      <c r="X78" s="52">
        <v>0</v>
      </c>
      <c r="Y78" s="52">
        <v>0</v>
      </c>
      <c r="Z78" s="52">
        <v>0</v>
      </c>
      <c r="AA78" s="52">
        <v>0</v>
      </c>
      <c r="AB78" s="52">
        <v>0</v>
      </c>
      <c r="AC78" s="52">
        <v>0</v>
      </c>
      <c r="AD78" s="52">
        <v>0</v>
      </c>
      <c r="AE78" s="52">
        <v>0</v>
      </c>
      <c r="AF78" s="52">
        <v>0</v>
      </c>
      <c r="AG78" s="52">
        <v>0</v>
      </c>
      <c r="AH78" s="52">
        <v>0</v>
      </c>
      <c r="AI78" s="52">
        <v>0</v>
      </c>
      <c r="AJ78" s="52">
        <f>'4'!AJ77</f>
        <v>58.679908555464003</v>
      </c>
      <c r="AK78" s="52">
        <f>'4'!AK77</f>
        <v>0</v>
      </c>
      <c r="AL78" s="52">
        <f>'4'!AL77</f>
        <v>0</v>
      </c>
      <c r="AM78" s="52">
        <f>'4'!AM77</f>
        <v>0</v>
      </c>
      <c r="AN78" s="52">
        <f>'4'!AN77</f>
        <v>0</v>
      </c>
      <c r="AO78" s="52">
        <f>'4'!AO77</f>
        <v>1</v>
      </c>
      <c r="AP78" s="52">
        <f>'4'!AP77</f>
        <v>0</v>
      </c>
      <c r="AQ78" s="52">
        <v>0</v>
      </c>
      <c r="AR78" s="52">
        <v>0</v>
      </c>
      <c r="AS78" s="52">
        <f>'4'!AI77</f>
        <v>0</v>
      </c>
      <c r="AT78" s="52">
        <f>'4'!AJ77</f>
        <v>58.679908555464003</v>
      </c>
      <c r="AU78" s="52">
        <f>'4'!AK77</f>
        <v>0</v>
      </c>
      <c r="AV78" s="52">
        <f>'4'!AL77</f>
        <v>0</v>
      </c>
      <c r="AW78" s="52">
        <f>'4'!AM77</f>
        <v>0</v>
      </c>
      <c r="AX78" s="52">
        <f>'4'!AN77</f>
        <v>0</v>
      </c>
      <c r="AY78" s="52">
        <f>'4'!AO77</f>
        <v>1</v>
      </c>
      <c r="AZ78" s="52">
        <f>'4'!AP77</f>
        <v>0</v>
      </c>
      <c r="BA78" s="52">
        <f>'4'!AQ77</f>
        <v>0</v>
      </c>
      <c r="BB78" s="52">
        <f>'4'!AR77</f>
        <v>0</v>
      </c>
    </row>
    <row r="79" spans="1:54" ht="93.75">
      <c r="A79" s="28" t="s">
        <v>177</v>
      </c>
      <c r="B79" s="33" t="s">
        <v>269</v>
      </c>
      <c r="C79" s="34" t="s">
        <v>275</v>
      </c>
      <c r="D79" s="43" t="s">
        <v>276</v>
      </c>
      <c r="E79" s="52"/>
      <c r="F79" s="52">
        <v>0</v>
      </c>
      <c r="G79" s="52">
        <v>0</v>
      </c>
      <c r="H79" s="52">
        <v>0</v>
      </c>
      <c r="I79" s="52">
        <v>0</v>
      </c>
      <c r="J79" s="52">
        <v>0</v>
      </c>
      <c r="K79" s="52">
        <v>0</v>
      </c>
      <c r="L79" s="52">
        <v>0</v>
      </c>
      <c r="M79" s="52">
        <v>0</v>
      </c>
      <c r="N79" s="52">
        <v>0</v>
      </c>
      <c r="O79" s="52">
        <v>0</v>
      </c>
      <c r="P79" s="52">
        <v>0</v>
      </c>
      <c r="Q79" s="52">
        <v>0</v>
      </c>
      <c r="R79" s="52">
        <v>0</v>
      </c>
      <c r="S79" s="52">
        <v>0</v>
      </c>
      <c r="T79" s="52">
        <v>0</v>
      </c>
      <c r="U79" s="52">
        <v>0</v>
      </c>
      <c r="V79" s="52">
        <v>0</v>
      </c>
      <c r="W79" s="52">
        <v>0</v>
      </c>
      <c r="X79" s="52">
        <v>0</v>
      </c>
      <c r="Y79" s="52">
        <v>0</v>
      </c>
      <c r="Z79" s="52">
        <v>0</v>
      </c>
      <c r="AA79" s="52">
        <v>0</v>
      </c>
      <c r="AB79" s="52">
        <v>0</v>
      </c>
      <c r="AC79" s="52">
        <v>0</v>
      </c>
      <c r="AD79" s="52">
        <v>0</v>
      </c>
      <c r="AE79" s="52">
        <v>0</v>
      </c>
      <c r="AF79" s="52">
        <v>0</v>
      </c>
      <c r="AG79" s="52">
        <v>0</v>
      </c>
      <c r="AH79" s="52">
        <v>0</v>
      </c>
      <c r="AI79" s="52">
        <v>0</v>
      </c>
      <c r="AJ79" s="52">
        <f>'4'!AJ78</f>
        <v>13.439841752064002</v>
      </c>
      <c r="AK79" s="52">
        <f>'4'!AK78</f>
        <v>0</v>
      </c>
      <c r="AL79" s="52">
        <f>'4'!AL78</f>
        <v>0</v>
      </c>
      <c r="AM79" s="52">
        <f>'4'!AM78</f>
        <v>0</v>
      </c>
      <c r="AN79" s="52">
        <f>'4'!AN78</f>
        <v>0</v>
      </c>
      <c r="AO79" s="52">
        <f>'4'!AO78</f>
        <v>1</v>
      </c>
      <c r="AP79" s="52">
        <f>'4'!AP78</f>
        <v>0</v>
      </c>
      <c r="AQ79" s="52">
        <v>0</v>
      </c>
      <c r="AR79" s="52">
        <v>0</v>
      </c>
      <c r="AS79" s="52">
        <f>'4'!AI78</f>
        <v>0</v>
      </c>
      <c r="AT79" s="52">
        <f>'4'!AJ78</f>
        <v>13.439841752064002</v>
      </c>
      <c r="AU79" s="52">
        <f>'4'!AK78</f>
        <v>0</v>
      </c>
      <c r="AV79" s="52">
        <f>'4'!AL78</f>
        <v>0</v>
      </c>
      <c r="AW79" s="52">
        <f>'4'!AM78</f>
        <v>0</v>
      </c>
      <c r="AX79" s="52">
        <f>'4'!AN78</f>
        <v>0</v>
      </c>
      <c r="AY79" s="52">
        <f>'4'!AO78</f>
        <v>1</v>
      </c>
      <c r="AZ79" s="52">
        <f>'4'!AP78</f>
        <v>0</v>
      </c>
      <c r="BA79" s="52">
        <f>'4'!AQ78</f>
        <v>0</v>
      </c>
      <c r="BB79" s="52">
        <f>'4'!AR78</f>
        <v>0</v>
      </c>
    </row>
    <row r="80" spans="1:54" ht="93.75">
      <c r="A80" s="28" t="s">
        <v>177</v>
      </c>
      <c r="B80" s="33" t="s">
        <v>269</v>
      </c>
      <c r="C80" s="34" t="s">
        <v>277</v>
      </c>
      <c r="D80" s="43" t="s">
        <v>278</v>
      </c>
      <c r="E80" s="52"/>
      <c r="F80" s="52">
        <v>0</v>
      </c>
      <c r="G80" s="52">
        <v>0</v>
      </c>
      <c r="H80" s="52">
        <v>0</v>
      </c>
      <c r="I80" s="52">
        <v>0</v>
      </c>
      <c r="J80" s="52">
        <v>0</v>
      </c>
      <c r="K80" s="52">
        <v>0</v>
      </c>
      <c r="L80" s="52">
        <v>0</v>
      </c>
      <c r="M80" s="52">
        <v>0</v>
      </c>
      <c r="N80" s="52">
        <v>0</v>
      </c>
      <c r="O80" s="52">
        <v>0</v>
      </c>
      <c r="P80" s="52">
        <v>0</v>
      </c>
      <c r="Q80" s="52">
        <v>0</v>
      </c>
      <c r="R80" s="52">
        <v>0</v>
      </c>
      <c r="S80" s="52">
        <v>0</v>
      </c>
      <c r="T80" s="52">
        <v>0</v>
      </c>
      <c r="U80" s="52">
        <v>0</v>
      </c>
      <c r="V80" s="52">
        <v>0</v>
      </c>
      <c r="W80" s="52">
        <v>0</v>
      </c>
      <c r="X80" s="52">
        <v>0</v>
      </c>
      <c r="Y80" s="52">
        <v>0</v>
      </c>
      <c r="Z80" s="52">
        <v>0</v>
      </c>
      <c r="AA80" s="52">
        <v>0</v>
      </c>
      <c r="AB80" s="52">
        <v>0</v>
      </c>
      <c r="AC80" s="52">
        <v>0</v>
      </c>
      <c r="AD80" s="52">
        <v>0</v>
      </c>
      <c r="AE80" s="52">
        <v>0</v>
      </c>
      <c r="AF80" s="52">
        <v>0</v>
      </c>
      <c r="AG80" s="52">
        <v>0</v>
      </c>
      <c r="AH80" s="52">
        <v>0</v>
      </c>
      <c r="AI80" s="52">
        <v>0</v>
      </c>
      <c r="AJ80" s="52">
        <f>'4'!AJ79</f>
        <v>56.141916307651996</v>
      </c>
      <c r="AK80" s="52">
        <f>'4'!AK79</f>
        <v>0</v>
      </c>
      <c r="AL80" s="52">
        <f>'4'!AL79</f>
        <v>0</v>
      </c>
      <c r="AM80" s="52">
        <f>'4'!AM79</f>
        <v>0</v>
      </c>
      <c r="AN80" s="52">
        <f>'4'!AN79</f>
        <v>0</v>
      </c>
      <c r="AO80" s="52">
        <f>'4'!AO79</f>
        <v>1</v>
      </c>
      <c r="AP80" s="52">
        <f>'4'!AP79</f>
        <v>0</v>
      </c>
      <c r="AQ80" s="52">
        <v>0</v>
      </c>
      <c r="AR80" s="52">
        <v>0</v>
      </c>
      <c r="AS80" s="52"/>
      <c r="AT80" s="52">
        <f>'4'!AJ79</f>
        <v>56.141916307651996</v>
      </c>
      <c r="AU80" s="52">
        <f>'4'!AK79</f>
        <v>0</v>
      </c>
      <c r="AV80" s="52">
        <f>'4'!AL79</f>
        <v>0</v>
      </c>
      <c r="AW80" s="52">
        <f>'4'!AM79</f>
        <v>0</v>
      </c>
      <c r="AX80" s="52">
        <f>'4'!AN79</f>
        <v>0</v>
      </c>
      <c r="AY80" s="52">
        <f>'4'!AO79</f>
        <v>1</v>
      </c>
      <c r="AZ80" s="52">
        <f>'4'!AP79</f>
        <v>0</v>
      </c>
      <c r="BA80" s="52">
        <f>'4'!AQ79</f>
        <v>0</v>
      </c>
      <c r="BB80" s="52">
        <f>'4'!AR79</f>
        <v>0</v>
      </c>
    </row>
    <row r="81" spans="1:54" ht="93.75">
      <c r="A81" s="28" t="s">
        <v>177</v>
      </c>
      <c r="B81" s="33" t="s">
        <v>269</v>
      </c>
      <c r="C81" s="34" t="s">
        <v>279</v>
      </c>
      <c r="D81" s="43" t="s">
        <v>280</v>
      </c>
      <c r="E81" s="52"/>
      <c r="F81" s="52">
        <v>0</v>
      </c>
      <c r="G81" s="52">
        <v>0</v>
      </c>
      <c r="H81" s="52">
        <v>0</v>
      </c>
      <c r="I81" s="52">
        <v>0</v>
      </c>
      <c r="J81" s="52">
        <v>0</v>
      </c>
      <c r="K81" s="52">
        <v>0</v>
      </c>
      <c r="L81" s="52">
        <v>0</v>
      </c>
      <c r="M81" s="52">
        <v>0</v>
      </c>
      <c r="N81" s="52">
        <v>0</v>
      </c>
      <c r="O81" s="52">
        <v>0</v>
      </c>
      <c r="P81" s="52">
        <v>0</v>
      </c>
      <c r="Q81" s="52">
        <v>0</v>
      </c>
      <c r="R81" s="52">
        <v>0</v>
      </c>
      <c r="S81" s="52">
        <v>0</v>
      </c>
      <c r="T81" s="52">
        <v>0</v>
      </c>
      <c r="U81" s="52">
        <v>0</v>
      </c>
      <c r="V81" s="52">
        <v>0</v>
      </c>
      <c r="W81" s="52">
        <v>0</v>
      </c>
      <c r="X81" s="52">
        <v>0</v>
      </c>
      <c r="Y81" s="52">
        <v>0</v>
      </c>
      <c r="Z81" s="52">
        <v>0</v>
      </c>
      <c r="AA81" s="52">
        <v>0</v>
      </c>
      <c r="AB81" s="52">
        <v>0</v>
      </c>
      <c r="AC81" s="52">
        <v>0</v>
      </c>
      <c r="AD81" s="52">
        <v>0</v>
      </c>
      <c r="AE81" s="52">
        <v>0</v>
      </c>
      <c r="AF81" s="52">
        <v>0</v>
      </c>
      <c r="AG81" s="52">
        <v>0</v>
      </c>
      <c r="AH81" s="52">
        <v>0</v>
      </c>
      <c r="AI81" s="52">
        <v>0</v>
      </c>
      <c r="AJ81" s="52">
        <f>'4'!AJ80</f>
        <v>0</v>
      </c>
      <c r="AK81" s="52">
        <f>'4'!AK80</f>
        <v>0</v>
      </c>
      <c r="AL81" s="52">
        <f>'4'!AL80</f>
        <v>0</v>
      </c>
      <c r="AM81" s="52">
        <f>'4'!AM80</f>
        <v>0</v>
      </c>
      <c r="AN81" s="52">
        <f>'4'!AN80</f>
        <v>0</v>
      </c>
      <c r="AO81" s="52">
        <f>'4'!AO80</f>
        <v>0</v>
      </c>
      <c r="AP81" s="52">
        <f>'4'!AP80</f>
        <v>0</v>
      </c>
      <c r="AQ81" s="52">
        <v>0</v>
      </c>
      <c r="AR81" s="52">
        <v>0</v>
      </c>
      <c r="AS81" s="52"/>
      <c r="AT81" s="52">
        <f>'4'!AJ80</f>
        <v>0</v>
      </c>
      <c r="AU81" s="52">
        <f>'4'!AK80</f>
        <v>0</v>
      </c>
      <c r="AV81" s="52">
        <f>'4'!AL80</f>
        <v>0</v>
      </c>
      <c r="AW81" s="52">
        <f>'4'!AM80</f>
        <v>0</v>
      </c>
      <c r="AX81" s="52">
        <f>'4'!AN80</f>
        <v>0</v>
      </c>
      <c r="AY81" s="52">
        <f>'4'!AO80</f>
        <v>0</v>
      </c>
      <c r="AZ81" s="52">
        <f>'4'!AP80</f>
        <v>0</v>
      </c>
      <c r="BA81" s="52">
        <f>'4'!AQ80</f>
        <v>0</v>
      </c>
      <c r="BB81" s="52">
        <f>'4'!AR80</f>
        <v>0</v>
      </c>
    </row>
    <row r="82" spans="1:54" ht="93.75">
      <c r="A82" s="28" t="s">
        <v>177</v>
      </c>
      <c r="B82" s="33" t="s">
        <v>269</v>
      </c>
      <c r="C82" s="34" t="s">
        <v>281</v>
      </c>
      <c r="D82" s="43" t="s">
        <v>282</v>
      </c>
      <c r="E82" s="52"/>
      <c r="F82" s="52">
        <v>0</v>
      </c>
      <c r="G82" s="52">
        <v>0</v>
      </c>
      <c r="H82" s="52">
        <v>0</v>
      </c>
      <c r="I82" s="52">
        <v>0</v>
      </c>
      <c r="J82" s="52">
        <v>0</v>
      </c>
      <c r="K82" s="52">
        <v>0</v>
      </c>
      <c r="L82" s="52">
        <v>0</v>
      </c>
      <c r="M82" s="52">
        <v>0</v>
      </c>
      <c r="N82" s="52">
        <v>0</v>
      </c>
      <c r="O82" s="52">
        <v>0</v>
      </c>
      <c r="P82" s="52">
        <v>0</v>
      </c>
      <c r="Q82" s="52">
        <v>0</v>
      </c>
      <c r="R82" s="52">
        <v>0</v>
      </c>
      <c r="S82" s="52">
        <v>0</v>
      </c>
      <c r="T82" s="52">
        <v>0</v>
      </c>
      <c r="U82" s="52">
        <v>0</v>
      </c>
      <c r="V82" s="52">
        <v>0</v>
      </c>
      <c r="W82" s="52">
        <v>0</v>
      </c>
      <c r="X82" s="52">
        <v>0</v>
      </c>
      <c r="Y82" s="52">
        <v>0</v>
      </c>
      <c r="Z82" s="52">
        <v>0</v>
      </c>
      <c r="AA82" s="52">
        <v>0</v>
      </c>
      <c r="AB82" s="52">
        <v>0</v>
      </c>
      <c r="AC82" s="52">
        <v>0</v>
      </c>
      <c r="AD82" s="52">
        <v>0</v>
      </c>
      <c r="AE82" s="52">
        <v>0</v>
      </c>
      <c r="AF82" s="52">
        <v>0</v>
      </c>
      <c r="AG82" s="52">
        <v>0</v>
      </c>
      <c r="AH82" s="52">
        <v>0</v>
      </c>
      <c r="AI82" s="52">
        <v>0</v>
      </c>
      <c r="AJ82" s="52">
        <f>'4'!AJ81</f>
        <v>0</v>
      </c>
      <c r="AK82" s="52">
        <f>'4'!AK81</f>
        <v>0</v>
      </c>
      <c r="AL82" s="52">
        <f>'4'!AL81</f>
        <v>0</v>
      </c>
      <c r="AM82" s="52">
        <f>'4'!AM81</f>
        <v>0</v>
      </c>
      <c r="AN82" s="52">
        <f>'4'!AN81</f>
        <v>0</v>
      </c>
      <c r="AO82" s="52">
        <f>'4'!AO81</f>
        <v>0</v>
      </c>
      <c r="AP82" s="52">
        <f>'4'!AP81</f>
        <v>0</v>
      </c>
      <c r="AQ82" s="52">
        <v>0</v>
      </c>
      <c r="AR82" s="52">
        <v>0</v>
      </c>
      <c r="AS82" s="52">
        <f>E82+O82+Y82+AI82</f>
        <v>0</v>
      </c>
      <c r="AT82" s="52">
        <f>'4'!AJ81</f>
        <v>0</v>
      </c>
      <c r="AU82" s="52">
        <f>'4'!AK81</f>
        <v>0</v>
      </c>
      <c r="AV82" s="52">
        <f>'4'!AL81</f>
        <v>0</v>
      </c>
      <c r="AW82" s="52">
        <f>'4'!AM81</f>
        <v>0</v>
      </c>
      <c r="AX82" s="52">
        <f>'4'!AN81</f>
        <v>0</v>
      </c>
      <c r="AY82" s="52">
        <f>'4'!AO81</f>
        <v>0</v>
      </c>
      <c r="AZ82" s="52">
        <f>'4'!AP81</f>
        <v>0</v>
      </c>
      <c r="BA82" s="52">
        <f>'4'!AQ81</f>
        <v>0</v>
      </c>
      <c r="BB82" s="52">
        <f>'4'!AR81</f>
        <v>0</v>
      </c>
    </row>
    <row r="83" spans="1:54" ht="75">
      <c r="A83" s="28" t="s">
        <v>177</v>
      </c>
      <c r="B83" s="33" t="s">
        <v>269</v>
      </c>
      <c r="C83" s="34" t="s">
        <v>283</v>
      </c>
      <c r="D83" s="48" t="s">
        <v>284</v>
      </c>
      <c r="E83" s="52"/>
      <c r="F83" s="52">
        <v>0</v>
      </c>
      <c r="G83" s="52">
        <v>0</v>
      </c>
      <c r="H83" s="52">
        <v>0</v>
      </c>
      <c r="I83" s="52">
        <v>0</v>
      </c>
      <c r="J83" s="52">
        <v>0</v>
      </c>
      <c r="K83" s="52">
        <v>0</v>
      </c>
      <c r="L83" s="52">
        <v>0</v>
      </c>
      <c r="M83" s="52">
        <v>0</v>
      </c>
      <c r="N83" s="52">
        <v>0</v>
      </c>
      <c r="O83" s="52">
        <v>0</v>
      </c>
      <c r="P83" s="52">
        <v>0</v>
      </c>
      <c r="Q83" s="52">
        <v>0</v>
      </c>
      <c r="R83" s="52">
        <v>0</v>
      </c>
      <c r="S83" s="52">
        <v>0</v>
      </c>
      <c r="T83" s="52">
        <v>0</v>
      </c>
      <c r="U83" s="52">
        <v>0</v>
      </c>
      <c r="V83" s="52">
        <v>0</v>
      </c>
      <c r="W83" s="52">
        <v>0</v>
      </c>
      <c r="X83" s="52">
        <v>0</v>
      </c>
      <c r="Y83" s="52">
        <v>0</v>
      </c>
      <c r="Z83" s="52">
        <v>0</v>
      </c>
      <c r="AA83" s="52">
        <v>0</v>
      </c>
      <c r="AB83" s="52">
        <v>0</v>
      </c>
      <c r="AC83" s="52">
        <v>0</v>
      </c>
      <c r="AD83" s="52">
        <v>0</v>
      </c>
      <c r="AE83" s="52">
        <v>0</v>
      </c>
      <c r="AF83" s="52">
        <v>0</v>
      </c>
      <c r="AG83" s="52">
        <v>0</v>
      </c>
      <c r="AH83" s="52">
        <v>0</v>
      </c>
      <c r="AI83" s="52">
        <v>0</v>
      </c>
      <c r="AJ83" s="52">
        <f>'4'!AJ82</f>
        <v>0.66211000000000009</v>
      </c>
      <c r="AK83" s="52">
        <f>'4'!AK82</f>
        <v>0</v>
      </c>
      <c r="AL83" s="52">
        <f>'4'!AL82</f>
        <v>0</v>
      </c>
      <c r="AM83" s="52">
        <f>'4'!AM82</f>
        <v>0</v>
      </c>
      <c r="AN83" s="52">
        <f>'4'!AN82</f>
        <v>0</v>
      </c>
      <c r="AO83" s="52">
        <f>'4'!AO82</f>
        <v>0</v>
      </c>
      <c r="AP83" s="52">
        <f>'4'!AP82</f>
        <v>0</v>
      </c>
      <c r="AQ83" s="52">
        <f>'4'!AQ82</f>
        <v>0</v>
      </c>
      <c r="AR83" s="52">
        <f>'4'!AR82</f>
        <v>0</v>
      </c>
      <c r="AS83" s="52">
        <f>E83+O83+Y83+AI83</f>
        <v>0</v>
      </c>
      <c r="AT83" s="52">
        <f>'4'!AJ82</f>
        <v>0.66211000000000009</v>
      </c>
      <c r="AU83" s="52">
        <f>'4'!AK82</f>
        <v>0</v>
      </c>
      <c r="AV83" s="52">
        <f>'4'!AL82</f>
        <v>0</v>
      </c>
      <c r="AW83" s="52">
        <f>'4'!AM82</f>
        <v>0</v>
      </c>
      <c r="AX83" s="52">
        <f>'4'!AN82</f>
        <v>0</v>
      </c>
      <c r="AY83" s="52">
        <f>'4'!AO82</f>
        <v>0</v>
      </c>
      <c r="AZ83" s="52">
        <f>'4'!AP82</f>
        <v>0</v>
      </c>
      <c r="BA83" s="52">
        <f>'4'!AQ82</f>
        <v>0</v>
      </c>
      <c r="BB83" s="52">
        <f>'4'!AR82</f>
        <v>0</v>
      </c>
    </row>
    <row r="84" spans="1:54" ht="75">
      <c r="A84" s="21"/>
      <c r="B84" s="33" t="s">
        <v>285</v>
      </c>
      <c r="C84" s="34" t="s">
        <v>286</v>
      </c>
      <c r="D84" s="35" t="s">
        <v>174</v>
      </c>
      <c r="E84" s="190" t="s">
        <v>193</v>
      </c>
      <c r="F84" s="190" t="s">
        <v>193</v>
      </c>
      <c r="G84" s="190" t="s">
        <v>193</v>
      </c>
      <c r="H84" s="190" t="s">
        <v>193</v>
      </c>
      <c r="I84" s="190" t="s">
        <v>193</v>
      </c>
      <c r="J84" s="190" t="s">
        <v>193</v>
      </c>
      <c r="K84" s="190" t="s">
        <v>193</v>
      </c>
      <c r="L84" s="190" t="s">
        <v>193</v>
      </c>
      <c r="M84" s="190" t="s">
        <v>193</v>
      </c>
      <c r="N84" s="190" t="s">
        <v>193</v>
      </c>
      <c r="O84" s="190" t="s">
        <v>193</v>
      </c>
      <c r="P84" s="190" t="s">
        <v>193</v>
      </c>
      <c r="Q84" s="190" t="s">
        <v>193</v>
      </c>
      <c r="R84" s="190" t="s">
        <v>193</v>
      </c>
      <c r="S84" s="190" t="s">
        <v>193</v>
      </c>
      <c r="T84" s="190" t="s">
        <v>193</v>
      </c>
      <c r="U84" s="190" t="s">
        <v>193</v>
      </c>
      <c r="V84" s="190" t="s">
        <v>193</v>
      </c>
      <c r="W84" s="190" t="s">
        <v>193</v>
      </c>
      <c r="X84" s="190" t="s">
        <v>193</v>
      </c>
      <c r="Y84" s="190" t="s">
        <v>193</v>
      </c>
      <c r="Z84" s="190" t="s">
        <v>193</v>
      </c>
      <c r="AA84" s="190" t="s">
        <v>193</v>
      </c>
      <c r="AB84" s="190" t="s">
        <v>193</v>
      </c>
      <c r="AC84" s="190" t="s">
        <v>193</v>
      </c>
      <c r="AD84" s="190" t="s">
        <v>193</v>
      </c>
      <c r="AE84" s="190" t="s">
        <v>193</v>
      </c>
      <c r="AF84" s="190" t="s">
        <v>193</v>
      </c>
      <c r="AG84" s="190" t="s">
        <v>193</v>
      </c>
      <c r="AH84" s="190" t="s">
        <v>193</v>
      </c>
      <c r="AI84" s="190" t="s">
        <v>193</v>
      </c>
      <c r="AJ84" s="190" t="s">
        <v>193</v>
      </c>
      <c r="AK84" s="190" t="s">
        <v>193</v>
      </c>
      <c r="AL84" s="190" t="s">
        <v>193</v>
      </c>
      <c r="AM84" s="190" t="s">
        <v>193</v>
      </c>
      <c r="AN84" s="190" t="s">
        <v>193</v>
      </c>
      <c r="AO84" s="190" t="s">
        <v>193</v>
      </c>
      <c r="AP84" s="190" t="s">
        <v>193</v>
      </c>
      <c r="AQ84" s="190" t="s">
        <v>193</v>
      </c>
      <c r="AR84" s="190" t="s">
        <v>193</v>
      </c>
      <c r="AS84" s="52">
        <f t="shared" ref="AS84:BB84" si="45">IF(E84="НД",0,E84+O84+Y84+AI84)</f>
        <v>0</v>
      </c>
      <c r="AT84" s="52">
        <f t="shared" si="45"/>
        <v>0</v>
      </c>
      <c r="AU84" s="52">
        <f t="shared" si="45"/>
        <v>0</v>
      </c>
      <c r="AV84" s="52">
        <f t="shared" si="45"/>
        <v>0</v>
      </c>
      <c r="AW84" s="52">
        <f t="shared" si="45"/>
        <v>0</v>
      </c>
      <c r="AX84" s="52">
        <f t="shared" si="45"/>
        <v>0</v>
      </c>
      <c r="AY84" s="52">
        <f t="shared" si="45"/>
        <v>0</v>
      </c>
      <c r="AZ84" s="52">
        <f t="shared" si="45"/>
        <v>0</v>
      </c>
      <c r="BA84" s="52">
        <f t="shared" si="45"/>
        <v>0</v>
      </c>
      <c r="BB84" s="52">
        <f t="shared" si="45"/>
        <v>0</v>
      </c>
    </row>
    <row r="85" spans="1:54" ht="112.5">
      <c r="A85" s="21"/>
      <c r="B85" s="25" t="s">
        <v>287</v>
      </c>
      <c r="C85" s="26" t="s">
        <v>288</v>
      </c>
      <c r="D85" s="27" t="s">
        <v>174</v>
      </c>
      <c r="E85" s="58">
        <f t="shared" ref="E85:AJ85" si="46">SUM(E86,E87)</f>
        <v>0</v>
      </c>
      <c r="F85" s="58">
        <f t="shared" si="46"/>
        <v>0</v>
      </c>
      <c r="G85" s="58">
        <f t="shared" si="46"/>
        <v>0</v>
      </c>
      <c r="H85" s="58">
        <f t="shared" si="46"/>
        <v>0</v>
      </c>
      <c r="I85" s="58">
        <f t="shared" si="46"/>
        <v>0</v>
      </c>
      <c r="J85" s="58">
        <f t="shared" si="46"/>
        <v>0</v>
      </c>
      <c r="K85" s="58">
        <f t="shared" si="46"/>
        <v>0</v>
      </c>
      <c r="L85" s="58">
        <f t="shared" si="46"/>
        <v>0</v>
      </c>
      <c r="M85" s="58">
        <f t="shared" si="46"/>
        <v>0</v>
      </c>
      <c r="N85" s="58">
        <f t="shared" si="46"/>
        <v>0</v>
      </c>
      <c r="O85" s="58">
        <f t="shared" si="46"/>
        <v>0</v>
      </c>
      <c r="P85" s="58">
        <f t="shared" si="46"/>
        <v>0</v>
      </c>
      <c r="Q85" s="58">
        <f t="shared" si="46"/>
        <v>0</v>
      </c>
      <c r="R85" s="58">
        <f t="shared" si="46"/>
        <v>0</v>
      </c>
      <c r="S85" s="58">
        <f t="shared" si="46"/>
        <v>0</v>
      </c>
      <c r="T85" s="58">
        <f t="shared" si="46"/>
        <v>0</v>
      </c>
      <c r="U85" s="58">
        <f t="shared" si="46"/>
        <v>0</v>
      </c>
      <c r="V85" s="58">
        <f t="shared" si="46"/>
        <v>0</v>
      </c>
      <c r="W85" s="58">
        <f t="shared" si="46"/>
        <v>0</v>
      </c>
      <c r="X85" s="58">
        <f t="shared" si="46"/>
        <v>0</v>
      </c>
      <c r="Y85" s="58">
        <f t="shared" si="46"/>
        <v>0</v>
      </c>
      <c r="Z85" s="58">
        <f t="shared" si="46"/>
        <v>0</v>
      </c>
      <c r="AA85" s="58">
        <f t="shared" si="46"/>
        <v>0</v>
      </c>
      <c r="AB85" s="58">
        <f t="shared" si="46"/>
        <v>0</v>
      </c>
      <c r="AC85" s="58">
        <f t="shared" si="46"/>
        <v>0</v>
      </c>
      <c r="AD85" s="58">
        <f t="shared" si="46"/>
        <v>0</v>
      </c>
      <c r="AE85" s="58">
        <f t="shared" si="46"/>
        <v>0</v>
      </c>
      <c r="AF85" s="58">
        <f t="shared" si="46"/>
        <v>0</v>
      </c>
      <c r="AG85" s="58">
        <f t="shared" si="46"/>
        <v>0</v>
      </c>
      <c r="AH85" s="58">
        <f t="shared" si="46"/>
        <v>0</v>
      </c>
      <c r="AI85" s="58">
        <f t="shared" si="46"/>
        <v>0</v>
      </c>
      <c r="AJ85" s="58">
        <f t="shared" si="46"/>
        <v>0</v>
      </c>
      <c r="AK85" s="58">
        <f t="shared" ref="AK85:BB85" si="47">SUM(AK86,AK87)</f>
        <v>0</v>
      </c>
      <c r="AL85" s="58">
        <f t="shared" si="47"/>
        <v>0</v>
      </c>
      <c r="AM85" s="58">
        <f t="shared" si="47"/>
        <v>0</v>
      </c>
      <c r="AN85" s="58">
        <f t="shared" si="47"/>
        <v>0</v>
      </c>
      <c r="AO85" s="58">
        <f t="shared" si="47"/>
        <v>0</v>
      </c>
      <c r="AP85" s="58">
        <f t="shared" si="47"/>
        <v>0</v>
      </c>
      <c r="AQ85" s="58">
        <f t="shared" si="47"/>
        <v>0</v>
      </c>
      <c r="AR85" s="58">
        <f t="shared" si="47"/>
        <v>0</v>
      </c>
      <c r="AS85" s="58">
        <f t="shared" si="47"/>
        <v>0</v>
      </c>
      <c r="AT85" s="58">
        <f t="shared" si="47"/>
        <v>0</v>
      </c>
      <c r="AU85" s="58">
        <f t="shared" si="47"/>
        <v>0</v>
      </c>
      <c r="AV85" s="58">
        <f t="shared" si="47"/>
        <v>0</v>
      </c>
      <c r="AW85" s="58">
        <f t="shared" si="47"/>
        <v>0</v>
      </c>
      <c r="AX85" s="58">
        <f t="shared" si="47"/>
        <v>0</v>
      </c>
      <c r="AY85" s="58">
        <f t="shared" si="47"/>
        <v>0</v>
      </c>
      <c r="AZ85" s="58">
        <f t="shared" si="47"/>
        <v>0</v>
      </c>
      <c r="BA85" s="58">
        <f t="shared" si="47"/>
        <v>0</v>
      </c>
      <c r="BB85" s="58">
        <f t="shared" si="47"/>
        <v>0</v>
      </c>
    </row>
    <row r="86" spans="1:54" ht="93.75">
      <c r="A86" s="21"/>
      <c r="B86" s="39" t="s">
        <v>289</v>
      </c>
      <c r="C86" s="40" t="s">
        <v>290</v>
      </c>
      <c r="D86" s="41" t="s">
        <v>174</v>
      </c>
      <c r="E86" s="96">
        <v>0</v>
      </c>
      <c r="F86" s="96">
        <v>0</v>
      </c>
      <c r="G86" s="191">
        <v>0</v>
      </c>
      <c r="H86" s="191">
        <v>0</v>
      </c>
      <c r="I86" s="191">
        <v>0</v>
      </c>
      <c r="J86" s="191">
        <v>0</v>
      </c>
      <c r="K86" s="191">
        <v>0</v>
      </c>
      <c r="L86" s="191">
        <v>0</v>
      </c>
      <c r="M86" s="191">
        <v>0</v>
      </c>
      <c r="N86" s="191">
        <v>0</v>
      </c>
      <c r="O86" s="96">
        <v>0</v>
      </c>
      <c r="P86" s="96">
        <v>0</v>
      </c>
      <c r="Q86" s="191">
        <v>0</v>
      </c>
      <c r="R86" s="191">
        <v>0</v>
      </c>
      <c r="S86" s="191">
        <v>0</v>
      </c>
      <c r="T86" s="191">
        <v>0</v>
      </c>
      <c r="U86" s="191">
        <v>0</v>
      </c>
      <c r="V86" s="191">
        <v>0</v>
      </c>
      <c r="W86" s="191">
        <v>0</v>
      </c>
      <c r="X86" s="191">
        <v>0</v>
      </c>
      <c r="Y86" s="96">
        <v>0</v>
      </c>
      <c r="Z86" s="96">
        <v>0</v>
      </c>
      <c r="AA86" s="191">
        <v>0</v>
      </c>
      <c r="AB86" s="191">
        <v>0</v>
      </c>
      <c r="AC86" s="191">
        <v>0</v>
      </c>
      <c r="AD86" s="191">
        <v>0</v>
      </c>
      <c r="AE86" s="191">
        <v>0</v>
      </c>
      <c r="AF86" s="191">
        <v>0</v>
      </c>
      <c r="AG86" s="191">
        <v>0</v>
      </c>
      <c r="AH86" s="191">
        <v>0</v>
      </c>
      <c r="AI86" s="96">
        <v>0</v>
      </c>
      <c r="AJ86" s="96">
        <v>0</v>
      </c>
      <c r="AK86" s="191">
        <v>0</v>
      </c>
      <c r="AL86" s="191">
        <v>0</v>
      </c>
      <c r="AM86" s="191">
        <v>0</v>
      </c>
      <c r="AN86" s="191">
        <v>0</v>
      </c>
      <c r="AO86" s="191">
        <v>0</v>
      </c>
      <c r="AP86" s="191">
        <v>0</v>
      </c>
      <c r="AQ86" s="191">
        <v>0</v>
      </c>
      <c r="AR86" s="191">
        <v>0</v>
      </c>
      <c r="AS86" s="96">
        <f t="shared" ref="AS86:BB86" si="48">IF(E86="НД",0,E86+O86+Y86+AI86)</f>
        <v>0</v>
      </c>
      <c r="AT86" s="96">
        <f t="shared" si="48"/>
        <v>0</v>
      </c>
      <c r="AU86" s="191">
        <f t="shared" si="48"/>
        <v>0</v>
      </c>
      <c r="AV86" s="191">
        <f t="shared" si="48"/>
        <v>0</v>
      </c>
      <c r="AW86" s="191">
        <f t="shared" si="48"/>
        <v>0</v>
      </c>
      <c r="AX86" s="191">
        <f t="shared" si="48"/>
        <v>0</v>
      </c>
      <c r="AY86" s="191">
        <f t="shared" si="48"/>
        <v>0</v>
      </c>
      <c r="AZ86" s="191">
        <f t="shared" si="48"/>
        <v>0</v>
      </c>
      <c r="BA86" s="191">
        <f t="shared" si="48"/>
        <v>0</v>
      </c>
      <c r="BB86" s="191">
        <f t="shared" si="48"/>
        <v>0</v>
      </c>
    </row>
    <row r="87" spans="1:54" ht="93.75">
      <c r="A87" s="21"/>
      <c r="B87" s="39" t="s">
        <v>291</v>
      </c>
      <c r="C87" s="40" t="s">
        <v>292</v>
      </c>
      <c r="D87" s="41" t="s">
        <v>174</v>
      </c>
      <c r="E87" s="96">
        <f t="shared" ref="E87:AJ87" si="49">SUM(E88:E129)</f>
        <v>0</v>
      </c>
      <c r="F87" s="96">
        <f t="shared" si="49"/>
        <v>0</v>
      </c>
      <c r="G87" s="96">
        <f t="shared" si="49"/>
        <v>0</v>
      </c>
      <c r="H87" s="96">
        <f t="shared" si="49"/>
        <v>0</v>
      </c>
      <c r="I87" s="96">
        <f t="shared" si="49"/>
        <v>0</v>
      </c>
      <c r="J87" s="96">
        <f t="shared" si="49"/>
        <v>0</v>
      </c>
      <c r="K87" s="96">
        <f t="shared" si="49"/>
        <v>0</v>
      </c>
      <c r="L87" s="96">
        <f t="shared" si="49"/>
        <v>0</v>
      </c>
      <c r="M87" s="96">
        <f t="shared" si="49"/>
        <v>0</v>
      </c>
      <c r="N87" s="96">
        <f t="shared" si="49"/>
        <v>0</v>
      </c>
      <c r="O87" s="96">
        <f t="shared" si="49"/>
        <v>0</v>
      </c>
      <c r="P87" s="96">
        <f t="shared" si="49"/>
        <v>0</v>
      </c>
      <c r="Q87" s="96">
        <f t="shared" si="49"/>
        <v>0</v>
      </c>
      <c r="R87" s="96">
        <f t="shared" si="49"/>
        <v>0</v>
      </c>
      <c r="S87" s="96">
        <f t="shared" si="49"/>
        <v>0</v>
      </c>
      <c r="T87" s="96">
        <f t="shared" si="49"/>
        <v>0</v>
      </c>
      <c r="U87" s="96">
        <f t="shared" si="49"/>
        <v>0</v>
      </c>
      <c r="V87" s="96">
        <f t="shared" si="49"/>
        <v>0</v>
      </c>
      <c r="W87" s="96">
        <f t="shared" si="49"/>
        <v>0</v>
      </c>
      <c r="X87" s="96">
        <f t="shared" si="49"/>
        <v>0</v>
      </c>
      <c r="Y87" s="96">
        <f t="shared" si="49"/>
        <v>0</v>
      </c>
      <c r="Z87" s="96">
        <f t="shared" si="49"/>
        <v>0</v>
      </c>
      <c r="AA87" s="96">
        <f t="shared" si="49"/>
        <v>0</v>
      </c>
      <c r="AB87" s="96">
        <f t="shared" si="49"/>
        <v>0</v>
      </c>
      <c r="AC87" s="96">
        <f t="shared" si="49"/>
        <v>0</v>
      </c>
      <c r="AD87" s="96">
        <f t="shared" si="49"/>
        <v>0</v>
      </c>
      <c r="AE87" s="96">
        <f t="shared" si="49"/>
        <v>0</v>
      </c>
      <c r="AF87" s="96">
        <f t="shared" si="49"/>
        <v>0</v>
      </c>
      <c r="AG87" s="96">
        <f t="shared" si="49"/>
        <v>0</v>
      </c>
      <c r="AH87" s="96">
        <f t="shared" si="49"/>
        <v>0</v>
      </c>
      <c r="AI87" s="96">
        <f t="shared" si="49"/>
        <v>0</v>
      </c>
      <c r="AJ87" s="96">
        <f t="shared" si="49"/>
        <v>0</v>
      </c>
      <c r="AK87" s="96">
        <f t="shared" ref="AK87:BB87" si="50">SUM(AK88:AK129)</f>
        <v>0</v>
      </c>
      <c r="AL87" s="96">
        <f t="shared" si="50"/>
        <v>0</v>
      </c>
      <c r="AM87" s="96">
        <f t="shared" si="50"/>
        <v>0</v>
      </c>
      <c r="AN87" s="96">
        <f t="shared" si="50"/>
        <v>0</v>
      </c>
      <c r="AO87" s="96">
        <f t="shared" si="50"/>
        <v>0</v>
      </c>
      <c r="AP87" s="96">
        <f t="shared" si="50"/>
        <v>0</v>
      </c>
      <c r="AQ87" s="96">
        <f t="shared" si="50"/>
        <v>0</v>
      </c>
      <c r="AR87" s="96">
        <f t="shared" si="50"/>
        <v>0</v>
      </c>
      <c r="AS87" s="96">
        <f t="shared" si="50"/>
        <v>0</v>
      </c>
      <c r="AT87" s="96">
        <f t="shared" si="50"/>
        <v>0</v>
      </c>
      <c r="AU87" s="96">
        <f t="shared" si="50"/>
        <v>0</v>
      </c>
      <c r="AV87" s="96">
        <f t="shared" si="50"/>
        <v>0</v>
      </c>
      <c r="AW87" s="96">
        <f t="shared" si="50"/>
        <v>0</v>
      </c>
      <c r="AX87" s="96">
        <f t="shared" si="50"/>
        <v>0</v>
      </c>
      <c r="AY87" s="96">
        <f t="shared" si="50"/>
        <v>0</v>
      </c>
      <c r="AZ87" s="96">
        <f t="shared" si="50"/>
        <v>0</v>
      </c>
      <c r="BA87" s="96">
        <f t="shared" si="50"/>
        <v>0</v>
      </c>
      <c r="BB87" s="96">
        <f t="shared" si="50"/>
        <v>0</v>
      </c>
    </row>
    <row r="88" spans="1:54" ht="187.5">
      <c r="A88" s="25" t="s">
        <v>179</v>
      </c>
      <c r="B88" s="33" t="s">
        <v>291</v>
      </c>
      <c r="C88" s="42" t="s">
        <v>293</v>
      </c>
      <c r="D88" s="35" t="s">
        <v>294</v>
      </c>
      <c r="E88" s="52">
        <v>0</v>
      </c>
      <c r="F88" s="52">
        <v>0</v>
      </c>
      <c r="G88" s="52">
        <v>0</v>
      </c>
      <c r="H88" s="52">
        <v>0</v>
      </c>
      <c r="I88" s="52">
        <v>0</v>
      </c>
      <c r="J88" s="52">
        <v>0</v>
      </c>
      <c r="K88" s="52">
        <v>0</v>
      </c>
      <c r="L88" s="52">
        <v>0</v>
      </c>
      <c r="M88" s="52">
        <v>0</v>
      </c>
      <c r="N88" s="52">
        <v>0</v>
      </c>
      <c r="O88" s="52">
        <v>0</v>
      </c>
      <c r="P88" s="52">
        <v>0</v>
      </c>
      <c r="Q88" s="52">
        <v>0</v>
      </c>
      <c r="R88" s="52">
        <v>0</v>
      </c>
      <c r="S88" s="52">
        <v>0</v>
      </c>
      <c r="T88" s="52">
        <v>0</v>
      </c>
      <c r="U88" s="52">
        <v>0</v>
      </c>
      <c r="V88" s="52">
        <v>0</v>
      </c>
      <c r="W88" s="52">
        <v>0</v>
      </c>
      <c r="X88" s="52">
        <v>0</v>
      </c>
      <c r="Y88" s="52">
        <v>0</v>
      </c>
      <c r="Z88" s="52">
        <v>0</v>
      </c>
      <c r="AA88" s="52">
        <v>0</v>
      </c>
      <c r="AB88" s="52">
        <v>0</v>
      </c>
      <c r="AC88" s="52">
        <v>0</v>
      </c>
      <c r="AD88" s="52">
        <v>0</v>
      </c>
      <c r="AE88" s="52">
        <v>0</v>
      </c>
      <c r="AF88" s="52">
        <v>0</v>
      </c>
      <c r="AG88" s="52">
        <v>0</v>
      </c>
      <c r="AH88" s="52">
        <v>0</v>
      </c>
      <c r="AI88" s="52">
        <v>0</v>
      </c>
      <c r="AJ88" s="52">
        <f>'4'!AJ87</f>
        <v>0</v>
      </c>
      <c r="AK88" s="52">
        <f>'4'!AK87</f>
        <v>0</v>
      </c>
      <c r="AL88" s="52">
        <f>'4'!AL87</f>
        <v>0</v>
      </c>
      <c r="AM88" s="52">
        <f>'4'!AM87</f>
        <v>0</v>
      </c>
      <c r="AN88" s="52">
        <f>'4'!AN87</f>
        <v>0</v>
      </c>
      <c r="AO88" s="52">
        <f>'4'!AO87</f>
        <v>0</v>
      </c>
      <c r="AP88" s="52">
        <f>'4'!AP87</f>
        <v>0</v>
      </c>
      <c r="AQ88" s="52">
        <v>0</v>
      </c>
      <c r="AR88" s="52">
        <v>0</v>
      </c>
      <c r="AS88" s="52">
        <f t="shared" ref="AS88:AS93" si="51">IF(E88="НД",0,E88+O88+Y88+AI88)</f>
        <v>0</v>
      </c>
      <c r="AT88" s="52">
        <f>'4'!AJ87</f>
        <v>0</v>
      </c>
      <c r="AU88" s="52">
        <f>'4'!AK87</f>
        <v>0</v>
      </c>
      <c r="AV88" s="52">
        <f>'4'!AL87</f>
        <v>0</v>
      </c>
      <c r="AW88" s="52">
        <f>'4'!AM87</f>
        <v>0</v>
      </c>
      <c r="AX88" s="52">
        <f>'4'!AN87</f>
        <v>0</v>
      </c>
      <c r="AY88" s="52">
        <f>'4'!AO87</f>
        <v>0</v>
      </c>
      <c r="AZ88" s="52">
        <f>'4'!AP87</f>
        <v>0</v>
      </c>
      <c r="BA88" s="52">
        <f>'4'!AQ87</f>
        <v>0</v>
      </c>
      <c r="BB88" s="52">
        <f>'4'!AR87</f>
        <v>0</v>
      </c>
    </row>
    <row r="89" spans="1:54" ht="139.35" customHeight="1">
      <c r="A89" s="25" t="s">
        <v>179</v>
      </c>
      <c r="B89" s="50" t="s">
        <v>291</v>
      </c>
      <c r="C89" s="42" t="s">
        <v>295</v>
      </c>
      <c r="D89" s="35" t="s">
        <v>296</v>
      </c>
      <c r="E89" s="52">
        <v>0</v>
      </c>
      <c r="F89" s="52">
        <v>0</v>
      </c>
      <c r="G89" s="52">
        <v>0</v>
      </c>
      <c r="H89" s="52">
        <v>0</v>
      </c>
      <c r="I89" s="52">
        <v>0</v>
      </c>
      <c r="J89" s="52">
        <v>0</v>
      </c>
      <c r="K89" s="52">
        <v>0</v>
      </c>
      <c r="L89" s="52">
        <v>0</v>
      </c>
      <c r="M89" s="52">
        <v>0</v>
      </c>
      <c r="N89" s="52">
        <v>0</v>
      </c>
      <c r="O89" s="52">
        <v>0</v>
      </c>
      <c r="P89" s="52">
        <v>0</v>
      </c>
      <c r="Q89" s="52">
        <v>0</v>
      </c>
      <c r="R89" s="52">
        <v>0</v>
      </c>
      <c r="S89" s="52">
        <v>0</v>
      </c>
      <c r="T89" s="52">
        <v>0</v>
      </c>
      <c r="U89" s="52">
        <v>0</v>
      </c>
      <c r="V89" s="52">
        <v>0</v>
      </c>
      <c r="W89" s="52">
        <v>0</v>
      </c>
      <c r="X89" s="52">
        <v>0</v>
      </c>
      <c r="Y89" s="52">
        <v>0</v>
      </c>
      <c r="Z89" s="52">
        <v>0</v>
      </c>
      <c r="AA89" s="52">
        <v>0</v>
      </c>
      <c r="AB89" s="52">
        <v>0</v>
      </c>
      <c r="AC89" s="52">
        <v>0</v>
      </c>
      <c r="AD89" s="52">
        <v>0</v>
      </c>
      <c r="AE89" s="52">
        <v>0</v>
      </c>
      <c r="AF89" s="52">
        <v>0</v>
      </c>
      <c r="AG89" s="52">
        <v>0</v>
      </c>
      <c r="AH89" s="52">
        <v>0</v>
      </c>
      <c r="AI89" s="52">
        <v>0</v>
      </c>
      <c r="AJ89" s="52">
        <f>'4'!AJ88</f>
        <v>0</v>
      </c>
      <c r="AK89" s="52">
        <f>'4'!AK88</f>
        <v>0</v>
      </c>
      <c r="AL89" s="52">
        <f>'4'!AL88</f>
        <v>0</v>
      </c>
      <c r="AM89" s="52">
        <f>'4'!AM88</f>
        <v>0</v>
      </c>
      <c r="AN89" s="52">
        <f>'4'!AN88</f>
        <v>0</v>
      </c>
      <c r="AO89" s="52">
        <f>'4'!AO88</f>
        <v>0</v>
      </c>
      <c r="AP89" s="52">
        <f>'4'!AP88</f>
        <v>0</v>
      </c>
      <c r="AQ89" s="52">
        <v>0</v>
      </c>
      <c r="AR89" s="52">
        <v>0</v>
      </c>
      <c r="AS89" s="52">
        <f t="shared" si="51"/>
        <v>0</v>
      </c>
      <c r="AT89" s="52">
        <f>'4'!AJ88</f>
        <v>0</v>
      </c>
      <c r="AU89" s="52">
        <f>'4'!AK88</f>
        <v>0</v>
      </c>
      <c r="AV89" s="52">
        <f>'4'!AL88</f>
        <v>0</v>
      </c>
      <c r="AW89" s="52">
        <f>'4'!AM88</f>
        <v>0</v>
      </c>
      <c r="AX89" s="52">
        <f>'4'!AN88</f>
        <v>0</v>
      </c>
      <c r="AY89" s="52">
        <f>'4'!AO88</f>
        <v>0</v>
      </c>
      <c r="AZ89" s="52">
        <f>'4'!AP88</f>
        <v>0</v>
      </c>
      <c r="BA89" s="52">
        <f>'4'!AQ88</f>
        <v>0</v>
      </c>
      <c r="BB89" s="52">
        <f>'4'!AR88</f>
        <v>0</v>
      </c>
    </row>
    <row r="90" spans="1:54" ht="306" customHeight="1">
      <c r="A90" s="25" t="s">
        <v>179</v>
      </c>
      <c r="B90" s="50" t="s">
        <v>291</v>
      </c>
      <c r="C90" s="42" t="s">
        <v>297</v>
      </c>
      <c r="D90" s="35" t="s">
        <v>298</v>
      </c>
      <c r="E90" s="52">
        <v>0</v>
      </c>
      <c r="F90" s="52">
        <v>0</v>
      </c>
      <c r="G90" s="52">
        <v>0</v>
      </c>
      <c r="H90" s="52">
        <v>0</v>
      </c>
      <c r="I90" s="52">
        <v>0</v>
      </c>
      <c r="J90" s="52">
        <v>0</v>
      </c>
      <c r="K90" s="52">
        <v>0</v>
      </c>
      <c r="L90" s="52">
        <v>0</v>
      </c>
      <c r="M90" s="52">
        <v>0</v>
      </c>
      <c r="N90" s="52">
        <v>0</v>
      </c>
      <c r="O90" s="52">
        <v>0</v>
      </c>
      <c r="P90" s="52">
        <v>0</v>
      </c>
      <c r="Q90" s="52">
        <v>0</v>
      </c>
      <c r="R90" s="52">
        <v>0</v>
      </c>
      <c r="S90" s="52">
        <v>0</v>
      </c>
      <c r="T90" s="52">
        <v>0</v>
      </c>
      <c r="U90" s="52">
        <v>0</v>
      </c>
      <c r="V90" s="52">
        <v>0</v>
      </c>
      <c r="W90" s="52">
        <v>0</v>
      </c>
      <c r="X90" s="52">
        <v>0</v>
      </c>
      <c r="Y90" s="52">
        <v>0</v>
      </c>
      <c r="Z90" s="52">
        <v>0</v>
      </c>
      <c r="AA90" s="52">
        <v>0</v>
      </c>
      <c r="AB90" s="52">
        <v>0</v>
      </c>
      <c r="AC90" s="52">
        <v>0</v>
      </c>
      <c r="AD90" s="52">
        <v>0</v>
      </c>
      <c r="AE90" s="52">
        <v>0</v>
      </c>
      <c r="AF90" s="52">
        <v>0</v>
      </c>
      <c r="AG90" s="52">
        <v>0</v>
      </c>
      <c r="AH90" s="52">
        <v>0</v>
      </c>
      <c r="AI90" s="52">
        <v>0</v>
      </c>
      <c r="AJ90" s="52">
        <f>'4'!AJ89</f>
        <v>0</v>
      </c>
      <c r="AK90" s="52">
        <f>'4'!AK89</f>
        <v>0</v>
      </c>
      <c r="AL90" s="52">
        <f>'4'!AL89</f>
        <v>0</v>
      </c>
      <c r="AM90" s="52">
        <f>'4'!AM89</f>
        <v>0</v>
      </c>
      <c r="AN90" s="52">
        <f>'4'!AN89</f>
        <v>0</v>
      </c>
      <c r="AO90" s="52">
        <f>'4'!AO89</f>
        <v>0</v>
      </c>
      <c r="AP90" s="52">
        <f>'4'!AP89</f>
        <v>0</v>
      </c>
      <c r="AQ90" s="52">
        <v>0</v>
      </c>
      <c r="AR90" s="52">
        <v>0</v>
      </c>
      <c r="AS90" s="52">
        <f t="shared" si="51"/>
        <v>0</v>
      </c>
      <c r="AT90" s="52">
        <f>'4'!AJ89</f>
        <v>0</v>
      </c>
      <c r="AU90" s="52">
        <f>'4'!AK89</f>
        <v>0</v>
      </c>
      <c r="AV90" s="52">
        <f>'4'!AL89</f>
        <v>0</v>
      </c>
      <c r="AW90" s="52">
        <f>'4'!AM89</f>
        <v>0</v>
      </c>
      <c r="AX90" s="52">
        <f>'4'!AN89</f>
        <v>0</v>
      </c>
      <c r="AY90" s="52">
        <f>'4'!AO89</f>
        <v>0</v>
      </c>
      <c r="AZ90" s="52">
        <f>'4'!AP89</f>
        <v>0</v>
      </c>
      <c r="BA90" s="52">
        <f>'4'!AQ89</f>
        <v>0</v>
      </c>
      <c r="BB90" s="52">
        <f>'4'!AR89</f>
        <v>0</v>
      </c>
    </row>
    <row r="91" spans="1:54" ht="274.89999999999998" customHeight="1">
      <c r="A91" s="25" t="s">
        <v>179</v>
      </c>
      <c r="B91" s="50" t="s">
        <v>291</v>
      </c>
      <c r="C91" s="42" t="s">
        <v>299</v>
      </c>
      <c r="D91" s="35" t="s">
        <v>300</v>
      </c>
      <c r="E91" s="52">
        <v>0</v>
      </c>
      <c r="F91" s="52">
        <v>0</v>
      </c>
      <c r="G91" s="52">
        <v>0</v>
      </c>
      <c r="H91" s="52">
        <v>0</v>
      </c>
      <c r="I91" s="52">
        <v>0</v>
      </c>
      <c r="J91" s="52">
        <v>0</v>
      </c>
      <c r="K91" s="52">
        <v>0</v>
      </c>
      <c r="L91" s="52">
        <v>0</v>
      </c>
      <c r="M91" s="52">
        <v>0</v>
      </c>
      <c r="N91" s="52">
        <v>0</v>
      </c>
      <c r="O91" s="52">
        <v>0</v>
      </c>
      <c r="P91" s="52">
        <v>0</v>
      </c>
      <c r="Q91" s="52">
        <v>0</v>
      </c>
      <c r="R91" s="52">
        <v>0</v>
      </c>
      <c r="S91" s="52">
        <v>0</v>
      </c>
      <c r="T91" s="52">
        <v>0</v>
      </c>
      <c r="U91" s="52">
        <v>0</v>
      </c>
      <c r="V91" s="52">
        <v>0</v>
      </c>
      <c r="W91" s="52">
        <v>0</v>
      </c>
      <c r="X91" s="52">
        <v>0</v>
      </c>
      <c r="Y91" s="52">
        <v>0</v>
      </c>
      <c r="Z91" s="52">
        <v>0</v>
      </c>
      <c r="AA91" s="52">
        <v>0</v>
      </c>
      <c r="AB91" s="52">
        <v>0</v>
      </c>
      <c r="AC91" s="52">
        <v>0</v>
      </c>
      <c r="AD91" s="52">
        <v>0</v>
      </c>
      <c r="AE91" s="52">
        <v>0</v>
      </c>
      <c r="AF91" s="52">
        <v>0</v>
      </c>
      <c r="AG91" s="52">
        <v>0</v>
      </c>
      <c r="AH91" s="52">
        <v>0</v>
      </c>
      <c r="AI91" s="52">
        <v>0</v>
      </c>
      <c r="AJ91" s="52">
        <f>'4'!AJ90</f>
        <v>0</v>
      </c>
      <c r="AK91" s="52">
        <f>'4'!AK90</f>
        <v>0</v>
      </c>
      <c r="AL91" s="52">
        <f>'4'!AL90</f>
        <v>0</v>
      </c>
      <c r="AM91" s="52">
        <f>'4'!AM90</f>
        <v>0</v>
      </c>
      <c r="AN91" s="52">
        <f>'4'!AN90</f>
        <v>0</v>
      </c>
      <c r="AO91" s="52">
        <f>'4'!AO90</f>
        <v>0</v>
      </c>
      <c r="AP91" s="52">
        <f>'4'!AP90</f>
        <v>0</v>
      </c>
      <c r="AQ91" s="52">
        <v>0</v>
      </c>
      <c r="AR91" s="52">
        <v>0</v>
      </c>
      <c r="AS91" s="52">
        <f t="shared" si="51"/>
        <v>0</v>
      </c>
      <c r="AT91" s="52">
        <f>'4'!AJ90</f>
        <v>0</v>
      </c>
      <c r="AU91" s="52">
        <f>'4'!AK90</f>
        <v>0</v>
      </c>
      <c r="AV91" s="52">
        <f>'4'!AL90</f>
        <v>0</v>
      </c>
      <c r="AW91" s="52">
        <f>'4'!AM90</f>
        <v>0</v>
      </c>
      <c r="AX91" s="52">
        <f>'4'!AN90</f>
        <v>0</v>
      </c>
      <c r="AY91" s="52">
        <f>'4'!AO90</f>
        <v>0</v>
      </c>
      <c r="AZ91" s="52">
        <f>'4'!AP90</f>
        <v>0</v>
      </c>
      <c r="BA91" s="52">
        <f>'4'!AQ90</f>
        <v>0</v>
      </c>
      <c r="BB91" s="52">
        <f>'4'!AR90</f>
        <v>0</v>
      </c>
    </row>
    <row r="92" spans="1:54" ht="144.19999999999999" customHeight="1">
      <c r="A92" s="25" t="s">
        <v>179</v>
      </c>
      <c r="B92" s="50" t="s">
        <v>291</v>
      </c>
      <c r="C92" s="42" t="s">
        <v>301</v>
      </c>
      <c r="D92" s="35" t="s">
        <v>302</v>
      </c>
      <c r="E92" s="52">
        <v>0</v>
      </c>
      <c r="F92" s="52">
        <v>0</v>
      </c>
      <c r="G92" s="52">
        <v>0</v>
      </c>
      <c r="H92" s="52">
        <v>0</v>
      </c>
      <c r="I92" s="52">
        <v>0</v>
      </c>
      <c r="J92" s="52">
        <v>0</v>
      </c>
      <c r="K92" s="52">
        <v>0</v>
      </c>
      <c r="L92" s="52">
        <v>0</v>
      </c>
      <c r="M92" s="52">
        <v>0</v>
      </c>
      <c r="N92" s="52">
        <v>0</v>
      </c>
      <c r="O92" s="52">
        <v>0</v>
      </c>
      <c r="P92" s="52">
        <v>0</v>
      </c>
      <c r="Q92" s="52">
        <v>0</v>
      </c>
      <c r="R92" s="52">
        <v>0</v>
      </c>
      <c r="S92" s="52">
        <v>0</v>
      </c>
      <c r="T92" s="52">
        <v>0</v>
      </c>
      <c r="U92" s="52">
        <v>0</v>
      </c>
      <c r="V92" s="52">
        <v>0</v>
      </c>
      <c r="W92" s="52">
        <v>0</v>
      </c>
      <c r="X92" s="52">
        <v>0</v>
      </c>
      <c r="Y92" s="52">
        <v>0</v>
      </c>
      <c r="Z92" s="52">
        <v>0</v>
      </c>
      <c r="AA92" s="52">
        <v>0</v>
      </c>
      <c r="AB92" s="52">
        <v>0</v>
      </c>
      <c r="AC92" s="52">
        <v>0</v>
      </c>
      <c r="AD92" s="52">
        <v>0</v>
      </c>
      <c r="AE92" s="52">
        <v>0</v>
      </c>
      <c r="AF92" s="52">
        <v>0</v>
      </c>
      <c r="AG92" s="52">
        <v>0</v>
      </c>
      <c r="AH92" s="52">
        <v>0</v>
      </c>
      <c r="AI92" s="52">
        <v>0</v>
      </c>
      <c r="AJ92" s="52">
        <f>'4'!AJ91</f>
        <v>0</v>
      </c>
      <c r="AK92" s="52">
        <f>'4'!AK91</f>
        <v>0</v>
      </c>
      <c r="AL92" s="52">
        <f>'4'!AL91</f>
        <v>0</v>
      </c>
      <c r="AM92" s="52">
        <f>'4'!AM91</f>
        <v>0</v>
      </c>
      <c r="AN92" s="52">
        <f>'4'!AN91</f>
        <v>0</v>
      </c>
      <c r="AO92" s="52">
        <f>'4'!AO91</f>
        <v>0</v>
      </c>
      <c r="AP92" s="52">
        <f>'4'!AP91</f>
        <v>0</v>
      </c>
      <c r="AQ92" s="52">
        <v>0</v>
      </c>
      <c r="AR92" s="52">
        <v>0</v>
      </c>
      <c r="AS92" s="52">
        <f t="shared" si="51"/>
        <v>0</v>
      </c>
      <c r="AT92" s="52">
        <f>'4'!AJ91</f>
        <v>0</v>
      </c>
      <c r="AU92" s="52">
        <f>'4'!AK91</f>
        <v>0</v>
      </c>
      <c r="AV92" s="52">
        <f>'4'!AL91</f>
        <v>0</v>
      </c>
      <c r="AW92" s="52">
        <f>'4'!AM91</f>
        <v>0</v>
      </c>
      <c r="AX92" s="52">
        <f>'4'!AN91</f>
        <v>0</v>
      </c>
      <c r="AY92" s="52">
        <f>'4'!AO91</f>
        <v>0</v>
      </c>
      <c r="AZ92" s="52">
        <f>'4'!AP91</f>
        <v>0</v>
      </c>
      <c r="BA92" s="52">
        <f>'4'!AQ91</f>
        <v>0</v>
      </c>
      <c r="BB92" s="52">
        <f>'4'!AR91</f>
        <v>0</v>
      </c>
    </row>
    <row r="93" spans="1:54" ht="375">
      <c r="A93" s="25" t="s">
        <v>179</v>
      </c>
      <c r="B93" s="50" t="s">
        <v>291</v>
      </c>
      <c r="C93" s="42" t="s">
        <v>303</v>
      </c>
      <c r="D93" s="35" t="s">
        <v>304</v>
      </c>
      <c r="E93" s="52">
        <v>0</v>
      </c>
      <c r="F93" s="52">
        <v>0</v>
      </c>
      <c r="G93" s="52">
        <v>0</v>
      </c>
      <c r="H93" s="52">
        <v>0</v>
      </c>
      <c r="I93" s="52">
        <v>0</v>
      </c>
      <c r="J93" s="52">
        <v>0</v>
      </c>
      <c r="K93" s="52">
        <v>0</v>
      </c>
      <c r="L93" s="52">
        <v>0</v>
      </c>
      <c r="M93" s="52">
        <v>0</v>
      </c>
      <c r="N93" s="52">
        <v>0</v>
      </c>
      <c r="O93" s="52">
        <v>0</v>
      </c>
      <c r="P93" s="52">
        <v>0</v>
      </c>
      <c r="Q93" s="52">
        <v>0</v>
      </c>
      <c r="R93" s="52">
        <v>0</v>
      </c>
      <c r="S93" s="52">
        <v>0</v>
      </c>
      <c r="T93" s="52">
        <v>0</v>
      </c>
      <c r="U93" s="52">
        <v>0</v>
      </c>
      <c r="V93" s="52">
        <v>0</v>
      </c>
      <c r="W93" s="52">
        <v>0</v>
      </c>
      <c r="X93" s="52">
        <v>0</v>
      </c>
      <c r="Y93" s="52">
        <v>0</v>
      </c>
      <c r="Z93" s="52">
        <v>0</v>
      </c>
      <c r="AA93" s="52">
        <v>0</v>
      </c>
      <c r="AB93" s="52">
        <v>0</v>
      </c>
      <c r="AC93" s="52">
        <v>0</v>
      </c>
      <c r="AD93" s="52">
        <v>0</v>
      </c>
      <c r="AE93" s="52">
        <v>0</v>
      </c>
      <c r="AF93" s="52">
        <v>0</v>
      </c>
      <c r="AG93" s="52">
        <v>0</v>
      </c>
      <c r="AH93" s="52">
        <v>0</v>
      </c>
      <c r="AI93" s="52">
        <v>0</v>
      </c>
      <c r="AJ93" s="52">
        <f>'4'!AJ92</f>
        <v>0</v>
      </c>
      <c r="AK93" s="52">
        <f>'4'!AK92</f>
        <v>0</v>
      </c>
      <c r="AL93" s="52">
        <f>'4'!AL92</f>
        <v>0</v>
      </c>
      <c r="AM93" s="52">
        <f>'4'!AM92</f>
        <v>0</v>
      </c>
      <c r="AN93" s="52">
        <f>'4'!AN92</f>
        <v>0</v>
      </c>
      <c r="AO93" s="52">
        <f>'4'!AO92</f>
        <v>0</v>
      </c>
      <c r="AP93" s="52">
        <f>'4'!AP92</f>
        <v>0</v>
      </c>
      <c r="AQ93" s="52">
        <v>0</v>
      </c>
      <c r="AR93" s="52">
        <v>0</v>
      </c>
      <c r="AS93" s="52">
        <f t="shared" si="51"/>
        <v>0</v>
      </c>
      <c r="AT93" s="52">
        <f>'4'!AJ92</f>
        <v>0</v>
      </c>
      <c r="AU93" s="52">
        <f>'4'!AK92</f>
        <v>0</v>
      </c>
      <c r="AV93" s="52">
        <f>'4'!AL92</f>
        <v>0</v>
      </c>
      <c r="AW93" s="52">
        <f>'4'!AM92</f>
        <v>0</v>
      </c>
      <c r="AX93" s="52">
        <f>'4'!AN92</f>
        <v>0</v>
      </c>
      <c r="AY93" s="52">
        <f>'4'!AO92</f>
        <v>0</v>
      </c>
      <c r="AZ93" s="52">
        <f>'4'!AP92</f>
        <v>0</v>
      </c>
      <c r="BA93" s="52">
        <f>'4'!AQ92</f>
        <v>0</v>
      </c>
      <c r="BB93" s="52">
        <f>'4'!AR92</f>
        <v>0</v>
      </c>
    </row>
    <row r="94" spans="1:54" ht="131.25">
      <c r="A94" s="25" t="s">
        <v>179</v>
      </c>
      <c r="B94" s="50" t="s">
        <v>291</v>
      </c>
      <c r="C94" s="51" t="s">
        <v>305</v>
      </c>
      <c r="D94" s="46" t="s">
        <v>306</v>
      </c>
      <c r="E94" s="52">
        <v>0</v>
      </c>
      <c r="F94" s="52">
        <v>0</v>
      </c>
      <c r="G94" s="52">
        <v>0</v>
      </c>
      <c r="H94" s="52">
        <v>0</v>
      </c>
      <c r="I94" s="52">
        <v>0</v>
      </c>
      <c r="J94" s="52">
        <v>0</v>
      </c>
      <c r="K94" s="52">
        <v>0</v>
      </c>
      <c r="L94" s="52">
        <v>0</v>
      </c>
      <c r="M94" s="52">
        <v>0</v>
      </c>
      <c r="N94" s="52">
        <v>0</v>
      </c>
      <c r="O94" s="52">
        <v>0</v>
      </c>
      <c r="P94" s="52">
        <v>0</v>
      </c>
      <c r="Q94" s="52">
        <v>0</v>
      </c>
      <c r="R94" s="52">
        <v>0</v>
      </c>
      <c r="S94" s="52">
        <v>0</v>
      </c>
      <c r="T94" s="52">
        <v>0</v>
      </c>
      <c r="U94" s="52">
        <v>0</v>
      </c>
      <c r="V94" s="52">
        <v>0</v>
      </c>
      <c r="W94" s="52">
        <v>0</v>
      </c>
      <c r="X94" s="52">
        <v>0</v>
      </c>
      <c r="Y94" s="52">
        <v>0</v>
      </c>
      <c r="Z94" s="52">
        <v>0</v>
      </c>
      <c r="AA94" s="52">
        <v>0</v>
      </c>
      <c r="AB94" s="52">
        <v>0</v>
      </c>
      <c r="AC94" s="52">
        <v>0</v>
      </c>
      <c r="AD94" s="52">
        <v>0</v>
      </c>
      <c r="AE94" s="52">
        <v>0</v>
      </c>
      <c r="AF94" s="52">
        <v>0</v>
      </c>
      <c r="AG94" s="52">
        <v>0</v>
      </c>
      <c r="AH94" s="52">
        <v>0</v>
      </c>
      <c r="AI94" s="52">
        <v>0</v>
      </c>
      <c r="AJ94" s="52">
        <f>'4'!AJ93</f>
        <v>0</v>
      </c>
      <c r="AK94" s="52">
        <f>'4'!AK93</f>
        <v>0</v>
      </c>
      <c r="AL94" s="52">
        <f>'4'!AL93</f>
        <v>0</v>
      </c>
      <c r="AM94" s="52">
        <f>'4'!AM93</f>
        <v>0</v>
      </c>
      <c r="AN94" s="52">
        <f>'4'!AN93</f>
        <v>0</v>
      </c>
      <c r="AO94" s="52">
        <f>'4'!AO93</f>
        <v>0</v>
      </c>
      <c r="AP94" s="52">
        <f>'4'!AP93</f>
        <v>0</v>
      </c>
      <c r="AQ94" s="52">
        <v>0</v>
      </c>
      <c r="AR94" s="52">
        <v>0</v>
      </c>
      <c r="AS94" s="52"/>
      <c r="AT94" s="52">
        <f>'4'!AJ93</f>
        <v>0</v>
      </c>
      <c r="AU94" s="52">
        <f>'4'!AK93</f>
        <v>0</v>
      </c>
      <c r="AV94" s="52">
        <f>'4'!AL93</f>
        <v>0</v>
      </c>
      <c r="AW94" s="52">
        <f>'4'!AM93</f>
        <v>0</v>
      </c>
      <c r="AX94" s="52">
        <f>'4'!AN93</f>
        <v>0</v>
      </c>
      <c r="AY94" s="52">
        <f>'4'!AO93</f>
        <v>0</v>
      </c>
      <c r="AZ94" s="52">
        <f>'4'!AP93</f>
        <v>0</v>
      </c>
      <c r="BA94" s="52">
        <f>'4'!AQ93</f>
        <v>0</v>
      </c>
      <c r="BB94" s="52">
        <f>'4'!AR93</f>
        <v>0</v>
      </c>
    </row>
    <row r="95" spans="1:54" ht="262.5">
      <c r="A95" s="25" t="s">
        <v>179</v>
      </c>
      <c r="B95" s="50" t="s">
        <v>291</v>
      </c>
      <c r="C95" s="51" t="s">
        <v>307</v>
      </c>
      <c r="D95" s="46" t="s">
        <v>308</v>
      </c>
      <c r="E95" s="52">
        <v>0</v>
      </c>
      <c r="F95" s="52">
        <v>0</v>
      </c>
      <c r="G95" s="52">
        <v>0</v>
      </c>
      <c r="H95" s="52">
        <v>0</v>
      </c>
      <c r="I95" s="52">
        <v>0</v>
      </c>
      <c r="J95" s="52">
        <v>0</v>
      </c>
      <c r="K95" s="52">
        <v>0</v>
      </c>
      <c r="L95" s="52">
        <v>0</v>
      </c>
      <c r="M95" s="52">
        <v>0</v>
      </c>
      <c r="N95" s="52">
        <v>0</v>
      </c>
      <c r="O95" s="52">
        <v>0</v>
      </c>
      <c r="P95" s="52">
        <v>0</v>
      </c>
      <c r="Q95" s="52">
        <v>0</v>
      </c>
      <c r="R95" s="52">
        <v>0</v>
      </c>
      <c r="S95" s="52">
        <v>0</v>
      </c>
      <c r="T95" s="52">
        <v>0</v>
      </c>
      <c r="U95" s="52">
        <v>0</v>
      </c>
      <c r="V95" s="52">
        <v>0</v>
      </c>
      <c r="W95" s="52">
        <v>0</v>
      </c>
      <c r="X95" s="52">
        <v>0</v>
      </c>
      <c r="Y95" s="52">
        <v>0</v>
      </c>
      <c r="Z95" s="52">
        <v>0</v>
      </c>
      <c r="AA95" s="52">
        <v>0</v>
      </c>
      <c r="AB95" s="52">
        <v>0</v>
      </c>
      <c r="AC95" s="52">
        <v>0</v>
      </c>
      <c r="AD95" s="52">
        <v>0</v>
      </c>
      <c r="AE95" s="52">
        <v>0</v>
      </c>
      <c r="AF95" s="52">
        <v>0</v>
      </c>
      <c r="AG95" s="52">
        <v>0</v>
      </c>
      <c r="AH95" s="52">
        <v>0</v>
      </c>
      <c r="AI95" s="52">
        <v>0</v>
      </c>
      <c r="AJ95" s="52">
        <f>'4'!AJ94</f>
        <v>0</v>
      </c>
      <c r="AK95" s="52">
        <f>'4'!AK94</f>
        <v>0</v>
      </c>
      <c r="AL95" s="52">
        <f>'4'!AL94</f>
        <v>0</v>
      </c>
      <c r="AM95" s="52">
        <f>'4'!AM94</f>
        <v>0</v>
      </c>
      <c r="AN95" s="52">
        <f>'4'!AN94</f>
        <v>0</v>
      </c>
      <c r="AO95" s="52">
        <f>'4'!AO94</f>
        <v>0</v>
      </c>
      <c r="AP95" s="52">
        <f>'4'!AP94</f>
        <v>0</v>
      </c>
      <c r="AQ95" s="52">
        <v>0</v>
      </c>
      <c r="AR95" s="52">
        <v>0</v>
      </c>
      <c r="AS95" s="52"/>
      <c r="AT95" s="52">
        <f>'4'!AJ94</f>
        <v>0</v>
      </c>
      <c r="AU95" s="52">
        <f>'4'!AK94</f>
        <v>0</v>
      </c>
      <c r="AV95" s="52">
        <f>'4'!AL94</f>
        <v>0</v>
      </c>
      <c r="AW95" s="52">
        <f>'4'!AM94</f>
        <v>0</v>
      </c>
      <c r="AX95" s="52">
        <f>'4'!AN94</f>
        <v>0</v>
      </c>
      <c r="AY95" s="52">
        <f>'4'!AO94</f>
        <v>0</v>
      </c>
      <c r="AZ95" s="52">
        <f>'4'!AP94</f>
        <v>0</v>
      </c>
      <c r="BA95" s="52">
        <f>'4'!AQ94</f>
        <v>0</v>
      </c>
      <c r="BB95" s="52">
        <f>'4'!AR94</f>
        <v>0</v>
      </c>
    </row>
    <row r="96" spans="1:54" ht="131.25">
      <c r="A96" s="25" t="s">
        <v>179</v>
      </c>
      <c r="B96" s="50" t="s">
        <v>291</v>
      </c>
      <c r="C96" s="51" t="s">
        <v>309</v>
      </c>
      <c r="D96" s="46" t="s">
        <v>310</v>
      </c>
      <c r="E96" s="52">
        <v>0</v>
      </c>
      <c r="F96" s="52">
        <v>0</v>
      </c>
      <c r="G96" s="52">
        <v>0</v>
      </c>
      <c r="H96" s="52">
        <v>0</v>
      </c>
      <c r="I96" s="52">
        <v>0</v>
      </c>
      <c r="J96" s="52">
        <v>0</v>
      </c>
      <c r="K96" s="52">
        <v>0</v>
      </c>
      <c r="L96" s="52">
        <v>0</v>
      </c>
      <c r="M96" s="52">
        <v>0</v>
      </c>
      <c r="N96" s="52">
        <v>0</v>
      </c>
      <c r="O96" s="52">
        <v>0</v>
      </c>
      <c r="P96" s="52">
        <v>0</v>
      </c>
      <c r="Q96" s="52">
        <v>0</v>
      </c>
      <c r="R96" s="52">
        <v>0</v>
      </c>
      <c r="S96" s="52">
        <v>0</v>
      </c>
      <c r="T96" s="52">
        <v>0</v>
      </c>
      <c r="U96" s="52">
        <v>0</v>
      </c>
      <c r="V96" s="52">
        <v>0</v>
      </c>
      <c r="W96" s="52">
        <v>0</v>
      </c>
      <c r="X96" s="52">
        <v>0</v>
      </c>
      <c r="Y96" s="52">
        <v>0</v>
      </c>
      <c r="Z96" s="52">
        <v>0</v>
      </c>
      <c r="AA96" s="52">
        <v>0</v>
      </c>
      <c r="AB96" s="52">
        <v>0</v>
      </c>
      <c r="AC96" s="52">
        <v>0</v>
      </c>
      <c r="AD96" s="52">
        <v>0</v>
      </c>
      <c r="AE96" s="52">
        <v>0</v>
      </c>
      <c r="AF96" s="52">
        <v>0</v>
      </c>
      <c r="AG96" s="52">
        <v>0</v>
      </c>
      <c r="AH96" s="52">
        <v>0</v>
      </c>
      <c r="AI96" s="52">
        <v>0</v>
      </c>
      <c r="AJ96" s="52">
        <f>'4'!AJ95</f>
        <v>0</v>
      </c>
      <c r="AK96" s="52">
        <f>'4'!AK95</f>
        <v>0</v>
      </c>
      <c r="AL96" s="52">
        <f>'4'!AL95</f>
        <v>0</v>
      </c>
      <c r="AM96" s="52">
        <f>'4'!AM95</f>
        <v>0</v>
      </c>
      <c r="AN96" s="52">
        <f>'4'!AN95</f>
        <v>0</v>
      </c>
      <c r="AO96" s="52">
        <f>'4'!AO95</f>
        <v>0</v>
      </c>
      <c r="AP96" s="52">
        <f>'4'!AP95</f>
        <v>0</v>
      </c>
      <c r="AQ96" s="52">
        <v>0</v>
      </c>
      <c r="AR96" s="52">
        <v>0</v>
      </c>
      <c r="AS96" s="52"/>
      <c r="AT96" s="52">
        <f>'4'!AJ95</f>
        <v>0</v>
      </c>
      <c r="AU96" s="52">
        <f>'4'!AK95</f>
        <v>0</v>
      </c>
      <c r="AV96" s="52">
        <f>'4'!AL95</f>
        <v>0</v>
      </c>
      <c r="AW96" s="52">
        <f>'4'!AM95</f>
        <v>0</v>
      </c>
      <c r="AX96" s="52">
        <f>'4'!AN95</f>
        <v>0</v>
      </c>
      <c r="AY96" s="52">
        <f>'4'!AO95</f>
        <v>0</v>
      </c>
      <c r="AZ96" s="52">
        <f>'4'!AP95</f>
        <v>0</v>
      </c>
      <c r="BA96" s="52">
        <f>'4'!AQ95</f>
        <v>0</v>
      </c>
      <c r="BB96" s="52">
        <f>'4'!AR95</f>
        <v>0</v>
      </c>
    </row>
    <row r="97" spans="1:54" ht="262.5">
      <c r="A97" s="25" t="s">
        <v>179</v>
      </c>
      <c r="B97" s="50" t="s">
        <v>291</v>
      </c>
      <c r="C97" s="51" t="s">
        <v>311</v>
      </c>
      <c r="D97" s="46" t="s">
        <v>312</v>
      </c>
      <c r="E97" s="52">
        <v>0</v>
      </c>
      <c r="F97" s="52">
        <v>0</v>
      </c>
      <c r="G97" s="52">
        <v>0</v>
      </c>
      <c r="H97" s="52">
        <v>0</v>
      </c>
      <c r="I97" s="52">
        <v>0</v>
      </c>
      <c r="J97" s="52">
        <v>0</v>
      </c>
      <c r="K97" s="52">
        <v>0</v>
      </c>
      <c r="L97" s="52">
        <v>0</v>
      </c>
      <c r="M97" s="52">
        <v>0</v>
      </c>
      <c r="N97" s="52">
        <v>0</v>
      </c>
      <c r="O97" s="52">
        <v>0</v>
      </c>
      <c r="P97" s="52">
        <v>0</v>
      </c>
      <c r="Q97" s="52">
        <v>0</v>
      </c>
      <c r="R97" s="52">
        <v>0</v>
      </c>
      <c r="S97" s="52">
        <v>0</v>
      </c>
      <c r="T97" s="52">
        <v>0</v>
      </c>
      <c r="U97" s="52">
        <v>0</v>
      </c>
      <c r="V97" s="52">
        <v>0</v>
      </c>
      <c r="W97" s="52">
        <v>0</v>
      </c>
      <c r="X97" s="52">
        <v>0</v>
      </c>
      <c r="Y97" s="52">
        <v>0</v>
      </c>
      <c r="Z97" s="52">
        <v>0</v>
      </c>
      <c r="AA97" s="52">
        <v>0</v>
      </c>
      <c r="AB97" s="52">
        <v>0</v>
      </c>
      <c r="AC97" s="52">
        <v>0</v>
      </c>
      <c r="AD97" s="52">
        <v>0</v>
      </c>
      <c r="AE97" s="52">
        <v>0</v>
      </c>
      <c r="AF97" s="52">
        <v>0</v>
      </c>
      <c r="AG97" s="52">
        <v>0</v>
      </c>
      <c r="AH97" s="52">
        <v>0</v>
      </c>
      <c r="AI97" s="52">
        <v>0</v>
      </c>
      <c r="AJ97" s="52">
        <f>'4'!AJ96</f>
        <v>0</v>
      </c>
      <c r="AK97" s="52">
        <f>'4'!AK96</f>
        <v>0</v>
      </c>
      <c r="AL97" s="52">
        <f>'4'!AL96</f>
        <v>0</v>
      </c>
      <c r="AM97" s="52">
        <f>'4'!AM96</f>
        <v>0</v>
      </c>
      <c r="AN97" s="52">
        <f>'4'!AN96</f>
        <v>0</v>
      </c>
      <c r="AO97" s="52">
        <f>'4'!AO96</f>
        <v>0</v>
      </c>
      <c r="AP97" s="52">
        <f>'4'!AP96</f>
        <v>0</v>
      </c>
      <c r="AQ97" s="52">
        <v>0</v>
      </c>
      <c r="AR97" s="52">
        <v>0</v>
      </c>
      <c r="AS97" s="52"/>
      <c r="AT97" s="52">
        <f>'4'!AJ96</f>
        <v>0</v>
      </c>
      <c r="AU97" s="52">
        <f>'4'!AK96</f>
        <v>0</v>
      </c>
      <c r="AV97" s="52">
        <f>'4'!AL96</f>
        <v>0</v>
      </c>
      <c r="AW97" s="52">
        <f>'4'!AM96</f>
        <v>0</v>
      </c>
      <c r="AX97" s="52">
        <f>'4'!AN96</f>
        <v>0</v>
      </c>
      <c r="AY97" s="52">
        <f>'4'!AO96</f>
        <v>0</v>
      </c>
      <c r="AZ97" s="52">
        <f>'4'!AP96</f>
        <v>0</v>
      </c>
      <c r="BA97" s="52">
        <f>'4'!AQ96</f>
        <v>0</v>
      </c>
      <c r="BB97" s="52">
        <f>'4'!AR96</f>
        <v>0</v>
      </c>
    </row>
    <row r="98" spans="1:54" ht="131.25">
      <c r="A98" s="25" t="s">
        <v>179</v>
      </c>
      <c r="B98" s="50" t="s">
        <v>291</v>
      </c>
      <c r="C98" s="51" t="s">
        <v>313</v>
      </c>
      <c r="D98" s="46" t="s">
        <v>314</v>
      </c>
      <c r="E98" s="52">
        <v>0</v>
      </c>
      <c r="F98" s="52">
        <v>0</v>
      </c>
      <c r="G98" s="52">
        <v>0</v>
      </c>
      <c r="H98" s="52">
        <v>0</v>
      </c>
      <c r="I98" s="52">
        <v>0</v>
      </c>
      <c r="J98" s="52">
        <v>0</v>
      </c>
      <c r="K98" s="52">
        <v>0</v>
      </c>
      <c r="L98" s="52">
        <v>0</v>
      </c>
      <c r="M98" s="52">
        <v>0</v>
      </c>
      <c r="N98" s="52">
        <v>0</v>
      </c>
      <c r="O98" s="52">
        <v>0</v>
      </c>
      <c r="P98" s="52">
        <v>0</v>
      </c>
      <c r="Q98" s="52">
        <v>0</v>
      </c>
      <c r="R98" s="52">
        <v>0</v>
      </c>
      <c r="S98" s="52">
        <v>0</v>
      </c>
      <c r="T98" s="52">
        <v>0</v>
      </c>
      <c r="U98" s="52">
        <v>0</v>
      </c>
      <c r="V98" s="52">
        <v>0</v>
      </c>
      <c r="W98" s="52">
        <v>0</v>
      </c>
      <c r="X98" s="52">
        <v>0</v>
      </c>
      <c r="Y98" s="52">
        <v>0</v>
      </c>
      <c r="Z98" s="52">
        <v>0</v>
      </c>
      <c r="AA98" s="52">
        <v>0</v>
      </c>
      <c r="AB98" s="52">
        <v>0</v>
      </c>
      <c r="AC98" s="52">
        <v>0</v>
      </c>
      <c r="AD98" s="52">
        <v>0</v>
      </c>
      <c r="AE98" s="52">
        <v>0</v>
      </c>
      <c r="AF98" s="52">
        <v>0</v>
      </c>
      <c r="AG98" s="52">
        <v>0</v>
      </c>
      <c r="AH98" s="52">
        <v>0</v>
      </c>
      <c r="AI98" s="52">
        <v>0</v>
      </c>
      <c r="AJ98" s="52">
        <f>'4'!AJ97</f>
        <v>0</v>
      </c>
      <c r="AK98" s="52">
        <f>'4'!AK97</f>
        <v>0</v>
      </c>
      <c r="AL98" s="52">
        <f>'4'!AL97</f>
        <v>0</v>
      </c>
      <c r="AM98" s="52">
        <f>'4'!AM97</f>
        <v>0</v>
      </c>
      <c r="AN98" s="52">
        <f>'4'!AN97</f>
        <v>0</v>
      </c>
      <c r="AO98" s="52">
        <f>'4'!AO97</f>
        <v>0</v>
      </c>
      <c r="AP98" s="52">
        <f>'4'!AP97</f>
        <v>0</v>
      </c>
      <c r="AQ98" s="52">
        <v>0</v>
      </c>
      <c r="AR98" s="52">
        <v>0</v>
      </c>
      <c r="AS98" s="52"/>
      <c r="AT98" s="52">
        <f>'4'!AJ97</f>
        <v>0</v>
      </c>
      <c r="AU98" s="52">
        <f>'4'!AK97</f>
        <v>0</v>
      </c>
      <c r="AV98" s="52">
        <f>'4'!AL97</f>
        <v>0</v>
      </c>
      <c r="AW98" s="52">
        <f>'4'!AM97</f>
        <v>0</v>
      </c>
      <c r="AX98" s="52">
        <f>'4'!AN97</f>
        <v>0</v>
      </c>
      <c r="AY98" s="52">
        <f>'4'!AO97</f>
        <v>0</v>
      </c>
      <c r="AZ98" s="52">
        <f>'4'!AP97</f>
        <v>0</v>
      </c>
      <c r="BA98" s="52">
        <f>'4'!AQ97</f>
        <v>0</v>
      </c>
      <c r="BB98" s="52">
        <f>'4'!AR97</f>
        <v>0</v>
      </c>
    </row>
    <row r="99" spans="1:54" ht="225">
      <c r="A99" s="25" t="s">
        <v>179</v>
      </c>
      <c r="B99" s="50" t="s">
        <v>291</v>
      </c>
      <c r="C99" s="51" t="s">
        <v>315</v>
      </c>
      <c r="D99" s="46" t="s">
        <v>316</v>
      </c>
      <c r="E99" s="52">
        <v>0</v>
      </c>
      <c r="F99" s="52">
        <v>0</v>
      </c>
      <c r="G99" s="52">
        <v>0</v>
      </c>
      <c r="H99" s="52">
        <v>0</v>
      </c>
      <c r="I99" s="52">
        <v>0</v>
      </c>
      <c r="J99" s="52">
        <v>0</v>
      </c>
      <c r="K99" s="52">
        <v>0</v>
      </c>
      <c r="L99" s="52">
        <v>0</v>
      </c>
      <c r="M99" s="52">
        <v>0</v>
      </c>
      <c r="N99" s="52">
        <v>0</v>
      </c>
      <c r="O99" s="52">
        <v>0</v>
      </c>
      <c r="P99" s="52">
        <v>0</v>
      </c>
      <c r="Q99" s="52">
        <v>0</v>
      </c>
      <c r="R99" s="52">
        <v>0</v>
      </c>
      <c r="S99" s="52">
        <v>0</v>
      </c>
      <c r="T99" s="52">
        <v>0</v>
      </c>
      <c r="U99" s="52">
        <v>0</v>
      </c>
      <c r="V99" s="52">
        <v>0</v>
      </c>
      <c r="W99" s="52">
        <v>0</v>
      </c>
      <c r="X99" s="52">
        <v>0</v>
      </c>
      <c r="Y99" s="52">
        <v>0</v>
      </c>
      <c r="Z99" s="52">
        <v>0</v>
      </c>
      <c r="AA99" s="52">
        <v>0</v>
      </c>
      <c r="AB99" s="52">
        <v>0</v>
      </c>
      <c r="AC99" s="52">
        <v>0</v>
      </c>
      <c r="AD99" s="52">
        <v>0</v>
      </c>
      <c r="AE99" s="52">
        <v>0</v>
      </c>
      <c r="AF99" s="52">
        <v>0</v>
      </c>
      <c r="AG99" s="52">
        <v>0</v>
      </c>
      <c r="AH99" s="52">
        <v>0</v>
      </c>
      <c r="AI99" s="52">
        <v>0</v>
      </c>
      <c r="AJ99" s="52">
        <f>'4'!AJ98</f>
        <v>0</v>
      </c>
      <c r="AK99" s="52">
        <f>'4'!AK98</f>
        <v>0</v>
      </c>
      <c r="AL99" s="52">
        <f>'4'!AL98</f>
        <v>0</v>
      </c>
      <c r="AM99" s="52">
        <f>'4'!AM98</f>
        <v>0</v>
      </c>
      <c r="AN99" s="52">
        <f>'4'!AN98</f>
        <v>0</v>
      </c>
      <c r="AO99" s="52">
        <f>'4'!AO98</f>
        <v>0</v>
      </c>
      <c r="AP99" s="52">
        <f>'4'!AP98</f>
        <v>0</v>
      </c>
      <c r="AQ99" s="52">
        <v>0</v>
      </c>
      <c r="AR99" s="52">
        <v>0</v>
      </c>
      <c r="AS99" s="52"/>
      <c r="AT99" s="52">
        <f>'4'!AJ98</f>
        <v>0</v>
      </c>
      <c r="AU99" s="52">
        <f>'4'!AK98</f>
        <v>0</v>
      </c>
      <c r="AV99" s="52">
        <f>'4'!AL98</f>
        <v>0</v>
      </c>
      <c r="AW99" s="52">
        <f>'4'!AM98</f>
        <v>0</v>
      </c>
      <c r="AX99" s="52">
        <f>'4'!AN98</f>
        <v>0</v>
      </c>
      <c r="AY99" s="52">
        <f>'4'!AO98</f>
        <v>0</v>
      </c>
      <c r="AZ99" s="52">
        <f>'4'!AP98</f>
        <v>0</v>
      </c>
      <c r="BA99" s="52">
        <f>'4'!AQ98</f>
        <v>0</v>
      </c>
      <c r="BB99" s="52">
        <f>'4'!AR98</f>
        <v>0</v>
      </c>
    </row>
    <row r="100" spans="1:54" ht="131.25">
      <c r="A100" s="25" t="s">
        <v>179</v>
      </c>
      <c r="B100" s="50" t="s">
        <v>291</v>
      </c>
      <c r="C100" s="51" t="s">
        <v>317</v>
      </c>
      <c r="D100" s="46" t="s">
        <v>318</v>
      </c>
      <c r="E100" s="52">
        <v>0</v>
      </c>
      <c r="F100" s="52">
        <v>0</v>
      </c>
      <c r="G100" s="52">
        <v>0</v>
      </c>
      <c r="H100" s="52">
        <v>0</v>
      </c>
      <c r="I100" s="52">
        <v>0</v>
      </c>
      <c r="J100" s="52">
        <v>0</v>
      </c>
      <c r="K100" s="52">
        <v>0</v>
      </c>
      <c r="L100" s="52">
        <v>0</v>
      </c>
      <c r="M100" s="52">
        <v>0</v>
      </c>
      <c r="N100" s="52">
        <v>0</v>
      </c>
      <c r="O100" s="52">
        <v>0</v>
      </c>
      <c r="P100" s="52">
        <v>0</v>
      </c>
      <c r="Q100" s="52">
        <v>0</v>
      </c>
      <c r="R100" s="52">
        <v>0</v>
      </c>
      <c r="S100" s="52">
        <v>0</v>
      </c>
      <c r="T100" s="52">
        <v>0</v>
      </c>
      <c r="U100" s="52">
        <v>0</v>
      </c>
      <c r="V100" s="52">
        <v>0</v>
      </c>
      <c r="W100" s="52">
        <v>0</v>
      </c>
      <c r="X100" s="52">
        <v>0</v>
      </c>
      <c r="Y100" s="52">
        <v>0</v>
      </c>
      <c r="Z100" s="52">
        <v>0</v>
      </c>
      <c r="AA100" s="52">
        <v>0</v>
      </c>
      <c r="AB100" s="52">
        <v>0</v>
      </c>
      <c r="AC100" s="52">
        <v>0</v>
      </c>
      <c r="AD100" s="52">
        <v>0</v>
      </c>
      <c r="AE100" s="52">
        <v>0</v>
      </c>
      <c r="AF100" s="52">
        <v>0</v>
      </c>
      <c r="AG100" s="52">
        <v>0</v>
      </c>
      <c r="AH100" s="52">
        <v>0</v>
      </c>
      <c r="AI100" s="52">
        <v>0</v>
      </c>
      <c r="AJ100" s="52">
        <f>'4'!AJ99</f>
        <v>0</v>
      </c>
      <c r="AK100" s="52">
        <f>'4'!AK99</f>
        <v>0</v>
      </c>
      <c r="AL100" s="52">
        <f>'4'!AL99</f>
        <v>0</v>
      </c>
      <c r="AM100" s="52">
        <f>'4'!AM99</f>
        <v>0</v>
      </c>
      <c r="AN100" s="52">
        <f>'4'!AN99</f>
        <v>0</v>
      </c>
      <c r="AO100" s="52">
        <f>'4'!AO99</f>
        <v>0</v>
      </c>
      <c r="AP100" s="52">
        <f>'4'!AP99</f>
        <v>0</v>
      </c>
      <c r="AQ100" s="52">
        <v>0</v>
      </c>
      <c r="AR100" s="52">
        <v>0</v>
      </c>
      <c r="AS100" s="52"/>
      <c r="AT100" s="52">
        <f>'4'!AJ99</f>
        <v>0</v>
      </c>
      <c r="AU100" s="52">
        <f>'4'!AK99</f>
        <v>0</v>
      </c>
      <c r="AV100" s="52">
        <f>'4'!AL99</f>
        <v>0</v>
      </c>
      <c r="AW100" s="52">
        <f>'4'!AM99</f>
        <v>0</v>
      </c>
      <c r="AX100" s="52">
        <f>'4'!AN99</f>
        <v>0</v>
      </c>
      <c r="AY100" s="52">
        <f>'4'!AO99</f>
        <v>0</v>
      </c>
      <c r="AZ100" s="52">
        <f>'4'!AP99</f>
        <v>0</v>
      </c>
      <c r="BA100" s="52">
        <f>'4'!AQ99</f>
        <v>0</v>
      </c>
      <c r="BB100" s="52">
        <f>'4'!AR99</f>
        <v>0</v>
      </c>
    </row>
    <row r="101" spans="1:54" ht="281.25">
      <c r="A101" s="25" t="s">
        <v>179</v>
      </c>
      <c r="B101" s="50" t="s">
        <v>291</v>
      </c>
      <c r="C101" s="51" t="s">
        <v>319</v>
      </c>
      <c r="D101" s="46" t="s">
        <v>320</v>
      </c>
      <c r="E101" s="52">
        <v>0</v>
      </c>
      <c r="F101" s="52">
        <v>0</v>
      </c>
      <c r="G101" s="52">
        <v>0</v>
      </c>
      <c r="H101" s="52">
        <v>0</v>
      </c>
      <c r="I101" s="52">
        <v>0</v>
      </c>
      <c r="J101" s="52">
        <v>0</v>
      </c>
      <c r="K101" s="52">
        <v>0</v>
      </c>
      <c r="L101" s="52">
        <v>0</v>
      </c>
      <c r="M101" s="52">
        <v>0</v>
      </c>
      <c r="N101" s="52">
        <v>0</v>
      </c>
      <c r="O101" s="52">
        <v>0</v>
      </c>
      <c r="P101" s="52">
        <v>0</v>
      </c>
      <c r="Q101" s="52">
        <v>0</v>
      </c>
      <c r="R101" s="52">
        <v>0</v>
      </c>
      <c r="S101" s="52">
        <v>0</v>
      </c>
      <c r="T101" s="52">
        <v>0</v>
      </c>
      <c r="U101" s="52">
        <v>0</v>
      </c>
      <c r="V101" s="52">
        <v>0</v>
      </c>
      <c r="W101" s="52">
        <v>0</v>
      </c>
      <c r="X101" s="52">
        <v>0</v>
      </c>
      <c r="Y101" s="52">
        <v>0</v>
      </c>
      <c r="Z101" s="52">
        <v>0</v>
      </c>
      <c r="AA101" s="52">
        <v>0</v>
      </c>
      <c r="AB101" s="52">
        <v>0</v>
      </c>
      <c r="AC101" s="52">
        <v>0</v>
      </c>
      <c r="AD101" s="52">
        <v>0</v>
      </c>
      <c r="AE101" s="52">
        <v>0</v>
      </c>
      <c r="AF101" s="52">
        <v>0</v>
      </c>
      <c r="AG101" s="52">
        <v>0</v>
      </c>
      <c r="AH101" s="52">
        <v>0</v>
      </c>
      <c r="AI101" s="52">
        <v>0</v>
      </c>
      <c r="AJ101" s="52">
        <f>'4'!AJ100</f>
        <v>0</v>
      </c>
      <c r="AK101" s="52">
        <f>'4'!AK100</f>
        <v>0</v>
      </c>
      <c r="AL101" s="52">
        <f>'4'!AL100</f>
        <v>0</v>
      </c>
      <c r="AM101" s="52">
        <f>'4'!AM100</f>
        <v>0</v>
      </c>
      <c r="AN101" s="52">
        <f>'4'!AN100</f>
        <v>0</v>
      </c>
      <c r="AO101" s="52">
        <f>'4'!AO100</f>
        <v>0</v>
      </c>
      <c r="AP101" s="52">
        <f>'4'!AP100</f>
        <v>0</v>
      </c>
      <c r="AQ101" s="52">
        <v>0</v>
      </c>
      <c r="AR101" s="52">
        <v>0</v>
      </c>
      <c r="AS101" s="52"/>
      <c r="AT101" s="52">
        <f>'4'!AJ100</f>
        <v>0</v>
      </c>
      <c r="AU101" s="52">
        <f>'4'!AK100</f>
        <v>0</v>
      </c>
      <c r="AV101" s="52">
        <f>'4'!AL100</f>
        <v>0</v>
      </c>
      <c r="AW101" s="52">
        <f>'4'!AM100</f>
        <v>0</v>
      </c>
      <c r="AX101" s="52">
        <f>'4'!AN100</f>
        <v>0</v>
      </c>
      <c r="AY101" s="52">
        <f>'4'!AO100</f>
        <v>0</v>
      </c>
      <c r="AZ101" s="52">
        <f>'4'!AP100</f>
        <v>0</v>
      </c>
      <c r="BA101" s="52">
        <f>'4'!AQ100</f>
        <v>0</v>
      </c>
      <c r="BB101" s="52">
        <f>'4'!AR100</f>
        <v>0</v>
      </c>
    </row>
    <row r="102" spans="1:54" ht="131.25">
      <c r="A102" s="25" t="s">
        <v>179</v>
      </c>
      <c r="B102" s="50" t="s">
        <v>291</v>
      </c>
      <c r="C102" s="51" t="s">
        <v>321</v>
      </c>
      <c r="D102" s="46" t="s">
        <v>322</v>
      </c>
      <c r="E102" s="52">
        <v>0</v>
      </c>
      <c r="F102" s="52">
        <v>0</v>
      </c>
      <c r="G102" s="52">
        <v>0</v>
      </c>
      <c r="H102" s="52">
        <v>0</v>
      </c>
      <c r="I102" s="52">
        <v>0</v>
      </c>
      <c r="J102" s="52">
        <v>0</v>
      </c>
      <c r="K102" s="52">
        <v>0</v>
      </c>
      <c r="L102" s="52">
        <v>0</v>
      </c>
      <c r="M102" s="52">
        <v>0</v>
      </c>
      <c r="N102" s="52">
        <v>0</v>
      </c>
      <c r="O102" s="52">
        <v>0</v>
      </c>
      <c r="P102" s="52">
        <v>0</v>
      </c>
      <c r="Q102" s="52">
        <v>0</v>
      </c>
      <c r="R102" s="52">
        <v>0</v>
      </c>
      <c r="S102" s="52">
        <v>0</v>
      </c>
      <c r="T102" s="52">
        <v>0</v>
      </c>
      <c r="U102" s="52">
        <v>0</v>
      </c>
      <c r="V102" s="52">
        <v>0</v>
      </c>
      <c r="W102" s="52">
        <v>0</v>
      </c>
      <c r="X102" s="52">
        <v>0</v>
      </c>
      <c r="Y102" s="52">
        <v>0</v>
      </c>
      <c r="Z102" s="52">
        <v>0</v>
      </c>
      <c r="AA102" s="52">
        <v>0</v>
      </c>
      <c r="AB102" s="52">
        <v>0</v>
      </c>
      <c r="AC102" s="52">
        <v>0</v>
      </c>
      <c r="AD102" s="52">
        <v>0</v>
      </c>
      <c r="AE102" s="52">
        <v>0</v>
      </c>
      <c r="AF102" s="52">
        <v>0</v>
      </c>
      <c r="AG102" s="52">
        <v>0</v>
      </c>
      <c r="AH102" s="52">
        <v>0</v>
      </c>
      <c r="AI102" s="52">
        <v>0</v>
      </c>
      <c r="AJ102" s="52">
        <f>'4'!AJ101</f>
        <v>0</v>
      </c>
      <c r="AK102" s="52">
        <f>'4'!AK101</f>
        <v>0</v>
      </c>
      <c r="AL102" s="52">
        <f>'4'!AL101</f>
        <v>0</v>
      </c>
      <c r="AM102" s="52">
        <f>'4'!AM101</f>
        <v>0</v>
      </c>
      <c r="AN102" s="52">
        <f>'4'!AN101</f>
        <v>0</v>
      </c>
      <c r="AO102" s="52">
        <f>'4'!AO101</f>
        <v>0</v>
      </c>
      <c r="AP102" s="52">
        <f>'4'!AP101</f>
        <v>0</v>
      </c>
      <c r="AQ102" s="52">
        <v>0</v>
      </c>
      <c r="AR102" s="52">
        <v>0</v>
      </c>
      <c r="AS102" s="52"/>
      <c r="AT102" s="52">
        <f>'4'!AJ101</f>
        <v>0</v>
      </c>
      <c r="AU102" s="52">
        <f>'4'!AK101</f>
        <v>0</v>
      </c>
      <c r="AV102" s="52">
        <f>'4'!AL101</f>
        <v>0</v>
      </c>
      <c r="AW102" s="52">
        <f>'4'!AM101</f>
        <v>0</v>
      </c>
      <c r="AX102" s="52">
        <f>'4'!AN101</f>
        <v>0</v>
      </c>
      <c r="AY102" s="52">
        <f>'4'!AO101</f>
        <v>0</v>
      </c>
      <c r="AZ102" s="52">
        <f>'4'!AP101</f>
        <v>0</v>
      </c>
      <c r="BA102" s="52">
        <f>'4'!AQ101</f>
        <v>0</v>
      </c>
      <c r="BB102" s="52">
        <f>'4'!AR101</f>
        <v>0</v>
      </c>
    </row>
    <row r="103" spans="1:54" ht="262.5">
      <c r="A103" s="25" t="s">
        <v>179</v>
      </c>
      <c r="B103" s="50" t="s">
        <v>291</v>
      </c>
      <c r="C103" s="51" t="s">
        <v>323</v>
      </c>
      <c r="D103" s="46" t="s">
        <v>324</v>
      </c>
      <c r="E103" s="52">
        <v>0</v>
      </c>
      <c r="F103" s="52">
        <v>0</v>
      </c>
      <c r="G103" s="52">
        <v>0</v>
      </c>
      <c r="H103" s="52">
        <v>0</v>
      </c>
      <c r="I103" s="52">
        <v>0</v>
      </c>
      <c r="J103" s="52">
        <v>0</v>
      </c>
      <c r="K103" s="52">
        <v>0</v>
      </c>
      <c r="L103" s="52">
        <v>0</v>
      </c>
      <c r="M103" s="52">
        <v>0</v>
      </c>
      <c r="N103" s="52">
        <v>0</v>
      </c>
      <c r="O103" s="52">
        <v>0</v>
      </c>
      <c r="P103" s="52">
        <v>0</v>
      </c>
      <c r="Q103" s="52">
        <v>0</v>
      </c>
      <c r="R103" s="52">
        <v>0</v>
      </c>
      <c r="S103" s="52">
        <v>0</v>
      </c>
      <c r="T103" s="52">
        <v>0</v>
      </c>
      <c r="U103" s="52">
        <v>0</v>
      </c>
      <c r="V103" s="52">
        <v>0</v>
      </c>
      <c r="W103" s="52">
        <v>0</v>
      </c>
      <c r="X103" s="52">
        <v>0</v>
      </c>
      <c r="Y103" s="52">
        <v>0</v>
      </c>
      <c r="Z103" s="52">
        <v>0</v>
      </c>
      <c r="AA103" s="52">
        <v>0</v>
      </c>
      <c r="AB103" s="52">
        <v>0</v>
      </c>
      <c r="AC103" s="52">
        <v>0</v>
      </c>
      <c r="AD103" s="52">
        <v>0</v>
      </c>
      <c r="AE103" s="52">
        <v>0</v>
      </c>
      <c r="AF103" s="52">
        <v>0</v>
      </c>
      <c r="AG103" s="52">
        <v>0</v>
      </c>
      <c r="AH103" s="52">
        <v>0</v>
      </c>
      <c r="AI103" s="52">
        <v>0</v>
      </c>
      <c r="AJ103" s="52">
        <f>'4'!AJ102</f>
        <v>0</v>
      </c>
      <c r="AK103" s="52">
        <f>'4'!AK102</f>
        <v>0</v>
      </c>
      <c r="AL103" s="52">
        <f>'4'!AL102</f>
        <v>0</v>
      </c>
      <c r="AM103" s="52">
        <f>'4'!AM102</f>
        <v>0</v>
      </c>
      <c r="AN103" s="52">
        <f>'4'!AN102</f>
        <v>0</v>
      </c>
      <c r="AO103" s="52">
        <f>'4'!AO102</f>
        <v>0</v>
      </c>
      <c r="AP103" s="52">
        <f>'4'!AP102</f>
        <v>0</v>
      </c>
      <c r="AQ103" s="52">
        <v>0</v>
      </c>
      <c r="AR103" s="52">
        <v>0</v>
      </c>
      <c r="AS103" s="52"/>
      <c r="AT103" s="52">
        <f>'4'!AJ102</f>
        <v>0</v>
      </c>
      <c r="AU103" s="52">
        <f>'4'!AK102</f>
        <v>0</v>
      </c>
      <c r="AV103" s="52">
        <f>'4'!AL102</f>
        <v>0</v>
      </c>
      <c r="AW103" s="52">
        <f>'4'!AM102</f>
        <v>0</v>
      </c>
      <c r="AX103" s="52">
        <f>'4'!AN102</f>
        <v>0</v>
      </c>
      <c r="AY103" s="52">
        <f>'4'!AO102</f>
        <v>0</v>
      </c>
      <c r="AZ103" s="52">
        <f>'4'!AP102</f>
        <v>0</v>
      </c>
      <c r="BA103" s="52">
        <f>'4'!AQ102</f>
        <v>0</v>
      </c>
      <c r="BB103" s="52">
        <f>'4'!AR102</f>
        <v>0</v>
      </c>
    </row>
    <row r="104" spans="1:54" ht="131.25">
      <c r="A104" s="25" t="s">
        <v>179</v>
      </c>
      <c r="B104" s="50" t="s">
        <v>291</v>
      </c>
      <c r="C104" s="51" t="s">
        <v>325</v>
      </c>
      <c r="D104" s="46" t="s">
        <v>326</v>
      </c>
      <c r="E104" s="52">
        <v>0</v>
      </c>
      <c r="F104" s="52">
        <v>0</v>
      </c>
      <c r="G104" s="52">
        <v>0</v>
      </c>
      <c r="H104" s="52">
        <v>0</v>
      </c>
      <c r="I104" s="52">
        <v>0</v>
      </c>
      <c r="J104" s="52">
        <v>0</v>
      </c>
      <c r="K104" s="52">
        <v>0</v>
      </c>
      <c r="L104" s="52">
        <v>0</v>
      </c>
      <c r="M104" s="52">
        <v>0</v>
      </c>
      <c r="N104" s="52">
        <v>0</v>
      </c>
      <c r="O104" s="52">
        <v>0</v>
      </c>
      <c r="P104" s="52">
        <v>0</v>
      </c>
      <c r="Q104" s="52">
        <v>0</v>
      </c>
      <c r="R104" s="52">
        <v>0</v>
      </c>
      <c r="S104" s="52">
        <v>0</v>
      </c>
      <c r="T104" s="52">
        <v>0</v>
      </c>
      <c r="U104" s="52">
        <v>0</v>
      </c>
      <c r="V104" s="52">
        <v>0</v>
      </c>
      <c r="W104" s="52">
        <v>0</v>
      </c>
      <c r="X104" s="52">
        <v>0</v>
      </c>
      <c r="Y104" s="52">
        <v>0</v>
      </c>
      <c r="Z104" s="52">
        <v>0</v>
      </c>
      <c r="AA104" s="52">
        <v>0</v>
      </c>
      <c r="AB104" s="52">
        <v>0</v>
      </c>
      <c r="AC104" s="52">
        <v>0</v>
      </c>
      <c r="AD104" s="52">
        <v>0</v>
      </c>
      <c r="AE104" s="52">
        <v>0</v>
      </c>
      <c r="AF104" s="52">
        <v>0</v>
      </c>
      <c r="AG104" s="52">
        <v>0</v>
      </c>
      <c r="AH104" s="52">
        <v>0</v>
      </c>
      <c r="AI104" s="52">
        <v>0</v>
      </c>
      <c r="AJ104" s="52">
        <f>'4'!AJ103</f>
        <v>0</v>
      </c>
      <c r="AK104" s="52">
        <f>'4'!AK103</f>
        <v>0</v>
      </c>
      <c r="AL104" s="52">
        <f>'4'!AL103</f>
        <v>0</v>
      </c>
      <c r="AM104" s="52">
        <f>'4'!AM103</f>
        <v>0</v>
      </c>
      <c r="AN104" s="52">
        <f>'4'!AN103</f>
        <v>0</v>
      </c>
      <c r="AO104" s="52">
        <f>'4'!AO103</f>
        <v>0</v>
      </c>
      <c r="AP104" s="52">
        <f>'4'!AP103</f>
        <v>0</v>
      </c>
      <c r="AQ104" s="52">
        <v>0</v>
      </c>
      <c r="AR104" s="52">
        <v>0</v>
      </c>
      <c r="AS104" s="52"/>
      <c r="AT104" s="52">
        <f>'4'!AJ103</f>
        <v>0</v>
      </c>
      <c r="AU104" s="52">
        <f>'4'!AK103</f>
        <v>0</v>
      </c>
      <c r="AV104" s="52">
        <f>'4'!AL103</f>
        <v>0</v>
      </c>
      <c r="AW104" s="52">
        <f>'4'!AM103</f>
        <v>0</v>
      </c>
      <c r="AX104" s="52">
        <f>'4'!AN103</f>
        <v>0</v>
      </c>
      <c r="AY104" s="52">
        <f>'4'!AO103</f>
        <v>0</v>
      </c>
      <c r="AZ104" s="52">
        <f>'4'!AP103</f>
        <v>0</v>
      </c>
      <c r="BA104" s="52">
        <f>'4'!AQ103</f>
        <v>0</v>
      </c>
      <c r="BB104" s="52">
        <f>'4'!AR103</f>
        <v>0</v>
      </c>
    </row>
    <row r="105" spans="1:54" ht="262.5">
      <c r="A105" s="25" t="s">
        <v>179</v>
      </c>
      <c r="B105" s="50" t="s">
        <v>291</v>
      </c>
      <c r="C105" s="51" t="s">
        <v>327</v>
      </c>
      <c r="D105" s="46" t="s">
        <v>328</v>
      </c>
      <c r="E105" s="52">
        <v>0</v>
      </c>
      <c r="F105" s="52">
        <v>0</v>
      </c>
      <c r="G105" s="52">
        <v>0</v>
      </c>
      <c r="H105" s="52">
        <v>0</v>
      </c>
      <c r="I105" s="52">
        <v>0</v>
      </c>
      <c r="J105" s="52">
        <v>0</v>
      </c>
      <c r="K105" s="52">
        <v>0</v>
      </c>
      <c r="L105" s="52">
        <v>0</v>
      </c>
      <c r="M105" s="52">
        <v>0</v>
      </c>
      <c r="N105" s="52">
        <v>0</v>
      </c>
      <c r="O105" s="52">
        <v>0</v>
      </c>
      <c r="P105" s="52">
        <v>0</v>
      </c>
      <c r="Q105" s="52">
        <v>0</v>
      </c>
      <c r="R105" s="52">
        <v>0</v>
      </c>
      <c r="S105" s="52">
        <v>0</v>
      </c>
      <c r="T105" s="52">
        <v>0</v>
      </c>
      <c r="U105" s="52">
        <v>0</v>
      </c>
      <c r="V105" s="52">
        <v>0</v>
      </c>
      <c r="W105" s="52">
        <v>0</v>
      </c>
      <c r="X105" s="52">
        <v>0</v>
      </c>
      <c r="Y105" s="52">
        <v>0</v>
      </c>
      <c r="Z105" s="52">
        <v>0</v>
      </c>
      <c r="AA105" s="52">
        <v>0</v>
      </c>
      <c r="AB105" s="52">
        <v>0</v>
      </c>
      <c r="AC105" s="52">
        <v>0</v>
      </c>
      <c r="AD105" s="52">
        <v>0</v>
      </c>
      <c r="AE105" s="52">
        <v>0</v>
      </c>
      <c r="AF105" s="52">
        <v>0</v>
      </c>
      <c r="AG105" s="52">
        <v>0</v>
      </c>
      <c r="AH105" s="52">
        <v>0</v>
      </c>
      <c r="AI105" s="52">
        <v>0</v>
      </c>
      <c r="AJ105" s="52">
        <f>'4'!AJ104</f>
        <v>0</v>
      </c>
      <c r="AK105" s="52">
        <f>'4'!AK104</f>
        <v>0</v>
      </c>
      <c r="AL105" s="52">
        <f>'4'!AL104</f>
        <v>0</v>
      </c>
      <c r="AM105" s="52">
        <f>'4'!AM104</f>
        <v>0</v>
      </c>
      <c r="AN105" s="52">
        <f>'4'!AN104</f>
        <v>0</v>
      </c>
      <c r="AO105" s="52">
        <f>'4'!AO104</f>
        <v>0</v>
      </c>
      <c r="AP105" s="52">
        <f>'4'!AP104</f>
        <v>0</v>
      </c>
      <c r="AQ105" s="52">
        <v>0</v>
      </c>
      <c r="AR105" s="52">
        <v>0</v>
      </c>
      <c r="AS105" s="52"/>
      <c r="AT105" s="52">
        <f>'4'!AJ104</f>
        <v>0</v>
      </c>
      <c r="AU105" s="52">
        <f>'4'!AK104</f>
        <v>0</v>
      </c>
      <c r="AV105" s="52">
        <f>'4'!AL104</f>
        <v>0</v>
      </c>
      <c r="AW105" s="52">
        <f>'4'!AM104</f>
        <v>0</v>
      </c>
      <c r="AX105" s="52">
        <f>'4'!AN104</f>
        <v>0</v>
      </c>
      <c r="AY105" s="52">
        <f>'4'!AO104</f>
        <v>0</v>
      </c>
      <c r="AZ105" s="52">
        <f>'4'!AP104</f>
        <v>0</v>
      </c>
      <c r="BA105" s="52">
        <f>'4'!AQ104</f>
        <v>0</v>
      </c>
      <c r="BB105" s="52">
        <f>'4'!AR104</f>
        <v>0</v>
      </c>
    </row>
    <row r="106" spans="1:54" ht="131.25">
      <c r="A106" s="25" t="s">
        <v>179</v>
      </c>
      <c r="B106" s="50" t="s">
        <v>291</v>
      </c>
      <c r="C106" s="51" t="s">
        <v>329</v>
      </c>
      <c r="D106" s="46" t="s">
        <v>330</v>
      </c>
      <c r="E106" s="52">
        <v>0</v>
      </c>
      <c r="F106" s="52">
        <v>0</v>
      </c>
      <c r="G106" s="52">
        <v>0</v>
      </c>
      <c r="H106" s="52">
        <v>0</v>
      </c>
      <c r="I106" s="52">
        <v>0</v>
      </c>
      <c r="J106" s="52">
        <v>0</v>
      </c>
      <c r="K106" s="52">
        <v>0</v>
      </c>
      <c r="L106" s="52">
        <v>0</v>
      </c>
      <c r="M106" s="52">
        <v>0</v>
      </c>
      <c r="N106" s="52">
        <v>0</v>
      </c>
      <c r="O106" s="52">
        <v>0</v>
      </c>
      <c r="P106" s="52">
        <v>0</v>
      </c>
      <c r="Q106" s="52">
        <v>0</v>
      </c>
      <c r="R106" s="52">
        <v>0</v>
      </c>
      <c r="S106" s="52">
        <v>0</v>
      </c>
      <c r="T106" s="52">
        <v>0</v>
      </c>
      <c r="U106" s="52">
        <v>0</v>
      </c>
      <c r="V106" s="52">
        <v>0</v>
      </c>
      <c r="W106" s="52">
        <v>0</v>
      </c>
      <c r="X106" s="52">
        <v>0</v>
      </c>
      <c r="Y106" s="52">
        <v>0</v>
      </c>
      <c r="Z106" s="52">
        <v>0</v>
      </c>
      <c r="AA106" s="52">
        <v>0</v>
      </c>
      <c r="AB106" s="52">
        <v>0</v>
      </c>
      <c r="AC106" s="52">
        <v>0</v>
      </c>
      <c r="AD106" s="52">
        <v>0</v>
      </c>
      <c r="AE106" s="52">
        <v>0</v>
      </c>
      <c r="AF106" s="52">
        <v>0</v>
      </c>
      <c r="AG106" s="52">
        <v>0</v>
      </c>
      <c r="AH106" s="52">
        <v>0</v>
      </c>
      <c r="AI106" s="52">
        <v>0</v>
      </c>
      <c r="AJ106" s="52">
        <f>'4'!AJ105</f>
        <v>0</v>
      </c>
      <c r="AK106" s="52">
        <f>'4'!AK105</f>
        <v>0</v>
      </c>
      <c r="AL106" s="52">
        <f>'4'!AL105</f>
        <v>0</v>
      </c>
      <c r="AM106" s="52">
        <f>'4'!AM105</f>
        <v>0</v>
      </c>
      <c r="AN106" s="52">
        <f>'4'!AN105</f>
        <v>0</v>
      </c>
      <c r="AO106" s="52">
        <f>'4'!AO105</f>
        <v>0</v>
      </c>
      <c r="AP106" s="52">
        <f>'4'!AP105</f>
        <v>0</v>
      </c>
      <c r="AQ106" s="52">
        <v>0</v>
      </c>
      <c r="AR106" s="52">
        <v>0</v>
      </c>
      <c r="AS106" s="52"/>
      <c r="AT106" s="52">
        <f>'4'!AJ105</f>
        <v>0</v>
      </c>
      <c r="AU106" s="52">
        <f>'4'!AK105</f>
        <v>0</v>
      </c>
      <c r="AV106" s="52">
        <f>'4'!AL105</f>
        <v>0</v>
      </c>
      <c r="AW106" s="52">
        <f>'4'!AM105</f>
        <v>0</v>
      </c>
      <c r="AX106" s="52">
        <f>'4'!AN105</f>
        <v>0</v>
      </c>
      <c r="AY106" s="52">
        <f>'4'!AO105</f>
        <v>0</v>
      </c>
      <c r="AZ106" s="52">
        <f>'4'!AP105</f>
        <v>0</v>
      </c>
      <c r="BA106" s="52">
        <f>'4'!AQ105</f>
        <v>0</v>
      </c>
      <c r="BB106" s="52">
        <f>'4'!AR105</f>
        <v>0</v>
      </c>
    </row>
    <row r="107" spans="1:54" ht="262.5">
      <c r="A107" s="25" t="s">
        <v>179</v>
      </c>
      <c r="B107" s="50" t="s">
        <v>291</v>
      </c>
      <c r="C107" s="51" t="s">
        <v>331</v>
      </c>
      <c r="D107" s="46" t="s">
        <v>332</v>
      </c>
      <c r="E107" s="52">
        <v>0</v>
      </c>
      <c r="F107" s="52">
        <v>0</v>
      </c>
      <c r="G107" s="52">
        <v>0</v>
      </c>
      <c r="H107" s="52">
        <v>0</v>
      </c>
      <c r="I107" s="52">
        <v>0</v>
      </c>
      <c r="J107" s="52">
        <v>0</v>
      </c>
      <c r="K107" s="52">
        <v>0</v>
      </c>
      <c r="L107" s="52">
        <v>0</v>
      </c>
      <c r="M107" s="52">
        <v>0</v>
      </c>
      <c r="N107" s="52">
        <v>0</v>
      </c>
      <c r="O107" s="52">
        <v>0</v>
      </c>
      <c r="P107" s="52">
        <v>0</v>
      </c>
      <c r="Q107" s="52">
        <v>0</v>
      </c>
      <c r="R107" s="52">
        <v>0</v>
      </c>
      <c r="S107" s="52">
        <v>0</v>
      </c>
      <c r="T107" s="52">
        <v>0</v>
      </c>
      <c r="U107" s="52">
        <v>0</v>
      </c>
      <c r="V107" s="52">
        <v>0</v>
      </c>
      <c r="W107" s="52">
        <v>0</v>
      </c>
      <c r="X107" s="52">
        <v>0</v>
      </c>
      <c r="Y107" s="52">
        <v>0</v>
      </c>
      <c r="Z107" s="52">
        <v>0</v>
      </c>
      <c r="AA107" s="52">
        <v>0</v>
      </c>
      <c r="AB107" s="52">
        <v>0</v>
      </c>
      <c r="AC107" s="52">
        <v>0</v>
      </c>
      <c r="AD107" s="52">
        <v>0</v>
      </c>
      <c r="AE107" s="52">
        <v>0</v>
      </c>
      <c r="AF107" s="52">
        <v>0</v>
      </c>
      <c r="AG107" s="52">
        <v>0</v>
      </c>
      <c r="AH107" s="52">
        <v>0</v>
      </c>
      <c r="AI107" s="52">
        <v>0</v>
      </c>
      <c r="AJ107" s="52">
        <f>'4'!AJ106</f>
        <v>0</v>
      </c>
      <c r="AK107" s="52">
        <f>'4'!AK106</f>
        <v>0</v>
      </c>
      <c r="AL107" s="52">
        <f>'4'!AL106</f>
        <v>0</v>
      </c>
      <c r="AM107" s="52">
        <f>'4'!AM106</f>
        <v>0</v>
      </c>
      <c r="AN107" s="52">
        <f>'4'!AN106</f>
        <v>0</v>
      </c>
      <c r="AO107" s="52">
        <f>'4'!AO106</f>
        <v>0</v>
      </c>
      <c r="AP107" s="52">
        <f>'4'!AP106</f>
        <v>0</v>
      </c>
      <c r="AQ107" s="52">
        <v>0</v>
      </c>
      <c r="AR107" s="52">
        <v>0</v>
      </c>
      <c r="AS107" s="52"/>
      <c r="AT107" s="52">
        <f>'4'!AJ106</f>
        <v>0</v>
      </c>
      <c r="AU107" s="52">
        <f>'4'!AK106</f>
        <v>0</v>
      </c>
      <c r="AV107" s="52">
        <f>'4'!AL106</f>
        <v>0</v>
      </c>
      <c r="AW107" s="52">
        <f>'4'!AM106</f>
        <v>0</v>
      </c>
      <c r="AX107" s="52">
        <f>'4'!AN106</f>
        <v>0</v>
      </c>
      <c r="AY107" s="52">
        <f>'4'!AO106</f>
        <v>0</v>
      </c>
      <c r="AZ107" s="52">
        <f>'4'!AP106</f>
        <v>0</v>
      </c>
      <c r="BA107" s="52">
        <f>'4'!AQ106</f>
        <v>0</v>
      </c>
      <c r="BB107" s="52">
        <f>'4'!AR106</f>
        <v>0</v>
      </c>
    </row>
    <row r="108" spans="1:54" ht="131.25">
      <c r="A108" s="25" t="s">
        <v>179</v>
      </c>
      <c r="B108" s="50" t="s">
        <v>291</v>
      </c>
      <c r="C108" s="51" t="s">
        <v>333</v>
      </c>
      <c r="D108" s="46" t="s">
        <v>334</v>
      </c>
      <c r="E108" s="52">
        <v>0</v>
      </c>
      <c r="F108" s="52">
        <v>0</v>
      </c>
      <c r="G108" s="52">
        <v>0</v>
      </c>
      <c r="H108" s="52">
        <v>0</v>
      </c>
      <c r="I108" s="52">
        <v>0</v>
      </c>
      <c r="J108" s="52">
        <v>0</v>
      </c>
      <c r="K108" s="52">
        <v>0</v>
      </c>
      <c r="L108" s="52">
        <v>0</v>
      </c>
      <c r="M108" s="52">
        <v>0</v>
      </c>
      <c r="N108" s="52">
        <v>0</v>
      </c>
      <c r="O108" s="52">
        <v>0</v>
      </c>
      <c r="P108" s="52">
        <v>0</v>
      </c>
      <c r="Q108" s="52">
        <v>0</v>
      </c>
      <c r="R108" s="52">
        <v>0</v>
      </c>
      <c r="S108" s="52">
        <v>0</v>
      </c>
      <c r="T108" s="52">
        <v>0</v>
      </c>
      <c r="U108" s="52">
        <v>0</v>
      </c>
      <c r="V108" s="52">
        <v>0</v>
      </c>
      <c r="W108" s="52">
        <v>0</v>
      </c>
      <c r="X108" s="52">
        <v>0</v>
      </c>
      <c r="Y108" s="52">
        <v>0</v>
      </c>
      <c r="Z108" s="52">
        <v>0</v>
      </c>
      <c r="AA108" s="52">
        <v>0</v>
      </c>
      <c r="AB108" s="52">
        <v>0</v>
      </c>
      <c r="AC108" s="52">
        <v>0</v>
      </c>
      <c r="AD108" s="52">
        <v>0</v>
      </c>
      <c r="AE108" s="52">
        <v>0</v>
      </c>
      <c r="AF108" s="52">
        <v>0</v>
      </c>
      <c r="AG108" s="52">
        <v>0</v>
      </c>
      <c r="AH108" s="52">
        <v>0</v>
      </c>
      <c r="AI108" s="52">
        <v>0</v>
      </c>
      <c r="AJ108" s="52">
        <f>'4'!AJ107</f>
        <v>0</v>
      </c>
      <c r="AK108" s="52">
        <f>'4'!AK107</f>
        <v>0</v>
      </c>
      <c r="AL108" s="52">
        <f>'4'!AL107</f>
        <v>0</v>
      </c>
      <c r="AM108" s="52">
        <f>'4'!AM107</f>
        <v>0</v>
      </c>
      <c r="AN108" s="52">
        <f>'4'!AN107</f>
        <v>0</v>
      </c>
      <c r="AO108" s="52">
        <f>'4'!AO107</f>
        <v>0</v>
      </c>
      <c r="AP108" s="52">
        <f>'4'!AP107</f>
        <v>0</v>
      </c>
      <c r="AQ108" s="52">
        <v>0</v>
      </c>
      <c r="AR108" s="52">
        <v>0</v>
      </c>
      <c r="AS108" s="52"/>
      <c r="AT108" s="52">
        <f>'4'!AJ107</f>
        <v>0</v>
      </c>
      <c r="AU108" s="52">
        <f>'4'!AK107</f>
        <v>0</v>
      </c>
      <c r="AV108" s="52">
        <f>'4'!AL107</f>
        <v>0</v>
      </c>
      <c r="AW108" s="52">
        <f>'4'!AM107</f>
        <v>0</v>
      </c>
      <c r="AX108" s="52">
        <f>'4'!AN107</f>
        <v>0</v>
      </c>
      <c r="AY108" s="52">
        <f>'4'!AO107</f>
        <v>0</v>
      </c>
      <c r="AZ108" s="52">
        <f>'4'!AP107</f>
        <v>0</v>
      </c>
      <c r="BA108" s="52">
        <f>'4'!AQ107</f>
        <v>0</v>
      </c>
      <c r="BB108" s="52">
        <f>'4'!AR107</f>
        <v>0</v>
      </c>
    </row>
    <row r="109" spans="1:54" ht="262.5">
      <c r="A109" s="25" t="s">
        <v>179</v>
      </c>
      <c r="B109" s="50" t="s">
        <v>291</v>
      </c>
      <c r="C109" s="51" t="s">
        <v>335</v>
      </c>
      <c r="D109" s="46" t="s">
        <v>336</v>
      </c>
      <c r="E109" s="52">
        <v>0</v>
      </c>
      <c r="F109" s="52">
        <v>0</v>
      </c>
      <c r="G109" s="52">
        <v>0</v>
      </c>
      <c r="H109" s="52">
        <v>0</v>
      </c>
      <c r="I109" s="52">
        <v>0</v>
      </c>
      <c r="J109" s="52">
        <v>0</v>
      </c>
      <c r="K109" s="52">
        <v>0</v>
      </c>
      <c r="L109" s="52">
        <v>0</v>
      </c>
      <c r="M109" s="52">
        <v>0</v>
      </c>
      <c r="N109" s="52">
        <v>0</v>
      </c>
      <c r="O109" s="52">
        <v>0</v>
      </c>
      <c r="P109" s="52">
        <v>0</v>
      </c>
      <c r="Q109" s="52">
        <v>0</v>
      </c>
      <c r="R109" s="52">
        <v>0</v>
      </c>
      <c r="S109" s="52">
        <v>0</v>
      </c>
      <c r="T109" s="52">
        <v>0</v>
      </c>
      <c r="U109" s="52">
        <v>0</v>
      </c>
      <c r="V109" s="52">
        <v>0</v>
      </c>
      <c r="W109" s="52">
        <v>0</v>
      </c>
      <c r="X109" s="52">
        <v>0</v>
      </c>
      <c r="Y109" s="52">
        <v>0</v>
      </c>
      <c r="Z109" s="52">
        <v>0</v>
      </c>
      <c r="AA109" s="52">
        <v>0</v>
      </c>
      <c r="AB109" s="52">
        <v>0</v>
      </c>
      <c r="AC109" s="52">
        <v>0</v>
      </c>
      <c r="AD109" s="52">
        <v>0</v>
      </c>
      <c r="AE109" s="52">
        <v>0</v>
      </c>
      <c r="AF109" s="52">
        <v>0</v>
      </c>
      <c r="AG109" s="52">
        <v>0</v>
      </c>
      <c r="AH109" s="52">
        <v>0</v>
      </c>
      <c r="AI109" s="52">
        <v>0</v>
      </c>
      <c r="AJ109" s="52">
        <f>'4'!AJ108</f>
        <v>0</v>
      </c>
      <c r="AK109" s="52">
        <f>'4'!AK108</f>
        <v>0</v>
      </c>
      <c r="AL109" s="52">
        <f>'4'!AL108</f>
        <v>0</v>
      </c>
      <c r="AM109" s="52">
        <f>'4'!AM108</f>
        <v>0</v>
      </c>
      <c r="AN109" s="52">
        <f>'4'!AN108</f>
        <v>0</v>
      </c>
      <c r="AO109" s="52">
        <f>'4'!AO108</f>
        <v>0</v>
      </c>
      <c r="AP109" s="52">
        <f>'4'!AP108</f>
        <v>0</v>
      </c>
      <c r="AQ109" s="52">
        <v>0</v>
      </c>
      <c r="AR109" s="52">
        <v>0</v>
      </c>
      <c r="AS109" s="52"/>
      <c r="AT109" s="52">
        <f>'4'!AJ108</f>
        <v>0</v>
      </c>
      <c r="AU109" s="52">
        <f>'4'!AK108</f>
        <v>0</v>
      </c>
      <c r="AV109" s="52">
        <f>'4'!AL108</f>
        <v>0</v>
      </c>
      <c r="AW109" s="52">
        <f>'4'!AM108</f>
        <v>0</v>
      </c>
      <c r="AX109" s="52">
        <f>'4'!AN108</f>
        <v>0</v>
      </c>
      <c r="AY109" s="52">
        <f>'4'!AO108</f>
        <v>0</v>
      </c>
      <c r="AZ109" s="52">
        <f>'4'!AP108</f>
        <v>0</v>
      </c>
      <c r="BA109" s="52">
        <f>'4'!AQ108</f>
        <v>0</v>
      </c>
      <c r="BB109" s="52">
        <f>'4'!AR108</f>
        <v>0</v>
      </c>
    </row>
    <row r="110" spans="1:54" ht="131.25">
      <c r="A110" s="25" t="s">
        <v>179</v>
      </c>
      <c r="B110" s="50" t="s">
        <v>291</v>
      </c>
      <c r="C110" s="51" t="s">
        <v>337</v>
      </c>
      <c r="D110" s="46" t="s">
        <v>338</v>
      </c>
      <c r="E110" s="52">
        <v>0</v>
      </c>
      <c r="F110" s="52">
        <v>0</v>
      </c>
      <c r="G110" s="52">
        <v>0</v>
      </c>
      <c r="H110" s="52">
        <v>0</v>
      </c>
      <c r="I110" s="52">
        <v>0</v>
      </c>
      <c r="J110" s="52">
        <v>0</v>
      </c>
      <c r="K110" s="52">
        <v>0</v>
      </c>
      <c r="L110" s="52">
        <v>0</v>
      </c>
      <c r="M110" s="52">
        <v>0</v>
      </c>
      <c r="N110" s="52">
        <v>0</v>
      </c>
      <c r="O110" s="52">
        <v>0</v>
      </c>
      <c r="P110" s="52">
        <v>0</v>
      </c>
      <c r="Q110" s="52">
        <v>0</v>
      </c>
      <c r="R110" s="52">
        <v>0</v>
      </c>
      <c r="S110" s="52">
        <v>0</v>
      </c>
      <c r="T110" s="52">
        <v>0</v>
      </c>
      <c r="U110" s="52">
        <v>0</v>
      </c>
      <c r="V110" s="52">
        <v>0</v>
      </c>
      <c r="W110" s="52">
        <v>0</v>
      </c>
      <c r="X110" s="52">
        <v>0</v>
      </c>
      <c r="Y110" s="52">
        <v>0</v>
      </c>
      <c r="Z110" s="52">
        <v>0</v>
      </c>
      <c r="AA110" s="52">
        <v>0</v>
      </c>
      <c r="AB110" s="52">
        <v>0</v>
      </c>
      <c r="AC110" s="52">
        <v>0</v>
      </c>
      <c r="AD110" s="52">
        <v>0</v>
      </c>
      <c r="AE110" s="52">
        <v>0</v>
      </c>
      <c r="AF110" s="52">
        <v>0</v>
      </c>
      <c r="AG110" s="52">
        <v>0</v>
      </c>
      <c r="AH110" s="52">
        <v>0</v>
      </c>
      <c r="AI110" s="52">
        <v>0</v>
      </c>
      <c r="AJ110" s="52">
        <f>'4'!AJ109</f>
        <v>0</v>
      </c>
      <c r="AK110" s="52">
        <f>'4'!AK109</f>
        <v>0</v>
      </c>
      <c r="AL110" s="52">
        <f>'4'!AL109</f>
        <v>0</v>
      </c>
      <c r="AM110" s="52">
        <f>'4'!AM109</f>
        <v>0</v>
      </c>
      <c r="AN110" s="52">
        <f>'4'!AN109</f>
        <v>0</v>
      </c>
      <c r="AO110" s="52">
        <f>'4'!AO109</f>
        <v>0</v>
      </c>
      <c r="AP110" s="52">
        <f>'4'!AP109</f>
        <v>0</v>
      </c>
      <c r="AQ110" s="52">
        <v>0</v>
      </c>
      <c r="AR110" s="52">
        <v>0</v>
      </c>
      <c r="AS110" s="52"/>
      <c r="AT110" s="52">
        <f>'4'!AJ109</f>
        <v>0</v>
      </c>
      <c r="AU110" s="52">
        <f>'4'!AK109</f>
        <v>0</v>
      </c>
      <c r="AV110" s="52">
        <f>'4'!AL109</f>
        <v>0</v>
      </c>
      <c r="AW110" s="52">
        <f>'4'!AM109</f>
        <v>0</v>
      </c>
      <c r="AX110" s="52">
        <f>'4'!AN109</f>
        <v>0</v>
      </c>
      <c r="AY110" s="52">
        <f>'4'!AO109</f>
        <v>0</v>
      </c>
      <c r="AZ110" s="52">
        <f>'4'!AP109</f>
        <v>0</v>
      </c>
      <c r="BA110" s="52">
        <f>'4'!AQ109</f>
        <v>0</v>
      </c>
      <c r="BB110" s="52">
        <f>'4'!AR109</f>
        <v>0</v>
      </c>
    </row>
    <row r="111" spans="1:54" ht="262.5">
      <c r="A111" s="25" t="s">
        <v>179</v>
      </c>
      <c r="B111" s="50" t="s">
        <v>291</v>
      </c>
      <c r="C111" s="51" t="s">
        <v>339</v>
      </c>
      <c r="D111" s="46" t="s">
        <v>340</v>
      </c>
      <c r="E111" s="52">
        <v>0</v>
      </c>
      <c r="F111" s="52">
        <v>0</v>
      </c>
      <c r="G111" s="52">
        <v>0</v>
      </c>
      <c r="H111" s="52">
        <v>0</v>
      </c>
      <c r="I111" s="52">
        <v>0</v>
      </c>
      <c r="J111" s="52">
        <v>0</v>
      </c>
      <c r="K111" s="52">
        <v>0</v>
      </c>
      <c r="L111" s="52">
        <v>0</v>
      </c>
      <c r="M111" s="52">
        <v>0</v>
      </c>
      <c r="N111" s="52">
        <v>0</v>
      </c>
      <c r="O111" s="52">
        <v>0</v>
      </c>
      <c r="P111" s="52">
        <v>0</v>
      </c>
      <c r="Q111" s="52">
        <v>0</v>
      </c>
      <c r="R111" s="52">
        <v>0</v>
      </c>
      <c r="S111" s="52">
        <v>0</v>
      </c>
      <c r="T111" s="52">
        <v>0</v>
      </c>
      <c r="U111" s="52">
        <v>0</v>
      </c>
      <c r="V111" s="52">
        <v>0</v>
      </c>
      <c r="W111" s="52">
        <v>0</v>
      </c>
      <c r="X111" s="52">
        <v>0</v>
      </c>
      <c r="Y111" s="52">
        <v>0</v>
      </c>
      <c r="Z111" s="52">
        <v>0</v>
      </c>
      <c r="AA111" s="52">
        <v>0</v>
      </c>
      <c r="AB111" s="52">
        <v>0</v>
      </c>
      <c r="AC111" s="52">
        <v>0</v>
      </c>
      <c r="AD111" s="52">
        <v>0</v>
      </c>
      <c r="AE111" s="52">
        <v>0</v>
      </c>
      <c r="AF111" s="52">
        <v>0</v>
      </c>
      <c r="AG111" s="52">
        <v>0</v>
      </c>
      <c r="AH111" s="52">
        <v>0</v>
      </c>
      <c r="AI111" s="52">
        <v>0</v>
      </c>
      <c r="AJ111" s="52">
        <f>'4'!AJ110</f>
        <v>0</v>
      </c>
      <c r="AK111" s="52">
        <f>'4'!AK110</f>
        <v>0</v>
      </c>
      <c r="AL111" s="52">
        <f>'4'!AL110</f>
        <v>0</v>
      </c>
      <c r="AM111" s="52">
        <f>'4'!AM110</f>
        <v>0</v>
      </c>
      <c r="AN111" s="52">
        <f>'4'!AN110</f>
        <v>0</v>
      </c>
      <c r="AO111" s="52">
        <f>'4'!AO110</f>
        <v>0</v>
      </c>
      <c r="AP111" s="52">
        <f>'4'!AP110</f>
        <v>0</v>
      </c>
      <c r="AQ111" s="52">
        <v>0</v>
      </c>
      <c r="AR111" s="52">
        <v>0</v>
      </c>
      <c r="AS111" s="52"/>
      <c r="AT111" s="52">
        <f>'4'!AJ110</f>
        <v>0</v>
      </c>
      <c r="AU111" s="52">
        <f>'4'!AK110</f>
        <v>0</v>
      </c>
      <c r="AV111" s="52">
        <f>'4'!AL110</f>
        <v>0</v>
      </c>
      <c r="AW111" s="52">
        <f>'4'!AM110</f>
        <v>0</v>
      </c>
      <c r="AX111" s="52">
        <f>'4'!AN110</f>
        <v>0</v>
      </c>
      <c r="AY111" s="52">
        <f>'4'!AO110</f>
        <v>0</v>
      </c>
      <c r="AZ111" s="52">
        <f>'4'!AP110</f>
        <v>0</v>
      </c>
      <c r="BA111" s="52">
        <f>'4'!AQ110</f>
        <v>0</v>
      </c>
      <c r="BB111" s="52">
        <f>'4'!AR110</f>
        <v>0</v>
      </c>
    </row>
    <row r="112" spans="1:54" ht="225">
      <c r="A112" s="25" t="s">
        <v>179</v>
      </c>
      <c r="B112" s="50" t="s">
        <v>291</v>
      </c>
      <c r="C112" s="51" t="s">
        <v>341</v>
      </c>
      <c r="D112" s="46" t="s">
        <v>342</v>
      </c>
      <c r="E112" s="52">
        <v>0</v>
      </c>
      <c r="F112" s="52">
        <v>0</v>
      </c>
      <c r="G112" s="52">
        <v>0</v>
      </c>
      <c r="H112" s="52">
        <v>0</v>
      </c>
      <c r="I112" s="52">
        <v>0</v>
      </c>
      <c r="J112" s="52">
        <v>0</v>
      </c>
      <c r="K112" s="52">
        <v>0</v>
      </c>
      <c r="L112" s="52">
        <v>0</v>
      </c>
      <c r="M112" s="52">
        <v>0</v>
      </c>
      <c r="N112" s="52">
        <v>0</v>
      </c>
      <c r="O112" s="52">
        <v>0</v>
      </c>
      <c r="P112" s="52">
        <v>0</v>
      </c>
      <c r="Q112" s="52">
        <v>0</v>
      </c>
      <c r="R112" s="52">
        <v>0</v>
      </c>
      <c r="S112" s="52">
        <v>0</v>
      </c>
      <c r="T112" s="52">
        <v>0</v>
      </c>
      <c r="U112" s="52">
        <v>0</v>
      </c>
      <c r="V112" s="52">
        <v>0</v>
      </c>
      <c r="W112" s="52">
        <v>0</v>
      </c>
      <c r="X112" s="52">
        <v>0</v>
      </c>
      <c r="Y112" s="52">
        <v>0</v>
      </c>
      <c r="Z112" s="52">
        <v>0</v>
      </c>
      <c r="AA112" s="52">
        <v>0</v>
      </c>
      <c r="AB112" s="52">
        <v>0</v>
      </c>
      <c r="AC112" s="52">
        <v>0</v>
      </c>
      <c r="AD112" s="52">
        <v>0</v>
      </c>
      <c r="AE112" s="52">
        <v>0</v>
      </c>
      <c r="AF112" s="52">
        <v>0</v>
      </c>
      <c r="AG112" s="52">
        <v>0</v>
      </c>
      <c r="AH112" s="52">
        <v>0</v>
      </c>
      <c r="AI112" s="52">
        <v>0</v>
      </c>
      <c r="AJ112" s="52">
        <f>'4'!AJ111</f>
        <v>0</v>
      </c>
      <c r="AK112" s="52">
        <f>'4'!AK111</f>
        <v>0</v>
      </c>
      <c r="AL112" s="52">
        <f>'4'!AL111</f>
        <v>0</v>
      </c>
      <c r="AM112" s="52">
        <f>'4'!AM111</f>
        <v>0</v>
      </c>
      <c r="AN112" s="52">
        <f>'4'!AN111</f>
        <v>0</v>
      </c>
      <c r="AO112" s="52">
        <f>'4'!AO111</f>
        <v>0</v>
      </c>
      <c r="AP112" s="52">
        <f>'4'!AP111</f>
        <v>0</v>
      </c>
      <c r="AQ112" s="52">
        <v>0</v>
      </c>
      <c r="AR112" s="52">
        <v>0</v>
      </c>
      <c r="AS112" s="52"/>
      <c r="AT112" s="52">
        <f>'4'!AJ111</f>
        <v>0</v>
      </c>
      <c r="AU112" s="52">
        <f>'4'!AK111</f>
        <v>0</v>
      </c>
      <c r="AV112" s="52">
        <f>'4'!AL111</f>
        <v>0</v>
      </c>
      <c r="AW112" s="52">
        <f>'4'!AM111</f>
        <v>0</v>
      </c>
      <c r="AX112" s="52">
        <f>'4'!AN111</f>
        <v>0</v>
      </c>
      <c r="AY112" s="52">
        <f>'4'!AO111</f>
        <v>0</v>
      </c>
      <c r="AZ112" s="52">
        <f>'4'!AP111</f>
        <v>0</v>
      </c>
      <c r="BA112" s="52">
        <f>'4'!AQ111</f>
        <v>0</v>
      </c>
      <c r="BB112" s="52">
        <f>'4'!AR111</f>
        <v>0</v>
      </c>
    </row>
    <row r="113" spans="1:54" ht="75">
      <c r="A113" s="25" t="s">
        <v>179</v>
      </c>
      <c r="B113" s="33" t="s">
        <v>291</v>
      </c>
      <c r="C113" s="42" t="s">
        <v>343</v>
      </c>
      <c r="D113" s="46" t="s">
        <v>344</v>
      </c>
      <c r="E113" s="52">
        <v>0</v>
      </c>
      <c r="F113" s="52">
        <v>0</v>
      </c>
      <c r="G113" s="52">
        <v>0</v>
      </c>
      <c r="H113" s="52">
        <v>0</v>
      </c>
      <c r="I113" s="52">
        <v>0</v>
      </c>
      <c r="J113" s="52">
        <v>0</v>
      </c>
      <c r="K113" s="52">
        <v>0</v>
      </c>
      <c r="L113" s="52">
        <v>0</v>
      </c>
      <c r="M113" s="52">
        <v>0</v>
      </c>
      <c r="N113" s="52">
        <v>0</v>
      </c>
      <c r="O113" s="52">
        <v>0</v>
      </c>
      <c r="P113" s="52">
        <v>0</v>
      </c>
      <c r="Q113" s="52">
        <v>0</v>
      </c>
      <c r="R113" s="52">
        <v>0</v>
      </c>
      <c r="S113" s="52">
        <v>0</v>
      </c>
      <c r="T113" s="52">
        <v>0</v>
      </c>
      <c r="U113" s="52">
        <v>0</v>
      </c>
      <c r="V113" s="52">
        <v>0</v>
      </c>
      <c r="W113" s="52">
        <v>0</v>
      </c>
      <c r="X113" s="52">
        <v>0</v>
      </c>
      <c r="Y113" s="52">
        <v>0</v>
      </c>
      <c r="Z113" s="52">
        <v>0</v>
      </c>
      <c r="AA113" s="52">
        <v>0</v>
      </c>
      <c r="AB113" s="52">
        <v>0</v>
      </c>
      <c r="AC113" s="52">
        <v>0</v>
      </c>
      <c r="AD113" s="52">
        <v>0</v>
      </c>
      <c r="AE113" s="52">
        <v>0</v>
      </c>
      <c r="AF113" s="52">
        <v>0</v>
      </c>
      <c r="AG113" s="52">
        <v>0</v>
      </c>
      <c r="AH113" s="52">
        <v>0</v>
      </c>
      <c r="AI113" s="52">
        <v>0</v>
      </c>
      <c r="AJ113" s="52">
        <f>'4'!AJ112</f>
        <v>0</v>
      </c>
      <c r="AK113" s="52">
        <f>'4'!AK112</f>
        <v>0</v>
      </c>
      <c r="AL113" s="52">
        <f>'4'!AL112</f>
        <v>0</v>
      </c>
      <c r="AM113" s="52">
        <f>'4'!AM112</f>
        <v>0</v>
      </c>
      <c r="AN113" s="52">
        <f>'4'!AN112</f>
        <v>0</v>
      </c>
      <c r="AO113" s="52">
        <f>'4'!AO112</f>
        <v>0</v>
      </c>
      <c r="AP113" s="52">
        <f>'4'!AP112</f>
        <v>0</v>
      </c>
      <c r="AQ113" s="52">
        <v>0</v>
      </c>
      <c r="AR113" s="52">
        <v>0</v>
      </c>
      <c r="AS113" s="52">
        <f t="shared" ref="AS113:AS130" si="52">IF(E113="НД",0,E113+O113+Y113+AI113)</f>
        <v>0</v>
      </c>
      <c r="AT113" s="52">
        <f>'4'!AJ112</f>
        <v>0</v>
      </c>
      <c r="AU113" s="52">
        <f>'4'!AK112</f>
        <v>0</v>
      </c>
      <c r="AV113" s="52">
        <f>'4'!AL112</f>
        <v>0</v>
      </c>
      <c r="AW113" s="52">
        <f>'4'!AM112</f>
        <v>0</v>
      </c>
      <c r="AX113" s="52">
        <f>'4'!AN112</f>
        <v>0</v>
      </c>
      <c r="AY113" s="52">
        <f>'4'!AO112</f>
        <v>0</v>
      </c>
      <c r="AZ113" s="52">
        <f>'4'!AP112</f>
        <v>0</v>
      </c>
      <c r="BA113" s="52">
        <f>'4'!AQ112</f>
        <v>0</v>
      </c>
      <c r="BB113" s="52">
        <f>'4'!AR112</f>
        <v>0</v>
      </c>
    </row>
    <row r="114" spans="1:54" ht="112.5">
      <c r="A114" s="25" t="s">
        <v>179</v>
      </c>
      <c r="B114" s="33" t="s">
        <v>291</v>
      </c>
      <c r="C114" s="42" t="s">
        <v>345</v>
      </c>
      <c r="D114" s="46" t="s">
        <v>346</v>
      </c>
      <c r="E114" s="52">
        <v>0</v>
      </c>
      <c r="F114" s="52">
        <v>0</v>
      </c>
      <c r="G114" s="52">
        <v>0</v>
      </c>
      <c r="H114" s="52">
        <v>0</v>
      </c>
      <c r="I114" s="52">
        <v>0</v>
      </c>
      <c r="J114" s="52">
        <v>0</v>
      </c>
      <c r="K114" s="52">
        <v>0</v>
      </c>
      <c r="L114" s="52">
        <v>0</v>
      </c>
      <c r="M114" s="52">
        <v>0</v>
      </c>
      <c r="N114" s="52">
        <v>0</v>
      </c>
      <c r="O114" s="52">
        <v>0</v>
      </c>
      <c r="P114" s="52">
        <v>0</v>
      </c>
      <c r="Q114" s="52">
        <v>0</v>
      </c>
      <c r="R114" s="52">
        <v>0</v>
      </c>
      <c r="S114" s="52">
        <v>0</v>
      </c>
      <c r="T114" s="52">
        <v>0</v>
      </c>
      <c r="U114" s="52">
        <v>0</v>
      </c>
      <c r="V114" s="52">
        <v>0</v>
      </c>
      <c r="W114" s="52">
        <v>0</v>
      </c>
      <c r="X114" s="52">
        <v>0</v>
      </c>
      <c r="Y114" s="52">
        <v>0</v>
      </c>
      <c r="Z114" s="52">
        <v>0</v>
      </c>
      <c r="AA114" s="52">
        <v>0</v>
      </c>
      <c r="AB114" s="52">
        <v>0</v>
      </c>
      <c r="AC114" s="52">
        <v>0</v>
      </c>
      <c r="AD114" s="52">
        <v>0</v>
      </c>
      <c r="AE114" s="52">
        <v>0</v>
      </c>
      <c r="AF114" s="52">
        <v>0</v>
      </c>
      <c r="AG114" s="52">
        <v>0</v>
      </c>
      <c r="AH114" s="52">
        <v>0</v>
      </c>
      <c r="AI114" s="52">
        <v>0</v>
      </c>
      <c r="AJ114" s="52">
        <f>'4'!AJ113</f>
        <v>0</v>
      </c>
      <c r="AK114" s="52">
        <f>'4'!AK113</f>
        <v>0</v>
      </c>
      <c r="AL114" s="52">
        <f>'4'!AL113</f>
        <v>0</v>
      </c>
      <c r="AM114" s="52">
        <f>'4'!AM113</f>
        <v>0</v>
      </c>
      <c r="AN114" s="52">
        <f>'4'!AN113</f>
        <v>0</v>
      </c>
      <c r="AO114" s="52">
        <f>'4'!AO113</f>
        <v>0</v>
      </c>
      <c r="AP114" s="52">
        <f>'4'!AP113</f>
        <v>0</v>
      </c>
      <c r="AQ114" s="52">
        <v>0</v>
      </c>
      <c r="AR114" s="52">
        <v>0</v>
      </c>
      <c r="AS114" s="52">
        <f t="shared" si="52"/>
        <v>0</v>
      </c>
      <c r="AT114" s="52">
        <f>'4'!AJ113</f>
        <v>0</v>
      </c>
      <c r="AU114" s="52">
        <f>'4'!AK113</f>
        <v>0</v>
      </c>
      <c r="AV114" s="52">
        <f>'4'!AL113</f>
        <v>0</v>
      </c>
      <c r="AW114" s="52">
        <f>'4'!AM113</f>
        <v>0</v>
      </c>
      <c r="AX114" s="52">
        <f>'4'!AN113</f>
        <v>0</v>
      </c>
      <c r="AY114" s="52">
        <f>'4'!AO113</f>
        <v>0</v>
      </c>
      <c r="AZ114" s="52">
        <f>'4'!AP113</f>
        <v>0</v>
      </c>
      <c r="BA114" s="52">
        <f>'4'!AQ113</f>
        <v>0</v>
      </c>
      <c r="BB114" s="52">
        <f>'4'!AR113</f>
        <v>0</v>
      </c>
    </row>
    <row r="115" spans="1:54" ht="93.75">
      <c r="A115" s="25" t="s">
        <v>179</v>
      </c>
      <c r="B115" s="33" t="s">
        <v>291</v>
      </c>
      <c r="C115" s="42" t="s">
        <v>347</v>
      </c>
      <c r="D115" s="46" t="s">
        <v>348</v>
      </c>
      <c r="E115" s="52">
        <v>0</v>
      </c>
      <c r="F115" s="52">
        <v>0</v>
      </c>
      <c r="G115" s="52">
        <v>0</v>
      </c>
      <c r="H115" s="52">
        <v>0</v>
      </c>
      <c r="I115" s="52">
        <v>0</v>
      </c>
      <c r="J115" s="52">
        <v>0</v>
      </c>
      <c r="K115" s="52">
        <v>0</v>
      </c>
      <c r="L115" s="52">
        <v>0</v>
      </c>
      <c r="M115" s="52">
        <v>0</v>
      </c>
      <c r="N115" s="52">
        <v>0</v>
      </c>
      <c r="O115" s="52">
        <v>0</v>
      </c>
      <c r="P115" s="52">
        <v>0</v>
      </c>
      <c r="Q115" s="52">
        <v>0</v>
      </c>
      <c r="R115" s="52">
        <v>0</v>
      </c>
      <c r="S115" s="52">
        <v>0</v>
      </c>
      <c r="T115" s="52">
        <v>0</v>
      </c>
      <c r="U115" s="52">
        <v>0</v>
      </c>
      <c r="V115" s="52">
        <v>0</v>
      </c>
      <c r="W115" s="52">
        <v>0</v>
      </c>
      <c r="X115" s="52">
        <v>0</v>
      </c>
      <c r="Y115" s="52">
        <v>0</v>
      </c>
      <c r="Z115" s="52">
        <v>0</v>
      </c>
      <c r="AA115" s="52">
        <v>0</v>
      </c>
      <c r="AB115" s="52">
        <v>0</v>
      </c>
      <c r="AC115" s="52">
        <v>0</v>
      </c>
      <c r="AD115" s="52">
        <v>0</v>
      </c>
      <c r="AE115" s="52">
        <v>0</v>
      </c>
      <c r="AF115" s="52">
        <v>0</v>
      </c>
      <c r="AG115" s="52">
        <v>0</v>
      </c>
      <c r="AH115" s="52">
        <v>0</v>
      </c>
      <c r="AI115" s="52">
        <v>0</v>
      </c>
      <c r="AJ115" s="52">
        <f>'4'!AJ114</f>
        <v>0</v>
      </c>
      <c r="AK115" s="52">
        <f>'4'!AK114</f>
        <v>0</v>
      </c>
      <c r="AL115" s="52">
        <f>'4'!AL114</f>
        <v>0</v>
      </c>
      <c r="AM115" s="52">
        <f>'4'!AM114</f>
        <v>0</v>
      </c>
      <c r="AN115" s="52">
        <f>'4'!AN114</f>
        <v>0</v>
      </c>
      <c r="AO115" s="52">
        <f>'4'!AO114</f>
        <v>0</v>
      </c>
      <c r="AP115" s="52">
        <f>'4'!AP114</f>
        <v>0</v>
      </c>
      <c r="AQ115" s="52">
        <v>0</v>
      </c>
      <c r="AR115" s="52">
        <v>0</v>
      </c>
      <c r="AS115" s="52">
        <f t="shared" si="52"/>
        <v>0</v>
      </c>
      <c r="AT115" s="52">
        <f>'4'!AJ114</f>
        <v>0</v>
      </c>
      <c r="AU115" s="52">
        <f>'4'!AK114</f>
        <v>0</v>
      </c>
      <c r="AV115" s="52">
        <f>'4'!AL114</f>
        <v>0</v>
      </c>
      <c r="AW115" s="52">
        <f>'4'!AM114</f>
        <v>0</v>
      </c>
      <c r="AX115" s="52">
        <f>'4'!AN114</f>
        <v>0</v>
      </c>
      <c r="AY115" s="52">
        <f>'4'!AO114</f>
        <v>0</v>
      </c>
      <c r="AZ115" s="52">
        <f>'4'!AP114</f>
        <v>0</v>
      </c>
      <c r="BA115" s="52">
        <f>'4'!AQ114</f>
        <v>0</v>
      </c>
      <c r="BB115" s="52">
        <f>'4'!AR114</f>
        <v>0</v>
      </c>
    </row>
    <row r="116" spans="1:54" ht="75">
      <c r="A116" s="25" t="s">
        <v>179</v>
      </c>
      <c r="B116" s="33" t="s">
        <v>291</v>
      </c>
      <c r="C116" s="42" t="s">
        <v>349</v>
      </c>
      <c r="D116" s="46" t="s">
        <v>350</v>
      </c>
      <c r="E116" s="52">
        <v>0</v>
      </c>
      <c r="F116" s="52">
        <v>0</v>
      </c>
      <c r="G116" s="52">
        <v>0</v>
      </c>
      <c r="H116" s="52">
        <v>0</v>
      </c>
      <c r="I116" s="52">
        <v>0</v>
      </c>
      <c r="J116" s="52">
        <v>0</v>
      </c>
      <c r="K116" s="52">
        <v>0</v>
      </c>
      <c r="L116" s="52">
        <v>0</v>
      </c>
      <c r="M116" s="52">
        <v>0</v>
      </c>
      <c r="N116" s="52">
        <v>0</v>
      </c>
      <c r="O116" s="52">
        <v>0</v>
      </c>
      <c r="P116" s="52">
        <v>0</v>
      </c>
      <c r="Q116" s="52">
        <v>0</v>
      </c>
      <c r="R116" s="52">
        <v>0</v>
      </c>
      <c r="S116" s="52">
        <v>0</v>
      </c>
      <c r="T116" s="52">
        <v>0</v>
      </c>
      <c r="U116" s="52">
        <v>0</v>
      </c>
      <c r="V116" s="52">
        <v>0</v>
      </c>
      <c r="W116" s="52">
        <v>0</v>
      </c>
      <c r="X116" s="52">
        <v>0</v>
      </c>
      <c r="Y116" s="52">
        <v>0</v>
      </c>
      <c r="Z116" s="52">
        <v>0</v>
      </c>
      <c r="AA116" s="52">
        <v>0</v>
      </c>
      <c r="AB116" s="52">
        <v>0</v>
      </c>
      <c r="AC116" s="52">
        <v>0</v>
      </c>
      <c r="AD116" s="52">
        <v>0</v>
      </c>
      <c r="AE116" s="52">
        <v>0</v>
      </c>
      <c r="AF116" s="52">
        <v>0</v>
      </c>
      <c r="AG116" s="52">
        <v>0</v>
      </c>
      <c r="AH116" s="52">
        <v>0</v>
      </c>
      <c r="AI116" s="52">
        <v>0</v>
      </c>
      <c r="AJ116" s="52">
        <f>'4'!AJ115</f>
        <v>0</v>
      </c>
      <c r="AK116" s="52">
        <f>'4'!AK115</f>
        <v>0</v>
      </c>
      <c r="AL116" s="52">
        <f>'4'!AL115</f>
        <v>0</v>
      </c>
      <c r="AM116" s="52">
        <f>'4'!AM115</f>
        <v>0</v>
      </c>
      <c r="AN116" s="52">
        <f>'4'!AN115</f>
        <v>0</v>
      </c>
      <c r="AO116" s="52">
        <f>'4'!AO115</f>
        <v>0</v>
      </c>
      <c r="AP116" s="52">
        <f>'4'!AP115</f>
        <v>0</v>
      </c>
      <c r="AQ116" s="52">
        <v>0</v>
      </c>
      <c r="AR116" s="52">
        <v>0</v>
      </c>
      <c r="AS116" s="52">
        <f t="shared" si="52"/>
        <v>0</v>
      </c>
      <c r="AT116" s="52">
        <f>'4'!AJ115</f>
        <v>0</v>
      </c>
      <c r="AU116" s="52">
        <f>'4'!AK115</f>
        <v>0</v>
      </c>
      <c r="AV116" s="52">
        <f>'4'!AL115</f>
        <v>0</v>
      </c>
      <c r="AW116" s="52">
        <f>'4'!AM115</f>
        <v>0</v>
      </c>
      <c r="AX116" s="52">
        <f>'4'!AN115</f>
        <v>0</v>
      </c>
      <c r="AY116" s="52">
        <f>'4'!AO115</f>
        <v>0</v>
      </c>
      <c r="AZ116" s="52">
        <f>'4'!AP115</f>
        <v>0</v>
      </c>
      <c r="BA116" s="52">
        <f>'4'!AQ115</f>
        <v>0</v>
      </c>
      <c r="BB116" s="52">
        <f>'4'!AR115</f>
        <v>0</v>
      </c>
    </row>
    <row r="117" spans="1:54" ht="75">
      <c r="A117" s="25" t="s">
        <v>179</v>
      </c>
      <c r="B117" s="33" t="s">
        <v>291</v>
      </c>
      <c r="C117" s="42" t="s">
        <v>351</v>
      </c>
      <c r="D117" s="46" t="s">
        <v>352</v>
      </c>
      <c r="E117" s="52">
        <v>0</v>
      </c>
      <c r="F117" s="52">
        <v>0</v>
      </c>
      <c r="G117" s="52">
        <v>0</v>
      </c>
      <c r="H117" s="52">
        <v>0</v>
      </c>
      <c r="I117" s="52">
        <v>0</v>
      </c>
      <c r="J117" s="52">
        <v>0</v>
      </c>
      <c r="K117" s="52">
        <v>0</v>
      </c>
      <c r="L117" s="52">
        <v>0</v>
      </c>
      <c r="M117" s="52">
        <v>0</v>
      </c>
      <c r="N117" s="52">
        <v>0</v>
      </c>
      <c r="O117" s="52">
        <v>0</v>
      </c>
      <c r="P117" s="52">
        <f>'4'!AJ116</f>
        <v>0</v>
      </c>
      <c r="Q117" s="52">
        <v>0</v>
      </c>
      <c r="R117" s="52">
        <f>'4'!AL116</f>
        <v>0</v>
      </c>
      <c r="S117" s="52">
        <v>0</v>
      </c>
      <c r="T117" s="52">
        <v>0</v>
      </c>
      <c r="U117" s="52">
        <v>0</v>
      </c>
      <c r="V117" s="52">
        <v>0</v>
      </c>
      <c r="W117" s="52">
        <v>0</v>
      </c>
      <c r="X117" s="52">
        <v>0</v>
      </c>
      <c r="Y117" s="52">
        <v>0</v>
      </c>
      <c r="Z117" s="52">
        <v>0</v>
      </c>
      <c r="AA117" s="52">
        <v>0</v>
      </c>
      <c r="AB117" s="52">
        <v>0</v>
      </c>
      <c r="AC117" s="52">
        <v>0</v>
      </c>
      <c r="AD117" s="52">
        <v>0</v>
      </c>
      <c r="AE117" s="52">
        <v>0</v>
      </c>
      <c r="AF117" s="52">
        <v>0</v>
      </c>
      <c r="AG117" s="52">
        <v>0</v>
      </c>
      <c r="AH117" s="52">
        <v>0</v>
      </c>
      <c r="AI117" s="52">
        <v>0</v>
      </c>
      <c r="AJ117" s="52">
        <v>0</v>
      </c>
      <c r="AK117" s="52">
        <f>'4'!AK116</f>
        <v>0</v>
      </c>
      <c r="AL117" s="52">
        <v>0</v>
      </c>
      <c r="AM117" s="52">
        <f>'4'!AM116</f>
        <v>0</v>
      </c>
      <c r="AN117" s="52">
        <f>'4'!AN116</f>
        <v>0</v>
      </c>
      <c r="AO117" s="52">
        <f>'4'!AO116</f>
        <v>0</v>
      </c>
      <c r="AP117" s="52">
        <f>'4'!AP116</f>
        <v>0</v>
      </c>
      <c r="AQ117" s="52">
        <v>0</v>
      </c>
      <c r="AR117" s="52">
        <v>0</v>
      </c>
      <c r="AS117" s="52">
        <f t="shared" si="52"/>
        <v>0</v>
      </c>
      <c r="AT117" s="52">
        <f>'4'!AJ116</f>
        <v>0</v>
      </c>
      <c r="AU117" s="52">
        <f>'4'!AK116</f>
        <v>0</v>
      </c>
      <c r="AV117" s="52">
        <f>'4'!AL116</f>
        <v>0</v>
      </c>
      <c r="AW117" s="52">
        <f>'4'!AM116</f>
        <v>0</v>
      </c>
      <c r="AX117" s="52">
        <f>'4'!AN116</f>
        <v>0</v>
      </c>
      <c r="AY117" s="52">
        <f>'4'!AO116</f>
        <v>0</v>
      </c>
      <c r="AZ117" s="52">
        <f>'4'!AP116</f>
        <v>0</v>
      </c>
      <c r="BA117" s="52">
        <f>'4'!AQ116</f>
        <v>0</v>
      </c>
      <c r="BB117" s="52">
        <f>'4'!AR116</f>
        <v>0</v>
      </c>
    </row>
    <row r="118" spans="1:54" ht="75">
      <c r="A118" s="25" t="s">
        <v>179</v>
      </c>
      <c r="B118" s="50" t="s">
        <v>291</v>
      </c>
      <c r="C118" s="42" t="s">
        <v>353</v>
      </c>
      <c r="D118" s="46" t="s">
        <v>354</v>
      </c>
      <c r="E118" s="52">
        <v>0</v>
      </c>
      <c r="F118" s="52">
        <v>0</v>
      </c>
      <c r="G118" s="52">
        <v>0</v>
      </c>
      <c r="H118" s="52">
        <v>0</v>
      </c>
      <c r="I118" s="52">
        <v>0</v>
      </c>
      <c r="J118" s="52">
        <v>0</v>
      </c>
      <c r="K118" s="52">
        <v>0</v>
      </c>
      <c r="L118" s="52">
        <v>0</v>
      </c>
      <c r="M118" s="52">
        <v>0</v>
      </c>
      <c r="N118" s="52">
        <v>0</v>
      </c>
      <c r="O118" s="52">
        <v>0</v>
      </c>
      <c r="P118" s="52">
        <f>'4'!AJ117</f>
        <v>0</v>
      </c>
      <c r="Q118" s="52">
        <v>0</v>
      </c>
      <c r="R118" s="52">
        <f>'4'!AL117</f>
        <v>0</v>
      </c>
      <c r="S118" s="52">
        <v>0</v>
      </c>
      <c r="T118" s="52">
        <v>0</v>
      </c>
      <c r="U118" s="52">
        <v>0</v>
      </c>
      <c r="V118" s="52">
        <v>0</v>
      </c>
      <c r="W118" s="52">
        <v>0</v>
      </c>
      <c r="X118" s="52">
        <v>0</v>
      </c>
      <c r="Y118" s="52">
        <v>0</v>
      </c>
      <c r="Z118" s="52">
        <v>0</v>
      </c>
      <c r="AA118" s="52">
        <v>0</v>
      </c>
      <c r="AB118" s="52">
        <v>0</v>
      </c>
      <c r="AC118" s="52">
        <v>0</v>
      </c>
      <c r="AD118" s="52">
        <v>0</v>
      </c>
      <c r="AE118" s="52">
        <v>0</v>
      </c>
      <c r="AF118" s="52">
        <v>0</v>
      </c>
      <c r="AG118" s="52">
        <v>0</v>
      </c>
      <c r="AH118" s="52">
        <v>0</v>
      </c>
      <c r="AI118" s="52">
        <v>0</v>
      </c>
      <c r="AJ118" s="52">
        <v>0</v>
      </c>
      <c r="AK118" s="52">
        <f>'4'!AK117</f>
        <v>0</v>
      </c>
      <c r="AL118" s="52">
        <v>0</v>
      </c>
      <c r="AM118" s="52">
        <f>'4'!AM117</f>
        <v>0</v>
      </c>
      <c r="AN118" s="52">
        <f>'4'!AN117</f>
        <v>0</v>
      </c>
      <c r="AO118" s="52">
        <f>'4'!AO117</f>
        <v>0</v>
      </c>
      <c r="AP118" s="52">
        <f>'4'!AP117</f>
        <v>0</v>
      </c>
      <c r="AQ118" s="52">
        <v>0</v>
      </c>
      <c r="AR118" s="52">
        <v>0</v>
      </c>
      <c r="AS118" s="52">
        <f t="shared" si="52"/>
        <v>0</v>
      </c>
      <c r="AT118" s="52">
        <f>'4'!AJ117</f>
        <v>0</v>
      </c>
      <c r="AU118" s="52">
        <f>'4'!AK117</f>
        <v>0</v>
      </c>
      <c r="AV118" s="52">
        <f>'4'!AL117</f>
        <v>0</v>
      </c>
      <c r="AW118" s="52">
        <f>'4'!AM117</f>
        <v>0</v>
      </c>
      <c r="AX118" s="52">
        <f>'4'!AN117</f>
        <v>0</v>
      </c>
      <c r="AY118" s="52">
        <f>'4'!AO117</f>
        <v>0</v>
      </c>
      <c r="AZ118" s="52">
        <f>'4'!AP117</f>
        <v>0</v>
      </c>
      <c r="BA118" s="52">
        <f>'4'!AQ117</f>
        <v>0</v>
      </c>
      <c r="BB118" s="52">
        <f>'4'!AR117</f>
        <v>0</v>
      </c>
    </row>
    <row r="119" spans="1:54" ht="150">
      <c r="A119" s="25" t="s">
        <v>179</v>
      </c>
      <c r="B119" s="50" t="s">
        <v>291</v>
      </c>
      <c r="C119" s="42" t="s">
        <v>355</v>
      </c>
      <c r="D119" s="46" t="s">
        <v>356</v>
      </c>
      <c r="E119" s="52">
        <v>0</v>
      </c>
      <c r="F119" s="52">
        <v>0</v>
      </c>
      <c r="G119" s="52">
        <v>0</v>
      </c>
      <c r="H119" s="52">
        <v>0</v>
      </c>
      <c r="I119" s="52">
        <v>0</v>
      </c>
      <c r="J119" s="52">
        <v>0</v>
      </c>
      <c r="K119" s="52">
        <v>0</v>
      </c>
      <c r="L119" s="52">
        <v>0</v>
      </c>
      <c r="M119" s="52">
        <v>0</v>
      </c>
      <c r="N119" s="52">
        <v>0</v>
      </c>
      <c r="O119" s="52">
        <v>0</v>
      </c>
      <c r="P119" s="52">
        <f>'4'!AJ118</f>
        <v>0</v>
      </c>
      <c r="Q119" s="52">
        <v>0</v>
      </c>
      <c r="R119" s="52">
        <f>'4'!AL118</f>
        <v>0</v>
      </c>
      <c r="S119" s="52">
        <v>0</v>
      </c>
      <c r="T119" s="52">
        <v>0</v>
      </c>
      <c r="U119" s="52">
        <v>0</v>
      </c>
      <c r="V119" s="52">
        <v>0</v>
      </c>
      <c r="W119" s="52">
        <v>0</v>
      </c>
      <c r="X119" s="52">
        <v>0</v>
      </c>
      <c r="Y119" s="52">
        <v>0</v>
      </c>
      <c r="Z119" s="52">
        <v>0</v>
      </c>
      <c r="AA119" s="52">
        <v>0</v>
      </c>
      <c r="AB119" s="52">
        <v>0</v>
      </c>
      <c r="AC119" s="52">
        <v>0</v>
      </c>
      <c r="AD119" s="52">
        <v>0</v>
      </c>
      <c r="AE119" s="52">
        <v>0</v>
      </c>
      <c r="AF119" s="52">
        <v>0</v>
      </c>
      <c r="AG119" s="52">
        <v>0</v>
      </c>
      <c r="AH119" s="52">
        <v>0</v>
      </c>
      <c r="AI119" s="52">
        <v>0</v>
      </c>
      <c r="AJ119" s="52">
        <v>0</v>
      </c>
      <c r="AK119" s="52">
        <f>'4'!AK118</f>
        <v>0</v>
      </c>
      <c r="AL119" s="52">
        <v>0</v>
      </c>
      <c r="AM119" s="52">
        <f>'4'!AM118</f>
        <v>0</v>
      </c>
      <c r="AN119" s="52">
        <f>'4'!AN118</f>
        <v>0</v>
      </c>
      <c r="AO119" s="52">
        <f>'4'!AO118</f>
        <v>0</v>
      </c>
      <c r="AP119" s="52">
        <f>'4'!AP118</f>
        <v>0</v>
      </c>
      <c r="AQ119" s="52">
        <v>0</v>
      </c>
      <c r="AR119" s="52">
        <v>0</v>
      </c>
      <c r="AS119" s="52">
        <f t="shared" si="52"/>
        <v>0</v>
      </c>
      <c r="AT119" s="52">
        <f>'4'!AJ118</f>
        <v>0</v>
      </c>
      <c r="AU119" s="52">
        <f>'4'!AK118</f>
        <v>0</v>
      </c>
      <c r="AV119" s="52">
        <f>'4'!AL118</f>
        <v>0</v>
      </c>
      <c r="AW119" s="52">
        <f>'4'!AM118</f>
        <v>0</v>
      </c>
      <c r="AX119" s="52">
        <f>'4'!AN118</f>
        <v>0</v>
      </c>
      <c r="AY119" s="52">
        <f>'4'!AO118</f>
        <v>0</v>
      </c>
      <c r="AZ119" s="52">
        <f>'4'!AP118</f>
        <v>0</v>
      </c>
      <c r="BA119" s="52">
        <f>'4'!AQ118</f>
        <v>0</v>
      </c>
      <c r="BB119" s="52">
        <f>'4'!AR118</f>
        <v>0</v>
      </c>
    </row>
    <row r="120" spans="1:54" ht="37.5">
      <c r="A120" s="25" t="s">
        <v>179</v>
      </c>
      <c r="B120" s="50" t="s">
        <v>291</v>
      </c>
      <c r="C120" s="42" t="s">
        <v>357</v>
      </c>
      <c r="D120" s="46" t="s">
        <v>358</v>
      </c>
      <c r="E120" s="52">
        <v>0</v>
      </c>
      <c r="F120" s="52">
        <v>0</v>
      </c>
      <c r="G120" s="52">
        <v>0</v>
      </c>
      <c r="H120" s="52">
        <v>0</v>
      </c>
      <c r="I120" s="52">
        <v>0</v>
      </c>
      <c r="J120" s="52">
        <v>0</v>
      </c>
      <c r="K120" s="52">
        <v>0</v>
      </c>
      <c r="L120" s="52">
        <v>0</v>
      </c>
      <c r="M120" s="52">
        <v>0</v>
      </c>
      <c r="N120" s="52">
        <v>0</v>
      </c>
      <c r="O120" s="52">
        <v>0</v>
      </c>
      <c r="P120" s="52">
        <f>'4'!AJ119</f>
        <v>0</v>
      </c>
      <c r="Q120" s="52">
        <v>0</v>
      </c>
      <c r="R120" s="52">
        <f>'4'!AL119</f>
        <v>0</v>
      </c>
      <c r="S120" s="52">
        <v>0</v>
      </c>
      <c r="T120" s="52">
        <v>0</v>
      </c>
      <c r="U120" s="52">
        <v>0</v>
      </c>
      <c r="V120" s="52">
        <v>0</v>
      </c>
      <c r="W120" s="52">
        <v>0</v>
      </c>
      <c r="X120" s="52">
        <v>0</v>
      </c>
      <c r="Y120" s="52">
        <v>0</v>
      </c>
      <c r="Z120" s="52">
        <v>0</v>
      </c>
      <c r="AA120" s="52">
        <v>0</v>
      </c>
      <c r="AB120" s="52">
        <v>0</v>
      </c>
      <c r="AC120" s="52">
        <v>0</v>
      </c>
      <c r="AD120" s="52">
        <v>0</v>
      </c>
      <c r="AE120" s="52">
        <v>0</v>
      </c>
      <c r="AF120" s="52">
        <v>0</v>
      </c>
      <c r="AG120" s="52">
        <v>0</v>
      </c>
      <c r="AH120" s="52">
        <v>0</v>
      </c>
      <c r="AI120" s="52">
        <v>0</v>
      </c>
      <c r="AJ120" s="52">
        <v>0</v>
      </c>
      <c r="AK120" s="52">
        <f>'4'!AK119</f>
        <v>0</v>
      </c>
      <c r="AL120" s="52">
        <v>0</v>
      </c>
      <c r="AM120" s="52">
        <f>'4'!AM119</f>
        <v>0</v>
      </c>
      <c r="AN120" s="52">
        <f>'4'!AN119</f>
        <v>0</v>
      </c>
      <c r="AO120" s="52">
        <f>'4'!AO119</f>
        <v>0</v>
      </c>
      <c r="AP120" s="52">
        <f>'4'!AP119</f>
        <v>0</v>
      </c>
      <c r="AQ120" s="52">
        <v>0</v>
      </c>
      <c r="AR120" s="52">
        <v>0</v>
      </c>
      <c r="AS120" s="52">
        <f t="shared" si="52"/>
        <v>0</v>
      </c>
      <c r="AT120" s="52">
        <f>'4'!AJ119</f>
        <v>0</v>
      </c>
      <c r="AU120" s="52">
        <f>'4'!AK119</f>
        <v>0</v>
      </c>
      <c r="AV120" s="52">
        <f>'4'!AL119</f>
        <v>0</v>
      </c>
      <c r="AW120" s="52">
        <f>'4'!AM119</f>
        <v>0</v>
      </c>
      <c r="AX120" s="52">
        <f>'4'!AN119</f>
        <v>0</v>
      </c>
      <c r="AY120" s="52">
        <f>'4'!AO119</f>
        <v>0</v>
      </c>
      <c r="AZ120" s="52">
        <f>'4'!AP119</f>
        <v>0</v>
      </c>
      <c r="BA120" s="52">
        <f>'4'!AQ119</f>
        <v>0</v>
      </c>
      <c r="BB120" s="52">
        <f>'4'!AR119</f>
        <v>0</v>
      </c>
    </row>
    <row r="121" spans="1:54" ht="37.5">
      <c r="A121" s="25" t="s">
        <v>179</v>
      </c>
      <c r="B121" s="50" t="s">
        <v>291</v>
      </c>
      <c r="C121" s="42" t="s">
        <v>359</v>
      </c>
      <c r="D121" s="46" t="s">
        <v>360</v>
      </c>
      <c r="E121" s="52">
        <v>0</v>
      </c>
      <c r="F121" s="52">
        <v>0</v>
      </c>
      <c r="G121" s="52">
        <v>0</v>
      </c>
      <c r="H121" s="52">
        <v>0</v>
      </c>
      <c r="I121" s="52">
        <v>0</v>
      </c>
      <c r="J121" s="52">
        <v>0</v>
      </c>
      <c r="K121" s="52">
        <v>0</v>
      </c>
      <c r="L121" s="52">
        <v>0</v>
      </c>
      <c r="M121" s="52">
        <v>0</v>
      </c>
      <c r="N121" s="52">
        <v>0</v>
      </c>
      <c r="O121" s="52">
        <v>0</v>
      </c>
      <c r="P121" s="52">
        <f>'4'!AJ120</f>
        <v>0</v>
      </c>
      <c r="Q121" s="52">
        <v>0</v>
      </c>
      <c r="R121" s="52">
        <f>'4'!AL120</f>
        <v>0</v>
      </c>
      <c r="S121" s="52">
        <v>0</v>
      </c>
      <c r="T121" s="52">
        <v>0</v>
      </c>
      <c r="U121" s="52">
        <v>0</v>
      </c>
      <c r="V121" s="52">
        <v>0</v>
      </c>
      <c r="W121" s="52">
        <v>0</v>
      </c>
      <c r="X121" s="52">
        <v>0</v>
      </c>
      <c r="Y121" s="52">
        <v>0</v>
      </c>
      <c r="Z121" s="52">
        <v>0</v>
      </c>
      <c r="AA121" s="52">
        <v>0</v>
      </c>
      <c r="AB121" s="52">
        <v>0</v>
      </c>
      <c r="AC121" s="52">
        <v>0</v>
      </c>
      <c r="AD121" s="52">
        <v>0</v>
      </c>
      <c r="AE121" s="52">
        <v>0</v>
      </c>
      <c r="AF121" s="52">
        <v>0</v>
      </c>
      <c r="AG121" s="52">
        <v>0</v>
      </c>
      <c r="AH121" s="52">
        <v>0</v>
      </c>
      <c r="AI121" s="52">
        <v>0</v>
      </c>
      <c r="AJ121" s="52">
        <v>0</v>
      </c>
      <c r="AK121" s="52">
        <f>'4'!AK120</f>
        <v>0</v>
      </c>
      <c r="AL121" s="52">
        <v>0</v>
      </c>
      <c r="AM121" s="52">
        <f>'4'!AM120</f>
        <v>0</v>
      </c>
      <c r="AN121" s="52">
        <f>'4'!AN120</f>
        <v>0</v>
      </c>
      <c r="AO121" s="52">
        <f>'4'!AO120</f>
        <v>0</v>
      </c>
      <c r="AP121" s="52">
        <f>'4'!AP120</f>
        <v>0</v>
      </c>
      <c r="AQ121" s="52">
        <v>0</v>
      </c>
      <c r="AR121" s="52">
        <v>0</v>
      </c>
      <c r="AS121" s="52">
        <f t="shared" si="52"/>
        <v>0</v>
      </c>
      <c r="AT121" s="52">
        <f>'4'!AJ120</f>
        <v>0</v>
      </c>
      <c r="AU121" s="52">
        <f>'4'!AK120</f>
        <v>0</v>
      </c>
      <c r="AV121" s="52">
        <f>'4'!AL120</f>
        <v>0</v>
      </c>
      <c r="AW121" s="52">
        <f>'4'!AM120</f>
        <v>0</v>
      </c>
      <c r="AX121" s="52">
        <f>'4'!AN120</f>
        <v>0</v>
      </c>
      <c r="AY121" s="52">
        <f>'4'!AO120</f>
        <v>0</v>
      </c>
      <c r="AZ121" s="52">
        <f>'4'!AP120</f>
        <v>0</v>
      </c>
      <c r="BA121" s="52">
        <f>'4'!AQ120</f>
        <v>0</v>
      </c>
      <c r="BB121" s="52">
        <f>'4'!AR120</f>
        <v>0</v>
      </c>
    </row>
    <row r="122" spans="1:54" ht="37.5">
      <c r="A122" s="25" t="s">
        <v>179</v>
      </c>
      <c r="B122" s="50" t="s">
        <v>291</v>
      </c>
      <c r="C122" s="42" t="s">
        <v>361</v>
      </c>
      <c r="D122" s="46" t="s">
        <v>362</v>
      </c>
      <c r="E122" s="52">
        <v>0</v>
      </c>
      <c r="F122" s="52">
        <v>0</v>
      </c>
      <c r="G122" s="52">
        <v>0</v>
      </c>
      <c r="H122" s="52">
        <v>0</v>
      </c>
      <c r="I122" s="52">
        <v>0</v>
      </c>
      <c r="J122" s="52">
        <v>0</v>
      </c>
      <c r="K122" s="52">
        <v>0</v>
      </c>
      <c r="L122" s="52">
        <v>0</v>
      </c>
      <c r="M122" s="52">
        <v>0</v>
      </c>
      <c r="N122" s="52">
        <v>0</v>
      </c>
      <c r="O122" s="52">
        <v>0</v>
      </c>
      <c r="P122" s="52">
        <f>'4'!AJ121</f>
        <v>0</v>
      </c>
      <c r="Q122" s="52">
        <v>0</v>
      </c>
      <c r="R122" s="52">
        <f>'4'!AL121</f>
        <v>0</v>
      </c>
      <c r="S122" s="52">
        <v>0</v>
      </c>
      <c r="T122" s="52">
        <v>0</v>
      </c>
      <c r="U122" s="52">
        <v>0</v>
      </c>
      <c r="V122" s="52">
        <v>0</v>
      </c>
      <c r="W122" s="52">
        <v>0</v>
      </c>
      <c r="X122" s="52">
        <v>0</v>
      </c>
      <c r="Y122" s="52">
        <v>0</v>
      </c>
      <c r="Z122" s="52">
        <v>0</v>
      </c>
      <c r="AA122" s="52">
        <v>0</v>
      </c>
      <c r="AB122" s="52">
        <v>0</v>
      </c>
      <c r="AC122" s="52">
        <v>0</v>
      </c>
      <c r="AD122" s="52">
        <v>0</v>
      </c>
      <c r="AE122" s="52">
        <v>0</v>
      </c>
      <c r="AF122" s="52">
        <v>0</v>
      </c>
      <c r="AG122" s="52">
        <v>0</v>
      </c>
      <c r="AH122" s="52">
        <v>0</v>
      </c>
      <c r="AI122" s="52">
        <v>0</v>
      </c>
      <c r="AJ122" s="52">
        <v>0</v>
      </c>
      <c r="AK122" s="52">
        <f>'4'!AK121</f>
        <v>0</v>
      </c>
      <c r="AL122" s="52">
        <v>0</v>
      </c>
      <c r="AM122" s="52">
        <f>'4'!AM121</f>
        <v>0</v>
      </c>
      <c r="AN122" s="52">
        <f>'4'!AN121</f>
        <v>0</v>
      </c>
      <c r="AO122" s="52">
        <f>'4'!AO121</f>
        <v>0</v>
      </c>
      <c r="AP122" s="52">
        <f>'4'!AP121</f>
        <v>0</v>
      </c>
      <c r="AQ122" s="52">
        <v>0</v>
      </c>
      <c r="AR122" s="52">
        <v>0</v>
      </c>
      <c r="AS122" s="52">
        <f t="shared" si="52"/>
        <v>0</v>
      </c>
      <c r="AT122" s="52">
        <f>'4'!AJ121</f>
        <v>0</v>
      </c>
      <c r="AU122" s="52">
        <f>'4'!AK121</f>
        <v>0</v>
      </c>
      <c r="AV122" s="52">
        <f>'4'!AL121</f>
        <v>0</v>
      </c>
      <c r="AW122" s="52">
        <f>'4'!AM121</f>
        <v>0</v>
      </c>
      <c r="AX122" s="52">
        <f>'4'!AN121</f>
        <v>0</v>
      </c>
      <c r="AY122" s="52">
        <f>'4'!AO121</f>
        <v>0</v>
      </c>
      <c r="AZ122" s="52">
        <f>'4'!AP121</f>
        <v>0</v>
      </c>
      <c r="BA122" s="52">
        <f>'4'!AQ121</f>
        <v>0</v>
      </c>
      <c r="BB122" s="52">
        <f>'4'!AR121</f>
        <v>0</v>
      </c>
    </row>
    <row r="123" spans="1:54" ht="37.5">
      <c r="A123" s="25" t="s">
        <v>179</v>
      </c>
      <c r="B123" s="50" t="s">
        <v>291</v>
      </c>
      <c r="C123" s="42" t="s">
        <v>363</v>
      </c>
      <c r="D123" s="46" t="s">
        <v>364</v>
      </c>
      <c r="E123" s="52">
        <v>0</v>
      </c>
      <c r="F123" s="52">
        <v>0</v>
      </c>
      <c r="G123" s="52">
        <v>0</v>
      </c>
      <c r="H123" s="52">
        <v>0</v>
      </c>
      <c r="I123" s="52">
        <v>0</v>
      </c>
      <c r="J123" s="52">
        <v>0</v>
      </c>
      <c r="K123" s="52">
        <v>0</v>
      </c>
      <c r="L123" s="52">
        <v>0</v>
      </c>
      <c r="M123" s="52">
        <v>0</v>
      </c>
      <c r="N123" s="52">
        <v>0</v>
      </c>
      <c r="O123" s="52">
        <v>0</v>
      </c>
      <c r="P123" s="52">
        <f>'4'!AJ122</f>
        <v>0</v>
      </c>
      <c r="Q123" s="52">
        <v>0</v>
      </c>
      <c r="R123" s="52">
        <f>'4'!AL122</f>
        <v>0</v>
      </c>
      <c r="S123" s="52">
        <v>0</v>
      </c>
      <c r="T123" s="52">
        <v>0</v>
      </c>
      <c r="U123" s="52">
        <v>0</v>
      </c>
      <c r="V123" s="52">
        <v>0</v>
      </c>
      <c r="W123" s="52">
        <v>0</v>
      </c>
      <c r="X123" s="52">
        <v>0</v>
      </c>
      <c r="Y123" s="52">
        <v>0</v>
      </c>
      <c r="Z123" s="52">
        <v>0</v>
      </c>
      <c r="AA123" s="52">
        <v>0</v>
      </c>
      <c r="AB123" s="52">
        <v>0</v>
      </c>
      <c r="AC123" s="52">
        <v>0</v>
      </c>
      <c r="AD123" s="52">
        <v>0</v>
      </c>
      <c r="AE123" s="52">
        <v>0</v>
      </c>
      <c r="AF123" s="52">
        <v>0</v>
      </c>
      <c r="AG123" s="52">
        <v>0</v>
      </c>
      <c r="AH123" s="52">
        <v>0</v>
      </c>
      <c r="AI123" s="52">
        <v>0</v>
      </c>
      <c r="AJ123" s="52">
        <v>0</v>
      </c>
      <c r="AK123" s="52">
        <f>'4'!AK122</f>
        <v>0</v>
      </c>
      <c r="AL123" s="52">
        <v>0</v>
      </c>
      <c r="AM123" s="52">
        <f>'4'!AM122</f>
        <v>0</v>
      </c>
      <c r="AN123" s="52">
        <f>'4'!AN122</f>
        <v>0</v>
      </c>
      <c r="AO123" s="52">
        <f>'4'!AO122</f>
        <v>0</v>
      </c>
      <c r="AP123" s="52">
        <f>'4'!AP122</f>
        <v>0</v>
      </c>
      <c r="AQ123" s="52">
        <v>0</v>
      </c>
      <c r="AR123" s="52">
        <v>0</v>
      </c>
      <c r="AS123" s="52">
        <f t="shared" si="52"/>
        <v>0</v>
      </c>
      <c r="AT123" s="52">
        <f>'4'!AJ122</f>
        <v>0</v>
      </c>
      <c r="AU123" s="52">
        <f>'4'!AK122</f>
        <v>0</v>
      </c>
      <c r="AV123" s="52">
        <f>'4'!AL122</f>
        <v>0</v>
      </c>
      <c r="AW123" s="52">
        <f>'4'!AM122</f>
        <v>0</v>
      </c>
      <c r="AX123" s="52">
        <f>'4'!AN122</f>
        <v>0</v>
      </c>
      <c r="AY123" s="52">
        <f>'4'!AO122</f>
        <v>0</v>
      </c>
      <c r="AZ123" s="52">
        <f>'4'!AP122</f>
        <v>0</v>
      </c>
      <c r="BA123" s="52">
        <f>'4'!AQ122</f>
        <v>0</v>
      </c>
      <c r="BB123" s="52">
        <f>'4'!AR122</f>
        <v>0</v>
      </c>
    </row>
    <row r="124" spans="1:54" ht="37.5">
      <c r="A124" s="25" t="s">
        <v>179</v>
      </c>
      <c r="B124" s="50" t="s">
        <v>291</v>
      </c>
      <c r="C124" s="42" t="s">
        <v>365</v>
      </c>
      <c r="D124" s="46" t="s">
        <v>366</v>
      </c>
      <c r="E124" s="52">
        <v>0</v>
      </c>
      <c r="F124" s="52">
        <v>0</v>
      </c>
      <c r="G124" s="52">
        <v>0</v>
      </c>
      <c r="H124" s="52">
        <v>0</v>
      </c>
      <c r="I124" s="52">
        <v>0</v>
      </c>
      <c r="J124" s="52">
        <v>0</v>
      </c>
      <c r="K124" s="52">
        <v>0</v>
      </c>
      <c r="L124" s="52">
        <v>0</v>
      </c>
      <c r="M124" s="52">
        <v>0</v>
      </c>
      <c r="N124" s="52">
        <v>0</v>
      </c>
      <c r="O124" s="52">
        <v>0</v>
      </c>
      <c r="P124" s="52">
        <f>'4'!AJ123</f>
        <v>0</v>
      </c>
      <c r="Q124" s="52">
        <v>0</v>
      </c>
      <c r="R124" s="52">
        <f>'4'!AL123</f>
        <v>0</v>
      </c>
      <c r="S124" s="52">
        <v>0</v>
      </c>
      <c r="T124" s="52">
        <v>0</v>
      </c>
      <c r="U124" s="52">
        <v>0</v>
      </c>
      <c r="V124" s="52">
        <v>0</v>
      </c>
      <c r="W124" s="52">
        <v>0</v>
      </c>
      <c r="X124" s="52">
        <v>0</v>
      </c>
      <c r="Y124" s="52">
        <v>0</v>
      </c>
      <c r="Z124" s="52">
        <v>0</v>
      </c>
      <c r="AA124" s="52">
        <v>0</v>
      </c>
      <c r="AB124" s="52">
        <v>0</v>
      </c>
      <c r="AC124" s="52">
        <v>0</v>
      </c>
      <c r="AD124" s="52">
        <v>0</v>
      </c>
      <c r="AE124" s="52">
        <v>0</v>
      </c>
      <c r="AF124" s="52">
        <v>0</v>
      </c>
      <c r="AG124" s="52">
        <v>0</v>
      </c>
      <c r="AH124" s="52">
        <v>0</v>
      </c>
      <c r="AI124" s="52">
        <v>0</v>
      </c>
      <c r="AJ124" s="52">
        <v>0</v>
      </c>
      <c r="AK124" s="52">
        <f>'4'!AK123</f>
        <v>0</v>
      </c>
      <c r="AL124" s="52">
        <v>0</v>
      </c>
      <c r="AM124" s="52">
        <f>'4'!AM123</f>
        <v>0</v>
      </c>
      <c r="AN124" s="52">
        <f>'4'!AN123</f>
        <v>0</v>
      </c>
      <c r="AO124" s="52">
        <f>'4'!AO123</f>
        <v>0</v>
      </c>
      <c r="AP124" s="52">
        <f>'4'!AP123</f>
        <v>0</v>
      </c>
      <c r="AQ124" s="52">
        <v>0</v>
      </c>
      <c r="AR124" s="52">
        <v>0</v>
      </c>
      <c r="AS124" s="52">
        <f t="shared" si="52"/>
        <v>0</v>
      </c>
      <c r="AT124" s="52">
        <f>'4'!AJ123</f>
        <v>0</v>
      </c>
      <c r="AU124" s="52">
        <f>'4'!AK123</f>
        <v>0</v>
      </c>
      <c r="AV124" s="52">
        <f>'4'!AL123</f>
        <v>0</v>
      </c>
      <c r="AW124" s="52">
        <f>'4'!AM123</f>
        <v>0</v>
      </c>
      <c r="AX124" s="52">
        <f>'4'!AN123</f>
        <v>0</v>
      </c>
      <c r="AY124" s="52">
        <f>'4'!AO123</f>
        <v>0</v>
      </c>
      <c r="AZ124" s="52">
        <f>'4'!AP123</f>
        <v>0</v>
      </c>
      <c r="BA124" s="52">
        <f>'4'!AQ123</f>
        <v>0</v>
      </c>
      <c r="BB124" s="52">
        <f>'4'!AR123</f>
        <v>0</v>
      </c>
    </row>
    <row r="125" spans="1:54" ht="18.75">
      <c r="A125" s="25" t="s">
        <v>179</v>
      </c>
      <c r="B125" s="50" t="s">
        <v>291</v>
      </c>
      <c r="C125" s="42" t="s">
        <v>367</v>
      </c>
      <c r="D125" s="46" t="s">
        <v>368</v>
      </c>
      <c r="E125" s="52">
        <v>0</v>
      </c>
      <c r="F125" s="52">
        <v>0</v>
      </c>
      <c r="G125" s="52">
        <v>0</v>
      </c>
      <c r="H125" s="52">
        <v>0</v>
      </c>
      <c r="I125" s="52">
        <v>0</v>
      </c>
      <c r="J125" s="52">
        <v>0</v>
      </c>
      <c r="K125" s="52">
        <v>0</v>
      </c>
      <c r="L125" s="52">
        <v>0</v>
      </c>
      <c r="M125" s="52">
        <v>0</v>
      </c>
      <c r="N125" s="52">
        <v>0</v>
      </c>
      <c r="O125" s="52">
        <v>0</v>
      </c>
      <c r="P125" s="52">
        <f>'4'!AJ124</f>
        <v>0</v>
      </c>
      <c r="Q125" s="52">
        <v>0</v>
      </c>
      <c r="R125" s="52">
        <f>'4'!AL124</f>
        <v>0</v>
      </c>
      <c r="S125" s="52">
        <v>0</v>
      </c>
      <c r="T125" s="52">
        <v>0</v>
      </c>
      <c r="U125" s="52">
        <v>0</v>
      </c>
      <c r="V125" s="52">
        <v>0</v>
      </c>
      <c r="W125" s="52">
        <v>0</v>
      </c>
      <c r="X125" s="52">
        <v>0</v>
      </c>
      <c r="Y125" s="52">
        <v>0</v>
      </c>
      <c r="Z125" s="52">
        <v>0</v>
      </c>
      <c r="AA125" s="52">
        <v>0</v>
      </c>
      <c r="AB125" s="52">
        <v>0</v>
      </c>
      <c r="AC125" s="52">
        <v>0</v>
      </c>
      <c r="AD125" s="52">
        <v>0</v>
      </c>
      <c r="AE125" s="52">
        <v>0</v>
      </c>
      <c r="AF125" s="52">
        <v>0</v>
      </c>
      <c r="AG125" s="52">
        <v>0</v>
      </c>
      <c r="AH125" s="52">
        <v>0</v>
      </c>
      <c r="AI125" s="52">
        <v>0</v>
      </c>
      <c r="AJ125" s="52">
        <v>0</v>
      </c>
      <c r="AK125" s="52">
        <f>'4'!AK124</f>
        <v>0</v>
      </c>
      <c r="AL125" s="52">
        <v>0</v>
      </c>
      <c r="AM125" s="52">
        <f>'4'!AM124</f>
        <v>0</v>
      </c>
      <c r="AN125" s="52">
        <f>'4'!AN124</f>
        <v>0</v>
      </c>
      <c r="AO125" s="52">
        <f>'4'!AO124</f>
        <v>0</v>
      </c>
      <c r="AP125" s="52">
        <f>'4'!AP124</f>
        <v>0</v>
      </c>
      <c r="AQ125" s="52">
        <v>0</v>
      </c>
      <c r="AR125" s="52">
        <v>0</v>
      </c>
      <c r="AS125" s="52">
        <f t="shared" si="52"/>
        <v>0</v>
      </c>
      <c r="AT125" s="52">
        <f>'4'!AJ124</f>
        <v>0</v>
      </c>
      <c r="AU125" s="52">
        <f>'4'!AK124</f>
        <v>0</v>
      </c>
      <c r="AV125" s="52">
        <f>'4'!AL124</f>
        <v>0</v>
      </c>
      <c r="AW125" s="52">
        <f>'4'!AM124</f>
        <v>0</v>
      </c>
      <c r="AX125" s="52">
        <f>'4'!AN124</f>
        <v>0</v>
      </c>
      <c r="AY125" s="52">
        <f>'4'!AO124</f>
        <v>0</v>
      </c>
      <c r="AZ125" s="52">
        <f>'4'!AP124</f>
        <v>0</v>
      </c>
      <c r="BA125" s="52">
        <f>'4'!AQ124</f>
        <v>0</v>
      </c>
      <c r="BB125" s="52">
        <f>'4'!AR124</f>
        <v>0</v>
      </c>
    </row>
    <row r="126" spans="1:54" ht="18.75">
      <c r="A126" s="25" t="s">
        <v>179</v>
      </c>
      <c r="B126" s="50" t="s">
        <v>291</v>
      </c>
      <c r="C126" s="42" t="s">
        <v>369</v>
      </c>
      <c r="D126" s="46" t="s">
        <v>370</v>
      </c>
      <c r="E126" s="52">
        <v>0</v>
      </c>
      <c r="F126" s="52">
        <v>0</v>
      </c>
      <c r="G126" s="52">
        <v>0</v>
      </c>
      <c r="H126" s="52">
        <v>0</v>
      </c>
      <c r="I126" s="52">
        <v>0</v>
      </c>
      <c r="J126" s="52">
        <v>0</v>
      </c>
      <c r="K126" s="52">
        <v>0</v>
      </c>
      <c r="L126" s="52">
        <v>0</v>
      </c>
      <c r="M126" s="52">
        <v>0</v>
      </c>
      <c r="N126" s="52">
        <v>0</v>
      </c>
      <c r="O126" s="52">
        <v>0</v>
      </c>
      <c r="P126" s="52">
        <f>'4'!AJ125</f>
        <v>0</v>
      </c>
      <c r="Q126" s="52">
        <v>0</v>
      </c>
      <c r="R126" s="52">
        <f>'4'!AL125</f>
        <v>0</v>
      </c>
      <c r="S126" s="52">
        <v>0</v>
      </c>
      <c r="T126" s="52">
        <v>0</v>
      </c>
      <c r="U126" s="52">
        <v>0</v>
      </c>
      <c r="V126" s="52">
        <v>0</v>
      </c>
      <c r="W126" s="52">
        <v>0</v>
      </c>
      <c r="X126" s="52">
        <v>0</v>
      </c>
      <c r="Y126" s="52">
        <v>0</v>
      </c>
      <c r="Z126" s="52">
        <v>0</v>
      </c>
      <c r="AA126" s="52">
        <v>0</v>
      </c>
      <c r="AB126" s="52">
        <v>0</v>
      </c>
      <c r="AC126" s="52">
        <v>0</v>
      </c>
      <c r="AD126" s="52">
        <v>0</v>
      </c>
      <c r="AE126" s="52">
        <v>0</v>
      </c>
      <c r="AF126" s="52">
        <v>0</v>
      </c>
      <c r="AG126" s="52">
        <v>0</v>
      </c>
      <c r="AH126" s="52">
        <v>0</v>
      </c>
      <c r="AI126" s="52">
        <v>0</v>
      </c>
      <c r="AJ126" s="52">
        <v>0</v>
      </c>
      <c r="AK126" s="52">
        <f>'4'!AK125</f>
        <v>0</v>
      </c>
      <c r="AL126" s="52">
        <v>0</v>
      </c>
      <c r="AM126" s="52">
        <f>'4'!AM125</f>
        <v>0</v>
      </c>
      <c r="AN126" s="52">
        <f>'4'!AN125</f>
        <v>0</v>
      </c>
      <c r="AO126" s="52">
        <f>'4'!AO125</f>
        <v>0</v>
      </c>
      <c r="AP126" s="52">
        <f>'4'!AP125</f>
        <v>0</v>
      </c>
      <c r="AQ126" s="52">
        <v>0</v>
      </c>
      <c r="AR126" s="52">
        <v>0</v>
      </c>
      <c r="AS126" s="52">
        <f t="shared" si="52"/>
        <v>0</v>
      </c>
      <c r="AT126" s="52">
        <f>'4'!AJ125</f>
        <v>0</v>
      </c>
      <c r="AU126" s="52">
        <f>'4'!AK125</f>
        <v>0</v>
      </c>
      <c r="AV126" s="52">
        <f>'4'!AL125</f>
        <v>0</v>
      </c>
      <c r="AW126" s="52">
        <f>'4'!AM125</f>
        <v>0</v>
      </c>
      <c r="AX126" s="52">
        <f>'4'!AN125</f>
        <v>0</v>
      </c>
      <c r="AY126" s="52">
        <f>'4'!AO125</f>
        <v>0</v>
      </c>
      <c r="AZ126" s="52">
        <f>'4'!AP125</f>
        <v>0</v>
      </c>
      <c r="BA126" s="52">
        <f>'4'!AQ125</f>
        <v>0</v>
      </c>
      <c r="BB126" s="52">
        <f>'4'!AR125</f>
        <v>0</v>
      </c>
    </row>
    <row r="127" spans="1:54" ht="75">
      <c r="A127" s="25" t="s">
        <v>179</v>
      </c>
      <c r="B127" s="50" t="s">
        <v>291</v>
      </c>
      <c r="C127" s="42" t="s">
        <v>371</v>
      </c>
      <c r="D127" s="46" t="s">
        <v>372</v>
      </c>
      <c r="E127" s="52">
        <v>0</v>
      </c>
      <c r="F127" s="52">
        <v>0</v>
      </c>
      <c r="G127" s="52">
        <v>0</v>
      </c>
      <c r="H127" s="52">
        <v>0</v>
      </c>
      <c r="I127" s="52">
        <v>0</v>
      </c>
      <c r="J127" s="52">
        <v>0</v>
      </c>
      <c r="K127" s="52">
        <v>0</v>
      </c>
      <c r="L127" s="52">
        <v>0</v>
      </c>
      <c r="M127" s="52">
        <v>0</v>
      </c>
      <c r="N127" s="52">
        <v>0</v>
      </c>
      <c r="O127" s="52">
        <v>0</v>
      </c>
      <c r="P127" s="52">
        <f>'4'!AJ126</f>
        <v>0</v>
      </c>
      <c r="Q127" s="52">
        <v>0</v>
      </c>
      <c r="R127" s="52">
        <f>'4'!AL126</f>
        <v>0</v>
      </c>
      <c r="S127" s="52">
        <v>0</v>
      </c>
      <c r="T127" s="52">
        <v>0</v>
      </c>
      <c r="U127" s="52">
        <v>0</v>
      </c>
      <c r="V127" s="52">
        <v>0</v>
      </c>
      <c r="W127" s="52">
        <v>0</v>
      </c>
      <c r="X127" s="52">
        <v>0</v>
      </c>
      <c r="Y127" s="52">
        <v>0</v>
      </c>
      <c r="Z127" s="52">
        <v>0</v>
      </c>
      <c r="AA127" s="52">
        <v>0</v>
      </c>
      <c r="AB127" s="52">
        <v>0</v>
      </c>
      <c r="AC127" s="52">
        <v>0</v>
      </c>
      <c r="AD127" s="52">
        <v>0</v>
      </c>
      <c r="AE127" s="52">
        <v>0</v>
      </c>
      <c r="AF127" s="52">
        <v>0</v>
      </c>
      <c r="AG127" s="52">
        <v>0</v>
      </c>
      <c r="AH127" s="52">
        <v>0</v>
      </c>
      <c r="AI127" s="52">
        <v>0</v>
      </c>
      <c r="AJ127" s="52">
        <v>0</v>
      </c>
      <c r="AK127" s="52">
        <f>'4'!AK126</f>
        <v>0</v>
      </c>
      <c r="AL127" s="52">
        <v>0</v>
      </c>
      <c r="AM127" s="52">
        <f>'4'!AM126</f>
        <v>0</v>
      </c>
      <c r="AN127" s="52">
        <f>'4'!AN126</f>
        <v>0</v>
      </c>
      <c r="AO127" s="52">
        <f>'4'!AO126</f>
        <v>0</v>
      </c>
      <c r="AP127" s="52">
        <f>'4'!AP126</f>
        <v>0</v>
      </c>
      <c r="AQ127" s="52">
        <v>0</v>
      </c>
      <c r="AR127" s="52">
        <v>0</v>
      </c>
      <c r="AS127" s="52">
        <f t="shared" si="52"/>
        <v>0</v>
      </c>
      <c r="AT127" s="52">
        <f>'4'!AJ126</f>
        <v>0</v>
      </c>
      <c r="AU127" s="52">
        <f>'4'!AK126</f>
        <v>0</v>
      </c>
      <c r="AV127" s="52">
        <f>'4'!AL126</f>
        <v>0</v>
      </c>
      <c r="AW127" s="52">
        <f>'4'!AM126</f>
        <v>0</v>
      </c>
      <c r="AX127" s="52">
        <f>'4'!AN126</f>
        <v>0</v>
      </c>
      <c r="AY127" s="52">
        <f>'4'!AO126</f>
        <v>0</v>
      </c>
      <c r="AZ127" s="52">
        <f>'4'!AP126</f>
        <v>0</v>
      </c>
      <c r="BA127" s="52">
        <f>'4'!AQ126</f>
        <v>0</v>
      </c>
      <c r="BB127" s="52">
        <f>'4'!AR126</f>
        <v>0</v>
      </c>
    </row>
    <row r="128" spans="1:54" ht="18.75">
      <c r="A128" s="25" t="s">
        <v>179</v>
      </c>
      <c r="B128" s="50" t="s">
        <v>291</v>
      </c>
      <c r="C128" s="42" t="s">
        <v>373</v>
      </c>
      <c r="D128" s="46" t="s">
        <v>374</v>
      </c>
      <c r="E128" s="52">
        <v>0</v>
      </c>
      <c r="F128" s="52">
        <v>0</v>
      </c>
      <c r="G128" s="52">
        <v>0</v>
      </c>
      <c r="H128" s="52">
        <v>0</v>
      </c>
      <c r="I128" s="52">
        <v>0</v>
      </c>
      <c r="J128" s="52">
        <v>0</v>
      </c>
      <c r="K128" s="52">
        <v>0</v>
      </c>
      <c r="L128" s="52">
        <v>0</v>
      </c>
      <c r="M128" s="52">
        <v>0</v>
      </c>
      <c r="N128" s="52">
        <v>0</v>
      </c>
      <c r="O128" s="52">
        <v>0</v>
      </c>
      <c r="P128" s="52">
        <f>'4'!AJ127</f>
        <v>0</v>
      </c>
      <c r="Q128" s="52">
        <v>0</v>
      </c>
      <c r="R128" s="52">
        <f>'4'!AL127</f>
        <v>0</v>
      </c>
      <c r="S128" s="52">
        <v>0</v>
      </c>
      <c r="T128" s="52">
        <v>0</v>
      </c>
      <c r="U128" s="52">
        <v>0</v>
      </c>
      <c r="V128" s="52">
        <v>0</v>
      </c>
      <c r="W128" s="52">
        <v>0</v>
      </c>
      <c r="X128" s="52">
        <v>0</v>
      </c>
      <c r="Y128" s="52">
        <v>0</v>
      </c>
      <c r="Z128" s="52">
        <v>0</v>
      </c>
      <c r="AA128" s="52">
        <v>0</v>
      </c>
      <c r="AB128" s="52">
        <v>0</v>
      </c>
      <c r="AC128" s="52">
        <v>0</v>
      </c>
      <c r="AD128" s="52">
        <v>0</v>
      </c>
      <c r="AE128" s="52">
        <v>0</v>
      </c>
      <c r="AF128" s="52">
        <v>0</v>
      </c>
      <c r="AG128" s="52">
        <v>0</v>
      </c>
      <c r="AH128" s="52">
        <v>0</v>
      </c>
      <c r="AI128" s="52">
        <v>0</v>
      </c>
      <c r="AJ128" s="52">
        <v>0</v>
      </c>
      <c r="AK128" s="52">
        <f>'4'!AK127</f>
        <v>0</v>
      </c>
      <c r="AL128" s="52">
        <v>0</v>
      </c>
      <c r="AM128" s="52">
        <f>'4'!AM127</f>
        <v>0</v>
      </c>
      <c r="AN128" s="52">
        <f>'4'!AN127</f>
        <v>0</v>
      </c>
      <c r="AO128" s="52">
        <f>'4'!AO127</f>
        <v>0</v>
      </c>
      <c r="AP128" s="52">
        <f>'4'!AP127</f>
        <v>0</v>
      </c>
      <c r="AQ128" s="52">
        <v>0</v>
      </c>
      <c r="AR128" s="52">
        <v>0</v>
      </c>
      <c r="AS128" s="52">
        <f t="shared" si="52"/>
        <v>0</v>
      </c>
      <c r="AT128" s="52">
        <f>'4'!AJ127</f>
        <v>0</v>
      </c>
      <c r="AU128" s="52">
        <f>'4'!AK127</f>
        <v>0</v>
      </c>
      <c r="AV128" s="52">
        <f>'4'!AL127</f>
        <v>0</v>
      </c>
      <c r="AW128" s="52">
        <f>'4'!AM127</f>
        <v>0</v>
      </c>
      <c r="AX128" s="52">
        <f>'4'!AN127</f>
        <v>0</v>
      </c>
      <c r="AY128" s="52">
        <f>'4'!AO127</f>
        <v>0</v>
      </c>
      <c r="AZ128" s="52">
        <f>'4'!AP127</f>
        <v>0</v>
      </c>
      <c r="BA128" s="52">
        <f>'4'!AQ127</f>
        <v>0</v>
      </c>
      <c r="BB128" s="52">
        <f>'4'!AR127</f>
        <v>0</v>
      </c>
    </row>
    <row r="129" spans="1:54" ht="37.5">
      <c r="A129" s="25" t="s">
        <v>179</v>
      </c>
      <c r="B129" s="50" t="s">
        <v>291</v>
      </c>
      <c r="C129" s="42" t="s">
        <v>375</v>
      </c>
      <c r="D129" s="46" t="s">
        <v>376</v>
      </c>
      <c r="E129" s="52">
        <v>0</v>
      </c>
      <c r="F129" s="52">
        <v>0</v>
      </c>
      <c r="G129" s="52">
        <v>0</v>
      </c>
      <c r="H129" s="52">
        <v>0</v>
      </c>
      <c r="I129" s="52">
        <v>0</v>
      </c>
      <c r="J129" s="52">
        <v>0</v>
      </c>
      <c r="K129" s="52">
        <v>0</v>
      </c>
      <c r="L129" s="52">
        <v>0</v>
      </c>
      <c r="M129" s="52">
        <v>0</v>
      </c>
      <c r="N129" s="52">
        <v>0</v>
      </c>
      <c r="O129" s="52">
        <v>0</v>
      </c>
      <c r="P129" s="52">
        <f>'4'!AJ128</f>
        <v>0</v>
      </c>
      <c r="Q129" s="52">
        <v>0</v>
      </c>
      <c r="R129" s="52">
        <f>'4'!AL128</f>
        <v>0</v>
      </c>
      <c r="S129" s="52">
        <v>0</v>
      </c>
      <c r="T129" s="52">
        <v>0</v>
      </c>
      <c r="U129" s="52">
        <v>0</v>
      </c>
      <c r="V129" s="52">
        <v>0</v>
      </c>
      <c r="W129" s="52">
        <v>0</v>
      </c>
      <c r="X129" s="52">
        <v>0</v>
      </c>
      <c r="Y129" s="52">
        <v>0</v>
      </c>
      <c r="Z129" s="52">
        <v>0</v>
      </c>
      <c r="AA129" s="52">
        <v>0</v>
      </c>
      <c r="AB129" s="52">
        <v>0</v>
      </c>
      <c r="AC129" s="52">
        <v>0</v>
      </c>
      <c r="AD129" s="52">
        <v>0</v>
      </c>
      <c r="AE129" s="52">
        <v>0</v>
      </c>
      <c r="AF129" s="52">
        <v>0</v>
      </c>
      <c r="AG129" s="52">
        <v>0</v>
      </c>
      <c r="AH129" s="52">
        <v>0</v>
      </c>
      <c r="AI129" s="52">
        <v>0</v>
      </c>
      <c r="AJ129" s="52">
        <v>0</v>
      </c>
      <c r="AK129" s="52">
        <f>'4'!AK128</f>
        <v>0</v>
      </c>
      <c r="AL129" s="52">
        <v>0</v>
      </c>
      <c r="AM129" s="52">
        <f>'4'!AM128</f>
        <v>0</v>
      </c>
      <c r="AN129" s="52">
        <f>'4'!AN128</f>
        <v>0</v>
      </c>
      <c r="AO129" s="52">
        <f>'4'!AO128</f>
        <v>0</v>
      </c>
      <c r="AP129" s="52">
        <f>'4'!AP128</f>
        <v>0</v>
      </c>
      <c r="AQ129" s="52">
        <v>0</v>
      </c>
      <c r="AR129" s="52">
        <v>0</v>
      </c>
      <c r="AS129" s="52">
        <f t="shared" si="52"/>
        <v>0</v>
      </c>
      <c r="AT129" s="52">
        <f>'4'!AJ128</f>
        <v>0</v>
      </c>
      <c r="AU129" s="52">
        <f>'4'!AK128</f>
        <v>0</v>
      </c>
      <c r="AV129" s="52">
        <f>'4'!AL128</f>
        <v>0</v>
      </c>
      <c r="AW129" s="52">
        <f>'4'!AM128</f>
        <v>0</v>
      </c>
      <c r="AX129" s="52">
        <f>'4'!AN128</f>
        <v>0</v>
      </c>
      <c r="AY129" s="52">
        <f>'4'!AO128</f>
        <v>0</v>
      </c>
      <c r="AZ129" s="52">
        <f>'4'!AP128</f>
        <v>0</v>
      </c>
      <c r="BA129" s="52">
        <f>'4'!AQ128</f>
        <v>0</v>
      </c>
      <c r="BB129" s="52">
        <f>'4'!AR128</f>
        <v>0</v>
      </c>
    </row>
    <row r="130" spans="1:54" ht="56.25">
      <c r="A130" s="21"/>
      <c r="B130" s="25" t="s">
        <v>377</v>
      </c>
      <c r="C130" s="26" t="s">
        <v>378</v>
      </c>
      <c r="D130" s="53" t="s">
        <v>174</v>
      </c>
      <c r="E130" s="170" t="s">
        <v>193</v>
      </c>
      <c r="F130" s="170" t="s">
        <v>193</v>
      </c>
      <c r="G130" s="192" t="s">
        <v>193</v>
      </c>
      <c r="H130" s="192" t="s">
        <v>193</v>
      </c>
      <c r="I130" s="192" t="s">
        <v>193</v>
      </c>
      <c r="J130" s="192" t="s">
        <v>193</v>
      </c>
      <c r="K130" s="192" t="s">
        <v>193</v>
      </c>
      <c r="L130" s="192" t="s">
        <v>193</v>
      </c>
      <c r="M130" s="192" t="s">
        <v>193</v>
      </c>
      <c r="N130" s="192" t="s">
        <v>193</v>
      </c>
      <c r="O130" s="170" t="s">
        <v>193</v>
      </c>
      <c r="P130" s="170" t="s">
        <v>193</v>
      </c>
      <c r="Q130" s="192" t="s">
        <v>193</v>
      </c>
      <c r="R130" s="192" t="s">
        <v>193</v>
      </c>
      <c r="S130" s="192" t="s">
        <v>193</v>
      </c>
      <c r="T130" s="192" t="s">
        <v>193</v>
      </c>
      <c r="U130" s="192" t="s">
        <v>193</v>
      </c>
      <c r="V130" s="192" t="s">
        <v>193</v>
      </c>
      <c r="W130" s="192" t="s">
        <v>193</v>
      </c>
      <c r="X130" s="192" t="s">
        <v>193</v>
      </c>
      <c r="Y130" s="170" t="s">
        <v>193</v>
      </c>
      <c r="Z130" s="170" t="s">
        <v>193</v>
      </c>
      <c r="AA130" s="192" t="s">
        <v>193</v>
      </c>
      <c r="AB130" s="192" t="s">
        <v>193</v>
      </c>
      <c r="AC130" s="192" t="s">
        <v>193</v>
      </c>
      <c r="AD130" s="192" t="s">
        <v>193</v>
      </c>
      <c r="AE130" s="192" t="s">
        <v>193</v>
      </c>
      <c r="AF130" s="192" t="s">
        <v>193</v>
      </c>
      <c r="AG130" s="192" t="s">
        <v>193</v>
      </c>
      <c r="AH130" s="192" t="s">
        <v>193</v>
      </c>
      <c r="AI130" s="170" t="s">
        <v>193</v>
      </c>
      <c r="AJ130" s="170" t="s">
        <v>193</v>
      </c>
      <c r="AK130" s="192" t="s">
        <v>193</v>
      </c>
      <c r="AL130" s="192" t="s">
        <v>193</v>
      </c>
      <c r="AM130" s="192" t="s">
        <v>193</v>
      </c>
      <c r="AN130" s="192" t="s">
        <v>193</v>
      </c>
      <c r="AO130" s="192" t="s">
        <v>193</v>
      </c>
      <c r="AP130" s="192" t="s">
        <v>193</v>
      </c>
      <c r="AQ130" s="192" t="s">
        <v>193</v>
      </c>
      <c r="AR130" s="192" t="s">
        <v>193</v>
      </c>
      <c r="AS130" s="170">
        <f t="shared" si="52"/>
        <v>0</v>
      </c>
      <c r="AT130" s="170">
        <f t="shared" ref="AT130:BB130" si="53">IF(F130="НД",0,F130+P130+Z130+AJ130)</f>
        <v>0</v>
      </c>
      <c r="AU130" s="192">
        <f t="shared" si="53"/>
        <v>0</v>
      </c>
      <c r="AV130" s="192">
        <f t="shared" si="53"/>
        <v>0</v>
      </c>
      <c r="AW130" s="192">
        <f t="shared" si="53"/>
        <v>0</v>
      </c>
      <c r="AX130" s="192">
        <f t="shared" si="53"/>
        <v>0</v>
      </c>
      <c r="AY130" s="192">
        <f t="shared" si="53"/>
        <v>0</v>
      </c>
      <c r="AZ130" s="192">
        <f t="shared" si="53"/>
        <v>0</v>
      </c>
      <c r="BA130" s="192">
        <f t="shared" si="53"/>
        <v>0</v>
      </c>
      <c r="BB130" s="192">
        <f t="shared" si="53"/>
        <v>0</v>
      </c>
    </row>
    <row r="131" spans="1:54" ht="56.25">
      <c r="A131" s="21"/>
      <c r="B131" s="25" t="s">
        <v>379</v>
      </c>
      <c r="C131" s="31" t="s">
        <v>380</v>
      </c>
      <c r="D131" s="53" t="s">
        <v>174</v>
      </c>
      <c r="E131" s="192" t="s">
        <v>193</v>
      </c>
      <c r="F131" s="192" t="s">
        <v>193</v>
      </c>
      <c r="G131" s="192" t="s">
        <v>193</v>
      </c>
      <c r="H131" s="192" t="s">
        <v>193</v>
      </c>
      <c r="I131" s="192" t="s">
        <v>193</v>
      </c>
      <c r="J131" s="192" t="s">
        <v>193</v>
      </c>
      <c r="K131" s="192" t="s">
        <v>193</v>
      </c>
      <c r="L131" s="192" t="s">
        <v>193</v>
      </c>
      <c r="M131" s="192" t="s">
        <v>193</v>
      </c>
      <c r="N131" s="192" t="s">
        <v>193</v>
      </c>
      <c r="O131" s="192" t="s">
        <v>193</v>
      </c>
      <c r="P131" s="192" t="s">
        <v>193</v>
      </c>
      <c r="Q131" s="192" t="s">
        <v>193</v>
      </c>
      <c r="R131" s="192" t="s">
        <v>193</v>
      </c>
      <c r="S131" s="192" t="s">
        <v>193</v>
      </c>
      <c r="T131" s="192" t="s">
        <v>193</v>
      </c>
      <c r="U131" s="192" t="s">
        <v>193</v>
      </c>
      <c r="V131" s="192" t="s">
        <v>193</v>
      </c>
      <c r="W131" s="192" t="s">
        <v>193</v>
      </c>
      <c r="X131" s="192" t="s">
        <v>193</v>
      </c>
      <c r="Y131" s="192" t="s">
        <v>193</v>
      </c>
      <c r="Z131" s="192" t="s">
        <v>193</v>
      </c>
      <c r="AA131" s="192" t="s">
        <v>193</v>
      </c>
      <c r="AB131" s="192" t="s">
        <v>193</v>
      </c>
      <c r="AC131" s="192" t="s">
        <v>193</v>
      </c>
      <c r="AD131" s="192" t="s">
        <v>193</v>
      </c>
      <c r="AE131" s="192" t="s">
        <v>193</v>
      </c>
      <c r="AF131" s="192" t="s">
        <v>193</v>
      </c>
      <c r="AG131" s="192" t="s">
        <v>193</v>
      </c>
      <c r="AH131" s="192" t="s">
        <v>193</v>
      </c>
      <c r="AI131" s="192" t="s">
        <v>193</v>
      </c>
      <c r="AJ131" s="192" t="s">
        <v>193</v>
      </c>
      <c r="AK131" s="192" t="s">
        <v>193</v>
      </c>
      <c r="AL131" s="192" t="s">
        <v>193</v>
      </c>
      <c r="AM131" s="192" t="s">
        <v>193</v>
      </c>
      <c r="AN131" s="192" t="s">
        <v>193</v>
      </c>
      <c r="AO131" s="192" t="s">
        <v>193</v>
      </c>
      <c r="AP131" s="192" t="s">
        <v>193</v>
      </c>
      <c r="AQ131" s="192" t="s">
        <v>193</v>
      </c>
      <c r="AR131" s="192" t="s">
        <v>193</v>
      </c>
      <c r="AS131" s="192" t="s">
        <v>193</v>
      </c>
      <c r="AT131" s="192" t="s">
        <v>193</v>
      </c>
      <c r="AU131" s="192" t="s">
        <v>193</v>
      </c>
      <c r="AV131" s="192" t="s">
        <v>193</v>
      </c>
      <c r="AW131" s="192" t="s">
        <v>193</v>
      </c>
      <c r="AX131" s="192" t="s">
        <v>193</v>
      </c>
      <c r="AY131" s="192" t="s">
        <v>193</v>
      </c>
      <c r="AZ131" s="192" t="s">
        <v>193</v>
      </c>
      <c r="BA131" s="192" t="s">
        <v>193</v>
      </c>
      <c r="BB131" s="192" t="s">
        <v>193</v>
      </c>
    </row>
    <row r="132" spans="1:54" ht="37.5">
      <c r="A132" s="21"/>
      <c r="B132" s="25" t="s">
        <v>381</v>
      </c>
      <c r="C132" s="31" t="s">
        <v>382</v>
      </c>
      <c r="D132" s="53" t="s">
        <v>174</v>
      </c>
      <c r="E132" s="192">
        <f t="shared" ref="E132:AJ132" si="54">SUM(E133:E134)</f>
        <v>0</v>
      </c>
      <c r="F132" s="192">
        <f t="shared" si="54"/>
        <v>0</v>
      </c>
      <c r="G132" s="192">
        <f t="shared" si="54"/>
        <v>0</v>
      </c>
      <c r="H132" s="192">
        <f t="shared" si="54"/>
        <v>0</v>
      </c>
      <c r="I132" s="192">
        <f t="shared" si="54"/>
        <v>0</v>
      </c>
      <c r="J132" s="192">
        <f t="shared" si="54"/>
        <v>0</v>
      </c>
      <c r="K132" s="192">
        <f t="shared" si="54"/>
        <v>0</v>
      </c>
      <c r="L132" s="192">
        <f t="shared" si="54"/>
        <v>0</v>
      </c>
      <c r="M132" s="192">
        <f t="shared" si="54"/>
        <v>0</v>
      </c>
      <c r="N132" s="192">
        <f t="shared" si="54"/>
        <v>0</v>
      </c>
      <c r="O132" s="192">
        <f t="shared" si="54"/>
        <v>0</v>
      </c>
      <c r="P132" s="192">
        <f t="shared" si="54"/>
        <v>0</v>
      </c>
      <c r="Q132" s="192">
        <f t="shared" si="54"/>
        <v>0</v>
      </c>
      <c r="R132" s="192">
        <f t="shared" si="54"/>
        <v>0</v>
      </c>
      <c r="S132" s="192">
        <f t="shared" si="54"/>
        <v>0</v>
      </c>
      <c r="T132" s="192">
        <f t="shared" si="54"/>
        <v>0</v>
      </c>
      <c r="U132" s="192">
        <f t="shared" si="54"/>
        <v>0</v>
      </c>
      <c r="V132" s="192">
        <f t="shared" si="54"/>
        <v>0</v>
      </c>
      <c r="W132" s="192">
        <f t="shared" si="54"/>
        <v>0</v>
      </c>
      <c r="X132" s="192">
        <f t="shared" si="54"/>
        <v>0</v>
      </c>
      <c r="Y132" s="192">
        <f t="shared" si="54"/>
        <v>0</v>
      </c>
      <c r="Z132" s="192">
        <f t="shared" si="54"/>
        <v>0</v>
      </c>
      <c r="AA132" s="192">
        <f t="shared" si="54"/>
        <v>0</v>
      </c>
      <c r="AB132" s="192">
        <f t="shared" si="54"/>
        <v>0</v>
      </c>
      <c r="AC132" s="192">
        <f t="shared" si="54"/>
        <v>0</v>
      </c>
      <c r="AD132" s="192">
        <f t="shared" si="54"/>
        <v>0</v>
      </c>
      <c r="AE132" s="192">
        <f t="shared" si="54"/>
        <v>0</v>
      </c>
      <c r="AF132" s="192">
        <f t="shared" si="54"/>
        <v>0</v>
      </c>
      <c r="AG132" s="192">
        <f t="shared" si="54"/>
        <v>0</v>
      </c>
      <c r="AH132" s="192">
        <f t="shared" si="54"/>
        <v>0</v>
      </c>
      <c r="AI132" s="192">
        <f t="shared" si="54"/>
        <v>0</v>
      </c>
      <c r="AJ132" s="170">
        <f t="shared" si="54"/>
        <v>1.4053685333333332</v>
      </c>
      <c r="AK132" s="170">
        <f t="shared" ref="AK132:BB132" si="55">SUM(AK133:AK134)</f>
        <v>0</v>
      </c>
      <c r="AL132" s="170">
        <f t="shared" si="55"/>
        <v>0</v>
      </c>
      <c r="AM132" s="170">
        <f t="shared" si="55"/>
        <v>0</v>
      </c>
      <c r="AN132" s="170">
        <f t="shared" si="55"/>
        <v>0</v>
      </c>
      <c r="AO132" s="170">
        <f t="shared" si="55"/>
        <v>0</v>
      </c>
      <c r="AP132" s="170">
        <f t="shared" si="55"/>
        <v>0</v>
      </c>
      <c r="AQ132" s="170">
        <f t="shared" si="55"/>
        <v>0</v>
      </c>
      <c r="AR132" s="170">
        <f t="shared" si="55"/>
        <v>0</v>
      </c>
      <c r="AS132" s="170">
        <f t="shared" si="55"/>
        <v>0</v>
      </c>
      <c r="AT132" s="170">
        <f t="shared" si="55"/>
        <v>1.4053685333333332</v>
      </c>
      <c r="AU132" s="170">
        <f t="shared" si="55"/>
        <v>0</v>
      </c>
      <c r="AV132" s="170">
        <f t="shared" si="55"/>
        <v>0</v>
      </c>
      <c r="AW132" s="170">
        <f t="shared" si="55"/>
        <v>0</v>
      </c>
      <c r="AX132" s="170">
        <f t="shared" si="55"/>
        <v>0</v>
      </c>
      <c r="AY132" s="170">
        <f t="shared" si="55"/>
        <v>0</v>
      </c>
      <c r="AZ132" s="170">
        <f t="shared" si="55"/>
        <v>0</v>
      </c>
      <c r="BA132" s="170">
        <f t="shared" si="55"/>
        <v>0</v>
      </c>
      <c r="BB132" s="170">
        <f t="shared" si="55"/>
        <v>0</v>
      </c>
    </row>
    <row r="133" spans="1:54" ht="75">
      <c r="A133" s="28" t="s">
        <v>185</v>
      </c>
      <c r="B133" s="33" t="s">
        <v>381</v>
      </c>
      <c r="C133" s="55" t="s">
        <v>383</v>
      </c>
      <c r="D133" s="193" t="s">
        <v>384</v>
      </c>
      <c r="E133" s="194">
        <v>0</v>
      </c>
      <c r="F133" s="194">
        <v>0</v>
      </c>
      <c r="G133" s="194">
        <v>0</v>
      </c>
      <c r="H133" s="194">
        <v>0</v>
      </c>
      <c r="I133" s="194">
        <v>0</v>
      </c>
      <c r="J133" s="194">
        <v>0</v>
      </c>
      <c r="K133" s="194">
        <v>0</v>
      </c>
      <c r="L133" s="194">
        <v>0</v>
      </c>
      <c r="M133" s="194">
        <v>0</v>
      </c>
      <c r="N133" s="194">
        <v>0</v>
      </c>
      <c r="O133" s="194">
        <v>0</v>
      </c>
      <c r="P133" s="194">
        <v>0</v>
      </c>
      <c r="Q133" s="194">
        <v>0</v>
      </c>
      <c r="R133" s="194">
        <v>0</v>
      </c>
      <c r="S133" s="194">
        <v>0</v>
      </c>
      <c r="T133" s="194">
        <v>0</v>
      </c>
      <c r="U133" s="194">
        <v>0</v>
      </c>
      <c r="V133" s="194">
        <v>0</v>
      </c>
      <c r="W133" s="194">
        <v>0</v>
      </c>
      <c r="X133" s="194">
        <v>0</v>
      </c>
      <c r="Y133" s="194">
        <v>0</v>
      </c>
      <c r="Z133" s="194">
        <v>0</v>
      </c>
      <c r="AA133" s="194">
        <v>0</v>
      </c>
      <c r="AB133" s="194">
        <v>0</v>
      </c>
      <c r="AC133" s="194">
        <v>0</v>
      </c>
      <c r="AD133" s="194">
        <v>0</v>
      </c>
      <c r="AE133" s="194">
        <v>0</v>
      </c>
      <c r="AF133" s="194">
        <v>0</v>
      </c>
      <c r="AG133" s="194">
        <v>0</v>
      </c>
      <c r="AH133" s="194">
        <v>0</v>
      </c>
      <c r="AI133" s="194">
        <v>0</v>
      </c>
      <c r="AJ133" s="194">
        <f t="shared" ref="AJ133:AR134" si="56">AT133</f>
        <v>0.50784719999999994</v>
      </c>
      <c r="AK133" s="194">
        <f t="shared" si="56"/>
        <v>0</v>
      </c>
      <c r="AL133" s="194">
        <f t="shared" si="56"/>
        <v>0</v>
      </c>
      <c r="AM133" s="194">
        <f t="shared" si="56"/>
        <v>0</v>
      </c>
      <c r="AN133" s="194">
        <f t="shared" si="56"/>
        <v>0</v>
      </c>
      <c r="AO133" s="194">
        <f t="shared" si="56"/>
        <v>0</v>
      </c>
      <c r="AP133" s="194">
        <f t="shared" si="56"/>
        <v>0</v>
      </c>
      <c r="AQ133" s="194">
        <f t="shared" si="56"/>
        <v>0</v>
      </c>
      <c r="AR133" s="194">
        <f t="shared" si="56"/>
        <v>0</v>
      </c>
      <c r="AS133" s="52">
        <f>'4'!AI132</f>
        <v>0</v>
      </c>
      <c r="AT133" s="52">
        <f>'4'!AJ132</f>
        <v>0.50784719999999994</v>
      </c>
      <c r="AU133" s="52">
        <f>'4'!AK132</f>
        <v>0</v>
      </c>
      <c r="AV133" s="52">
        <f>'4'!AL132</f>
        <v>0</v>
      </c>
      <c r="AW133" s="52">
        <f>'4'!AM132</f>
        <v>0</v>
      </c>
      <c r="AX133" s="52">
        <f>'4'!AN132</f>
        <v>0</v>
      </c>
      <c r="AY133" s="52">
        <f>'4'!AO132</f>
        <v>0</v>
      </c>
      <c r="AZ133" s="52">
        <f>'4'!AP132</f>
        <v>0</v>
      </c>
      <c r="BA133" s="52">
        <f>'4'!AQ132</f>
        <v>0</v>
      </c>
      <c r="BB133" s="52">
        <f>'4'!AR132</f>
        <v>0</v>
      </c>
    </row>
    <row r="134" spans="1:54" ht="75">
      <c r="A134" s="28" t="s">
        <v>185</v>
      </c>
      <c r="B134" s="33" t="s">
        <v>381</v>
      </c>
      <c r="C134" s="55" t="s">
        <v>385</v>
      </c>
      <c r="D134" s="193" t="s">
        <v>386</v>
      </c>
      <c r="E134" s="194">
        <v>0</v>
      </c>
      <c r="F134" s="194">
        <v>0</v>
      </c>
      <c r="G134" s="194">
        <v>0</v>
      </c>
      <c r="H134" s="194">
        <v>0</v>
      </c>
      <c r="I134" s="194">
        <v>0</v>
      </c>
      <c r="J134" s="194">
        <v>0</v>
      </c>
      <c r="K134" s="194">
        <v>0</v>
      </c>
      <c r="L134" s="194">
        <v>0</v>
      </c>
      <c r="M134" s="194">
        <v>0</v>
      </c>
      <c r="N134" s="194">
        <v>0</v>
      </c>
      <c r="O134" s="194">
        <v>0</v>
      </c>
      <c r="P134" s="194">
        <v>0</v>
      </c>
      <c r="Q134" s="194">
        <v>0</v>
      </c>
      <c r="R134" s="194">
        <v>0</v>
      </c>
      <c r="S134" s="194">
        <v>0</v>
      </c>
      <c r="T134" s="194">
        <v>0</v>
      </c>
      <c r="U134" s="194">
        <v>0</v>
      </c>
      <c r="V134" s="194">
        <v>0</v>
      </c>
      <c r="W134" s="194">
        <v>0</v>
      </c>
      <c r="X134" s="194">
        <v>0</v>
      </c>
      <c r="Y134" s="194">
        <v>0</v>
      </c>
      <c r="Z134" s="194">
        <v>0</v>
      </c>
      <c r="AA134" s="194">
        <v>0</v>
      </c>
      <c r="AB134" s="194">
        <v>0</v>
      </c>
      <c r="AC134" s="194">
        <v>0</v>
      </c>
      <c r="AD134" s="194">
        <v>0</v>
      </c>
      <c r="AE134" s="194">
        <v>0</v>
      </c>
      <c r="AF134" s="194">
        <v>0</v>
      </c>
      <c r="AG134" s="194">
        <v>0</v>
      </c>
      <c r="AH134" s="194">
        <v>0</v>
      </c>
      <c r="AI134" s="194">
        <v>0</v>
      </c>
      <c r="AJ134" s="194">
        <f t="shared" si="56"/>
        <v>0.89752133333333339</v>
      </c>
      <c r="AK134" s="194">
        <f t="shared" si="56"/>
        <v>0</v>
      </c>
      <c r="AL134" s="194">
        <f t="shared" si="56"/>
        <v>0</v>
      </c>
      <c r="AM134" s="194">
        <f t="shared" si="56"/>
        <v>0</v>
      </c>
      <c r="AN134" s="194">
        <f t="shared" si="56"/>
        <v>0</v>
      </c>
      <c r="AO134" s="194">
        <f t="shared" si="56"/>
        <v>0</v>
      </c>
      <c r="AP134" s="194">
        <f t="shared" si="56"/>
        <v>0</v>
      </c>
      <c r="AQ134" s="194">
        <f t="shared" si="56"/>
        <v>0</v>
      </c>
      <c r="AR134" s="194">
        <f t="shared" si="56"/>
        <v>0</v>
      </c>
      <c r="AS134" s="52">
        <f>'4'!AI133</f>
        <v>0</v>
      </c>
      <c r="AT134" s="52">
        <f>'4'!AJ133</f>
        <v>0.89752133333333339</v>
      </c>
      <c r="AU134" s="52">
        <f>'4'!AK133</f>
        <v>0</v>
      </c>
      <c r="AV134" s="52">
        <f>'4'!AL133</f>
        <v>0</v>
      </c>
      <c r="AW134" s="52">
        <f>'4'!AM133</f>
        <v>0</v>
      </c>
      <c r="AX134" s="52">
        <f>'4'!AN133</f>
        <v>0</v>
      </c>
      <c r="AY134" s="52">
        <f>'4'!AO133</f>
        <v>0</v>
      </c>
      <c r="AZ134" s="52">
        <f>'4'!AP133</f>
        <v>0</v>
      </c>
      <c r="BA134" s="52">
        <f>'4'!AQ133</f>
        <v>0</v>
      </c>
      <c r="BB134" s="52">
        <f>'4'!AR133</f>
        <v>0</v>
      </c>
    </row>
    <row r="135" spans="1:54">
      <c r="D135" s="195"/>
    </row>
  </sheetData>
  <autoFilter ref="B20:BA134">
    <filterColumn colId="2">
      <filters>
        <filter val="J1101004"/>
        <filter val="J1101007"/>
        <filter val="J1101008"/>
        <filter val="J1102003-1"/>
        <filter val="J1102003-10"/>
        <filter val="J1102003-11"/>
        <filter val="J1102003-12"/>
        <filter val="J1102003-13"/>
        <filter val="J1102003-14"/>
        <filter val="J1102003-15"/>
        <filter val="J1102003-16"/>
        <filter val="J1102003-17"/>
        <filter val="J1102003-18"/>
        <filter val="J1102003-19"/>
        <filter val="J1102003-2"/>
        <filter val="J1102003-20"/>
        <filter val="J1102003-21"/>
        <filter val="J1102003-22"/>
        <filter val="J1102003-23"/>
        <filter val="J1102003-24"/>
        <filter val="J1102003-3"/>
        <filter val="J1102003-4"/>
        <filter val="J1102003-5"/>
        <filter val="J1102003-6"/>
        <filter val="J1102003-7"/>
        <filter val="J1102003-8"/>
        <filter val="J1102003-9"/>
        <filter val="J1104006"/>
        <filter val="J1202002"/>
        <filter val="J1202005"/>
        <filter val="K_1101003"/>
        <filter val="K_1101004"/>
        <filter val="K_1104015"/>
        <filter val="K_1110007"/>
        <filter val="K_1110008"/>
        <filter val="K_1110009"/>
        <filter val="K_1110010"/>
        <filter val="K_1110011"/>
        <filter val="K_1110012"/>
        <filter val="K_1201002"/>
        <filter val="K_1202001"/>
        <filter val="K_1308013"/>
        <filter val="K_1308014"/>
        <filter val="L_1101001"/>
        <filter val="L_1101002"/>
        <filter val="L_1101003"/>
        <filter val="L_1101004"/>
        <filter val="L_1101006"/>
        <filter val="L_1101007"/>
        <filter val="L_1101008"/>
        <filter val="L_1101009"/>
        <filter val="L_1101010"/>
        <filter val="L_1102011"/>
        <filter val="L_1103013"/>
        <filter val="L_1104012"/>
        <filter val="M_1102001"/>
        <filter val="Г"/>
        <filter val="М_1201002"/>
      </filters>
    </filterColumn>
  </autoFilter>
  <mergeCells count="22">
    <mergeCell ref="B12:BA12"/>
    <mergeCell ref="B13:BA13"/>
    <mergeCell ref="B14:BA14"/>
    <mergeCell ref="B15:B18"/>
    <mergeCell ref="C15:C18"/>
    <mergeCell ref="D15:D18"/>
    <mergeCell ref="E15:BA15"/>
    <mergeCell ref="E16:N16"/>
    <mergeCell ref="O16:X16"/>
    <mergeCell ref="Y16:AH16"/>
    <mergeCell ref="B4:BA4"/>
    <mergeCell ref="B5:BA5"/>
    <mergeCell ref="B7:BA7"/>
    <mergeCell ref="B8:BA8"/>
    <mergeCell ref="B10:BA10"/>
    <mergeCell ref="AI16:AR16"/>
    <mergeCell ref="AS16:BB16"/>
    <mergeCell ref="F17:N17"/>
    <mergeCell ref="P17:X17"/>
    <mergeCell ref="Z17:AH17"/>
    <mergeCell ref="AJ17:AR17"/>
    <mergeCell ref="AT17:BB17"/>
  </mergeCells>
  <pageMargins left="0.70833333333333304" right="0.70833333333333304" top="0.74791666666666701" bottom="0.74791666666666701" header="0.51180555555555496" footer="0.51180555555555496"/>
  <pageSetup paperSize="8" firstPageNumber="0" orientation="landscape" horizontalDpi="300" verticalDpi="30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92D050"/>
    <pageSetUpPr fitToPage="1"/>
  </sheetPr>
  <dimension ref="A1:CX135"/>
  <sheetViews>
    <sheetView zoomScale="65" zoomScaleNormal="65" workbookViewId="0">
      <selection activeCell="B9" sqref="B9:BH9"/>
    </sheetView>
  </sheetViews>
  <sheetFormatPr defaultRowHeight="15.75"/>
  <cols>
    <col min="1" max="1" width="0.5" style="134" customWidth="1"/>
    <col min="2" max="2" width="15.125" style="134" customWidth="1"/>
    <col min="3" max="3" width="40.125" style="134" customWidth="1"/>
    <col min="4" max="4" width="13.875" style="134" customWidth="1"/>
    <col min="5" max="5" width="7.375" style="134" hidden="1" customWidth="1"/>
    <col min="6" max="16" width="5.75" style="134" hidden="1" customWidth="1"/>
    <col min="17" max="24" width="8.125" style="134" customWidth="1"/>
    <col min="25" max="30" width="6" style="134" hidden="1" customWidth="1"/>
    <col min="31" max="39" width="9.875" style="134" customWidth="1"/>
    <col min="40" max="44" width="9.875" style="134" hidden="1" customWidth="1"/>
    <col min="45" max="45" width="5.75" style="134" hidden="1" customWidth="1"/>
    <col min="46" max="48" width="9.875" style="134" customWidth="1"/>
    <col min="49" max="49" width="11" style="134" customWidth="1"/>
    <col min="50" max="53" width="9.875" style="134" customWidth="1"/>
    <col min="54" max="59" width="6" style="134" hidden="1" customWidth="1"/>
    <col min="60" max="60" width="32.375" style="134" hidden="1" customWidth="1"/>
    <col min="61" max="61" width="9" style="134" customWidth="1"/>
    <col min="62" max="62" width="14.625" style="134" customWidth="1"/>
    <col min="63" max="102" width="9" style="134" customWidth="1"/>
    <col min="103" max="1025" width="9" customWidth="1"/>
  </cols>
  <sheetData>
    <row r="1" spans="2:102" ht="18.75">
      <c r="AW1" s="134" t="s">
        <v>665</v>
      </c>
      <c r="BH1" s="2" t="s">
        <v>665</v>
      </c>
    </row>
    <row r="2" spans="2:102">
      <c r="AV2" s="134" t="s">
        <v>1316</v>
      </c>
      <c r="BG2" s="67"/>
      <c r="BH2" s="4" t="s">
        <v>1</v>
      </c>
    </row>
    <row r="3" spans="2:102">
      <c r="AV3" s="134" t="s">
        <v>1347</v>
      </c>
      <c r="BG3" s="67"/>
      <c r="BH3" s="4" t="s">
        <v>2</v>
      </c>
    </row>
    <row r="4" spans="2:102" ht="30.75" customHeight="1">
      <c r="B4" s="467" t="s">
        <v>1235</v>
      </c>
      <c r="C4" s="467"/>
      <c r="D4" s="467"/>
      <c r="E4" s="401"/>
      <c r="F4" s="401"/>
      <c r="G4" s="401"/>
      <c r="H4" s="401"/>
      <c r="I4" s="401"/>
      <c r="J4" s="401"/>
      <c r="K4" s="467"/>
      <c r="L4" s="467"/>
      <c r="M4" s="467"/>
      <c r="N4" s="467"/>
      <c r="O4" s="467"/>
      <c r="P4" s="467"/>
      <c r="Q4" s="467"/>
      <c r="R4" s="467"/>
      <c r="S4" s="467"/>
      <c r="T4" s="467"/>
      <c r="U4" s="467"/>
      <c r="V4" s="467"/>
      <c r="W4" s="467"/>
      <c r="X4" s="467"/>
      <c r="Y4" s="401"/>
      <c r="Z4" s="401"/>
      <c r="AA4" s="401"/>
      <c r="AB4" s="401"/>
      <c r="AC4" s="401"/>
      <c r="AD4" s="401"/>
      <c r="AE4" s="467"/>
      <c r="AF4" s="467"/>
      <c r="AG4" s="467"/>
      <c r="AH4" s="467"/>
      <c r="AI4" s="467"/>
      <c r="AJ4" s="467"/>
      <c r="AK4" s="467"/>
      <c r="AL4" s="467"/>
      <c r="AM4" s="467"/>
      <c r="AN4" s="401"/>
      <c r="AO4" s="401"/>
      <c r="AP4" s="401"/>
      <c r="AQ4" s="401"/>
      <c r="AR4" s="401"/>
      <c r="AS4" s="401"/>
      <c r="AT4" s="467"/>
      <c r="AU4" s="467"/>
      <c r="AV4" s="467"/>
      <c r="AW4" s="467"/>
      <c r="AX4" s="467"/>
      <c r="AY4" s="467"/>
      <c r="AZ4" s="467"/>
      <c r="BA4" s="467"/>
      <c r="BB4" s="401"/>
      <c r="BC4" s="401"/>
      <c r="BD4" s="401"/>
      <c r="BE4" s="401"/>
      <c r="BF4" s="401"/>
      <c r="BG4" s="401"/>
      <c r="BH4" s="401"/>
    </row>
    <row r="5" spans="2:102" ht="9" customHeight="1">
      <c r="B5" s="468"/>
      <c r="C5" s="468"/>
      <c r="D5" s="468"/>
      <c r="K5" s="468"/>
      <c r="L5" s="468"/>
      <c r="M5" s="468"/>
      <c r="N5" s="468"/>
      <c r="O5" s="468"/>
      <c r="P5" s="468"/>
      <c r="Q5" s="468"/>
      <c r="R5" s="468"/>
      <c r="S5" s="468"/>
      <c r="T5" s="468"/>
      <c r="U5" s="468"/>
      <c r="V5" s="468"/>
      <c r="W5" s="468"/>
      <c r="X5" s="468"/>
      <c r="AE5" s="468"/>
      <c r="AF5" s="468"/>
      <c r="AG5" s="468"/>
      <c r="AH5" s="468"/>
      <c r="AI5" s="468"/>
      <c r="AJ5" s="468"/>
      <c r="AK5" s="468"/>
      <c r="AL5" s="468"/>
      <c r="AM5" s="468"/>
      <c r="AT5" s="468"/>
      <c r="AU5" s="468"/>
      <c r="AV5" s="468"/>
      <c r="AW5" s="468"/>
      <c r="AX5" s="468"/>
      <c r="AY5" s="468"/>
      <c r="AZ5" s="468"/>
      <c r="BA5" s="468"/>
    </row>
    <row r="6" spans="2:102" ht="25.5">
      <c r="B6" s="451" t="s">
        <v>1348</v>
      </c>
      <c r="C6" s="451"/>
      <c r="D6" s="451"/>
      <c r="E6" s="360"/>
      <c r="F6" s="360"/>
      <c r="G6" s="360"/>
      <c r="H6" s="360"/>
      <c r="I6" s="360"/>
      <c r="J6" s="360"/>
      <c r="K6" s="451"/>
      <c r="L6" s="451"/>
      <c r="M6" s="451"/>
      <c r="N6" s="451"/>
      <c r="O6" s="451"/>
      <c r="P6" s="451"/>
      <c r="Q6" s="451"/>
      <c r="R6" s="451"/>
      <c r="S6" s="451"/>
      <c r="T6" s="451"/>
      <c r="U6" s="451"/>
      <c r="V6" s="451"/>
      <c r="W6" s="451"/>
      <c r="X6" s="451"/>
      <c r="Y6" s="360"/>
      <c r="Z6" s="360"/>
      <c r="AA6" s="360"/>
      <c r="AB6" s="360"/>
      <c r="AC6" s="360"/>
      <c r="AD6" s="360"/>
      <c r="AE6" s="451"/>
      <c r="AF6" s="451"/>
      <c r="AG6" s="451"/>
      <c r="AH6" s="451"/>
      <c r="AI6" s="451"/>
      <c r="AJ6" s="451"/>
      <c r="AK6" s="451"/>
      <c r="AL6" s="451"/>
      <c r="AM6" s="451"/>
      <c r="AN6" s="360"/>
      <c r="AO6" s="360"/>
      <c r="AP6" s="360"/>
      <c r="AQ6" s="360"/>
      <c r="AR6" s="360"/>
      <c r="AS6" s="360"/>
      <c r="AT6" s="451"/>
      <c r="AU6" s="451"/>
      <c r="AV6" s="451"/>
      <c r="AW6" s="451"/>
      <c r="AX6" s="451"/>
      <c r="AY6" s="451"/>
      <c r="AZ6" s="451"/>
      <c r="BA6" s="451"/>
      <c r="BB6" s="360"/>
      <c r="BC6" s="360"/>
      <c r="BD6" s="360"/>
      <c r="BE6" s="360"/>
      <c r="BF6" s="360"/>
      <c r="BG6" s="360"/>
      <c r="BH6" s="360"/>
    </row>
    <row r="7" spans="2:102" ht="10.5" customHeight="1">
      <c r="B7" s="454" t="s">
        <v>1346</v>
      </c>
      <c r="C7" s="454"/>
      <c r="D7" s="454"/>
      <c r="E7" s="361"/>
      <c r="F7" s="361"/>
      <c r="G7" s="361"/>
      <c r="H7" s="361"/>
      <c r="I7" s="361"/>
      <c r="J7" s="361"/>
      <c r="K7" s="454"/>
      <c r="L7" s="454"/>
      <c r="M7" s="454"/>
      <c r="N7" s="454"/>
      <c r="O7" s="454"/>
      <c r="P7" s="454"/>
      <c r="Q7" s="454"/>
      <c r="R7" s="454"/>
      <c r="S7" s="454"/>
      <c r="T7" s="454"/>
      <c r="U7" s="454"/>
      <c r="V7" s="454"/>
      <c r="W7" s="454"/>
      <c r="X7" s="454"/>
      <c r="Y7" s="361"/>
      <c r="Z7" s="361"/>
      <c r="AA7" s="361"/>
      <c r="AB7" s="361"/>
      <c r="AC7" s="361"/>
      <c r="AD7" s="361"/>
      <c r="AE7" s="454"/>
      <c r="AF7" s="454"/>
      <c r="AG7" s="454"/>
      <c r="AH7" s="454"/>
      <c r="AI7" s="454"/>
      <c r="AJ7" s="454"/>
      <c r="AK7" s="454"/>
      <c r="AL7" s="454"/>
      <c r="AM7" s="454"/>
      <c r="AN7" s="361"/>
      <c r="AO7" s="361"/>
      <c r="AP7" s="361"/>
      <c r="AQ7" s="361"/>
      <c r="AR7" s="361"/>
      <c r="AS7" s="361"/>
      <c r="AT7" s="454"/>
      <c r="AU7" s="454"/>
      <c r="AV7" s="454"/>
      <c r="AW7" s="454"/>
      <c r="AX7" s="454"/>
      <c r="AY7" s="454"/>
      <c r="AZ7" s="454"/>
      <c r="BA7" s="454"/>
      <c r="BB7" s="361"/>
      <c r="BC7" s="361"/>
      <c r="BD7" s="361"/>
      <c r="BE7" s="361"/>
      <c r="BF7" s="361"/>
      <c r="BG7" s="361"/>
      <c r="BH7" s="361"/>
    </row>
    <row r="8" spans="2:102" ht="10.5" customHeight="1">
      <c r="B8" s="468"/>
      <c r="C8" s="468"/>
      <c r="D8" s="468"/>
      <c r="K8" s="468"/>
      <c r="L8" s="468"/>
      <c r="M8" s="468"/>
      <c r="N8" s="468"/>
      <c r="O8" s="468"/>
      <c r="P8" s="468"/>
      <c r="Q8" s="468"/>
      <c r="R8" s="468"/>
      <c r="S8" s="468"/>
      <c r="T8" s="468"/>
      <c r="U8" s="468"/>
      <c r="V8" s="468"/>
      <c r="W8" s="468"/>
      <c r="X8" s="468"/>
      <c r="Z8" s="159"/>
      <c r="AA8" s="159"/>
      <c r="AB8" s="159"/>
      <c r="AC8" s="159"/>
      <c r="AD8" s="159"/>
      <c r="AE8" s="469"/>
      <c r="AF8" s="469"/>
      <c r="AG8" s="469"/>
      <c r="AH8" s="469"/>
      <c r="AI8" s="469"/>
      <c r="AJ8" s="469"/>
      <c r="AK8" s="469"/>
      <c r="AL8" s="469"/>
      <c r="AM8" s="469"/>
      <c r="AN8" s="159"/>
      <c r="AP8" s="159"/>
      <c r="AT8" s="468"/>
      <c r="AU8" s="468"/>
      <c r="AV8" s="468"/>
      <c r="AW8" s="468"/>
      <c r="AX8" s="468"/>
      <c r="AY8" s="468"/>
      <c r="AZ8" s="468"/>
      <c r="BA8" s="468"/>
    </row>
    <row r="9" spans="2:102" ht="25.5">
      <c r="B9" s="446" t="s">
        <v>1355</v>
      </c>
      <c r="C9" s="446"/>
      <c r="D9" s="446"/>
      <c r="E9" s="362"/>
      <c r="F9" s="362"/>
      <c r="G9" s="362"/>
      <c r="H9" s="362"/>
      <c r="I9" s="362"/>
      <c r="J9" s="362"/>
      <c r="K9" s="446"/>
      <c r="L9" s="446"/>
      <c r="M9" s="446"/>
      <c r="N9" s="446"/>
      <c r="O9" s="446"/>
      <c r="P9" s="446"/>
      <c r="Q9" s="446"/>
      <c r="R9" s="446"/>
      <c r="S9" s="446"/>
      <c r="T9" s="446"/>
      <c r="U9" s="446"/>
      <c r="V9" s="446"/>
      <c r="W9" s="446"/>
      <c r="X9" s="446"/>
      <c r="Y9" s="362"/>
      <c r="Z9" s="362"/>
      <c r="AA9" s="362"/>
      <c r="AB9" s="362"/>
      <c r="AC9" s="362"/>
      <c r="AD9" s="362"/>
      <c r="AE9" s="446"/>
      <c r="AF9" s="446"/>
      <c r="AG9" s="446"/>
      <c r="AH9" s="446"/>
      <c r="AI9" s="446"/>
      <c r="AJ9" s="446"/>
      <c r="AK9" s="446"/>
      <c r="AL9" s="446"/>
      <c r="AM9" s="446"/>
      <c r="AN9" s="362"/>
      <c r="AO9" s="362"/>
      <c r="AP9" s="362"/>
      <c r="AQ9" s="362"/>
      <c r="AR9" s="362"/>
      <c r="AS9" s="362"/>
      <c r="AT9" s="446"/>
      <c r="AU9" s="446"/>
      <c r="AV9" s="446"/>
      <c r="AW9" s="446"/>
      <c r="AX9" s="446"/>
      <c r="AY9" s="446"/>
      <c r="AZ9" s="446"/>
      <c r="BA9" s="446"/>
      <c r="BB9" s="362"/>
      <c r="BC9" s="362"/>
      <c r="BD9" s="362"/>
      <c r="BE9" s="362"/>
      <c r="BF9" s="362"/>
      <c r="BG9" s="362"/>
      <c r="BH9" s="362"/>
    </row>
    <row r="11" spans="2:102" ht="18.75" hidden="1">
      <c r="B11" s="362"/>
      <c r="C11" s="362"/>
      <c r="D11" s="362"/>
      <c r="E11" s="362"/>
      <c r="F11" s="362"/>
      <c r="G11" s="362"/>
      <c r="H11" s="362"/>
      <c r="I11" s="362"/>
      <c r="J11" s="362"/>
      <c r="K11" s="362"/>
      <c r="L11" s="362"/>
      <c r="M11" s="362"/>
      <c r="N11" s="362"/>
      <c r="O11" s="362"/>
      <c r="P11" s="362"/>
      <c r="Q11" s="362"/>
      <c r="R11" s="362"/>
      <c r="S11" s="362"/>
      <c r="T11" s="362"/>
      <c r="U11" s="362"/>
      <c r="V11" s="362"/>
      <c r="W11" s="362"/>
      <c r="X11" s="362"/>
      <c r="Y11" s="362"/>
      <c r="Z11" s="362"/>
      <c r="AA11" s="362"/>
      <c r="AB11" s="362"/>
      <c r="AC11" s="362"/>
      <c r="AD11" s="362"/>
      <c r="AE11" s="362"/>
      <c r="AF11" s="362"/>
      <c r="AG11" s="362"/>
      <c r="AH11" s="362"/>
      <c r="AI11" s="362"/>
      <c r="AJ11" s="362"/>
      <c r="AK11" s="362"/>
      <c r="AL11" s="362"/>
      <c r="AM11" s="362"/>
      <c r="AN11" s="362"/>
      <c r="AO11" s="362"/>
      <c r="AP11" s="362"/>
      <c r="AQ11" s="362"/>
      <c r="AR11" s="362"/>
      <c r="AS11" s="362"/>
      <c r="AT11" s="362"/>
      <c r="AU11" s="362"/>
      <c r="AV11" s="362"/>
      <c r="AW11" s="362"/>
      <c r="AX11" s="362"/>
      <c r="AY11" s="362"/>
      <c r="AZ11" s="362"/>
      <c r="BA11" s="362"/>
      <c r="BB11" s="362"/>
      <c r="BC11" s="362"/>
      <c r="BD11" s="362"/>
      <c r="BE11" s="362"/>
      <c r="BF11" s="362"/>
      <c r="BG11" s="362"/>
      <c r="BH11" s="362"/>
    </row>
    <row r="12" spans="2:102" hidden="1">
      <c r="B12" s="363"/>
      <c r="C12" s="363"/>
      <c r="D12" s="363"/>
      <c r="E12" s="363"/>
      <c r="F12" s="363"/>
      <c r="G12" s="363"/>
      <c r="H12" s="363"/>
      <c r="I12" s="363"/>
      <c r="J12" s="363"/>
      <c r="K12" s="363"/>
      <c r="L12" s="363"/>
      <c r="M12" s="363"/>
      <c r="N12" s="363"/>
      <c r="O12" s="363"/>
      <c r="P12" s="363"/>
      <c r="Q12" s="363"/>
      <c r="R12" s="363"/>
      <c r="S12" s="363"/>
      <c r="T12" s="363"/>
      <c r="U12" s="363"/>
      <c r="V12" s="363"/>
      <c r="W12" s="363"/>
      <c r="X12" s="363"/>
      <c r="Y12" s="363"/>
      <c r="Z12" s="363"/>
      <c r="AA12" s="363"/>
      <c r="AB12" s="363"/>
      <c r="AC12" s="363"/>
      <c r="AD12" s="363"/>
      <c r="AE12" s="363"/>
      <c r="AF12" s="363"/>
      <c r="AG12" s="363"/>
      <c r="AH12" s="363"/>
      <c r="AI12" s="363"/>
      <c r="AJ12" s="363"/>
      <c r="AK12" s="363"/>
      <c r="AL12" s="363"/>
      <c r="AM12" s="363"/>
      <c r="AN12" s="363"/>
      <c r="AO12" s="363"/>
      <c r="AP12" s="363"/>
      <c r="AQ12" s="363"/>
      <c r="AR12" s="363"/>
      <c r="AS12" s="363"/>
      <c r="AT12" s="363"/>
      <c r="AU12" s="363"/>
      <c r="AV12" s="363"/>
      <c r="AW12" s="363"/>
      <c r="AX12" s="363"/>
      <c r="AY12" s="363"/>
      <c r="AZ12" s="363"/>
      <c r="BA12" s="363"/>
      <c r="BB12" s="363"/>
      <c r="BC12" s="363"/>
      <c r="BD12" s="363"/>
      <c r="BE12" s="363"/>
      <c r="BF12" s="363"/>
      <c r="BG12" s="363"/>
      <c r="BH12" s="363"/>
    </row>
    <row r="13" spans="2:102">
      <c r="B13" s="395"/>
      <c r="C13" s="395"/>
      <c r="D13" s="395"/>
      <c r="E13" s="395"/>
      <c r="F13" s="395"/>
      <c r="G13" s="395"/>
      <c r="H13" s="395"/>
      <c r="I13" s="395"/>
      <c r="J13" s="395"/>
      <c r="K13" s="395"/>
      <c r="L13" s="395"/>
      <c r="M13" s="395"/>
      <c r="N13" s="395"/>
      <c r="O13" s="395"/>
      <c r="P13" s="395"/>
      <c r="Q13" s="395"/>
      <c r="R13" s="395"/>
      <c r="S13" s="395"/>
      <c r="T13" s="395"/>
      <c r="U13" s="395"/>
      <c r="V13" s="395"/>
      <c r="W13" s="395"/>
      <c r="X13" s="395"/>
      <c r="Y13" s="395"/>
      <c r="Z13" s="395"/>
      <c r="AA13" s="395"/>
      <c r="AB13" s="395"/>
      <c r="AC13" s="395"/>
      <c r="AD13" s="395"/>
      <c r="AE13" s="395"/>
      <c r="AF13" s="395"/>
      <c r="AG13" s="395"/>
      <c r="AH13" s="395"/>
      <c r="AI13" s="395"/>
      <c r="AJ13" s="395"/>
      <c r="AK13" s="395"/>
      <c r="AL13" s="395"/>
      <c r="AM13" s="395"/>
      <c r="AN13" s="395"/>
      <c r="AO13" s="395"/>
      <c r="AP13" s="395"/>
      <c r="AQ13" s="395"/>
      <c r="AR13" s="395"/>
      <c r="AS13" s="395"/>
      <c r="AT13" s="395"/>
      <c r="AU13" s="395"/>
      <c r="AV13" s="395"/>
      <c r="AW13" s="395"/>
      <c r="AX13" s="395"/>
      <c r="AY13" s="395"/>
      <c r="AZ13" s="395"/>
      <c r="BA13" s="395"/>
      <c r="BB13" s="395"/>
      <c r="BC13" s="395"/>
      <c r="BD13" s="395"/>
      <c r="BE13" s="395"/>
      <c r="BF13" s="395"/>
      <c r="BG13" s="395"/>
    </row>
    <row r="14" spans="2:102" ht="38.25" customHeight="1">
      <c r="B14" s="364" t="s">
        <v>6</v>
      </c>
      <c r="C14" s="364" t="s">
        <v>7</v>
      </c>
      <c r="D14" s="364" t="s">
        <v>8</v>
      </c>
      <c r="E14" s="364" t="s">
        <v>666</v>
      </c>
      <c r="F14" s="364"/>
      <c r="G14" s="364"/>
      <c r="H14" s="364"/>
      <c r="I14" s="364"/>
      <c r="J14" s="364"/>
      <c r="K14" s="364"/>
      <c r="L14" s="364"/>
      <c r="M14" s="364"/>
      <c r="N14" s="364"/>
      <c r="O14" s="364"/>
      <c r="P14" s="364"/>
      <c r="Q14" s="393" t="s">
        <v>667</v>
      </c>
      <c r="R14" s="393"/>
      <c r="S14" s="393"/>
      <c r="T14" s="393"/>
      <c r="U14" s="393"/>
      <c r="V14" s="393"/>
      <c r="W14" s="393"/>
      <c r="X14" s="393"/>
      <c r="Y14" s="393"/>
      <c r="Z14" s="393"/>
      <c r="AA14" s="393"/>
      <c r="AB14" s="393"/>
      <c r="AC14" s="393"/>
      <c r="AD14" s="393"/>
      <c r="AE14" s="393"/>
      <c r="AF14" s="393"/>
      <c r="AG14" s="393"/>
      <c r="AH14" s="393"/>
      <c r="AI14" s="393"/>
      <c r="AJ14" s="393"/>
      <c r="AK14" s="393"/>
      <c r="AL14" s="393"/>
      <c r="AM14" s="393"/>
      <c r="AN14" s="393"/>
      <c r="AO14" s="393"/>
      <c r="AP14" s="393"/>
      <c r="AQ14" s="393"/>
      <c r="AR14" s="393"/>
      <c r="AS14" s="393"/>
      <c r="AT14" s="393"/>
      <c r="AU14" s="393"/>
      <c r="AV14" s="393"/>
      <c r="AW14" s="393"/>
      <c r="AX14" s="393"/>
      <c r="AY14" s="393"/>
      <c r="AZ14" s="393"/>
      <c r="BA14" s="393"/>
      <c r="BB14" s="393"/>
      <c r="BC14" s="393"/>
      <c r="BD14" s="393"/>
      <c r="BE14" s="393"/>
      <c r="BF14" s="393"/>
      <c r="BG14" s="393"/>
      <c r="BH14" s="389" t="s">
        <v>404</v>
      </c>
    </row>
    <row r="15" spans="2:102" ht="15.75" customHeight="1">
      <c r="B15" s="364"/>
      <c r="C15" s="364"/>
      <c r="D15" s="364"/>
      <c r="E15" s="364"/>
      <c r="F15" s="364"/>
      <c r="G15" s="364"/>
      <c r="H15" s="364"/>
      <c r="I15" s="364"/>
      <c r="J15" s="364"/>
      <c r="K15" s="364"/>
      <c r="L15" s="364"/>
      <c r="M15" s="364"/>
      <c r="N15" s="364"/>
      <c r="O15" s="364"/>
      <c r="P15" s="364"/>
      <c r="Q15" s="399">
        <v>2020</v>
      </c>
      <c r="R15" s="399"/>
      <c r="S15" s="399"/>
      <c r="T15" s="399"/>
      <c r="U15" s="399"/>
      <c r="V15" s="399"/>
      <c r="W15" s="399"/>
      <c r="X15" s="399"/>
      <c r="Y15" s="399"/>
      <c r="Z15" s="399"/>
      <c r="AA15" s="399"/>
      <c r="AB15" s="399"/>
      <c r="AC15" s="399"/>
      <c r="AD15" s="399"/>
      <c r="AE15" s="399">
        <v>2021</v>
      </c>
      <c r="AF15" s="399"/>
      <c r="AG15" s="399"/>
      <c r="AH15" s="399"/>
      <c r="AI15" s="399"/>
      <c r="AJ15" s="399"/>
      <c r="AK15" s="399"/>
      <c r="AL15" s="399"/>
      <c r="AM15" s="399"/>
      <c r="AN15" s="18"/>
      <c r="AO15" s="18"/>
      <c r="AP15" s="18"/>
      <c r="AQ15" s="18"/>
      <c r="AR15" s="18"/>
      <c r="AS15" s="18"/>
      <c r="AT15" s="399">
        <v>2022</v>
      </c>
      <c r="AU15" s="399"/>
      <c r="AV15" s="399"/>
      <c r="AW15" s="399"/>
      <c r="AX15" s="399"/>
      <c r="AY15" s="399"/>
      <c r="AZ15" s="399"/>
      <c r="BA15" s="399"/>
      <c r="BB15" s="399"/>
      <c r="BC15" s="399"/>
      <c r="BD15" s="399"/>
      <c r="BE15" s="399"/>
      <c r="BF15" s="399"/>
      <c r="BG15" s="399"/>
      <c r="BH15" s="389"/>
      <c r="BW15" s="402"/>
      <c r="BX15" s="402"/>
      <c r="BY15" s="402"/>
      <c r="BZ15" s="402"/>
      <c r="CA15" s="402"/>
      <c r="CB15" s="402"/>
      <c r="CC15" s="402"/>
      <c r="CD15" s="402"/>
      <c r="CE15" s="402"/>
      <c r="CF15" s="402"/>
      <c r="CG15" s="402"/>
      <c r="CH15" s="402"/>
      <c r="CI15" s="402"/>
      <c r="CJ15" s="402"/>
      <c r="CK15" s="402"/>
      <c r="CL15" s="402"/>
      <c r="CM15" s="402"/>
      <c r="CN15" s="402"/>
      <c r="CO15" s="402"/>
      <c r="CP15" s="402"/>
      <c r="CQ15" s="402"/>
      <c r="CR15" s="402"/>
      <c r="CS15" s="402"/>
      <c r="CT15" s="402"/>
      <c r="CU15" s="402"/>
      <c r="CV15" s="402"/>
      <c r="CW15" s="402"/>
      <c r="CX15" s="402"/>
    </row>
    <row r="16" spans="2:102" ht="34.5" customHeight="1">
      <c r="B16" s="364"/>
      <c r="C16" s="364"/>
      <c r="D16" s="364"/>
      <c r="E16" s="364"/>
      <c r="F16" s="364"/>
      <c r="G16" s="364"/>
      <c r="H16" s="364"/>
      <c r="I16" s="364"/>
      <c r="J16" s="364"/>
      <c r="K16" s="364"/>
      <c r="L16" s="364"/>
      <c r="M16" s="364"/>
      <c r="N16" s="364"/>
      <c r="O16" s="364"/>
      <c r="P16" s="364"/>
      <c r="Q16" s="399"/>
      <c r="R16" s="399"/>
      <c r="S16" s="399"/>
      <c r="T16" s="399"/>
      <c r="U16" s="399"/>
      <c r="V16" s="399"/>
      <c r="W16" s="399"/>
      <c r="X16" s="399"/>
      <c r="Y16" s="399"/>
      <c r="Z16" s="399"/>
      <c r="AA16" s="399"/>
      <c r="AB16" s="399"/>
      <c r="AC16" s="399"/>
      <c r="AD16" s="399"/>
      <c r="AE16" s="399"/>
      <c r="AF16" s="399"/>
      <c r="AG16" s="399"/>
      <c r="AH16" s="399"/>
      <c r="AI16" s="399"/>
      <c r="AJ16" s="399"/>
      <c r="AK16" s="399"/>
      <c r="AL16" s="399"/>
      <c r="AM16" s="399"/>
      <c r="AN16" s="18"/>
      <c r="AO16" s="18"/>
      <c r="AP16" s="18"/>
      <c r="AQ16" s="18"/>
      <c r="AR16" s="18"/>
      <c r="AS16" s="18"/>
      <c r="AT16" s="399"/>
      <c r="AU16" s="399"/>
      <c r="AV16" s="399"/>
      <c r="AW16" s="399"/>
      <c r="AX16" s="399"/>
      <c r="AY16" s="399"/>
      <c r="AZ16" s="399"/>
      <c r="BA16" s="399"/>
      <c r="BB16" s="399"/>
      <c r="BC16" s="399"/>
      <c r="BD16" s="399"/>
      <c r="BE16" s="399"/>
      <c r="BF16" s="399"/>
      <c r="BG16" s="399"/>
      <c r="BH16" s="389"/>
      <c r="BW16" s="402"/>
      <c r="BX16" s="402"/>
      <c r="BY16" s="402"/>
      <c r="BZ16" s="402"/>
      <c r="CA16" s="402"/>
      <c r="CB16" s="402"/>
      <c r="CC16" s="402"/>
      <c r="CD16" s="402"/>
      <c r="CE16" s="402"/>
      <c r="CF16" s="402"/>
      <c r="CG16" s="402"/>
      <c r="CH16" s="402"/>
      <c r="CI16" s="402"/>
      <c r="CJ16" s="402"/>
      <c r="CK16" s="402"/>
      <c r="CL16" s="402"/>
      <c r="CM16" s="402"/>
      <c r="CN16" s="402"/>
      <c r="CO16" s="402"/>
      <c r="CP16" s="402"/>
      <c r="CQ16" s="402"/>
      <c r="CR16" s="402"/>
      <c r="CS16" s="402"/>
      <c r="CT16" s="402"/>
      <c r="CU16" s="402"/>
      <c r="CV16" s="402"/>
      <c r="CW16" s="402"/>
      <c r="CX16" s="402"/>
    </row>
    <row r="17" spans="1:102" ht="39" customHeight="1">
      <c r="B17" s="364"/>
      <c r="C17" s="364"/>
      <c r="D17" s="364"/>
      <c r="E17" s="399" t="s">
        <v>405</v>
      </c>
      <c r="F17" s="399"/>
      <c r="G17" s="399"/>
      <c r="H17" s="399"/>
      <c r="I17" s="399"/>
      <c r="J17" s="399"/>
      <c r="K17" s="389" t="s">
        <v>1314</v>
      </c>
      <c r="L17" s="389"/>
      <c r="M17" s="389"/>
      <c r="N17" s="389"/>
      <c r="O17" s="389"/>
      <c r="P17" s="389"/>
      <c r="Q17" s="464" t="s">
        <v>1315</v>
      </c>
      <c r="R17" s="399"/>
      <c r="S17" s="399"/>
      <c r="T17" s="399"/>
      <c r="U17" s="399"/>
      <c r="V17" s="399"/>
      <c r="W17" s="399"/>
      <c r="X17" s="399"/>
      <c r="Y17" s="389" t="s">
        <v>514</v>
      </c>
      <c r="Z17" s="389"/>
      <c r="AA17" s="389"/>
      <c r="AB17" s="389"/>
      <c r="AC17" s="389"/>
      <c r="AD17" s="389"/>
      <c r="AE17" s="464" t="s">
        <v>1315</v>
      </c>
      <c r="AF17" s="399"/>
      <c r="AG17" s="399"/>
      <c r="AH17" s="399"/>
      <c r="AI17" s="399"/>
      <c r="AJ17" s="399"/>
      <c r="AK17" s="399"/>
      <c r="AL17" s="399"/>
      <c r="AM17" s="399"/>
      <c r="AN17" s="389" t="s">
        <v>514</v>
      </c>
      <c r="AO17" s="389"/>
      <c r="AP17" s="389"/>
      <c r="AQ17" s="389"/>
      <c r="AR17" s="389"/>
      <c r="AS17" s="389"/>
      <c r="AT17" s="464" t="s">
        <v>1315</v>
      </c>
      <c r="AU17" s="399"/>
      <c r="AV17" s="399"/>
      <c r="AW17" s="399"/>
      <c r="AX17" s="399"/>
      <c r="AY17" s="399"/>
      <c r="AZ17" s="399"/>
      <c r="BA17" s="399"/>
      <c r="BB17" s="389" t="s">
        <v>514</v>
      </c>
      <c r="BC17" s="389"/>
      <c r="BD17" s="389"/>
      <c r="BE17" s="389"/>
      <c r="BF17" s="389"/>
      <c r="BG17" s="389"/>
      <c r="BH17" s="389"/>
      <c r="BW17" s="403"/>
      <c r="BX17" s="403"/>
      <c r="BY17" s="403"/>
      <c r="BZ17" s="403"/>
      <c r="CA17" s="403"/>
      <c r="CB17" s="403"/>
      <c r="CC17" s="403"/>
      <c r="CD17" s="403"/>
      <c r="CE17" s="403"/>
      <c r="CF17" s="403"/>
      <c r="CG17" s="403"/>
      <c r="CH17" s="403"/>
      <c r="CI17" s="403"/>
      <c r="CJ17" s="403"/>
      <c r="CK17" s="403"/>
      <c r="CL17" s="403"/>
      <c r="CM17" s="403"/>
      <c r="CN17" s="403"/>
      <c r="CO17" s="403"/>
      <c r="CP17" s="403"/>
      <c r="CQ17" s="403"/>
      <c r="CR17" s="404"/>
      <c r="CS17" s="404"/>
      <c r="CT17" s="404"/>
      <c r="CU17" s="404"/>
      <c r="CV17" s="404"/>
      <c r="CW17" s="404"/>
      <c r="CX17" s="404"/>
    </row>
    <row r="18" spans="1:102" ht="54.75" customHeight="1">
      <c r="B18" s="364"/>
      <c r="C18" s="364"/>
      <c r="D18" s="364"/>
      <c r="E18" s="166" t="s">
        <v>668</v>
      </c>
      <c r="F18" s="166" t="s">
        <v>519</v>
      </c>
      <c r="G18" s="166" t="s">
        <v>520</v>
      </c>
      <c r="H18" s="140" t="s">
        <v>521</v>
      </c>
      <c r="I18" s="166" t="s">
        <v>522</v>
      </c>
      <c r="J18" s="166" t="s">
        <v>523</v>
      </c>
      <c r="K18" s="166" t="s">
        <v>668</v>
      </c>
      <c r="L18" s="166" t="s">
        <v>519</v>
      </c>
      <c r="M18" s="166" t="s">
        <v>520</v>
      </c>
      <c r="N18" s="140" t="s">
        <v>521</v>
      </c>
      <c r="O18" s="166" t="s">
        <v>522</v>
      </c>
      <c r="P18" s="166" t="s">
        <v>523</v>
      </c>
      <c r="Q18" s="166" t="s">
        <v>668</v>
      </c>
      <c r="R18" s="166" t="s">
        <v>519</v>
      </c>
      <c r="S18" s="166" t="s">
        <v>520</v>
      </c>
      <c r="T18" s="140" t="s">
        <v>521</v>
      </c>
      <c r="U18" s="166" t="s">
        <v>522</v>
      </c>
      <c r="V18" s="166" t="s">
        <v>524</v>
      </c>
      <c r="W18" s="166" t="s">
        <v>525</v>
      </c>
      <c r="X18" s="166" t="s">
        <v>526</v>
      </c>
      <c r="Y18" s="166" t="s">
        <v>668</v>
      </c>
      <c r="Z18" s="166" t="s">
        <v>519</v>
      </c>
      <c r="AA18" s="166" t="s">
        <v>520</v>
      </c>
      <c r="AB18" s="140" t="s">
        <v>521</v>
      </c>
      <c r="AC18" s="166" t="s">
        <v>522</v>
      </c>
      <c r="AD18" s="166" t="s">
        <v>523</v>
      </c>
      <c r="AE18" s="166" t="s">
        <v>668</v>
      </c>
      <c r="AF18" s="166" t="s">
        <v>519</v>
      </c>
      <c r="AG18" s="166" t="s">
        <v>520</v>
      </c>
      <c r="AH18" s="140" t="s">
        <v>521</v>
      </c>
      <c r="AI18" s="166" t="s">
        <v>522</v>
      </c>
      <c r="AJ18" s="166" t="s">
        <v>524</v>
      </c>
      <c r="AK18" s="166" t="s">
        <v>525</v>
      </c>
      <c r="AL18" s="166" t="s">
        <v>526</v>
      </c>
      <c r="AM18" s="166" t="s">
        <v>527</v>
      </c>
      <c r="AN18" s="166" t="s">
        <v>668</v>
      </c>
      <c r="AO18" s="166" t="s">
        <v>519</v>
      </c>
      <c r="AP18" s="166" t="s">
        <v>520</v>
      </c>
      <c r="AQ18" s="140" t="s">
        <v>521</v>
      </c>
      <c r="AR18" s="166" t="s">
        <v>522</v>
      </c>
      <c r="AS18" s="166" t="s">
        <v>523</v>
      </c>
      <c r="AT18" s="166" t="s">
        <v>668</v>
      </c>
      <c r="AU18" s="166" t="s">
        <v>519</v>
      </c>
      <c r="AV18" s="166" t="s">
        <v>520</v>
      </c>
      <c r="AW18" s="140" t="s">
        <v>521</v>
      </c>
      <c r="AX18" s="166" t="s">
        <v>522</v>
      </c>
      <c r="AY18" s="166" t="s">
        <v>524</v>
      </c>
      <c r="AZ18" s="166" t="s">
        <v>528</v>
      </c>
      <c r="BA18" s="166" t="s">
        <v>526</v>
      </c>
      <c r="BB18" s="166" t="s">
        <v>668</v>
      </c>
      <c r="BC18" s="166" t="s">
        <v>519</v>
      </c>
      <c r="BD18" s="166" t="s">
        <v>520</v>
      </c>
      <c r="BE18" s="140" t="s">
        <v>521</v>
      </c>
      <c r="BF18" s="166" t="s">
        <v>522</v>
      </c>
      <c r="BG18" s="166" t="s">
        <v>523</v>
      </c>
      <c r="BH18" s="389"/>
      <c r="BJ18" s="134" t="s">
        <v>669</v>
      </c>
      <c r="BW18" s="198"/>
      <c r="BX18" s="198"/>
      <c r="BY18" s="198"/>
      <c r="BZ18" s="199"/>
      <c r="CA18" s="199"/>
      <c r="CB18" s="199"/>
      <c r="CC18" s="198"/>
      <c r="CD18" s="198"/>
      <c r="CE18" s="198"/>
      <c r="CF18" s="198"/>
      <c r="CG18" s="199"/>
      <c r="CH18" s="199"/>
      <c r="CI18" s="199"/>
      <c r="CJ18" s="198"/>
      <c r="CK18" s="198"/>
      <c r="CL18" s="198"/>
      <c r="CM18" s="198"/>
      <c r="CN18" s="199"/>
      <c r="CO18" s="199"/>
      <c r="CP18" s="199"/>
      <c r="CQ18" s="198"/>
      <c r="CR18" s="198"/>
      <c r="CS18" s="198"/>
      <c r="CT18" s="198"/>
      <c r="CU18" s="199"/>
      <c r="CV18" s="199"/>
      <c r="CW18" s="199"/>
      <c r="CX18" s="198"/>
    </row>
    <row r="19" spans="1:102">
      <c r="B19" s="18">
        <v>1</v>
      </c>
      <c r="C19" s="18">
        <v>2</v>
      </c>
      <c r="D19" s="18">
        <v>3</v>
      </c>
      <c r="E19" s="167" t="s">
        <v>620</v>
      </c>
      <c r="F19" s="167" t="s">
        <v>621</v>
      </c>
      <c r="G19" s="167" t="s">
        <v>622</v>
      </c>
      <c r="H19" s="167" t="s">
        <v>623</v>
      </c>
      <c r="I19" s="167" t="s">
        <v>624</v>
      </c>
      <c r="J19" s="167" t="s">
        <v>625</v>
      </c>
      <c r="K19" s="167" t="s">
        <v>630</v>
      </c>
      <c r="L19" s="167" t="s">
        <v>631</v>
      </c>
      <c r="M19" s="167" t="s">
        <v>632</v>
      </c>
      <c r="N19" s="167" t="s">
        <v>633</v>
      </c>
      <c r="O19" s="167" t="s">
        <v>634</v>
      </c>
      <c r="P19" s="167" t="s">
        <v>635</v>
      </c>
      <c r="Q19" s="167" t="s">
        <v>670</v>
      </c>
      <c r="R19" s="167" t="s">
        <v>671</v>
      </c>
      <c r="S19" s="167" t="s">
        <v>672</v>
      </c>
      <c r="T19" s="167" t="s">
        <v>673</v>
      </c>
      <c r="U19" s="167" t="s">
        <v>674</v>
      </c>
      <c r="V19" s="167" t="s">
        <v>675</v>
      </c>
      <c r="W19" s="167" t="s">
        <v>676</v>
      </c>
      <c r="X19" s="167" t="s">
        <v>677</v>
      </c>
      <c r="Y19" s="167" t="s">
        <v>678</v>
      </c>
      <c r="Z19" s="167" t="s">
        <v>679</v>
      </c>
      <c r="AA19" s="167" t="s">
        <v>680</v>
      </c>
      <c r="AB19" s="167" t="s">
        <v>681</v>
      </c>
      <c r="AC19" s="167" t="s">
        <v>682</v>
      </c>
      <c r="AD19" s="167" t="s">
        <v>683</v>
      </c>
      <c r="AE19" s="167" t="s">
        <v>684</v>
      </c>
      <c r="AF19" s="167" t="s">
        <v>685</v>
      </c>
      <c r="AG19" s="167" t="s">
        <v>686</v>
      </c>
      <c r="AH19" s="167" t="s">
        <v>687</v>
      </c>
      <c r="AI19" s="167" t="s">
        <v>688</v>
      </c>
      <c r="AJ19" s="167" t="s">
        <v>689</v>
      </c>
      <c r="AK19" s="167" t="s">
        <v>690</v>
      </c>
      <c r="AL19" s="167" t="s">
        <v>691</v>
      </c>
      <c r="AM19" s="167" t="s">
        <v>692</v>
      </c>
      <c r="AN19" s="167" t="s">
        <v>693</v>
      </c>
      <c r="AO19" s="167" t="s">
        <v>694</v>
      </c>
      <c r="AP19" s="167" t="s">
        <v>695</v>
      </c>
      <c r="AQ19" s="167" t="s">
        <v>696</v>
      </c>
      <c r="AR19" s="167" t="s">
        <v>697</v>
      </c>
      <c r="AS19" s="167" t="s">
        <v>698</v>
      </c>
      <c r="AT19" s="167" t="s">
        <v>699</v>
      </c>
      <c r="AU19" s="167" t="s">
        <v>700</v>
      </c>
      <c r="AV19" s="167" t="s">
        <v>701</v>
      </c>
      <c r="AW19" s="167" t="s">
        <v>702</v>
      </c>
      <c r="AX19" s="167" t="s">
        <v>703</v>
      </c>
      <c r="AY19" s="167" t="s">
        <v>704</v>
      </c>
      <c r="AZ19" s="167" t="s">
        <v>705</v>
      </c>
      <c r="BA19" s="167" t="s">
        <v>706</v>
      </c>
      <c r="BB19" s="167" t="s">
        <v>707</v>
      </c>
      <c r="BC19" s="167" t="s">
        <v>708</v>
      </c>
      <c r="BD19" s="167" t="s">
        <v>709</v>
      </c>
      <c r="BE19" s="167" t="s">
        <v>710</v>
      </c>
      <c r="BF19" s="167" t="s">
        <v>711</v>
      </c>
      <c r="BG19" s="167" t="s">
        <v>712</v>
      </c>
      <c r="BH19" s="167" t="s">
        <v>661</v>
      </c>
      <c r="BW19" s="200"/>
      <c r="BX19" s="200"/>
      <c r="BY19" s="200"/>
      <c r="BZ19" s="200"/>
      <c r="CA19" s="200"/>
      <c r="CB19" s="200"/>
      <c r="CC19" s="200"/>
      <c r="CD19" s="200"/>
      <c r="CE19" s="200"/>
      <c r="CF19" s="200"/>
      <c r="CG19" s="200"/>
      <c r="CH19" s="200"/>
      <c r="CI19" s="200"/>
      <c r="CJ19" s="200"/>
      <c r="CK19" s="200"/>
      <c r="CL19" s="200"/>
      <c r="CM19" s="200"/>
      <c r="CN19" s="200"/>
      <c r="CO19" s="200"/>
      <c r="CP19" s="200"/>
      <c r="CQ19" s="200"/>
      <c r="CR19" s="200"/>
      <c r="CS19" s="200"/>
      <c r="CT19" s="200"/>
      <c r="CU19" s="200"/>
      <c r="CV19" s="200"/>
      <c r="CW19" s="200"/>
      <c r="CX19" s="200"/>
    </row>
    <row r="20" spans="1:102" ht="37.5">
      <c r="A20" s="21"/>
      <c r="B20" s="22" t="s">
        <v>172</v>
      </c>
      <c r="C20" s="23" t="s">
        <v>173</v>
      </c>
      <c r="D20" s="24" t="s">
        <v>174</v>
      </c>
      <c r="E20" s="24">
        <f t="shared" ref="E20:P20" si="0">SUM(E21:E26)</f>
        <v>0</v>
      </c>
      <c r="F20" s="24">
        <f t="shared" si="0"/>
        <v>0</v>
      </c>
      <c r="G20" s="24">
        <f t="shared" si="0"/>
        <v>0</v>
      </c>
      <c r="H20" s="24">
        <f t="shared" si="0"/>
        <v>0</v>
      </c>
      <c r="I20" s="24">
        <f t="shared" si="0"/>
        <v>0</v>
      </c>
      <c r="J20" s="24">
        <f t="shared" si="0"/>
        <v>0</v>
      </c>
      <c r="K20" s="24">
        <f t="shared" si="0"/>
        <v>0</v>
      </c>
      <c r="L20" s="24">
        <f t="shared" si="0"/>
        <v>0</v>
      </c>
      <c r="M20" s="24">
        <f t="shared" si="0"/>
        <v>0</v>
      </c>
      <c r="N20" s="24">
        <f t="shared" si="0"/>
        <v>0</v>
      </c>
      <c r="O20" s="24">
        <f t="shared" si="0"/>
        <v>0</v>
      </c>
      <c r="P20" s="24">
        <f t="shared" si="0"/>
        <v>0</v>
      </c>
      <c r="Q20" s="24">
        <f>MAX(Q21:Q26)</f>
        <v>0</v>
      </c>
      <c r="R20" s="24">
        <f t="shared" ref="R20:AD20" si="1">SUM(R21:R26)</f>
        <v>0</v>
      </c>
      <c r="S20" s="24">
        <f t="shared" si="1"/>
        <v>0</v>
      </c>
      <c r="T20" s="24">
        <f t="shared" si="1"/>
        <v>0</v>
      </c>
      <c r="U20" s="24">
        <f t="shared" si="1"/>
        <v>0</v>
      </c>
      <c r="V20" s="24">
        <f t="shared" si="1"/>
        <v>0</v>
      </c>
      <c r="W20" s="24">
        <f t="shared" si="1"/>
        <v>0</v>
      </c>
      <c r="X20" s="24">
        <f t="shared" si="1"/>
        <v>0</v>
      </c>
      <c r="Y20" s="24">
        <f t="shared" si="1"/>
        <v>0</v>
      </c>
      <c r="Z20" s="24">
        <f t="shared" si="1"/>
        <v>0</v>
      </c>
      <c r="AA20" s="24">
        <f t="shared" si="1"/>
        <v>0</v>
      </c>
      <c r="AB20" s="24">
        <f t="shared" si="1"/>
        <v>0</v>
      </c>
      <c r="AC20" s="24">
        <f t="shared" si="1"/>
        <v>0</v>
      </c>
      <c r="AD20" s="24">
        <f t="shared" si="1"/>
        <v>0</v>
      </c>
      <c r="AE20" s="24">
        <f>MAX(AE21:AE26)</f>
        <v>6</v>
      </c>
      <c r="AF20" s="24">
        <f t="shared" ref="AF20:AS20" si="2">SUM(AF21:AF26)</f>
        <v>0</v>
      </c>
      <c r="AG20" s="24">
        <f t="shared" si="2"/>
        <v>0</v>
      </c>
      <c r="AH20" s="24">
        <f t="shared" si="2"/>
        <v>6.78</v>
      </c>
      <c r="AI20" s="24">
        <f t="shared" si="2"/>
        <v>0</v>
      </c>
      <c r="AJ20" s="24">
        <f t="shared" si="2"/>
        <v>3</v>
      </c>
      <c r="AK20" s="24">
        <f t="shared" si="2"/>
        <v>0</v>
      </c>
      <c r="AL20" s="24">
        <f t="shared" si="2"/>
        <v>5</v>
      </c>
      <c r="AM20" s="24">
        <f t="shared" si="2"/>
        <v>0</v>
      </c>
      <c r="AN20" s="24">
        <f t="shared" si="2"/>
        <v>0</v>
      </c>
      <c r="AO20" s="24">
        <f t="shared" si="2"/>
        <v>0</v>
      </c>
      <c r="AP20" s="24">
        <f t="shared" si="2"/>
        <v>0</v>
      </c>
      <c r="AQ20" s="24">
        <f t="shared" si="2"/>
        <v>0</v>
      </c>
      <c r="AR20" s="24">
        <f t="shared" si="2"/>
        <v>0</v>
      </c>
      <c r="AS20" s="24">
        <f t="shared" si="2"/>
        <v>0</v>
      </c>
      <c r="AT20" s="24">
        <f>MAX(AT21:AT26)</f>
        <v>6</v>
      </c>
      <c r="AU20" s="24">
        <f t="shared" ref="AU20:BG20" si="3">SUM(AU21:AU26)</f>
        <v>262</v>
      </c>
      <c r="AV20" s="24">
        <f t="shared" si="3"/>
        <v>75</v>
      </c>
      <c r="AW20" s="24">
        <f t="shared" si="3"/>
        <v>140.02000000000001</v>
      </c>
      <c r="AX20" s="24">
        <f t="shared" si="3"/>
        <v>0</v>
      </c>
      <c r="AY20" s="24">
        <f t="shared" si="3"/>
        <v>3</v>
      </c>
      <c r="AZ20" s="24">
        <f t="shared" si="3"/>
        <v>30</v>
      </c>
      <c r="BA20" s="24">
        <f t="shared" si="3"/>
        <v>80</v>
      </c>
      <c r="BB20" s="24">
        <f t="shared" si="3"/>
        <v>0</v>
      </c>
      <c r="BC20" s="24">
        <f t="shared" si="3"/>
        <v>0</v>
      </c>
      <c r="BD20" s="24">
        <f t="shared" si="3"/>
        <v>0</v>
      </c>
      <c r="BE20" s="24">
        <f t="shared" si="3"/>
        <v>0</v>
      </c>
      <c r="BF20" s="24">
        <f t="shared" si="3"/>
        <v>0</v>
      </c>
      <c r="BG20" s="24">
        <f t="shared" si="3"/>
        <v>0</v>
      </c>
      <c r="BH20" s="24"/>
      <c r="BW20" s="184"/>
      <c r="BX20" s="184"/>
      <c r="BY20" s="184"/>
      <c r="BZ20" s="184"/>
      <c r="CA20" s="184"/>
      <c r="CB20" s="184"/>
      <c r="CC20" s="184"/>
      <c r="CD20" s="184"/>
      <c r="CE20" s="184"/>
      <c r="CF20" s="184"/>
      <c r="CG20" s="184"/>
      <c r="CH20" s="184"/>
      <c r="CI20" s="184"/>
      <c r="CJ20" s="184"/>
      <c r="CK20" s="184"/>
      <c r="CL20" s="184"/>
      <c r="CM20" s="184"/>
      <c r="CN20" s="184"/>
      <c r="CO20" s="184"/>
      <c r="CP20" s="184"/>
      <c r="CQ20" s="184"/>
      <c r="CR20" s="184"/>
      <c r="CS20" s="184"/>
      <c r="CT20" s="184"/>
      <c r="CU20" s="184"/>
      <c r="CV20" s="184"/>
      <c r="CW20" s="184"/>
      <c r="CX20" s="184"/>
    </row>
    <row r="21" spans="1:102" ht="37.5">
      <c r="A21" s="21"/>
      <c r="B21" s="25" t="s">
        <v>175</v>
      </c>
      <c r="C21" s="26" t="s">
        <v>176</v>
      </c>
      <c r="D21" s="27" t="s">
        <v>174</v>
      </c>
      <c r="E21" s="27">
        <f t="shared" ref="E21:AJ21" si="4">SUMIF($A$29:$A$133,$B21,E$29:E$133)</f>
        <v>0</v>
      </c>
      <c r="F21" s="27">
        <f t="shared" si="4"/>
        <v>0</v>
      </c>
      <c r="G21" s="27">
        <f t="shared" si="4"/>
        <v>0</v>
      </c>
      <c r="H21" s="27">
        <f t="shared" si="4"/>
        <v>0</v>
      </c>
      <c r="I21" s="27">
        <f t="shared" si="4"/>
        <v>0</v>
      </c>
      <c r="J21" s="27">
        <f t="shared" si="4"/>
        <v>0</v>
      </c>
      <c r="K21" s="27">
        <f t="shared" si="4"/>
        <v>0</v>
      </c>
      <c r="L21" s="27">
        <f t="shared" si="4"/>
        <v>0</v>
      </c>
      <c r="M21" s="27">
        <f t="shared" si="4"/>
        <v>0</v>
      </c>
      <c r="N21" s="27">
        <f t="shared" si="4"/>
        <v>0</v>
      </c>
      <c r="O21" s="27">
        <f t="shared" si="4"/>
        <v>0</v>
      </c>
      <c r="P21" s="27">
        <f t="shared" si="4"/>
        <v>0</v>
      </c>
      <c r="Q21" s="27">
        <f t="shared" si="4"/>
        <v>0</v>
      </c>
      <c r="R21" s="27">
        <f t="shared" si="4"/>
        <v>0</v>
      </c>
      <c r="S21" s="27">
        <f t="shared" si="4"/>
        <v>0</v>
      </c>
      <c r="T21" s="27">
        <f t="shared" si="4"/>
        <v>0</v>
      </c>
      <c r="U21" s="27">
        <f t="shared" si="4"/>
        <v>0</v>
      </c>
      <c r="V21" s="27">
        <f t="shared" si="4"/>
        <v>0</v>
      </c>
      <c r="W21" s="27">
        <f t="shared" si="4"/>
        <v>0</v>
      </c>
      <c r="X21" s="27">
        <f t="shared" si="4"/>
        <v>0</v>
      </c>
      <c r="Y21" s="27">
        <f t="shared" si="4"/>
        <v>0</v>
      </c>
      <c r="Z21" s="27">
        <f t="shared" si="4"/>
        <v>0</v>
      </c>
      <c r="AA21" s="27">
        <f t="shared" si="4"/>
        <v>0</v>
      </c>
      <c r="AB21" s="27">
        <f t="shared" si="4"/>
        <v>0</v>
      </c>
      <c r="AC21" s="27">
        <f t="shared" si="4"/>
        <v>0</v>
      </c>
      <c r="AD21" s="27">
        <f t="shared" si="4"/>
        <v>0</v>
      </c>
      <c r="AE21" s="27">
        <f t="shared" si="4"/>
        <v>6</v>
      </c>
      <c r="AF21" s="27">
        <f t="shared" si="4"/>
        <v>0</v>
      </c>
      <c r="AG21" s="27">
        <f t="shared" si="4"/>
        <v>0</v>
      </c>
      <c r="AH21" s="27">
        <f t="shared" si="4"/>
        <v>6.78</v>
      </c>
      <c r="AI21" s="27">
        <f t="shared" si="4"/>
        <v>0</v>
      </c>
      <c r="AJ21" s="27">
        <f t="shared" si="4"/>
        <v>0</v>
      </c>
      <c r="AK21" s="27">
        <f t="shared" ref="AK21:BG21" si="5">SUMIF($A$29:$A$133,$B21,AK$29:AK$133)</f>
        <v>0</v>
      </c>
      <c r="AL21" s="27">
        <f t="shared" si="5"/>
        <v>5</v>
      </c>
      <c r="AM21" s="27">
        <f t="shared" si="5"/>
        <v>0</v>
      </c>
      <c r="AN21" s="27">
        <f t="shared" si="5"/>
        <v>0</v>
      </c>
      <c r="AO21" s="27">
        <f t="shared" si="5"/>
        <v>0</v>
      </c>
      <c r="AP21" s="27">
        <f t="shared" si="5"/>
        <v>0</v>
      </c>
      <c r="AQ21" s="27">
        <f t="shared" si="5"/>
        <v>0</v>
      </c>
      <c r="AR21" s="27">
        <f t="shared" si="5"/>
        <v>0</v>
      </c>
      <c r="AS21" s="27">
        <f t="shared" si="5"/>
        <v>0</v>
      </c>
      <c r="AT21" s="27">
        <f t="shared" si="5"/>
        <v>6</v>
      </c>
      <c r="AU21" s="27">
        <f t="shared" si="5"/>
        <v>82</v>
      </c>
      <c r="AV21" s="27">
        <f t="shared" si="5"/>
        <v>0</v>
      </c>
      <c r="AW21" s="27">
        <f t="shared" si="5"/>
        <v>0</v>
      </c>
      <c r="AX21" s="27">
        <f t="shared" si="5"/>
        <v>0</v>
      </c>
      <c r="AY21" s="27">
        <f t="shared" si="5"/>
        <v>0</v>
      </c>
      <c r="AZ21" s="27">
        <f t="shared" si="5"/>
        <v>0</v>
      </c>
      <c r="BA21" s="27">
        <f t="shared" si="5"/>
        <v>30</v>
      </c>
      <c r="BB21" s="27">
        <f t="shared" si="5"/>
        <v>0</v>
      </c>
      <c r="BC21" s="27">
        <f t="shared" si="5"/>
        <v>0</v>
      </c>
      <c r="BD21" s="27">
        <f t="shared" si="5"/>
        <v>0</v>
      </c>
      <c r="BE21" s="27">
        <f t="shared" si="5"/>
        <v>0</v>
      </c>
      <c r="BF21" s="27">
        <f t="shared" si="5"/>
        <v>0</v>
      </c>
      <c r="BG21" s="27">
        <f t="shared" si="5"/>
        <v>0</v>
      </c>
      <c r="BH21" s="27"/>
    </row>
    <row r="22" spans="1:102" ht="37.5">
      <c r="A22" s="21"/>
      <c r="B22" s="28" t="s">
        <v>177</v>
      </c>
      <c r="C22" s="29" t="s">
        <v>178</v>
      </c>
      <c r="D22" s="30" t="s">
        <v>174</v>
      </c>
      <c r="E22" s="30">
        <f t="shared" ref="E22:N25" si="6">SUMIF($A$29:$A$133,$B22,E$29:E$133)</f>
        <v>0</v>
      </c>
      <c r="F22" s="30">
        <f t="shared" si="6"/>
        <v>0</v>
      </c>
      <c r="G22" s="30">
        <f t="shared" si="6"/>
        <v>0</v>
      </c>
      <c r="H22" s="30">
        <f t="shared" si="6"/>
        <v>0</v>
      </c>
      <c r="I22" s="30">
        <f t="shared" si="6"/>
        <v>0</v>
      </c>
      <c r="J22" s="30">
        <f t="shared" si="6"/>
        <v>0</v>
      </c>
      <c r="K22" s="30">
        <f t="shared" si="6"/>
        <v>0</v>
      </c>
      <c r="L22" s="30">
        <f t="shared" si="6"/>
        <v>0</v>
      </c>
      <c r="M22" s="30">
        <f t="shared" si="6"/>
        <v>0</v>
      </c>
      <c r="N22" s="30">
        <f t="shared" si="6"/>
        <v>0</v>
      </c>
      <c r="O22" s="30">
        <f t="shared" ref="O22:X25" si="7">SUMIF($A$29:$A$133,$B22,O$29:O$133)</f>
        <v>0</v>
      </c>
      <c r="P22" s="30">
        <f t="shared" si="7"/>
        <v>0</v>
      </c>
      <c r="Q22" s="30">
        <f t="shared" si="7"/>
        <v>0</v>
      </c>
      <c r="R22" s="30">
        <f t="shared" si="7"/>
        <v>0</v>
      </c>
      <c r="S22" s="30">
        <f t="shared" si="7"/>
        <v>0</v>
      </c>
      <c r="T22" s="30">
        <f t="shared" si="7"/>
        <v>0</v>
      </c>
      <c r="U22" s="30">
        <f t="shared" si="7"/>
        <v>0</v>
      </c>
      <c r="V22" s="30">
        <f t="shared" si="7"/>
        <v>0</v>
      </c>
      <c r="W22" s="30">
        <f t="shared" si="7"/>
        <v>0</v>
      </c>
      <c r="X22" s="30">
        <f t="shared" si="7"/>
        <v>0</v>
      </c>
      <c r="Y22" s="30">
        <f t="shared" ref="Y22:AD25" si="8">SUMIF($A$29:$A$133,$B22,Y$29:Y$133)</f>
        <v>0</v>
      </c>
      <c r="Z22" s="30">
        <f t="shared" si="8"/>
        <v>0</v>
      </c>
      <c r="AA22" s="30">
        <f t="shared" si="8"/>
        <v>0</v>
      </c>
      <c r="AB22" s="30">
        <f t="shared" si="8"/>
        <v>0</v>
      </c>
      <c r="AC22" s="30">
        <f t="shared" si="8"/>
        <v>0</v>
      </c>
      <c r="AD22" s="30">
        <f t="shared" si="8"/>
        <v>0</v>
      </c>
      <c r="AE22" s="30">
        <f>AE75</f>
        <v>3</v>
      </c>
      <c r="AF22" s="30">
        <f t="shared" ref="AF22:AS25" si="9">SUMIF($A$29:$A$133,$B22,AF$29:AF$133)</f>
        <v>0</v>
      </c>
      <c r="AG22" s="30">
        <f t="shared" si="9"/>
        <v>0</v>
      </c>
      <c r="AH22" s="30">
        <f t="shared" si="9"/>
        <v>0</v>
      </c>
      <c r="AI22" s="30">
        <f t="shared" si="9"/>
        <v>0</v>
      </c>
      <c r="AJ22" s="30">
        <f t="shared" si="9"/>
        <v>3</v>
      </c>
      <c r="AK22" s="30">
        <f t="shared" si="9"/>
        <v>0</v>
      </c>
      <c r="AL22" s="30">
        <f t="shared" si="9"/>
        <v>0</v>
      </c>
      <c r="AM22" s="30">
        <f t="shared" si="9"/>
        <v>0</v>
      </c>
      <c r="AN22" s="30">
        <f t="shared" si="9"/>
        <v>0</v>
      </c>
      <c r="AO22" s="30">
        <f t="shared" si="9"/>
        <v>0</v>
      </c>
      <c r="AP22" s="30">
        <f t="shared" si="9"/>
        <v>0</v>
      </c>
      <c r="AQ22" s="30">
        <f t="shared" si="9"/>
        <v>0</v>
      </c>
      <c r="AR22" s="30">
        <f t="shared" si="9"/>
        <v>0</v>
      </c>
      <c r="AS22" s="30">
        <f t="shared" si="9"/>
        <v>0</v>
      </c>
      <c r="AT22" s="30">
        <f>AT75</f>
        <v>4</v>
      </c>
      <c r="AU22" s="30">
        <f t="shared" ref="AU22:BG25" si="10">SUMIF($A$29:$A$133,$B22,AU$29:AU$133)</f>
        <v>80</v>
      </c>
      <c r="AV22" s="30">
        <f t="shared" si="10"/>
        <v>0</v>
      </c>
      <c r="AW22" s="30">
        <f t="shared" si="10"/>
        <v>0</v>
      </c>
      <c r="AX22" s="30">
        <f t="shared" si="10"/>
        <v>0</v>
      </c>
      <c r="AY22" s="30">
        <f t="shared" si="10"/>
        <v>3</v>
      </c>
      <c r="AZ22" s="30">
        <f t="shared" si="10"/>
        <v>8</v>
      </c>
      <c r="BA22" s="30">
        <f t="shared" si="10"/>
        <v>36</v>
      </c>
      <c r="BB22" s="30">
        <f t="shared" si="10"/>
        <v>0</v>
      </c>
      <c r="BC22" s="30">
        <f t="shared" si="10"/>
        <v>0</v>
      </c>
      <c r="BD22" s="30">
        <f t="shared" si="10"/>
        <v>0</v>
      </c>
      <c r="BE22" s="30">
        <f t="shared" si="10"/>
        <v>0</v>
      </c>
      <c r="BF22" s="30">
        <f t="shared" si="10"/>
        <v>0</v>
      </c>
      <c r="BG22" s="30">
        <f t="shared" si="10"/>
        <v>0</v>
      </c>
      <c r="BH22" s="30"/>
    </row>
    <row r="23" spans="1:102" ht="93.75">
      <c r="A23" s="21"/>
      <c r="B23" s="25" t="s">
        <v>179</v>
      </c>
      <c r="C23" s="31" t="s">
        <v>180</v>
      </c>
      <c r="D23" s="27" t="s">
        <v>174</v>
      </c>
      <c r="E23" s="27">
        <f t="shared" si="6"/>
        <v>0</v>
      </c>
      <c r="F23" s="27">
        <f t="shared" si="6"/>
        <v>0</v>
      </c>
      <c r="G23" s="27">
        <f t="shared" si="6"/>
        <v>0</v>
      </c>
      <c r="H23" s="27">
        <f t="shared" si="6"/>
        <v>0</v>
      </c>
      <c r="I23" s="27">
        <f t="shared" si="6"/>
        <v>0</v>
      </c>
      <c r="J23" s="27">
        <f t="shared" si="6"/>
        <v>0</v>
      </c>
      <c r="K23" s="27">
        <f t="shared" si="6"/>
        <v>0</v>
      </c>
      <c r="L23" s="27">
        <f t="shared" si="6"/>
        <v>0</v>
      </c>
      <c r="M23" s="27">
        <f t="shared" si="6"/>
        <v>0</v>
      </c>
      <c r="N23" s="27">
        <f t="shared" si="6"/>
        <v>0</v>
      </c>
      <c r="O23" s="27">
        <f t="shared" si="7"/>
        <v>0</v>
      </c>
      <c r="P23" s="27">
        <f t="shared" si="7"/>
        <v>0</v>
      </c>
      <c r="Q23" s="27">
        <f t="shared" si="7"/>
        <v>0</v>
      </c>
      <c r="R23" s="27">
        <f t="shared" si="7"/>
        <v>0</v>
      </c>
      <c r="S23" s="27">
        <f t="shared" si="7"/>
        <v>0</v>
      </c>
      <c r="T23" s="27">
        <f t="shared" si="7"/>
        <v>0</v>
      </c>
      <c r="U23" s="27">
        <f t="shared" si="7"/>
        <v>0</v>
      </c>
      <c r="V23" s="27">
        <f t="shared" si="7"/>
        <v>0</v>
      </c>
      <c r="W23" s="27">
        <f t="shared" si="7"/>
        <v>0</v>
      </c>
      <c r="X23" s="27">
        <f t="shared" si="7"/>
        <v>0</v>
      </c>
      <c r="Y23" s="27">
        <f t="shared" si="8"/>
        <v>0</v>
      </c>
      <c r="Z23" s="27">
        <f t="shared" si="8"/>
        <v>0</v>
      </c>
      <c r="AA23" s="27">
        <f t="shared" si="8"/>
        <v>0</v>
      </c>
      <c r="AB23" s="27">
        <f t="shared" si="8"/>
        <v>0</v>
      </c>
      <c r="AC23" s="27">
        <f t="shared" si="8"/>
        <v>0</v>
      </c>
      <c r="AD23" s="27">
        <f t="shared" si="8"/>
        <v>0</v>
      </c>
      <c r="AE23" s="27">
        <f>AE85</f>
        <v>0</v>
      </c>
      <c r="AF23" s="27">
        <f t="shared" si="9"/>
        <v>0</v>
      </c>
      <c r="AG23" s="27">
        <f t="shared" si="9"/>
        <v>0</v>
      </c>
      <c r="AH23" s="27">
        <f t="shared" si="9"/>
        <v>0</v>
      </c>
      <c r="AI23" s="27">
        <f t="shared" si="9"/>
        <v>0</v>
      </c>
      <c r="AJ23" s="27">
        <f t="shared" si="9"/>
        <v>0</v>
      </c>
      <c r="AK23" s="27">
        <f t="shared" si="9"/>
        <v>0</v>
      </c>
      <c r="AL23" s="27">
        <f t="shared" si="9"/>
        <v>0</v>
      </c>
      <c r="AM23" s="27">
        <f t="shared" si="9"/>
        <v>0</v>
      </c>
      <c r="AN23" s="27">
        <f t="shared" si="9"/>
        <v>0</v>
      </c>
      <c r="AO23" s="27">
        <f t="shared" si="9"/>
        <v>0</v>
      </c>
      <c r="AP23" s="27">
        <f t="shared" si="9"/>
        <v>0</v>
      </c>
      <c r="AQ23" s="27">
        <f t="shared" si="9"/>
        <v>0</v>
      </c>
      <c r="AR23" s="27">
        <f t="shared" si="9"/>
        <v>0</v>
      </c>
      <c r="AS23" s="27">
        <f t="shared" si="9"/>
        <v>0</v>
      </c>
      <c r="AT23" s="27">
        <f>AT85</f>
        <v>4</v>
      </c>
      <c r="AU23" s="27">
        <f t="shared" si="10"/>
        <v>100</v>
      </c>
      <c r="AV23" s="27">
        <f t="shared" si="10"/>
        <v>75</v>
      </c>
      <c r="AW23" s="27">
        <f t="shared" si="10"/>
        <v>140.02000000000001</v>
      </c>
      <c r="AX23" s="27">
        <f t="shared" si="10"/>
        <v>0</v>
      </c>
      <c r="AY23" s="27">
        <f t="shared" si="10"/>
        <v>0</v>
      </c>
      <c r="AZ23" s="27">
        <f t="shared" si="10"/>
        <v>22</v>
      </c>
      <c r="BA23" s="27">
        <f t="shared" si="10"/>
        <v>14</v>
      </c>
      <c r="BB23" s="27">
        <f t="shared" si="10"/>
        <v>0</v>
      </c>
      <c r="BC23" s="27">
        <f t="shared" si="10"/>
        <v>0</v>
      </c>
      <c r="BD23" s="27">
        <f t="shared" si="10"/>
        <v>0</v>
      </c>
      <c r="BE23" s="27">
        <f t="shared" si="10"/>
        <v>0</v>
      </c>
      <c r="BF23" s="27">
        <f t="shared" si="10"/>
        <v>0</v>
      </c>
      <c r="BG23" s="27">
        <f t="shared" si="10"/>
        <v>0</v>
      </c>
      <c r="BH23" s="27"/>
    </row>
    <row r="24" spans="1:102" ht="56.25">
      <c r="A24" s="21"/>
      <c r="B24" s="28" t="s">
        <v>181</v>
      </c>
      <c r="C24" s="29" t="s">
        <v>182</v>
      </c>
      <c r="D24" s="30" t="s">
        <v>174</v>
      </c>
      <c r="E24" s="30">
        <f t="shared" si="6"/>
        <v>0</v>
      </c>
      <c r="F24" s="30">
        <f t="shared" si="6"/>
        <v>0</v>
      </c>
      <c r="G24" s="30">
        <f t="shared" si="6"/>
        <v>0</v>
      </c>
      <c r="H24" s="30">
        <f t="shared" si="6"/>
        <v>0</v>
      </c>
      <c r="I24" s="30">
        <f t="shared" si="6"/>
        <v>0</v>
      </c>
      <c r="J24" s="30">
        <f t="shared" si="6"/>
        <v>0</v>
      </c>
      <c r="K24" s="30">
        <f t="shared" si="6"/>
        <v>0</v>
      </c>
      <c r="L24" s="30">
        <f t="shared" si="6"/>
        <v>0</v>
      </c>
      <c r="M24" s="30">
        <f t="shared" si="6"/>
        <v>0</v>
      </c>
      <c r="N24" s="30">
        <f t="shared" si="6"/>
        <v>0</v>
      </c>
      <c r="O24" s="30">
        <f t="shared" si="7"/>
        <v>0</v>
      </c>
      <c r="P24" s="30">
        <f t="shared" si="7"/>
        <v>0</v>
      </c>
      <c r="Q24" s="30">
        <f t="shared" si="7"/>
        <v>0</v>
      </c>
      <c r="R24" s="30">
        <f t="shared" si="7"/>
        <v>0</v>
      </c>
      <c r="S24" s="30">
        <f t="shared" si="7"/>
        <v>0</v>
      </c>
      <c r="T24" s="30">
        <f t="shared" si="7"/>
        <v>0</v>
      </c>
      <c r="U24" s="30">
        <f t="shared" si="7"/>
        <v>0</v>
      </c>
      <c r="V24" s="30">
        <f t="shared" si="7"/>
        <v>0</v>
      </c>
      <c r="W24" s="30">
        <f t="shared" si="7"/>
        <v>0</v>
      </c>
      <c r="X24" s="30">
        <f t="shared" si="7"/>
        <v>0</v>
      </c>
      <c r="Y24" s="30">
        <f t="shared" si="8"/>
        <v>0</v>
      </c>
      <c r="Z24" s="30">
        <f t="shared" si="8"/>
        <v>0</v>
      </c>
      <c r="AA24" s="30">
        <f t="shared" si="8"/>
        <v>0</v>
      </c>
      <c r="AB24" s="30">
        <f t="shared" si="8"/>
        <v>0</v>
      </c>
      <c r="AC24" s="30">
        <f t="shared" si="8"/>
        <v>0</v>
      </c>
      <c r="AD24" s="30">
        <f t="shared" si="8"/>
        <v>0</v>
      </c>
      <c r="AE24" s="30">
        <f>SUMIF($A$29:$A$133,$B24,AE$29:AE$133)</f>
        <v>0</v>
      </c>
      <c r="AF24" s="30">
        <f t="shared" si="9"/>
        <v>0</v>
      </c>
      <c r="AG24" s="30">
        <f t="shared" si="9"/>
        <v>0</v>
      </c>
      <c r="AH24" s="30">
        <f t="shared" si="9"/>
        <v>0</v>
      </c>
      <c r="AI24" s="30">
        <f t="shared" si="9"/>
        <v>0</v>
      </c>
      <c r="AJ24" s="30">
        <f t="shared" si="9"/>
        <v>0</v>
      </c>
      <c r="AK24" s="30">
        <f t="shared" si="9"/>
        <v>0</v>
      </c>
      <c r="AL24" s="30">
        <f t="shared" si="9"/>
        <v>0</v>
      </c>
      <c r="AM24" s="30">
        <f t="shared" si="9"/>
        <v>0</v>
      </c>
      <c r="AN24" s="30">
        <f t="shared" si="9"/>
        <v>0</v>
      </c>
      <c r="AO24" s="30">
        <f t="shared" si="9"/>
        <v>0</v>
      </c>
      <c r="AP24" s="30">
        <f t="shared" si="9"/>
        <v>0</v>
      </c>
      <c r="AQ24" s="30">
        <f t="shared" si="9"/>
        <v>0</v>
      </c>
      <c r="AR24" s="30">
        <f t="shared" si="9"/>
        <v>0</v>
      </c>
      <c r="AS24" s="30">
        <f t="shared" si="9"/>
        <v>0</v>
      </c>
      <c r="AT24" s="30">
        <f>SUMIF($A$29:$A$133,$B24,AT$29:AT$133)</f>
        <v>0</v>
      </c>
      <c r="AU24" s="30">
        <f t="shared" si="10"/>
        <v>0</v>
      </c>
      <c r="AV24" s="30">
        <f t="shared" si="10"/>
        <v>0</v>
      </c>
      <c r="AW24" s="30">
        <f t="shared" si="10"/>
        <v>0</v>
      </c>
      <c r="AX24" s="30">
        <f t="shared" si="10"/>
        <v>0</v>
      </c>
      <c r="AY24" s="30">
        <f t="shared" si="10"/>
        <v>0</v>
      </c>
      <c r="AZ24" s="30">
        <f t="shared" si="10"/>
        <v>0</v>
      </c>
      <c r="BA24" s="30">
        <f t="shared" si="10"/>
        <v>0</v>
      </c>
      <c r="BB24" s="30">
        <f t="shared" si="10"/>
        <v>0</v>
      </c>
      <c r="BC24" s="30">
        <f t="shared" si="10"/>
        <v>0</v>
      </c>
      <c r="BD24" s="30">
        <f t="shared" si="10"/>
        <v>0</v>
      </c>
      <c r="BE24" s="30">
        <f t="shared" si="10"/>
        <v>0</v>
      </c>
      <c r="BF24" s="30">
        <f t="shared" si="10"/>
        <v>0</v>
      </c>
      <c r="BG24" s="30">
        <f t="shared" si="10"/>
        <v>0</v>
      </c>
      <c r="BH24" s="30"/>
    </row>
    <row r="25" spans="1:102" ht="56.25">
      <c r="A25" s="21"/>
      <c r="B25" s="25" t="s">
        <v>183</v>
      </c>
      <c r="C25" s="26" t="s">
        <v>184</v>
      </c>
      <c r="D25" s="27" t="s">
        <v>174</v>
      </c>
      <c r="E25" s="27">
        <f t="shared" si="6"/>
        <v>0</v>
      </c>
      <c r="F25" s="27">
        <f t="shared" si="6"/>
        <v>0</v>
      </c>
      <c r="G25" s="27">
        <f t="shared" si="6"/>
        <v>0</v>
      </c>
      <c r="H25" s="27">
        <f t="shared" si="6"/>
        <v>0</v>
      </c>
      <c r="I25" s="27">
        <f t="shared" si="6"/>
        <v>0</v>
      </c>
      <c r="J25" s="27">
        <f t="shared" si="6"/>
        <v>0</v>
      </c>
      <c r="K25" s="27">
        <f t="shared" si="6"/>
        <v>0</v>
      </c>
      <c r="L25" s="27">
        <f t="shared" si="6"/>
        <v>0</v>
      </c>
      <c r="M25" s="27">
        <f t="shared" si="6"/>
        <v>0</v>
      </c>
      <c r="N25" s="27">
        <f t="shared" si="6"/>
        <v>0</v>
      </c>
      <c r="O25" s="27">
        <f t="shared" si="7"/>
        <v>0</v>
      </c>
      <c r="P25" s="27">
        <f t="shared" si="7"/>
        <v>0</v>
      </c>
      <c r="Q25" s="27">
        <f t="shared" si="7"/>
        <v>0</v>
      </c>
      <c r="R25" s="27">
        <f t="shared" si="7"/>
        <v>0</v>
      </c>
      <c r="S25" s="27">
        <f t="shared" si="7"/>
        <v>0</v>
      </c>
      <c r="T25" s="27">
        <f t="shared" si="7"/>
        <v>0</v>
      </c>
      <c r="U25" s="27">
        <f t="shared" si="7"/>
        <v>0</v>
      </c>
      <c r="V25" s="27">
        <f t="shared" si="7"/>
        <v>0</v>
      </c>
      <c r="W25" s="27">
        <f t="shared" si="7"/>
        <v>0</v>
      </c>
      <c r="X25" s="27">
        <f t="shared" si="7"/>
        <v>0</v>
      </c>
      <c r="Y25" s="27">
        <f t="shared" si="8"/>
        <v>0</v>
      </c>
      <c r="Z25" s="27">
        <f t="shared" si="8"/>
        <v>0</v>
      </c>
      <c r="AA25" s="27">
        <f t="shared" si="8"/>
        <v>0</v>
      </c>
      <c r="AB25" s="27">
        <f t="shared" si="8"/>
        <v>0</v>
      </c>
      <c r="AC25" s="27">
        <f t="shared" si="8"/>
        <v>0</v>
      </c>
      <c r="AD25" s="27">
        <f t="shared" si="8"/>
        <v>0</v>
      </c>
      <c r="AE25" s="27">
        <f>SUMIF($A$29:$A$133,$B25,AE$29:AE$133)</f>
        <v>0</v>
      </c>
      <c r="AF25" s="27">
        <f t="shared" si="9"/>
        <v>0</v>
      </c>
      <c r="AG25" s="27">
        <f t="shared" si="9"/>
        <v>0</v>
      </c>
      <c r="AH25" s="27">
        <f t="shared" si="9"/>
        <v>0</v>
      </c>
      <c r="AI25" s="27">
        <f t="shared" si="9"/>
        <v>0</v>
      </c>
      <c r="AJ25" s="27">
        <f t="shared" si="9"/>
        <v>0</v>
      </c>
      <c r="AK25" s="27">
        <f t="shared" si="9"/>
        <v>0</v>
      </c>
      <c r="AL25" s="27">
        <f t="shared" si="9"/>
        <v>0</v>
      </c>
      <c r="AM25" s="27">
        <f t="shared" si="9"/>
        <v>0</v>
      </c>
      <c r="AN25" s="27">
        <f t="shared" si="9"/>
        <v>0</v>
      </c>
      <c r="AO25" s="27">
        <f t="shared" si="9"/>
        <v>0</v>
      </c>
      <c r="AP25" s="27">
        <f t="shared" si="9"/>
        <v>0</v>
      </c>
      <c r="AQ25" s="27">
        <f t="shared" si="9"/>
        <v>0</v>
      </c>
      <c r="AR25" s="27">
        <f t="shared" si="9"/>
        <v>0</v>
      </c>
      <c r="AS25" s="27">
        <f t="shared" si="9"/>
        <v>0</v>
      </c>
      <c r="AT25" s="27">
        <f>SUMIF($A$29:$A$133,$B25,AT$29:AT$133)</f>
        <v>0</v>
      </c>
      <c r="AU25" s="27">
        <f t="shared" si="10"/>
        <v>0</v>
      </c>
      <c r="AV25" s="27">
        <f t="shared" si="10"/>
        <v>0</v>
      </c>
      <c r="AW25" s="27">
        <f t="shared" si="10"/>
        <v>0</v>
      </c>
      <c r="AX25" s="27">
        <f t="shared" si="10"/>
        <v>0</v>
      </c>
      <c r="AY25" s="27">
        <f t="shared" si="10"/>
        <v>0</v>
      </c>
      <c r="AZ25" s="27">
        <f t="shared" si="10"/>
        <v>0</v>
      </c>
      <c r="BA25" s="27">
        <f t="shared" si="10"/>
        <v>0</v>
      </c>
      <c r="BB25" s="27">
        <f t="shared" si="10"/>
        <v>0</v>
      </c>
      <c r="BC25" s="27">
        <f t="shared" si="10"/>
        <v>0</v>
      </c>
      <c r="BD25" s="27">
        <f t="shared" si="10"/>
        <v>0</v>
      </c>
      <c r="BE25" s="27">
        <f t="shared" si="10"/>
        <v>0</v>
      </c>
      <c r="BF25" s="27">
        <f t="shared" si="10"/>
        <v>0</v>
      </c>
      <c r="BG25" s="27">
        <f t="shared" si="10"/>
        <v>0</v>
      </c>
      <c r="BH25" s="27"/>
    </row>
    <row r="26" spans="1:102" ht="37.5">
      <c r="A26" s="21"/>
      <c r="B26" s="28" t="s">
        <v>185</v>
      </c>
      <c r="C26" s="32" t="s">
        <v>186</v>
      </c>
      <c r="D26" s="30" t="s">
        <v>174</v>
      </c>
      <c r="E26" s="30">
        <f t="shared" ref="E26:AJ26" si="11">SUMIF($A$29:$A$135,$B26,E$29:E$135)</f>
        <v>0</v>
      </c>
      <c r="F26" s="30">
        <f t="shared" si="11"/>
        <v>0</v>
      </c>
      <c r="G26" s="30">
        <f t="shared" si="11"/>
        <v>0</v>
      </c>
      <c r="H26" s="30">
        <f t="shared" si="11"/>
        <v>0</v>
      </c>
      <c r="I26" s="30">
        <f t="shared" si="11"/>
        <v>0</v>
      </c>
      <c r="J26" s="30">
        <f t="shared" si="11"/>
        <v>0</v>
      </c>
      <c r="K26" s="30">
        <f t="shared" si="11"/>
        <v>0</v>
      </c>
      <c r="L26" s="30">
        <f t="shared" si="11"/>
        <v>0</v>
      </c>
      <c r="M26" s="30">
        <f t="shared" si="11"/>
        <v>0</v>
      </c>
      <c r="N26" s="30">
        <f t="shared" si="11"/>
        <v>0</v>
      </c>
      <c r="O26" s="30">
        <f t="shared" si="11"/>
        <v>0</v>
      </c>
      <c r="P26" s="30">
        <f t="shared" si="11"/>
        <v>0</v>
      </c>
      <c r="Q26" s="30">
        <f t="shared" si="11"/>
        <v>0</v>
      </c>
      <c r="R26" s="30">
        <f t="shared" si="11"/>
        <v>0</v>
      </c>
      <c r="S26" s="30">
        <f t="shared" si="11"/>
        <v>0</v>
      </c>
      <c r="T26" s="30">
        <f t="shared" si="11"/>
        <v>0</v>
      </c>
      <c r="U26" s="30">
        <f t="shared" si="11"/>
        <v>0</v>
      </c>
      <c r="V26" s="30">
        <f t="shared" si="11"/>
        <v>0</v>
      </c>
      <c r="W26" s="30">
        <f t="shared" si="11"/>
        <v>0</v>
      </c>
      <c r="X26" s="30">
        <f t="shared" si="11"/>
        <v>0</v>
      </c>
      <c r="Y26" s="30">
        <f t="shared" si="11"/>
        <v>0</v>
      </c>
      <c r="Z26" s="30">
        <f t="shared" si="11"/>
        <v>0</v>
      </c>
      <c r="AA26" s="30">
        <f t="shared" si="11"/>
        <v>0</v>
      </c>
      <c r="AB26" s="30">
        <f t="shared" si="11"/>
        <v>0</v>
      </c>
      <c r="AC26" s="30">
        <f t="shared" si="11"/>
        <v>0</v>
      </c>
      <c r="AD26" s="30">
        <f t="shared" si="11"/>
        <v>0</v>
      </c>
      <c r="AE26" s="30">
        <f t="shared" si="11"/>
        <v>0</v>
      </c>
      <c r="AF26" s="30">
        <f t="shared" si="11"/>
        <v>0</v>
      </c>
      <c r="AG26" s="30">
        <f t="shared" si="11"/>
        <v>0</v>
      </c>
      <c r="AH26" s="30">
        <f t="shared" si="11"/>
        <v>0</v>
      </c>
      <c r="AI26" s="30">
        <f t="shared" si="11"/>
        <v>0</v>
      </c>
      <c r="AJ26" s="30">
        <f t="shared" si="11"/>
        <v>0</v>
      </c>
      <c r="AK26" s="30">
        <f t="shared" ref="AK26:BA26" si="12">SUMIF($A$29:$A$135,$B26,AK$29:AK$135)</f>
        <v>0</v>
      </c>
      <c r="AL26" s="30">
        <f t="shared" si="12"/>
        <v>0</v>
      </c>
      <c r="AM26" s="30">
        <f t="shared" si="12"/>
        <v>0</v>
      </c>
      <c r="AN26" s="30">
        <f t="shared" si="12"/>
        <v>0</v>
      </c>
      <c r="AO26" s="30">
        <f t="shared" si="12"/>
        <v>0</v>
      </c>
      <c r="AP26" s="30">
        <f t="shared" si="12"/>
        <v>0</v>
      </c>
      <c r="AQ26" s="30">
        <f t="shared" si="12"/>
        <v>0</v>
      </c>
      <c r="AR26" s="30">
        <f t="shared" si="12"/>
        <v>0</v>
      </c>
      <c r="AS26" s="30">
        <f t="shared" si="12"/>
        <v>0</v>
      </c>
      <c r="AT26" s="30">
        <f t="shared" si="12"/>
        <v>0</v>
      </c>
      <c r="AU26" s="30">
        <f t="shared" si="12"/>
        <v>0</v>
      </c>
      <c r="AV26" s="30">
        <f t="shared" si="12"/>
        <v>0</v>
      </c>
      <c r="AW26" s="30">
        <f t="shared" si="12"/>
        <v>0</v>
      </c>
      <c r="AX26" s="30">
        <f t="shared" si="12"/>
        <v>0</v>
      </c>
      <c r="AY26" s="30">
        <f t="shared" si="12"/>
        <v>0</v>
      </c>
      <c r="AZ26" s="30">
        <f t="shared" si="12"/>
        <v>0</v>
      </c>
      <c r="BA26" s="30">
        <f t="shared" si="12"/>
        <v>0</v>
      </c>
      <c r="BB26" s="30">
        <f t="shared" ref="BB26:BG26" si="13">SUMIF($A$29:$A$133,$B26,BB$29:BB$133)</f>
        <v>0</v>
      </c>
      <c r="BC26" s="30">
        <f t="shared" si="13"/>
        <v>0</v>
      </c>
      <c r="BD26" s="30">
        <f t="shared" si="13"/>
        <v>0</v>
      </c>
      <c r="BE26" s="30">
        <f t="shared" si="13"/>
        <v>0</v>
      </c>
      <c r="BF26" s="30">
        <f t="shared" si="13"/>
        <v>0</v>
      </c>
      <c r="BG26" s="30">
        <f t="shared" si="13"/>
        <v>0</v>
      </c>
      <c r="BH26" s="30"/>
    </row>
    <row r="27" spans="1:102" ht="18.75" hidden="1">
      <c r="A27" s="21"/>
      <c r="B27" s="33"/>
      <c r="C27" s="34"/>
      <c r="D27" s="35"/>
      <c r="E27" s="35"/>
      <c r="F27" s="35"/>
      <c r="G27" s="35"/>
      <c r="H27" s="35"/>
      <c r="I27" s="35"/>
      <c r="J27" s="35"/>
      <c r="K27" s="35"/>
      <c r="L27" s="35"/>
      <c r="M27" s="35"/>
      <c r="N27" s="35"/>
      <c r="O27" s="35"/>
      <c r="P27" s="35"/>
      <c r="Q27" s="35"/>
      <c r="R27" s="35"/>
      <c r="S27" s="35"/>
      <c r="T27" s="35"/>
      <c r="U27" s="35"/>
      <c r="V27" s="35"/>
      <c r="W27" s="35"/>
      <c r="X27" s="35"/>
      <c r="Y27" s="35"/>
      <c r="Z27" s="35"/>
      <c r="AA27" s="35"/>
      <c r="AB27" s="35"/>
      <c r="AC27" s="35"/>
      <c r="AD27" s="35"/>
      <c r="AE27" s="35"/>
      <c r="AF27" s="35"/>
      <c r="AG27" s="35"/>
      <c r="AH27" s="35"/>
      <c r="AI27" s="35"/>
      <c r="AJ27" s="35"/>
      <c r="AK27" s="35"/>
      <c r="AL27" s="35"/>
      <c r="AM27" s="35"/>
      <c r="AN27" s="35"/>
      <c r="AO27" s="35"/>
      <c r="AP27" s="35"/>
      <c r="AQ27" s="35"/>
      <c r="AR27" s="35"/>
      <c r="AS27" s="35"/>
      <c r="AT27" s="35"/>
      <c r="AU27" s="35"/>
      <c r="AV27" s="35"/>
      <c r="AW27" s="35"/>
      <c r="AX27" s="35"/>
      <c r="AY27" s="35"/>
      <c r="AZ27" s="35"/>
      <c r="BA27" s="35"/>
      <c r="BB27" s="35"/>
      <c r="BC27" s="35"/>
      <c r="BD27" s="35"/>
      <c r="BE27" s="35"/>
      <c r="BF27" s="35"/>
      <c r="BG27" s="35"/>
      <c r="BH27" s="35"/>
    </row>
    <row r="28" spans="1:102" ht="18.75">
      <c r="A28" s="21"/>
      <c r="B28" s="36" t="s">
        <v>187</v>
      </c>
      <c r="C28" s="37" t="s">
        <v>188</v>
      </c>
      <c r="D28" s="38" t="s">
        <v>174</v>
      </c>
      <c r="E28" s="38">
        <f t="shared" ref="E28:AD28" si="14">SUM(E29,E55,E85,E133)</f>
        <v>0</v>
      </c>
      <c r="F28" s="38">
        <f t="shared" si="14"/>
        <v>0</v>
      </c>
      <c r="G28" s="38">
        <f t="shared" si="14"/>
        <v>0</v>
      </c>
      <c r="H28" s="38">
        <f t="shared" si="14"/>
        <v>0</v>
      </c>
      <c r="I28" s="38">
        <f t="shared" si="14"/>
        <v>0</v>
      </c>
      <c r="J28" s="38">
        <f t="shared" si="14"/>
        <v>0</v>
      </c>
      <c r="K28" s="38">
        <f t="shared" si="14"/>
        <v>0</v>
      </c>
      <c r="L28" s="38">
        <f t="shared" si="14"/>
        <v>0</v>
      </c>
      <c r="M28" s="38">
        <f t="shared" si="14"/>
        <v>0</v>
      </c>
      <c r="N28" s="38">
        <f t="shared" si="14"/>
        <v>0</v>
      </c>
      <c r="O28" s="38">
        <f t="shared" si="14"/>
        <v>0</v>
      </c>
      <c r="P28" s="38">
        <f t="shared" si="14"/>
        <v>0</v>
      </c>
      <c r="Q28" s="38">
        <f t="shared" si="14"/>
        <v>0</v>
      </c>
      <c r="R28" s="38">
        <f t="shared" si="14"/>
        <v>0</v>
      </c>
      <c r="S28" s="38">
        <f t="shared" si="14"/>
        <v>0</v>
      </c>
      <c r="T28" s="38">
        <f t="shared" si="14"/>
        <v>0</v>
      </c>
      <c r="U28" s="38">
        <f t="shared" si="14"/>
        <v>0</v>
      </c>
      <c r="V28" s="38">
        <f t="shared" si="14"/>
        <v>0</v>
      </c>
      <c r="W28" s="38">
        <f t="shared" si="14"/>
        <v>0</v>
      </c>
      <c r="X28" s="38">
        <f t="shared" si="14"/>
        <v>0</v>
      </c>
      <c r="Y28" s="38">
        <f t="shared" si="14"/>
        <v>0</v>
      </c>
      <c r="Z28" s="38">
        <f t="shared" si="14"/>
        <v>0</v>
      </c>
      <c r="AA28" s="38">
        <f t="shared" si="14"/>
        <v>0</v>
      </c>
      <c r="AB28" s="38">
        <f t="shared" si="14"/>
        <v>0</v>
      </c>
      <c r="AC28" s="38">
        <f t="shared" si="14"/>
        <v>0</v>
      </c>
      <c r="AD28" s="38">
        <f t="shared" si="14"/>
        <v>0</v>
      </c>
      <c r="AE28" s="38">
        <f>MAX(AE29,AE55,AE85,AE133)</f>
        <v>3</v>
      </c>
      <c r="AF28" s="38">
        <f t="shared" ref="AF28:BA28" si="15">SUM(AF29,AF55,AF85,AF133)</f>
        <v>0</v>
      </c>
      <c r="AG28" s="38">
        <f t="shared" si="15"/>
        <v>0</v>
      </c>
      <c r="AH28" s="38">
        <f t="shared" si="15"/>
        <v>6.78</v>
      </c>
      <c r="AI28" s="38">
        <f t="shared" si="15"/>
        <v>0</v>
      </c>
      <c r="AJ28" s="38">
        <f t="shared" si="15"/>
        <v>3</v>
      </c>
      <c r="AK28" s="38">
        <f t="shared" si="15"/>
        <v>0</v>
      </c>
      <c r="AL28" s="38">
        <f t="shared" si="15"/>
        <v>5</v>
      </c>
      <c r="AM28" s="38">
        <f t="shared" si="15"/>
        <v>0</v>
      </c>
      <c r="AN28" s="38">
        <f t="shared" si="15"/>
        <v>0</v>
      </c>
      <c r="AO28" s="38">
        <f t="shared" si="15"/>
        <v>0</v>
      </c>
      <c r="AP28" s="38">
        <f t="shared" si="15"/>
        <v>0</v>
      </c>
      <c r="AQ28" s="38">
        <f t="shared" si="15"/>
        <v>0</v>
      </c>
      <c r="AR28" s="38">
        <f t="shared" si="15"/>
        <v>0</v>
      </c>
      <c r="AS28" s="38">
        <f t="shared" si="15"/>
        <v>0</v>
      </c>
      <c r="AT28" s="38">
        <f t="shared" si="15"/>
        <v>18</v>
      </c>
      <c r="AU28" s="38">
        <f t="shared" si="15"/>
        <v>262</v>
      </c>
      <c r="AV28" s="38">
        <f t="shared" si="15"/>
        <v>75</v>
      </c>
      <c r="AW28" s="38">
        <f t="shared" si="15"/>
        <v>140.02000000000001</v>
      </c>
      <c r="AX28" s="38">
        <f t="shared" si="15"/>
        <v>0</v>
      </c>
      <c r="AY28" s="38">
        <f t="shared" si="15"/>
        <v>3</v>
      </c>
      <c r="AZ28" s="38">
        <f t="shared" si="15"/>
        <v>30</v>
      </c>
      <c r="BA28" s="38">
        <f t="shared" si="15"/>
        <v>80</v>
      </c>
      <c r="BB28" s="38">
        <f t="shared" ref="BB28:BG28" si="16">BB85</f>
        <v>0</v>
      </c>
      <c r="BC28" s="38">
        <f t="shared" si="16"/>
        <v>0</v>
      </c>
      <c r="BD28" s="38">
        <f t="shared" si="16"/>
        <v>0</v>
      </c>
      <c r="BE28" s="38">
        <f t="shared" si="16"/>
        <v>0</v>
      </c>
      <c r="BF28" s="38">
        <f t="shared" si="16"/>
        <v>0</v>
      </c>
      <c r="BG28" s="38">
        <f t="shared" si="16"/>
        <v>0</v>
      </c>
      <c r="BH28" s="38"/>
    </row>
    <row r="29" spans="1:102" ht="37.5">
      <c r="A29" s="21"/>
      <c r="B29" s="25" t="s">
        <v>189</v>
      </c>
      <c r="C29" s="26" t="s">
        <v>190</v>
      </c>
      <c r="D29" s="27" t="s">
        <v>174</v>
      </c>
      <c r="E29" s="27">
        <f t="shared" ref="E29:AD29" si="17">SUM(E30,E34,E37,E46)</f>
        <v>0</v>
      </c>
      <c r="F29" s="27">
        <f t="shared" si="17"/>
        <v>0</v>
      </c>
      <c r="G29" s="27">
        <f t="shared" si="17"/>
        <v>0</v>
      </c>
      <c r="H29" s="27">
        <f t="shared" si="17"/>
        <v>0</v>
      </c>
      <c r="I29" s="27">
        <f t="shared" si="17"/>
        <v>0</v>
      </c>
      <c r="J29" s="27">
        <f t="shared" si="17"/>
        <v>0</v>
      </c>
      <c r="K29" s="27">
        <f t="shared" si="17"/>
        <v>0</v>
      </c>
      <c r="L29" s="27">
        <f t="shared" si="17"/>
        <v>0</v>
      </c>
      <c r="M29" s="27">
        <f t="shared" si="17"/>
        <v>0</v>
      </c>
      <c r="N29" s="27">
        <f t="shared" si="17"/>
        <v>0</v>
      </c>
      <c r="O29" s="27">
        <f t="shared" si="17"/>
        <v>0</v>
      </c>
      <c r="P29" s="27">
        <f t="shared" si="17"/>
        <v>0</v>
      </c>
      <c r="Q29" s="27">
        <f t="shared" si="17"/>
        <v>0</v>
      </c>
      <c r="R29" s="27">
        <f t="shared" si="17"/>
        <v>0</v>
      </c>
      <c r="S29" s="27">
        <f t="shared" si="17"/>
        <v>0</v>
      </c>
      <c r="T29" s="27">
        <f t="shared" si="17"/>
        <v>0</v>
      </c>
      <c r="U29" s="27">
        <f t="shared" si="17"/>
        <v>0</v>
      </c>
      <c r="V29" s="27">
        <f t="shared" si="17"/>
        <v>0</v>
      </c>
      <c r="W29" s="27">
        <f t="shared" si="17"/>
        <v>0</v>
      </c>
      <c r="X29" s="27">
        <f t="shared" si="17"/>
        <v>0</v>
      </c>
      <c r="Y29" s="27">
        <f t="shared" si="17"/>
        <v>0</v>
      </c>
      <c r="Z29" s="27">
        <f t="shared" si="17"/>
        <v>0</v>
      </c>
      <c r="AA29" s="27">
        <f t="shared" si="17"/>
        <v>0</v>
      </c>
      <c r="AB29" s="27">
        <f t="shared" si="17"/>
        <v>0</v>
      </c>
      <c r="AC29" s="27">
        <f t="shared" si="17"/>
        <v>0</v>
      </c>
      <c r="AD29" s="27">
        <f t="shared" si="17"/>
        <v>0</v>
      </c>
      <c r="AE29" s="27">
        <f>MAX(AE30,AE34,AE37,AE46)</f>
        <v>3</v>
      </c>
      <c r="AF29" s="27">
        <f t="shared" ref="AF29:BA29" si="18">SUM(AF30,AF34,AF37,AF46)</f>
        <v>0</v>
      </c>
      <c r="AG29" s="27">
        <f t="shared" si="18"/>
        <v>0</v>
      </c>
      <c r="AH29" s="27">
        <f t="shared" si="18"/>
        <v>6.78</v>
      </c>
      <c r="AI29" s="27">
        <f t="shared" si="18"/>
        <v>0</v>
      </c>
      <c r="AJ29" s="27">
        <f t="shared" si="18"/>
        <v>0</v>
      </c>
      <c r="AK29" s="27">
        <f t="shared" si="18"/>
        <v>0</v>
      </c>
      <c r="AL29" s="27">
        <f t="shared" si="18"/>
        <v>5</v>
      </c>
      <c r="AM29" s="27">
        <f t="shared" si="18"/>
        <v>0</v>
      </c>
      <c r="AN29" s="27">
        <f t="shared" si="18"/>
        <v>0</v>
      </c>
      <c r="AO29" s="27">
        <f t="shared" si="18"/>
        <v>0</v>
      </c>
      <c r="AP29" s="27">
        <f t="shared" si="18"/>
        <v>0</v>
      </c>
      <c r="AQ29" s="27">
        <f t="shared" si="18"/>
        <v>0</v>
      </c>
      <c r="AR29" s="27">
        <f t="shared" si="18"/>
        <v>0</v>
      </c>
      <c r="AS29" s="27">
        <f t="shared" si="18"/>
        <v>0</v>
      </c>
      <c r="AT29" s="27">
        <f t="shared" si="18"/>
        <v>3</v>
      </c>
      <c r="AU29" s="27">
        <f t="shared" si="18"/>
        <v>82</v>
      </c>
      <c r="AV29" s="27">
        <f t="shared" si="18"/>
        <v>0</v>
      </c>
      <c r="AW29" s="27">
        <f t="shared" si="18"/>
        <v>0</v>
      </c>
      <c r="AX29" s="27">
        <f t="shared" si="18"/>
        <v>0</v>
      </c>
      <c r="AY29" s="27">
        <f t="shared" si="18"/>
        <v>0</v>
      </c>
      <c r="AZ29" s="27">
        <f t="shared" si="18"/>
        <v>0</v>
      </c>
      <c r="BA29" s="27">
        <f t="shared" si="18"/>
        <v>30</v>
      </c>
      <c r="BB29" s="27" t="s">
        <v>193</v>
      </c>
      <c r="BC29" s="27" t="s">
        <v>193</v>
      </c>
      <c r="BD29" s="27" t="s">
        <v>193</v>
      </c>
      <c r="BE29" s="27" t="s">
        <v>193</v>
      </c>
      <c r="BF29" s="27" t="s">
        <v>193</v>
      </c>
      <c r="BG29" s="27" t="s">
        <v>193</v>
      </c>
      <c r="BH29" s="27"/>
    </row>
    <row r="30" spans="1:102" ht="56.25">
      <c r="A30" s="21"/>
      <c r="B30" s="39" t="s">
        <v>191</v>
      </c>
      <c r="C30" s="40" t="s">
        <v>192</v>
      </c>
      <c r="D30" s="41" t="s">
        <v>174</v>
      </c>
      <c r="E30" s="41" t="s">
        <v>193</v>
      </c>
      <c r="F30" s="41" t="s">
        <v>193</v>
      </c>
      <c r="G30" s="41" t="s">
        <v>193</v>
      </c>
      <c r="H30" s="41" t="s">
        <v>193</v>
      </c>
      <c r="I30" s="41" t="s">
        <v>193</v>
      </c>
      <c r="J30" s="41" t="s">
        <v>193</v>
      </c>
      <c r="K30" s="41" t="s">
        <v>193</v>
      </c>
      <c r="L30" s="41" t="s">
        <v>193</v>
      </c>
      <c r="M30" s="41" t="s">
        <v>193</v>
      </c>
      <c r="N30" s="41" t="s">
        <v>193</v>
      </c>
      <c r="O30" s="41" t="s">
        <v>193</v>
      </c>
      <c r="P30" s="41" t="s">
        <v>193</v>
      </c>
      <c r="Q30" s="41" t="s">
        <v>193</v>
      </c>
      <c r="R30" s="41" t="s">
        <v>193</v>
      </c>
      <c r="S30" s="41" t="s">
        <v>193</v>
      </c>
      <c r="T30" s="41" t="s">
        <v>193</v>
      </c>
      <c r="U30" s="41" t="s">
        <v>193</v>
      </c>
      <c r="V30" s="41" t="s">
        <v>193</v>
      </c>
      <c r="W30" s="41" t="s">
        <v>193</v>
      </c>
      <c r="X30" s="41" t="s">
        <v>193</v>
      </c>
      <c r="Y30" s="41" t="s">
        <v>193</v>
      </c>
      <c r="Z30" s="41" t="s">
        <v>193</v>
      </c>
      <c r="AA30" s="41" t="s">
        <v>193</v>
      </c>
      <c r="AB30" s="41" t="s">
        <v>193</v>
      </c>
      <c r="AC30" s="41" t="s">
        <v>193</v>
      </c>
      <c r="AD30" s="41" t="s">
        <v>193</v>
      </c>
      <c r="AE30" s="41" t="s">
        <v>193</v>
      </c>
      <c r="AF30" s="41" t="s">
        <v>193</v>
      </c>
      <c r="AG30" s="41" t="s">
        <v>193</v>
      </c>
      <c r="AH30" s="41" t="s">
        <v>193</v>
      </c>
      <c r="AI30" s="41" t="s">
        <v>193</v>
      </c>
      <c r="AJ30" s="41" t="s">
        <v>193</v>
      </c>
      <c r="AK30" s="41" t="s">
        <v>193</v>
      </c>
      <c r="AL30" s="41" t="s">
        <v>193</v>
      </c>
      <c r="AM30" s="41" t="s">
        <v>193</v>
      </c>
      <c r="AN30" s="41" t="s">
        <v>193</v>
      </c>
      <c r="AO30" s="41" t="s">
        <v>193</v>
      </c>
      <c r="AP30" s="41" t="s">
        <v>193</v>
      </c>
      <c r="AQ30" s="41" t="s">
        <v>193</v>
      </c>
      <c r="AR30" s="41" t="s">
        <v>193</v>
      </c>
      <c r="AS30" s="41" t="s">
        <v>193</v>
      </c>
      <c r="AT30" s="41" t="s">
        <v>193</v>
      </c>
      <c r="AU30" s="41" t="s">
        <v>193</v>
      </c>
      <c r="AV30" s="41" t="s">
        <v>193</v>
      </c>
      <c r="AW30" s="41" t="s">
        <v>193</v>
      </c>
      <c r="AX30" s="41" t="s">
        <v>193</v>
      </c>
      <c r="AY30" s="41" t="s">
        <v>193</v>
      </c>
      <c r="AZ30" s="41" t="s">
        <v>193</v>
      </c>
      <c r="BA30" s="41" t="s">
        <v>193</v>
      </c>
      <c r="BB30" s="41" t="s">
        <v>193</v>
      </c>
      <c r="BC30" s="41" t="s">
        <v>193</v>
      </c>
      <c r="BD30" s="41" t="s">
        <v>193</v>
      </c>
      <c r="BE30" s="41" t="s">
        <v>193</v>
      </c>
      <c r="BF30" s="41" t="s">
        <v>193</v>
      </c>
      <c r="BG30" s="41" t="s">
        <v>193</v>
      </c>
      <c r="BH30" s="41"/>
    </row>
    <row r="31" spans="1:102" ht="93.75">
      <c r="A31" s="21"/>
      <c r="B31" s="33" t="s">
        <v>194</v>
      </c>
      <c r="C31" s="34" t="s">
        <v>195</v>
      </c>
      <c r="D31" s="35" t="s">
        <v>174</v>
      </c>
      <c r="E31" s="35" t="s">
        <v>193</v>
      </c>
      <c r="F31" s="35" t="s">
        <v>193</v>
      </c>
      <c r="G31" s="35" t="s">
        <v>193</v>
      </c>
      <c r="H31" s="35" t="s">
        <v>193</v>
      </c>
      <c r="I31" s="35" t="s">
        <v>193</v>
      </c>
      <c r="J31" s="35" t="s">
        <v>193</v>
      </c>
      <c r="K31" s="35" t="s">
        <v>193</v>
      </c>
      <c r="L31" s="35" t="s">
        <v>193</v>
      </c>
      <c r="M31" s="35" t="s">
        <v>193</v>
      </c>
      <c r="N31" s="35" t="s">
        <v>193</v>
      </c>
      <c r="O31" s="35" t="s">
        <v>193</v>
      </c>
      <c r="P31" s="35" t="s">
        <v>193</v>
      </c>
      <c r="Q31" s="35" t="s">
        <v>193</v>
      </c>
      <c r="R31" s="35" t="s">
        <v>193</v>
      </c>
      <c r="S31" s="35" t="s">
        <v>193</v>
      </c>
      <c r="T31" s="35" t="s">
        <v>193</v>
      </c>
      <c r="U31" s="35" t="s">
        <v>193</v>
      </c>
      <c r="V31" s="35" t="s">
        <v>193</v>
      </c>
      <c r="W31" s="35" t="s">
        <v>193</v>
      </c>
      <c r="X31" s="35" t="s">
        <v>193</v>
      </c>
      <c r="Y31" s="35" t="s">
        <v>193</v>
      </c>
      <c r="Z31" s="35" t="s">
        <v>193</v>
      </c>
      <c r="AA31" s="35" t="s">
        <v>193</v>
      </c>
      <c r="AB31" s="35" t="s">
        <v>193</v>
      </c>
      <c r="AC31" s="35" t="s">
        <v>193</v>
      </c>
      <c r="AD31" s="35" t="s">
        <v>193</v>
      </c>
      <c r="AE31" s="35" t="s">
        <v>193</v>
      </c>
      <c r="AF31" s="35" t="s">
        <v>193</v>
      </c>
      <c r="AG31" s="35" t="s">
        <v>193</v>
      </c>
      <c r="AH31" s="35" t="s">
        <v>193</v>
      </c>
      <c r="AI31" s="35" t="s">
        <v>193</v>
      </c>
      <c r="AJ31" s="35" t="s">
        <v>193</v>
      </c>
      <c r="AK31" s="35" t="s">
        <v>193</v>
      </c>
      <c r="AL31" s="35" t="s">
        <v>193</v>
      </c>
      <c r="AM31" s="35" t="s">
        <v>193</v>
      </c>
      <c r="AN31" s="35" t="s">
        <v>193</v>
      </c>
      <c r="AO31" s="35" t="s">
        <v>193</v>
      </c>
      <c r="AP31" s="35" t="s">
        <v>193</v>
      </c>
      <c r="AQ31" s="35" t="s">
        <v>193</v>
      </c>
      <c r="AR31" s="35" t="s">
        <v>193</v>
      </c>
      <c r="AS31" s="35" t="s">
        <v>193</v>
      </c>
      <c r="AT31" s="35" t="s">
        <v>193</v>
      </c>
      <c r="AU31" s="35" t="s">
        <v>193</v>
      </c>
      <c r="AV31" s="35" t="s">
        <v>193</v>
      </c>
      <c r="AW31" s="35" t="s">
        <v>193</v>
      </c>
      <c r="AX31" s="35" t="s">
        <v>193</v>
      </c>
      <c r="AY31" s="35" t="s">
        <v>193</v>
      </c>
      <c r="AZ31" s="35" t="s">
        <v>193</v>
      </c>
      <c r="BA31" s="35" t="s">
        <v>193</v>
      </c>
      <c r="BB31" s="35" t="s">
        <v>193</v>
      </c>
      <c r="BC31" s="35" t="s">
        <v>193</v>
      </c>
      <c r="BD31" s="35" t="s">
        <v>193</v>
      </c>
      <c r="BE31" s="35" t="s">
        <v>193</v>
      </c>
      <c r="BF31" s="35" t="s">
        <v>193</v>
      </c>
      <c r="BG31" s="35" t="s">
        <v>193</v>
      </c>
      <c r="BH31" s="35"/>
    </row>
    <row r="32" spans="1:102" ht="93.75">
      <c r="A32" s="21"/>
      <c r="B32" s="33" t="s">
        <v>196</v>
      </c>
      <c r="C32" s="34" t="s">
        <v>197</v>
      </c>
      <c r="D32" s="35" t="s">
        <v>174</v>
      </c>
      <c r="E32" s="35" t="s">
        <v>193</v>
      </c>
      <c r="F32" s="35" t="s">
        <v>193</v>
      </c>
      <c r="G32" s="35" t="s">
        <v>193</v>
      </c>
      <c r="H32" s="35" t="s">
        <v>193</v>
      </c>
      <c r="I32" s="35" t="s">
        <v>193</v>
      </c>
      <c r="J32" s="35" t="s">
        <v>193</v>
      </c>
      <c r="K32" s="35" t="s">
        <v>193</v>
      </c>
      <c r="L32" s="35" t="s">
        <v>193</v>
      </c>
      <c r="M32" s="35" t="s">
        <v>193</v>
      </c>
      <c r="N32" s="35" t="s">
        <v>193</v>
      </c>
      <c r="O32" s="35" t="s">
        <v>193</v>
      </c>
      <c r="P32" s="35" t="s">
        <v>193</v>
      </c>
      <c r="Q32" s="35" t="s">
        <v>193</v>
      </c>
      <c r="R32" s="35" t="s">
        <v>193</v>
      </c>
      <c r="S32" s="35" t="s">
        <v>193</v>
      </c>
      <c r="T32" s="35" t="s">
        <v>193</v>
      </c>
      <c r="U32" s="35" t="s">
        <v>193</v>
      </c>
      <c r="V32" s="35" t="s">
        <v>193</v>
      </c>
      <c r="W32" s="35" t="s">
        <v>193</v>
      </c>
      <c r="X32" s="35" t="s">
        <v>193</v>
      </c>
      <c r="Y32" s="35" t="s">
        <v>193</v>
      </c>
      <c r="Z32" s="35" t="s">
        <v>193</v>
      </c>
      <c r="AA32" s="35" t="s">
        <v>193</v>
      </c>
      <c r="AB32" s="35" t="s">
        <v>193</v>
      </c>
      <c r="AC32" s="35" t="s">
        <v>193</v>
      </c>
      <c r="AD32" s="35" t="s">
        <v>193</v>
      </c>
      <c r="AE32" s="35" t="s">
        <v>193</v>
      </c>
      <c r="AF32" s="35" t="s">
        <v>193</v>
      </c>
      <c r="AG32" s="35" t="s">
        <v>193</v>
      </c>
      <c r="AH32" s="35" t="s">
        <v>193</v>
      </c>
      <c r="AI32" s="35" t="s">
        <v>193</v>
      </c>
      <c r="AJ32" s="35" t="s">
        <v>193</v>
      </c>
      <c r="AK32" s="35" t="s">
        <v>193</v>
      </c>
      <c r="AL32" s="35" t="s">
        <v>193</v>
      </c>
      <c r="AM32" s="35" t="s">
        <v>193</v>
      </c>
      <c r="AN32" s="35" t="s">
        <v>193</v>
      </c>
      <c r="AO32" s="35" t="s">
        <v>193</v>
      </c>
      <c r="AP32" s="35" t="s">
        <v>193</v>
      </c>
      <c r="AQ32" s="35" t="s">
        <v>193</v>
      </c>
      <c r="AR32" s="35" t="s">
        <v>193</v>
      </c>
      <c r="AS32" s="35" t="s">
        <v>193</v>
      </c>
      <c r="AT32" s="35" t="s">
        <v>193</v>
      </c>
      <c r="AU32" s="35" t="s">
        <v>193</v>
      </c>
      <c r="AV32" s="35" t="s">
        <v>193</v>
      </c>
      <c r="AW32" s="35" t="s">
        <v>193</v>
      </c>
      <c r="AX32" s="35" t="s">
        <v>193</v>
      </c>
      <c r="AY32" s="35" t="s">
        <v>193</v>
      </c>
      <c r="AZ32" s="35" t="s">
        <v>193</v>
      </c>
      <c r="BA32" s="35" t="s">
        <v>193</v>
      </c>
      <c r="BB32" s="35" t="s">
        <v>193</v>
      </c>
      <c r="BC32" s="35" t="s">
        <v>193</v>
      </c>
      <c r="BD32" s="35" t="s">
        <v>193</v>
      </c>
      <c r="BE32" s="35" t="s">
        <v>193</v>
      </c>
      <c r="BF32" s="35" t="s">
        <v>193</v>
      </c>
      <c r="BG32" s="35" t="s">
        <v>193</v>
      </c>
      <c r="BH32" s="35"/>
    </row>
    <row r="33" spans="1:62" ht="75">
      <c r="A33" s="21"/>
      <c r="B33" s="33" t="s">
        <v>198</v>
      </c>
      <c r="C33" s="34" t="s">
        <v>199</v>
      </c>
      <c r="D33" s="35" t="s">
        <v>174</v>
      </c>
      <c r="E33" s="35" t="s">
        <v>193</v>
      </c>
      <c r="F33" s="35" t="s">
        <v>193</v>
      </c>
      <c r="G33" s="35" t="s">
        <v>193</v>
      </c>
      <c r="H33" s="35" t="s">
        <v>193</v>
      </c>
      <c r="I33" s="35" t="s">
        <v>193</v>
      </c>
      <c r="J33" s="35" t="s">
        <v>193</v>
      </c>
      <c r="K33" s="35" t="s">
        <v>193</v>
      </c>
      <c r="L33" s="35" t="s">
        <v>193</v>
      </c>
      <c r="M33" s="35" t="s">
        <v>193</v>
      </c>
      <c r="N33" s="35" t="s">
        <v>193</v>
      </c>
      <c r="O33" s="35" t="s">
        <v>193</v>
      </c>
      <c r="P33" s="35" t="s">
        <v>193</v>
      </c>
      <c r="Q33" s="35" t="s">
        <v>193</v>
      </c>
      <c r="R33" s="35" t="s">
        <v>193</v>
      </c>
      <c r="S33" s="35" t="s">
        <v>193</v>
      </c>
      <c r="T33" s="35" t="s">
        <v>193</v>
      </c>
      <c r="U33" s="35" t="s">
        <v>193</v>
      </c>
      <c r="V33" s="35" t="s">
        <v>193</v>
      </c>
      <c r="W33" s="35" t="s">
        <v>193</v>
      </c>
      <c r="X33" s="35" t="s">
        <v>193</v>
      </c>
      <c r="Y33" s="35" t="s">
        <v>193</v>
      </c>
      <c r="Z33" s="35" t="s">
        <v>193</v>
      </c>
      <c r="AA33" s="35" t="s">
        <v>193</v>
      </c>
      <c r="AB33" s="35" t="s">
        <v>193</v>
      </c>
      <c r="AC33" s="35" t="s">
        <v>193</v>
      </c>
      <c r="AD33" s="35" t="s">
        <v>193</v>
      </c>
      <c r="AE33" s="35" t="s">
        <v>193</v>
      </c>
      <c r="AF33" s="35" t="s">
        <v>193</v>
      </c>
      <c r="AG33" s="35" t="s">
        <v>193</v>
      </c>
      <c r="AH33" s="35" t="s">
        <v>193</v>
      </c>
      <c r="AI33" s="35" t="s">
        <v>193</v>
      </c>
      <c r="AJ33" s="35" t="s">
        <v>193</v>
      </c>
      <c r="AK33" s="35" t="s">
        <v>193</v>
      </c>
      <c r="AL33" s="35" t="s">
        <v>193</v>
      </c>
      <c r="AM33" s="35" t="s">
        <v>193</v>
      </c>
      <c r="AN33" s="35" t="s">
        <v>193</v>
      </c>
      <c r="AO33" s="35" t="s">
        <v>193</v>
      </c>
      <c r="AP33" s="35" t="s">
        <v>193</v>
      </c>
      <c r="AQ33" s="35" t="s">
        <v>193</v>
      </c>
      <c r="AR33" s="35" t="s">
        <v>193</v>
      </c>
      <c r="AS33" s="35" t="s">
        <v>193</v>
      </c>
      <c r="AT33" s="35" t="s">
        <v>193</v>
      </c>
      <c r="AU33" s="35" t="s">
        <v>193</v>
      </c>
      <c r="AV33" s="35" t="s">
        <v>193</v>
      </c>
      <c r="AW33" s="35" t="s">
        <v>193</v>
      </c>
      <c r="AX33" s="35" t="s">
        <v>193</v>
      </c>
      <c r="AY33" s="35" t="s">
        <v>193</v>
      </c>
      <c r="AZ33" s="35" t="s">
        <v>193</v>
      </c>
      <c r="BA33" s="35" t="s">
        <v>193</v>
      </c>
      <c r="BB33" s="35" t="s">
        <v>193</v>
      </c>
      <c r="BC33" s="35" t="s">
        <v>193</v>
      </c>
      <c r="BD33" s="35" t="s">
        <v>193</v>
      </c>
      <c r="BE33" s="35" t="s">
        <v>193</v>
      </c>
      <c r="BF33" s="35" t="s">
        <v>193</v>
      </c>
      <c r="BG33" s="35" t="s">
        <v>193</v>
      </c>
      <c r="BH33" s="35"/>
    </row>
    <row r="34" spans="1:62" ht="56.25">
      <c r="A34" s="21"/>
      <c r="B34" s="39" t="s">
        <v>202</v>
      </c>
      <c r="C34" s="40" t="s">
        <v>203</v>
      </c>
      <c r="D34" s="41" t="s">
        <v>174</v>
      </c>
      <c r="E34" s="41" t="s">
        <v>193</v>
      </c>
      <c r="F34" s="41" t="s">
        <v>193</v>
      </c>
      <c r="G34" s="41" t="s">
        <v>193</v>
      </c>
      <c r="H34" s="41" t="s">
        <v>193</v>
      </c>
      <c r="I34" s="41" t="s">
        <v>193</v>
      </c>
      <c r="J34" s="41" t="s">
        <v>193</v>
      </c>
      <c r="K34" s="41" t="s">
        <v>193</v>
      </c>
      <c r="L34" s="41" t="s">
        <v>193</v>
      </c>
      <c r="M34" s="41" t="s">
        <v>193</v>
      </c>
      <c r="N34" s="41" t="s">
        <v>193</v>
      </c>
      <c r="O34" s="41" t="s">
        <v>193</v>
      </c>
      <c r="P34" s="41" t="s">
        <v>193</v>
      </c>
      <c r="Q34" s="41" t="s">
        <v>193</v>
      </c>
      <c r="R34" s="41" t="s">
        <v>193</v>
      </c>
      <c r="S34" s="41" t="s">
        <v>193</v>
      </c>
      <c r="T34" s="41" t="s">
        <v>193</v>
      </c>
      <c r="U34" s="41" t="s">
        <v>193</v>
      </c>
      <c r="V34" s="41" t="s">
        <v>193</v>
      </c>
      <c r="W34" s="41" t="s">
        <v>193</v>
      </c>
      <c r="X34" s="41" t="s">
        <v>193</v>
      </c>
      <c r="Y34" s="41" t="s">
        <v>193</v>
      </c>
      <c r="Z34" s="41" t="s">
        <v>193</v>
      </c>
      <c r="AA34" s="41" t="s">
        <v>193</v>
      </c>
      <c r="AB34" s="41" t="s">
        <v>193</v>
      </c>
      <c r="AC34" s="41" t="s">
        <v>193</v>
      </c>
      <c r="AD34" s="41" t="s">
        <v>193</v>
      </c>
      <c r="AE34" s="41" t="s">
        <v>193</v>
      </c>
      <c r="AF34" s="41" t="s">
        <v>193</v>
      </c>
      <c r="AG34" s="41" t="s">
        <v>193</v>
      </c>
      <c r="AH34" s="41" t="s">
        <v>193</v>
      </c>
      <c r="AI34" s="41" t="s">
        <v>193</v>
      </c>
      <c r="AJ34" s="41" t="s">
        <v>193</v>
      </c>
      <c r="AK34" s="41" t="s">
        <v>193</v>
      </c>
      <c r="AL34" s="41" t="s">
        <v>193</v>
      </c>
      <c r="AM34" s="41" t="s">
        <v>193</v>
      </c>
      <c r="AN34" s="41" t="s">
        <v>193</v>
      </c>
      <c r="AO34" s="41" t="s">
        <v>193</v>
      </c>
      <c r="AP34" s="41" t="s">
        <v>193</v>
      </c>
      <c r="AQ34" s="41" t="s">
        <v>193</v>
      </c>
      <c r="AR34" s="41" t="s">
        <v>193</v>
      </c>
      <c r="AS34" s="41" t="s">
        <v>193</v>
      </c>
      <c r="AT34" s="41" t="s">
        <v>193</v>
      </c>
      <c r="AU34" s="41" t="s">
        <v>193</v>
      </c>
      <c r="AV34" s="41" t="s">
        <v>193</v>
      </c>
      <c r="AW34" s="41" t="s">
        <v>193</v>
      </c>
      <c r="AX34" s="41" t="s">
        <v>193</v>
      </c>
      <c r="AY34" s="41" t="s">
        <v>193</v>
      </c>
      <c r="AZ34" s="41" t="s">
        <v>193</v>
      </c>
      <c r="BA34" s="41" t="s">
        <v>193</v>
      </c>
      <c r="BB34" s="41" t="s">
        <v>193</v>
      </c>
      <c r="BC34" s="41" t="s">
        <v>193</v>
      </c>
      <c r="BD34" s="41" t="s">
        <v>193</v>
      </c>
      <c r="BE34" s="41" t="s">
        <v>193</v>
      </c>
      <c r="BF34" s="41" t="s">
        <v>193</v>
      </c>
      <c r="BG34" s="41" t="s">
        <v>193</v>
      </c>
      <c r="BH34" s="41"/>
    </row>
    <row r="35" spans="1:62" ht="93.75">
      <c r="A35" s="21"/>
      <c r="B35" s="33" t="s">
        <v>204</v>
      </c>
      <c r="C35" s="34" t="s">
        <v>205</v>
      </c>
      <c r="D35" s="35" t="s">
        <v>174</v>
      </c>
      <c r="E35" s="35" t="s">
        <v>193</v>
      </c>
      <c r="F35" s="35" t="s">
        <v>193</v>
      </c>
      <c r="G35" s="35" t="s">
        <v>193</v>
      </c>
      <c r="H35" s="35" t="s">
        <v>193</v>
      </c>
      <c r="I35" s="35" t="s">
        <v>193</v>
      </c>
      <c r="J35" s="35" t="s">
        <v>193</v>
      </c>
      <c r="K35" s="35" t="s">
        <v>193</v>
      </c>
      <c r="L35" s="35" t="s">
        <v>193</v>
      </c>
      <c r="M35" s="35" t="s">
        <v>193</v>
      </c>
      <c r="N35" s="35" t="s">
        <v>193</v>
      </c>
      <c r="O35" s="35" t="s">
        <v>193</v>
      </c>
      <c r="P35" s="35" t="s">
        <v>193</v>
      </c>
      <c r="Q35" s="35" t="s">
        <v>193</v>
      </c>
      <c r="R35" s="35" t="s">
        <v>193</v>
      </c>
      <c r="S35" s="35" t="s">
        <v>193</v>
      </c>
      <c r="T35" s="35" t="s">
        <v>193</v>
      </c>
      <c r="U35" s="35" t="s">
        <v>193</v>
      </c>
      <c r="V35" s="35" t="s">
        <v>193</v>
      </c>
      <c r="W35" s="35" t="s">
        <v>193</v>
      </c>
      <c r="X35" s="35" t="s">
        <v>193</v>
      </c>
      <c r="Y35" s="35" t="s">
        <v>193</v>
      </c>
      <c r="Z35" s="35" t="s">
        <v>193</v>
      </c>
      <c r="AA35" s="35" t="s">
        <v>193</v>
      </c>
      <c r="AB35" s="35" t="s">
        <v>193</v>
      </c>
      <c r="AC35" s="35" t="s">
        <v>193</v>
      </c>
      <c r="AD35" s="35" t="s">
        <v>193</v>
      </c>
      <c r="AE35" s="35" t="s">
        <v>193</v>
      </c>
      <c r="AF35" s="35" t="s">
        <v>193</v>
      </c>
      <c r="AG35" s="35" t="s">
        <v>193</v>
      </c>
      <c r="AH35" s="35" t="s">
        <v>193</v>
      </c>
      <c r="AI35" s="35" t="s">
        <v>193</v>
      </c>
      <c r="AJ35" s="35" t="s">
        <v>193</v>
      </c>
      <c r="AK35" s="35" t="s">
        <v>193</v>
      </c>
      <c r="AL35" s="35" t="s">
        <v>193</v>
      </c>
      <c r="AM35" s="35" t="s">
        <v>193</v>
      </c>
      <c r="AN35" s="35" t="s">
        <v>193</v>
      </c>
      <c r="AO35" s="35" t="s">
        <v>193</v>
      </c>
      <c r="AP35" s="35" t="s">
        <v>193</v>
      </c>
      <c r="AQ35" s="35" t="s">
        <v>193</v>
      </c>
      <c r="AR35" s="35" t="s">
        <v>193</v>
      </c>
      <c r="AS35" s="35" t="s">
        <v>193</v>
      </c>
      <c r="AT35" s="35" t="s">
        <v>193</v>
      </c>
      <c r="AU35" s="35" t="s">
        <v>193</v>
      </c>
      <c r="AV35" s="35" t="s">
        <v>193</v>
      </c>
      <c r="AW35" s="35" t="s">
        <v>193</v>
      </c>
      <c r="AX35" s="35" t="s">
        <v>193</v>
      </c>
      <c r="AY35" s="35" t="s">
        <v>193</v>
      </c>
      <c r="AZ35" s="35" t="s">
        <v>193</v>
      </c>
      <c r="BA35" s="35" t="s">
        <v>193</v>
      </c>
      <c r="BB35" s="35" t="s">
        <v>193</v>
      </c>
      <c r="BC35" s="35" t="s">
        <v>193</v>
      </c>
      <c r="BD35" s="35" t="s">
        <v>193</v>
      </c>
      <c r="BE35" s="35" t="s">
        <v>193</v>
      </c>
      <c r="BF35" s="35" t="s">
        <v>193</v>
      </c>
      <c r="BG35" s="35" t="s">
        <v>193</v>
      </c>
      <c r="BH35" s="35"/>
    </row>
    <row r="36" spans="1:62" ht="56.25">
      <c r="A36" s="21"/>
      <c r="B36" s="33" t="s">
        <v>206</v>
      </c>
      <c r="C36" s="34" t="s">
        <v>207</v>
      </c>
      <c r="D36" s="35" t="s">
        <v>174</v>
      </c>
      <c r="E36" s="35" t="s">
        <v>193</v>
      </c>
      <c r="F36" s="35" t="s">
        <v>193</v>
      </c>
      <c r="G36" s="35" t="s">
        <v>193</v>
      </c>
      <c r="H36" s="35" t="s">
        <v>193</v>
      </c>
      <c r="I36" s="35" t="s">
        <v>193</v>
      </c>
      <c r="J36" s="35" t="s">
        <v>193</v>
      </c>
      <c r="K36" s="35" t="s">
        <v>193</v>
      </c>
      <c r="L36" s="35" t="s">
        <v>193</v>
      </c>
      <c r="M36" s="35" t="s">
        <v>193</v>
      </c>
      <c r="N36" s="35" t="s">
        <v>193</v>
      </c>
      <c r="O36" s="35" t="s">
        <v>193</v>
      </c>
      <c r="P36" s="35" t="s">
        <v>193</v>
      </c>
      <c r="Q36" s="35" t="s">
        <v>193</v>
      </c>
      <c r="R36" s="35" t="s">
        <v>193</v>
      </c>
      <c r="S36" s="35" t="s">
        <v>193</v>
      </c>
      <c r="T36" s="35" t="s">
        <v>193</v>
      </c>
      <c r="U36" s="35" t="s">
        <v>193</v>
      </c>
      <c r="V36" s="35" t="s">
        <v>193</v>
      </c>
      <c r="W36" s="35" t="s">
        <v>193</v>
      </c>
      <c r="X36" s="35" t="s">
        <v>193</v>
      </c>
      <c r="Y36" s="35" t="s">
        <v>193</v>
      </c>
      <c r="Z36" s="35" t="s">
        <v>193</v>
      </c>
      <c r="AA36" s="35" t="s">
        <v>193</v>
      </c>
      <c r="AB36" s="35" t="s">
        <v>193</v>
      </c>
      <c r="AC36" s="35" t="s">
        <v>193</v>
      </c>
      <c r="AD36" s="35" t="s">
        <v>193</v>
      </c>
      <c r="AE36" s="35" t="s">
        <v>193</v>
      </c>
      <c r="AF36" s="35" t="s">
        <v>193</v>
      </c>
      <c r="AG36" s="35" t="s">
        <v>193</v>
      </c>
      <c r="AH36" s="35" t="s">
        <v>193</v>
      </c>
      <c r="AI36" s="35" t="s">
        <v>193</v>
      </c>
      <c r="AJ36" s="35" t="s">
        <v>193</v>
      </c>
      <c r="AK36" s="35" t="s">
        <v>193</v>
      </c>
      <c r="AL36" s="35" t="s">
        <v>193</v>
      </c>
      <c r="AM36" s="35" t="s">
        <v>193</v>
      </c>
      <c r="AN36" s="35" t="s">
        <v>193</v>
      </c>
      <c r="AO36" s="35" t="s">
        <v>193</v>
      </c>
      <c r="AP36" s="35" t="s">
        <v>193</v>
      </c>
      <c r="AQ36" s="35" t="s">
        <v>193</v>
      </c>
      <c r="AR36" s="35" t="s">
        <v>193</v>
      </c>
      <c r="AS36" s="35" t="s">
        <v>193</v>
      </c>
      <c r="AT36" s="35" t="s">
        <v>193</v>
      </c>
      <c r="AU36" s="35" t="s">
        <v>193</v>
      </c>
      <c r="AV36" s="35" t="s">
        <v>193</v>
      </c>
      <c r="AW36" s="35" t="s">
        <v>193</v>
      </c>
      <c r="AX36" s="35" t="s">
        <v>193</v>
      </c>
      <c r="AY36" s="35" t="s">
        <v>193</v>
      </c>
      <c r="AZ36" s="35" t="s">
        <v>193</v>
      </c>
      <c r="BA36" s="35" t="s">
        <v>193</v>
      </c>
      <c r="BB36" s="35" t="s">
        <v>193</v>
      </c>
      <c r="BC36" s="35" t="s">
        <v>193</v>
      </c>
      <c r="BD36" s="35" t="s">
        <v>193</v>
      </c>
      <c r="BE36" s="35" t="s">
        <v>193</v>
      </c>
      <c r="BF36" s="35" t="s">
        <v>193</v>
      </c>
      <c r="BG36" s="35" t="s">
        <v>193</v>
      </c>
      <c r="BH36" s="35"/>
    </row>
    <row r="37" spans="1:62" ht="75">
      <c r="A37" s="21"/>
      <c r="B37" s="39" t="s">
        <v>208</v>
      </c>
      <c r="C37" s="40" t="s">
        <v>209</v>
      </c>
      <c r="D37" s="41" t="s">
        <v>174</v>
      </c>
      <c r="E37" s="41" t="s">
        <v>193</v>
      </c>
      <c r="F37" s="41" t="s">
        <v>193</v>
      </c>
      <c r="G37" s="41" t="s">
        <v>193</v>
      </c>
      <c r="H37" s="41" t="s">
        <v>193</v>
      </c>
      <c r="I37" s="41" t="s">
        <v>193</v>
      </c>
      <c r="J37" s="41" t="s">
        <v>193</v>
      </c>
      <c r="K37" s="41" t="s">
        <v>193</v>
      </c>
      <c r="L37" s="41" t="s">
        <v>193</v>
      </c>
      <c r="M37" s="41" t="s">
        <v>193</v>
      </c>
      <c r="N37" s="41" t="s">
        <v>193</v>
      </c>
      <c r="O37" s="41" t="s">
        <v>193</v>
      </c>
      <c r="P37" s="41" t="s">
        <v>193</v>
      </c>
      <c r="Q37" s="41" t="s">
        <v>193</v>
      </c>
      <c r="R37" s="41" t="s">
        <v>193</v>
      </c>
      <c r="S37" s="41" t="s">
        <v>193</v>
      </c>
      <c r="T37" s="41" t="s">
        <v>193</v>
      </c>
      <c r="U37" s="41" t="s">
        <v>193</v>
      </c>
      <c r="V37" s="41" t="s">
        <v>193</v>
      </c>
      <c r="W37" s="41" t="s">
        <v>193</v>
      </c>
      <c r="X37" s="41" t="s">
        <v>193</v>
      </c>
      <c r="Y37" s="41" t="s">
        <v>193</v>
      </c>
      <c r="Z37" s="41" t="s">
        <v>193</v>
      </c>
      <c r="AA37" s="41" t="s">
        <v>193</v>
      </c>
      <c r="AB37" s="41" t="s">
        <v>193</v>
      </c>
      <c r="AC37" s="41" t="s">
        <v>193</v>
      </c>
      <c r="AD37" s="41" t="s">
        <v>193</v>
      </c>
      <c r="AE37" s="41" t="s">
        <v>193</v>
      </c>
      <c r="AF37" s="41" t="s">
        <v>193</v>
      </c>
      <c r="AG37" s="41" t="s">
        <v>193</v>
      </c>
      <c r="AH37" s="41" t="s">
        <v>193</v>
      </c>
      <c r="AI37" s="41" t="s">
        <v>193</v>
      </c>
      <c r="AJ37" s="41" t="s">
        <v>193</v>
      </c>
      <c r="AK37" s="41" t="s">
        <v>193</v>
      </c>
      <c r="AL37" s="41" t="s">
        <v>193</v>
      </c>
      <c r="AM37" s="41" t="s">
        <v>193</v>
      </c>
      <c r="AN37" s="41" t="s">
        <v>193</v>
      </c>
      <c r="AO37" s="41" t="s">
        <v>193</v>
      </c>
      <c r="AP37" s="41" t="s">
        <v>193</v>
      </c>
      <c r="AQ37" s="41" t="s">
        <v>193</v>
      </c>
      <c r="AR37" s="41" t="s">
        <v>193</v>
      </c>
      <c r="AS37" s="41" t="s">
        <v>193</v>
      </c>
      <c r="AT37" s="41" t="s">
        <v>193</v>
      </c>
      <c r="AU37" s="41" t="s">
        <v>193</v>
      </c>
      <c r="AV37" s="41" t="s">
        <v>193</v>
      </c>
      <c r="AW37" s="41" t="s">
        <v>193</v>
      </c>
      <c r="AX37" s="41" t="s">
        <v>193</v>
      </c>
      <c r="AY37" s="41" t="s">
        <v>193</v>
      </c>
      <c r="AZ37" s="41" t="s">
        <v>193</v>
      </c>
      <c r="BA37" s="41" t="s">
        <v>193</v>
      </c>
      <c r="BB37" s="41" t="s">
        <v>193</v>
      </c>
      <c r="BC37" s="41" t="s">
        <v>193</v>
      </c>
      <c r="BD37" s="41" t="s">
        <v>193</v>
      </c>
      <c r="BE37" s="41" t="s">
        <v>193</v>
      </c>
      <c r="BF37" s="41" t="s">
        <v>193</v>
      </c>
      <c r="BG37" s="41" t="s">
        <v>193</v>
      </c>
      <c r="BH37" s="41"/>
    </row>
    <row r="38" spans="1:62" ht="56.25">
      <c r="A38" s="21"/>
      <c r="B38" s="33" t="s">
        <v>210</v>
      </c>
      <c r="C38" s="34" t="s">
        <v>211</v>
      </c>
      <c r="D38" s="35" t="s">
        <v>174</v>
      </c>
      <c r="E38" s="35" t="s">
        <v>193</v>
      </c>
      <c r="F38" s="35" t="s">
        <v>193</v>
      </c>
      <c r="G38" s="35" t="s">
        <v>193</v>
      </c>
      <c r="H38" s="35" t="s">
        <v>193</v>
      </c>
      <c r="I38" s="35" t="s">
        <v>193</v>
      </c>
      <c r="J38" s="35" t="s">
        <v>193</v>
      </c>
      <c r="K38" s="35" t="s">
        <v>193</v>
      </c>
      <c r="L38" s="35" t="s">
        <v>193</v>
      </c>
      <c r="M38" s="35" t="s">
        <v>193</v>
      </c>
      <c r="N38" s="35" t="s">
        <v>193</v>
      </c>
      <c r="O38" s="35" t="s">
        <v>193</v>
      </c>
      <c r="P38" s="35" t="s">
        <v>193</v>
      </c>
      <c r="Q38" s="35" t="s">
        <v>193</v>
      </c>
      <c r="R38" s="35" t="s">
        <v>193</v>
      </c>
      <c r="S38" s="35" t="s">
        <v>193</v>
      </c>
      <c r="T38" s="35" t="s">
        <v>193</v>
      </c>
      <c r="U38" s="35" t="s">
        <v>193</v>
      </c>
      <c r="V38" s="35" t="s">
        <v>193</v>
      </c>
      <c r="W38" s="35" t="s">
        <v>193</v>
      </c>
      <c r="X38" s="35" t="s">
        <v>193</v>
      </c>
      <c r="Y38" s="35" t="s">
        <v>193</v>
      </c>
      <c r="Z38" s="35" t="s">
        <v>193</v>
      </c>
      <c r="AA38" s="35" t="s">
        <v>193</v>
      </c>
      <c r="AB38" s="35" t="s">
        <v>193</v>
      </c>
      <c r="AC38" s="35" t="s">
        <v>193</v>
      </c>
      <c r="AD38" s="35" t="s">
        <v>193</v>
      </c>
      <c r="AE38" s="35" t="s">
        <v>193</v>
      </c>
      <c r="AF38" s="35" t="s">
        <v>193</v>
      </c>
      <c r="AG38" s="35" t="s">
        <v>193</v>
      </c>
      <c r="AH38" s="35" t="s">
        <v>193</v>
      </c>
      <c r="AI38" s="35" t="s">
        <v>193</v>
      </c>
      <c r="AJ38" s="35" t="s">
        <v>193</v>
      </c>
      <c r="AK38" s="35" t="s">
        <v>193</v>
      </c>
      <c r="AL38" s="35" t="s">
        <v>193</v>
      </c>
      <c r="AM38" s="35" t="s">
        <v>193</v>
      </c>
      <c r="AN38" s="35" t="s">
        <v>193</v>
      </c>
      <c r="AO38" s="35" t="s">
        <v>193</v>
      </c>
      <c r="AP38" s="35" t="s">
        <v>193</v>
      </c>
      <c r="AQ38" s="35" t="s">
        <v>193</v>
      </c>
      <c r="AR38" s="35" t="s">
        <v>193</v>
      </c>
      <c r="AS38" s="35" t="s">
        <v>193</v>
      </c>
      <c r="AT38" s="35" t="s">
        <v>193</v>
      </c>
      <c r="AU38" s="35" t="s">
        <v>193</v>
      </c>
      <c r="AV38" s="35" t="s">
        <v>193</v>
      </c>
      <c r="AW38" s="35" t="s">
        <v>193</v>
      </c>
      <c r="AX38" s="35" t="s">
        <v>193</v>
      </c>
      <c r="AY38" s="35" t="s">
        <v>193</v>
      </c>
      <c r="AZ38" s="35" t="s">
        <v>193</v>
      </c>
      <c r="BA38" s="35" t="s">
        <v>193</v>
      </c>
      <c r="BB38" s="35" t="s">
        <v>193</v>
      </c>
      <c r="BC38" s="35" t="s">
        <v>193</v>
      </c>
      <c r="BD38" s="35" t="s">
        <v>193</v>
      </c>
      <c r="BE38" s="35" t="s">
        <v>193</v>
      </c>
      <c r="BF38" s="35" t="s">
        <v>193</v>
      </c>
      <c r="BG38" s="35" t="s">
        <v>193</v>
      </c>
      <c r="BH38" s="35"/>
    </row>
    <row r="39" spans="1:62" ht="168.75">
      <c r="A39" s="21"/>
      <c r="B39" s="33" t="s">
        <v>210</v>
      </c>
      <c r="C39" s="34" t="s">
        <v>212</v>
      </c>
      <c r="D39" s="35" t="s">
        <v>174</v>
      </c>
      <c r="E39" s="35" t="s">
        <v>193</v>
      </c>
      <c r="F39" s="35" t="s">
        <v>193</v>
      </c>
      <c r="G39" s="35" t="s">
        <v>193</v>
      </c>
      <c r="H39" s="35" t="s">
        <v>193</v>
      </c>
      <c r="I39" s="35" t="s">
        <v>193</v>
      </c>
      <c r="J39" s="35" t="s">
        <v>193</v>
      </c>
      <c r="K39" s="35" t="s">
        <v>193</v>
      </c>
      <c r="L39" s="35" t="s">
        <v>193</v>
      </c>
      <c r="M39" s="35" t="s">
        <v>193</v>
      </c>
      <c r="N39" s="35" t="s">
        <v>193</v>
      </c>
      <c r="O39" s="35" t="s">
        <v>193</v>
      </c>
      <c r="P39" s="35" t="s">
        <v>193</v>
      </c>
      <c r="Q39" s="35" t="s">
        <v>193</v>
      </c>
      <c r="R39" s="35" t="s">
        <v>193</v>
      </c>
      <c r="S39" s="35" t="s">
        <v>193</v>
      </c>
      <c r="T39" s="35" t="s">
        <v>193</v>
      </c>
      <c r="U39" s="35" t="s">
        <v>193</v>
      </c>
      <c r="V39" s="35" t="s">
        <v>193</v>
      </c>
      <c r="W39" s="35" t="s">
        <v>193</v>
      </c>
      <c r="X39" s="35" t="s">
        <v>193</v>
      </c>
      <c r="Y39" s="35" t="s">
        <v>193</v>
      </c>
      <c r="Z39" s="35" t="s">
        <v>193</v>
      </c>
      <c r="AA39" s="35" t="s">
        <v>193</v>
      </c>
      <c r="AB39" s="35" t="s">
        <v>193</v>
      </c>
      <c r="AC39" s="35" t="s">
        <v>193</v>
      </c>
      <c r="AD39" s="35" t="s">
        <v>193</v>
      </c>
      <c r="AE39" s="35" t="s">
        <v>193</v>
      </c>
      <c r="AF39" s="35" t="s">
        <v>193</v>
      </c>
      <c r="AG39" s="35" t="s">
        <v>193</v>
      </c>
      <c r="AH39" s="35" t="s">
        <v>193</v>
      </c>
      <c r="AI39" s="35" t="s">
        <v>193</v>
      </c>
      <c r="AJ39" s="35" t="s">
        <v>193</v>
      </c>
      <c r="AK39" s="35" t="s">
        <v>193</v>
      </c>
      <c r="AL39" s="35" t="s">
        <v>193</v>
      </c>
      <c r="AM39" s="35" t="s">
        <v>193</v>
      </c>
      <c r="AN39" s="35" t="s">
        <v>193</v>
      </c>
      <c r="AO39" s="35" t="s">
        <v>193</v>
      </c>
      <c r="AP39" s="35" t="s">
        <v>193</v>
      </c>
      <c r="AQ39" s="35" t="s">
        <v>193</v>
      </c>
      <c r="AR39" s="35" t="s">
        <v>193</v>
      </c>
      <c r="AS39" s="35" t="s">
        <v>193</v>
      </c>
      <c r="AT39" s="35" t="s">
        <v>193</v>
      </c>
      <c r="AU39" s="35" t="s">
        <v>193</v>
      </c>
      <c r="AV39" s="35" t="s">
        <v>193</v>
      </c>
      <c r="AW39" s="35" t="s">
        <v>193</v>
      </c>
      <c r="AX39" s="35" t="s">
        <v>193</v>
      </c>
      <c r="AY39" s="35" t="s">
        <v>193</v>
      </c>
      <c r="AZ39" s="35" t="s">
        <v>193</v>
      </c>
      <c r="BA39" s="35" t="s">
        <v>193</v>
      </c>
      <c r="BB39" s="35" t="s">
        <v>193</v>
      </c>
      <c r="BC39" s="35" t="s">
        <v>193</v>
      </c>
      <c r="BD39" s="35" t="s">
        <v>193</v>
      </c>
      <c r="BE39" s="35" t="s">
        <v>193</v>
      </c>
      <c r="BF39" s="35" t="s">
        <v>193</v>
      </c>
      <c r="BG39" s="35" t="s">
        <v>193</v>
      </c>
      <c r="BH39" s="35"/>
    </row>
    <row r="40" spans="1:62" ht="150">
      <c r="A40" s="21"/>
      <c r="B40" s="33" t="s">
        <v>210</v>
      </c>
      <c r="C40" s="34" t="s">
        <v>213</v>
      </c>
      <c r="D40" s="35" t="s">
        <v>174</v>
      </c>
      <c r="E40" s="35" t="s">
        <v>193</v>
      </c>
      <c r="F40" s="35" t="s">
        <v>193</v>
      </c>
      <c r="G40" s="35" t="s">
        <v>193</v>
      </c>
      <c r="H40" s="35" t="s">
        <v>193</v>
      </c>
      <c r="I40" s="35" t="s">
        <v>193</v>
      </c>
      <c r="J40" s="35" t="s">
        <v>193</v>
      </c>
      <c r="K40" s="35" t="s">
        <v>193</v>
      </c>
      <c r="L40" s="35" t="s">
        <v>193</v>
      </c>
      <c r="M40" s="35" t="s">
        <v>193</v>
      </c>
      <c r="N40" s="35" t="s">
        <v>193</v>
      </c>
      <c r="O40" s="35" t="s">
        <v>193</v>
      </c>
      <c r="P40" s="35" t="s">
        <v>193</v>
      </c>
      <c r="Q40" s="35" t="s">
        <v>193</v>
      </c>
      <c r="R40" s="35" t="s">
        <v>193</v>
      </c>
      <c r="S40" s="35" t="s">
        <v>193</v>
      </c>
      <c r="T40" s="35" t="s">
        <v>193</v>
      </c>
      <c r="U40" s="35" t="s">
        <v>193</v>
      </c>
      <c r="V40" s="35" t="s">
        <v>193</v>
      </c>
      <c r="W40" s="35" t="s">
        <v>193</v>
      </c>
      <c r="X40" s="35" t="s">
        <v>193</v>
      </c>
      <c r="Y40" s="35" t="s">
        <v>193</v>
      </c>
      <c r="Z40" s="35" t="s">
        <v>193</v>
      </c>
      <c r="AA40" s="35" t="s">
        <v>193</v>
      </c>
      <c r="AB40" s="35" t="s">
        <v>193</v>
      </c>
      <c r="AC40" s="35" t="s">
        <v>193</v>
      </c>
      <c r="AD40" s="35" t="s">
        <v>193</v>
      </c>
      <c r="AE40" s="35" t="s">
        <v>193</v>
      </c>
      <c r="AF40" s="35" t="s">
        <v>193</v>
      </c>
      <c r="AG40" s="35" t="s">
        <v>193</v>
      </c>
      <c r="AH40" s="35" t="s">
        <v>193</v>
      </c>
      <c r="AI40" s="35" t="s">
        <v>193</v>
      </c>
      <c r="AJ40" s="35" t="s">
        <v>193</v>
      </c>
      <c r="AK40" s="35" t="s">
        <v>193</v>
      </c>
      <c r="AL40" s="35" t="s">
        <v>193</v>
      </c>
      <c r="AM40" s="35" t="s">
        <v>193</v>
      </c>
      <c r="AN40" s="35" t="s">
        <v>193</v>
      </c>
      <c r="AO40" s="35" t="s">
        <v>193</v>
      </c>
      <c r="AP40" s="35" t="s">
        <v>193</v>
      </c>
      <c r="AQ40" s="35" t="s">
        <v>193</v>
      </c>
      <c r="AR40" s="35" t="s">
        <v>193</v>
      </c>
      <c r="AS40" s="35" t="s">
        <v>193</v>
      </c>
      <c r="AT40" s="35" t="s">
        <v>193</v>
      </c>
      <c r="AU40" s="35" t="s">
        <v>193</v>
      </c>
      <c r="AV40" s="35" t="s">
        <v>193</v>
      </c>
      <c r="AW40" s="35" t="s">
        <v>193</v>
      </c>
      <c r="AX40" s="35" t="s">
        <v>193</v>
      </c>
      <c r="AY40" s="35" t="s">
        <v>193</v>
      </c>
      <c r="AZ40" s="35" t="s">
        <v>193</v>
      </c>
      <c r="BA40" s="35" t="s">
        <v>193</v>
      </c>
      <c r="BB40" s="35" t="s">
        <v>193</v>
      </c>
      <c r="BC40" s="35" t="s">
        <v>193</v>
      </c>
      <c r="BD40" s="35" t="s">
        <v>193</v>
      </c>
      <c r="BE40" s="35" t="s">
        <v>193</v>
      </c>
      <c r="BF40" s="35" t="s">
        <v>193</v>
      </c>
      <c r="BG40" s="35" t="s">
        <v>193</v>
      </c>
      <c r="BH40" s="35"/>
    </row>
    <row r="41" spans="1:62" ht="150">
      <c r="A41" s="21"/>
      <c r="B41" s="33" t="s">
        <v>210</v>
      </c>
      <c r="C41" s="34" t="s">
        <v>214</v>
      </c>
      <c r="D41" s="35" t="s">
        <v>174</v>
      </c>
      <c r="E41" s="35" t="s">
        <v>193</v>
      </c>
      <c r="F41" s="35" t="s">
        <v>193</v>
      </c>
      <c r="G41" s="35" t="s">
        <v>193</v>
      </c>
      <c r="H41" s="35" t="s">
        <v>193</v>
      </c>
      <c r="I41" s="35" t="s">
        <v>193</v>
      </c>
      <c r="J41" s="35" t="s">
        <v>193</v>
      </c>
      <c r="K41" s="35" t="s">
        <v>193</v>
      </c>
      <c r="L41" s="35" t="s">
        <v>193</v>
      </c>
      <c r="M41" s="35" t="s">
        <v>193</v>
      </c>
      <c r="N41" s="35" t="s">
        <v>193</v>
      </c>
      <c r="O41" s="35" t="s">
        <v>193</v>
      </c>
      <c r="P41" s="35" t="s">
        <v>193</v>
      </c>
      <c r="Q41" s="35" t="s">
        <v>193</v>
      </c>
      <c r="R41" s="35" t="s">
        <v>193</v>
      </c>
      <c r="S41" s="35" t="s">
        <v>193</v>
      </c>
      <c r="T41" s="35" t="s">
        <v>193</v>
      </c>
      <c r="U41" s="35" t="s">
        <v>193</v>
      </c>
      <c r="V41" s="35" t="s">
        <v>193</v>
      </c>
      <c r="W41" s="35" t="s">
        <v>193</v>
      </c>
      <c r="X41" s="35" t="s">
        <v>193</v>
      </c>
      <c r="Y41" s="35" t="s">
        <v>193</v>
      </c>
      <c r="Z41" s="35" t="s">
        <v>193</v>
      </c>
      <c r="AA41" s="35" t="s">
        <v>193</v>
      </c>
      <c r="AB41" s="35" t="s">
        <v>193</v>
      </c>
      <c r="AC41" s="35" t="s">
        <v>193</v>
      </c>
      <c r="AD41" s="35" t="s">
        <v>193</v>
      </c>
      <c r="AE41" s="35" t="s">
        <v>193</v>
      </c>
      <c r="AF41" s="35" t="s">
        <v>193</v>
      </c>
      <c r="AG41" s="35" t="s">
        <v>193</v>
      </c>
      <c r="AH41" s="35" t="s">
        <v>193</v>
      </c>
      <c r="AI41" s="35" t="s">
        <v>193</v>
      </c>
      <c r="AJ41" s="35" t="s">
        <v>193</v>
      </c>
      <c r="AK41" s="35" t="s">
        <v>193</v>
      </c>
      <c r="AL41" s="35" t="s">
        <v>193</v>
      </c>
      <c r="AM41" s="35" t="s">
        <v>193</v>
      </c>
      <c r="AN41" s="35" t="s">
        <v>193</v>
      </c>
      <c r="AO41" s="35" t="s">
        <v>193</v>
      </c>
      <c r="AP41" s="35" t="s">
        <v>193</v>
      </c>
      <c r="AQ41" s="35" t="s">
        <v>193</v>
      </c>
      <c r="AR41" s="35" t="s">
        <v>193</v>
      </c>
      <c r="AS41" s="35" t="s">
        <v>193</v>
      </c>
      <c r="AT41" s="35" t="s">
        <v>193</v>
      </c>
      <c r="AU41" s="35" t="s">
        <v>193</v>
      </c>
      <c r="AV41" s="35" t="s">
        <v>193</v>
      </c>
      <c r="AW41" s="35" t="s">
        <v>193</v>
      </c>
      <c r="AX41" s="35" t="s">
        <v>193</v>
      </c>
      <c r="AY41" s="35" t="s">
        <v>193</v>
      </c>
      <c r="AZ41" s="35" t="s">
        <v>193</v>
      </c>
      <c r="BA41" s="35" t="s">
        <v>193</v>
      </c>
      <c r="BB41" s="35" t="s">
        <v>193</v>
      </c>
      <c r="BC41" s="35" t="s">
        <v>193</v>
      </c>
      <c r="BD41" s="35" t="s">
        <v>193</v>
      </c>
      <c r="BE41" s="35" t="s">
        <v>193</v>
      </c>
      <c r="BF41" s="35" t="s">
        <v>193</v>
      </c>
      <c r="BG41" s="35" t="s">
        <v>193</v>
      </c>
      <c r="BH41" s="35"/>
    </row>
    <row r="42" spans="1:62" ht="56.25">
      <c r="A42" s="21"/>
      <c r="B42" s="33" t="s">
        <v>215</v>
      </c>
      <c r="C42" s="34" t="s">
        <v>211</v>
      </c>
      <c r="D42" s="35" t="s">
        <v>174</v>
      </c>
      <c r="E42" s="35" t="s">
        <v>193</v>
      </c>
      <c r="F42" s="35" t="s">
        <v>193</v>
      </c>
      <c r="G42" s="35" t="s">
        <v>193</v>
      </c>
      <c r="H42" s="35" t="s">
        <v>193</v>
      </c>
      <c r="I42" s="35" t="s">
        <v>193</v>
      </c>
      <c r="J42" s="35" t="s">
        <v>193</v>
      </c>
      <c r="K42" s="35" t="s">
        <v>193</v>
      </c>
      <c r="L42" s="35" t="s">
        <v>193</v>
      </c>
      <c r="M42" s="35" t="s">
        <v>193</v>
      </c>
      <c r="N42" s="35" t="s">
        <v>193</v>
      </c>
      <c r="O42" s="35" t="s">
        <v>193</v>
      </c>
      <c r="P42" s="35" t="s">
        <v>193</v>
      </c>
      <c r="Q42" s="35" t="s">
        <v>193</v>
      </c>
      <c r="R42" s="35" t="s">
        <v>193</v>
      </c>
      <c r="S42" s="35" t="s">
        <v>193</v>
      </c>
      <c r="T42" s="35" t="s">
        <v>193</v>
      </c>
      <c r="U42" s="35" t="s">
        <v>193</v>
      </c>
      <c r="V42" s="35" t="s">
        <v>193</v>
      </c>
      <c r="W42" s="35" t="s">
        <v>193</v>
      </c>
      <c r="X42" s="35" t="s">
        <v>193</v>
      </c>
      <c r="Y42" s="35" t="s">
        <v>193</v>
      </c>
      <c r="Z42" s="35" t="s">
        <v>193</v>
      </c>
      <c r="AA42" s="35" t="s">
        <v>193</v>
      </c>
      <c r="AB42" s="35" t="s">
        <v>193</v>
      </c>
      <c r="AC42" s="35" t="s">
        <v>193</v>
      </c>
      <c r="AD42" s="35" t="s">
        <v>193</v>
      </c>
      <c r="AE42" s="35" t="s">
        <v>193</v>
      </c>
      <c r="AF42" s="35" t="s">
        <v>193</v>
      </c>
      <c r="AG42" s="35" t="s">
        <v>193</v>
      </c>
      <c r="AH42" s="35" t="s">
        <v>193</v>
      </c>
      <c r="AI42" s="35" t="s">
        <v>193</v>
      </c>
      <c r="AJ42" s="35" t="s">
        <v>193</v>
      </c>
      <c r="AK42" s="35" t="s">
        <v>193</v>
      </c>
      <c r="AL42" s="35" t="s">
        <v>193</v>
      </c>
      <c r="AM42" s="35" t="s">
        <v>193</v>
      </c>
      <c r="AN42" s="35" t="s">
        <v>193</v>
      </c>
      <c r="AO42" s="35" t="s">
        <v>193</v>
      </c>
      <c r="AP42" s="35" t="s">
        <v>193</v>
      </c>
      <c r="AQ42" s="35" t="s">
        <v>193</v>
      </c>
      <c r="AR42" s="35" t="s">
        <v>193</v>
      </c>
      <c r="AS42" s="35" t="s">
        <v>193</v>
      </c>
      <c r="AT42" s="35" t="s">
        <v>193</v>
      </c>
      <c r="AU42" s="35" t="s">
        <v>193</v>
      </c>
      <c r="AV42" s="35" t="s">
        <v>193</v>
      </c>
      <c r="AW42" s="35" t="s">
        <v>193</v>
      </c>
      <c r="AX42" s="35" t="s">
        <v>193</v>
      </c>
      <c r="AY42" s="35" t="s">
        <v>193</v>
      </c>
      <c r="AZ42" s="35" t="s">
        <v>193</v>
      </c>
      <c r="BA42" s="35" t="s">
        <v>193</v>
      </c>
      <c r="BB42" s="35" t="s">
        <v>193</v>
      </c>
      <c r="BC42" s="35" t="s">
        <v>193</v>
      </c>
      <c r="BD42" s="35" t="s">
        <v>193</v>
      </c>
      <c r="BE42" s="35" t="s">
        <v>193</v>
      </c>
      <c r="BF42" s="35" t="s">
        <v>193</v>
      </c>
      <c r="BG42" s="35" t="s">
        <v>193</v>
      </c>
      <c r="BH42" s="35"/>
    </row>
    <row r="43" spans="1:62" ht="168.75">
      <c r="A43" s="21"/>
      <c r="B43" s="33" t="s">
        <v>215</v>
      </c>
      <c r="C43" s="34" t="s">
        <v>212</v>
      </c>
      <c r="D43" s="35" t="s">
        <v>174</v>
      </c>
      <c r="E43" s="35" t="s">
        <v>193</v>
      </c>
      <c r="F43" s="35" t="s">
        <v>193</v>
      </c>
      <c r="G43" s="35" t="s">
        <v>193</v>
      </c>
      <c r="H43" s="35" t="s">
        <v>193</v>
      </c>
      <c r="I43" s="35" t="s">
        <v>193</v>
      </c>
      <c r="J43" s="35" t="s">
        <v>193</v>
      </c>
      <c r="K43" s="35" t="s">
        <v>193</v>
      </c>
      <c r="L43" s="35" t="s">
        <v>193</v>
      </c>
      <c r="M43" s="35" t="s">
        <v>193</v>
      </c>
      <c r="N43" s="35" t="s">
        <v>193</v>
      </c>
      <c r="O43" s="35" t="s">
        <v>193</v>
      </c>
      <c r="P43" s="35" t="s">
        <v>193</v>
      </c>
      <c r="Q43" s="35" t="s">
        <v>193</v>
      </c>
      <c r="R43" s="35" t="s">
        <v>193</v>
      </c>
      <c r="S43" s="35" t="s">
        <v>193</v>
      </c>
      <c r="T43" s="35" t="s">
        <v>193</v>
      </c>
      <c r="U43" s="35" t="s">
        <v>193</v>
      </c>
      <c r="V43" s="35" t="s">
        <v>193</v>
      </c>
      <c r="W43" s="35" t="s">
        <v>193</v>
      </c>
      <c r="X43" s="35" t="s">
        <v>193</v>
      </c>
      <c r="Y43" s="35" t="s">
        <v>193</v>
      </c>
      <c r="Z43" s="35" t="s">
        <v>193</v>
      </c>
      <c r="AA43" s="35" t="s">
        <v>193</v>
      </c>
      <c r="AB43" s="35" t="s">
        <v>193</v>
      </c>
      <c r="AC43" s="35" t="s">
        <v>193</v>
      </c>
      <c r="AD43" s="35" t="s">
        <v>193</v>
      </c>
      <c r="AE43" s="35" t="s">
        <v>193</v>
      </c>
      <c r="AF43" s="35" t="s">
        <v>193</v>
      </c>
      <c r="AG43" s="35" t="s">
        <v>193</v>
      </c>
      <c r="AH43" s="35" t="s">
        <v>193</v>
      </c>
      <c r="AI43" s="35" t="s">
        <v>193</v>
      </c>
      <c r="AJ43" s="35" t="s">
        <v>193</v>
      </c>
      <c r="AK43" s="35" t="s">
        <v>193</v>
      </c>
      <c r="AL43" s="35" t="s">
        <v>193</v>
      </c>
      <c r="AM43" s="35" t="s">
        <v>193</v>
      </c>
      <c r="AN43" s="35" t="s">
        <v>193</v>
      </c>
      <c r="AO43" s="35" t="s">
        <v>193</v>
      </c>
      <c r="AP43" s="35" t="s">
        <v>193</v>
      </c>
      <c r="AQ43" s="35" t="s">
        <v>193</v>
      </c>
      <c r="AR43" s="35" t="s">
        <v>193</v>
      </c>
      <c r="AS43" s="35" t="s">
        <v>193</v>
      </c>
      <c r="AT43" s="35" t="s">
        <v>193</v>
      </c>
      <c r="AU43" s="35" t="s">
        <v>193</v>
      </c>
      <c r="AV43" s="35" t="s">
        <v>193</v>
      </c>
      <c r="AW43" s="35" t="s">
        <v>193</v>
      </c>
      <c r="AX43" s="35" t="s">
        <v>193</v>
      </c>
      <c r="AY43" s="35" t="s">
        <v>193</v>
      </c>
      <c r="AZ43" s="35" t="s">
        <v>193</v>
      </c>
      <c r="BA43" s="35" t="s">
        <v>193</v>
      </c>
      <c r="BB43" s="35" t="s">
        <v>193</v>
      </c>
      <c r="BC43" s="35" t="s">
        <v>193</v>
      </c>
      <c r="BD43" s="35" t="s">
        <v>193</v>
      </c>
      <c r="BE43" s="35" t="s">
        <v>193</v>
      </c>
      <c r="BF43" s="35" t="s">
        <v>193</v>
      </c>
      <c r="BG43" s="35" t="s">
        <v>193</v>
      </c>
      <c r="BH43" s="35"/>
    </row>
    <row r="44" spans="1:62" ht="150">
      <c r="A44" s="21"/>
      <c r="B44" s="33" t="s">
        <v>215</v>
      </c>
      <c r="C44" s="34" t="s">
        <v>213</v>
      </c>
      <c r="D44" s="35" t="s">
        <v>174</v>
      </c>
      <c r="E44" s="35" t="s">
        <v>193</v>
      </c>
      <c r="F44" s="35" t="s">
        <v>193</v>
      </c>
      <c r="G44" s="35" t="s">
        <v>193</v>
      </c>
      <c r="H44" s="35" t="s">
        <v>193</v>
      </c>
      <c r="I44" s="35" t="s">
        <v>193</v>
      </c>
      <c r="J44" s="35" t="s">
        <v>193</v>
      </c>
      <c r="K44" s="35" t="s">
        <v>193</v>
      </c>
      <c r="L44" s="35" t="s">
        <v>193</v>
      </c>
      <c r="M44" s="35" t="s">
        <v>193</v>
      </c>
      <c r="N44" s="35" t="s">
        <v>193</v>
      </c>
      <c r="O44" s="35" t="s">
        <v>193</v>
      </c>
      <c r="P44" s="35" t="s">
        <v>193</v>
      </c>
      <c r="Q44" s="35" t="s">
        <v>193</v>
      </c>
      <c r="R44" s="35" t="s">
        <v>193</v>
      </c>
      <c r="S44" s="35" t="s">
        <v>193</v>
      </c>
      <c r="T44" s="35" t="s">
        <v>193</v>
      </c>
      <c r="U44" s="35" t="s">
        <v>193</v>
      </c>
      <c r="V44" s="35" t="s">
        <v>193</v>
      </c>
      <c r="W44" s="35" t="s">
        <v>193</v>
      </c>
      <c r="X44" s="35" t="s">
        <v>193</v>
      </c>
      <c r="Y44" s="35" t="s">
        <v>193</v>
      </c>
      <c r="Z44" s="35" t="s">
        <v>193</v>
      </c>
      <c r="AA44" s="35" t="s">
        <v>193</v>
      </c>
      <c r="AB44" s="35" t="s">
        <v>193</v>
      </c>
      <c r="AC44" s="35" t="s">
        <v>193</v>
      </c>
      <c r="AD44" s="35" t="s">
        <v>193</v>
      </c>
      <c r="AE44" s="35" t="s">
        <v>193</v>
      </c>
      <c r="AF44" s="35" t="s">
        <v>193</v>
      </c>
      <c r="AG44" s="35" t="s">
        <v>193</v>
      </c>
      <c r="AH44" s="35" t="s">
        <v>193</v>
      </c>
      <c r="AI44" s="35" t="s">
        <v>193</v>
      </c>
      <c r="AJ44" s="35" t="s">
        <v>193</v>
      </c>
      <c r="AK44" s="35" t="s">
        <v>193</v>
      </c>
      <c r="AL44" s="35" t="s">
        <v>193</v>
      </c>
      <c r="AM44" s="35" t="s">
        <v>193</v>
      </c>
      <c r="AN44" s="35" t="s">
        <v>193</v>
      </c>
      <c r="AO44" s="35" t="s">
        <v>193</v>
      </c>
      <c r="AP44" s="35" t="s">
        <v>193</v>
      </c>
      <c r="AQ44" s="35" t="s">
        <v>193</v>
      </c>
      <c r="AR44" s="35" t="s">
        <v>193</v>
      </c>
      <c r="AS44" s="35" t="s">
        <v>193</v>
      </c>
      <c r="AT44" s="35" t="s">
        <v>193</v>
      </c>
      <c r="AU44" s="35" t="s">
        <v>193</v>
      </c>
      <c r="AV44" s="35" t="s">
        <v>193</v>
      </c>
      <c r="AW44" s="35" t="s">
        <v>193</v>
      </c>
      <c r="AX44" s="35" t="s">
        <v>193</v>
      </c>
      <c r="AY44" s="35" t="s">
        <v>193</v>
      </c>
      <c r="AZ44" s="35" t="s">
        <v>193</v>
      </c>
      <c r="BA44" s="35" t="s">
        <v>193</v>
      </c>
      <c r="BB44" s="35" t="s">
        <v>193</v>
      </c>
      <c r="BC44" s="35" t="s">
        <v>193</v>
      </c>
      <c r="BD44" s="35" t="s">
        <v>193</v>
      </c>
      <c r="BE44" s="35" t="s">
        <v>193</v>
      </c>
      <c r="BF44" s="35" t="s">
        <v>193</v>
      </c>
      <c r="BG44" s="35" t="s">
        <v>193</v>
      </c>
      <c r="BH44" s="35"/>
    </row>
    <row r="45" spans="1:62" ht="150">
      <c r="A45" s="21"/>
      <c r="B45" s="33" t="s">
        <v>215</v>
      </c>
      <c r="C45" s="34" t="s">
        <v>216</v>
      </c>
      <c r="D45" s="35" t="s">
        <v>174</v>
      </c>
      <c r="E45" s="35" t="s">
        <v>193</v>
      </c>
      <c r="F45" s="35" t="s">
        <v>193</v>
      </c>
      <c r="G45" s="35" t="s">
        <v>193</v>
      </c>
      <c r="H45" s="35" t="s">
        <v>193</v>
      </c>
      <c r="I45" s="35" t="s">
        <v>193</v>
      </c>
      <c r="J45" s="35" t="s">
        <v>193</v>
      </c>
      <c r="K45" s="35" t="s">
        <v>193</v>
      </c>
      <c r="L45" s="35" t="s">
        <v>193</v>
      </c>
      <c r="M45" s="35" t="s">
        <v>193</v>
      </c>
      <c r="N45" s="35" t="s">
        <v>193</v>
      </c>
      <c r="O45" s="35" t="s">
        <v>193</v>
      </c>
      <c r="P45" s="35" t="s">
        <v>193</v>
      </c>
      <c r="Q45" s="35" t="s">
        <v>193</v>
      </c>
      <c r="R45" s="35" t="s">
        <v>193</v>
      </c>
      <c r="S45" s="35" t="s">
        <v>193</v>
      </c>
      <c r="T45" s="35" t="s">
        <v>193</v>
      </c>
      <c r="U45" s="35" t="s">
        <v>193</v>
      </c>
      <c r="V45" s="35" t="s">
        <v>193</v>
      </c>
      <c r="W45" s="35" t="s">
        <v>193</v>
      </c>
      <c r="X45" s="35" t="s">
        <v>193</v>
      </c>
      <c r="Y45" s="35" t="s">
        <v>193</v>
      </c>
      <c r="Z45" s="35" t="s">
        <v>193</v>
      </c>
      <c r="AA45" s="35" t="s">
        <v>193</v>
      </c>
      <c r="AB45" s="35" t="s">
        <v>193</v>
      </c>
      <c r="AC45" s="35" t="s">
        <v>193</v>
      </c>
      <c r="AD45" s="35" t="s">
        <v>193</v>
      </c>
      <c r="AE45" s="35" t="s">
        <v>193</v>
      </c>
      <c r="AF45" s="35" t="s">
        <v>193</v>
      </c>
      <c r="AG45" s="35" t="s">
        <v>193</v>
      </c>
      <c r="AH45" s="35" t="s">
        <v>193</v>
      </c>
      <c r="AI45" s="35" t="s">
        <v>193</v>
      </c>
      <c r="AJ45" s="35" t="s">
        <v>193</v>
      </c>
      <c r="AK45" s="35" t="s">
        <v>193</v>
      </c>
      <c r="AL45" s="35" t="s">
        <v>193</v>
      </c>
      <c r="AM45" s="35" t="s">
        <v>193</v>
      </c>
      <c r="AN45" s="35" t="s">
        <v>193</v>
      </c>
      <c r="AO45" s="35" t="s">
        <v>193</v>
      </c>
      <c r="AP45" s="35" t="s">
        <v>193</v>
      </c>
      <c r="AQ45" s="35" t="s">
        <v>193</v>
      </c>
      <c r="AR45" s="35" t="s">
        <v>193</v>
      </c>
      <c r="AS45" s="35" t="s">
        <v>193</v>
      </c>
      <c r="AT45" s="35" t="s">
        <v>193</v>
      </c>
      <c r="AU45" s="35" t="s">
        <v>193</v>
      </c>
      <c r="AV45" s="35" t="s">
        <v>193</v>
      </c>
      <c r="AW45" s="35" t="s">
        <v>193</v>
      </c>
      <c r="AX45" s="35" t="s">
        <v>193</v>
      </c>
      <c r="AY45" s="35" t="s">
        <v>193</v>
      </c>
      <c r="AZ45" s="35" t="s">
        <v>193</v>
      </c>
      <c r="BA45" s="35" t="s">
        <v>193</v>
      </c>
      <c r="BB45" s="35" t="s">
        <v>193</v>
      </c>
      <c r="BC45" s="35" t="s">
        <v>193</v>
      </c>
      <c r="BD45" s="35" t="s">
        <v>193</v>
      </c>
      <c r="BE45" s="35" t="s">
        <v>193</v>
      </c>
      <c r="BF45" s="35" t="s">
        <v>193</v>
      </c>
      <c r="BG45" s="35" t="s">
        <v>193</v>
      </c>
      <c r="BH45" s="35"/>
    </row>
    <row r="46" spans="1:62" ht="131.25">
      <c r="A46" s="21"/>
      <c r="B46" s="39" t="s">
        <v>217</v>
      </c>
      <c r="C46" s="40" t="s">
        <v>218</v>
      </c>
      <c r="D46" s="41" t="s">
        <v>174</v>
      </c>
      <c r="E46" s="41">
        <f t="shared" ref="E46:AD46" si="19">SUM(E47,E50)</f>
        <v>0</v>
      </c>
      <c r="F46" s="41">
        <f t="shared" si="19"/>
        <v>0</v>
      </c>
      <c r="G46" s="41">
        <f t="shared" si="19"/>
        <v>0</v>
      </c>
      <c r="H46" s="41">
        <f t="shared" si="19"/>
        <v>0</v>
      </c>
      <c r="I46" s="41">
        <f t="shared" si="19"/>
        <v>0</v>
      </c>
      <c r="J46" s="41">
        <f t="shared" si="19"/>
        <v>0</v>
      </c>
      <c r="K46" s="41">
        <f t="shared" si="19"/>
        <v>0</v>
      </c>
      <c r="L46" s="41">
        <f t="shared" si="19"/>
        <v>0</v>
      </c>
      <c r="M46" s="41">
        <f t="shared" si="19"/>
        <v>0</v>
      </c>
      <c r="N46" s="41">
        <f t="shared" si="19"/>
        <v>0</v>
      </c>
      <c r="O46" s="41">
        <f t="shared" si="19"/>
        <v>0</v>
      </c>
      <c r="P46" s="41">
        <f t="shared" si="19"/>
        <v>0</v>
      </c>
      <c r="Q46" s="41">
        <f t="shared" si="19"/>
        <v>0</v>
      </c>
      <c r="R46" s="41">
        <f t="shared" si="19"/>
        <v>0</v>
      </c>
      <c r="S46" s="41">
        <f t="shared" si="19"/>
        <v>0</v>
      </c>
      <c r="T46" s="41">
        <f t="shared" si="19"/>
        <v>0</v>
      </c>
      <c r="U46" s="41">
        <f t="shared" si="19"/>
        <v>0</v>
      </c>
      <c r="V46" s="41">
        <f t="shared" si="19"/>
        <v>0</v>
      </c>
      <c r="W46" s="41">
        <f t="shared" si="19"/>
        <v>0</v>
      </c>
      <c r="X46" s="41">
        <f t="shared" si="19"/>
        <v>0</v>
      </c>
      <c r="Y46" s="41">
        <f t="shared" si="19"/>
        <v>0</v>
      </c>
      <c r="Z46" s="41">
        <f t="shared" si="19"/>
        <v>0</v>
      </c>
      <c r="AA46" s="41">
        <f t="shared" si="19"/>
        <v>0</v>
      </c>
      <c r="AB46" s="41">
        <f t="shared" si="19"/>
        <v>0</v>
      </c>
      <c r="AC46" s="41">
        <f t="shared" si="19"/>
        <v>0</v>
      </c>
      <c r="AD46" s="41">
        <f t="shared" si="19"/>
        <v>0</v>
      </c>
      <c r="AE46" s="41">
        <f>MAX(AE47,AE50)</f>
        <v>3</v>
      </c>
      <c r="AF46" s="41">
        <f t="shared" ref="AF46:AS46" si="20">SUM(AF47,AF50)</f>
        <v>0</v>
      </c>
      <c r="AG46" s="41">
        <f t="shared" si="20"/>
        <v>0</v>
      </c>
      <c r="AH46" s="41">
        <f t="shared" si="20"/>
        <v>6.78</v>
      </c>
      <c r="AI46" s="41">
        <f t="shared" si="20"/>
        <v>0</v>
      </c>
      <c r="AJ46" s="41">
        <f t="shared" si="20"/>
        <v>0</v>
      </c>
      <c r="AK46" s="41">
        <f t="shared" si="20"/>
        <v>0</v>
      </c>
      <c r="AL46" s="41">
        <f t="shared" si="20"/>
        <v>5</v>
      </c>
      <c r="AM46" s="41">
        <f t="shared" si="20"/>
        <v>0</v>
      </c>
      <c r="AN46" s="41">
        <f t="shared" si="20"/>
        <v>0</v>
      </c>
      <c r="AO46" s="41">
        <f t="shared" si="20"/>
        <v>0</v>
      </c>
      <c r="AP46" s="41">
        <f t="shared" si="20"/>
        <v>0</v>
      </c>
      <c r="AQ46" s="41">
        <f t="shared" si="20"/>
        <v>0</v>
      </c>
      <c r="AR46" s="41">
        <f t="shared" si="20"/>
        <v>0</v>
      </c>
      <c r="AS46" s="41">
        <f t="shared" si="20"/>
        <v>0</v>
      </c>
      <c r="AT46" s="41">
        <f>MAX(AT47,AT50)</f>
        <v>3</v>
      </c>
      <c r="AU46" s="41">
        <f t="shared" ref="AU46:BA46" si="21">SUM(AU47,AU50)</f>
        <v>82</v>
      </c>
      <c r="AV46" s="41">
        <f t="shared" si="21"/>
        <v>0</v>
      </c>
      <c r="AW46" s="41">
        <f t="shared" si="21"/>
        <v>0</v>
      </c>
      <c r="AX46" s="41">
        <f t="shared" si="21"/>
        <v>0</v>
      </c>
      <c r="AY46" s="41">
        <f t="shared" si="21"/>
        <v>0</v>
      </c>
      <c r="AZ46" s="41">
        <f t="shared" si="21"/>
        <v>0</v>
      </c>
      <c r="BA46" s="41">
        <f t="shared" si="21"/>
        <v>30</v>
      </c>
      <c r="BB46" s="41" t="s">
        <v>193</v>
      </c>
      <c r="BC46" s="41" t="s">
        <v>193</v>
      </c>
      <c r="BD46" s="41" t="s">
        <v>193</v>
      </c>
      <c r="BE46" s="41" t="s">
        <v>193</v>
      </c>
      <c r="BF46" s="41" t="s">
        <v>193</v>
      </c>
      <c r="BG46" s="41" t="s">
        <v>193</v>
      </c>
      <c r="BH46" s="41"/>
    </row>
    <row r="47" spans="1:62" ht="112.5">
      <c r="A47" s="21"/>
      <c r="B47" s="33" t="s">
        <v>219</v>
      </c>
      <c r="C47" s="34" t="s">
        <v>220</v>
      </c>
      <c r="D47" s="35" t="s">
        <v>174</v>
      </c>
      <c r="E47" s="35">
        <f t="shared" ref="E47:AD47" si="22">SUM(E48:E49)</f>
        <v>0</v>
      </c>
      <c r="F47" s="35">
        <f t="shared" si="22"/>
        <v>0</v>
      </c>
      <c r="G47" s="35">
        <f t="shared" si="22"/>
        <v>0</v>
      </c>
      <c r="H47" s="35">
        <f t="shared" si="22"/>
        <v>0</v>
      </c>
      <c r="I47" s="35">
        <f t="shared" si="22"/>
        <v>0</v>
      </c>
      <c r="J47" s="35">
        <f t="shared" si="22"/>
        <v>0</v>
      </c>
      <c r="K47" s="35">
        <f t="shared" si="22"/>
        <v>0</v>
      </c>
      <c r="L47" s="35">
        <f t="shared" si="22"/>
        <v>0</v>
      </c>
      <c r="M47" s="35">
        <f t="shared" si="22"/>
        <v>0</v>
      </c>
      <c r="N47" s="35">
        <f t="shared" si="22"/>
        <v>0</v>
      </c>
      <c r="O47" s="35">
        <f t="shared" si="22"/>
        <v>0</v>
      </c>
      <c r="P47" s="35">
        <f t="shared" si="22"/>
        <v>0</v>
      </c>
      <c r="Q47" s="35">
        <f t="shared" si="22"/>
        <v>0</v>
      </c>
      <c r="R47" s="35">
        <f t="shared" si="22"/>
        <v>0</v>
      </c>
      <c r="S47" s="35">
        <f t="shared" si="22"/>
        <v>0</v>
      </c>
      <c r="T47" s="35">
        <f t="shared" si="22"/>
        <v>0</v>
      </c>
      <c r="U47" s="35">
        <f t="shared" si="22"/>
        <v>0</v>
      </c>
      <c r="V47" s="35">
        <f t="shared" si="22"/>
        <v>0</v>
      </c>
      <c r="W47" s="35">
        <f t="shared" si="22"/>
        <v>0</v>
      </c>
      <c r="X47" s="35">
        <f t="shared" si="22"/>
        <v>0</v>
      </c>
      <c r="Y47" s="35">
        <f t="shared" si="22"/>
        <v>0</v>
      </c>
      <c r="Z47" s="35">
        <f t="shared" si="22"/>
        <v>0</v>
      </c>
      <c r="AA47" s="35">
        <f t="shared" si="22"/>
        <v>0</v>
      </c>
      <c r="AB47" s="35">
        <f t="shared" si="22"/>
        <v>0</v>
      </c>
      <c r="AC47" s="35">
        <f t="shared" si="22"/>
        <v>0</v>
      </c>
      <c r="AD47" s="35">
        <f t="shared" si="22"/>
        <v>0</v>
      </c>
      <c r="AE47" s="35">
        <f>MAX(AE48:AE49)</f>
        <v>3</v>
      </c>
      <c r="AF47" s="35">
        <f t="shared" ref="AF47:AS47" si="23">SUM(AF48:AF49)</f>
        <v>0</v>
      </c>
      <c r="AG47" s="35">
        <f t="shared" si="23"/>
        <v>0</v>
      </c>
      <c r="AH47" s="35">
        <f t="shared" si="23"/>
        <v>6.78</v>
      </c>
      <c r="AI47" s="35">
        <f t="shared" si="23"/>
        <v>0</v>
      </c>
      <c r="AJ47" s="35">
        <f t="shared" si="23"/>
        <v>0</v>
      </c>
      <c r="AK47" s="35">
        <f t="shared" si="23"/>
        <v>0</v>
      </c>
      <c r="AL47" s="35">
        <f t="shared" si="23"/>
        <v>5</v>
      </c>
      <c r="AM47" s="35">
        <f t="shared" si="23"/>
        <v>0</v>
      </c>
      <c r="AN47" s="35">
        <f t="shared" si="23"/>
        <v>0</v>
      </c>
      <c r="AO47" s="35">
        <f t="shared" si="23"/>
        <v>0</v>
      </c>
      <c r="AP47" s="35">
        <f t="shared" si="23"/>
        <v>0</v>
      </c>
      <c r="AQ47" s="35">
        <f t="shared" si="23"/>
        <v>0</v>
      </c>
      <c r="AR47" s="35">
        <f t="shared" si="23"/>
        <v>0</v>
      </c>
      <c r="AS47" s="35">
        <f t="shared" si="23"/>
        <v>0</v>
      </c>
      <c r="AT47" s="35">
        <f>MAX(AT48:AT49)</f>
        <v>0</v>
      </c>
      <c r="AU47" s="35">
        <f t="shared" ref="AU47:BH47" si="24">SUM(AU48:AU49)</f>
        <v>0</v>
      </c>
      <c r="AV47" s="35">
        <f t="shared" si="24"/>
        <v>0</v>
      </c>
      <c r="AW47" s="35">
        <f t="shared" si="24"/>
        <v>0</v>
      </c>
      <c r="AX47" s="35">
        <f t="shared" si="24"/>
        <v>0</v>
      </c>
      <c r="AY47" s="35">
        <f t="shared" si="24"/>
        <v>0</v>
      </c>
      <c r="AZ47" s="35">
        <f t="shared" si="24"/>
        <v>0</v>
      </c>
      <c r="BA47" s="35">
        <f t="shared" si="24"/>
        <v>0</v>
      </c>
      <c r="BB47" s="35">
        <f t="shared" si="24"/>
        <v>0</v>
      </c>
      <c r="BC47" s="35">
        <f t="shared" si="24"/>
        <v>0</v>
      </c>
      <c r="BD47" s="35">
        <f t="shared" si="24"/>
        <v>0</v>
      </c>
      <c r="BE47" s="35">
        <f t="shared" si="24"/>
        <v>0</v>
      </c>
      <c r="BF47" s="35">
        <f t="shared" si="24"/>
        <v>0</v>
      </c>
      <c r="BG47" s="35">
        <f t="shared" si="24"/>
        <v>0</v>
      </c>
      <c r="BH47" s="35">
        <f t="shared" si="24"/>
        <v>0</v>
      </c>
      <c r="BJ47" s="134">
        <f>'4'!CN46</f>
        <v>0</v>
      </c>
    </row>
    <row r="48" spans="1:62" ht="56.25">
      <c r="A48" s="25" t="s">
        <v>175</v>
      </c>
      <c r="B48" s="33" t="s">
        <v>219</v>
      </c>
      <c r="C48" s="34" t="s">
        <v>221</v>
      </c>
      <c r="D48" s="43" t="s">
        <v>222</v>
      </c>
      <c r="E48" s="35"/>
      <c r="F48" s="52">
        <f>'4'!I47</f>
        <v>0</v>
      </c>
      <c r="G48" s="52">
        <f>'4'!J47</f>
        <v>0</v>
      </c>
      <c r="H48" s="52">
        <f>'4'!K47</f>
        <v>0</v>
      </c>
      <c r="I48" s="52">
        <f>'4'!L47</f>
        <v>0</v>
      </c>
      <c r="J48" s="52">
        <f>'4'!M47</f>
        <v>0</v>
      </c>
      <c r="K48" s="35">
        <v>0</v>
      </c>
      <c r="L48" s="52">
        <f>'4'!P47</f>
        <v>0</v>
      </c>
      <c r="M48" s="52">
        <f>'4'!Q47</f>
        <v>0</v>
      </c>
      <c r="N48" s="52">
        <f>'4'!R47</f>
        <v>0</v>
      </c>
      <c r="O48" s="52">
        <f>'4'!S47</f>
        <v>0</v>
      </c>
      <c r="P48" s="52">
        <f>'4'!T47</f>
        <v>0</v>
      </c>
      <c r="Q48" s="35">
        <v>0</v>
      </c>
      <c r="R48" s="52">
        <f>'4'!W47</f>
        <v>0</v>
      </c>
      <c r="S48" s="52">
        <f>'4'!X47</f>
        <v>0</v>
      </c>
      <c r="T48" s="52">
        <f>'4'!Y47</f>
        <v>0</v>
      </c>
      <c r="U48" s="52">
        <f>'4'!Z47</f>
        <v>0</v>
      </c>
      <c r="V48" s="35">
        <v>0</v>
      </c>
      <c r="W48" s="35">
        <v>0</v>
      </c>
      <c r="X48" s="35">
        <v>0</v>
      </c>
      <c r="Y48" s="35"/>
      <c r="Z48" s="35"/>
      <c r="AA48" s="35"/>
      <c r="AB48" s="35"/>
      <c r="AC48" s="35"/>
      <c r="AD48" s="35"/>
      <c r="AE48" s="35">
        <v>3</v>
      </c>
      <c r="AF48" s="52">
        <f>'4'!AK47</f>
        <v>0</v>
      </c>
      <c r="AG48" s="52">
        <f>'4'!AL47</f>
        <v>0</v>
      </c>
      <c r="AH48" s="52">
        <f>'4'!AM47</f>
        <v>6.78</v>
      </c>
      <c r="AI48" s="52">
        <f>'4'!AN47</f>
        <v>0</v>
      </c>
      <c r="AJ48" s="52">
        <f>'4'!AO47</f>
        <v>0</v>
      </c>
      <c r="AK48" s="52">
        <f>'4'!AP47</f>
        <v>0</v>
      </c>
      <c r="AL48" s="52">
        <f>'4'!AQ47</f>
        <v>0</v>
      </c>
      <c r="AM48" s="52">
        <f>'4'!AR47</f>
        <v>0</v>
      </c>
      <c r="AN48" s="35"/>
      <c r="AO48" s="35"/>
      <c r="AP48" s="35"/>
      <c r="AQ48" s="35"/>
      <c r="AR48" s="35"/>
      <c r="AS48" s="35"/>
      <c r="AT48" s="35">
        <v>0</v>
      </c>
      <c r="AU48" s="52">
        <f>'4'!BB47</f>
        <v>0</v>
      </c>
      <c r="AV48" s="52">
        <f>'4'!BC47</f>
        <v>0</v>
      </c>
      <c r="AW48" s="52">
        <f>'4'!BD47</f>
        <v>0</v>
      </c>
      <c r="AX48" s="52">
        <f>'4'!BE47</f>
        <v>0</v>
      </c>
      <c r="AY48" s="52">
        <f>'4'!BF47</f>
        <v>0</v>
      </c>
      <c r="AZ48" s="52">
        <f>'4'!BG47</f>
        <v>0</v>
      </c>
      <c r="BA48" s="52">
        <f>'4'!BH47</f>
        <v>0</v>
      </c>
      <c r="BB48" s="35"/>
      <c r="BC48" s="35"/>
      <c r="BD48" s="35"/>
      <c r="BE48" s="35"/>
      <c r="BF48" s="35"/>
      <c r="BG48" s="35"/>
      <c r="BH48" s="35"/>
      <c r="BJ48" s="134">
        <f>'4'!CN47</f>
        <v>2021</v>
      </c>
    </row>
    <row r="49" spans="1:62" ht="42.2" customHeight="1">
      <c r="A49" s="25" t="s">
        <v>175</v>
      </c>
      <c r="B49" s="33" t="s">
        <v>219</v>
      </c>
      <c r="C49" s="34" t="s">
        <v>223</v>
      </c>
      <c r="D49" s="43" t="s">
        <v>224</v>
      </c>
      <c r="E49" s="35"/>
      <c r="F49" s="52">
        <f>'4'!I48</f>
        <v>0</v>
      </c>
      <c r="G49" s="52">
        <f>'4'!J48</f>
        <v>0</v>
      </c>
      <c r="H49" s="52">
        <f>'4'!K48</f>
        <v>0</v>
      </c>
      <c r="I49" s="52">
        <f>'4'!L48</f>
        <v>0</v>
      </c>
      <c r="J49" s="52">
        <f>'4'!M48</f>
        <v>0</v>
      </c>
      <c r="K49" s="35">
        <v>0</v>
      </c>
      <c r="L49" s="52">
        <f>'4'!P48</f>
        <v>0</v>
      </c>
      <c r="M49" s="52">
        <f>'4'!Q48</f>
        <v>0</v>
      </c>
      <c r="N49" s="52">
        <f>'4'!R48</f>
        <v>0</v>
      </c>
      <c r="O49" s="52">
        <f>'4'!S48</f>
        <v>0</v>
      </c>
      <c r="P49" s="52">
        <f>'4'!T48</f>
        <v>0</v>
      </c>
      <c r="Q49" s="35">
        <v>0</v>
      </c>
      <c r="R49" s="52">
        <f>'4'!W48</f>
        <v>0</v>
      </c>
      <c r="S49" s="52">
        <f>'4'!X48</f>
        <v>0</v>
      </c>
      <c r="T49" s="52">
        <f>'4'!Y48</f>
        <v>0</v>
      </c>
      <c r="U49" s="52">
        <f>'4'!Z48</f>
        <v>0</v>
      </c>
      <c r="V49" s="35">
        <v>0</v>
      </c>
      <c r="W49" s="35">
        <v>0</v>
      </c>
      <c r="X49" s="35">
        <v>0</v>
      </c>
      <c r="Y49" s="35"/>
      <c r="Z49" s="35"/>
      <c r="AA49" s="35"/>
      <c r="AB49" s="35"/>
      <c r="AC49" s="35"/>
      <c r="AD49" s="35"/>
      <c r="AE49" s="35">
        <v>3</v>
      </c>
      <c r="AF49" s="52">
        <f>'4'!AK48</f>
        <v>0</v>
      </c>
      <c r="AG49" s="52">
        <f>'4'!AL48</f>
        <v>0</v>
      </c>
      <c r="AH49" s="52">
        <f>'4'!AM48</f>
        <v>0</v>
      </c>
      <c r="AI49" s="52">
        <f>'4'!AN48</f>
        <v>0</v>
      </c>
      <c r="AJ49" s="52">
        <f>'4'!AO48</f>
        <v>0</v>
      </c>
      <c r="AK49" s="52">
        <f>'4'!AP48</f>
        <v>0</v>
      </c>
      <c r="AL49" s="52">
        <f>'4'!AQ48</f>
        <v>5</v>
      </c>
      <c r="AM49" s="52">
        <f>'4'!AR48</f>
        <v>0</v>
      </c>
      <c r="AN49" s="35"/>
      <c r="AO49" s="35"/>
      <c r="AP49" s="35"/>
      <c r="AQ49" s="35"/>
      <c r="AR49" s="35"/>
      <c r="AS49" s="35"/>
      <c r="AT49" s="35">
        <v>0</v>
      </c>
      <c r="AU49" s="52">
        <f>'4'!BB48</f>
        <v>0</v>
      </c>
      <c r="AV49" s="52">
        <f>'4'!BC48</f>
        <v>0</v>
      </c>
      <c r="AW49" s="52">
        <f>'4'!BD48</f>
        <v>0</v>
      </c>
      <c r="AX49" s="52">
        <f>'4'!BE48</f>
        <v>0</v>
      </c>
      <c r="AY49" s="52">
        <f>'4'!BF48</f>
        <v>0</v>
      </c>
      <c r="AZ49" s="52">
        <f>'4'!BG48</f>
        <v>0</v>
      </c>
      <c r="BA49" s="52">
        <f>'4'!BH48</f>
        <v>0</v>
      </c>
      <c r="BB49" s="35"/>
      <c r="BC49" s="35"/>
      <c r="BD49" s="35"/>
      <c r="BE49" s="35"/>
      <c r="BF49" s="35"/>
      <c r="BG49" s="35"/>
      <c r="BH49" s="35"/>
      <c r="BJ49" s="134">
        <f>'4'!CN48</f>
        <v>2021</v>
      </c>
    </row>
    <row r="50" spans="1:62" ht="131.25">
      <c r="A50" s="21"/>
      <c r="B50" s="33" t="s">
        <v>225</v>
      </c>
      <c r="C50" s="147" t="s">
        <v>226</v>
      </c>
      <c r="D50" s="35" t="s">
        <v>174</v>
      </c>
      <c r="E50" s="35">
        <f t="shared" ref="E50:AS50" si="25">SUM(E51:E54)</f>
        <v>0</v>
      </c>
      <c r="F50" s="35">
        <f t="shared" si="25"/>
        <v>0</v>
      </c>
      <c r="G50" s="35">
        <f t="shared" si="25"/>
        <v>0</v>
      </c>
      <c r="H50" s="35">
        <f t="shared" si="25"/>
        <v>0</v>
      </c>
      <c r="I50" s="35">
        <f t="shared" si="25"/>
        <v>0</v>
      </c>
      <c r="J50" s="35">
        <f t="shared" si="25"/>
        <v>0</v>
      </c>
      <c r="K50" s="35">
        <f t="shared" si="25"/>
        <v>0</v>
      </c>
      <c r="L50" s="35">
        <f t="shared" si="25"/>
        <v>0</v>
      </c>
      <c r="M50" s="35">
        <f t="shared" si="25"/>
        <v>0</v>
      </c>
      <c r="N50" s="35">
        <f t="shared" si="25"/>
        <v>0</v>
      </c>
      <c r="O50" s="35">
        <f t="shared" si="25"/>
        <v>0</v>
      </c>
      <c r="P50" s="35">
        <f t="shared" si="25"/>
        <v>0</v>
      </c>
      <c r="Q50" s="35">
        <f t="shared" si="25"/>
        <v>0</v>
      </c>
      <c r="R50" s="35">
        <f t="shared" si="25"/>
        <v>0</v>
      </c>
      <c r="S50" s="35">
        <f t="shared" si="25"/>
        <v>0</v>
      </c>
      <c r="T50" s="35">
        <f t="shared" si="25"/>
        <v>0</v>
      </c>
      <c r="U50" s="35">
        <f t="shared" si="25"/>
        <v>0</v>
      </c>
      <c r="V50" s="35">
        <f t="shared" si="25"/>
        <v>0</v>
      </c>
      <c r="W50" s="35">
        <f t="shared" si="25"/>
        <v>0</v>
      </c>
      <c r="X50" s="35">
        <f t="shared" si="25"/>
        <v>0</v>
      </c>
      <c r="Y50" s="35">
        <f t="shared" si="25"/>
        <v>0</v>
      </c>
      <c r="Z50" s="35">
        <f t="shared" si="25"/>
        <v>0</v>
      </c>
      <c r="AA50" s="35">
        <f t="shared" si="25"/>
        <v>0</v>
      </c>
      <c r="AB50" s="35">
        <f t="shared" si="25"/>
        <v>0</v>
      </c>
      <c r="AC50" s="35">
        <f t="shared" si="25"/>
        <v>0</v>
      </c>
      <c r="AD50" s="35">
        <f t="shared" si="25"/>
        <v>0</v>
      </c>
      <c r="AE50" s="35">
        <f t="shared" si="25"/>
        <v>0</v>
      </c>
      <c r="AF50" s="35">
        <f t="shared" si="25"/>
        <v>0</v>
      </c>
      <c r="AG50" s="35">
        <f t="shared" si="25"/>
        <v>0</v>
      </c>
      <c r="AH50" s="35">
        <f t="shared" si="25"/>
        <v>0</v>
      </c>
      <c r="AI50" s="35">
        <f t="shared" si="25"/>
        <v>0</v>
      </c>
      <c r="AJ50" s="35">
        <f t="shared" si="25"/>
        <v>0</v>
      </c>
      <c r="AK50" s="35">
        <f t="shared" si="25"/>
        <v>0</v>
      </c>
      <c r="AL50" s="35">
        <f t="shared" si="25"/>
        <v>0</v>
      </c>
      <c r="AM50" s="35">
        <f t="shared" si="25"/>
        <v>0</v>
      </c>
      <c r="AN50" s="35">
        <f t="shared" si="25"/>
        <v>0</v>
      </c>
      <c r="AO50" s="35">
        <f t="shared" si="25"/>
        <v>0</v>
      </c>
      <c r="AP50" s="35">
        <f t="shared" si="25"/>
        <v>0</v>
      </c>
      <c r="AQ50" s="35">
        <f t="shared" si="25"/>
        <v>0</v>
      </c>
      <c r="AR50" s="35">
        <f t="shared" si="25"/>
        <v>0</v>
      </c>
      <c r="AS50" s="35">
        <f t="shared" si="25"/>
        <v>0</v>
      </c>
      <c r="AT50" s="35">
        <f>MAX(AT51:AT54)</f>
        <v>3</v>
      </c>
      <c r="AU50" s="35">
        <f t="shared" ref="AU50:BA50" si="26">SUM(AU51:AU54)</f>
        <v>82</v>
      </c>
      <c r="AV50" s="35">
        <f t="shared" si="26"/>
        <v>0</v>
      </c>
      <c r="AW50" s="35">
        <f t="shared" si="26"/>
        <v>0</v>
      </c>
      <c r="AX50" s="35">
        <f t="shared" si="26"/>
        <v>0</v>
      </c>
      <c r="AY50" s="35">
        <f t="shared" si="26"/>
        <v>0</v>
      </c>
      <c r="AZ50" s="35">
        <f t="shared" si="26"/>
        <v>0</v>
      </c>
      <c r="BA50" s="35">
        <f t="shared" si="26"/>
        <v>30</v>
      </c>
      <c r="BB50" s="35" t="s">
        <v>193</v>
      </c>
      <c r="BC50" s="35" t="s">
        <v>193</v>
      </c>
      <c r="BD50" s="35" t="s">
        <v>193</v>
      </c>
      <c r="BE50" s="35" t="s">
        <v>193</v>
      </c>
      <c r="BF50" s="35" t="s">
        <v>193</v>
      </c>
      <c r="BG50" s="35" t="s">
        <v>193</v>
      </c>
      <c r="BH50" s="35"/>
      <c r="BJ50" s="134">
        <f>'4'!CN49</f>
        <v>0</v>
      </c>
    </row>
    <row r="51" spans="1:62" ht="68.45" customHeight="1">
      <c r="A51" s="25" t="s">
        <v>175</v>
      </c>
      <c r="B51" s="33" t="s">
        <v>225</v>
      </c>
      <c r="C51" s="44" t="s">
        <v>227</v>
      </c>
      <c r="D51" s="43" t="s">
        <v>228</v>
      </c>
      <c r="E51" s="35"/>
      <c r="F51" s="52">
        <f>'4'!I50</f>
        <v>0</v>
      </c>
      <c r="G51" s="52">
        <f>'4'!J50</f>
        <v>0</v>
      </c>
      <c r="H51" s="52">
        <f>'4'!K50</f>
        <v>0</v>
      </c>
      <c r="I51" s="52">
        <f>'4'!L50</f>
        <v>0</v>
      </c>
      <c r="J51" s="52">
        <f>'4'!M50</f>
        <v>0</v>
      </c>
      <c r="K51" s="35">
        <v>0</v>
      </c>
      <c r="L51" s="52">
        <f>'4'!P50</f>
        <v>0</v>
      </c>
      <c r="M51" s="52">
        <f>'4'!Q50</f>
        <v>0</v>
      </c>
      <c r="N51" s="52">
        <f>'4'!R50</f>
        <v>0</v>
      </c>
      <c r="O51" s="52">
        <f>'4'!S50</f>
        <v>0</v>
      </c>
      <c r="P51" s="52">
        <f>'4'!T50</f>
        <v>0</v>
      </c>
      <c r="Q51" s="35">
        <v>0</v>
      </c>
      <c r="R51" s="52">
        <f>'4'!W50</f>
        <v>0</v>
      </c>
      <c r="S51" s="52">
        <f>'4'!X50</f>
        <v>0</v>
      </c>
      <c r="T51" s="52">
        <f>'4'!Y50</f>
        <v>0</v>
      </c>
      <c r="U51" s="52">
        <f>'4'!Z50</f>
        <v>0</v>
      </c>
      <c r="V51" s="35">
        <v>0</v>
      </c>
      <c r="W51" s="35">
        <v>0</v>
      </c>
      <c r="X51" s="35">
        <v>0</v>
      </c>
      <c r="Y51" s="35"/>
      <c r="Z51" s="35"/>
      <c r="AA51" s="35"/>
      <c r="AB51" s="35"/>
      <c r="AC51" s="35"/>
      <c r="AD51" s="35"/>
      <c r="AE51" s="35">
        <v>0</v>
      </c>
      <c r="AF51" s="52">
        <f>'4'!AK50</f>
        <v>0</v>
      </c>
      <c r="AG51" s="52">
        <f>'4'!AL50</f>
        <v>0</v>
      </c>
      <c r="AH51" s="52">
        <f>'4'!AM50</f>
        <v>0</v>
      </c>
      <c r="AI51" s="52">
        <f>'4'!AN50</f>
        <v>0</v>
      </c>
      <c r="AJ51" s="52">
        <f>'4'!AO50</f>
        <v>0</v>
      </c>
      <c r="AK51" s="52">
        <f>'4'!AP50</f>
        <v>0</v>
      </c>
      <c r="AL51" s="52">
        <f>'4'!AQ50</f>
        <v>0</v>
      </c>
      <c r="AM51" s="52">
        <f>'4'!AR50</f>
        <v>0</v>
      </c>
      <c r="AN51" s="35"/>
      <c r="AO51" s="35"/>
      <c r="AP51" s="35"/>
      <c r="AQ51" s="35"/>
      <c r="AR51" s="35"/>
      <c r="AS51" s="35"/>
      <c r="AT51" s="35">
        <v>3</v>
      </c>
      <c r="AU51" s="52">
        <f>'4'!BB50</f>
        <v>50</v>
      </c>
      <c r="AV51" s="52">
        <f>'4'!BC50</f>
        <v>0</v>
      </c>
      <c r="AW51" s="52">
        <f>'4'!BD50</f>
        <v>0</v>
      </c>
      <c r="AX51" s="52">
        <f>'4'!BE50</f>
        <v>0</v>
      </c>
      <c r="AY51" s="52">
        <f>'4'!BF50</f>
        <v>0</v>
      </c>
      <c r="AZ51" s="52">
        <f>'4'!BG50</f>
        <v>0</v>
      </c>
      <c r="BA51" s="52">
        <f>'4'!BH50</f>
        <v>2</v>
      </c>
      <c r="BB51" s="35"/>
      <c r="BC51" s="35"/>
      <c r="BD51" s="35"/>
      <c r="BE51" s="35"/>
      <c r="BF51" s="35"/>
      <c r="BG51" s="35"/>
      <c r="BH51" s="35"/>
      <c r="BJ51" s="134">
        <f>'4'!CN50</f>
        <v>2022</v>
      </c>
    </row>
    <row r="52" spans="1:62" ht="59.65" customHeight="1">
      <c r="A52" s="25" t="s">
        <v>175</v>
      </c>
      <c r="B52" s="33" t="s">
        <v>225</v>
      </c>
      <c r="C52" s="44" t="s">
        <v>229</v>
      </c>
      <c r="D52" s="43" t="s">
        <v>230</v>
      </c>
      <c r="E52" s="35"/>
      <c r="F52" s="52">
        <f>'4'!I51</f>
        <v>0</v>
      </c>
      <c r="G52" s="52">
        <f>'4'!J51</f>
        <v>0</v>
      </c>
      <c r="H52" s="52">
        <f>'4'!K51</f>
        <v>0</v>
      </c>
      <c r="I52" s="52">
        <f>'4'!L51</f>
        <v>0</v>
      </c>
      <c r="J52" s="52">
        <f>'4'!M51</f>
        <v>0</v>
      </c>
      <c r="K52" s="35">
        <v>0</v>
      </c>
      <c r="L52" s="52">
        <f>'4'!P51</f>
        <v>0</v>
      </c>
      <c r="M52" s="52">
        <f>'4'!Q51</f>
        <v>0</v>
      </c>
      <c r="N52" s="52">
        <f>'4'!R51</f>
        <v>0</v>
      </c>
      <c r="O52" s="52">
        <f>'4'!S51</f>
        <v>0</v>
      </c>
      <c r="P52" s="52">
        <f>'4'!T51</f>
        <v>0</v>
      </c>
      <c r="Q52" s="35">
        <v>0</v>
      </c>
      <c r="R52" s="52">
        <f>'4'!W51</f>
        <v>0</v>
      </c>
      <c r="S52" s="52">
        <f>'4'!X51</f>
        <v>0</v>
      </c>
      <c r="T52" s="52">
        <f>'4'!Y51</f>
        <v>0</v>
      </c>
      <c r="U52" s="52">
        <f>'4'!Z51</f>
        <v>0</v>
      </c>
      <c r="V52" s="35">
        <v>0</v>
      </c>
      <c r="W52" s="35">
        <v>0</v>
      </c>
      <c r="X52" s="35">
        <v>0</v>
      </c>
      <c r="Y52" s="35"/>
      <c r="Z52" s="35"/>
      <c r="AA52" s="35"/>
      <c r="AB52" s="35"/>
      <c r="AC52" s="35"/>
      <c r="AD52" s="35"/>
      <c r="AE52" s="35">
        <v>0</v>
      </c>
      <c r="AF52" s="52">
        <f>'4'!AK51</f>
        <v>0</v>
      </c>
      <c r="AG52" s="52">
        <f>'4'!AL51</f>
        <v>0</v>
      </c>
      <c r="AH52" s="52">
        <f>'4'!AM51</f>
        <v>0</v>
      </c>
      <c r="AI52" s="52">
        <f>'4'!AN51</f>
        <v>0</v>
      </c>
      <c r="AJ52" s="52">
        <f>'4'!AO51</f>
        <v>0</v>
      </c>
      <c r="AK52" s="52">
        <f>'4'!AP51</f>
        <v>0</v>
      </c>
      <c r="AL52" s="52">
        <f>'4'!AQ51</f>
        <v>0</v>
      </c>
      <c r="AM52" s="52">
        <f>'4'!AR51</f>
        <v>0</v>
      </c>
      <c r="AN52" s="35"/>
      <c r="AO52" s="35"/>
      <c r="AP52" s="35"/>
      <c r="AQ52" s="35"/>
      <c r="AR52" s="35"/>
      <c r="AS52" s="35"/>
      <c r="AT52" s="35">
        <v>3</v>
      </c>
      <c r="AU52" s="52">
        <f>'4'!BB51</f>
        <v>32</v>
      </c>
      <c r="AV52" s="52">
        <f>'4'!BC51</f>
        <v>0</v>
      </c>
      <c r="AW52" s="52">
        <f>'4'!BD51</f>
        <v>0</v>
      </c>
      <c r="AX52" s="52">
        <f>'4'!BE51</f>
        <v>0</v>
      </c>
      <c r="AY52" s="52">
        <f>'4'!BF51</f>
        <v>0</v>
      </c>
      <c r="AZ52" s="52">
        <f>'4'!BG51</f>
        <v>0</v>
      </c>
      <c r="BA52" s="52">
        <f>'4'!BH51</f>
        <v>28</v>
      </c>
      <c r="BB52" s="35"/>
      <c r="BC52" s="35"/>
      <c r="BD52" s="35"/>
      <c r="BE52" s="35"/>
      <c r="BF52" s="35"/>
      <c r="BG52" s="35"/>
      <c r="BH52" s="35"/>
      <c r="BJ52" s="134">
        <f>'4'!CN51</f>
        <v>2022</v>
      </c>
    </row>
    <row r="53" spans="1:62" ht="18.75" hidden="1">
      <c r="A53" s="25" t="s">
        <v>175</v>
      </c>
      <c r="B53" s="33" t="s">
        <v>225</v>
      </c>
      <c r="C53" s="45">
        <v>0</v>
      </c>
      <c r="D53" s="43">
        <v>0</v>
      </c>
      <c r="E53" s="35"/>
      <c r="F53" s="52">
        <f>'4'!I52</f>
        <v>0</v>
      </c>
      <c r="G53" s="52">
        <f>'4'!J52</f>
        <v>0</v>
      </c>
      <c r="H53" s="52">
        <f>'4'!K52</f>
        <v>0</v>
      </c>
      <c r="I53" s="52">
        <f>'4'!L52</f>
        <v>0</v>
      </c>
      <c r="J53" s="52">
        <f>'4'!M52</f>
        <v>0</v>
      </c>
      <c r="K53" s="35">
        <v>0</v>
      </c>
      <c r="L53" s="52">
        <f>'4'!P52</f>
        <v>0</v>
      </c>
      <c r="M53" s="52">
        <f>'4'!Q52</f>
        <v>0</v>
      </c>
      <c r="N53" s="52">
        <f>'4'!R52</f>
        <v>0</v>
      </c>
      <c r="O53" s="52">
        <f>'4'!S52</f>
        <v>0</v>
      </c>
      <c r="P53" s="52">
        <f>'4'!T52</f>
        <v>0</v>
      </c>
      <c r="Q53" s="35">
        <v>0</v>
      </c>
      <c r="R53" s="52">
        <f>'4'!W52</f>
        <v>0</v>
      </c>
      <c r="S53" s="52">
        <f>'4'!X52</f>
        <v>0</v>
      </c>
      <c r="T53" s="52">
        <f>'4'!Y52</f>
        <v>0</v>
      </c>
      <c r="U53" s="52">
        <f>'4'!Z52</f>
        <v>0</v>
      </c>
      <c r="V53" s="35">
        <v>0</v>
      </c>
      <c r="W53" s="35">
        <v>0</v>
      </c>
      <c r="X53" s="35">
        <v>0</v>
      </c>
      <c r="Y53" s="35"/>
      <c r="Z53" s="35"/>
      <c r="AA53" s="35"/>
      <c r="AB53" s="35"/>
      <c r="AC53" s="35"/>
      <c r="AD53" s="35"/>
      <c r="AE53" s="35">
        <v>0</v>
      </c>
      <c r="AF53" s="52">
        <f>'4'!AK52</f>
        <v>0</v>
      </c>
      <c r="AG53" s="52">
        <f>'4'!AL52</f>
        <v>0</v>
      </c>
      <c r="AH53" s="52">
        <f>'4'!AM52</f>
        <v>0</v>
      </c>
      <c r="AI53" s="52">
        <f>'4'!AN52</f>
        <v>0</v>
      </c>
      <c r="AJ53" s="52">
        <f>'4'!AO52</f>
        <v>0</v>
      </c>
      <c r="AK53" s="52">
        <f>'4'!AP52</f>
        <v>0</v>
      </c>
      <c r="AL53" s="52">
        <f>'4'!AQ52</f>
        <v>0</v>
      </c>
      <c r="AM53" s="52">
        <f>'4'!AR52</f>
        <v>0</v>
      </c>
      <c r="AN53" s="35"/>
      <c r="AO53" s="35"/>
      <c r="AP53" s="35"/>
      <c r="AQ53" s="35"/>
      <c r="AR53" s="35"/>
      <c r="AS53" s="35"/>
      <c r="AT53" s="35">
        <v>0</v>
      </c>
      <c r="AU53" s="52">
        <f>'4'!BB52</f>
        <v>0</v>
      </c>
      <c r="AV53" s="52">
        <f>'4'!BC52</f>
        <v>0</v>
      </c>
      <c r="AW53" s="52">
        <f>'4'!BD52</f>
        <v>0</v>
      </c>
      <c r="AX53" s="52">
        <f>'4'!BE52</f>
        <v>0</v>
      </c>
      <c r="AY53" s="52">
        <f>'4'!BF52</f>
        <v>0</v>
      </c>
      <c r="AZ53" s="52">
        <f>'4'!BG52</f>
        <v>0</v>
      </c>
      <c r="BA53" s="52">
        <f>'4'!BH52</f>
        <v>0</v>
      </c>
      <c r="BB53" s="35"/>
      <c r="BC53" s="35"/>
      <c r="BD53" s="35"/>
      <c r="BE53" s="35"/>
      <c r="BF53" s="35"/>
      <c r="BG53" s="35"/>
      <c r="BH53" s="35"/>
      <c r="BJ53" s="134">
        <f>'4'!CN52</f>
        <v>2022</v>
      </c>
    </row>
    <row r="54" spans="1:62" ht="59.65" hidden="1" customHeight="1">
      <c r="A54" s="25" t="s">
        <v>175</v>
      </c>
      <c r="B54" s="33" t="s">
        <v>225</v>
      </c>
      <c r="C54" s="45">
        <v>0</v>
      </c>
      <c r="D54" s="43">
        <v>0</v>
      </c>
      <c r="E54" s="35"/>
      <c r="F54" s="52">
        <f>'4'!I53</f>
        <v>0</v>
      </c>
      <c r="G54" s="52">
        <f>'4'!J53</f>
        <v>0</v>
      </c>
      <c r="H54" s="52">
        <f>'4'!K53</f>
        <v>0</v>
      </c>
      <c r="I54" s="52">
        <f>'4'!L53</f>
        <v>0</v>
      </c>
      <c r="J54" s="52">
        <f>'4'!M53</f>
        <v>0</v>
      </c>
      <c r="K54" s="35">
        <v>0</v>
      </c>
      <c r="L54" s="52">
        <f>'4'!P53</f>
        <v>0</v>
      </c>
      <c r="M54" s="52">
        <f>'4'!Q53</f>
        <v>0</v>
      </c>
      <c r="N54" s="52">
        <f>'4'!R53</f>
        <v>0</v>
      </c>
      <c r="O54" s="52">
        <f>'4'!S53</f>
        <v>0</v>
      </c>
      <c r="P54" s="52">
        <f>'4'!T53</f>
        <v>0</v>
      </c>
      <c r="Q54" s="35">
        <v>0</v>
      </c>
      <c r="R54" s="52">
        <f>'4'!W53</f>
        <v>0</v>
      </c>
      <c r="S54" s="52">
        <f>'4'!X53</f>
        <v>0</v>
      </c>
      <c r="T54" s="52">
        <f>'4'!Y53</f>
        <v>0</v>
      </c>
      <c r="U54" s="52">
        <f>'4'!Z53</f>
        <v>0</v>
      </c>
      <c r="V54" s="35">
        <v>0</v>
      </c>
      <c r="W54" s="35">
        <v>0</v>
      </c>
      <c r="X54" s="35">
        <v>0</v>
      </c>
      <c r="Y54" s="35"/>
      <c r="Z54" s="35"/>
      <c r="AA54" s="35"/>
      <c r="AB54" s="35"/>
      <c r="AC54" s="35"/>
      <c r="AD54" s="35"/>
      <c r="AE54" s="35">
        <v>0</v>
      </c>
      <c r="AF54" s="52">
        <f>'4'!AK53</f>
        <v>0</v>
      </c>
      <c r="AG54" s="52">
        <f>'4'!AL53</f>
        <v>0</v>
      </c>
      <c r="AH54" s="52">
        <f>'4'!AM53</f>
        <v>0</v>
      </c>
      <c r="AI54" s="52">
        <f>'4'!AN53</f>
        <v>0</v>
      </c>
      <c r="AJ54" s="52">
        <f>'4'!AO53</f>
        <v>0</v>
      </c>
      <c r="AK54" s="52">
        <f>'4'!AP53</f>
        <v>0</v>
      </c>
      <c r="AL54" s="52">
        <f>'4'!AQ53</f>
        <v>0</v>
      </c>
      <c r="AM54" s="52">
        <f>'4'!AR53</f>
        <v>0</v>
      </c>
      <c r="AN54" s="35"/>
      <c r="AO54" s="35"/>
      <c r="AP54" s="35"/>
      <c r="AQ54" s="35"/>
      <c r="AR54" s="35"/>
      <c r="AS54" s="35"/>
      <c r="AT54" s="35">
        <v>0</v>
      </c>
      <c r="AU54" s="52">
        <f>'4'!BB53</f>
        <v>0</v>
      </c>
      <c r="AV54" s="52">
        <f>'4'!BC53</f>
        <v>0</v>
      </c>
      <c r="AW54" s="52">
        <f>'4'!BD53</f>
        <v>0</v>
      </c>
      <c r="AX54" s="52">
        <f>'4'!BE53</f>
        <v>0</v>
      </c>
      <c r="AY54" s="52">
        <f>'4'!BF53</f>
        <v>0</v>
      </c>
      <c r="AZ54" s="52">
        <f>'4'!BG53</f>
        <v>0</v>
      </c>
      <c r="BA54" s="52">
        <f>'4'!BH53</f>
        <v>0</v>
      </c>
      <c r="BB54" s="35"/>
      <c r="BC54" s="35"/>
      <c r="BD54" s="35"/>
      <c r="BE54" s="35"/>
      <c r="BF54" s="35"/>
      <c r="BG54" s="35"/>
      <c r="BH54" s="35"/>
      <c r="BJ54" s="134">
        <f>'4'!CN53</f>
        <v>2023</v>
      </c>
    </row>
    <row r="55" spans="1:62" ht="56.25">
      <c r="A55" s="21"/>
      <c r="B55" s="25" t="s">
        <v>231</v>
      </c>
      <c r="C55" s="26" t="s">
        <v>232</v>
      </c>
      <c r="D55" s="27" t="s">
        <v>174</v>
      </c>
      <c r="E55" s="27">
        <f t="shared" ref="E55:AJ55" si="27">SUM(E56,E63,E66,E75)</f>
        <v>0</v>
      </c>
      <c r="F55" s="27">
        <f t="shared" si="27"/>
        <v>0</v>
      </c>
      <c r="G55" s="27">
        <f t="shared" si="27"/>
        <v>0</v>
      </c>
      <c r="H55" s="27">
        <f t="shared" si="27"/>
        <v>0</v>
      </c>
      <c r="I55" s="27">
        <f t="shared" si="27"/>
        <v>0</v>
      </c>
      <c r="J55" s="27">
        <f t="shared" si="27"/>
        <v>0</v>
      </c>
      <c r="K55" s="27">
        <f t="shared" si="27"/>
        <v>0</v>
      </c>
      <c r="L55" s="27">
        <f t="shared" si="27"/>
        <v>0</v>
      </c>
      <c r="M55" s="27">
        <f t="shared" si="27"/>
        <v>0</v>
      </c>
      <c r="N55" s="27">
        <f t="shared" si="27"/>
        <v>0</v>
      </c>
      <c r="O55" s="27">
        <f t="shared" si="27"/>
        <v>0</v>
      </c>
      <c r="P55" s="27">
        <f t="shared" si="27"/>
        <v>0</v>
      </c>
      <c r="Q55" s="27">
        <f t="shared" si="27"/>
        <v>0</v>
      </c>
      <c r="R55" s="27">
        <f t="shared" si="27"/>
        <v>0</v>
      </c>
      <c r="S55" s="27">
        <f t="shared" si="27"/>
        <v>0</v>
      </c>
      <c r="T55" s="27">
        <f t="shared" si="27"/>
        <v>0</v>
      </c>
      <c r="U55" s="27">
        <f t="shared" si="27"/>
        <v>0</v>
      </c>
      <c r="V55" s="27">
        <f t="shared" si="27"/>
        <v>0</v>
      </c>
      <c r="W55" s="27">
        <f t="shared" si="27"/>
        <v>0</v>
      </c>
      <c r="X55" s="27">
        <f t="shared" si="27"/>
        <v>0</v>
      </c>
      <c r="Y55" s="27">
        <f t="shared" si="27"/>
        <v>0</v>
      </c>
      <c r="Z55" s="27">
        <f t="shared" si="27"/>
        <v>0</v>
      </c>
      <c r="AA55" s="27">
        <f t="shared" si="27"/>
        <v>0</v>
      </c>
      <c r="AB55" s="27">
        <f t="shared" si="27"/>
        <v>0</v>
      </c>
      <c r="AC55" s="27">
        <f t="shared" si="27"/>
        <v>0</v>
      </c>
      <c r="AD55" s="27">
        <f t="shared" si="27"/>
        <v>0</v>
      </c>
      <c r="AE55" s="27">
        <f t="shared" si="27"/>
        <v>3</v>
      </c>
      <c r="AF55" s="27">
        <f t="shared" si="27"/>
        <v>0</v>
      </c>
      <c r="AG55" s="27">
        <f t="shared" si="27"/>
        <v>0</v>
      </c>
      <c r="AH55" s="27">
        <f t="shared" si="27"/>
        <v>0</v>
      </c>
      <c r="AI55" s="27">
        <f t="shared" si="27"/>
        <v>0</v>
      </c>
      <c r="AJ55" s="27">
        <f t="shared" si="27"/>
        <v>3</v>
      </c>
      <c r="AK55" s="27">
        <f t="shared" ref="AK55:BA55" si="28">SUM(AK56,AK63,AK66,AK75)</f>
        <v>0</v>
      </c>
      <c r="AL55" s="27">
        <f t="shared" si="28"/>
        <v>0</v>
      </c>
      <c r="AM55" s="27">
        <f t="shared" si="28"/>
        <v>0</v>
      </c>
      <c r="AN55" s="27">
        <f t="shared" si="28"/>
        <v>0</v>
      </c>
      <c r="AO55" s="27">
        <f t="shared" si="28"/>
        <v>0</v>
      </c>
      <c r="AP55" s="27">
        <f t="shared" si="28"/>
        <v>0</v>
      </c>
      <c r="AQ55" s="27">
        <f t="shared" si="28"/>
        <v>0</v>
      </c>
      <c r="AR55" s="27">
        <f t="shared" si="28"/>
        <v>0</v>
      </c>
      <c r="AS55" s="27">
        <f t="shared" si="28"/>
        <v>0</v>
      </c>
      <c r="AT55" s="27">
        <f t="shared" si="28"/>
        <v>11</v>
      </c>
      <c r="AU55" s="27">
        <f t="shared" si="28"/>
        <v>80</v>
      </c>
      <c r="AV55" s="27">
        <f t="shared" si="28"/>
        <v>0</v>
      </c>
      <c r="AW55" s="27">
        <f t="shared" si="28"/>
        <v>0</v>
      </c>
      <c r="AX55" s="27">
        <f t="shared" si="28"/>
        <v>0</v>
      </c>
      <c r="AY55" s="27">
        <f t="shared" si="28"/>
        <v>3</v>
      </c>
      <c r="AZ55" s="27">
        <f t="shared" si="28"/>
        <v>8</v>
      </c>
      <c r="BA55" s="27">
        <f t="shared" si="28"/>
        <v>36</v>
      </c>
      <c r="BB55" s="27" t="s">
        <v>193</v>
      </c>
      <c r="BC55" s="27" t="s">
        <v>193</v>
      </c>
      <c r="BD55" s="27" t="s">
        <v>193</v>
      </c>
      <c r="BE55" s="27" t="s">
        <v>193</v>
      </c>
      <c r="BF55" s="27" t="s">
        <v>193</v>
      </c>
      <c r="BG55" s="27" t="s">
        <v>193</v>
      </c>
      <c r="BH55" s="27"/>
    </row>
    <row r="56" spans="1:62" ht="93.75">
      <c r="A56" s="21"/>
      <c r="B56" s="39" t="s">
        <v>233</v>
      </c>
      <c r="C56" s="40" t="s">
        <v>234</v>
      </c>
      <c r="D56" s="41" t="s">
        <v>174</v>
      </c>
      <c r="E56" s="96">
        <f t="shared" ref="E56:X56" si="29">E57</f>
        <v>0</v>
      </c>
      <c r="F56" s="96">
        <f t="shared" si="29"/>
        <v>0</v>
      </c>
      <c r="G56" s="96">
        <f t="shared" si="29"/>
        <v>0</v>
      </c>
      <c r="H56" s="96">
        <f t="shared" si="29"/>
        <v>0</v>
      </c>
      <c r="I56" s="96">
        <f t="shared" si="29"/>
        <v>0</v>
      </c>
      <c r="J56" s="96">
        <f t="shared" si="29"/>
        <v>0</v>
      </c>
      <c r="K56" s="96">
        <f t="shared" si="29"/>
        <v>0</v>
      </c>
      <c r="L56" s="96">
        <f t="shared" si="29"/>
        <v>0</v>
      </c>
      <c r="M56" s="96">
        <f t="shared" si="29"/>
        <v>0</v>
      </c>
      <c r="N56" s="96">
        <f t="shared" si="29"/>
        <v>0</v>
      </c>
      <c r="O56" s="96">
        <f t="shared" si="29"/>
        <v>0</v>
      </c>
      <c r="P56" s="96">
        <f t="shared" si="29"/>
        <v>0</v>
      </c>
      <c r="Q56" s="96">
        <f t="shared" si="29"/>
        <v>0</v>
      </c>
      <c r="R56" s="96">
        <f t="shared" si="29"/>
        <v>0</v>
      </c>
      <c r="S56" s="96">
        <f t="shared" si="29"/>
        <v>0</v>
      </c>
      <c r="T56" s="96">
        <f t="shared" si="29"/>
        <v>0</v>
      </c>
      <c r="U56" s="96">
        <f t="shared" si="29"/>
        <v>0</v>
      </c>
      <c r="V56" s="96">
        <f t="shared" si="29"/>
        <v>0</v>
      </c>
      <c r="W56" s="96">
        <f t="shared" si="29"/>
        <v>0</v>
      </c>
      <c r="X56" s="96">
        <f t="shared" si="29"/>
        <v>0</v>
      </c>
      <c r="Y56" s="41" t="s">
        <v>193</v>
      </c>
      <c r="Z56" s="41" t="s">
        <v>193</v>
      </c>
      <c r="AA56" s="41" t="s">
        <v>193</v>
      </c>
      <c r="AB56" s="41" t="s">
        <v>193</v>
      </c>
      <c r="AC56" s="41" t="s">
        <v>193</v>
      </c>
      <c r="AD56" s="41" t="s">
        <v>193</v>
      </c>
      <c r="AE56" s="96">
        <f t="shared" ref="AE56:AM56" si="30">AE57</f>
        <v>0</v>
      </c>
      <c r="AF56" s="96">
        <f t="shared" si="30"/>
        <v>0</v>
      </c>
      <c r="AG56" s="96">
        <f t="shared" si="30"/>
        <v>0</v>
      </c>
      <c r="AH56" s="96">
        <f t="shared" si="30"/>
        <v>0</v>
      </c>
      <c r="AI56" s="96">
        <f t="shared" si="30"/>
        <v>0</v>
      </c>
      <c r="AJ56" s="96">
        <f t="shared" si="30"/>
        <v>0</v>
      </c>
      <c r="AK56" s="96">
        <f t="shared" si="30"/>
        <v>0</v>
      </c>
      <c r="AL56" s="96">
        <f t="shared" si="30"/>
        <v>0</v>
      </c>
      <c r="AM56" s="96">
        <f t="shared" si="30"/>
        <v>0</v>
      </c>
      <c r="AN56" s="41" t="s">
        <v>193</v>
      </c>
      <c r="AO56" s="41" t="s">
        <v>193</v>
      </c>
      <c r="AP56" s="41" t="s">
        <v>193</v>
      </c>
      <c r="AQ56" s="41" t="s">
        <v>193</v>
      </c>
      <c r="AR56" s="41" t="s">
        <v>193</v>
      </c>
      <c r="AS56" s="41" t="s">
        <v>193</v>
      </c>
      <c r="AT56" s="96">
        <f t="shared" ref="AT56:AZ56" si="31">AT57</f>
        <v>7</v>
      </c>
      <c r="AU56" s="96">
        <f t="shared" si="31"/>
        <v>80</v>
      </c>
      <c r="AV56" s="96">
        <f t="shared" si="31"/>
        <v>0</v>
      </c>
      <c r="AW56" s="96">
        <f t="shared" si="31"/>
        <v>0</v>
      </c>
      <c r="AX56" s="96">
        <f t="shared" si="31"/>
        <v>0</v>
      </c>
      <c r="AY56" s="96">
        <f t="shared" si="31"/>
        <v>0</v>
      </c>
      <c r="AZ56" s="96">
        <f t="shared" si="31"/>
        <v>8</v>
      </c>
      <c r="BA56" s="96">
        <f>BA57</f>
        <v>36</v>
      </c>
      <c r="BB56" s="41" t="s">
        <v>193</v>
      </c>
      <c r="BC56" s="41" t="s">
        <v>193</v>
      </c>
      <c r="BD56" s="41" t="s">
        <v>193</v>
      </c>
      <c r="BE56" s="41" t="s">
        <v>193</v>
      </c>
      <c r="BF56" s="41" t="s">
        <v>193</v>
      </c>
      <c r="BG56" s="41" t="s">
        <v>193</v>
      </c>
      <c r="BH56" s="41"/>
    </row>
    <row r="57" spans="1:62" ht="56.25">
      <c r="A57" s="21"/>
      <c r="B57" s="33" t="s">
        <v>235</v>
      </c>
      <c r="C57" s="34" t="s">
        <v>236</v>
      </c>
      <c r="D57" s="35" t="s">
        <v>174</v>
      </c>
      <c r="E57" s="52">
        <f t="shared" ref="E57:X57" si="32">SUM(E58:E61)</f>
        <v>0</v>
      </c>
      <c r="F57" s="52">
        <f t="shared" si="32"/>
        <v>0</v>
      </c>
      <c r="G57" s="52">
        <f t="shared" si="32"/>
        <v>0</v>
      </c>
      <c r="H57" s="52">
        <f t="shared" si="32"/>
        <v>0</v>
      </c>
      <c r="I57" s="52">
        <f t="shared" si="32"/>
        <v>0</v>
      </c>
      <c r="J57" s="52">
        <f t="shared" si="32"/>
        <v>0</v>
      </c>
      <c r="K57" s="52">
        <f t="shared" si="32"/>
        <v>0</v>
      </c>
      <c r="L57" s="52">
        <f t="shared" si="32"/>
        <v>0</v>
      </c>
      <c r="M57" s="52">
        <f t="shared" si="32"/>
        <v>0</v>
      </c>
      <c r="N57" s="52">
        <f t="shared" si="32"/>
        <v>0</v>
      </c>
      <c r="O57" s="52">
        <f t="shared" si="32"/>
        <v>0</v>
      </c>
      <c r="P57" s="52">
        <f t="shared" si="32"/>
        <v>0</v>
      </c>
      <c r="Q57" s="52">
        <f t="shared" si="32"/>
        <v>0</v>
      </c>
      <c r="R57" s="52">
        <f t="shared" si="32"/>
        <v>0</v>
      </c>
      <c r="S57" s="52">
        <f t="shared" si="32"/>
        <v>0</v>
      </c>
      <c r="T57" s="52">
        <f t="shared" si="32"/>
        <v>0</v>
      </c>
      <c r="U57" s="52">
        <f t="shared" si="32"/>
        <v>0</v>
      </c>
      <c r="V57" s="52">
        <f t="shared" si="32"/>
        <v>0</v>
      </c>
      <c r="W57" s="52">
        <f t="shared" si="32"/>
        <v>0</v>
      </c>
      <c r="X57" s="52">
        <f t="shared" si="32"/>
        <v>0</v>
      </c>
      <c r="Y57" s="35" t="s">
        <v>193</v>
      </c>
      <c r="Z57" s="35" t="s">
        <v>193</v>
      </c>
      <c r="AA57" s="35" t="s">
        <v>193</v>
      </c>
      <c r="AB57" s="35" t="s">
        <v>193</v>
      </c>
      <c r="AC57" s="35" t="s">
        <v>193</v>
      </c>
      <c r="AD57" s="35" t="s">
        <v>193</v>
      </c>
      <c r="AE57" s="52">
        <f t="shared" ref="AE57:AM57" si="33">SUM(AE58:AE61)</f>
        <v>0</v>
      </c>
      <c r="AF57" s="52">
        <f t="shared" si="33"/>
        <v>0</v>
      </c>
      <c r="AG57" s="52">
        <f t="shared" si="33"/>
        <v>0</v>
      </c>
      <c r="AH57" s="52">
        <f t="shared" si="33"/>
        <v>0</v>
      </c>
      <c r="AI57" s="52">
        <f t="shared" si="33"/>
        <v>0</v>
      </c>
      <c r="AJ57" s="52">
        <f t="shared" si="33"/>
        <v>0</v>
      </c>
      <c r="AK57" s="52">
        <f t="shared" si="33"/>
        <v>0</v>
      </c>
      <c r="AL57" s="52">
        <f t="shared" si="33"/>
        <v>0</v>
      </c>
      <c r="AM57" s="52">
        <f t="shared" si="33"/>
        <v>0</v>
      </c>
      <c r="AN57" s="35" t="s">
        <v>193</v>
      </c>
      <c r="AO57" s="35" t="s">
        <v>193</v>
      </c>
      <c r="AP57" s="35" t="s">
        <v>193</v>
      </c>
      <c r="AQ57" s="35" t="s">
        <v>193</v>
      </c>
      <c r="AR57" s="35" t="s">
        <v>193</v>
      </c>
      <c r="AS57" s="35" t="s">
        <v>193</v>
      </c>
      <c r="AT57" s="52">
        <f t="shared" ref="AT57:AZ57" si="34">SUM(AT58:AT61)</f>
        <v>7</v>
      </c>
      <c r="AU57" s="52">
        <f t="shared" si="34"/>
        <v>80</v>
      </c>
      <c r="AV57" s="52">
        <f t="shared" si="34"/>
        <v>0</v>
      </c>
      <c r="AW57" s="52">
        <f t="shared" si="34"/>
        <v>0</v>
      </c>
      <c r="AX57" s="52">
        <f t="shared" si="34"/>
        <v>0</v>
      </c>
      <c r="AY57" s="52">
        <f t="shared" si="34"/>
        <v>0</v>
      </c>
      <c r="AZ57" s="52">
        <f t="shared" si="34"/>
        <v>8</v>
      </c>
      <c r="BA57" s="52">
        <f>SUM(BA58:BA61)</f>
        <v>36</v>
      </c>
      <c r="BB57" s="35" t="s">
        <v>193</v>
      </c>
      <c r="BC57" s="35" t="s">
        <v>193</v>
      </c>
      <c r="BD57" s="35" t="s">
        <v>193</v>
      </c>
      <c r="BE57" s="35" t="s">
        <v>193</v>
      </c>
      <c r="BF57" s="35" t="s">
        <v>193</v>
      </c>
      <c r="BG57" s="35" t="s">
        <v>193</v>
      </c>
      <c r="BH57" s="35"/>
    </row>
    <row r="58" spans="1:62" ht="64.5" customHeight="1">
      <c r="A58" s="28" t="s">
        <v>177</v>
      </c>
      <c r="B58" s="33" t="s">
        <v>235</v>
      </c>
      <c r="C58" s="34" t="s">
        <v>237</v>
      </c>
      <c r="D58" s="35" t="s">
        <v>238</v>
      </c>
      <c r="E58" s="35"/>
      <c r="F58" s="52">
        <f>'4'!I57</f>
        <v>0</v>
      </c>
      <c r="G58" s="52">
        <f>'4'!J57</f>
        <v>0</v>
      </c>
      <c r="H58" s="52">
        <f>'4'!K57</f>
        <v>0</v>
      </c>
      <c r="I58" s="52">
        <f>'4'!L57</f>
        <v>0</v>
      </c>
      <c r="J58" s="52">
        <f>'4'!M57</f>
        <v>0</v>
      </c>
      <c r="K58" s="35">
        <v>0</v>
      </c>
      <c r="L58" s="52">
        <f>'4'!P57</f>
        <v>0</v>
      </c>
      <c r="M58" s="52">
        <f>'4'!Q57</f>
        <v>0</v>
      </c>
      <c r="N58" s="52">
        <f>'4'!R57</f>
        <v>0</v>
      </c>
      <c r="O58" s="52">
        <f>'4'!S57</f>
        <v>0</v>
      </c>
      <c r="P58" s="52">
        <f>'4'!T57</f>
        <v>0</v>
      </c>
      <c r="Q58" s="35">
        <v>0</v>
      </c>
      <c r="R58" s="52">
        <f>'4'!W57</f>
        <v>0</v>
      </c>
      <c r="S58" s="52">
        <f>'4'!X57</f>
        <v>0</v>
      </c>
      <c r="T58" s="52">
        <f>'4'!Y57</f>
        <v>0</v>
      </c>
      <c r="U58" s="52">
        <f>'4'!Z57</f>
        <v>0</v>
      </c>
      <c r="V58" s="35">
        <v>0</v>
      </c>
      <c r="W58" s="35">
        <v>0</v>
      </c>
      <c r="X58" s="35">
        <v>0</v>
      </c>
      <c r="Y58" s="35"/>
      <c r="Z58" s="35"/>
      <c r="AA58" s="35"/>
      <c r="AB58" s="35"/>
      <c r="AC58" s="35"/>
      <c r="AD58" s="35"/>
      <c r="AE58" s="35">
        <v>0</v>
      </c>
      <c r="AF58" s="52">
        <f>'4'!AK57</f>
        <v>0</v>
      </c>
      <c r="AG58" s="52">
        <f>'4'!AL57</f>
        <v>0</v>
      </c>
      <c r="AH58" s="52">
        <f>'4'!AM57</f>
        <v>0</v>
      </c>
      <c r="AI58" s="52">
        <f>'4'!AN57</f>
        <v>0</v>
      </c>
      <c r="AJ58" s="52">
        <f>'4'!AO57</f>
        <v>0</v>
      </c>
      <c r="AK58" s="52">
        <f>'4'!AP57</f>
        <v>0</v>
      </c>
      <c r="AL58" s="52">
        <f>'4'!AQ57</f>
        <v>0</v>
      </c>
      <c r="AM58" s="52">
        <f>'4'!AR57</f>
        <v>0</v>
      </c>
      <c r="AN58" s="35"/>
      <c r="AO58" s="35"/>
      <c r="AP58" s="35"/>
      <c r="AQ58" s="35"/>
      <c r="AR58" s="35"/>
      <c r="AS58" s="35"/>
      <c r="AT58" s="35">
        <v>0</v>
      </c>
      <c r="AU58" s="52">
        <f>'4'!BB57</f>
        <v>0</v>
      </c>
      <c r="AV58" s="52">
        <f>'4'!BC57</f>
        <v>0</v>
      </c>
      <c r="AW58" s="52">
        <f>'4'!BD57</f>
        <v>0</v>
      </c>
      <c r="AX58" s="52">
        <f>'4'!BE57</f>
        <v>0</v>
      </c>
      <c r="AY58" s="52">
        <f>'4'!BF57</f>
        <v>0</v>
      </c>
      <c r="AZ58" s="52">
        <f>'4'!BG57</f>
        <v>1</v>
      </c>
      <c r="BA58" s="52">
        <f>'4'!BH57</f>
        <v>0</v>
      </c>
      <c r="BB58" s="35"/>
      <c r="BC58" s="35"/>
      <c r="BD58" s="35"/>
      <c r="BE58" s="35"/>
      <c r="BF58" s="35"/>
      <c r="BG58" s="35"/>
      <c r="BH58" s="35"/>
      <c r="BJ58" s="134">
        <f>'4'!CN57</f>
        <v>2022</v>
      </c>
    </row>
    <row r="59" spans="1:62" ht="121.5" customHeight="1">
      <c r="A59" s="28" t="s">
        <v>177</v>
      </c>
      <c r="B59" s="33" t="s">
        <v>235</v>
      </c>
      <c r="C59" s="34" t="s">
        <v>239</v>
      </c>
      <c r="D59" s="46" t="s">
        <v>240</v>
      </c>
      <c r="E59" s="35"/>
      <c r="F59" s="52">
        <f>'4'!I58</f>
        <v>0</v>
      </c>
      <c r="G59" s="52">
        <f>'4'!J58</f>
        <v>0</v>
      </c>
      <c r="H59" s="52">
        <f>'4'!K58</f>
        <v>0</v>
      </c>
      <c r="I59" s="52">
        <f>'4'!L58</f>
        <v>0</v>
      </c>
      <c r="J59" s="52">
        <f>'4'!M58</f>
        <v>0</v>
      </c>
      <c r="K59" s="35">
        <v>0</v>
      </c>
      <c r="L59" s="52">
        <f>'4'!P58</f>
        <v>0</v>
      </c>
      <c r="M59" s="52">
        <f>'4'!Q58</f>
        <v>0</v>
      </c>
      <c r="N59" s="52">
        <f>'4'!R58</f>
        <v>0</v>
      </c>
      <c r="O59" s="52">
        <f>'4'!S58</f>
        <v>0</v>
      </c>
      <c r="P59" s="52">
        <f>'4'!T58</f>
        <v>0</v>
      </c>
      <c r="Q59" s="35">
        <v>0</v>
      </c>
      <c r="R59" s="52">
        <f>'4'!W58</f>
        <v>0</v>
      </c>
      <c r="S59" s="52">
        <f>'4'!X58</f>
        <v>0</v>
      </c>
      <c r="T59" s="52">
        <f>'4'!Y58</f>
        <v>0</v>
      </c>
      <c r="U59" s="52">
        <f>'4'!Z58</f>
        <v>0</v>
      </c>
      <c r="V59" s="35">
        <v>0</v>
      </c>
      <c r="W59" s="35">
        <v>0</v>
      </c>
      <c r="X59" s="35">
        <v>0</v>
      </c>
      <c r="Y59" s="35"/>
      <c r="Z59" s="35"/>
      <c r="AA59" s="35"/>
      <c r="AB59" s="35"/>
      <c r="AC59" s="35"/>
      <c r="AD59" s="35"/>
      <c r="AE59" s="35">
        <v>0</v>
      </c>
      <c r="AF59" s="52">
        <f>'4'!AK58</f>
        <v>0</v>
      </c>
      <c r="AG59" s="52">
        <f>'4'!AL58</f>
        <v>0</v>
      </c>
      <c r="AH59" s="52">
        <f>'4'!AM58</f>
        <v>0</v>
      </c>
      <c r="AI59" s="52">
        <f>'4'!AN58</f>
        <v>0</v>
      </c>
      <c r="AJ59" s="52">
        <f>'4'!AO58</f>
        <v>0</v>
      </c>
      <c r="AK59" s="52">
        <f>'4'!AP58</f>
        <v>0</v>
      </c>
      <c r="AL59" s="52">
        <f>'4'!AQ58</f>
        <v>0</v>
      </c>
      <c r="AM59" s="52">
        <f>'4'!AR58</f>
        <v>0</v>
      </c>
      <c r="AN59" s="35"/>
      <c r="AO59" s="35"/>
      <c r="AP59" s="35"/>
      <c r="AQ59" s="35"/>
      <c r="AR59" s="35"/>
      <c r="AS59" s="35"/>
      <c r="AT59" s="35">
        <v>3</v>
      </c>
      <c r="AU59" s="52">
        <f>'4'!BB58</f>
        <v>0</v>
      </c>
      <c r="AV59" s="52">
        <f>'4'!BC58</f>
        <v>0</v>
      </c>
      <c r="AW59" s="52">
        <f>'4'!BD58</f>
        <v>0</v>
      </c>
      <c r="AX59" s="52">
        <f>'4'!BE58</f>
        <v>0</v>
      </c>
      <c r="AY59" s="52">
        <f>'4'!BF58</f>
        <v>0</v>
      </c>
      <c r="AZ59" s="52">
        <f>'4'!BG58</f>
        <v>6</v>
      </c>
      <c r="BA59" s="52">
        <f>'4'!BH58</f>
        <v>0</v>
      </c>
      <c r="BB59" s="35"/>
      <c r="BC59" s="35"/>
      <c r="BD59" s="35"/>
      <c r="BE59" s="35"/>
      <c r="BF59" s="35"/>
      <c r="BG59" s="35"/>
      <c r="BH59" s="35"/>
      <c r="BJ59" s="134">
        <f>'4'!CN58</f>
        <v>2022</v>
      </c>
    </row>
    <row r="60" spans="1:62" ht="121.5" customHeight="1">
      <c r="A60" s="28"/>
      <c r="B60" s="356" t="s">
        <v>235</v>
      </c>
      <c r="C60" s="34" t="s">
        <v>1306</v>
      </c>
      <c r="D60" s="350" t="s">
        <v>1307</v>
      </c>
      <c r="E60" s="350"/>
      <c r="F60" s="52">
        <f>'4'!I59</f>
        <v>0</v>
      </c>
      <c r="G60" s="52">
        <f>'4'!J59</f>
        <v>0</v>
      </c>
      <c r="H60" s="52">
        <f>'4'!K59</f>
        <v>0</v>
      </c>
      <c r="I60" s="52">
        <f>'4'!L59</f>
        <v>0</v>
      </c>
      <c r="J60" s="52">
        <f>'4'!M59</f>
        <v>0</v>
      </c>
      <c r="K60" s="350">
        <v>0</v>
      </c>
      <c r="L60" s="52">
        <f>'4'!P59</f>
        <v>0</v>
      </c>
      <c r="M60" s="52">
        <f>'4'!Q59</f>
        <v>0</v>
      </c>
      <c r="N60" s="52">
        <f>'4'!R59</f>
        <v>0</v>
      </c>
      <c r="O60" s="52">
        <f>'4'!S59</f>
        <v>0</v>
      </c>
      <c r="P60" s="52">
        <f>'4'!T59</f>
        <v>0</v>
      </c>
      <c r="Q60" s="350">
        <v>0</v>
      </c>
      <c r="R60" s="52">
        <f>'4'!W59</f>
        <v>0</v>
      </c>
      <c r="S60" s="52">
        <f>'4'!X59</f>
        <v>0</v>
      </c>
      <c r="T60" s="52">
        <f>'4'!Y59</f>
        <v>0</v>
      </c>
      <c r="U60" s="52">
        <f>'4'!Z59</f>
        <v>0</v>
      </c>
      <c r="V60" s="350">
        <v>0</v>
      </c>
      <c r="W60" s="350">
        <v>0</v>
      </c>
      <c r="X60" s="350">
        <v>0</v>
      </c>
      <c r="Y60" s="350"/>
      <c r="Z60" s="350"/>
      <c r="AA60" s="350"/>
      <c r="AB60" s="350"/>
      <c r="AC60" s="350"/>
      <c r="AD60" s="350"/>
      <c r="AE60" s="350">
        <v>0</v>
      </c>
      <c r="AF60" s="52">
        <f>'4'!AK59</f>
        <v>0</v>
      </c>
      <c r="AG60" s="52">
        <f>'4'!AL59</f>
        <v>0</v>
      </c>
      <c r="AH60" s="52">
        <f>'4'!AM59</f>
        <v>0</v>
      </c>
      <c r="AI60" s="52">
        <f>'4'!AN59</f>
        <v>0</v>
      </c>
      <c r="AJ60" s="52">
        <f>'4'!AO59</f>
        <v>0</v>
      </c>
      <c r="AK60" s="52">
        <f>'4'!AP59</f>
        <v>0</v>
      </c>
      <c r="AL60" s="52">
        <f>'4'!AQ59</f>
        <v>0</v>
      </c>
      <c r="AM60" s="52">
        <f>'4'!AR59</f>
        <v>0</v>
      </c>
      <c r="AN60" s="350"/>
      <c r="AO60" s="350"/>
      <c r="AP60" s="350"/>
      <c r="AQ60" s="350"/>
      <c r="AR60" s="350"/>
      <c r="AS60" s="350"/>
      <c r="AT60" s="350">
        <v>0</v>
      </c>
      <c r="AU60" s="52">
        <f>'4'!BB59</f>
        <v>0</v>
      </c>
      <c r="AV60" s="52">
        <f>'4'!BC59</f>
        <v>0</v>
      </c>
      <c r="AW60" s="52">
        <f>'4'!BD59</f>
        <v>0</v>
      </c>
      <c r="AX60" s="52">
        <f>'4'!BE59</f>
        <v>0</v>
      </c>
      <c r="AY60" s="52">
        <f>'4'!BF59</f>
        <v>0</v>
      </c>
      <c r="AZ60" s="52">
        <f>'4'!BG59</f>
        <v>0</v>
      </c>
      <c r="BA60" s="52">
        <f>'4'!BH59</f>
        <v>0</v>
      </c>
      <c r="BB60" s="350"/>
      <c r="BC60" s="350"/>
      <c r="BD60" s="350"/>
      <c r="BE60" s="350"/>
      <c r="BF60" s="350"/>
      <c r="BG60" s="350"/>
      <c r="BH60" s="350"/>
      <c r="BJ60" s="134">
        <v>2023</v>
      </c>
    </row>
    <row r="61" spans="1:62" ht="121.5" customHeight="1">
      <c r="A61" s="28" t="s">
        <v>177</v>
      </c>
      <c r="B61" s="336" t="s">
        <v>235</v>
      </c>
      <c r="C61" s="341" t="s">
        <v>1296</v>
      </c>
      <c r="D61" s="334" t="s">
        <v>1297</v>
      </c>
      <c r="E61" s="334"/>
      <c r="F61" s="52">
        <f>'4'!I60</f>
        <v>0</v>
      </c>
      <c r="G61" s="52">
        <f>'4'!J60</f>
        <v>0</v>
      </c>
      <c r="H61" s="52">
        <f>'4'!K60</f>
        <v>0</v>
      </c>
      <c r="I61" s="52">
        <f>'4'!L60</f>
        <v>0</v>
      </c>
      <c r="J61" s="52">
        <f>'4'!M60</f>
        <v>0</v>
      </c>
      <c r="K61" s="334">
        <v>0</v>
      </c>
      <c r="L61" s="52">
        <f>'4'!P60</f>
        <v>0</v>
      </c>
      <c r="M61" s="52">
        <f>'4'!Q60</f>
        <v>0</v>
      </c>
      <c r="N61" s="52">
        <f>'4'!R60</f>
        <v>0</v>
      </c>
      <c r="O61" s="52">
        <f>'4'!S60</f>
        <v>0</v>
      </c>
      <c r="P61" s="52">
        <f>'4'!T60</f>
        <v>0</v>
      </c>
      <c r="Q61" s="334">
        <v>0</v>
      </c>
      <c r="R61" s="52">
        <f>'4'!W60</f>
        <v>0</v>
      </c>
      <c r="S61" s="52">
        <f>'4'!X60</f>
        <v>0</v>
      </c>
      <c r="T61" s="52">
        <f>'4'!Y60</f>
        <v>0</v>
      </c>
      <c r="U61" s="52">
        <f>'4'!Z60</f>
        <v>0</v>
      </c>
      <c r="V61" s="334">
        <v>0</v>
      </c>
      <c r="W61" s="334">
        <v>0</v>
      </c>
      <c r="X61" s="334">
        <v>0</v>
      </c>
      <c r="Y61" s="334"/>
      <c r="Z61" s="334"/>
      <c r="AA61" s="334"/>
      <c r="AB61" s="334"/>
      <c r="AC61" s="334"/>
      <c r="AD61" s="334"/>
      <c r="AE61" s="334">
        <v>0</v>
      </c>
      <c r="AF61" s="52">
        <f>'4'!AK60</f>
        <v>0</v>
      </c>
      <c r="AG61" s="52">
        <f>'4'!AL60</f>
        <v>0</v>
      </c>
      <c r="AH61" s="52">
        <f>'4'!AM60</f>
        <v>0</v>
      </c>
      <c r="AI61" s="52">
        <f>'4'!AN60</f>
        <v>0</v>
      </c>
      <c r="AJ61" s="52">
        <f>'4'!AO60</f>
        <v>0</v>
      </c>
      <c r="AK61" s="52">
        <f>'4'!AP60</f>
        <v>0</v>
      </c>
      <c r="AL61" s="52">
        <f>'4'!AQ60</f>
        <v>0</v>
      </c>
      <c r="AM61" s="52">
        <f>'4'!AR60</f>
        <v>0</v>
      </c>
      <c r="AN61" s="334"/>
      <c r="AO61" s="334"/>
      <c r="AP61" s="334"/>
      <c r="AQ61" s="334"/>
      <c r="AR61" s="334"/>
      <c r="AS61" s="334"/>
      <c r="AT61" s="334">
        <v>4</v>
      </c>
      <c r="AU61" s="52">
        <f>'4'!BB60</f>
        <v>80</v>
      </c>
      <c r="AV61" s="52">
        <f>'4'!BC60</f>
        <v>0</v>
      </c>
      <c r="AW61" s="52">
        <f>'4'!BD60</f>
        <v>0</v>
      </c>
      <c r="AX61" s="52">
        <f>'4'!BE60</f>
        <v>0</v>
      </c>
      <c r="AY61" s="52">
        <f>'4'!BF60</f>
        <v>0</v>
      </c>
      <c r="AZ61" s="52">
        <f>'4'!BG60</f>
        <v>1</v>
      </c>
      <c r="BA61" s="52">
        <f>'4'!BH60</f>
        <v>36</v>
      </c>
      <c r="BB61" s="334"/>
      <c r="BC61" s="334"/>
      <c r="BD61" s="334"/>
      <c r="BE61" s="334"/>
      <c r="BF61" s="334"/>
      <c r="BG61" s="334"/>
      <c r="BH61" s="334"/>
      <c r="BJ61" s="134">
        <f>'4'!CN60</f>
        <v>2022</v>
      </c>
    </row>
    <row r="62" spans="1:62" ht="93.75">
      <c r="A62" s="21"/>
      <c r="B62" s="33" t="s">
        <v>241</v>
      </c>
      <c r="C62" s="34" t="s">
        <v>242</v>
      </c>
      <c r="D62" s="35" t="s">
        <v>174</v>
      </c>
      <c r="E62" s="35" t="s">
        <v>193</v>
      </c>
      <c r="F62" s="35" t="s">
        <v>193</v>
      </c>
      <c r="G62" s="35" t="s">
        <v>193</v>
      </c>
      <c r="H62" s="35" t="s">
        <v>193</v>
      </c>
      <c r="I62" s="35" t="s">
        <v>193</v>
      </c>
      <c r="J62" s="35" t="s">
        <v>193</v>
      </c>
      <c r="K62" s="35" t="s">
        <v>193</v>
      </c>
      <c r="L62" s="35" t="s">
        <v>193</v>
      </c>
      <c r="M62" s="35" t="s">
        <v>193</v>
      </c>
      <c r="N62" s="35" t="s">
        <v>193</v>
      </c>
      <c r="O62" s="35" t="s">
        <v>193</v>
      </c>
      <c r="P62" s="35" t="s">
        <v>193</v>
      </c>
      <c r="Q62" s="35" t="s">
        <v>193</v>
      </c>
      <c r="R62" s="35" t="s">
        <v>193</v>
      </c>
      <c r="S62" s="35" t="s">
        <v>193</v>
      </c>
      <c r="T62" s="35" t="s">
        <v>193</v>
      </c>
      <c r="U62" s="35" t="s">
        <v>193</v>
      </c>
      <c r="V62" s="35" t="s">
        <v>193</v>
      </c>
      <c r="W62" s="35" t="s">
        <v>193</v>
      </c>
      <c r="X62" s="35" t="s">
        <v>193</v>
      </c>
      <c r="Y62" s="35" t="s">
        <v>193</v>
      </c>
      <c r="Z62" s="35" t="s">
        <v>193</v>
      </c>
      <c r="AA62" s="35" t="s">
        <v>193</v>
      </c>
      <c r="AB62" s="35" t="s">
        <v>193</v>
      </c>
      <c r="AC62" s="35" t="s">
        <v>193</v>
      </c>
      <c r="AD62" s="35" t="s">
        <v>193</v>
      </c>
      <c r="AE62" s="35" t="s">
        <v>193</v>
      </c>
      <c r="AF62" s="35" t="s">
        <v>193</v>
      </c>
      <c r="AG62" s="35" t="s">
        <v>193</v>
      </c>
      <c r="AH62" s="35" t="s">
        <v>193</v>
      </c>
      <c r="AI62" s="35" t="s">
        <v>193</v>
      </c>
      <c r="AJ62" s="35" t="s">
        <v>193</v>
      </c>
      <c r="AK62" s="35" t="s">
        <v>193</v>
      </c>
      <c r="AL62" s="35" t="s">
        <v>193</v>
      </c>
      <c r="AM62" s="35" t="s">
        <v>193</v>
      </c>
      <c r="AN62" s="35" t="s">
        <v>193</v>
      </c>
      <c r="AO62" s="35" t="s">
        <v>193</v>
      </c>
      <c r="AP62" s="35" t="s">
        <v>193</v>
      </c>
      <c r="AQ62" s="35" t="s">
        <v>193</v>
      </c>
      <c r="AR62" s="35" t="s">
        <v>193</v>
      </c>
      <c r="AS62" s="35" t="s">
        <v>193</v>
      </c>
      <c r="AT62" s="35" t="s">
        <v>193</v>
      </c>
      <c r="AU62" s="35" t="s">
        <v>193</v>
      </c>
      <c r="AV62" s="35" t="s">
        <v>193</v>
      </c>
      <c r="AW62" s="35" t="s">
        <v>193</v>
      </c>
      <c r="AX62" s="35" t="s">
        <v>193</v>
      </c>
      <c r="AY62" s="35" t="s">
        <v>193</v>
      </c>
      <c r="AZ62" s="35" t="s">
        <v>193</v>
      </c>
      <c r="BA62" s="35" t="s">
        <v>193</v>
      </c>
      <c r="BB62" s="35" t="s">
        <v>193</v>
      </c>
      <c r="BC62" s="35" t="s">
        <v>193</v>
      </c>
      <c r="BD62" s="35" t="s">
        <v>193</v>
      </c>
      <c r="BE62" s="35" t="s">
        <v>193</v>
      </c>
      <c r="BF62" s="35" t="s">
        <v>193</v>
      </c>
      <c r="BG62" s="35" t="s">
        <v>193</v>
      </c>
      <c r="BH62" s="35"/>
    </row>
    <row r="63" spans="1:62" ht="56.25">
      <c r="A63" s="21"/>
      <c r="B63" s="39" t="s">
        <v>243</v>
      </c>
      <c r="C63" s="40" t="s">
        <v>244</v>
      </c>
      <c r="D63" s="41" t="s">
        <v>174</v>
      </c>
      <c r="E63" s="41" t="s">
        <v>193</v>
      </c>
      <c r="F63" s="41" t="s">
        <v>193</v>
      </c>
      <c r="G63" s="41" t="s">
        <v>193</v>
      </c>
      <c r="H63" s="41" t="s">
        <v>193</v>
      </c>
      <c r="I63" s="41" t="s">
        <v>193</v>
      </c>
      <c r="J63" s="41" t="s">
        <v>193</v>
      </c>
      <c r="K63" s="41" t="s">
        <v>193</v>
      </c>
      <c r="L63" s="41" t="s">
        <v>193</v>
      </c>
      <c r="M63" s="41" t="s">
        <v>193</v>
      </c>
      <c r="N63" s="41" t="s">
        <v>193</v>
      </c>
      <c r="O63" s="41" t="s">
        <v>193</v>
      </c>
      <c r="P63" s="41" t="s">
        <v>193</v>
      </c>
      <c r="Q63" s="41" t="s">
        <v>193</v>
      </c>
      <c r="R63" s="41" t="s">
        <v>193</v>
      </c>
      <c r="S63" s="41" t="s">
        <v>193</v>
      </c>
      <c r="T63" s="41" t="s">
        <v>193</v>
      </c>
      <c r="U63" s="41" t="s">
        <v>193</v>
      </c>
      <c r="V63" s="41" t="s">
        <v>193</v>
      </c>
      <c r="W63" s="41" t="s">
        <v>193</v>
      </c>
      <c r="X63" s="41" t="s">
        <v>193</v>
      </c>
      <c r="Y63" s="41" t="s">
        <v>193</v>
      </c>
      <c r="Z63" s="41" t="s">
        <v>193</v>
      </c>
      <c r="AA63" s="41" t="s">
        <v>193</v>
      </c>
      <c r="AB63" s="41" t="s">
        <v>193</v>
      </c>
      <c r="AC63" s="41" t="s">
        <v>193</v>
      </c>
      <c r="AD63" s="41" t="s">
        <v>193</v>
      </c>
      <c r="AE63" s="41" t="s">
        <v>193</v>
      </c>
      <c r="AF63" s="41" t="s">
        <v>193</v>
      </c>
      <c r="AG63" s="41" t="s">
        <v>193</v>
      </c>
      <c r="AH63" s="41" t="s">
        <v>193</v>
      </c>
      <c r="AI63" s="41" t="s">
        <v>193</v>
      </c>
      <c r="AJ63" s="41" t="s">
        <v>193</v>
      </c>
      <c r="AK63" s="41" t="s">
        <v>193</v>
      </c>
      <c r="AL63" s="41" t="s">
        <v>193</v>
      </c>
      <c r="AM63" s="41" t="s">
        <v>193</v>
      </c>
      <c r="AN63" s="41" t="s">
        <v>193</v>
      </c>
      <c r="AO63" s="41" t="s">
        <v>193</v>
      </c>
      <c r="AP63" s="41" t="s">
        <v>193</v>
      </c>
      <c r="AQ63" s="41" t="s">
        <v>193</v>
      </c>
      <c r="AR63" s="41" t="s">
        <v>193</v>
      </c>
      <c r="AS63" s="41" t="s">
        <v>193</v>
      </c>
      <c r="AT63" s="41" t="s">
        <v>193</v>
      </c>
      <c r="AU63" s="41" t="s">
        <v>193</v>
      </c>
      <c r="AV63" s="41" t="s">
        <v>193</v>
      </c>
      <c r="AW63" s="41" t="s">
        <v>193</v>
      </c>
      <c r="AX63" s="41" t="s">
        <v>193</v>
      </c>
      <c r="AY63" s="41" t="s">
        <v>193</v>
      </c>
      <c r="AZ63" s="41" t="s">
        <v>193</v>
      </c>
      <c r="BA63" s="41" t="s">
        <v>193</v>
      </c>
      <c r="BB63" s="41" t="s">
        <v>193</v>
      </c>
      <c r="BC63" s="41" t="s">
        <v>193</v>
      </c>
      <c r="BD63" s="41" t="s">
        <v>193</v>
      </c>
      <c r="BE63" s="41" t="s">
        <v>193</v>
      </c>
      <c r="BF63" s="41" t="s">
        <v>193</v>
      </c>
      <c r="BG63" s="41" t="s">
        <v>193</v>
      </c>
      <c r="BH63" s="41"/>
    </row>
    <row r="64" spans="1:62" ht="37.5">
      <c r="A64" s="21"/>
      <c r="B64" s="33" t="s">
        <v>245</v>
      </c>
      <c r="C64" s="34" t="s">
        <v>246</v>
      </c>
      <c r="D64" s="35" t="s">
        <v>174</v>
      </c>
      <c r="E64" s="35" t="s">
        <v>193</v>
      </c>
      <c r="F64" s="35" t="s">
        <v>193</v>
      </c>
      <c r="G64" s="35" t="s">
        <v>193</v>
      </c>
      <c r="H64" s="35" t="s">
        <v>193</v>
      </c>
      <c r="I64" s="35" t="s">
        <v>193</v>
      </c>
      <c r="J64" s="35" t="s">
        <v>193</v>
      </c>
      <c r="K64" s="35" t="s">
        <v>193</v>
      </c>
      <c r="L64" s="35" t="s">
        <v>193</v>
      </c>
      <c r="M64" s="35" t="s">
        <v>193</v>
      </c>
      <c r="N64" s="35" t="s">
        <v>193</v>
      </c>
      <c r="O64" s="35" t="s">
        <v>193</v>
      </c>
      <c r="P64" s="35" t="s">
        <v>193</v>
      </c>
      <c r="Q64" s="35" t="s">
        <v>193</v>
      </c>
      <c r="R64" s="35" t="s">
        <v>193</v>
      </c>
      <c r="S64" s="35" t="s">
        <v>193</v>
      </c>
      <c r="T64" s="35" t="s">
        <v>193</v>
      </c>
      <c r="U64" s="35" t="s">
        <v>193</v>
      </c>
      <c r="V64" s="35" t="s">
        <v>193</v>
      </c>
      <c r="W64" s="35" t="s">
        <v>193</v>
      </c>
      <c r="X64" s="35" t="s">
        <v>193</v>
      </c>
      <c r="Y64" s="35" t="s">
        <v>193</v>
      </c>
      <c r="Z64" s="35" t="s">
        <v>193</v>
      </c>
      <c r="AA64" s="35" t="s">
        <v>193</v>
      </c>
      <c r="AB64" s="35" t="s">
        <v>193</v>
      </c>
      <c r="AC64" s="35" t="s">
        <v>193</v>
      </c>
      <c r="AD64" s="35" t="s">
        <v>193</v>
      </c>
      <c r="AE64" s="35" t="s">
        <v>193</v>
      </c>
      <c r="AF64" s="35" t="s">
        <v>193</v>
      </c>
      <c r="AG64" s="35" t="s">
        <v>193</v>
      </c>
      <c r="AH64" s="35" t="s">
        <v>193</v>
      </c>
      <c r="AI64" s="35" t="s">
        <v>193</v>
      </c>
      <c r="AJ64" s="35" t="s">
        <v>193</v>
      </c>
      <c r="AK64" s="35" t="s">
        <v>193</v>
      </c>
      <c r="AL64" s="35" t="s">
        <v>193</v>
      </c>
      <c r="AM64" s="35" t="s">
        <v>193</v>
      </c>
      <c r="AN64" s="35" t="s">
        <v>193</v>
      </c>
      <c r="AO64" s="35" t="s">
        <v>193</v>
      </c>
      <c r="AP64" s="35" t="s">
        <v>193</v>
      </c>
      <c r="AQ64" s="35" t="s">
        <v>193</v>
      </c>
      <c r="AR64" s="35" t="s">
        <v>193</v>
      </c>
      <c r="AS64" s="35" t="s">
        <v>193</v>
      </c>
      <c r="AT64" s="35" t="s">
        <v>193</v>
      </c>
      <c r="AU64" s="35" t="s">
        <v>193</v>
      </c>
      <c r="AV64" s="35" t="s">
        <v>193</v>
      </c>
      <c r="AW64" s="35" t="s">
        <v>193</v>
      </c>
      <c r="AX64" s="35" t="s">
        <v>193</v>
      </c>
      <c r="AY64" s="35" t="s">
        <v>193</v>
      </c>
      <c r="AZ64" s="35" t="s">
        <v>193</v>
      </c>
      <c r="BA64" s="35" t="s">
        <v>193</v>
      </c>
      <c r="BB64" s="35" t="s">
        <v>193</v>
      </c>
      <c r="BC64" s="35" t="s">
        <v>193</v>
      </c>
      <c r="BD64" s="35" t="s">
        <v>193</v>
      </c>
      <c r="BE64" s="35" t="s">
        <v>193</v>
      </c>
      <c r="BF64" s="35" t="s">
        <v>193</v>
      </c>
      <c r="BG64" s="35" t="s">
        <v>193</v>
      </c>
      <c r="BH64" s="35"/>
    </row>
    <row r="65" spans="1:62" ht="56.25">
      <c r="A65" s="21"/>
      <c r="B65" s="33" t="s">
        <v>247</v>
      </c>
      <c r="C65" s="34" t="s">
        <v>248</v>
      </c>
      <c r="D65" s="35" t="s">
        <v>174</v>
      </c>
      <c r="E65" s="35" t="s">
        <v>193</v>
      </c>
      <c r="F65" s="35" t="s">
        <v>193</v>
      </c>
      <c r="G65" s="35" t="s">
        <v>193</v>
      </c>
      <c r="H65" s="35" t="s">
        <v>193</v>
      </c>
      <c r="I65" s="35" t="s">
        <v>193</v>
      </c>
      <c r="J65" s="35" t="s">
        <v>193</v>
      </c>
      <c r="K65" s="35" t="s">
        <v>193</v>
      </c>
      <c r="L65" s="35" t="s">
        <v>193</v>
      </c>
      <c r="M65" s="35" t="s">
        <v>193</v>
      </c>
      <c r="N65" s="35" t="s">
        <v>193</v>
      </c>
      <c r="O65" s="35" t="s">
        <v>193</v>
      </c>
      <c r="P65" s="35" t="s">
        <v>193</v>
      </c>
      <c r="Q65" s="35" t="s">
        <v>193</v>
      </c>
      <c r="R65" s="35" t="s">
        <v>193</v>
      </c>
      <c r="S65" s="35" t="s">
        <v>193</v>
      </c>
      <c r="T65" s="35" t="s">
        <v>193</v>
      </c>
      <c r="U65" s="35" t="s">
        <v>193</v>
      </c>
      <c r="V65" s="35" t="s">
        <v>193</v>
      </c>
      <c r="W65" s="35" t="s">
        <v>193</v>
      </c>
      <c r="X65" s="35" t="s">
        <v>193</v>
      </c>
      <c r="Y65" s="35" t="s">
        <v>193</v>
      </c>
      <c r="Z65" s="35" t="s">
        <v>193</v>
      </c>
      <c r="AA65" s="35" t="s">
        <v>193</v>
      </c>
      <c r="AB65" s="35" t="s">
        <v>193</v>
      </c>
      <c r="AC65" s="35" t="s">
        <v>193</v>
      </c>
      <c r="AD65" s="35" t="s">
        <v>193</v>
      </c>
      <c r="AE65" s="35" t="s">
        <v>193</v>
      </c>
      <c r="AF65" s="35" t="s">
        <v>193</v>
      </c>
      <c r="AG65" s="35" t="s">
        <v>193</v>
      </c>
      <c r="AH65" s="35" t="s">
        <v>193</v>
      </c>
      <c r="AI65" s="35" t="s">
        <v>193</v>
      </c>
      <c r="AJ65" s="35" t="s">
        <v>193</v>
      </c>
      <c r="AK65" s="35" t="s">
        <v>193</v>
      </c>
      <c r="AL65" s="35" t="s">
        <v>193</v>
      </c>
      <c r="AM65" s="35" t="s">
        <v>193</v>
      </c>
      <c r="AN65" s="35" t="s">
        <v>193</v>
      </c>
      <c r="AO65" s="35" t="s">
        <v>193</v>
      </c>
      <c r="AP65" s="35" t="s">
        <v>193</v>
      </c>
      <c r="AQ65" s="35" t="s">
        <v>193</v>
      </c>
      <c r="AR65" s="35" t="s">
        <v>193</v>
      </c>
      <c r="AS65" s="35" t="s">
        <v>193</v>
      </c>
      <c r="AT65" s="35" t="s">
        <v>193</v>
      </c>
      <c r="AU65" s="35" t="s">
        <v>193</v>
      </c>
      <c r="AV65" s="35" t="s">
        <v>193</v>
      </c>
      <c r="AW65" s="35" t="s">
        <v>193</v>
      </c>
      <c r="AX65" s="35" t="s">
        <v>193</v>
      </c>
      <c r="AY65" s="35" t="s">
        <v>193</v>
      </c>
      <c r="AZ65" s="35" t="s">
        <v>193</v>
      </c>
      <c r="BA65" s="35" t="s">
        <v>193</v>
      </c>
      <c r="BB65" s="35" t="s">
        <v>193</v>
      </c>
      <c r="BC65" s="35" t="s">
        <v>193</v>
      </c>
      <c r="BD65" s="35" t="s">
        <v>193</v>
      </c>
      <c r="BE65" s="35" t="s">
        <v>193</v>
      </c>
      <c r="BF65" s="35" t="s">
        <v>193</v>
      </c>
      <c r="BG65" s="35" t="s">
        <v>193</v>
      </c>
      <c r="BH65" s="35"/>
    </row>
    <row r="66" spans="1:62" ht="56.25">
      <c r="A66" s="21"/>
      <c r="B66" s="39" t="s">
        <v>249</v>
      </c>
      <c r="C66" s="40" t="s">
        <v>250</v>
      </c>
      <c r="D66" s="41" t="s">
        <v>174</v>
      </c>
      <c r="E66" s="41" t="s">
        <v>193</v>
      </c>
      <c r="F66" s="41" t="s">
        <v>193</v>
      </c>
      <c r="G66" s="41" t="s">
        <v>193</v>
      </c>
      <c r="H66" s="41" t="s">
        <v>193</v>
      </c>
      <c r="I66" s="41" t="s">
        <v>193</v>
      </c>
      <c r="J66" s="41" t="s">
        <v>193</v>
      </c>
      <c r="K66" s="41" t="s">
        <v>193</v>
      </c>
      <c r="L66" s="41" t="s">
        <v>193</v>
      </c>
      <c r="M66" s="41" t="s">
        <v>193</v>
      </c>
      <c r="N66" s="41" t="s">
        <v>193</v>
      </c>
      <c r="O66" s="41" t="s">
        <v>193</v>
      </c>
      <c r="P66" s="41" t="s">
        <v>193</v>
      </c>
      <c r="Q66" s="41" t="s">
        <v>193</v>
      </c>
      <c r="R66" s="41" t="s">
        <v>193</v>
      </c>
      <c r="S66" s="41" t="s">
        <v>193</v>
      </c>
      <c r="T66" s="41" t="s">
        <v>193</v>
      </c>
      <c r="U66" s="41" t="s">
        <v>193</v>
      </c>
      <c r="V66" s="41" t="s">
        <v>193</v>
      </c>
      <c r="W66" s="41" t="s">
        <v>193</v>
      </c>
      <c r="X66" s="41" t="s">
        <v>193</v>
      </c>
      <c r="Y66" s="41" t="s">
        <v>193</v>
      </c>
      <c r="Z66" s="41" t="s">
        <v>193</v>
      </c>
      <c r="AA66" s="41" t="s">
        <v>193</v>
      </c>
      <c r="AB66" s="41" t="s">
        <v>193</v>
      </c>
      <c r="AC66" s="41" t="s">
        <v>193</v>
      </c>
      <c r="AD66" s="41" t="s">
        <v>193</v>
      </c>
      <c r="AE66" s="41" t="s">
        <v>193</v>
      </c>
      <c r="AF66" s="41" t="s">
        <v>193</v>
      </c>
      <c r="AG66" s="41" t="s">
        <v>193</v>
      </c>
      <c r="AH66" s="41" t="s">
        <v>193</v>
      </c>
      <c r="AI66" s="41" t="s">
        <v>193</v>
      </c>
      <c r="AJ66" s="41" t="s">
        <v>193</v>
      </c>
      <c r="AK66" s="41" t="s">
        <v>193</v>
      </c>
      <c r="AL66" s="41" t="s">
        <v>193</v>
      </c>
      <c r="AM66" s="41" t="s">
        <v>193</v>
      </c>
      <c r="AN66" s="41" t="s">
        <v>193</v>
      </c>
      <c r="AO66" s="41" t="s">
        <v>193</v>
      </c>
      <c r="AP66" s="41" t="s">
        <v>193</v>
      </c>
      <c r="AQ66" s="41" t="s">
        <v>193</v>
      </c>
      <c r="AR66" s="41" t="s">
        <v>193</v>
      </c>
      <c r="AS66" s="41" t="s">
        <v>193</v>
      </c>
      <c r="AT66" s="41" t="s">
        <v>193</v>
      </c>
      <c r="AU66" s="41" t="s">
        <v>193</v>
      </c>
      <c r="AV66" s="41" t="s">
        <v>193</v>
      </c>
      <c r="AW66" s="41" t="s">
        <v>193</v>
      </c>
      <c r="AX66" s="41" t="s">
        <v>193</v>
      </c>
      <c r="AY66" s="41" t="s">
        <v>193</v>
      </c>
      <c r="AZ66" s="41" t="s">
        <v>193</v>
      </c>
      <c r="BA66" s="41" t="s">
        <v>193</v>
      </c>
      <c r="BB66" s="41" t="s">
        <v>193</v>
      </c>
      <c r="BC66" s="41" t="s">
        <v>193</v>
      </c>
      <c r="BD66" s="41" t="s">
        <v>193</v>
      </c>
      <c r="BE66" s="41" t="s">
        <v>193</v>
      </c>
      <c r="BF66" s="41" t="s">
        <v>193</v>
      </c>
      <c r="BG66" s="41" t="s">
        <v>193</v>
      </c>
      <c r="BH66" s="41"/>
    </row>
    <row r="67" spans="1:62" ht="56.25">
      <c r="A67" s="21"/>
      <c r="B67" s="33" t="s">
        <v>251</v>
      </c>
      <c r="C67" s="34" t="s">
        <v>252</v>
      </c>
      <c r="D67" s="35" t="s">
        <v>174</v>
      </c>
      <c r="E67" s="35" t="s">
        <v>193</v>
      </c>
      <c r="F67" s="35" t="s">
        <v>193</v>
      </c>
      <c r="G67" s="35" t="s">
        <v>193</v>
      </c>
      <c r="H67" s="35" t="s">
        <v>193</v>
      </c>
      <c r="I67" s="35" t="s">
        <v>193</v>
      </c>
      <c r="J67" s="35" t="s">
        <v>193</v>
      </c>
      <c r="K67" s="35" t="s">
        <v>193</v>
      </c>
      <c r="L67" s="35" t="s">
        <v>193</v>
      </c>
      <c r="M67" s="35" t="s">
        <v>193</v>
      </c>
      <c r="N67" s="35" t="s">
        <v>193</v>
      </c>
      <c r="O67" s="35" t="s">
        <v>193</v>
      </c>
      <c r="P67" s="35" t="s">
        <v>193</v>
      </c>
      <c r="Q67" s="35" t="s">
        <v>193</v>
      </c>
      <c r="R67" s="35" t="s">
        <v>193</v>
      </c>
      <c r="S67" s="35" t="s">
        <v>193</v>
      </c>
      <c r="T67" s="35" t="s">
        <v>193</v>
      </c>
      <c r="U67" s="35" t="s">
        <v>193</v>
      </c>
      <c r="V67" s="35" t="s">
        <v>193</v>
      </c>
      <c r="W67" s="35" t="s">
        <v>193</v>
      </c>
      <c r="X67" s="35" t="s">
        <v>193</v>
      </c>
      <c r="Y67" s="35" t="s">
        <v>193</v>
      </c>
      <c r="Z67" s="35" t="s">
        <v>193</v>
      </c>
      <c r="AA67" s="35" t="s">
        <v>193</v>
      </c>
      <c r="AB67" s="35" t="s">
        <v>193</v>
      </c>
      <c r="AC67" s="35" t="s">
        <v>193</v>
      </c>
      <c r="AD67" s="35" t="s">
        <v>193</v>
      </c>
      <c r="AE67" s="35" t="s">
        <v>193</v>
      </c>
      <c r="AF67" s="35" t="s">
        <v>193</v>
      </c>
      <c r="AG67" s="35" t="s">
        <v>193</v>
      </c>
      <c r="AH67" s="35" t="s">
        <v>193</v>
      </c>
      <c r="AI67" s="35" t="s">
        <v>193</v>
      </c>
      <c r="AJ67" s="35" t="s">
        <v>193</v>
      </c>
      <c r="AK67" s="35" t="s">
        <v>193</v>
      </c>
      <c r="AL67" s="35" t="s">
        <v>193</v>
      </c>
      <c r="AM67" s="35" t="s">
        <v>193</v>
      </c>
      <c r="AN67" s="35" t="s">
        <v>193</v>
      </c>
      <c r="AO67" s="35" t="s">
        <v>193</v>
      </c>
      <c r="AP67" s="35" t="s">
        <v>193</v>
      </c>
      <c r="AQ67" s="35" t="s">
        <v>193</v>
      </c>
      <c r="AR67" s="35" t="s">
        <v>193</v>
      </c>
      <c r="AS67" s="35" t="s">
        <v>193</v>
      </c>
      <c r="AT67" s="35" t="s">
        <v>193</v>
      </c>
      <c r="AU67" s="35" t="s">
        <v>193</v>
      </c>
      <c r="AV67" s="35" t="s">
        <v>193</v>
      </c>
      <c r="AW67" s="35" t="s">
        <v>193</v>
      </c>
      <c r="AX67" s="35" t="s">
        <v>193</v>
      </c>
      <c r="AY67" s="35" t="s">
        <v>193</v>
      </c>
      <c r="AZ67" s="35" t="s">
        <v>193</v>
      </c>
      <c r="BA67" s="35" t="s">
        <v>193</v>
      </c>
      <c r="BB67" s="35" t="s">
        <v>193</v>
      </c>
      <c r="BC67" s="35" t="s">
        <v>193</v>
      </c>
      <c r="BD67" s="35" t="s">
        <v>193</v>
      </c>
      <c r="BE67" s="35" t="s">
        <v>193</v>
      </c>
      <c r="BF67" s="35" t="s">
        <v>193</v>
      </c>
      <c r="BG67" s="35" t="s">
        <v>193</v>
      </c>
      <c r="BH67" s="35"/>
    </row>
    <row r="68" spans="1:62" ht="56.25">
      <c r="A68" s="21"/>
      <c r="B68" s="33" t="s">
        <v>253</v>
      </c>
      <c r="C68" s="34" t="s">
        <v>254</v>
      </c>
      <c r="D68" s="35" t="s">
        <v>174</v>
      </c>
      <c r="E68" s="35" t="s">
        <v>193</v>
      </c>
      <c r="F68" s="35" t="s">
        <v>193</v>
      </c>
      <c r="G68" s="35" t="s">
        <v>193</v>
      </c>
      <c r="H68" s="35" t="s">
        <v>193</v>
      </c>
      <c r="I68" s="35" t="s">
        <v>193</v>
      </c>
      <c r="J68" s="35" t="s">
        <v>193</v>
      </c>
      <c r="K68" s="35" t="s">
        <v>193</v>
      </c>
      <c r="L68" s="35" t="s">
        <v>193</v>
      </c>
      <c r="M68" s="35" t="s">
        <v>193</v>
      </c>
      <c r="N68" s="35" t="s">
        <v>193</v>
      </c>
      <c r="O68" s="35" t="s">
        <v>193</v>
      </c>
      <c r="P68" s="35" t="s">
        <v>193</v>
      </c>
      <c r="Q68" s="35" t="s">
        <v>193</v>
      </c>
      <c r="R68" s="35" t="s">
        <v>193</v>
      </c>
      <c r="S68" s="35" t="s">
        <v>193</v>
      </c>
      <c r="T68" s="35" t="s">
        <v>193</v>
      </c>
      <c r="U68" s="35" t="s">
        <v>193</v>
      </c>
      <c r="V68" s="35" t="s">
        <v>193</v>
      </c>
      <c r="W68" s="35" t="s">
        <v>193</v>
      </c>
      <c r="X68" s="35" t="s">
        <v>193</v>
      </c>
      <c r="Y68" s="35" t="s">
        <v>193</v>
      </c>
      <c r="Z68" s="35" t="s">
        <v>193</v>
      </c>
      <c r="AA68" s="35" t="s">
        <v>193</v>
      </c>
      <c r="AB68" s="35" t="s">
        <v>193</v>
      </c>
      <c r="AC68" s="35" t="s">
        <v>193</v>
      </c>
      <c r="AD68" s="35" t="s">
        <v>193</v>
      </c>
      <c r="AE68" s="35" t="s">
        <v>193</v>
      </c>
      <c r="AF68" s="35" t="s">
        <v>193</v>
      </c>
      <c r="AG68" s="35" t="s">
        <v>193</v>
      </c>
      <c r="AH68" s="35" t="s">
        <v>193</v>
      </c>
      <c r="AI68" s="35" t="s">
        <v>193</v>
      </c>
      <c r="AJ68" s="35" t="s">
        <v>193</v>
      </c>
      <c r="AK68" s="35" t="s">
        <v>193</v>
      </c>
      <c r="AL68" s="35" t="s">
        <v>193</v>
      </c>
      <c r="AM68" s="35" t="s">
        <v>193</v>
      </c>
      <c r="AN68" s="35" t="s">
        <v>193</v>
      </c>
      <c r="AO68" s="35" t="s">
        <v>193</v>
      </c>
      <c r="AP68" s="35" t="s">
        <v>193</v>
      </c>
      <c r="AQ68" s="35" t="s">
        <v>193</v>
      </c>
      <c r="AR68" s="35" t="s">
        <v>193</v>
      </c>
      <c r="AS68" s="35" t="s">
        <v>193</v>
      </c>
      <c r="AT68" s="35" t="s">
        <v>193</v>
      </c>
      <c r="AU68" s="35" t="s">
        <v>193</v>
      </c>
      <c r="AV68" s="35" t="s">
        <v>193</v>
      </c>
      <c r="AW68" s="35" t="s">
        <v>193</v>
      </c>
      <c r="AX68" s="35" t="s">
        <v>193</v>
      </c>
      <c r="AY68" s="35" t="s">
        <v>193</v>
      </c>
      <c r="AZ68" s="35" t="s">
        <v>193</v>
      </c>
      <c r="BA68" s="35" t="s">
        <v>193</v>
      </c>
      <c r="BB68" s="35" t="s">
        <v>193</v>
      </c>
      <c r="BC68" s="35" t="s">
        <v>193</v>
      </c>
      <c r="BD68" s="35" t="s">
        <v>193</v>
      </c>
      <c r="BE68" s="35" t="s">
        <v>193</v>
      </c>
      <c r="BF68" s="35" t="s">
        <v>193</v>
      </c>
      <c r="BG68" s="35" t="s">
        <v>193</v>
      </c>
      <c r="BH68" s="35"/>
    </row>
    <row r="69" spans="1:62" ht="56.25">
      <c r="A69" s="21"/>
      <c r="B69" s="33" t="s">
        <v>255</v>
      </c>
      <c r="C69" s="34" t="s">
        <v>256</v>
      </c>
      <c r="D69" s="35" t="s">
        <v>174</v>
      </c>
      <c r="E69" s="35" t="s">
        <v>193</v>
      </c>
      <c r="F69" s="35" t="s">
        <v>193</v>
      </c>
      <c r="G69" s="35" t="s">
        <v>193</v>
      </c>
      <c r="H69" s="35" t="s">
        <v>193</v>
      </c>
      <c r="I69" s="35" t="s">
        <v>193</v>
      </c>
      <c r="J69" s="35" t="s">
        <v>193</v>
      </c>
      <c r="K69" s="35" t="s">
        <v>193</v>
      </c>
      <c r="L69" s="35" t="s">
        <v>193</v>
      </c>
      <c r="M69" s="35" t="s">
        <v>193</v>
      </c>
      <c r="N69" s="35" t="s">
        <v>193</v>
      </c>
      <c r="O69" s="35" t="s">
        <v>193</v>
      </c>
      <c r="P69" s="35" t="s">
        <v>193</v>
      </c>
      <c r="Q69" s="35" t="s">
        <v>193</v>
      </c>
      <c r="R69" s="35" t="s">
        <v>193</v>
      </c>
      <c r="S69" s="35" t="s">
        <v>193</v>
      </c>
      <c r="T69" s="35" t="s">
        <v>193</v>
      </c>
      <c r="U69" s="35" t="s">
        <v>193</v>
      </c>
      <c r="V69" s="35" t="s">
        <v>193</v>
      </c>
      <c r="W69" s="35" t="s">
        <v>193</v>
      </c>
      <c r="X69" s="35" t="s">
        <v>193</v>
      </c>
      <c r="Y69" s="35" t="s">
        <v>193</v>
      </c>
      <c r="Z69" s="35" t="s">
        <v>193</v>
      </c>
      <c r="AA69" s="35" t="s">
        <v>193</v>
      </c>
      <c r="AB69" s="35" t="s">
        <v>193</v>
      </c>
      <c r="AC69" s="35" t="s">
        <v>193</v>
      </c>
      <c r="AD69" s="35" t="s">
        <v>193</v>
      </c>
      <c r="AE69" s="35" t="s">
        <v>193</v>
      </c>
      <c r="AF69" s="35" t="s">
        <v>193</v>
      </c>
      <c r="AG69" s="35" t="s">
        <v>193</v>
      </c>
      <c r="AH69" s="35" t="s">
        <v>193</v>
      </c>
      <c r="AI69" s="35" t="s">
        <v>193</v>
      </c>
      <c r="AJ69" s="35" t="s">
        <v>193</v>
      </c>
      <c r="AK69" s="35" t="s">
        <v>193</v>
      </c>
      <c r="AL69" s="35" t="s">
        <v>193</v>
      </c>
      <c r="AM69" s="35" t="s">
        <v>193</v>
      </c>
      <c r="AN69" s="35" t="s">
        <v>193</v>
      </c>
      <c r="AO69" s="35" t="s">
        <v>193</v>
      </c>
      <c r="AP69" s="35" t="s">
        <v>193</v>
      </c>
      <c r="AQ69" s="35" t="s">
        <v>193</v>
      </c>
      <c r="AR69" s="35" t="s">
        <v>193</v>
      </c>
      <c r="AS69" s="35" t="s">
        <v>193</v>
      </c>
      <c r="AT69" s="35" t="s">
        <v>193</v>
      </c>
      <c r="AU69" s="35" t="s">
        <v>193</v>
      </c>
      <c r="AV69" s="35" t="s">
        <v>193</v>
      </c>
      <c r="AW69" s="35" t="s">
        <v>193</v>
      </c>
      <c r="AX69" s="35" t="s">
        <v>193</v>
      </c>
      <c r="AY69" s="35" t="s">
        <v>193</v>
      </c>
      <c r="AZ69" s="35" t="s">
        <v>193</v>
      </c>
      <c r="BA69" s="35" t="s">
        <v>193</v>
      </c>
      <c r="BB69" s="35" t="s">
        <v>193</v>
      </c>
      <c r="BC69" s="35" t="s">
        <v>193</v>
      </c>
      <c r="BD69" s="35" t="s">
        <v>193</v>
      </c>
      <c r="BE69" s="35" t="s">
        <v>193</v>
      </c>
      <c r="BF69" s="35" t="s">
        <v>193</v>
      </c>
      <c r="BG69" s="35" t="s">
        <v>193</v>
      </c>
      <c r="BH69" s="35"/>
    </row>
    <row r="70" spans="1:62" ht="56.25">
      <c r="A70" s="21"/>
      <c r="B70" s="33" t="s">
        <v>257</v>
      </c>
      <c r="C70" s="34" t="s">
        <v>258</v>
      </c>
      <c r="D70" s="35" t="s">
        <v>174</v>
      </c>
      <c r="E70" s="35" t="s">
        <v>193</v>
      </c>
      <c r="F70" s="35" t="s">
        <v>193</v>
      </c>
      <c r="G70" s="35" t="s">
        <v>193</v>
      </c>
      <c r="H70" s="35" t="s">
        <v>193</v>
      </c>
      <c r="I70" s="35" t="s">
        <v>193</v>
      </c>
      <c r="J70" s="35" t="s">
        <v>193</v>
      </c>
      <c r="K70" s="35" t="s">
        <v>193</v>
      </c>
      <c r="L70" s="35" t="s">
        <v>193</v>
      </c>
      <c r="M70" s="35" t="s">
        <v>193</v>
      </c>
      <c r="N70" s="35" t="s">
        <v>193</v>
      </c>
      <c r="O70" s="35" t="s">
        <v>193</v>
      </c>
      <c r="P70" s="35" t="s">
        <v>193</v>
      </c>
      <c r="Q70" s="35" t="s">
        <v>193</v>
      </c>
      <c r="R70" s="35" t="s">
        <v>193</v>
      </c>
      <c r="S70" s="35" t="s">
        <v>193</v>
      </c>
      <c r="T70" s="35" t="s">
        <v>193</v>
      </c>
      <c r="U70" s="35" t="s">
        <v>193</v>
      </c>
      <c r="V70" s="35" t="s">
        <v>193</v>
      </c>
      <c r="W70" s="35" t="s">
        <v>193</v>
      </c>
      <c r="X70" s="35" t="s">
        <v>193</v>
      </c>
      <c r="Y70" s="35" t="s">
        <v>193</v>
      </c>
      <c r="Z70" s="35" t="s">
        <v>193</v>
      </c>
      <c r="AA70" s="35" t="s">
        <v>193</v>
      </c>
      <c r="AB70" s="35" t="s">
        <v>193</v>
      </c>
      <c r="AC70" s="35" t="s">
        <v>193</v>
      </c>
      <c r="AD70" s="35" t="s">
        <v>193</v>
      </c>
      <c r="AE70" s="35" t="s">
        <v>193</v>
      </c>
      <c r="AF70" s="35" t="s">
        <v>193</v>
      </c>
      <c r="AG70" s="35" t="s">
        <v>193</v>
      </c>
      <c r="AH70" s="35" t="s">
        <v>193</v>
      </c>
      <c r="AI70" s="35" t="s">
        <v>193</v>
      </c>
      <c r="AJ70" s="35" t="s">
        <v>193</v>
      </c>
      <c r="AK70" s="35" t="s">
        <v>193</v>
      </c>
      <c r="AL70" s="35" t="s">
        <v>193</v>
      </c>
      <c r="AM70" s="35" t="s">
        <v>193</v>
      </c>
      <c r="AN70" s="35" t="s">
        <v>193</v>
      </c>
      <c r="AO70" s="35" t="s">
        <v>193</v>
      </c>
      <c r="AP70" s="35" t="s">
        <v>193</v>
      </c>
      <c r="AQ70" s="35" t="s">
        <v>193</v>
      </c>
      <c r="AR70" s="35" t="s">
        <v>193</v>
      </c>
      <c r="AS70" s="35" t="s">
        <v>193</v>
      </c>
      <c r="AT70" s="35" t="s">
        <v>193</v>
      </c>
      <c r="AU70" s="35" t="s">
        <v>193</v>
      </c>
      <c r="AV70" s="35" t="s">
        <v>193</v>
      </c>
      <c r="AW70" s="35" t="s">
        <v>193</v>
      </c>
      <c r="AX70" s="35" t="s">
        <v>193</v>
      </c>
      <c r="AY70" s="35" t="s">
        <v>193</v>
      </c>
      <c r="AZ70" s="35" t="s">
        <v>193</v>
      </c>
      <c r="BA70" s="35" t="s">
        <v>193</v>
      </c>
      <c r="BB70" s="35" t="s">
        <v>193</v>
      </c>
      <c r="BC70" s="35" t="s">
        <v>193</v>
      </c>
      <c r="BD70" s="35" t="s">
        <v>193</v>
      </c>
      <c r="BE70" s="35" t="s">
        <v>193</v>
      </c>
      <c r="BF70" s="35" t="s">
        <v>193</v>
      </c>
      <c r="BG70" s="35" t="s">
        <v>193</v>
      </c>
      <c r="BH70" s="35"/>
    </row>
    <row r="71" spans="1:62" ht="75">
      <c r="A71" s="21"/>
      <c r="B71" s="33" t="s">
        <v>259</v>
      </c>
      <c r="C71" s="34" t="s">
        <v>260</v>
      </c>
      <c r="D71" s="35" t="s">
        <v>174</v>
      </c>
      <c r="E71" s="35" t="s">
        <v>193</v>
      </c>
      <c r="F71" s="35" t="s">
        <v>193</v>
      </c>
      <c r="G71" s="35" t="s">
        <v>193</v>
      </c>
      <c r="H71" s="35" t="s">
        <v>193</v>
      </c>
      <c r="I71" s="35" t="s">
        <v>193</v>
      </c>
      <c r="J71" s="35" t="s">
        <v>193</v>
      </c>
      <c r="K71" s="35" t="s">
        <v>193</v>
      </c>
      <c r="L71" s="35" t="s">
        <v>193</v>
      </c>
      <c r="M71" s="35" t="s">
        <v>193</v>
      </c>
      <c r="N71" s="35" t="s">
        <v>193</v>
      </c>
      <c r="O71" s="35" t="s">
        <v>193</v>
      </c>
      <c r="P71" s="35" t="s">
        <v>193</v>
      </c>
      <c r="Q71" s="35" t="s">
        <v>193</v>
      </c>
      <c r="R71" s="35" t="s">
        <v>193</v>
      </c>
      <c r="S71" s="35" t="s">
        <v>193</v>
      </c>
      <c r="T71" s="35" t="s">
        <v>193</v>
      </c>
      <c r="U71" s="35" t="s">
        <v>193</v>
      </c>
      <c r="V71" s="35" t="s">
        <v>193</v>
      </c>
      <c r="W71" s="35" t="s">
        <v>193</v>
      </c>
      <c r="X71" s="35" t="s">
        <v>193</v>
      </c>
      <c r="Y71" s="35" t="s">
        <v>193</v>
      </c>
      <c r="Z71" s="35" t="s">
        <v>193</v>
      </c>
      <c r="AA71" s="35" t="s">
        <v>193</v>
      </c>
      <c r="AB71" s="35" t="s">
        <v>193</v>
      </c>
      <c r="AC71" s="35" t="s">
        <v>193</v>
      </c>
      <c r="AD71" s="35" t="s">
        <v>193</v>
      </c>
      <c r="AE71" s="35" t="s">
        <v>193</v>
      </c>
      <c r="AF71" s="35" t="s">
        <v>193</v>
      </c>
      <c r="AG71" s="35" t="s">
        <v>193</v>
      </c>
      <c r="AH71" s="35" t="s">
        <v>193</v>
      </c>
      <c r="AI71" s="35" t="s">
        <v>193</v>
      </c>
      <c r="AJ71" s="35" t="s">
        <v>193</v>
      </c>
      <c r="AK71" s="35" t="s">
        <v>193</v>
      </c>
      <c r="AL71" s="35" t="s">
        <v>193</v>
      </c>
      <c r="AM71" s="35" t="s">
        <v>193</v>
      </c>
      <c r="AN71" s="35" t="s">
        <v>193</v>
      </c>
      <c r="AO71" s="35" t="s">
        <v>193</v>
      </c>
      <c r="AP71" s="35" t="s">
        <v>193</v>
      </c>
      <c r="AQ71" s="35" t="s">
        <v>193</v>
      </c>
      <c r="AR71" s="35" t="s">
        <v>193</v>
      </c>
      <c r="AS71" s="35" t="s">
        <v>193</v>
      </c>
      <c r="AT71" s="35" t="s">
        <v>193</v>
      </c>
      <c r="AU71" s="35" t="s">
        <v>193</v>
      </c>
      <c r="AV71" s="35" t="s">
        <v>193</v>
      </c>
      <c r="AW71" s="35" t="s">
        <v>193</v>
      </c>
      <c r="AX71" s="35" t="s">
        <v>193</v>
      </c>
      <c r="AY71" s="35" t="s">
        <v>193</v>
      </c>
      <c r="AZ71" s="35" t="s">
        <v>193</v>
      </c>
      <c r="BA71" s="35" t="s">
        <v>193</v>
      </c>
      <c r="BB71" s="35" t="s">
        <v>193</v>
      </c>
      <c r="BC71" s="35" t="s">
        <v>193</v>
      </c>
      <c r="BD71" s="35" t="s">
        <v>193</v>
      </c>
      <c r="BE71" s="35" t="s">
        <v>193</v>
      </c>
      <c r="BF71" s="35" t="s">
        <v>193</v>
      </c>
      <c r="BG71" s="35" t="s">
        <v>193</v>
      </c>
      <c r="BH71" s="35"/>
    </row>
    <row r="72" spans="1:62" ht="75">
      <c r="A72" s="21"/>
      <c r="B72" s="33" t="s">
        <v>261</v>
      </c>
      <c r="C72" s="34" t="s">
        <v>262</v>
      </c>
      <c r="D72" s="35" t="s">
        <v>174</v>
      </c>
      <c r="E72" s="35" t="s">
        <v>193</v>
      </c>
      <c r="F72" s="35" t="s">
        <v>193</v>
      </c>
      <c r="G72" s="35" t="s">
        <v>193</v>
      </c>
      <c r="H72" s="35" t="s">
        <v>193</v>
      </c>
      <c r="I72" s="35" t="s">
        <v>193</v>
      </c>
      <c r="J72" s="35" t="s">
        <v>193</v>
      </c>
      <c r="K72" s="35" t="s">
        <v>193</v>
      </c>
      <c r="L72" s="35" t="s">
        <v>193</v>
      </c>
      <c r="M72" s="35" t="s">
        <v>193</v>
      </c>
      <c r="N72" s="35" t="s">
        <v>193</v>
      </c>
      <c r="O72" s="35" t="s">
        <v>193</v>
      </c>
      <c r="P72" s="35" t="s">
        <v>193</v>
      </c>
      <c r="Q72" s="35" t="s">
        <v>193</v>
      </c>
      <c r="R72" s="35" t="s">
        <v>193</v>
      </c>
      <c r="S72" s="35" t="s">
        <v>193</v>
      </c>
      <c r="T72" s="35" t="s">
        <v>193</v>
      </c>
      <c r="U72" s="35" t="s">
        <v>193</v>
      </c>
      <c r="V72" s="35" t="s">
        <v>193</v>
      </c>
      <c r="W72" s="35" t="s">
        <v>193</v>
      </c>
      <c r="X72" s="35" t="s">
        <v>193</v>
      </c>
      <c r="Y72" s="35" t="s">
        <v>193</v>
      </c>
      <c r="Z72" s="35" t="s">
        <v>193</v>
      </c>
      <c r="AA72" s="35" t="s">
        <v>193</v>
      </c>
      <c r="AB72" s="35" t="s">
        <v>193</v>
      </c>
      <c r="AC72" s="35" t="s">
        <v>193</v>
      </c>
      <c r="AD72" s="35" t="s">
        <v>193</v>
      </c>
      <c r="AE72" s="35" t="s">
        <v>193</v>
      </c>
      <c r="AF72" s="35" t="s">
        <v>193</v>
      </c>
      <c r="AG72" s="35" t="s">
        <v>193</v>
      </c>
      <c r="AH72" s="35" t="s">
        <v>193</v>
      </c>
      <c r="AI72" s="35" t="s">
        <v>193</v>
      </c>
      <c r="AJ72" s="35" t="s">
        <v>193</v>
      </c>
      <c r="AK72" s="35" t="s">
        <v>193</v>
      </c>
      <c r="AL72" s="35" t="s">
        <v>193</v>
      </c>
      <c r="AM72" s="35" t="s">
        <v>193</v>
      </c>
      <c r="AN72" s="35" t="s">
        <v>193</v>
      </c>
      <c r="AO72" s="35" t="s">
        <v>193</v>
      </c>
      <c r="AP72" s="35" t="s">
        <v>193</v>
      </c>
      <c r="AQ72" s="35" t="s">
        <v>193</v>
      </c>
      <c r="AR72" s="35" t="s">
        <v>193</v>
      </c>
      <c r="AS72" s="35" t="s">
        <v>193</v>
      </c>
      <c r="AT72" s="35" t="s">
        <v>193</v>
      </c>
      <c r="AU72" s="35" t="s">
        <v>193</v>
      </c>
      <c r="AV72" s="35" t="s">
        <v>193</v>
      </c>
      <c r="AW72" s="35" t="s">
        <v>193</v>
      </c>
      <c r="AX72" s="35" t="s">
        <v>193</v>
      </c>
      <c r="AY72" s="35" t="s">
        <v>193</v>
      </c>
      <c r="AZ72" s="35" t="s">
        <v>193</v>
      </c>
      <c r="BA72" s="35" t="s">
        <v>193</v>
      </c>
      <c r="BB72" s="35" t="s">
        <v>193</v>
      </c>
      <c r="BC72" s="35" t="s">
        <v>193</v>
      </c>
      <c r="BD72" s="35" t="s">
        <v>193</v>
      </c>
      <c r="BE72" s="35" t="s">
        <v>193</v>
      </c>
      <c r="BF72" s="35" t="s">
        <v>193</v>
      </c>
      <c r="BG72" s="35" t="s">
        <v>193</v>
      </c>
      <c r="BH72" s="35"/>
    </row>
    <row r="73" spans="1:62" ht="75">
      <c r="A73" s="21"/>
      <c r="B73" s="33" t="s">
        <v>263</v>
      </c>
      <c r="C73" s="34" t="s">
        <v>264</v>
      </c>
      <c r="D73" s="35" t="s">
        <v>174</v>
      </c>
      <c r="E73" s="35" t="s">
        <v>193</v>
      </c>
      <c r="F73" s="35" t="s">
        <v>193</v>
      </c>
      <c r="G73" s="35" t="s">
        <v>193</v>
      </c>
      <c r="H73" s="35" t="s">
        <v>193</v>
      </c>
      <c r="I73" s="35" t="s">
        <v>193</v>
      </c>
      <c r="J73" s="35" t="s">
        <v>193</v>
      </c>
      <c r="K73" s="35" t="s">
        <v>193</v>
      </c>
      <c r="L73" s="35" t="s">
        <v>193</v>
      </c>
      <c r="M73" s="35" t="s">
        <v>193</v>
      </c>
      <c r="N73" s="35" t="s">
        <v>193</v>
      </c>
      <c r="O73" s="35" t="s">
        <v>193</v>
      </c>
      <c r="P73" s="35" t="s">
        <v>193</v>
      </c>
      <c r="Q73" s="35" t="s">
        <v>193</v>
      </c>
      <c r="R73" s="35" t="s">
        <v>193</v>
      </c>
      <c r="S73" s="35" t="s">
        <v>193</v>
      </c>
      <c r="T73" s="35" t="s">
        <v>193</v>
      </c>
      <c r="U73" s="35" t="s">
        <v>193</v>
      </c>
      <c r="V73" s="35" t="s">
        <v>193</v>
      </c>
      <c r="W73" s="35" t="s">
        <v>193</v>
      </c>
      <c r="X73" s="35" t="s">
        <v>193</v>
      </c>
      <c r="Y73" s="35" t="s">
        <v>193</v>
      </c>
      <c r="Z73" s="35" t="s">
        <v>193</v>
      </c>
      <c r="AA73" s="35" t="s">
        <v>193</v>
      </c>
      <c r="AB73" s="35" t="s">
        <v>193</v>
      </c>
      <c r="AC73" s="35" t="s">
        <v>193</v>
      </c>
      <c r="AD73" s="35" t="s">
        <v>193</v>
      </c>
      <c r="AE73" s="35" t="s">
        <v>193</v>
      </c>
      <c r="AF73" s="35" t="s">
        <v>193</v>
      </c>
      <c r="AG73" s="35" t="s">
        <v>193</v>
      </c>
      <c r="AH73" s="35" t="s">
        <v>193</v>
      </c>
      <c r="AI73" s="35" t="s">
        <v>193</v>
      </c>
      <c r="AJ73" s="35" t="s">
        <v>193</v>
      </c>
      <c r="AK73" s="35" t="s">
        <v>193</v>
      </c>
      <c r="AL73" s="35" t="s">
        <v>193</v>
      </c>
      <c r="AM73" s="35" t="s">
        <v>193</v>
      </c>
      <c r="AN73" s="35" t="s">
        <v>193</v>
      </c>
      <c r="AO73" s="35" t="s">
        <v>193</v>
      </c>
      <c r="AP73" s="35" t="s">
        <v>193</v>
      </c>
      <c r="AQ73" s="35" t="s">
        <v>193</v>
      </c>
      <c r="AR73" s="35" t="s">
        <v>193</v>
      </c>
      <c r="AS73" s="35" t="s">
        <v>193</v>
      </c>
      <c r="AT73" s="35" t="s">
        <v>193</v>
      </c>
      <c r="AU73" s="35" t="s">
        <v>193</v>
      </c>
      <c r="AV73" s="35" t="s">
        <v>193</v>
      </c>
      <c r="AW73" s="35" t="s">
        <v>193</v>
      </c>
      <c r="AX73" s="35" t="s">
        <v>193</v>
      </c>
      <c r="AY73" s="35" t="s">
        <v>193</v>
      </c>
      <c r="AZ73" s="35" t="s">
        <v>193</v>
      </c>
      <c r="BA73" s="35" t="s">
        <v>193</v>
      </c>
      <c r="BB73" s="35" t="s">
        <v>193</v>
      </c>
      <c r="BC73" s="35" t="s">
        <v>193</v>
      </c>
      <c r="BD73" s="35" t="s">
        <v>193</v>
      </c>
      <c r="BE73" s="35" t="s">
        <v>193</v>
      </c>
      <c r="BF73" s="35" t="s">
        <v>193</v>
      </c>
      <c r="BG73" s="35" t="s">
        <v>193</v>
      </c>
      <c r="BH73" s="35"/>
    </row>
    <row r="74" spans="1:62" ht="75">
      <c r="A74" s="21"/>
      <c r="B74" s="33" t="s">
        <v>265</v>
      </c>
      <c r="C74" s="34" t="s">
        <v>266</v>
      </c>
      <c r="D74" s="35" t="s">
        <v>174</v>
      </c>
      <c r="E74" s="35" t="s">
        <v>193</v>
      </c>
      <c r="F74" s="35" t="s">
        <v>193</v>
      </c>
      <c r="G74" s="35" t="s">
        <v>193</v>
      </c>
      <c r="H74" s="35" t="s">
        <v>193</v>
      </c>
      <c r="I74" s="35" t="s">
        <v>193</v>
      </c>
      <c r="J74" s="35" t="s">
        <v>193</v>
      </c>
      <c r="K74" s="35" t="s">
        <v>193</v>
      </c>
      <c r="L74" s="35" t="s">
        <v>193</v>
      </c>
      <c r="M74" s="35" t="s">
        <v>193</v>
      </c>
      <c r="N74" s="35" t="s">
        <v>193</v>
      </c>
      <c r="O74" s="35" t="s">
        <v>193</v>
      </c>
      <c r="P74" s="35" t="s">
        <v>193</v>
      </c>
      <c r="Q74" s="35" t="s">
        <v>193</v>
      </c>
      <c r="R74" s="35" t="s">
        <v>193</v>
      </c>
      <c r="S74" s="35" t="s">
        <v>193</v>
      </c>
      <c r="T74" s="35" t="s">
        <v>193</v>
      </c>
      <c r="U74" s="35" t="s">
        <v>193</v>
      </c>
      <c r="V74" s="35" t="s">
        <v>193</v>
      </c>
      <c r="W74" s="35" t="s">
        <v>193</v>
      </c>
      <c r="X74" s="35" t="s">
        <v>193</v>
      </c>
      <c r="Y74" s="35" t="s">
        <v>193</v>
      </c>
      <c r="Z74" s="35" t="s">
        <v>193</v>
      </c>
      <c r="AA74" s="35" t="s">
        <v>193</v>
      </c>
      <c r="AB74" s="35" t="s">
        <v>193</v>
      </c>
      <c r="AC74" s="35" t="s">
        <v>193</v>
      </c>
      <c r="AD74" s="35" t="s">
        <v>193</v>
      </c>
      <c r="AE74" s="35" t="s">
        <v>193</v>
      </c>
      <c r="AF74" s="35" t="s">
        <v>193</v>
      </c>
      <c r="AG74" s="35" t="s">
        <v>193</v>
      </c>
      <c r="AH74" s="35" t="s">
        <v>193</v>
      </c>
      <c r="AI74" s="35" t="s">
        <v>193</v>
      </c>
      <c r="AJ74" s="35" t="s">
        <v>193</v>
      </c>
      <c r="AK74" s="35" t="s">
        <v>193</v>
      </c>
      <c r="AL74" s="35" t="s">
        <v>193</v>
      </c>
      <c r="AM74" s="35" t="s">
        <v>193</v>
      </c>
      <c r="AN74" s="35" t="s">
        <v>193</v>
      </c>
      <c r="AO74" s="35" t="s">
        <v>193</v>
      </c>
      <c r="AP74" s="35" t="s">
        <v>193</v>
      </c>
      <c r="AQ74" s="35" t="s">
        <v>193</v>
      </c>
      <c r="AR74" s="35" t="s">
        <v>193</v>
      </c>
      <c r="AS74" s="35" t="s">
        <v>193</v>
      </c>
      <c r="AT74" s="35" t="s">
        <v>193</v>
      </c>
      <c r="AU74" s="35" t="s">
        <v>193</v>
      </c>
      <c r="AV74" s="35" t="s">
        <v>193</v>
      </c>
      <c r="AW74" s="35" t="s">
        <v>193</v>
      </c>
      <c r="AX74" s="35" t="s">
        <v>193</v>
      </c>
      <c r="AY74" s="35" t="s">
        <v>193</v>
      </c>
      <c r="AZ74" s="35" t="s">
        <v>193</v>
      </c>
      <c r="BA74" s="35" t="s">
        <v>193</v>
      </c>
      <c r="BB74" s="35" t="s">
        <v>193</v>
      </c>
      <c r="BC74" s="35" t="s">
        <v>193</v>
      </c>
      <c r="BD74" s="35" t="s">
        <v>193</v>
      </c>
      <c r="BE74" s="35" t="s">
        <v>193</v>
      </c>
      <c r="BF74" s="35" t="s">
        <v>193</v>
      </c>
      <c r="BG74" s="35" t="s">
        <v>193</v>
      </c>
      <c r="BH74" s="35"/>
    </row>
    <row r="75" spans="1:62" ht="75">
      <c r="A75" s="21"/>
      <c r="B75" s="39" t="s">
        <v>267</v>
      </c>
      <c r="C75" s="40" t="s">
        <v>268</v>
      </c>
      <c r="D75" s="41" t="s">
        <v>174</v>
      </c>
      <c r="E75" s="41">
        <f t="shared" ref="E75:AJ75" si="35">E76</f>
        <v>0</v>
      </c>
      <c r="F75" s="41">
        <f t="shared" si="35"/>
        <v>0</v>
      </c>
      <c r="G75" s="41">
        <f t="shared" si="35"/>
        <v>0</v>
      </c>
      <c r="H75" s="41">
        <f t="shared" si="35"/>
        <v>0</v>
      </c>
      <c r="I75" s="41">
        <f t="shared" si="35"/>
        <v>0</v>
      </c>
      <c r="J75" s="41">
        <f t="shared" si="35"/>
        <v>0</v>
      </c>
      <c r="K75" s="41">
        <f t="shared" si="35"/>
        <v>0</v>
      </c>
      <c r="L75" s="41">
        <f t="shared" si="35"/>
        <v>0</v>
      </c>
      <c r="M75" s="41">
        <f t="shared" si="35"/>
        <v>0</v>
      </c>
      <c r="N75" s="41">
        <f t="shared" si="35"/>
        <v>0</v>
      </c>
      <c r="O75" s="41">
        <f t="shared" si="35"/>
        <v>0</v>
      </c>
      <c r="P75" s="41">
        <f t="shared" si="35"/>
        <v>0</v>
      </c>
      <c r="Q75" s="41">
        <f t="shared" si="35"/>
        <v>0</v>
      </c>
      <c r="R75" s="41">
        <f t="shared" si="35"/>
        <v>0</v>
      </c>
      <c r="S75" s="41">
        <f t="shared" si="35"/>
        <v>0</v>
      </c>
      <c r="T75" s="41">
        <f t="shared" si="35"/>
        <v>0</v>
      </c>
      <c r="U75" s="41">
        <f t="shared" si="35"/>
        <v>0</v>
      </c>
      <c r="V75" s="41">
        <f t="shared" si="35"/>
        <v>0</v>
      </c>
      <c r="W75" s="41">
        <f t="shared" si="35"/>
        <v>0</v>
      </c>
      <c r="X75" s="41">
        <f t="shared" si="35"/>
        <v>0</v>
      </c>
      <c r="Y75" s="41">
        <f t="shared" si="35"/>
        <v>0</v>
      </c>
      <c r="Z75" s="41">
        <f t="shared" si="35"/>
        <v>0</v>
      </c>
      <c r="AA75" s="41">
        <f t="shared" si="35"/>
        <v>0</v>
      </c>
      <c r="AB75" s="41">
        <f t="shared" si="35"/>
        <v>0</v>
      </c>
      <c r="AC75" s="41">
        <f t="shared" si="35"/>
        <v>0</v>
      </c>
      <c r="AD75" s="41">
        <f t="shared" si="35"/>
        <v>0</v>
      </c>
      <c r="AE75" s="41">
        <f t="shared" si="35"/>
        <v>3</v>
      </c>
      <c r="AF75" s="41">
        <f t="shared" si="35"/>
        <v>0</v>
      </c>
      <c r="AG75" s="41">
        <f t="shared" si="35"/>
        <v>0</v>
      </c>
      <c r="AH75" s="41">
        <f t="shared" si="35"/>
        <v>0</v>
      </c>
      <c r="AI75" s="41">
        <f t="shared" si="35"/>
        <v>0</v>
      </c>
      <c r="AJ75" s="41">
        <f t="shared" si="35"/>
        <v>3</v>
      </c>
      <c r="AK75" s="41">
        <f t="shared" ref="AK75:BA75" si="36">AK76</f>
        <v>0</v>
      </c>
      <c r="AL75" s="41">
        <f t="shared" si="36"/>
        <v>0</v>
      </c>
      <c r="AM75" s="41">
        <f t="shared" si="36"/>
        <v>0</v>
      </c>
      <c r="AN75" s="41">
        <f t="shared" si="36"/>
        <v>0</v>
      </c>
      <c r="AO75" s="41">
        <f t="shared" si="36"/>
        <v>0</v>
      </c>
      <c r="AP75" s="41">
        <f t="shared" si="36"/>
        <v>0</v>
      </c>
      <c r="AQ75" s="41">
        <f t="shared" si="36"/>
        <v>0</v>
      </c>
      <c r="AR75" s="41">
        <f t="shared" si="36"/>
        <v>0</v>
      </c>
      <c r="AS75" s="41">
        <f t="shared" si="36"/>
        <v>0</v>
      </c>
      <c r="AT75" s="41">
        <f t="shared" si="36"/>
        <v>4</v>
      </c>
      <c r="AU75" s="41">
        <f t="shared" si="36"/>
        <v>0</v>
      </c>
      <c r="AV75" s="41">
        <f t="shared" si="36"/>
        <v>0</v>
      </c>
      <c r="AW75" s="41">
        <f t="shared" si="36"/>
        <v>0</v>
      </c>
      <c r="AX75" s="41">
        <f t="shared" si="36"/>
        <v>0</v>
      </c>
      <c r="AY75" s="41">
        <f t="shared" si="36"/>
        <v>3</v>
      </c>
      <c r="AZ75" s="41">
        <f t="shared" si="36"/>
        <v>0</v>
      </c>
      <c r="BA75" s="41">
        <f t="shared" si="36"/>
        <v>0</v>
      </c>
      <c r="BB75" s="41" t="s">
        <v>193</v>
      </c>
      <c r="BC75" s="41" t="s">
        <v>193</v>
      </c>
      <c r="BD75" s="41" t="s">
        <v>193</v>
      </c>
      <c r="BE75" s="41" t="s">
        <v>193</v>
      </c>
      <c r="BF75" s="41" t="s">
        <v>193</v>
      </c>
      <c r="BG75" s="41" t="s">
        <v>193</v>
      </c>
      <c r="BH75" s="41"/>
    </row>
    <row r="76" spans="1:62" ht="57.75" customHeight="1">
      <c r="A76" s="21"/>
      <c r="B76" s="33" t="s">
        <v>269</v>
      </c>
      <c r="C76" s="34" t="s">
        <v>270</v>
      </c>
      <c r="D76" s="35" t="s">
        <v>174</v>
      </c>
      <c r="E76" s="35">
        <f>MAX(E77:E83)</f>
        <v>0</v>
      </c>
      <c r="F76" s="35">
        <f>SUM(F77:F83)</f>
        <v>0</v>
      </c>
      <c r="G76" s="35">
        <f>SUM(G77:G83)</f>
        <v>0</v>
      </c>
      <c r="H76" s="35">
        <f>SUM(H77:H83)</f>
        <v>0</v>
      </c>
      <c r="I76" s="35">
        <f>SUM(I77:I83)</f>
        <v>0</v>
      </c>
      <c r="J76" s="35">
        <f>SUM(J77:J83)</f>
        <v>0</v>
      </c>
      <c r="K76" s="35">
        <f>MAX(K77:K83)</f>
        <v>0</v>
      </c>
      <c r="L76" s="35">
        <f>SUM(L77:L83)</f>
        <v>0</v>
      </c>
      <c r="M76" s="35">
        <f>SUM(M77:M83)</f>
        <v>0</v>
      </c>
      <c r="N76" s="35">
        <f>SUM(N77:N83)</f>
        <v>0</v>
      </c>
      <c r="O76" s="35">
        <f>SUM(O77:O83)</f>
        <v>0</v>
      </c>
      <c r="P76" s="35">
        <f>SUM(P77:P83)</f>
        <v>0</v>
      </c>
      <c r="Q76" s="35">
        <f>MAX(Q77:Q83)</f>
        <v>0</v>
      </c>
      <c r="R76" s="35">
        <f t="shared" ref="R76:AD76" si="37">SUM(R77:R83)</f>
        <v>0</v>
      </c>
      <c r="S76" s="35">
        <f t="shared" si="37"/>
        <v>0</v>
      </c>
      <c r="T76" s="35">
        <f t="shared" si="37"/>
        <v>0</v>
      </c>
      <c r="U76" s="35">
        <f t="shared" si="37"/>
        <v>0</v>
      </c>
      <c r="V76" s="35">
        <f t="shared" si="37"/>
        <v>0</v>
      </c>
      <c r="W76" s="35">
        <f t="shared" si="37"/>
        <v>0</v>
      </c>
      <c r="X76" s="35">
        <f t="shared" si="37"/>
        <v>0</v>
      </c>
      <c r="Y76" s="35">
        <f t="shared" si="37"/>
        <v>0</v>
      </c>
      <c r="Z76" s="35">
        <f t="shared" si="37"/>
        <v>0</v>
      </c>
      <c r="AA76" s="35">
        <f t="shared" si="37"/>
        <v>0</v>
      </c>
      <c r="AB76" s="35">
        <f t="shared" si="37"/>
        <v>0</v>
      </c>
      <c r="AC76" s="35">
        <f t="shared" si="37"/>
        <v>0</v>
      </c>
      <c r="AD76" s="35">
        <f t="shared" si="37"/>
        <v>0</v>
      </c>
      <c r="AE76" s="35">
        <f>MAX(AE77:AE83)</f>
        <v>3</v>
      </c>
      <c r="AF76" s="35">
        <f t="shared" ref="AF76:AS76" si="38">SUM(AF77:AF83)</f>
        <v>0</v>
      </c>
      <c r="AG76" s="35">
        <f t="shared" si="38"/>
        <v>0</v>
      </c>
      <c r="AH76" s="35">
        <f t="shared" si="38"/>
        <v>0</v>
      </c>
      <c r="AI76" s="35">
        <f t="shared" si="38"/>
        <v>0</v>
      </c>
      <c r="AJ76" s="35">
        <f t="shared" si="38"/>
        <v>3</v>
      </c>
      <c r="AK76" s="35">
        <f t="shared" si="38"/>
        <v>0</v>
      </c>
      <c r="AL76" s="35">
        <f t="shared" si="38"/>
        <v>0</v>
      </c>
      <c r="AM76" s="35">
        <f t="shared" si="38"/>
        <v>0</v>
      </c>
      <c r="AN76" s="35">
        <f t="shared" si="38"/>
        <v>0</v>
      </c>
      <c r="AO76" s="35">
        <f t="shared" si="38"/>
        <v>0</v>
      </c>
      <c r="AP76" s="35">
        <f t="shared" si="38"/>
        <v>0</v>
      </c>
      <c r="AQ76" s="35">
        <f t="shared" si="38"/>
        <v>0</v>
      </c>
      <c r="AR76" s="35">
        <f t="shared" si="38"/>
        <v>0</v>
      </c>
      <c r="AS76" s="35">
        <f t="shared" si="38"/>
        <v>0</v>
      </c>
      <c r="AT76" s="35">
        <f>MAX(AT77:AT83)</f>
        <v>4</v>
      </c>
      <c r="AU76" s="35">
        <f t="shared" ref="AU76:BA76" si="39">SUM(AU77:AU83)</f>
        <v>0</v>
      </c>
      <c r="AV76" s="35">
        <f t="shared" si="39"/>
        <v>0</v>
      </c>
      <c r="AW76" s="35">
        <f t="shared" si="39"/>
        <v>0</v>
      </c>
      <c r="AX76" s="35">
        <f t="shared" si="39"/>
        <v>0</v>
      </c>
      <c r="AY76" s="35">
        <f t="shared" si="39"/>
        <v>3</v>
      </c>
      <c r="AZ76" s="35">
        <f t="shared" si="39"/>
        <v>0</v>
      </c>
      <c r="BA76" s="35">
        <f t="shared" si="39"/>
        <v>0</v>
      </c>
      <c r="BB76" s="35" t="s">
        <v>193</v>
      </c>
      <c r="BC76" s="35" t="s">
        <v>193</v>
      </c>
      <c r="BD76" s="35" t="s">
        <v>193</v>
      </c>
      <c r="BE76" s="35" t="s">
        <v>193</v>
      </c>
      <c r="BF76" s="35" t="s">
        <v>193</v>
      </c>
      <c r="BG76" s="35" t="s">
        <v>193</v>
      </c>
      <c r="BH76" s="35"/>
    </row>
    <row r="77" spans="1:62" ht="82.7" customHeight="1">
      <c r="A77" s="28" t="s">
        <v>177</v>
      </c>
      <c r="B77" s="33" t="s">
        <v>269</v>
      </c>
      <c r="C77" s="34" t="s">
        <v>271</v>
      </c>
      <c r="D77" s="43" t="s">
        <v>272</v>
      </c>
      <c r="E77" s="35"/>
      <c r="F77" s="52">
        <f>'4'!I76</f>
        <v>0</v>
      </c>
      <c r="G77" s="52">
        <f>'4'!J76</f>
        <v>0</v>
      </c>
      <c r="H77" s="52">
        <f>'4'!K76</f>
        <v>0</v>
      </c>
      <c r="I77" s="52">
        <f>'4'!L76</f>
        <v>0</v>
      </c>
      <c r="J77" s="52">
        <f>'4'!M76</f>
        <v>0</v>
      </c>
      <c r="K77" s="35">
        <v>0</v>
      </c>
      <c r="L77" s="52">
        <f>'4'!P76</f>
        <v>0</v>
      </c>
      <c r="M77" s="52">
        <f>'4'!Q76</f>
        <v>0</v>
      </c>
      <c r="N77" s="52">
        <f>'4'!R76</f>
        <v>0</v>
      </c>
      <c r="O77" s="52">
        <f>'4'!S76</f>
        <v>0</v>
      </c>
      <c r="P77" s="52">
        <f>'4'!T76</f>
        <v>0</v>
      </c>
      <c r="Q77" s="35">
        <v>0</v>
      </c>
      <c r="R77" s="52">
        <f>'4'!W76</f>
        <v>0</v>
      </c>
      <c r="S77" s="52">
        <f>'4'!X76</f>
        <v>0</v>
      </c>
      <c r="T77" s="52">
        <f>'4'!Y76</f>
        <v>0</v>
      </c>
      <c r="U77" s="52">
        <f>'4'!Z76</f>
        <v>0</v>
      </c>
      <c r="V77" s="35">
        <v>0</v>
      </c>
      <c r="W77" s="35">
        <v>0</v>
      </c>
      <c r="X77" s="35">
        <v>0</v>
      </c>
      <c r="Y77" s="35"/>
      <c r="Z77" s="35"/>
      <c r="AA77" s="35"/>
      <c r="AB77" s="35"/>
      <c r="AC77" s="35"/>
      <c r="AD77" s="35"/>
      <c r="AE77" s="35">
        <v>0</v>
      </c>
      <c r="AF77" s="52">
        <f>'4'!AK76</f>
        <v>0</v>
      </c>
      <c r="AG77" s="52">
        <f>'4'!AL76</f>
        <v>0</v>
      </c>
      <c r="AH77" s="52">
        <f>'4'!AM76</f>
        <v>0</v>
      </c>
      <c r="AI77" s="52">
        <f>'4'!AN76</f>
        <v>0</v>
      </c>
      <c r="AJ77" s="52">
        <f>'4'!AO76</f>
        <v>0</v>
      </c>
      <c r="AK77" s="52">
        <f>'4'!AP76</f>
        <v>0</v>
      </c>
      <c r="AL77" s="52">
        <f>'4'!AQ76</f>
        <v>0</v>
      </c>
      <c r="AM77" s="52">
        <f>'4'!AR76</f>
        <v>0</v>
      </c>
      <c r="AN77" s="35"/>
      <c r="AO77" s="35"/>
      <c r="AP77" s="35"/>
      <c r="AQ77" s="35"/>
      <c r="AR77" s="35"/>
      <c r="AS77" s="35"/>
      <c r="AT77" s="35">
        <v>4</v>
      </c>
      <c r="AU77" s="52">
        <f>'4'!BB76</f>
        <v>0</v>
      </c>
      <c r="AV77" s="52">
        <f>'4'!BC76</f>
        <v>0</v>
      </c>
      <c r="AW77" s="52">
        <f>'4'!BD76</f>
        <v>0</v>
      </c>
      <c r="AX77" s="52">
        <f>'4'!BE76</f>
        <v>0</v>
      </c>
      <c r="AY77" s="52">
        <f>'4'!BF76</f>
        <v>1</v>
      </c>
      <c r="AZ77" s="52">
        <f>'4'!BG76</f>
        <v>0</v>
      </c>
      <c r="BA77" s="52">
        <f>'4'!BH76</f>
        <v>0</v>
      </c>
      <c r="BB77" s="35"/>
      <c r="BC77" s="35"/>
      <c r="BD77" s="35"/>
      <c r="BE77" s="35"/>
      <c r="BF77" s="35"/>
      <c r="BG77" s="35"/>
      <c r="BH77" s="35"/>
      <c r="BJ77" s="134">
        <f>'4'!CN76</f>
        <v>2022</v>
      </c>
    </row>
    <row r="78" spans="1:62" ht="75.95" customHeight="1">
      <c r="A78" s="28" t="s">
        <v>177</v>
      </c>
      <c r="B78" s="33" t="s">
        <v>269</v>
      </c>
      <c r="C78" s="34" t="s">
        <v>273</v>
      </c>
      <c r="D78" s="43" t="s">
        <v>274</v>
      </c>
      <c r="E78" s="35"/>
      <c r="F78" s="52">
        <f>'4'!I77</f>
        <v>0</v>
      </c>
      <c r="G78" s="52">
        <f>'4'!J77</f>
        <v>0</v>
      </c>
      <c r="H78" s="52">
        <f>'4'!K77</f>
        <v>0</v>
      </c>
      <c r="I78" s="52">
        <f>'4'!L77</f>
        <v>0</v>
      </c>
      <c r="J78" s="52">
        <f>'4'!M77</f>
        <v>0</v>
      </c>
      <c r="K78" s="35">
        <v>0</v>
      </c>
      <c r="L78" s="52">
        <f>'4'!P77</f>
        <v>0</v>
      </c>
      <c r="M78" s="52">
        <f>'4'!Q77</f>
        <v>0</v>
      </c>
      <c r="N78" s="52">
        <f>'4'!R77</f>
        <v>0</v>
      </c>
      <c r="O78" s="52">
        <f>'4'!S77</f>
        <v>0</v>
      </c>
      <c r="P78" s="52">
        <f>'4'!T77</f>
        <v>0</v>
      </c>
      <c r="Q78" s="35">
        <v>0</v>
      </c>
      <c r="R78" s="52">
        <f>'4'!W77</f>
        <v>0</v>
      </c>
      <c r="S78" s="52">
        <f>'4'!X77</f>
        <v>0</v>
      </c>
      <c r="T78" s="52">
        <f>'4'!Y77</f>
        <v>0</v>
      </c>
      <c r="U78" s="52">
        <f>'4'!Z77</f>
        <v>0</v>
      </c>
      <c r="V78" s="35">
        <v>0</v>
      </c>
      <c r="W78" s="35">
        <v>0</v>
      </c>
      <c r="X78" s="35">
        <v>0</v>
      </c>
      <c r="Y78" s="35"/>
      <c r="Z78" s="35"/>
      <c r="AA78" s="35"/>
      <c r="AB78" s="35"/>
      <c r="AC78" s="35"/>
      <c r="AD78" s="35"/>
      <c r="AE78" s="35">
        <v>3</v>
      </c>
      <c r="AF78" s="52">
        <f>'4'!AK77</f>
        <v>0</v>
      </c>
      <c r="AG78" s="52">
        <f>'4'!AL77</f>
        <v>0</v>
      </c>
      <c r="AH78" s="52">
        <f>'4'!AM77</f>
        <v>0</v>
      </c>
      <c r="AI78" s="52">
        <f>'4'!AN77</f>
        <v>0</v>
      </c>
      <c r="AJ78" s="52">
        <f>'4'!AO77</f>
        <v>1</v>
      </c>
      <c r="AK78" s="52">
        <f>'4'!AP77</f>
        <v>0</v>
      </c>
      <c r="AL78" s="52">
        <v>0</v>
      </c>
      <c r="AM78" s="52">
        <v>0</v>
      </c>
      <c r="AN78" s="35"/>
      <c r="AO78" s="35"/>
      <c r="AP78" s="35"/>
      <c r="AQ78" s="35"/>
      <c r="AR78" s="35"/>
      <c r="AS78" s="35"/>
      <c r="AT78" s="35">
        <v>0</v>
      </c>
      <c r="AU78" s="52">
        <f>'4'!BB77</f>
        <v>0</v>
      </c>
      <c r="AV78" s="52">
        <f>'4'!BC77</f>
        <v>0</v>
      </c>
      <c r="AW78" s="52">
        <f>'4'!BD77</f>
        <v>0</v>
      </c>
      <c r="AX78" s="52">
        <f>'4'!BE77</f>
        <v>0</v>
      </c>
      <c r="AY78" s="52">
        <f>'4'!BF77</f>
        <v>0</v>
      </c>
      <c r="AZ78" s="52">
        <f>'4'!BG77</f>
        <v>0</v>
      </c>
      <c r="BA78" s="52">
        <f>'4'!BH77</f>
        <v>0</v>
      </c>
      <c r="BB78" s="35"/>
      <c r="BC78" s="35"/>
      <c r="BD78" s="35"/>
      <c r="BE78" s="35"/>
      <c r="BF78" s="35"/>
      <c r="BG78" s="35"/>
      <c r="BH78" s="35"/>
      <c r="BJ78" s="134">
        <f>'4'!CN77</f>
        <v>2021</v>
      </c>
    </row>
    <row r="79" spans="1:62" ht="75.95" customHeight="1">
      <c r="A79" s="28" t="s">
        <v>177</v>
      </c>
      <c r="B79" s="33" t="s">
        <v>269</v>
      </c>
      <c r="C79" s="34" t="s">
        <v>275</v>
      </c>
      <c r="D79" s="193" t="s">
        <v>276</v>
      </c>
      <c r="E79" s="35"/>
      <c r="F79" s="52">
        <f>'4'!I78</f>
        <v>0</v>
      </c>
      <c r="G79" s="52">
        <f>'4'!J78</f>
        <v>0</v>
      </c>
      <c r="H79" s="52">
        <f>'4'!K78</f>
        <v>0</v>
      </c>
      <c r="I79" s="52">
        <f>'4'!L78</f>
        <v>0</v>
      </c>
      <c r="J79" s="52">
        <f>'4'!M78</f>
        <v>0</v>
      </c>
      <c r="K79" s="35">
        <v>0</v>
      </c>
      <c r="L79" s="52">
        <f>'4'!P78</f>
        <v>0</v>
      </c>
      <c r="M79" s="52">
        <f>'4'!Q78</f>
        <v>0</v>
      </c>
      <c r="N79" s="52">
        <f>'4'!R78</f>
        <v>0</v>
      </c>
      <c r="O79" s="52">
        <f>'4'!S78</f>
        <v>0</v>
      </c>
      <c r="P79" s="52">
        <f>'4'!T78</f>
        <v>0</v>
      </c>
      <c r="Q79" s="35">
        <v>0</v>
      </c>
      <c r="R79" s="52">
        <f>'4'!W78</f>
        <v>0</v>
      </c>
      <c r="S79" s="52">
        <f>'4'!X78</f>
        <v>0</v>
      </c>
      <c r="T79" s="52">
        <f>'4'!Y78</f>
        <v>0</v>
      </c>
      <c r="U79" s="52">
        <f>'4'!Z78</f>
        <v>0</v>
      </c>
      <c r="V79" s="35">
        <v>0</v>
      </c>
      <c r="W79" s="35">
        <v>0</v>
      </c>
      <c r="X79" s="35">
        <v>0</v>
      </c>
      <c r="Y79" s="35"/>
      <c r="Z79" s="35"/>
      <c r="AA79" s="35"/>
      <c r="AB79" s="35"/>
      <c r="AC79" s="35"/>
      <c r="AD79" s="35"/>
      <c r="AE79" s="35">
        <v>3</v>
      </c>
      <c r="AF79" s="52">
        <f>'4'!AK78</f>
        <v>0</v>
      </c>
      <c r="AG79" s="52">
        <f>'4'!AL78</f>
        <v>0</v>
      </c>
      <c r="AH79" s="52">
        <f>'4'!AM78</f>
        <v>0</v>
      </c>
      <c r="AI79" s="52">
        <f>'4'!AN78</f>
        <v>0</v>
      </c>
      <c r="AJ79" s="52">
        <f>'4'!AO78</f>
        <v>1</v>
      </c>
      <c r="AK79" s="52">
        <f>'4'!AP78</f>
        <v>0</v>
      </c>
      <c r="AL79" s="52">
        <v>0</v>
      </c>
      <c r="AM79" s="52">
        <v>0</v>
      </c>
      <c r="AN79" s="35"/>
      <c r="AO79" s="35"/>
      <c r="AP79" s="35"/>
      <c r="AQ79" s="35"/>
      <c r="AR79" s="35"/>
      <c r="AS79" s="35"/>
      <c r="AT79" s="35">
        <v>0</v>
      </c>
      <c r="AU79" s="52">
        <f>'4'!BB78</f>
        <v>0</v>
      </c>
      <c r="AV79" s="52">
        <f>'4'!BC78</f>
        <v>0</v>
      </c>
      <c r="AW79" s="52">
        <f>'4'!BD78</f>
        <v>0</v>
      </c>
      <c r="AX79" s="52">
        <f>'4'!BE78</f>
        <v>0</v>
      </c>
      <c r="AY79" s="52">
        <f>'4'!BF78</f>
        <v>0</v>
      </c>
      <c r="AZ79" s="52">
        <f>'4'!BG78</f>
        <v>0</v>
      </c>
      <c r="BA79" s="52">
        <f>'4'!BH78</f>
        <v>0</v>
      </c>
      <c r="BB79" s="35"/>
      <c r="BC79" s="35"/>
      <c r="BD79" s="35"/>
      <c r="BE79" s="35"/>
      <c r="BF79" s="35"/>
      <c r="BG79" s="35"/>
      <c r="BH79" s="35"/>
      <c r="BJ79" s="134">
        <f>'4'!CN78</f>
        <v>2021</v>
      </c>
    </row>
    <row r="80" spans="1:62" ht="74.650000000000006" customHeight="1">
      <c r="A80" s="28" t="s">
        <v>177</v>
      </c>
      <c r="B80" s="33" t="s">
        <v>269</v>
      </c>
      <c r="C80" s="34" t="s">
        <v>277</v>
      </c>
      <c r="D80" s="193" t="s">
        <v>278</v>
      </c>
      <c r="E80" s="35"/>
      <c r="F80" s="52">
        <f>'4'!I79</f>
        <v>0</v>
      </c>
      <c r="G80" s="52">
        <f>'4'!J79</f>
        <v>0</v>
      </c>
      <c r="H80" s="52">
        <f>'4'!K79</f>
        <v>0</v>
      </c>
      <c r="I80" s="52">
        <f>'4'!L79</f>
        <v>0</v>
      </c>
      <c r="J80" s="52">
        <f>'4'!M79</f>
        <v>0</v>
      </c>
      <c r="K80" s="35">
        <v>0</v>
      </c>
      <c r="L80" s="52">
        <f>'4'!P79</f>
        <v>0</v>
      </c>
      <c r="M80" s="52">
        <f>'4'!Q79</f>
        <v>0</v>
      </c>
      <c r="N80" s="52">
        <f>'4'!R79</f>
        <v>0</v>
      </c>
      <c r="O80" s="52">
        <f>'4'!S79</f>
        <v>0</v>
      </c>
      <c r="P80" s="52">
        <f>'4'!T79</f>
        <v>0</v>
      </c>
      <c r="Q80" s="35">
        <v>0</v>
      </c>
      <c r="R80" s="52">
        <f>'4'!W79</f>
        <v>0</v>
      </c>
      <c r="S80" s="52">
        <f>'4'!X79</f>
        <v>0</v>
      </c>
      <c r="T80" s="52">
        <f>'4'!Y79</f>
        <v>0</v>
      </c>
      <c r="U80" s="52">
        <f>'4'!Z79</f>
        <v>0</v>
      </c>
      <c r="V80" s="35">
        <v>0</v>
      </c>
      <c r="W80" s="35">
        <v>0</v>
      </c>
      <c r="X80" s="35">
        <v>0</v>
      </c>
      <c r="Y80" s="35"/>
      <c r="Z80" s="35"/>
      <c r="AA80" s="35"/>
      <c r="AB80" s="35"/>
      <c r="AC80" s="35"/>
      <c r="AD80" s="35"/>
      <c r="AE80" s="35">
        <v>3</v>
      </c>
      <c r="AF80" s="52">
        <f>'4'!AK79</f>
        <v>0</v>
      </c>
      <c r="AG80" s="52">
        <f>'4'!AL79</f>
        <v>0</v>
      </c>
      <c r="AH80" s="52">
        <f>'4'!AM79</f>
        <v>0</v>
      </c>
      <c r="AI80" s="52">
        <f>'4'!AN79</f>
        <v>0</v>
      </c>
      <c r="AJ80" s="52">
        <f>'4'!AO79</f>
        <v>1</v>
      </c>
      <c r="AK80" s="52">
        <f>'4'!AP79</f>
        <v>0</v>
      </c>
      <c r="AL80" s="52">
        <v>0</v>
      </c>
      <c r="AM80" s="52">
        <v>0</v>
      </c>
      <c r="AN80" s="35"/>
      <c r="AO80" s="35"/>
      <c r="AP80" s="35"/>
      <c r="AQ80" s="35"/>
      <c r="AR80" s="35"/>
      <c r="AS80" s="35"/>
      <c r="AT80" s="35">
        <v>0</v>
      </c>
      <c r="AU80" s="52">
        <f>'4'!BB79</f>
        <v>0</v>
      </c>
      <c r="AV80" s="52">
        <f>'4'!BC79</f>
        <v>0</v>
      </c>
      <c r="AW80" s="52">
        <f>'4'!BD79</f>
        <v>0</v>
      </c>
      <c r="AX80" s="52">
        <f>'4'!BE79</f>
        <v>0</v>
      </c>
      <c r="AY80" s="52">
        <f>'4'!BF79</f>
        <v>0</v>
      </c>
      <c r="AZ80" s="52">
        <f>'4'!BG79</f>
        <v>0</v>
      </c>
      <c r="BA80" s="52">
        <f>'4'!BH79</f>
        <v>0</v>
      </c>
      <c r="BB80" s="35"/>
      <c r="BC80" s="35"/>
      <c r="BD80" s="35"/>
      <c r="BE80" s="35"/>
      <c r="BF80" s="35"/>
      <c r="BG80" s="35"/>
      <c r="BH80" s="35"/>
      <c r="BJ80" s="134">
        <f>'4'!CN79</f>
        <v>2021</v>
      </c>
    </row>
    <row r="81" spans="1:62" ht="84" customHeight="1">
      <c r="A81" s="28" t="s">
        <v>177</v>
      </c>
      <c r="B81" s="33" t="s">
        <v>269</v>
      </c>
      <c r="C81" s="34" t="s">
        <v>279</v>
      </c>
      <c r="D81" s="193" t="s">
        <v>280</v>
      </c>
      <c r="E81" s="35"/>
      <c r="F81" s="52">
        <f>'4'!I80</f>
        <v>0</v>
      </c>
      <c r="G81" s="52">
        <f>'4'!J80</f>
        <v>0</v>
      </c>
      <c r="H81" s="52">
        <f>'4'!K80</f>
        <v>0</v>
      </c>
      <c r="I81" s="52">
        <f>'4'!L80</f>
        <v>0</v>
      </c>
      <c r="J81" s="52">
        <f>'4'!M80</f>
        <v>0</v>
      </c>
      <c r="K81" s="35">
        <v>0</v>
      </c>
      <c r="L81" s="52">
        <f>'4'!P80</f>
        <v>0</v>
      </c>
      <c r="M81" s="52">
        <f>'4'!Q80</f>
        <v>0</v>
      </c>
      <c r="N81" s="52">
        <f>'4'!R80</f>
        <v>0</v>
      </c>
      <c r="O81" s="52">
        <f>'4'!S80</f>
        <v>0</v>
      </c>
      <c r="P81" s="52">
        <f>'4'!T80</f>
        <v>0</v>
      </c>
      <c r="Q81" s="35">
        <v>0</v>
      </c>
      <c r="R81" s="52">
        <f>'4'!W80</f>
        <v>0</v>
      </c>
      <c r="S81" s="52">
        <f>'4'!X80</f>
        <v>0</v>
      </c>
      <c r="T81" s="52">
        <f>'4'!Y80</f>
        <v>0</v>
      </c>
      <c r="U81" s="52">
        <f>'4'!Z80</f>
        <v>0</v>
      </c>
      <c r="V81" s="35">
        <v>0</v>
      </c>
      <c r="W81" s="35">
        <v>0</v>
      </c>
      <c r="X81" s="35">
        <v>0</v>
      </c>
      <c r="Y81" s="35"/>
      <c r="Z81" s="35"/>
      <c r="AA81" s="35"/>
      <c r="AB81" s="35"/>
      <c r="AC81" s="35"/>
      <c r="AD81" s="35"/>
      <c r="AE81" s="35">
        <v>0</v>
      </c>
      <c r="AF81" s="52">
        <f>'4'!AK80</f>
        <v>0</v>
      </c>
      <c r="AG81" s="52">
        <f>'4'!AL80</f>
        <v>0</v>
      </c>
      <c r="AH81" s="52">
        <f>'4'!AM80</f>
        <v>0</v>
      </c>
      <c r="AI81" s="52">
        <f>'4'!AN80</f>
        <v>0</v>
      </c>
      <c r="AJ81" s="52">
        <f>'4'!AO80</f>
        <v>0</v>
      </c>
      <c r="AK81" s="52">
        <f>'4'!AP80</f>
        <v>0</v>
      </c>
      <c r="AL81" s="52">
        <v>0</v>
      </c>
      <c r="AM81" s="52">
        <v>0</v>
      </c>
      <c r="AN81" s="35"/>
      <c r="AO81" s="35"/>
      <c r="AP81" s="35"/>
      <c r="AQ81" s="35"/>
      <c r="AR81" s="35"/>
      <c r="AS81" s="35"/>
      <c r="AT81" s="35">
        <v>3</v>
      </c>
      <c r="AU81" s="52">
        <f>'4'!BB80</f>
        <v>0</v>
      </c>
      <c r="AV81" s="52">
        <f>'4'!BC80</f>
        <v>0</v>
      </c>
      <c r="AW81" s="52">
        <f>'4'!BD80</f>
        <v>0</v>
      </c>
      <c r="AX81" s="52">
        <f>'4'!BE80</f>
        <v>0</v>
      </c>
      <c r="AY81" s="52">
        <f>'4'!BF80</f>
        <v>1</v>
      </c>
      <c r="AZ81" s="52">
        <f>'4'!BG80</f>
        <v>0</v>
      </c>
      <c r="BA81" s="52">
        <f>'4'!BH80</f>
        <v>0</v>
      </c>
      <c r="BB81" s="35"/>
      <c r="BC81" s="35"/>
      <c r="BD81" s="35"/>
      <c r="BE81" s="35"/>
      <c r="BF81" s="35"/>
      <c r="BG81" s="35"/>
      <c r="BH81" s="35"/>
      <c r="BJ81" s="134">
        <f>'4'!CN80</f>
        <v>2022</v>
      </c>
    </row>
    <row r="82" spans="1:62" ht="96" customHeight="1">
      <c r="A82" s="28" t="s">
        <v>177</v>
      </c>
      <c r="B82" s="33" t="s">
        <v>269</v>
      </c>
      <c r="C82" s="34" t="s">
        <v>281</v>
      </c>
      <c r="D82" s="193" t="s">
        <v>282</v>
      </c>
      <c r="E82" s="35"/>
      <c r="F82" s="52">
        <f>'4'!I81</f>
        <v>0</v>
      </c>
      <c r="G82" s="52">
        <f>'4'!J81</f>
        <v>0</v>
      </c>
      <c r="H82" s="52">
        <f>'4'!K81</f>
        <v>0</v>
      </c>
      <c r="I82" s="52">
        <f>'4'!L81</f>
        <v>0</v>
      </c>
      <c r="J82" s="52">
        <f>'4'!M81</f>
        <v>0</v>
      </c>
      <c r="K82" s="35">
        <v>0</v>
      </c>
      <c r="L82" s="52">
        <f>'4'!P81</f>
        <v>0</v>
      </c>
      <c r="M82" s="52">
        <f>'4'!Q81</f>
        <v>0</v>
      </c>
      <c r="N82" s="52">
        <f>'4'!R81</f>
        <v>0</v>
      </c>
      <c r="O82" s="52">
        <f>'4'!S81</f>
        <v>0</v>
      </c>
      <c r="P82" s="52">
        <f>'4'!T81</f>
        <v>0</v>
      </c>
      <c r="Q82" s="35">
        <v>0</v>
      </c>
      <c r="R82" s="52">
        <f>'4'!W81</f>
        <v>0</v>
      </c>
      <c r="S82" s="52">
        <f>'4'!X81</f>
        <v>0</v>
      </c>
      <c r="T82" s="52">
        <f>'4'!Y81</f>
        <v>0</v>
      </c>
      <c r="U82" s="52">
        <f>'4'!Z81</f>
        <v>0</v>
      </c>
      <c r="V82" s="35">
        <v>0</v>
      </c>
      <c r="W82" s="35">
        <v>0</v>
      </c>
      <c r="X82" s="35">
        <v>0</v>
      </c>
      <c r="Y82" s="35"/>
      <c r="Z82" s="35"/>
      <c r="AA82" s="35"/>
      <c r="AB82" s="35"/>
      <c r="AC82" s="35"/>
      <c r="AD82" s="35"/>
      <c r="AE82" s="35">
        <v>0</v>
      </c>
      <c r="AF82" s="52">
        <f>'4'!AK81</f>
        <v>0</v>
      </c>
      <c r="AG82" s="52">
        <f>'4'!AL81</f>
        <v>0</v>
      </c>
      <c r="AH82" s="52">
        <f>'4'!AM81</f>
        <v>0</v>
      </c>
      <c r="AI82" s="52">
        <f>'4'!AN81</f>
        <v>0</v>
      </c>
      <c r="AJ82" s="52">
        <f>'4'!AO81</f>
        <v>0</v>
      </c>
      <c r="AK82" s="52">
        <f>'4'!AP81</f>
        <v>0</v>
      </c>
      <c r="AL82" s="52">
        <v>0</v>
      </c>
      <c r="AM82" s="52">
        <v>0</v>
      </c>
      <c r="AN82" s="35"/>
      <c r="AO82" s="35"/>
      <c r="AP82" s="35"/>
      <c r="AQ82" s="35"/>
      <c r="AR82" s="35"/>
      <c r="AS82" s="35"/>
      <c r="AT82" s="35">
        <v>3</v>
      </c>
      <c r="AU82" s="52">
        <f>'4'!BB81</f>
        <v>0</v>
      </c>
      <c r="AV82" s="52">
        <f>'4'!BC81</f>
        <v>0</v>
      </c>
      <c r="AW82" s="52">
        <f>'4'!BD81</f>
        <v>0</v>
      </c>
      <c r="AX82" s="52">
        <f>'4'!BE81</f>
        <v>0</v>
      </c>
      <c r="AY82" s="52">
        <f>'4'!BF81</f>
        <v>1</v>
      </c>
      <c r="AZ82" s="52">
        <f>'4'!BG81</f>
        <v>0</v>
      </c>
      <c r="BA82" s="52">
        <f>'4'!BH81</f>
        <v>0</v>
      </c>
      <c r="BB82" s="35"/>
      <c r="BC82" s="35"/>
      <c r="BD82" s="35"/>
      <c r="BE82" s="35"/>
      <c r="BF82" s="35"/>
      <c r="BG82" s="35"/>
      <c r="BH82" s="35"/>
      <c r="BJ82" s="134">
        <f>'4'!CN81</f>
        <v>2022</v>
      </c>
    </row>
    <row r="83" spans="1:62" ht="99" customHeight="1">
      <c r="A83" s="28" t="s">
        <v>177</v>
      </c>
      <c r="B83" s="33" t="s">
        <v>269</v>
      </c>
      <c r="C83" s="34" t="s">
        <v>283</v>
      </c>
      <c r="D83" s="48" t="s">
        <v>284</v>
      </c>
      <c r="E83" s="35"/>
      <c r="F83" s="52">
        <f>'4'!I82</f>
        <v>0</v>
      </c>
      <c r="G83" s="52">
        <f>'4'!J82</f>
        <v>0</v>
      </c>
      <c r="H83" s="52">
        <f>'4'!K82</f>
        <v>0</v>
      </c>
      <c r="I83" s="52">
        <f>'4'!L82</f>
        <v>0</v>
      </c>
      <c r="J83" s="52">
        <f>'4'!M82</f>
        <v>0</v>
      </c>
      <c r="K83" s="35">
        <v>0</v>
      </c>
      <c r="L83" s="52">
        <f>'4'!P82</f>
        <v>0</v>
      </c>
      <c r="M83" s="52">
        <f>'4'!Q82</f>
        <v>0</v>
      </c>
      <c r="N83" s="52">
        <f>'4'!R82</f>
        <v>0</v>
      </c>
      <c r="O83" s="52">
        <f>'4'!S82</f>
        <v>0</v>
      </c>
      <c r="P83" s="52">
        <f>'4'!T82</f>
        <v>0</v>
      </c>
      <c r="Q83" s="35">
        <v>0</v>
      </c>
      <c r="R83" s="52">
        <f>'4'!W82</f>
        <v>0</v>
      </c>
      <c r="S83" s="52">
        <f>'4'!X82</f>
        <v>0</v>
      </c>
      <c r="T83" s="52">
        <f>'4'!Y82</f>
        <v>0</v>
      </c>
      <c r="U83" s="52">
        <f>'4'!Z82</f>
        <v>0</v>
      </c>
      <c r="V83" s="35">
        <v>0</v>
      </c>
      <c r="W83" s="35">
        <v>0</v>
      </c>
      <c r="X83" s="35">
        <v>0</v>
      </c>
      <c r="Y83" s="35"/>
      <c r="Z83" s="35"/>
      <c r="AA83" s="35"/>
      <c r="AB83" s="35"/>
      <c r="AC83" s="35"/>
      <c r="AD83" s="35"/>
      <c r="AE83" s="35">
        <v>2</v>
      </c>
      <c r="AF83" s="52">
        <f>'4'!AK82</f>
        <v>0</v>
      </c>
      <c r="AG83" s="52">
        <f>'4'!AL82</f>
        <v>0</v>
      </c>
      <c r="AH83" s="52">
        <f>'4'!AM82</f>
        <v>0</v>
      </c>
      <c r="AI83" s="52">
        <f>'4'!AN82</f>
        <v>0</v>
      </c>
      <c r="AJ83" s="52">
        <f>'4'!AO82</f>
        <v>0</v>
      </c>
      <c r="AK83" s="52">
        <f>'4'!AP82</f>
        <v>0</v>
      </c>
      <c r="AL83" s="52">
        <v>0</v>
      </c>
      <c r="AM83" s="52">
        <v>0</v>
      </c>
      <c r="AN83" s="35"/>
      <c r="AO83" s="35"/>
      <c r="AP83" s="35"/>
      <c r="AQ83" s="35"/>
      <c r="AR83" s="35"/>
      <c r="AS83" s="35"/>
      <c r="AT83" s="35">
        <v>0</v>
      </c>
      <c r="AU83" s="52">
        <f>'4'!BB82</f>
        <v>0</v>
      </c>
      <c r="AV83" s="52">
        <f>'4'!BC82</f>
        <v>0</v>
      </c>
      <c r="AW83" s="52">
        <f>'4'!BD82</f>
        <v>0</v>
      </c>
      <c r="AX83" s="52">
        <f>'4'!BE82</f>
        <v>0</v>
      </c>
      <c r="AY83" s="52">
        <f>'4'!BF82</f>
        <v>0</v>
      </c>
      <c r="AZ83" s="52">
        <f>'4'!BG82</f>
        <v>0</v>
      </c>
      <c r="BA83" s="52">
        <f>'4'!BH82</f>
        <v>0</v>
      </c>
      <c r="BB83" s="35"/>
      <c r="BC83" s="35"/>
      <c r="BD83" s="35"/>
      <c r="BE83" s="35"/>
      <c r="BF83" s="35"/>
      <c r="BG83" s="35"/>
      <c r="BH83" s="35"/>
      <c r="BJ83" s="134">
        <f>'4'!CN82</f>
        <v>2021</v>
      </c>
    </row>
    <row r="84" spans="1:62" ht="75">
      <c r="A84" s="21"/>
      <c r="B84" s="33" t="s">
        <v>285</v>
      </c>
      <c r="C84" s="34" t="s">
        <v>286</v>
      </c>
      <c r="D84" s="35" t="s">
        <v>174</v>
      </c>
      <c r="E84" s="35" t="s">
        <v>193</v>
      </c>
      <c r="F84" s="35" t="s">
        <v>193</v>
      </c>
      <c r="G84" s="35" t="s">
        <v>193</v>
      </c>
      <c r="H84" s="35" t="s">
        <v>193</v>
      </c>
      <c r="I84" s="35" t="s">
        <v>193</v>
      </c>
      <c r="J84" s="35" t="s">
        <v>193</v>
      </c>
      <c r="K84" s="35" t="s">
        <v>193</v>
      </c>
      <c r="L84" s="35" t="s">
        <v>193</v>
      </c>
      <c r="M84" s="35" t="s">
        <v>193</v>
      </c>
      <c r="N84" s="35" t="s">
        <v>193</v>
      </c>
      <c r="O84" s="35" t="s">
        <v>193</v>
      </c>
      <c r="P84" s="35" t="s">
        <v>193</v>
      </c>
      <c r="Q84" s="35" t="s">
        <v>193</v>
      </c>
      <c r="R84" s="35" t="s">
        <v>193</v>
      </c>
      <c r="S84" s="35" t="s">
        <v>193</v>
      </c>
      <c r="T84" s="35" t="s">
        <v>193</v>
      </c>
      <c r="U84" s="35" t="s">
        <v>193</v>
      </c>
      <c r="V84" s="35" t="s">
        <v>193</v>
      </c>
      <c r="W84" s="35" t="s">
        <v>193</v>
      </c>
      <c r="X84" s="35" t="s">
        <v>193</v>
      </c>
      <c r="Y84" s="35" t="s">
        <v>193</v>
      </c>
      <c r="Z84" s="35" t="s">
        <v>193</v>
      </c>
      <c r="AA84" s="35" t="s">
        <v>193</v>
      </c>
      <c r="AB84" s="35" t="s">
        <v>193</v>
      </c>
      <c r="AC84" s="35" t="s">
        <v>193</v>
      </c>
      <c r="AD84" s="35" t="s">
        <v>193</v>
      </c>
      <c r="AE84" s="35" t="s">
        <v>193</v>
      </c>
      <c r="AF84" s="35" t="s">
        <v>193</v>
      </c>
      <c r="AG84" s="35" t="s">
        <v>193</v>
      </c>
      <c r="AH84" s="35" t="s">
        <v>193</v>
      </c>
      <c r="AI84" s="35" t="s">
        <v>193</v>
      </c>
      <c r="AJ84" s="35" t="s">
        <v>193</v>
      </c>
      <c r="AK84" s="35" t="s">
        <v>193</v>
      </c>
      <c r="AL84" s="35" t="s">
        <v>193</v>
      </c>
      <c r="AM84" s="35" t="s">
        <v>193</v>
      </c>
      <c r="AN84" s="35" t="s">
        <v>193</v>
      </c>
      <c r="AO84" s="35" t="s">
        <v>193</v>
      </c>
      <c r="AP84" s="35" t="s">
        <v>193</v>
      </c>
      <c r="AQ84" s="35" t="s">
        <v>193</v>
      </c>
      <c r="AR84" s="35" t="s">
        <v>193</v>
      </c>
      <c r="AS84" s="35" t="s">
        <v>193</v>
      </c>
      <c r="AT84" s="35" t="s">
        <v>193</v>
      </c>
      <c r="AU84" s="35" t="s">
        <v>193</v>
      </c>
      <c r="AV84" s="35" t="s">
        <v>193</v>
      </c>
      <c r="AW84" s="35" t="s">
        <v>193</v>
      </c>
      <c r="AX84" s="35" t="s">
        <v>193</v>
      </c>
      <c r="AY84" s="35" t="s">
        <v>193</v>
      </c>
      <c r="AZ84" s="35" t="s">
        <v>193</v>
      </c>
      <c r="BA84" s="35" t="s">
        <v>193</v>
      </c>
      <c r="BB84" s="35" t="s">
        <v>193</v>
      </c>
      <c r="BC84" s="35" t="s">
        <v>193</v>
      </c>
      <c r="BD84" s="35" t="s">
        <v>193</v>
      </c>
      <c r="BE84" s="35" t="s">
        <v>193</v>
      </c>
      <c r="BF84" s="35" t="s">
        <v>193</v>
      </c>
      <c r="BG84" s="35" t="s">
        <v>193</v>
      </c>
      <c r="BH84" s="35"/>
    </row>
    <row r="85" spans="1:62" ht="112.5">
      <c r="A85" s="21"/>
      <c r="B85" s="25" t="s">
        <v>287</v>
      </c>
      <c r="C85" s="26" t="s">
        <v>288</v>
      </c>
      <c r="D85" s="27" t="s">
        <v>174</v>
      </c>
      <c r="E85" s="27">
        <f t="shared" ref="E85:AJ85" si="40">E86+E87</f>
        <v>0</v>
      </c>
      <c r="F85" s="27">
        <f t="shared" si="40"/>
        <v>0</v>
      </c>
      <c r="G85" s="27">
        <f t="shared" si="40"/>
        <v>0</v>
      </c>
      <c r="H85" s="27">
        <f t="shared" si="40"/>
        <v>0</v>
      </c>
      <c r="I85" s="27">
        <f t="shared" si="40"/>
        <v>0</v>
      </c>
      <c r="J85" s="27">
        <f t="shared" si="40"/>
        <v>0</v>
      </c>
      <c r="K85" s="27">
        <f t="shared" si="40"/>
        <v>0</v>
      </c>
      <c r="L85" s="27">
        <f t="shared" si="40"/>
        <v>0</v>
      </c>
      <c r="M85" s="27">
        <f t="shared" si="40"/>
        <v>0</v>
      </c>
      <c r="N85" s="27">
        <f t="shared" si="40"/>
        <v>0</v>
      </c>
      <c r="O85" s="27">
        <f t="shared" si="40"/>
        <v>0</v>
      </c>
      <c r="P85" s="27">
        <f t="shared" si="40"/>
        <v>0</v>
      </c>
      <c r="Q85" s="27">
        <f t="shared" si="40"/>
        <v>0</v>
      </c>
      <c r="R85" s="27">
        <f t="shared" si="40"/>
        <v>0</v>
      </c>
      <c r="S85" s="27">
        <f t="shared" si="40"/>
        <v>0</v>
      </c>
      <c r="T85" s="27">
        <f t="shared" si="40"/>
        <v>0</v>
      </c>
      <c r="U85" s="27">
        <f t="shared" si="40"/>
        <v>0</v>
      </c>
      <c r="V85" s="27">
        <f t="shared" si="40"/>
        <v>0</v>
      </c>
      <c r="W85" s="27">
        <f t="shared" si="40"/>
        <v>0</v>
      </c>
      <c r="X85" s="27">
        <f t="shared" si="40"/>
        <v>0</v>
      </c>
      <c r="Y85" s="27">
        <f t="shared" si="40"/>
        <v>0</v>
      </c>
      <c r="Z85" s="27">
        <f t="shared" si="40"/>
        <v>0</v>
      </c>
      <c r="AA85" s="27">
        <f t="shared" si="40"/>
        <v>0</v>
      </c>
      <c r="AB85" s="27">
        <f t="shared" si="40"/>
        <v>0</v>
      </c>
      <c r="AC85" s="27">
        <f t="shared" si="40"/>
        <v>0</v>
      </c>
      <c r="AD85" s="27">
        <f t="shared" si="40"/>
        <v>0</v>
      </c>
      <c r="AE85" s="27">
        <f t="shared" si="40"/>
        <v>0</v>
      </c>
      <c r="AF85" s="27">
        <f t="shared" si="40"/>
        <v>0</v>
      </c>
      <c r="AG85" s="27">
        <f t="shared" si="40"/>
        <v>0</v>
      </c>
      <c r="AH85" s="27">
        <f t="shared" si="40"/>
        <v>0</v>
      </c>
      <c r="AI85" s="27">
        <f t="shared" si="40"/>
        <v>0</v>
      </c>
      <c r="AJ85" s="27">
        <f t="shared" si="40"/>
        <v>0</v>
      </c>
      <c r="AK85" s="27">
        <f t="shared" ref="AK85:BG85" si="41">AK86+AK87</f>
        <v>0</v>
      </c>
      <c r="AL85" s="27">
        <f t="shared" si="41"/>
        <v>0</v>
      </c>
      <c r="AM85" s="27">
        <f t="shared" si="41"/>
        <v>0</v>
      </c>
      <c r="AN85" s="27">
        <f t="shared" si="41"/>
        <v>0</v>
      </c>
      <c r="AO85" s="27">
        <f t="shared" si="41"/>
        <v>0</v>
      </c>
      <c r="AP85" s="27">
        <f t="shared" si="41"/>
        <v>0</v>
      </c>
      <c r="AQ85" s="27">
        <f t="shared" si="41"/>
        <v>0</v>
      </c>
      <c r="AR85" s="27">
        <f t="shared" si="41"/>
        <v>0</v>
      </c>
      <c r="AS85" s="27">
        <f t="shared" si="41"/>
        <v>0</v>
      </c>
      <c r="AT85" s="27">
        <f t="shared" si="41"/>
        <v>4</v>
      </c>
      <c r="AU85" s="27">
        <f t="shared" si="41"/>
        <v>100</v>
      </c>
      <c r="AV85" s="27">
        <f t="shared" si="41"/>
        <v>75</v>
      </c>
      <c r="AW85" s="27">
        <f t="shared" si="41"/>
        <v>140.02000000000001</v>
      </c>
      <c r="AX85" s="27">
        <f t="shared" si="41"/>
        <v>0</v>
      </c>
      <c r="AY85" s="27">
        <f t="shared" si="41"/>
        <v>0</v>
      </c>
      <c r="AZ85" s="27">
        <f t="shared" si="41"/>
        <v>22</v>
      </c>
      <c r="BA85" s="27">
        <f t="shared" si="41"/>
        <v>14</v>
      </c>
      <c r="BB85" s="27">
        <f t="shared" si="41"/>
        <v>0</v>
      </c>
      <c r="BC85" s="27">
        <f t="shared" si="41"/>
        <v>0</v>
      </c>
      <c r="BD85" s="27">
        <f t="shared" si="41"/>
        <v>0</v>
      </c>
      <c r="BE85" s="27">
        <f t="shared" si="41"/>
        <v>0</v>
      </c>
      <c r="BF85" s="27">
        <f t="shared" si="41"/>
        <v>0</v>
      </c>
      <c r="BG85" s="27">
        <f t="shared" si="41"/>
        <v>0</v>
      </c>
      <c r="BH85" s="27"/>
    </row>
    <row r="86" spans="1:62" ht="93.75">
      <c r="A86" s="21"/>
      <c r="B86" s="39" t="s">
        <v>289</v>
      </c>
      <c r="C86" s="40" t="s">
        <v>290</v>
      </c>
      <c r="D86" s="41" t="s">
        <v>174</v>
      </c>
      <c r="E86" s="41">
        <v>0</v>
      </c>
      <c r="F86" s="41">
        <v>0</v>
      </c>
      <c r="G86" s="41">
        <v>0</v>
      </c>
      <c r="H86" s="41">
        <v>0</v>
      </c>
      <c r="I86" s="41">
        <v>0</v>
      </c>
      <c r="J86" s="41">
        <v>0</v>
      </c>
      <c r="K86" s="41">
        <v>0</v>
      </c>
      <c r="L86" s="41">
        <v>0</v>
      </c>
      <c r="M86" s="41">
        <v>0</v>
      </c>
      <c r="N86" s="41">
        <v>0</v>
      </c>
      <c r="O86" s="41">
        <v>0</v>
      </c>
      <c r="P86" s="41">
        <v>0</v>
      </c>
      <c r="Q86" s="41">
        <v>0</v>
      </c>
      <c r="R86" s="41">
        <v>0</v>
      </c>
      <c r="S86" s="41">
        <v>0</v>
      </c>
      <c r="T86" s="41">
        <v>0</v>
      </c>
      <c r="U86" s="41">
        <v>0</v>
      </c>
      <c r="V86" s="41">
        <v>0</v>
      </c>
      <c r="W86" s="41">
        <v>0</v>
      </c>
      <c r="X86" s="41">
        <v>0</v>
      </c>
      <c r="Y86" s="41">
        <v>0</v>
      </c>
      <c r="Z86" s="41">
        <v>0</v>
      </c>
      <c r="AA86" s="41">
        <v>0</v>
      </c>
      <c r="AB86" s="41">
        <v>0</v>
      </c>
      <c r="AC86" s="41">
        <v>0</v>
      </c>
      <c r="AD86" s="41">
        <v>0</v>
      </c>
      <c r="AE86" s="41">
        <v>0</v>
      </c>
      <c r="AF86" s="41">
        <v>0</v>
      </c>
      <c r="AG86" s="41">
        <v>0</v>
      </c>
      <c r="AH86" s="41">
        <v>0</v>
      </c>
      <c r="AI86" s="41">
        <v>0</v>
      </c>
      <c r="AJ86" s="41">
        <v>0</v>
      </c>
      <c r="AK86" s="41">
        <v>0</v>
      </c>
      <c r="AL86" s="41">
        <v>0</v>
      </c>
      <c r="AM86" s="41">
        <v>0</v>
      </c>
      <c r="AN86" s="41">
        <v>0</v>
      </c>
      <c r="AO86" s="41">
        <v>0</v>
      </c>
      <c r="AP86" s="41">
        <v>0</v>
      </c>
      <c r="AQ86" s="41">
        <v>0</v>
      </c>
      <c r="AR86" s="41">
        <v>0</v>
      </c>
      <c r="AS86" s="41">
        <v>0</v>
      </c>
      <c r="AT86" s="41">
        <v>0</v>
      </c>
      <c r="AU86" s="41">
        <v>0</v>
      </c>
      <c r="AV86" s="41">
        <v>0</v>
      </c>
      <c r="AW86" s="41">
        <v>0</v>
      </c>
      <c r="AX86" s="41">
        <v>0</v>
      </c>
      <c r="AY86" s="41">
        <v>0</v>
      </c>
      <c r="AZ86" s="41">
        <v>0</v>
      </c>
      <c r="BA86" s="41">
        <v>0</v>
      </c>
      <c r="BB86" s="41">
        <v>0</v>
      </c>
      <c r="BC86" s="41">
        <v>0</v>
      </c>
      <c r="BD86" s="41">
        <v>0</v>
      </c>
      <c r="BE86" s="41">
        <v>0</v>
      </c>
      <c r="BF86" s="41">
        <v>0</v>
      </c>
      <c r="BG86" s="41">
        <v>0</v>
      </c>
      <c r="BH86" s="41"/>
    </row>
    <row r="87" spans="1:62" ht="93.75">
      <c r="A87" s="21"/>
      <c r="B87" s="39" t="s">
        <v>291</v>
      </c>
      <c r="C87" s="40" t="s">
        <v>292</v>
      </c>
      <c r="D87" s="41" t="s">
        <v>174</v>
      </c>
      <c r="E87" s="41">
        <f>SUM(E88:E117)</f>
        <v>0</v>
      </c>
      <c r="F87" s="41">
        <f>SUM(F88:F129)</f>
        <v>0</v>
      </c>
      <c r="G87" s="41">
        <f>SUM(G88:G129)</f>
        <v>0</v>
      </c>
      <c r="H87" s="41">
        <f>SUM(H88:H129)</f>
        <v>0</v>
      </c>
      <c r="I87" s="41">
        <f>SUM(I88:I129)</f>
        <v>0</v>
      </c>
      <c r="J87" s="41">
        <f>SUM(J88:J129)</f>
        <v>0</v>
      </c>
      <c r="K87" s="41">
        <f>SUM(K88:K117)</f>
        <v>0</v>
      </c>
      <c r="L87" s="41">
        <f>SUM(L88:L129)</f>
        <v>0</v>
      </c>
      <c r="M87" s="41">
        <f>SUM(M88:M129)</f>
        <v>0</v>
      </c>
      <c r="N87" s="41">
        <f>SUM(N88:N129)</f>
        <v>0</v>
      </c>
      <c r="O87" s="41">
        <f>SUM(O88:O129)</f>
        <v>0</v>
      </c>
      <c r="P87" s="41">
        <f>SUM(P88:P129)</f>
        <v>0</v>
      </c>
      <c r="Q87" s="41">
        <f>MAX(Q88:Q129)</f>
        <v>0</v>
      </c>
      <c r="R87" s="41">
        <f t="shared" ref="R87:X87" si="42">SUM(R88:R129)</f>
        <v>0</v>
      </c>
      <c r="S87" s="41">
        <f t="shared" si="42"/>
        <v>0</v>
      </c>
      <c r="T87" s="41">
        <f t="shared" si="42"/>
        <v>0</v>
      </c>
      <c r="U87" s="41">
        <f t="shared" si="42"/>
        <v>0</v>
      </c>
      <c r="V87" s="41">
        <f t="shared" si="42"/>
        <v>0</v>
      </c>
      <c r="W87" s="41">
        <f t="shared" si="42"/>
        <v>0</v>
      </c>
      <c r="X87" s="41">
        <f t="shared" si="42"/>
        <v>0</v>
      </c>
      <c r="Y87" s="41">
        <f t="shared" ref="Y87:AD87" si="43">SUM(Y88:Y117)</f>
        <v>0</v>
      </c>
      <c r="Z87" s="41">
        <f t="shared" si="43"/>
        <v>0</v>
      </c>
      <c r="AA87" s="41">
        <f t="shared" si="43"/>
        <v>0</v>
      </c>
      <c r="AB87" s="41">
        <f t="shared" si="43"/>
        <v>0</v>
      </c>
      <c r="AC87" s="41">
        <f t="shared" si="43"/>
        <v>0</v>
      </c>
      <c r="AD87" s="41">
        <f t="shared" si="43"/>
        <v>0</v>
      </c>
      <c r="AE87" s="41">
        <f>MAX(AE88:AE129)</f>
        <v>0</v>
      </c>
      <c r="AF87" s="41">
        <f t="shared" ref="AF87:AM87" si="44">SUM(AF88:AF129)</f>
        <v>0</v>
      </c>
      <c r="AG87" s="41">
        <f t="shared" si="44"/>
        <v>0</v>
      </c>
      <c r="AH87" s="41">
        <f t="shared" si="44"/>
        <v>0</v>
      </c>
      <c r="AI87" s="41">
        <f t="shared" si="44"/>
        <v>0</v>
      </c>
      <c r="AJ87" s="41">
        <f t="shared" si="44"/>
        <v>0</v>
      </c>
      <c r="AK87" s="41">
        <f t="shared" si="44"/>
        <v>0</v>
      </c>
      <c r="AL87" s="41">
        <f t="shared" si="44"/>
        <v>0</v>
      </c>
      <c r="AM87" s="41">
        <f t="shared" si="44"/>
        <v>0</v>
      </c>
      <c r="AN87" s="41">
        <f t="shared" ref="AN87:AS87" si="45">SUM(AN88:AN117)</f>
        <v>0</v>
      </c>
      <c r="AO87" s="41">
        <f t="shared" si="45"/>
        <v>0</v>
      </c>
      <c r="AP87" s="41">
        <f t="shared" si="45"/>
        <v>0</v>
      </c>
      <c r="AQ87" s="41">
        <f t="shared" si="45"/>
        <v>0</v>
      </c>
      <c r="AR87" s="41">
        <f t="shared" si="45"/>
        <v>0</v>
      </c>
      <c r="AS87" s="41">
        <f t="shared" si="45"/>
        <v>0</v>
      </c>
      <c r="AT87" s="41">
        <f>MAX(AT88:AT129)</f>
        <v>4</v>
      </c>
      <c r="AU87" s="41">
        <f t="shared" ref="AU87:BA87" si="46">SUM(AU88:AU129)</f>
        <v>100</v>
      </c>
      <c r="AV87" s="41">
        <f t="shared" si="46"/>
        <v>75</v>
      </c>
      <c r="AW87" s="41">
        <f t="shared" si="46"/>
        <v>140.02000000000001</v>
      </c>
      <c r="AX87" s="41">
        <f t="shared" si="46"/>
        <v>0</v>
      </c>
      <c r="AY87" s="41">
        <f t="shared" si="46"/>
        <v>0</v>
      </c>
      <c r="AZ87" s="41">
        <f t="shared" si="46"/>
        <v>22</v>
      </c>
      <c r="BA87" s="41">
        <f t="shared" si="46"/>
        <v>14</v>
      </c>
      <c r="BB87" s="41">
        <f t="shared" ref="BB87:BG87" si="47">SUM(BB88:BB117)</f>
        <v>0</v>
      </c>
      <c r="BC87" s="41">
        <f t="shared" si="47"/>
        <v>0</v>
      </c>
      <c r="BD87" s="41">
        <f t="shared" si="47"/>
        <v>0</v>
      </c>
      <c r="BE87" s="41">
        <f t="shared" si="47"/>
        <v>0</v>
      </c>
      <c r="BF87" s="41">
        <f t="shared" si="47"/>
        <v>0</v>
      </c>
      <c r="BG87" s="41">
        <f t="shared" si="47"/>
        <v>0</v>
      </c>
      <c r="BH87" s="41"/>
    </row>
    <row r="88" spans="1:62" ht="187.5">
      <c r="A88" s="25" t="s">
        <v>179</v>
      </c>
      <c r="B88" s="33" t="s">
        <v>291</v>
      </c>
      <c r="C88" s="42" t="s">
        <v>293</v>
      </c>
      <c r="D88" s="35" t="s">
        <v>294</v>
      </c>
      <c r="E88" s="201">
        <v>0</v>
      </c>
      <c r="F88" s="201">
        <v>0</v>
      </c>
      <c r="G88" s="201">
        <v>0</v>
      </c>
      <c r="H88" s="201">
        <v>0</v>
      </c>
      <c r="I88" s="201">
        <v>0</v>
      </c>
      <c r="J88" s="201">
        <v>0</v>
      </c>
      <c r="K88" s="201">
        <v>0</v>
      </c>
      <c r="L88" s="201">
        <v>0</v>
      </c>
      <c r="M88" s="201">
        <v>0</v>
      </c>
      <c r="N88" s="201">
        <v>0</v>
      </c>
      <c r="O88" s="201">
        <v>0</v>
      </c>
      <c r="P88" s="201">
        <v>0</v>
      </c>
      <c r="Q88" s="201">
        <v>0</v>
      </c>
      <c r="R88" s="202">
        <f>'4'!W87</f>
        <v>0</v>
      </c>
      <c r="S88" s="202">
        <f>'4'!X87</f>
        <v>0</v>
      </c>
      <c r="T88" s="202">
        <f>'4'!Y87</f>
        <v>0</v>
      </c>
      <c r="U88" s="202">
        <f>'4'!Z87</f>
        <v>0</v>
      </c>
      <c r="V88" s="202">
        <f>'4'!Y87</f>
        <v>0</v>
      </c>
      <c r="W88" s="202">
        <f>'4'!Z87</f>
        <v>0</v>
      </c>
      <c r="X88" s="202">
        <f>'4'!AA87</f>
        <v>0</v>
      </c>
      <c r="Y88" s="201">
        <v>0</v>
      </c>
      <c r="Z88" s="201">
        <v>0</v>
      </c>
      <c r="AA88" s="201">
        <v>0</v>
      </c>
      <c r="AB88" s="201">
        <v>0</v>
      </c>
      <c r="AC88" s="201">
        <v>0</v>
      </c>
      <c r="AD88" s="201">
        <v>0</v>
      </c>
      <c r="AE88" s="201">
        <v>0</v>
      </c>
      <c r="AF88" s="202">
        <f>'4'!AK87</f>
        <v>0</v>
      </c>
      <c r="AG88" s="202">
        <f>'4'!AL87</f>
        <v>0</v>
      </c>
      <c r="AH88" s="202">
        <f>'4'!AM87</f>
        <v>0</v>
      </c>
      <c r="AI88" s="202">
        <f>'4'!AN87</f>
        <v>0</v>
      </c>
      <c r="AJ88" s="202">
        <f>'4'!AO87</f>
        <v>0</v>
      </c>
      <c r="AK88" s="202">
        <f>'4'!AP87</f>
        <v>0</v>
      </c>
      <c r="AL88" s="202">
        <v>0</v>
      </c>
      <c r="AM88" s="202">
        <v>0</v>
      </c>
      <c r="AN88" s="201">
        <v>0</v>
      </c>
      <c r="AO88" s="201">
        <v>0</v>
      </c>
      <c r="AP88" s="201">
        <v>0</v>
      </c>
      <c r="AQ88" s="201">
        <v>0</v>
      </c>
      <c r="AR88" s="201">
        <v>0</v>
      </c>
      <c r="AS88" s="201">
        <v>0</v>
      </c>
      <c r="AT88" s="35">
        <v>3</v>
      </c>
      <c r="AU88" s="202">
        <f>'4'!BB87</f>
        <v>0</v>
      </c>
      <c r="AV88" s="202">
        <f>'4'!BC87</f>
        <v>0</v>
      </c>
      <c r="AW88" s="202">
        <f>'4'!BD87</f>
        <v>33.58</v>
      </c>
      <c r="AX88" s="202">
        <f>'4'!BE87</f>
        <v>0</v>
      </c>
      <c r="AY88" s="202">
        <f>'4'!BF87</f>
        <v>0</v>
      </c>
      <c r="AZ88" s="202">
        <f>'4'!BG87</f>
        <v>6</v>
      </c>
      <c r="BA88" s="202">
        <f>'4'!BH87</f>
        <v>3</v>
      </c>
      <c r="BB88" s="201">
        <v>0</v>
      </c>
      <c r="BC88" s="201">
        <v>0</v>
      </c>
      <c r="BD88" s="201">
        <v>0</v>
      </c>
      <c r="BE88" s="201">
        <v>0</v>
      </c>
      <c r="BF88" s="201">
        <v>0</v>
      </c>
      <c r="BG88" s="201">
        <v>0</v>
      </c>
      <c r="BH88" s="35"/>
      <c r="BJ88" s="134">
        <f>'4'!CN87</f>
        <v>2022</v>
      </c>
    </row>
    <row r="89" spans="1:62" ht="150">
      <c r="A89" s="25" t="s">
        <v>179</v>
      </c>
      <c r="B89" s="50" t="s">
        <v>291</v>
      </c>
      <c r="C89" s="42" t="s">
        <v>295</v>
      </c>
      <c r="D89" s="35" t="s">
        <v>296</v>
      </c>
      <c r="E89" s="201">
        <v>0</v>
      </c>
      <c r="F89" s="201">
        <v>0</v>
      </c>
      <c r="G89" s="201">
        <v>0</v>
      </c>
      <c r="H89" s="201">
        <v>0</v>
      </c>
      <c r="I89" s="201">
        <v>0</v>
      </c>
      <c r="J89" s="201">
        <v>0</v>
      </c>
      <c r="K89" s="201">
        <v>0</v>
      </c>
      <c r="L89" s="201">
        <v>0</v>
      </c>
      <c r="M89" s="201">
        <v>0</v>
      </c>
      <c r="N89" s="201">
        <v>0</v>
      </c>
      <c r="O89" s="201">
        <v>0</v>
      </c>
      <c r="P89" s="201">
        <v>0</v>
      </c>
      <c r="Q89" s="201">
        <v>0</v>
      </c>
      <c r="R89" s="202">
        <f>'4'!W88</f>
        <v>0</v>
      </c>
      <c r="S89" s="202">
        <f>'4'!X88</f>
        <v>0</v>
      </c>
      <c r="T89" s="202">
        <f>'4'!Y88</f>
        <v>0</v>
      </c>
      <c r="U89" s="202">
        <f>'4'!Z88</f>
        <v>0</v>
      </c>
      <c r="V89" s="202">
        <f>'4'!Y88</f>
        <v>0</v>
      </c>
      <c r="W89" s="202">
        <f>'4'!Z88</f>
        <v>0</v>
      </c>
      <c r="X89" s="202">
        <f>'4'!AA88</f>
        <v>0</v>
      </c>
      <c r="Y89" s="201">
        <v>0</v>
      </c>
      <c r="Z89" s="201">
        <v>0</v>
      </c>
      <c r="AA89" s="201">
        <v>0</v>
      </c>
      <c r="AB89" s="201">
        <v>0</v>
      </c>
      <c r="AC89" s="201">
        <v>0</v>
      </c>
      <c r="AD89" s="201">
        <v>0</v>
      </c>
      <c r="AE89" s="201">
        <v>0</v>
      </c>
      <c r="AF89" s="202">
        <f>'4'!AK88</f>
        <v>0</v>
      </c>
      <c r="AG89" s="202">
        <f>'4'!AL88</f>
        <v>0</v>
      </c>
      <c r="AH89" s="202">
        <f>'4'!AM88</f>
        <v>0</v>
      </c>
      <c r="AI89" s="202">
        <f>'4'!AN88</f>
        <v>0</v>
      </c>
      <c r="AJ89" s="202">
        <f>'4'!AO88</f>
        <v>0</v>
      </c>
      <c r="AK89" s="202">
        <f>'4'!AP88</f>
        <v>0</v>
      </c>
      <c r="AL89" s="202">
        <v>0</v>
      </c>
      <c r="AM89" s="202">
        <v>0</v>
      </c>
      <c r="AN89" s="201">
        <v>0</v>
      </c>
      <c r="AO89" s="201">
        <v>0</v>
      </c>
      <c r="AP89" s="201">
        <v>0</v>
      </c>
      <c r="AQ89" s="201">
        <v>0</v>
      </c>
      <c r="AR89" s="201">
        <v>0</v>
      </c>
      <c r="AS89" s="201">
        <v>0</v>
      </c>
      <c r="AT89" s="35">
        <v>4</v>
      </c>
      <c r="AU89" s="202">
        <f>'4'!BB88</f>
        <v>50</v>
      </c>
      <c r="AV89" s="202">
        <f>'4'!BC88</f>
        <v>0</v>
      </c>
      <c r="AW89" s="202">
        <f>'4'!BD88</f>
        <v>0</v>
      </c>
      <c r="AX89" s="202">
        <f>'4'!BE88</f>
        <v>0</v>
      </c>
      <c r="AY89" s="202">
        <f>'4'!BF88</f>
        <v>0</v>
      </c>
      <c r="AZ89" s="202">
        <f>'4'!BX88</f>
        <v>1</v>
      </c>
      <c r="BA89" s="202">
        <f>'4'!BY88</f>
        <v>3</v>
      </c>
      <c r="BB89" s="201">
        <v>0</v>
      </c>
      <c r="BC89" s="201">
        <v>0</v>
      </c>
      <c r="BD89" s="201">
        <v>0</v>
      </c>
      <c r="BE89" s="201">
        <v>0</v>
      </c>
      <c r="BF89" s="201">
        <v>0</v>
      </c>
      <c r="BG89" s="201">
        <v>0</v>
      </c>
      <c r="BH89" s="35"/>
      <c r="BJ89" s="134">
        <f>'4'!CN88</f>
        <v>2022</v>
      </c>
    </row>
    <row r="90" spans="1:62" ht="337.5">
      <c r="A90" s="25" t="s">
        <v>179</v>
      </c>
      <c r="B90" s="50" t="s">
        <v>291</v>
      </c>
      <c r="C90" s="42" t="s">
        <v>297</v>
      </c>
      <c r="D90" s="35" t="s">
        <v>298</v>
      </c>
      <c r="E90" s="201">
        <v>0</v>
      </c>
      <c r="F90" s="201">
        <v>0</v>
      </c>
      <c r="G90" s="201">
        <v>0</v>
      </c>
      <c r="H90" s="201">
        <v>0</v>
      </c>
      <c r="I90" s="201">
        <v>0</v>
      </c>
      <c r="J90" s="201">
        <v>0</v>
      </c>
      <c r="K90" s="201">
        <v>0</v>
      </c>
      <c r="L90" s="201">
        <v>0</v>
      </c>
      <c r="M90" s="201">
        <v>0</v>
      </c>
      <c r="N90" s="201">
        <v>0</v>
      </c>
      <c r="O90" s="201">
        <v>0</v>
      </c>
      <c r="P90" s="201">
        <v>0</v>
      </c>
      <c r="Q90" s="201">
        <v>0</v>
      </c>
      <c r="R90" s="202">
        <f>'4'!W89</f>
        <v>0</v>
      </c>
      <c r="S90" s="202">
        <f>'4'!X89</f>
        <v>0</v>
      </c>
      <c r="T90" s="202">
        <f>'4'!Y89</f>
        <v>0</v>
      </c>
      <c r="U90" s="202">
        <f>'4'!Z89</f>
        <v>0</v>
      </c>
      <c r="V90" s="202">
        <f>'4'!Y89</f>
        <v>0</v>
      </c>
      <c r="W90" s="202">
        <f>'4'!Z89</f>
        <v>0</v>
      </c>
      <c r="X90" s="202">
        <f>'4'!AA89</f>
        <v>0</v>
      </c>
      <c r="Y90" s="201">
        <v>0</v>
      </c>
      <c r="Z90" s="201">
        <v>0</v>
      </c>
      <c r="AA90" s="201">
        <v>0</v>
      </c>
      <c r="AB90" s="201">
        <v>0</v>
      </c>
      <c r="AC90" s="201">
        <v>0</v>
      </c>
      <c r="AD90" s="201">
        <v>0</v>
      </c>
      <c r="AE90" s="201">
        <v>0</v>
      </c>
      <c r="AF90" s="202">
        <f>'4'!AK89</f>
        <v>0</v>
      </c>
      <c r="AG90" s="202">
        <f>'4'!AL89</f>
        <v>0</v>
      </c>
      <c r="AH90" s="202">
        <f>'4'!AM89</f>
        <v>0</v>
      </c>
      <c r="AI90" s="202">
        <f>'4'!AN89</f>
        <v>0</v>
      </c>
      <c r="AJ90" s="202">
        <f>'4'!AO89</f>
        <v>0</v>
      </c>
      <c r="AK90" s="202">
        <f>'4'!AP89</f>
        <v>0</v>
      </c>
      <c r="AL90" s="202">
        <v>0</v>
      </c>
      <c r="AM90" s="202">
        <v>0</v>
      </c>
      <c r="AN90" s="201">
        <v>0</v>
      </c>
      <c r="AO90" s="201">
        <v>0</v>
      </c>
      <c r="AP90" s="201">
        <v>0</v>
      </c>
      <c r="AQ90" s="201">
        <v>0</v>
      </c>
      <c r="AR90" s="201">
        <v>0</v>
      </c>
      <c r="AS90" s="201">
        <v>0</v>
      </c>
      <c r="AT90" s="35">
        <v>4</v>
      </c>
      <c r="AU90" s="202">
        <f>'4'!BB89</f>
        <v>0</v>
      </c>
      <c r="AV90" s="202">
        <f>'4'!BC89</f>
        <v>0</v>
      </c>
      <c r="AW90" s="202">
        <f>'4'!BD89</f>
        <v>43.2</v>
      </c>
      <c r="AX90" s="202">
        <f>'4'!BE89</f>
        <v>0</v>
      </c>
      <c r="AY90" s="202">
        <f>'4'!BF89</f>
        <v>0</v>
      </c>
      <c r="AZ90" s="202">
        <f>'4'!BG89</f>
        <v>0</v>
      </c>
      <c r="BA90" s="202">
        <f>'4'!BH89</f>
        <v>1</v>
      </c>
      <c r="BB90" s="201">
        <v>0</v>
      </c>
      <c r="BC90" s="201">
        <v>0</v>
      </c>
      <c r="BD90" s="201">
        <v>0</v>
      </c>
      <c r="BE90" s="201">
        <v>0</v>
      </c>
      <c r="BF90" s="201">
        <v>0</v>
      </c>
      <c r="BG90" s="201">
        <v>0</v>
      </c>
      <c r="BH90" s="35"/>
      <c r="BJ90" s="134">
        <f>'4'!CN89</f>
        <v>2022</v>
      </c>
    </row>
    <row r="91" spans="1:62" ht="337.5">
      <c r="A91" s="25" t="s">
        <v>179</v>
      </c>
      <c r="B91" s="50" t="s">
        <v>291</v>
      </c>
      <c r="C91" s="42" t="s">
        <v>299</v>
      </c>
      <c r="D91" s="35" t="s">
        <v>300</v>
      </c>
      <c r="E91" s="201">
        <v>0</v>
      </c>
      <c r="F91" s="201">
        <v>0</v>
      </c>
      <c r="G91" s="201">
        <v>0</v>
      </c>
      <c r="H91" s="201">
        <v>0</v>
      </c>
      <c r="I91" s="201">
        <v>0</v>
      </c>
      <c r="J91" s="201">
        <v>0</v>
      </c>
      <c r="K91" s="201">
        <v>0</v>
      </c>
      <c r="L91" s="201">
        <v>0</v>
      </c>
      <c r="M91" s="201">
        <v>0</v>
      </c>
      <c r="N91" s="201">
        <v>0</v>
      </c>
      <c r="O91" s="201">
        <v>0</v>
      </c>
      <c r="P91" s="201">
        <v>0</v>
      </c>
      <c r="Q91" s="201">
        <v>0</v>
      </c>
      <c r="R91" s="202">
        <f>'4'!W90</f>
        <v>0</v>
      </c>
      <c r="S91" s="202">
        <f>'4'!X90</f>
        <v>0</v>
      </c>
      <c r="T91" s="202">
        <f>'4'!Y90</f>
        <v>0</v>
      </c>
      <c r="U91" s="202">
        <f>'4'!Z90</f>
        <v>0</v>
      </c>
      <c r="V91" s="202">
        <f>'4'!Y90</f>
        <v>0</v>
      </c>
      <c r="W91" s="202">
        <f>'4'!Z90</f>
        <v>0</v>
      </c>
      <c r="X91" s="202">
        <f>'4'!AA90</f>
        <v>0</v>
      </c>
      <c r="Y91" s="201">
        <v>0</v>
      </c>
      <c r="Z91" s="201">
        <v>0</v>
      </c>
      <c r="AA91" s="201">
        <v>0</v>
      </c>
      <c r="AB91" s="201">
        <v>0</v>
      </c>
      <c r="AC91" s="201">
        <v>0</v>
      </c>
      <c r="AD91" s="201">
        <v>0</v>
      </c>
      <c r="AE91" s="201">
        <v>0</v>
      </c>
      <c r="AF91" s="202">
        <f>'4'!AK90</f>
        <v>0</v>
      </c>
      <c r="AG91" s="202">
        <f>'4'!AL90</f>
        <v>0</v>
      </c>
      <c r="AH91" s="202">
        <f>'4'!AM90</f>
        <v>0</v>
      </c>
      <c r="AI91" s="202">
        <f>'4'!AN90</f>
        <v>0</v>
      </c>
      <c r="AJ91" s="202">
        <f>'4'!AO90</f>
        <v>0</v>
      </c>
      <c r="AK91" s="202">
        <f>'4'!AP90</f>
        <v>0</v>
      </c>
      <c r="AL91" s="202">
        <v>0</v>
      </c>
      <c r="AM91" s="202">
        <v>0</v>
      </c>
      <c r="AN91" s="201">
        <v>0</v>
      </c>
      <c r="AO91" s="201">
        <v>0</v>
      </c>
      <c r="AP91" s="201">
        <v>0</v>
      </c>
      <c r="AQ91" s="201">
        <v>0</v>
      </c>
      <c r="AR91" s="201">
        <v>0</v>
      </c>
      <c r="AS91" s="201">
        <v>0</v>
      </c>
      <c r="AT91" s="35">
        <v>3</v>
      </c>
      <c r="AU91" s="202">
        <f>'4'!BB90</f>
        <v>0</v>
      </c>
      <c r="AV91" s="202">
        <f>'4'!BC90</f>
        <v>0</v>
      </c>
      <c r="AW91" s="202">
        <f>'4'!BD90</f>
        <v>41.44</v>
      </c>
      <c r="AX91" s="202">
        <f>'4'!BE90</f>
        <v>0</v>
      </c>
      <c r="AY91" s="202">
        <f>'4'!BF90</f>
        <v>0</v>
      </c>
      <c r="AZ91" s="202">
        <f>'4'!BG90</f>
        <v>0</v>
      </c>
      <c r="BA91" s="202">
        <f>'4'!BH90</f>
        <v>0</v>
      </c>
      <c r="BB91" s="201">
        <v>0</v>
      </c>
      <c r="BC91" s="201">
        <v>0</v>
      </c>
      <c r="BD91" s="201">
        <v>0</v>
      </c>
      <c r="BE91" s="201">
        <v>0</v>
      </c>
      <c r="BF91" s="201">
        <v>0</v>
      </c>
      <c r="BG91" s="201">
        <v>0</v>
      </c>
      <c r="BH91" s="35"/>
      <c r="BJ91" s="134">
        <f>'4'!CN90</f>
        <v>2022</v>
      </c>
    </row>
    <row r="92" spans="1:62" ht="150">
      <c r="A92" s="25" t="s">
        <v>179</v>
      </c>
      <c r="B92" s="50" t="s">
        <v>291</v>
      </c>
      <c r="C92" s="42" t="s">
        <v>301</v>
      </c>
      <c r="D92" s="35" t="s">
        <v>302</v>
      </c>
      <c r="E92" s="201">
        <v>0</v>
      </c>
      <c r="F92" s="201">
        <v>0</v>
      </c>
      <c r="G92" s="201">
        <v>0</v>
      </c>
      <c r="H92" s="201">
        <v>0</v>
      </c>
      <c r="I92" s="201">
        <v>0</v>
      </c>
      <c r="J92" s="201">
        <v>0</v>
      </c>
      <c r="K92" s="201">
        <v>0</v>
      </c>
      <c r="L92" s="201">
        <v>0</v>
      </c>
      <c r="M92" s="201">
        <v>0</v>
      </c>
      <c r="N92" s="201">
        <v>0</v>
      </c>
      <c r="O92" s="201">
        <v>0</v>
      </c>
      <c r="P92" s="201">
        <v>0</v>
      </c>
      <c r="Q92" s="201">
        <v>0</v>
      </c>
      <c r="R92" s="202">
        <f>'4'!W91</f>
        <v>0</v>
      </c>
      <c r="S92" s="202">
        <f>'4'!X91</f>
        <v>0</v>
      </c>
      <c r="T92" s="202">
        <f>'4'!Y91</f>
        <v>0</v>
      </c>
      <c r="U92" s="202">
        <f>'4'!Z91</f>
        <v>0</v>
      </c>
      <c r="V92" s="202">
        <f>'4'!Y91</f>
        <v>0</v>
      </c>
      <c r="W92" s="202">
        <f>'4'!Z91</f>
        <v>0</v>
      </c>
      <c r="X92" s="202">
        <f>'4'!AA91</f>
        <v>0</v>
      </c>
      <c r="Y92" s="201">
        <v>0</v>
      </c>
      <c r="Z92" s="201">
        <v>0</v>
      </c>
      <c r="AA92" s="201">
        <v>0</v>
      </c>
      <c r="AB92" s="201">
        <v>0</v>
      </c>
      <c r="AC92" s="201">
        <v>0</v>
      </c>
      <c r="AD92" s="201">
        <v>0</v>
      </c>
      <c r="AE92" s="201">
        <v>0</v>
      </c>
      <c r="AF92" s="202">
        <f>'4'!AK91</f>
        <v>0</v>
      </c>
      <c r="AG92" s="202">
        <f>'4'!AL91</f>
        <v>0</v>
      </c>
      <c r="AH92" s="202">
        <f>'4'!AM91</f>
        <v>0</v>
      </c>
      <c r="AI92" s="202">
        <f>'4'!AN91</f>
        <v>0</v>
      </c>
      <c r="AJ92" s="202">
        <f>'4'!AO91</f>
        <v>0</v>
      </c>
      <c r="AK92" s="202">
        <f>'4'!AP91</f>
        <v>0</v>
      </c>
      <c r="AL92" s="202">
        <v>0</v>
      </c>
      <c r="AM92" s="202">
        <v>0</v>
      </c>
      <c r="AN92" s="201">
        <v>0</v>
      </c>
      <c r="AO92" s="201">
        <v>0</v>
      </c>
      <c r="AP92" s="201">
        <v>0</v>
      </c>
      <c r="AQ92" s="201">
        <v>0</v>
      </c>
      <c r="AR92" s="201">
        <v>0</v>
      </c>
      <c r="AS92" s="201">
        <v>0</v>
      </c>
      <c r="AT92" s="35">
        <v>2</v>
      </c>
      <c r="AU92" s="202">
        <f>'4'!BB91</f>
        <v>50</v>
      </c>
      <c r="AV92" s="202">
        <f>'4'!BC91</f>
        <v>0</v>
      </c>
      <c r="AW92" s="202">
        <f>'4'!BD91</f>
        <v>0</v>
      </c>
      <c r="AX92" s="202">
        <f>'4'!BE91</f>
        <v>0</v>
      </c>
      <c r="AY92" s="202">
        <f>'4'!BF91</f>
        <v>0</v>
      </c>
      <c r="AZ92" s="202">
        <f>'4'!BG91</f>
        <v>1</v>
      </c>
      <c r="BA92" s="202">
        <f>'4'!BH91</f>
        <v>3</v>
      </c>
      <c r="BB92" s="201">
        <v>0</v>
      </c>
      <c r="BC92" s="201">
        <v>0</v>
      </c>
      <c r="BD92" s="201">
        <v>0</v>
      </c>
      <c r="BE92" s="201">
        <v>0</v>
      </c>
      <c r="BF92" s="201">
        <v>0</v>
      </c>
      <c r="BG92" s="201">
        <v>0</v>
      </c>
      <c r="BH92" s="35"/>
      <c r="BJ92" s="134">
        <f>'4'!CN91</f>
        <v>2022</v>
      </c>
    </row>
    <row r="93" spans="1:62" ht="375">
      <c r="A93" s="25" t="s">
        <v>179</v>
      </c>
      <c r="B93" s="50" t="s">
        <v>291</v>
      </c>
      <c r="C93" s="42" t="s">
        <v>303</v>
      </c>
      <c r="D93" s="46" t="s">
        <v>304</v>
      </c>
      <c r="E93" s="201">
        <v>0</v>
      </c>
      <c r="F93" s="201">
        <v>0</v>
      </c>
      <c r="G93" s="201">
        <v>0</v>
      </c>
      <c r="H93" s="201">
        <v>0</v>
      </c>
      <c r="I93" s="201">
        <v>0</v>
      </c>
      <c r="J93" s="201">
        <v>0</v>
      </c>
      <c r="K93" s="201">
        <v>0</v>
      </c>
      <c r="L93" s="201">
        <v>0</v>
      </c>
      <c r="M93" s="201">
        <v>0</v>
      </c>
      <c r="N93" s="201">
        <v>0</v>
      </c>
      <c r="O93" s="201">
        <v>0</v>
      </c>
      <c r="P93" s="201">
        <v>0</v>
      </c>
      <c r="Q93" s="201">
        <v>0</v>
      </c>
      <c r="R93" s="202">
        <f>'4'!W92</f>
        <v>0</v>
      </c>
      <c r="S93" s="202">
        <f>'4'!X92</f>
        <v>0</v>
      </c>
      <c r="T93" s="202">
        <f>'4'!Y92</f>
        <v>0</v>
      </c>
      <c r="U93" s="202">
        <f>'4'!Z92</f>
        <v>0</v>
      </c>
      <c r="V93" s="202">
        <f>'4'!Y92</f>
        <v>0</v>
      </c>
      <c r="W93" s="202">
        <f>'4'!Z92</f>
        <v>0</v>
      </c>
      <c r="X93" s="202">
        <f>'4'!AA92</f>
        <v>0</v>
      </c>
      <c r="Y93" s="201">
        <v>0</v>
      </c>
      <c r="Z93" s="201">
        <v>0</v>
      </c>
      <c r="AA93" s="201">
        <v>0</v>
      </c>
      <c r="AB93" s="201">
        <v>0</v>
      </c>
      <c r="AC93" s="201">
        <v>0</v>
      </c>
      <c r="AD93" s="201">
        <v>0</v>
      </c>
      <c r="AE93" s="201">
        <v>0</v>
      </c>
      <c r="AF93" s="202">
        <f>'4'!AK92</f>
        <v>0</v>
      </c>
      <c r="AG93" s="202">
        <f>'4'!AL92</f>
        <v>0</v>
      </c>
      <c r="AH93" s="202">
        <f>'4'!AM92</f>
        <v>0</v>
      </c>
      <c r="AI93" s="202">
        <f>'4'!AN92</f>
        <v>0</v>
      </c>
      <c r="AJ93" s="202">
        <f>'4'!AO92</f>
        <v>0</v>
      </c>
      <c r="AK93" s="202">
        <f>'4'!AP92</f>
        <v>0</v>
      </c>
      <c r="AL93" s="202">
        <v>0</v>
      </c>
      <c r="AM93" s="202">
        <v>0</v>
      </c>
      <c r="AN93" s="201">
        <v>0</v>
      </c>
      <c r="AO93" s="201">
        <v>0</v>
      </c>
      <c r="AP93" s="201">
        <v>0</v>
      </c>
      <c r="AQ93" s="201">
        <v>0</v>
      </c>
      <c r="AR93" s="201">
        <v>0</v>
      </c>
      <c r="AS93" s="201">
        <v>0</v>
      </c>
      <c r="AT93" s="35">
        <v>4</v>
      </c>
      <c r="AU93" s="202">
        <f>'4'!BB92</f>
        <v>0</v>
      </c>
      <c r="AV93" s="202">
        <f>'4'!BC92</f>
        <v>0</v>
      </c>
      <c r="AW93" s="202">
        <f>'4'!BD92</f>
        <v>19.8</v>
      </c>
      <c r="AX93" s="202">
        <f>'4'!BE92</f>
        <v>0</v>
      </c>
      <c r="AY93" s="202">
        <f>'4'!BF92</f>
        <v>0</v>
      </c>
      <c r="AZ93" s="202">
        <f>'4'!BG92</f>
        <v>0</v>
      </c>
      <c r="BA93" s="202">
        <f>'4'!BH92</f>
        <v>0</v>
      </c>
      <c r="BB93" s="201">
        <v>0</v>
      </c>
      <c r="BC93" s="201">
        <v>0</v>
      </c>
      <c r="BD93" s="201">
        <v>0</v>
      </c>
      <c r="BE93" s="201">
        <v>0</v>
      </c>
      <c r="BF93" s="201">
        <v>0</v>
      </c>
      <c r="BG93" s="201">
        <v>0</v>
      </c>
      <c r="BH93" s="35"/>
      <c r="BJ93" s="134">
        <f>'4'!CN92</f>
        <v>2022</v>
      </c>
    </row>
    <row r="94" spans="1:62" ht="131.25">
      <c r="A94" s="25" t="s">
        <v>179</v>
      </c>
      <c r="B94" s="50" t="s">
        <v>291</v>
      </c>
      <c r="C94" s="51" t="s">
        <v>305</v>
      </c>
      <c r="D94" s="46" t="s">
        <v>306</v>
      </c>
      <c r="E94" s="201">
        <v>0</v>
      </c>
      <c r="F94" s="201">
        <v>0</v>
      </c>
      <c r="G94" s="201">
        <v>0</v>
      </c>
      <c r="H94" s="201">
        <v>0</v>
      </c>
      <c r="I94" s="201">
        <v>0</v>
      </c>
      <c r="J94" s="201">
        <v>0</v>
      </c>
      <c r="K94" s="201">
        <v>0</v>
      </c>
      <c r="L94" s="201">
        <v>0</v>
      </c>
      <c r="M94" s="201">
        <v>0</v>
      </c>
      <c r="N94" s="201">
        <v>0</v>
      </c>
      <c r="O94" s="201">
        <v>0</v>
      </c>
      <c r="P94" s="201">
        <v>0</v>
      </c>
      <c r="Q94" s="201">
        <v>0</v>
      </c>
      <c r="R94" s="202">
        <f>'4'!W93</f>
        <v>0</v>
      </c>
      <c r="S94" s="202">
        <f>'4'!X93</f>
        <v>0</v>
      </c>
      <c r="T94" s="202">
        <f>'4'!Y93</f>
        <v>0</v>
      </c>
      <c r="U94" s="202">
        <f>'4'!Z93</f>
        <v>0</v>
      </c>
      <c r="V94" s="202">
        <f>'4'!Y93</f>
        <v>0</v>
      </c>
      <c r="W94" s="202">
        <f>'4'!Z93</f>
        <v>0</v>
      </c>
      <c r="X94" s="202">
        <f>'4'!AA93</f>
        <v>0</v>
      </c>
      <c r="Y94" s="201">
        <v>0</v>
      </c>
      <c r="Z94" s="201">
        <v>0</v>
      </c>
      <c r="AA94" s="201">
        <v>0</v>
      </c>
      <c r="AB94" s="201">
        <v>0</v>
      </c>
      <c r="AC94" s="201">
        <v>0</v>
      </c>
      <c r="AD94" s="201">
        <v>0</v>
      </c>
      <c r="AE94" s="201">
        <v>0</v>
      </c>
      <c r="AF94" s="202">
        <f>'4'!AK93</f>
        <v>0</v>
      </c>
      <c r="AG94" s="202">
        <f>'4'!AL93</f>
        <v>0</v>
      </c>
      <c r="AH94" s="202">
        <f>'4'!AM93</f>
        <v>0</v>
      </c>
      <c r="AI94" s="202">
        <f>'4'!AN93</f>
        <v>0</v>
      </c>
      <c r="AJ94" s="202">
        <f>'4'!AO93</f>
        <v>0</v>
      </c>
      <c r="AK94" s="202">
        <f>'4'!AP93</f>
        <v>0</v>
      </c>
      <c r="AL94" s="202">
        <v>0</v>
      </c>
      <c r="AM94" s="202">
        <v>0</v>
      </c>
      <c r="AN94" s="201">
        <v>0</v>
      </c>
      <c r="AO94" s="201">
        <v>0</v>
      </c>
      <c r="AP94" s="201">
        <v>0</v>
      </c>
      <c r="AQ94" s="201">
        <v>0</v>
      </c>
      <c r="AR94" s="201">
        <v>0</v>
      </c>
      <c r="AS94" s="201">
        <v>0</v>
      </c>
      <c r="AT94" s="35">
        <v>0</v>
      </c>
      <c r="AU94" s="202">
        <f>'4'!BB93</f>
        <v>0</v>
      </c>
      <c r="AV94" s="202">
        <f>'4'!BC93</f>
        <v>0</v>
      </c>
      <c r="AW94" s="202">
        <f>'4'!BD93</f>
        <v>0</v>
      </c>
      <c r="AX94" s="202">
        <f>'4'!BE93</f>
        <v>0</v>
      </c>
      <c r="AY94" s="202">
        <f>'4'!BF93</f>
        <v>0</v>
      </c>
      <c r="AZ94" s="202">
        <f>'4'!BG93</f>
        <v>0</v>
      </c>
      <c r="BA94" s="202">
        <f>'4'!BH93</f>
        <v>0</v>
      </c>
      <c r="BB94" s="201"/>
      <c r="BC94" s="201"/>
      <c r="BD94" s="201"/>
      <c r="BE94" s="201"/>
      <c r="BF94" s="201"/>
      <c r="BG94" s="201"/>
      <c r="BH94" s="35"/>
      <c r="BJ94" s="134">
        <f>'4'!CN93</f>
        <v>2024</v>
      </c>
    </row>
    <row r="95" spans="1:62" ht="262.5">
      <c r="A95" s="25" t="s">
        <v>179</v>
      </c>
      <c r="B95" s="50" t="s">
        <v>291</v>
      </c>
      <c r="C95" s="51" t="s">
        <v>307</v>
      </c>
      <c r="D95" s="46" t="s">
        <v>308</v>
      </c>
      <c r="E95" s="201">
        <v>0</v>
      </c>
      <c r="F95" s="201">
        <v>0</v>
      </c>
      <c r="G95" s="201">
        <v>0</v>
      </c>
      <c r="H95" s="201">
        <v>0</v>
      </c>
      <c r="I95" s="201">
        <v>0</v>
      </c>
      <c r="J95" s="201">
        <v>0</v>
      </c>
      <c r="K95" s="201">
        <v>0</v>
      </c>
      <c r="L95" s="201">
        <v>0</v>
      </c>
      <c r="M95" s="201">
        <v>0</v>
      </c>
      <c r="N95" s="201">
        <v>0</v>
      </c>
      <c r="O95" s="201">
        <v>0</v>
      </c>
      <c r="P95" s="201">
        <v>0</v>
      </c>
      <c r="Q95" s="201">
        <v>0</v>
      </c>
      <c r="R95" s="202">
        <f>'4'!W94</f>
        <v>0</v>
      </c>
      <c r="S95" s="202">
        <f>'4'!X94</f>
        <v>0</v>
      </c>
      <c r="T95" s="202">
        <f>'4'!Y94</f>
        <v>0</v>
      </c>
      <c r="U95" s="202">
        <f>'4'!Z94</f>
        <v>0</v>
      </c>
      <c r="V95" s="202">
        <f>'4'!Y94</f>
        <v>0</v>
      </c>
      <c r="W95" s="202">
        <f>'4'!Z94</f>
        <v>0</v>
      </c>
      <c r="X95" s="202">
        <f>'4'!AA94</f>
        <v>0</v>
      </c>
      <c r="Y95" s="201">
        <v>0</v>
      </c>
      <c r="Z95" s="201">
        <v>0</v>
      </c>
      <c r="AA95" s="201">
        <v>0</v>
      </c>
      <c r="AB95" s="201">
        <v>0</v>
      </c>
      <c r="AC95" s="201">
        <v>0</v>
      </c>
      <c r="AD95" s="201">
        <v>0</v>
      </c>
      <c r="AE95" s="201">
        <v>0</v>
      </c>
      <c r="AF95" s="202">
        <f>'4'!AK94</f>
        <v>0</v>
      </c>
      <c r="AG95" s="202">
        <f>'4'!AL94</f>
        <v>0</v>
      </c>
      <c r="AH95" s="202">
        <f>'4'!AM94</f>
        <v>0</v>
      </c>
      <c r="AI95" s="202">
        <f>'4'!AN94</f>
        <v>0</v>
      </c>
      <c r="AJ95" s="202">
        <f>'4'!AO94</f>
        <v>0</v>
      </c>
      <c r="AK95" s="202">
        <f>'4'!AP94</f>
        <v>0</v>
      </c>
      <c r="AL95" s="202">
        <v>0</v>
      </c>
      <c r="AM95" s="202">
        <v>0</v>
      </c>
      <c r="AN95" s="201">
        <v>0</v>
      </c>
      <c r="AO95" s="201">
        <v>0</v>
      </c>
      <c r="AP95" s="201">
        <v>0</v>
      </c>
      <c r="AQ95" s="201">
        <v>0</v>
      </c>
      <c r="AR95" s="201">
        <v>0</v>
      </c>
      <c r="AS95" s="201">
        <v>0</v>
      </c>
      <c r="AT95" s="35">
        <v>0</v>
      </c>
      <c r="AU95" s="202">
        <f>'4'!BB94</f>
        <v>0</v>
      </c>
      <c r="AV95" s="202">
        <f>'4'!BC94</f>
        <v>0</v>
      </c>
      <c r="AW95" s="202">
        <f>'4'!BD94</f>
        <v>0</v>
      </c>
      <c r="AX95" s="202">
        <f>'4'!BE94</f>
        <v>0</v>
      </c>
      <c r="AY95" s="202">
        <f>'4'!BF94</f>
        <v>0</v>
      </c>
      <c r="AZ95" s="202">
        <f>'4'!BG94</f>
        <v>0</v>
      </c>
      <c r="BA95" s="202">
        <f>'4'!BH94</f>
        <v>0</v>
      </c>
      <c r="BB95" s="201"/>
      <c r="BC95" s="201"/>
      <c r="BD95" s="201"/>
      <c r="BE95" s="201"/>
      <c r="BF95" s="201"/>
      <c r="BG95" s="201"/>
      <c r="BH95" s="35"/>
      <c r="BJ95" s="134">
        <f>'4'!CN94</f>
        <v>2024</v>
      </c>
    </row>
    <row r="96" spans="1:62" ht="131.25">
      <c r="A96" s="25" t="s">
        <v>179</v>
      </c>
      <c r="B96" s="50" t="s">
        <v>291</v>
      </c>
      <c r="C96" s="51" t="s">
        <v>309</v>
      </c>
      <c r="D96" s="46" t="s">
        <v>310</v>
      </c>
      <c r="E96" s="201">
        <v>0</v>
      </c>
      <c r="F96" s="201">
        <v>0</v>
      </c>
      <c r="G96" s="201">
        <v>0</v>
      </c>
      <c r="H96" s="201">
        <v>0</v>
      </c>
      <c r="I96" s="201">
        <v>0</v>
      </c>
      <c r="J96" s="201">
        <v>0</v>
      </c>
      <c r="K96" s="201">
        <v>0</v>
      </c>
      <c r="L96" s="201">
        <v>0</v>
      </c>
      <c r="M96" s="201">
        <v>0</v>
      </c>
      <c r="N96" s="201">
        <v>0</v>
      </c>
      <c r="O96" s="201">
        <v>0</v>
      </c>
      <c r="P96" s="201">
        <v>0</v>
      </c>
      <c r="Q96" s="201">
        <v>0</v>
      </c>
      <c r="R96" s="202">
        <f>'4'!W95</f>
        <v>0</v>
      </c>
      <c r="S96" s="202">
        <f>'4'!X95</f>
        <v>0</v>
      </c>
      <c r="T96" s="202">
        <f>'4'!Y95</f>
        <v>0</v>
      </c>
      <c r="U96" s="202">
        <f>'4'!Z95</f>
        <v>0</v>
      </c>
      <c r="V96" s="202">
        <f>'4'!Y95</f>
        <v>0</v>
      </c>
      <c r="W96" s="202">
        <f>'4'!Z95</f>
        <v>0</v>
      </c>
      <c r="X96" s="202">
        <f>'4'!AA95</f>
        <v>0</v>
      </c>
      <c r="Y96" s="201">
        <v>0</v>
      </c>
      <c r="Z96" s="201">
        <v>0</v>
      </c>
      <c r="AA96" s="201">
        <v>0</v>
      </c>
      <c r="AB96" s="201">
        <v>0</v>
      </c>
      <c r="AC96" s="201">
        <v>0</v>
      </c>
      <c r="AD96" s="201">
        <v>0</v>
      </c>
      <c r="AE96" s="201">
        <v>0</v>
      </c>
      <c r="AF96" s="202">
        <f>'4'!AK95</f>
        <v>0</v>
      </c>
      <c r="AG96" s="202">
        <f>'4'!AL95</f>
        <v>0</v>
      </c>
      <c r="AH96" s="202">
        <f>'4'!AM95</f>
        <v>0</v>
      </c>
      <c r="AI96" s="202">
        <f>'4'!AN95</f>
        <v>0</v>
      </c>
      <c r="AJ96" s="202">
        <f>'4'!AO95</f>
        <v>0</v>
      </c>
      <c r="AK96" s="202">
        <f>'4'!AP95</f>
        <v>0</v>
      </c>
      <c r="AL96" s="202">
        <v>0</v>
      </c>
      <c r="AM96" s="202">
        <v>0</v>
      </c>
      <c r="AN96" s="201">
        <v>0</v>
      </c>
      <c r="AO96" s="201">
        <v>0</v>
      </c>
      <c r="AP96" s="201">
        <v>0</v>
      </c>
      <c r="AQ96" s="201">
        <v>0</v>
      </c>
      <c r="AR96" s="201">
        <v>0</v>
      </c>
      <c r="AS96" s="201">
        <v>0</v>
      </c>
      <c r="AT96" s="35">
        <v>0</v>
      </c>
      <c r="AU96" s="202">
        <f>'4'!BB95</f>
        <v>0</v>
      </c>
      <c r="AV96" s="202">
        <f>'4'!BC95</f>
        <v>0</v>
      </c>
      <c r="AW96" s="202">
        <f>'4'!BD95</f>
        <v>0</v>
      </c>
      <c r="AX96" s="202">
        <f>'4'!BE95</f>
        <v>0</v>
      </c>
      <c r="AY96" s="202">
        <f>'4'!BF95</f>
        <v>0</v>
      </c>
      <c r="AZ96" s="202">
        <f>'4'!BG95</f>
        <v>0</v>
      </c>
      <c r="BA96" s="202">
        <f>'4'!BH95</f>
        <v>0</v>
      </c>
      <c r="BB96" s="201"/>
      <c r="BC96" s="201"/>
      <c r="BD96" s="201"/>
      <c r="BE96" s="201"/>
      <c r="BF96" s="201"/>
      <c r="BG96" s="201"/>
      <c r="BH96" s="35"/>
      <c r="BJ96" s="134">
        <f>'4'!CN95</f>
        <v>2024</v>
      </c>
    </row>
    <row r="97" spans="1:62" ht="262.5">
      <c r="A97" s="25" t="s">
        <v>179</v>
      </c>
      <c r="B97" s="50" t="s">
        <v>291</v>
      </c>
      <c r="C97" s="51" t="s">
        <v>311</v>
      </c>
      <c r="D97" s="46" t="s">
        <v>312</v>
      </c>
      <c r="E97" s="201">
        <v>0</v>
      </c>
      <c r="F97" s="201">
        <v>0</v>
      </c>
      <c r="G97" s="201">
        <v>0</v>
      </c>
      <c r="H97" s="201">
        <v>0</v>
      </c>
      <c r="I97" s="201">
        <v>0</v>
      </c>
      <c r="J97" s="201">
        <v>0</v>
      </c>
      <c r="K97" s="201">
        <v>0</v>
      </c>
      <c r="L97" s="201">
        <v>0</v>
      </c>
      <c r="M97" s="201">
        <v>0</v>
      </c>
      <c r="N97" s="201">
        <v>0</v>
      </c>
      <c r="O97" s="201">
        <v>0</v>
      </c>
      <c r="P97" s="201">
        <v>0</v>
      </c>
      <c r="Q97" s="201">
        <v>0</v>
      </c>
      <c r="R97" s="202">
        <f>'4'!W96</f>
        <v>0</v>
      </c>
      <c r="S97" s="202">
        <f>'4'!X96</f>
        <v>0</v>
      </c>
      <c r="T97" s="202">
        <f>'4'!Y96</f>
        <v>0</v>
      </c>
      <c r="U97" s="202">
        <f>'4'!Z96</f>
        <v>0</v>
      </c>
      <c r="V97" s="202">
        <f>'4'!Y96</f>
        <v>0</v>
      </c>
      <c r="W97" s="202">
        <f>'4'!Z96</f>
        <v>0</v>
      </c>
      <c r="X97" s="202">
        <f>'4'!AA96</f>
        <v>0</v>
      </c>
      <c r="Y97" s="201">
        <v>0</v>
      </c>
      <c r="Z97" s="201">
        <v>0</v>
      </c>
      <c r="AA97" s="201">
        <v>0</v>
      </c>
      <c r="AB97" s="201">
        <v>0</v>
      </c>
      <c r="AC97" s="201">
        <v>0</v>
      </c>
      <c r="AD97" s="201">
        <v>0</v>
      </c>
      <c r="AE97" s="201">
        <v>0</v>
      </c>
      <c r="AF97" s="202">
        <f>'4'!AK96</f>
        <v>0</v>
      </c>
      <c r="AG97" s="202">
        <f>'4'!AL96</f>
        <v>0</v>
      </c>
      <c r="AH97" s="202">
        <f>'4'!AM96</f>
        <v>0</v>
      </c>
      <c r="AI97" s="202">
        <f>'4'!AN96</f>
        <v>0</v>
      </c>
      <c r="AJ97" s="202">
        <f>'4'!AO96</f>
        <v>0</v>
      </c>
      <c r="AK97" s="202">
        <f>'4'!AP96</f>
        <v>0</v>
      </c>
      <c r="AL97" s="202">
        <v>0</v>
      </c>
      <c r="AM97" s="202">
        <v>0</v>
      </c>
      <c r="AN97" s="201">
        <v>0</v>
      </c>
      <c r="AO97" s="201">
        <v>0</v>
      </c>
      <c r="AP97" s="201">
        <v>0</v>
      </c>
      <c r="AQ97" s="201">
        <v>0</v>
      </c>
      <c r="AR97" s="201">
        <v>0</v>
      </c>
      <c r="AS97" s="201">
        <v>0</v>
      </c>
      <c r="AT97" s="35">
        <v>0</v>
      </c>
      <c r="AU97" s="202">
        <f>'4'!BB96</f>
        <v>0</v>
      </c>
      <c r="AV97" s="202">
        <f>'4'!BC96</f>
        <v>0</v>
      </c>
      <c r="AW97" s="202">
        <f>'4'!BD96</f>
        <v>0</v>
      </c>
      <c r="AX97" s="202">
        <f>'4'!BE96</f>
        <v>0</v>
      </c>
      <c r="AY97" s="202">
        <f>'4'!BF96</f>
        <v>0</v>
      </c>
      <c r="AZ97" s="202">
        <f>'4'!BG96</f>
        <v>0</v>
      </c>
      <c r="BA97" s="202">
        <f>'4'!BH96</f>
        <v>0</v>
      </c>
      <c r="BB97" s="201"/>
      <c r="BC97" s="201"/>
      <c r="BD97" s="201"/>
      <c r="BE97" s="201"/>
      <c r="BF97" s="201"/>
      <c r="BG97" s="201"/>
      <c r="BH97" s="35"/>
      <c r="BJ97" s="134">
        <f>'4'!CN96</f>
        <v>2024</v>
      </c>
    </row>
    <row r="98" spans="1:62" ht="131.25">
      <c r="A98" s="25" t="s">
        <v>179</v>
      </c>
      <c r="B98" s="50" t="s">
        <v>291</v>
      </c>
      <c r="C98" s="51" t="s">
        <v>313</v>
      </c>
      <c r="D98" s="46" t="s">
        <v>314</v>
      </c>
      <c r="E98" s="201">
        <v>0</v>
      </c>
      <c r="F98" s="201">
        <v>0</v>
      </c>
      <c r="G98" s="201">
        <v>0</v>
      </c>
      <c r="H98" s="201">
        <v>0</v>
      </c>
      <c r="I98" s="201">
        <v>0</v>
      </c>
      <c r="J98" s="201">
        <v>0</v>
      </c>
      <c r="K98" s="201">
        <v>0</v>
      </c>
      <c r="L98" s="201">
        <v>0</v>
      </c>
      <c r="M98" s="201">
        <v>0</v>
      </c>
      <c r="N98" s="201">
        <v>0</v>
      </c>
      <c r="O98" s="201">
        <v>0</v>
      </c>
      <c r="P98" s="201">
        <v>0</v>
      </c>
      <c r="Q98" s="201">
        <v>0</v>
      </c>
      <c r="R98" s="202">
        <f>'4'!W97</f>
        <v>0</v>
      </c>
      <c r="S98" s="202">
        <f>'4'!X97</f>
        <v>0</v>
      </c>
      <c r="T98" s="202">
        <f>'4'!Y97</f>
        <v>0</v>
      </c>
      <c r="U98" s="202">
        <f>'4'!Z97</f>
        <v>0</v>
      </c>
      <c r="V98" s="202">
        <f>'4'!Y97</f>
        <v>0</v>
      </c>
      <c r="W98" s="202">
        <f>'4'!Z97</f>
        <v>0</v>
      </c>
      <c r="X98" s="202">
        <f>'4'!AA97</f>
        <v>0</v>
      </c>
      <c r="Y98" s="201">
        <v>0</v>
      </c>
      <c r="Z98" s="201">
        <v>0</v>
      </c>
      <c r="AA98" s="201">
        <v>0</v>
      </c>
      <c r="AB98" s="201">
        <v>0</v>
      </c>
      <c r="AC98" s="201">
        <v>0</v>
      </c>
      <c r="AD98" s="201">
        <v>0</v>
      </c>
      <c r="AE98" s="201">
        <v>0</v>
      </c>
      <c r="AF98" s="202">
        <f>'4'!AK97</f>
        <v>0</v>
      </c>
      <c r="AG98" s="202">
        <f>'4'!AL97</f>
        <v>0</v>
      </c>
      <c r="AH98" s="202">
        <f>'4'!AM97</f>
        <v>0</v>
      </c>
      <c r="AI98" s="202">
        <f>'4'!AN97</f>
        <v>0</v>
      </c>
      <c r="AJ98" s="202">
        <f>'4'!AO97</f>
        <v>0</v>
      </c>
      <c r="AK98" s="202">
        <f>'4'!AP97</f>
        <v>0</v>
      </c>
      <c r="AL98" s="202">
        <v>0</v>
      </c>
      <c r="AM98" s="202">
        <v>0</v>
      </c>
      <c r="AN98" s="201">
        <v>0</v>
      </c>
      <c r="AO98" s="201">
        <v>0</v>
      </c>
      <c r="AP98" s="201">
        <v>0</v>
      </c>
      <c r="AQ98" s="201">
        <v>0</v>
      </c>
      <c r="AR98" s="201">
        <v>0</v>
      </c>
      <c r="AS98" s="201">
        <v>0</v>
      </c>
      <c r="AT98" s="35">
        <v>0</v>
      </c>
      <c r="AU98" s="202">
        <f>'4'!BB97</f>
        <v>0</v>
      </c>
      <c r="AV98" s="202">
        <f>'4'!BC97</f>
        <v>0</v>
      </c>
      <c r="AW98" s="202">
        <f>'4'!BD97</f>
        <v>0</v>
      </c>
      <c r="AX98" s="202">
        <f>'4'!BE97</f>
        <v>0</v>
      </c>
      <c r="AY98" s="202">
        <f>'4'!BF97</f>
        <v>0</v>
      </c>
      <c r="AZ98" s="202">
        <f>'4'!BG97</f>
        <v>0</v>
      </c>
      <c r="BA98" s="202">
        <f>'4'!BH97</f>
        <v>0</v>
      </c>
      <c r="BB98" s="201"/>
      <c r="BC98" s="201"/>
      <c r="BD98" s="201"/>
      <c r="BE98" s="201"/>
      <c r="BF98" s="201"/>
      <c r="BG98" s="201"/>
      <c r="BH98" s="35"/>
      <c r="BJ98" s="134">
        <f>'4'!CN97</f>
        <v>2024</v>
      </c>
    </row>
    <row r="99" spans="1:62" ht="243.75">
      <c r="A99" s="25" t="s">
        <v>179</v>
      </c>
      <c r="B99" s="50" t="s">
        <v>291</v>
      </c>
      <c r="C99" s="51" t="s">
        <v>315</v>
      </c>
      <c r="D99" s="46" t="s">
        <v>316</v>
      </c>
      <c r="E99" s="201">
        <v>0</v>
      </c>
      <c r="F99" s="201">
        <v>0</v>
      </c>
      <c r="G99" s="201">
        <v>0</v>
      </c>
      <c r="H99" s="201">
        <v>0</v>
      </c>
      <c r="I99" s="201">
        <v>0</v>
      </c>
      <c r="J99" s="201">
        <v>0</v>
      </c>
      <c r="K99" s="201">
        <v>0</v>
      </c>
      <c r="L99" s="201">
        <v>0</v>
      </c>
      <c r="M99" s="201">
        <v>0</v>
      </c>
      <c r="N99" s="201">
        <v>0</v>
      </c>
      <c r="O99" s="201">
        <v>0</v>
      </c>
      <c r="P99" s="201">
        <v>0</v>
      </c>
      <c r="Q99" s="201">
        <v>0</v>
      </c>
      <c r="R99" s="202">
        <f>'4'!W98</f>
        <v>0</v>
      </c>
      <c r="S99" s="202">
        <f>'4'!X98</f>
        <v>0</v>
      </c>
      <c r="T99" s="202">
        <f>'4'!Y98</f>
        <v>0</v>
      </c>
      <c r="U99" s="202">
        <f>'4'!Z98</f>
        <v>0</v>
      </c>
      <c r="V99" s="202">
        <f>'4'!Y98</f>
        <v>0</v>
      </c>
      <c r="W99" s="202">
        <f>'4'!Z98</f>
        <v>0</v>
      </c>
      <c r="X99" s="202">
        <f>'4'!AA98</f>
        <v>0</v>
      </c>
      <c r="Y99" s="201">
        <v>0</v>
      </c>
      <c r="Z99" s="201">
        <v>0</v>
      </c>
      <c r="AA99" s="201">
        <v>0</v>
      </c>
      <c r="AB99" s="201">
        <v>0</v>
      </c>
      <c r="AC99" s="201">
        <v>0</v>
      </c>
      <c r="AD99" s="201">
        <v>0</v>
      </c>
      <c r="AE99" s="201">
        <v>0</v>
      </c>
      <c r="AF99" s="202">
        <f>'4'!AK98</f>
        <v>0</v>
      </c>
      <c r="AG99" s="202">
        <f>'4'!AL98</f>
        <v>0</v>
      </c>
      <c r="AH99" s="202">
        <f>'4'!AM98</f>
        <v>0</v>
      </c>
      <c r="AI99" s="202">
        <f>'4'!AN98</f>
        <v>0</v>
      </c>
      <c r="AJ99" s="202">
        <f>'4'!AO98</f>
        <v>0</v>
      </c>
      <c r="AK99" s="202">
        <f>'4'!AP98</f>
        <v>0</v>
      </c>
      <c r="AL99" s="202">
        <v>0</v>
      </c>
      <c r="AM99" s="202">
        <v>0</v>
      </c>
      <c r="AN99" s="201">
        <v>0</v>
      </c>
      <c r="AO99" s="201">
        <v>0</v>
      </c>
      <c r="AP99" s="201">
        <v>0</v>
      </c>
      <c r="AQ99" s="201">
        <v>0</v>
      </c>
      <c r="AR99" s="201">
        <v>0</v>
      </c>
      <c r="AS99" s="201">
        <v>0</v>
      </c>
      <c r="AT99" s="35">
        <v>0</v>
      </c>
      <c r="AU99" s="202">
        <f>'4'!BB98</f>
        <v>0</v>
      </c>
      <c r="AV99" s="202">
        <f>'4'!BC98</f>
        <v>0</v>
      </c>
      <c r="AW99" s="202">
        <f>'4'!BD98</f>
        <v>0</v>
      </c>
      <c r="AX99" s="202">
        <f>'4'!BE98</f>
        <v>0</v>
      </c>
      <c r="AY99" s="202">
        <f>'4'!BF98</f>
        <v>0</v>
      </c>
      <c r="AZ99" s="202">
        <f>'4'!BG98</f>
        <v>0</v>
      </c>
      <c r="BA99" s="202">
        <f>'4'!BH98</f>
        <v>0</v>
      </c>
      <c r="BB99" s="201"/>
      <c r="BC99" s="201"/>
      <c r="BD99" s="201"/>
      <c r="BE99" s="201"/>
      <c r="BF99" s="201"/>
      <c r="BG99" s="201"/>
      <c r="BH99" s="35"/>
      <c r="BJ99" s="134">
        <f>'4'!CN98</f>
        <v>2024</v>
      </c>
    </row>
    <row r="100" spans="1:62" ht="131.25">
      <c r="A100" s="25" t="s">
        <v>179</v>
      </c>
      <c r="B100" s="50" t="s">
        <v>291</v>
      </c>
      <c r="C100" s="51" t="s">
        <v>317</v>
      </c>
      <c r="D100" s="46" t="s">
        <v>318</v>
      </c>
      <c r="E100" s="201">
        <v>0</v>
      </c>
      <c r="F100" s="201">
        <v>0</v>
      </c>
      <c r="G100" s="201">
        <v>0</v>
      </c>
      <c r="H100" s="201">
        <v>0</v>
      </c>
      <c r="I100" s="201">
        <v>0</v>
      </c>
      <c r="J100" s="201">
        <v>0</v>
      </c>
      <c r="K100" s="201">
        <v>0</v>
      </c>
      <c r="L100" s="201">
        <v>0</v>
      </c>
      <c r="M100" s="201">
        <v>0</v>
      </c>
      <c r="N100" s="201">
        <v>0</v>
      </c>
      <c r="O100" s="201">
        <v>0</v>
      </c>
      <c r="P100" s="201">
        <v>0</v>
      </c>
      <c r="Q100" s="201">
        <v>0</v>
      </c>
      <c r="R100" s="202">
        <f>'4'!W99</f>
        <v>0</v>
      </c>
      <c r="S100" s="202">
        <f>'4'!X99</f>
        <v>0</v>
      </c>
      <c r="T100" s="202">
        <f>'4'!Y99</f>
        <v>0</v>
      </c>
      <c r="U100" s="202">
        <f>'4'!Z99</f>
        <v>0</v>
      </c>
      <c r="V100" s="202">
        <f>'4'!Y99</f>
        <v>0</v>
      </c>
      <c r="W100" s="202">
        <f>'4'!Z99</f>
        <v>0</v>
      </c>
      <c r="X100" s="202">
        <f>'4'!AA99</f>
        <v>0</v>
      </c>
      <c r="Y100" s="201">
        <v>0</v>
      </c>
      <c r="Z100" s="201">
        <v>0</v>
      </c>
      <c r="AA100" s="201">
        <v>0</v>
      </c>
      <c r="AB100" s="201">
        <v>0</v>
      </c>
      <c r="AC100" s="201">
        <v>0</v>
      </c>
      <c r="AD100" s="201">
        <v>0</v>
      </c>
      <c r="AE100" s="201">
        <v>0</v>
      </c>
      <c r="AF100" s="202">
        <f>'4'!AK99</f>
        <v>0</v>
      </c>
      <c r="AG100" s="202">
        <f>'4'!AL99</f>
        <v>0</v>
      </c>
      <c r="AH100" s="202">
        <f>'4'!AM99</f>
        <v>0</v>
      </c>
      <c r="AI100" s="202">
        <f>'4'!AN99</f>
        <v>0</v>
      </c>
      <c r="AJ100" s="202">
        <f>'4'!AO99</f>
        <v>0</v>
      </c>
      <c r="AK100" s="202">
        <f>'4'!AP99</f>
        <v>0</v>
      </c>
      <c r="AL100" s="202">
        <v>0</v>
      </c>
      <c r="AM100" s="202">
        <v>0</v>
      </c>
      <c r="AN100" s="201">
        <v>0</v>
      </c>
      <c r="AO100" s="201">
        <v>0</v>
      </c>
      <c r="AP100" s="201">
        <v>0</v>
      </c>
      <c r="AQ100" s="201">
        <v>0</v>
      </c>
      <c r="AR100" s="201">
        <v>0</v>
      </c>
      <c r="AS100" s="201">
        <v>0</v>
      </c>
      <c r="AT100" s="35">
        <v>0</v>
      </c>
      <c r="AU100" s="202">
        <f>'4'!BB99</f>
        <v>0</v>
      </c>
      <c r="AV100" s="202">
        <f>'4'!BC99</f>
        <v>0</v>
      </c>
      <c r="AW100" s="202">
        <f>'4'!BD99</f>
        <v>0</v>
      </c>
      <c r="AX100" s="202">
        <f>'4'!BE99</f>
        <v>0</v>
      </c>
      <c r="AY100" s="202">
        <f>'4'!BF99</f>
        <v>0</v>
      </c>
      <c r="AZ100" s="202">
        <f>'4'!BG99</f>
        <v>0</v>
      </c>
      <c r="BA100" s="202">
        <f>'4'!BH99</f>
        <v>0</v>
      </c>
      <c r="BB100" s="201"/>
      <c r="BC100" s="201"/>
      <c r="BD100" s="201"/>
      <c r="BE100" s="201"/>
      <c r="BF100" s="201"/>
      <c r="BG100" s="201"/>
      <c r="BH100" s="35"/>
      <c r="BJ100" s="134">
        <f>'4'!CN99</f>
        <v>2024</v>
      </c>
    </row>
    <row r="101" spans="1:62" ht="300">
      <c r="A101" s="25" t="s">
        <v>179</v>
      </c>
      <c r="B101" s="50" t="s">
        <v>291</v>
      </c>
      <c r="C101" s="51" t="s">
        <v>319</v>
      </c>
      <c r="D101" s="46" t="s">
        <v>320</v>
      </c>
      <c r="E101" s="201">
        <v>0</v>
      </c>
      <c r="F101" s="201">
        <v>0</v>
      </c>
      <c r="G101" s="201">
        <v>0</v>
      </c>
      <c r="H101" s="201">
        <v>0</v>
      </c>
      <c r="I101" s="201">
        <v>0</v>
      </c>
      <c r="J101" s="201">
        <v>0</v>
      </c>
      <c r="K101" s="201">
        <v>0</v>
      </c>
      <c r="L101" s="201">
        <v>0</v>
      </c>
      <c r="M101" s="201">
        <v>0</v>
      </c>
      <c r="N101" s="201">
        <v>0</v>
      </c>
      <c r="O101" s="201">
        <v>0</v>
      </c>
      <c r="P101" s="201">
        <v>0</v>
      </c>
      <c r="Q101" s="201">
        <v>0</v>
      </c>
      <c r="R101" s="202">
        <f>'4'!W100</f>
        <v>0</v>
      </c>
      <c r="S101" s="202">
        <f>'4'!X100</f>
        <v>0</v>
      </c>
      <c r="T101" s="202">
        <f>'4'!Y100</f>
        <v>0</v>
      </c>
      <c r="U101" s="202">
        <f>'4'!Z100</f>
        <v>0</v>
      </c>
      <c r="V101" s="202">
        <f>'4'!Y100</f>
        <v>0</v>
      </c>
      <c r="W101" s="202">
        <f>'4'!Z100</f>
        <v>0</v>
      </c>
      <c r="X101" s="202">
        <f>'4'!AA100</f>
        <v>0</v>
      </c>
      <c r="Y101" s="201">
        <v>0</v>
      </c>
      <c r="Z101" s="201">
        <v>0</v>
      </c>
      <c r="AA101" s="201">
        <v>0</v>
      </c>
      <c r="AB101" s="201">
        <v>0</v>
      </c>
      <c r="AC101" s="201">
        <v>0</v>
      </c>
      <c r="AD101" s="201">
        <v>0</v>
      </c>
      <c r="AE101" s="201">
        <v>0</v>
      </c>
      <c r="AF101" s="202">
        <f>'4'!AK100</f>
        <v>0</v>
      </c>
      <c r="AG101" s="202">
        <f>'4'!AL100</f>
        <v>0</v>
      </c>
      <c r="AH101" s="202">
        <f>'4'!AM100</f>
        <v>0</v>
      </c>
      <c r="AI101" s="202">
        <f>'4'!AN100</f>
        <v>0</v>
      </c>
      <c r="AJ101" s="202">
        <f>'4'!AO100</f>
        <v>0</v>
      </c>
      <c r="AK101" s="202">
        <f>'4'!AP100</f>
        <v>0</v>
      </c>
      <c r="AL101" s="202">
        <v>0</v>
      </c>
      <c r="AM101" s="202">
        <v>0</v>
      </c>
      <c r="AN101" s="201">
        <v>0</v>
      </c>
      <c r="AO101" s="201">
        <v>0</v>
      </c>
      <c r="AP101" s="201">
        <v>0</v>
      </c>
      <c r="AQ101" s="201">
        <v>0</v>
      </c>
      <c r="AR101" s="201">
        <v>0</v>
      </c>
      <c r="AS101" s="201">
        <v>0</v>
      </c>
      <c r="AT101" s="35">
        <v>0</v>
      </c>
      <c r="AU101" s="202">
        <f>'4'!BB100</f>
        <v>0</v>
      </c>
      <c r="AV101" s="202">
        <f>'4'!BC100</f>
        <v>0</v>
      </c>
      <c r="AW101" s="202">
        <f>'4'!BD100</f>
        <v>0</v>
      </c>
      <c r="AX101" s="202">
        <f>'4'!BE100</f>
        <v>0</v>
      </c>
      <c r="AY101" s="202">
        <f>'4'!BF100</f>
        <v>0</v>
      </c>
      <c r="AZ101" s="202">
        <f>'4'!BG100</f>
        <v>0</v>
      </c>
      <c r="BA101" s="202">
        <f>'4'!BH100</f>
        <v>0</v>
      </c>
      <c r="BB101" s="201"/>
      <c r="BC101" s="201"/>
      <c r="BD101" s="201"/>
      <c r="BE101" s="201"/>
      <c r="BF101" s="201"/>
      <c r="BG101" s="201"/>
      <c r="BH101" s="35"/>
      <c r="BJ101" s="134">
        <f>'4'!CN100</f>
        <v>2024</v>
      </c>
    </row>
    <row r="102" spans="1:62" ht="131.25">
      <c r="A102" s="25" t="s">
        <v>179</v>
      </c>
      <c r="B102" s="50" t="s">
        <v>291</v>
      </c>
      <c r="C102" s="51" t="s">
        <v>321</v>
      </c>
      <c r="D102" s="46" t="s">
        <v>322</v>
      </c>
      <c r="E102" s="201">
        <v>0</v>
      </c>
      <c r="F102" s="201">
        <v>0</v>
      </c>
      <c r="G102" s="201">
        <v>0</v>
      </c>
      <c r="H102" s="201">
        <v>0</v>
      </c>
      <c r="I102" s="201">
        <v>0</v>
      </c>
      <c r="J102" s="201">
        <v>0</v>
      </c>
      <c r="K102" s="201">
        <v>0</v>
      </c>
      <c r="L102" s="201">
        <v>0</v>
      </c>
      <c r="M102" s="201">
        <v>0</v>
      </c>
      <c r="N102" s="201">
        <v>0</v>
      </c>
      <c r="O102" s="201">
        <v>0</v>
      </c>
      <c r="P102" s="201">
        <v>0</v>
      </c>
      <c r="Q102" s="201">
        <v>0</v>
      </c>
      <c r="R102" s="202">
        <f>'4'!W101</f>
        <v>0</v>
      </c>
      <c r="S102" s="202">
        <f>'4'!X101</f>
        <v>0</v>
      </c>
      <c r="T102" s="202">
        <f>'4'!Y101</f>
        <v>0</v>
      </c>
      <c r="U102" s="202">
        <f>'4'!Z101</f>
        <v>0</v>
      </c>
      <c r="V102" s="202">
        <f>'4'!Y101</f>
        <v>0</v>
      </c>
      <c r="W102" s="202">
        <f>'4'!Z101</f>
        <v>0</v>
      </c>
      <c r="X102" s="202">
        <f>'4'!AA101</f>
        <v>0</v>
      </c>
      <c r="Y102" s="201">
        <v>0</v>
      </c>
      <c r="Z102" s="201">
        <v>0</v>
      </c>
      <c r="AA102" s="201">
        <v>0</v>
      </c>
      <c r="AB102" s="201">
        <v>0</v>
      </c>
      <c r="AC102" s="201">
        <v>0</v>
      </c>
      <c r="AD102" s="201">
        <v>0</v>
      </c>
      <c r="AE102" s="201">
        <v>0</v>
      </c>
      <c r="AF102" s="202">
        <f>'4'!AK101</f>
        <v>0</v>
      </c>
      <c r="AG102" s="202">
        <f>'4'!AL101</f>
        <v>0</v>
      </c>
      <c r="AH102" s="202">
        <f>'4'!AM101</f>
        <v>0</v>
      </c>
      <c r="AI102" s="202">
        <f>'4'!AN101</f>
        <v>0</v>
      </c>
      <c r="AJ102" s="202">
        <f>'4'!AO101</f>
        <v>0</v>
      </c>
      <c r="AK102" s="202">
        <f>'4'!AP101</f>
        <v>0</v>
      </c>
      <c r="AL102" s="202">
        <v>0</v>
      </c>
      <c r="AM102" s="202">
        <v>0</v>
      </c>
      <c r="AN102" s="201">
        <v>0</v>
      </c>
      <c r="AO102" s="201">
        <v>0</v>
      </c>
      <c r="AP102" s="201">
        <v>0</v>
      </c>
      <c r="AQ102" s="201">
        <v>0</v>
      </c>
      <c r="AR102" s="201">
        <v>0</v>
      </c>
      <c r="AS102" s="201">
        <v>0</v>
      </c>
      <c r="AT102" s="35">
        <v>0</v>
      </c>
      <c r="AU102" s="202">
        <f>'4'!BB101</f>
        <v>0</v>
      </c>
      <c r="AV102" s="202">
        <f>'4'!BC101</f>
        <v>0</v>
      </c>
      <c r="AW102" s="202">
        <f>'4'!BD101</f>
        <v>0</v>
      </c>
      <c r="AX102" s="202">
        <f>'4'!BE101</f>
        <v>0</v>
      </c>
      <c r="AY102" s="202">
        <f>'4'!BF101</f>
        <v>0</v>
      </c>
      <c r="AZ102" s="202">
        <f>'4'!BG101</f>
        <v>0</v>
      </c>
      <c r="BA102" s="202">
        <f>'4'!BH101</f>
        <v>0</v>
      </c>
      <c r="BB102" s="201"/>
      <c r="BC102" s="201"/>
      <c r="BD102" s="201"/>
      <c r="BE102" s="201"/>
      <c r="BF102" s="201"/>
      <c r="BG102" s="201"/>
      <c r="BH102" s="35"/>
      <c r="BJ102" s="134">
        <f>'4'!CN101</f>
        <v>2024</v>
      </c>
    </row>
    <row r="103" spans="1:62" ht="281.25">
      <c r="A103" s="25" t="s">
        <v>179</v>
      </c>
      <c r="B103" s="50" t="s">
        <v>291</v>
      </c>
      <c r="C103" s="51" t="s">
        <v>323</v>
      </c>
      <c r="D103" s="46" t="s">
        <v>324</v>
      </c>
      <c r="E103" s="201">
        <v>0</v>
      </c>
      <c r="F103" s="201">
        <v>0</v>
      </c>
      <c r="G103" s="201">
        <v>0</v>
      </c>
      <c r="H103" s="201">
        <v>0</v>
      </c>
      <c r="I103" s="201">
        <v>0</v>
      </c>
      <c r="J103" s="201">
        <v>0</v>
      </c>
      <c r="K103" s="201">
        <v>0</v>
      </c>
      <c r="L103" s="201">
        <v>0</v>
      </c>
      <c r="M103" s="201">
        <v>0</v>
      </c>
      <c r="N103" s="201">
        <v>0</v>
      </c>
      <c r="O103" s="201">
        <v>0</v>
      </c>
      <c r="P103" s="201">
        <v>0</v>
      </c>
      <c r="Q103" s="201">
        <v>0</v>
      </c>
      <c r="R103" s="202">
        <f>'4'!W102</f>
        <v>0</v>
      </c>
      <c r="S103" s="202">
        <f>'4'!X102</f>
        <v>0</v>
      </c>
      <c r="T103" s="202">
        <f>'4'!Y102</f>
        <v>0</v>
      </c>
      <c r="U103" s="202">
        <f>'4'!Z102</f>
        <v>0</v>
      </c>
      <c r="V103" s="202">
        <f>'4'!Y102</f>
        <v>0</v>
      </c>
      <c r="W103" s="202">
        <f>'4'!Z102</f>
        <v>0</v>
      </c>
      <c r="X103" s="202">
        <f>'4'!AA102</f>
        <v>0</v>
      </c>
      <c r="Y103" s="201">
        <v>0</v>
      </c>
      <c r="Z103" s="201">
        <v>0</v>
      </c>
      <c r="AA103" s="201">
        <v>0</v>
      </c>
      <c r="AB103" s="201">
        <v>0</v>
      </c>
      <c r="AC103" s="201">
        <v>0</v>
      </c>
      <c r="AD103" s="201">
        <v>0</v>
      </c>
      <c r="AE103" s="201">
        <v>0</v>
      </c>
      <c r="AF103" s="202">
        <f>'4'!AK102</f>
        <v>0</v>
      </c>
      <c r="AG103" s="202">
        <f>'4'!AL102</f>
        <v>0</v>
      </c>
      <c r="AH103" s="202">
        <f>'4'!AM102</f>
        <v>0</v>
      </c>
      <c r="AI103" s="202">
        <f>'4'!AN102</f>
        <v>0</v>
      </c>
      <c r="AJ103" s="202">
        <f>'4'!AO102</f>
        <v>0</v>
      </c>
      <c r="AK103" s="202">
        <f>'4'!AP102</f>
        <v>0</v>
      </c>
      <c r="AL103" s="202">
        <v>0</v>
      </c>
      <c r="AM103" s="202">
        <v>0</v>
      </c>
      <c r="AN103" s="201">
        <v>0</v>
      </c>
      <c r="AO103" s="201">
        <v>0</v>
      </c>
      <c r="AP103" s="201">
        <v>0</v>
      </c>
      <c r="AQ103" s="201">
        <v>0</v>
      </c>
      <c r="AR103" s="201">
        <v>0</v>
      </c>
      <c r="AS103" s="201">
        <v>0</v>
      </c>
      <c r="AT103" s="35">
        <v>0</v>
      </c>
      <c r="AU103" s="202">
        <f>'4'!BB102</f>
        <v>0</v>
      </c>
      <c r="AV103" s="202">
        <f>'4'!BC102</f>
        <v>0</v>
      </c>
      <c r="AW103" s="202">
        <f>'4'!BD102</f>
        <v>0</v>
      </c>
      <c r="AX103" s="202">
        <f>'4'!BE102</f>
        <v>0</v>
      </c>
      <c r="AY103" s="202">
        <f>'4'!BF102</f>
        <v>0</v>
      </c>
      <c r="AZ103" s="202">
        <f>'4'!BG102</f>
        <v>0</v>
      </c>
      <c r="BA103" s="202">
        <f>'4'!BH102</f>
        <v>0</v>
      </c>
      <c r="BB103" s="201"/>
      <c r="BC103" s="201"/>
      <c r="BD103" s="201"/>
      <c r="BE103" s="201"/>
      <c r="BF103" s="201"/>
      <c r="BG103" s="201"/>
      <c r="BH103" s="35"/>
      <c r="BJ103" s="134">
        <f>'4'!CN102</f>
        <v>2024</v>
      </c>
    </row>
    <row r="104" spans="1:62" ht="131.25">
      <c r="A104" s="25" t="s">
        <v>179</v>
      </c>
      <c r="B104" s="50" t="s">
        <v>291</v>
      </c>
      <c r="C104" s="51" t="s">
        <v>325</v>
      </c>
      <c r="D104" s="46" t="s">
        <v>326</v>
      </c>
      <c r="E104" s="201">
        <v>0</v>
      </c>
      <c r="F104" s="201">
        <v>0</v>
      </c>
      <c r="G104" s="201">
        <v>0</v>
      </c>
      <c r="H104" s="201">
        <v>0</v>
      </c>
      <c r="I104" s="201">
        <v>0</v>
      </c>
      <c r="J104" s="201">
        <v>0</v>
      </c>
      <c r="K104" s="201">
        <v>0</v>
      </c>
      <c r="L104" s="201">
        <v>0</v>
      </c>
      <c r="M104" s="201">
        <v>0</v>
      </c>
      <c r="N104" s="201">
        <v>0</v>
      </c>
      <c r="O104" s="201">
        <v>0</v>
      </c>
      <c r="P104" s="201">
        <v>0</v>
      </c>
      <c r="Q104" s="201">
        <v>0</v>
      </c>
      <c r="R104" s="202">
        <f>'4'!W103</f>
        <v>0</v>
      </c>
      <c r="S104" s="202">
        <f>'4'!X103</f>
        <v>0</v>
      </c>
      <c r="T104" s="202">
        <f>'4'!Y103</f>
        <v>0</v>
      </c>
      <c r="U104" s="202">
        <f>'4'!Z103</f>
        <v>0</v>
      </c>
      <c r="V104" s="202">
        <f>'4'!Y103</f>
        <v>0</v>
      </c>
      <c r="W104" s="202">
        <f>'4'!Z103</f>
        <v>0</v>
      </c>
      <c r="X104" s="202">
        <f>'4'!AA103</f>
        <v>0</v>
      </c>
      <c r="Y104" s="201">
        <v>0</v>
      </c>
      <c r="Z104" s="201">
        <v>0</v>
      </c>
      <c r="AA104" s="201">
        <v>0</v>
      </c>
      <c r="AB104" s="201">
        <v>0</v>
      </c>
      <c r="AC104" s="201">
        <v>0</v>
      </c>
      <c r="AD104" s="201">
        <v>0</v>
      </c>
      <c r="AE104" s="201">
        <v>0</v>
      </c>
      <c r="AF104" s="202">
        <f>'4'!AK103</f>
        <v>0</v>
      </c>
      <c r="AG104" s="202">
        <f>'4'!AL103</f>
        <v>0</v>
      </c>
      <c r="AH104" s="202">
        <f>'4'!AM103</f>
        <v>0</v>
      </c>
      <c r="AI104" s="202">
        <f>'4'!AN103</f>
        <v>0</v>
      </c>
      <c r="AJ104" s="202">
        <f>'4'!AO103</f>
        <v>0</v>
      </c>
      <c r="AK104" s="202">
        <f>'4'!AP103</f>
        <v>0</v>
      </c>
      <c r="AL104" s="202">
        <v>0</v>
      </c>
      <c r="AM104" s="202">
        <v>0</v>
      </c>
      <c r="AN104" s="201">
        <v>0</v>
      </c>
      <c r="AO104" s="201">
        <v>0</v>
      </c>
      <c r="AP104" s="201">
        <v>0</v>
      </c>
      <c r="AQ104" s="201">
        <v>0</v>
      </c>
      <c r="AR104" s="201">
        <v>0</v>
      </c>
      <c r="AS104" s="201">
        <v>0</v>
      </c>
      <c r="AT104" s="35">
        <v>0</v>
      </c>
      <c r="AU104" s="202">
        <f>'4'!BB103</f>
        <v>0</v>
      </c>
      <c r="AV104" s="202">
        <f>'4'!BC103</f>
        <v>0</v>
      </c>
      <c r="AW104" s="202">
        <f>'4'!BD103</f>
        <v>0</v>
      </c>
      <c r="AX104" s="202">
        <f>'4'!BE103</f>
        <v>0</v>
      </c>
      <c r="AY104" s="202">
        <f>'4'!BF103</f>
        <v>0</v>
      </c>
      <c r="AZ104" s="202">
        <f>'4'!BG103</f>
        <v>0</v>
      </c>
      <c r="BA104" s="202">
        <f>'4'!BH103</f>
        <v>0</v>
      </c>
      <c r="BB104" s="201"/>
      <c r="BC104" s="201"/>
      <c r="BD104" s="201"/>
      <c r="BE104" s="201"/>
      <c r="BF104" s="201"/>
      <c r="BG104" s="201"/>
      <c r="BH104" s="35"/>
      <c r="BJ104" s="134">
        <f>'4'!CN103</f>
        <v>2024</v>
      </c>
    </row>
    <row r="105" spans="1:62" ht="262.5">
      <c r="A105" s="25" t="s">
        <v>179</v>
      </c>
      <c r="B105" s="50" t="s">
        <v>291</v>
      </c>
      <c r="C105" s="51" t="s">
        <v>327</v>
      </c>
      <c r="D105" s="46" t="s">
        <v>328</v>
      </c>
      <c r="E105" s="201">
        <v>0</v>
      </c>
      <c r="F105" s="201">
        <v>0</v>
      </c>
      <c r="G105" s="201">
        <v>0</v>
      </c>
      <c r="H105" s="201">
        <v>0</v>
      </c>
      <c r="I105" s="201">
        <v>0</v>
      </c>
      <c r="J105" s="201">
        <v>0</v>
      </c>
      <c r="K105" s="201">
        <v>0</v>
      </c>
      <c r="L105" s="201">
        <v>0</v>
      </c>
      <c r="M105" s="201">
        <v>0</v>
      </c>
      <c r="N105" s="201">
        <v>0</v>
      </c>
      <c r="O105" s="201">
        <v>0</v>
      </c>
      <c r="P105" s="201">
        <v>0</v>
      </c>
      <c r="Q105" s="201">
        <v>0</v>
      </c>
      <c r="R105" s="202">
        <f>'4'!W104</f>
        <v>0</v>
      </c>
      <c r="S105" s="202">
        <f>'4'!X104</f>
        <v>0</v>
      </c>
      <c r="T105" s="202">
        <f>'4'!Y104</f>
        <v>0</v>
      </c>
      <c r="U105" s="202">
        <f>'4'!Z104</f>
        <v>0</v>
      </c>
      <c r="V105" s="202">
        <f>'4'!Y104</f>
        <v>0</v>
      </c>
      <c r="W105" s="202">
        <f>'4'!Z104</f>
        <v>0</v>
      </c>
      <c r="X105" s="202">
        <f>'4'!AA104</f>
        <v>0</v>
      </c>
      <c r="Y105" s="201">
        <v>0</v>
      </c>
      <c r="Z105" s="201">
        <v>0</v>
      </c>
      <c r="AA105" s="201">
        <v>0</v>
      </c>
      <c r="AB105" s="201">
        <v>0</v>
      </c>
      <c r="AC105" s="201">
        <v>0</v>
      </c>
      <c r="AD105" s="201">
        <v>0</v>
      </c>
      <c r="AE105" s="201">
        <v>0</v>
      </c>
      <c r="AF105" s="202">
        <f>'4'!AK104</f>
        <v>0</v>
      </c>
      <c r="AG105" s="202">
        <f>'4'!AL104</f>
        <v>0</v>
      </c>
      <c r="AH105" s="202">
        <f>'4'!AM104</f>
        <v>0</v>
      </c>
      <c r="AI105" s="202">
        <f>'4'!AN104</f>
        <v>0</v>
      </c>
      <c r="AJ105" s="202">
        <f>'4'!AO104</f>
        <v>0</v>
      </c>
      <c r="AK105" s="202">
        <f>'4'!AP104</f>
        <v>0</v>
      </c>
      <c r="AL105" s="202">
        <v>0</v>
      </c>
      <c r="AM105" s="202">
        <v>0</v>
      </c>
      <c r="AN105" s="201">
        <v>0</v>
      </c>
      <c r="AO105" s="201">
        <v>0</v>
      </c>
      <c r="AP105" s="201">
        <v>0</v>
      </c>
      <c r="AQ105" s="201">
        <v>0</v>
      </c>
      <c r="AR105" s="201">
        <v>0</v>
      </c>
      <c r="AS105" s="201">
        <v>0</v>
      </c>
      <c r="AT105" s="35">
        <v>0</v>
      </c>
      <c r="AU105" s="202">
        <f>'4'!BB104</f>
        <v>0</v>
      </c>
      <c r="AV105" s="202">
        <f>'4'!BC104</f>
        <v>0</v>
      </c>
      <c r="AW105" s="202">
        <f>'4'!BD104</f>
        <v>0</v>
      </c>
      <c r="AX105" s="202">
        <f>'4'!BE104</f>
        <v>0</v>
      </c>
      <c r="AY105" s="202">
        <f>'4'!BF104</f>
        <v>0</v>
      </c>
      <c r="AZ105" s="202">
        <f>'4'!BG104</f>
        <v>0</v>
      </c>
      <c r="BA105" s="202">
        <f>'4'!BH104</f>
        <v>0</v>
      </c>
      <c r="BB105" s="201"/>
      <c r="BC105" s="201"/>
      <c r="BD105" s="201"/>
      <c r="BE105" s="201"/>
      <c r="BF105" s="201"/>
      <c r="BG105" s="201"/>
      <c r="BH105" s="35"/>
      <c r="BJ105" s="134">
        <f>'4'!CN104</f>
        <v>2024</v>
      </c>
    </row>
    <row r="106" spans="1:62" ht="131.25">
      <c r="A106" s="25" t="s">
        <v>179</v>
      </c>
      <c r="B106" s="50" t="s">
        <v>291</v>
      </c>
      <c r="C106" s="51" t="s">
        <v>329</v>
      </c>
      <c r="D106" s="46" t="s">
        <v>330</v>
      </c>
      <c r="E106" s="201">
        <v>0</v>
      </c>
      <c r="F106" s="201">
        <v>0</v>
      </c>
      <c r="G106" s="201">
        <v>0</v>
      </c>
      <c r="H106" s="201">
        <v>0</v>
      </c>
      <c r="I106" s="201">
        <v>0</v>
      </c>
      <c r="J106" s="201">
        <v>0</v>
      </c>
      <c r="K106" s="201">
        <v>0</v>
      </c>
      <c r="L106" s="201">
        <v>0</v>
      </c>
      <c r="M106" s="201">
        <v>0</v>
      </c>
      <c r="N106" s="201">
        <v>0</v>
      </c>
      <c r="O106" s="201">
        <v>0</v>
      </c>
      <c r="P106" s="201">
        <v>0</v>
      </c>
      <c r="Q106" s="201">
        <v>0</v>
      </c>
      <c r="R106" s="202">
        <f>'4'!W105</f>
        <v>0</v>
      </c>
      <c r="S106" s="202">
        <f>'4'!X105</f>
        <v>0</v>
      </c>
      <c r="T106" s="202">
        <f>'4'!Y105</f>
        <v>0</v>
      </c>
      <c r="U106" s="202">
        <f>'4'!Z105</f>
        <v>0</v>
      </c>
      <c r="V106" s="202">
        <f>'4'!Y105</f>
        <v>0</v>
      </c>
      <c r="W106" s="202">
        <f>'4'!Z105</f>
        <v>0</v>
      </c>
      <c r="X106" s="202">
        <f>'4'!AA105</f>
        <v>0</v>
      </c>
      <c r="Y106" s="201">
        <v>0</v>
      </c>
      <c r="Z106" s="201">
        <v>0</v>
      </c>
      <c r="AA106" s="201">
        <v>0</v>
      </c>
      <c r="AB106" s="201">
        <v>0</v>
      </c>
      <c r="AC106" s="201">
        <v>0</v>
      </c>
      <c r="AD106" s="201">
        <v>0</v>
      </c>
      <c r="AE106" s="201">
        <v>0</v>
      </c>
      <c r="AF106" s="202">
        <f>'4'!AK105</f>
        <v>0</v>
      </c>
      <c r="AG106" s="202">
        <f>'4'!AL105</f>
        <v>0</v>
      </c>
      <c r="AH106" s="202">
        <f>'4'!AM105</f>
        <v>0</v>
      </c>
      <c r="AI106" s="202">
        <f>'4'!AN105</f>
        <v>0</v>
      </c>
      <c r="AJ106" s="202">
        <f>'4'!AO105</f>
        <v>0</v>
      </c>
      <c r="AK106" s="202">
        <f>'4'!AP105</f>
        <v>0</v>
      </c>
      <c r="AL106" s="202">
        <v>0</v>
      </c>
      <c r="AM106" s="202">
        <v>0</v>
      </c>
      <c r="AN106" s="201">
        <v>0</v>
      </c>
      <c r="AO106" s="201">
        <v>0</v>
      </c>
      <c r="AP106" s="201">
        <v>0</v>
      </c>
      <c r="AQ106" s="201">
        <v>0</v>
      </c>
      <c r="AR106" s="201">
        <v>0</v>
      </c>
      <c r="AS106" s="201">
        <v>0</v>
      </c>
      <c r="AT106" s="35">
        <v>0</v>
      </c>
      <c r="AU106" s="202">
        <f>'4'!BB105</f>
        <v>0</v>
      </c>
      <c r="AV106" s="202">
        <f>'4'!BC105</f>
        <v>0</v>
      </c>
      <c r="AW106" s="202">
        <f>'4'!BD105</f>
        <v>0</v>
      </c>
      <c r="AX106" s="202">
        <f>'4'!BE105</f>
        <v>0</v>
      </c>
      <c r="AY106" s="202">
        <f>'4'!BF105</f>
        <v>0</v>
      </c>
      <c r="AZ106" s="202">
        <f>'4'!BG105</f>
        <v>0</v>
      </c>
      <c r="BA106" s="202">
        <f>'4'!BH105</f>
        <v>0</v>
      </c>
      <c r="BB106" s="201"/>
      <c r="BC106" s="201"/>
      <c r="BD106" s="201"/>
      <c r="BE106" s="201"/>
      <c r="BF106" s="201"/>
      <c r="BG106" s="201"/>
      <c r="BH106" s="35"/>
      <c r="BJ106" s="134">
        <f>'4'!CN105</f>
        <v>2024</v>
      </c>
    </row>
    <row r="107" spans="1:62" ht="262.5">
      <c r="A107" s="25" t="s">
        <v>179</v>
      </c>
      <c r="B107" s="50" t="s">
        <v>291</v>
      </c>
      <c r="C107" s="51" t="s">
        <v>331</v>
      </c>
      <c r="D107" s="46" t="s">
        <v>332</v>
      </c>
      <c r="E107" s="201">
        <v>0</v>
      </c>
      <c r="F107" s="201">
        <v>0</v>
      </c>
      <c r="G107" s="201">
        <v>0</v>
      </c>
      <c r="H107" s="201">
        <v>0</v>
      </c>
      <c r="I107" s="201">
        <v>0</v>
      </c>
      <c r="J107" s="201">
        <v>0</v>
      </c>
      <c r="K107" s="201">
        <v>0</v>
      </c>
      <c r="L107" s="201">
        <v>0</v>
      </c>
      <c r="M107" s="201">
        <v>0</v>
      </c>
      <c r="N107" s="201">
        <v>0</v>
      </c>
      <c r="O107" s="201">
        <v>0</v>
      </c>
      <c r="P107" s="201">
        <v>0</v>
      </c>
      <c r="Q107" s="201">
        <v>0</v>
      </c>
      <c r="R107" s="202">
        <f>'4'!W106</f>
        <v>0</v>
      </c>
      <c r="S107" s="202">
        <f>'4'!X106</f>
        <v>0</v>
      </c>
      <c r="T107" s="202">
        <f>'4'!Y106</f>
        <v>0</v>
      </c>
      <c r="U107" s="202">
        <f>'4'!Z106</f>
        <v>0</v>
      </c>
      <c r="V107" s="202">
        <f>'4'!Y106</f>
        <v>0</v>
      </c>
      <c r="W107" s="202">
        <f>'4'!Z106</f>
        <v>0</v>
      </c>
      <c r="X107" s="202">
        <f>'4'!AA106</f>
        <v>0</v>
      </c>
      <c r="Y107" s="201">
        <v>0</v>
      </c>
      <c r="Z107" s="201">
        <v>0</v>
      </c>
      <c r="AA107" s="201">
        <v>0</v>
      </c>
      <c r="AB107" s="201">
        <v>0</v>
      </c>
      <c r="AC107" s="201">
        <v>0</v>
      </c>
      <c r="AD107" s="201">
        <v>0</v>
      </c>
      <c r="AE107" s="201">
        <v>0</v>
      </c>
      <c r="AF107" s="202">
        <f>'4'!AK106</f>
        <v>0</v>
      </c>
      <c r="AG107" s="202">
        <f>'4'!AL106</f>
        <v>0</v>
      </c>
      <c r="AH107" s="202">
        <f>'4'!AM106</f>
        <v>0</v>
      </c>
      <c r="AI107" s="202">
        <f>'4'!AN106</f>
        <v>0</v>
      </c>
      <c r="AJ107" s="202">
        <f>'4'!AO106</f>
        <v>0</v>
      </c>
      <c r="AK107" s="202">
        <f>'4'!AP106</f>
        <v>0</v>
      </c>
      <c r="AL107" s="202">
        <v>0</v>
      </c>
      <c r="AM107" s="202">
        <v>0</v>
      </c>
      <c r="AN107" s="201">
        <v>0</v>
      </c>
      <c r="AO107" s="201">
        <v>0</v>
      </c>
      <c r="AP107" s="201">
        <v>0</v>
      </c>
      <c r="AQ107" s="201">
        <v>0</v>
      </c>
      <c r="AR107" s="201">
        <v>0</v>
      </c>
      <c r="AS107" s="201">
        <v>0</v>
      </c>
      <c r="AT107" s="35">
        <v>0</v>
      </c>
      <c r="AU107" s="202">
        <f>'4'!BB106</f>
        <v>0</v>
      </c>
      <c r="AV107" s="202">
        <f>'4'!BC106</f>
        <v>0</v>
      </c>
      <c r="AW107" s="202">
        <f>'4'!BD106</f>
        <v>0</v>
      </c>
      <c r="AX107" s="202">
        <f>'4'!BE106</f>
        <v>0</v>
      </c>
      <c r="AY107" s="202">
        <f>'4'!BF106</f>
        <v>0</v>
      </c>
      <c r="AZ107" s="202">
        <f>'4'!BG106</f>
        <v>0</v>
      </c>
      <c r="BA107" s="202">
        <f>'4'!BH106</f>
        <v>0</v>
      </c>
      <c r="BB107" s="201"/>
      <c r="BC107" s="201"/>
      <c r="BD107" s="201"/>
      <c r="BE107" s="201"/>
      <c r="BF107" s="201"/>
      <c r="BG107" s="201"/>
      <c r="BH107" s="35"/>
      <c r="BJ107" s="134">
        <f>'4'!CN106</f>
        <v>2024</v>
      </c>
    </row>
    <row r="108" spans="1:62" ht="131.25">
      <c r="A108" s="25" t="s">
        <v>179</v>
      </c>
      <c r="B108" s="50" t="s">
        <v>291</v>
      </c>
      <c r="C108" s="51" t="s">
        <v>333</v>
      </c>
      <c r="D108" s="46" t="s">
        <v>334</v>
      </c>
      <c r="E108" s="201">
        <v>0</v>
      </c>
      <c r="F108" s="201">
        <v>0</v>
      </c>
      <c r="G108" s="201">
        <v>0</v>
      </c>
      <c r="H108" s="201">
        <v>0</v>
      </c>
      <c r="I108" s="201">
        <v>0</v>
      </c>
      <c r="J108" s="201">
        <v>0</v>
      </c>
      <c r="K108" s="201">
        <v>0</v>
      </c>
      <c r="L108" s="201">
        <v>0</v>
      </c>
      <c r="M108" s="201">
        <v>0</v>
      </c>
      <c r="N108" s="201">
        <v>0</v>
      </c>
      <c r="O108" s="201">
        <v>0</v>
      </c>
      <c r="P108" s="201">
        <v>0</v>
      </c>
      <c r="Q108" s="201">
        <v>0</v>
      </c>
      <c r="R108" s="202">
        <f>'4'!W107</f>
        <v>0</v>
      </c>
      <c r="S108" s="202">
        <f>'4'!X107</f>
        <v>0</v>
      </c>
      <c r="T108" s="202">
        <f>'4'!Y107</f>
        <v>0</v>
      </c>
      <c r="U108" s="202">
        <f>'4'!Z107</f>
        <v>0</v>
      </c>
      <c r="V108" s="202">
        <f>'4'!Y107</f>
        <v>0</v>
      </c>
      <c r="W108" s="202">
        <f>'4'!Z107</f>
        <v>0</v>
      </c>
      <c r="X108" s="202">
        <f>'4'!AA107</f>
        <v>0</v>
      </c>
      <c r="Y108" s="201">
        <v>0</v>
      </c>
      <c r="Z108" s="201">
        <v>0</v>
      </c>
      <c r="AA108" s="201">
        <v>0</v>
      </c>
      <c r="AB108" s="201">
        <v>0</v>
      </c>
      <c r="AC108" s="201">
        <v>0</v>
      </c>
      <c r="AD108" s="201">
        <v>0</v>
      </c>
      <c r="AE108" s="201">
        <v>0</v>
      </c>
      <c r="AF108" s="202">
        <f>'4'!AK107</f>
        <v>0</v>
      </c>
      <c r="AG108" s="202">
        <f>'4'!AL107</f>
        <v>0</v>
      </c>
      <c r="AH108" s="202">
        <f>'4'!AM107</f>
        <v>0</v>
      </c>
      <c r="AI108" s="202">
        <f>'4'!AN107</f>
        <v>0</v>
      </c>
      <c r="AJ108" s="202">
        <f>'4'!AO107</f>
        <v>0</v>
      </c>
      <c r="AK108" s="202">
        <f>'4'!AP107</f>
        <v>0</v>
      </c>
      <c r="AL108" s="202">
        <v>0</v>
      </c>
      <c r="AM108" s="202">
        <v>0</v>
      </c>
      <c r="AN108" s="201">
        <v>0</v>
      </c>
      <c r="AO108" s="201">
        <v>0</v>
      </c>
      <c r="AP108" s="201">
        <v>0</v>
      </c>
      <c r="AQ108" s="201">
        <v>0</v>
      </c>
      <c r="AR108" s="201">
        <v>0</v>
      </c>
      <c r="AS108" s="201">
        <v>0</v>
      </c>
      <c r="AT108" s="35">
        <v>0</v>
      </c>
      <c r="AU108" s="202">
        <f>'4'!BB107</f>
        <v>0</v>
      </c>
      <c r="AV108" s="202">
        <f>'4'!BC107</f>
        <v>0</v>
      </c>
      <c r="AW108" s="202">
        <f>'4'!BD107</f>
        <v>0</v>
      </c>
      <c r="AX108" s="202">
        <f>'4'!BE107</f>
        <v>0</v>
      </c>
      <c r="AY108" s="202">
        <f>'4'!BF107</f>
        <v>0</v>
      </c>
      <c r="AZ108" s="202">
        <f>'4'!BG107</f>
        <v>0</v>
      </c>
      <c r="BA108" s="202">
        <f>'4'!BH107</f>
        <v>0</v>
      </c>
      <c r="BB108" s="201"/>
      <c r="BC108" s="201"/>
      <c r="BD108" s="201"/>
      <c r="BE108" s="201"/>
      <c r="BF108" s="201"/>
      <c r="BG108" s="201"/>
      <c r="BH108" s="35"/>
      <c r="BJ108" s="134">
        <f>'4'!CN107</f>
        <v>2024</v>
      </c>
    </row>
    <row r="109" spans="1:62" ht="262.5">
      <c r="A109" s="25" t="s">
        <v>179</v>
      </c>
      <c r="B109" s="50" t="s">
        <v>291</v>
      </c>
      <c r="C109" s="51" t="s">
        <v>335</v>
      </c>
      <c r="D109" s="46" t="s">
        <v>336</v>
      </c>
      <c r="E109" s="201">
        <v>0</v>
      </c>
      <c r="F109" s="201">
        <v>0</v>
      </c>
      <c r="G109" s="201">
        <v>0</v>
      </c>
      <c r="H109" s="201">
        <v>0</v>
      </c>
      <c r="I109" s="201">
        <v>0</v>
      </c>
      <c r="J109" s="201">
        <v>0</v>
      </c>
      <c r="K109" s="201">
        <v>0</v>
      </c>
      <c r="L109" s="201">
        <v>0</v>
      </c>
      <c r="M109" s="201">
        <v>0</v>
      </c>
      <c r="N109" s="201">
        <v>0</v>
      </c>
      <c r="O109" s="201">
        <v>0</v>
      </c>
      <c r="P109" s="201">
        <v>0</v>
      </c>
      <c r="Q109" s="201">
        <v>0</v>
      </c>
      <c r="R109" s="202">
        <f>'4'!W108</f>
        <v>0</v>
      </c>
      <c r="S109" s="202">
        <f>'4'!X108</f>
        <v>0</v>
      </c>
      <c r="T109" s="202">
        <f>'4'!Y108</f>
        <v>0</v>
      </c>
      <c r="U109" s="202">
        <f>'4'!Z108</f>
        <v>0</v>
      </c>
      <c r="V109" s="202">
        <f>'4'!Y108</f>
        <v>0</v>
      </c>
      <c r="W109" s="202">
        <f>'4'!Z108</f>
        <v>0</v>
      </c>
      <c r="X109" s="202">
        <f>'4'!AA108</f>
        <v>0</v>
      </c>
      <c r="Y109" s="201">
        <v>0</v>
      </c>
      <c r="Z109" s="201">
        <v>0</v>
      </c>
      <c r="AA109" s="201">
        <v>0</v>
      </c>
      <c r="AB109" s="201">
        <v>0</v>
      </c>
      <c r="AC109" s="201">
        <v>0</v>
      </c>
      <c r="AD109" s="201">
        <v>0</v>
      </c>
      <c r="AE109" s="201">
        <v>0</v>
      </c>
      <c r="AF109" s="202">
        <f>'4'!AK108</f>
        <v>0</v>
      </c>
      <c r="AG109" s="202">
        <f>'4'!AL108</f>
        <v>0</v>
      </c>
      <c r="AH109" s="202">
        <f>'4'!AM108</f>
        <v>0</v>
      </c>
      <c r="AI109" s="202">
        <f>'4'!AN108</f>
        <v>0</v>
      </c>
      <c r="AJ109" s="202">
        <f>'4'!AO108</f>
        <v>0</v>
      </c>
      <c r="AK109" s="202">
        <f>'4'!AP108</f>
        <v>0</v>
      </c>
      <c r="AL109" s="202">
        <v>0</v>
      </c>
      <c r="AM109" s="202">
        <v>0</v>
      </c>
      <c r="AN109" s="201">
        <v>0</v>
      </c>
      <c r="AO109" s="201">
        <v>0</v>
      </c>
      <c r="AP109" s="201">
        <v>0</v>
      </c>
      <c r="AQ109" s="201">
        <v>0</v>
      </c>
      <c r="AR109" s="201">
        <v>0</v>
      </c>
      <c r="AS109" s="201">
        <v>0</v>
      </c>
      <c r="AT109" s="35">
        <v>0</v>
      </c>
      <c r="AU109" s="202">
        <f>'4'!BB108</f>
        <v>0</v>
      </c>
      <c r="AV109" s="202">
        <f>'4'!BC108</f>
        <v>0</v>
      </c>
      <c r="AW109" s="202">
        <f>'4'!BD108</f>
        <v>0</v>
      </c>
      <c r="AX109" s="202">
        <f>'4'!BE108</f>
        <v>0</v>
      </c>
      <c r="AY109" s="202">
        <f>'4'!BF108</f>
        <v>0</v>
      </c>
      <c r="AZ109" s="202">
        <f>'4'!BG108</f>
        <v>0</v>
      </c>
      <c r="BA109" s="202">
        <f>'4'!BH108</f>
        <v>0</v>
      </c>
      <c r="BB109" s="201"/>
      <c r="BC109" s="201"/>
      <c r="BD109" s="201"/>
      <c r="BE109" s="201"/>
      <c r="BF109" s="201"/>
      <c r="BG109" s="201"/>
      <c r="BH109" s="35"/>
      <c r="BJ109" s="134">
        <f>'4'!CN108</f>
        <v>2024</v>
      </c>
    </row>
    <row r="110" spans="1:62" ht="131.25">
      <c r="A110" s="25" t="s">
        <v>179</v>
      </c>
      <c r="B110" s="50" t="s">
        <v>291</v>
      </c>
      <c r="C110" s="51" t="s">
        <v>337</v>
      </c>
      <c r="D110" s="46" t="s">
        <v>338</v>
      </c>
      <c r="E110" s="201">
        <v>0</v>
      </c>
      <c r="F110" s="201">
        <v>0</v>
      </c>
      <c r="G110" s="201">
        <v>0</v>
      </c>
      <c r="H110" s="201">
        <v>0</v>
      </c>
      <c r="I110" s="201">
        <v>0</v>
      </c>
      <c r="J110" s="201">
        <v>0</v>
      </c>
      <c r="K110" s="201">
        <v>0</v>
      </c>
      <c r="L110" s="201">
        <v>0</v>
      </c>
      <c r="M110" s="201">
        <v>0</v>
      </c>
      <c r="N110" s="201">
        <v>0</v>
      </c>
      <c r="O110" s="201">
        <v>0</v>
      </c>
      <c r="P110" s="201">
        <v>0</v>
      </c>
      <c r="Q110" s="201">
        <v>0</v>
      </c>
      <c r="R110" s="202">
        <f>'4'!W109</f>
        <v>0</v>
      </c>
      <c r="S110" s="202">
        <f>'4'!X109</f>
        <v>0</v>
      </c>
      <c r="T110" s="202">
        <f>'4'!Y109</f>
        <v>0</v>
      </c>
      <c r="U110" s="202">
        <f>'4'!Z109</f>
        <v>0</v>
      </c>
      <c r="V110" s="202">
        <f>'4'!Y109</f>
        <v>0</v>
      </c>
      <c r="W110" s="202">
        <f>'4'!Z109</f>
        <v>0</v>
      </c>
      <c r="X110" s="202">
        <f>'4'!AA109</f>
        <v>0</v>
      </c>
      <c r="Y110" s="201">
        <v>0</v>
      </c>
      <c r="Z110" s="201">
        <v>0</v>
      </c>
      <c r="AA110" s="201">
        <v>0</v>
      </c>
      <c r="AB110" s="201">
        <v>0</v>
      </c>
      <c r="AC110" s="201">
        <v>0</v>
      </c>
      <c r="AD110" s="201">
        <v>0</v>
      </c>
      <c r="AE110" s="201">
        <v>0</v>
      </c>
      <c r="AF110" s="202">
        <f>'4'!AK109</f>
        <v>0</v>
      </c>
      <c r="AG110" s="202">
        <f>'4'!AL109</f>
        <v>0</v>
      </c>
      <c r="AH110" s="202">
        <f>'4'!AM109</f>
        <v>0</v>
      </c>
      <c r="AI110" s="202">
        <f>'4'!AN109</f>
        <v>0</v>
      </c>
      <c r="AJ110" s="202">
        <f>'4'!AO109</f>
        <v>0</v>
      </c>
      <c r="AK110" s="202">
        <f>'4'!AP109</f>
        <v>0</v>
      </c>
      <c r="AL110" s="202">
        <v>0</v>
      </c>
      <c r="AM110" s="202">
        <v>0</v>
      </c>
      <c r="AN110" s="201">
        <v>0</v>
      </c>
      <c r="AO110" s="201">
        <v>0</v>
      </c>
      <c r="AP110" s="201">
        <v>0</v>
      </c>
      <c r="AQ110" s="201">
        <v>0</v>
      </c>
      <c r="AR110" s="201">
        <v>0</v>
      </c>
      <c r="AS110" s="201">
        <v>0</v>
      </c>
      <c r="AT110" s="35">
        <v>0</v>
      </c>
      <c r="AU110" s="202">
        <f>'4'!BB109</f>
        <v>0</v>
      </c>
      <c r="AV110" s="202">
        <f>'4'!BC109</f>
        <v>0</v>
      </c>
      <c r="AW110" s="202">
        <f>'4'!BD109</f>
        <v>0</v>
      </c>
      <c r="AX110" s="202">
        <f>'4'!BE109</f>
        <v>0</v>
      </c>
      <c r="AY110" s="202">
        <f>'4'!BF109</f>
        <v>0</v>
      </c>
      <c r="AZ110" s="202">
        <f>'4'!BG109</f>
        <v>0</v>
      </c>
      <c r="BA110" s="202">
        <f>'4'!BH109</f>
        <v>0</v>
      </c>
      <c r="BB110" s="201"/>
      <c r="BC110" s="201"/>
      <c r="BD110" s="201"/>
      <c r="BE110" s="201"/>
      <c r="BF110" s="201"/>
      <c r="BG110" s="201"/>
      <c r="BH110" s="35"/>
      <c r="BJ110" s="134">
        <f>'4'!CN109</f>
        <v>2024</v>
      </c>
    </row>
    <row r="111" spans="1:62" ht="262.5">
      <c r="A111" s="25" t="s">
        <v>179</v>
      </c>
      <c r="B111" s="50" t="s">
        <v>291</v>
      </c>
      <c r="C111" s="51" t="s">
        <v>339</v>
      </c>
      <c r="D111" s="46" t="s">
        <v>340</v>
      </c>
      <c r="E111" s="201">
        <v>0</v>
      </c>
      <c r="F111" s="201">
        <v>0</v>
      </c>
      <c r="G111" s="201">
        <v>0</v>
      </c>
      <c r="H111" s="201">
        <v>0</v>
      </c>
      <c r="I111" s="201">
        <v>0</v>
      </c>
      <c r="J111" s="201">
        <v>0</v>
      </c>
      <c r="K111" s="201">
        <v>0</v>
      </c>
      <c r="L111" s="201">
        <v>0</v>
      </c>
      <c r="M111" s="201">
        <v>0</v>
      </c>
      <c r="N111" s="201">
        <v>0</v>
      </c>
      <c r="O111" s="201">
        <v>0</v>
      </c>
      <c r="P111" s="201">
        <v>0</v>
      </c>
      <c r="Q111" s="201">
        <v>0</v>
      </c>
      <c r="R111" s="202">
        <f>'4'!W110</f>
        <v>0</v>
      </c>
      <c r="S111" s="202">
        <f>'4'!X110</f>
        <v>0</v>
      </c>
      <c r="T111" s="202">
        <f>'4'!Y110</f>
        <v>0</v>
      </c>
      <c r="U111" s="202">
        <f>'4'!Z110</f>
        <v>0</v>
      </c>
      <c r="V111" s="202">
        <f>'4'!Y110</f>
        <v>0</v>
      </c>
      <c r="W111" s="202">
        <f>'4'!Z110</f>
        <v>0</v>
      </c>
      <c r="X111" s="202">
        <f>'4'!AA110</f>
        <v>0</v>
      </c>
      <c r="Y111" s="201">
        <v>0</v>
      </c>
      <c r="Z111" s="201">
        <v>0</v>
      </c>
      <c r="AA111" s="201">
        <v>0</v>
      </c>
      <c r="AB111" s="201">
        <v>0</v>
      </c>
      <c r="AC111" s="201">
        <v>0</v>
      </c>
      <c r="AD111" s="201">
        <v>0</v>
      </c>
      <c r="AE111" s="201">
        <v>0</v>
      </c>
      <c r="AF111" s="202">
        <f>'4'!AK110</f>
        <v>0</v>
      </c>
      <c r="AG111" s="202">
        <f>'4'!AL110</f>
        <v>0</v>
      </c>
      <c r="AH111" s="202">
        <f>'4'!AM110</f>
        <v>0</v>
      </c>
      <c r="AI111" s="202">
        <f>'4'!AN110</f>
        <v>0</v>
      </c>
      <c r="AJ111" s="202">
        <f>'4'!AO110</f>
        <v>0</v>
      </c>
      <c r="AK111" s="202">
        <f>'4'!AP110</f>
        <v>0</v>
      </c>
      <c r="AL111" s="202">
        <v>0</v>
      </c>
      <c r="AM111" s="202">
        <v>0</v>
      </c>
      <c r="AN111" s="201">
        <v>0</v>
      </c>
      <c r="AO111" s="201">
        <v>0</v>
      </c>
      <c r="AP111" s="201">
        <v>0</v>
      </c>
      <c r="AQ111" s="201">
        <v>0</v>
      </c>
      <c r="AR111" s="201">
        <v>0</v>
      </c>
      <c r="AS111" s="201">
        <v>0</v>
      </c>
      <c r="AT111" s="35">
        <v>0</v>
      </c>
      <c r="AU111" s="202">
        <f>'4'!BB110</f>
        <v>0</v>
      </c>
      <c r="AV111" s="202">
        <f>'4'!BC110</f>
        <v>0</v>
      </c>
      <c r="AW111" s="202">
        <f>'4'!BD110</f>
        <v>0</v>
      </c>
      <c r="AX111" s="202">
        <f>'4'!BE110</f>
        <v>0</v>
      </c>
      <c r="AY111" s="202">
        <f>'4'!BF110</f>
        <v>0</v>
      </c>
      <c r="AZ111" s="202">
        <f>'4'!BG110</f>
        <v>0</v>
      </c>
      <c r="BA111" s="202">
        <f>'4'!BH110</f>
        <v>0</v>
      </c>
      <c r="BB111" s="201"/>
      <c r="BC111" s="201"/>
      <c r="BD111" s="201"/>
      <c r="BE111" s="201"/>
      <c r="BF111" s="201"/>
      <c r="BG111" s="201"/>
      <c r="BH111" s="35"/>
      <c r="BJ111" s="134">
        <f>'4'!CN110</f>
        <v>2024</v>
      </c>
    </row>
    <row r="112" spans="1:62" ht="225">
      <c r="A112" s="25" t="s">
        <v>179</v>
      </c>
      <c r="B112" s="50" t="s">
        <v>291</v>
      </c>
      <c r="C112" s="51" t="s">
        <v>341</v>
      </c>
      <c r="D112" s="46" t="s">
        <v>342</v>
      </c>
      <c r="E112" s="201">
        <v>0</v>
      </c>
      <c r="F112" s="201">
        <v>0</v>
      </c>
      <c r="G112" s="201">
        <v>0</v>
      </c>
      <c r="H112" s="201">
        <v>0</v>
      </c>
      <c r="I112" s="201">
        <v>0</v>
      </c>
      <c r="J112" s="201">
        <v>0</v>
      </c>
      <c r="K112" s="201">
        <v>0</v>
      </c>
      <c r="L112" s="201">
        <v>0</v>
      </c>
      <c r="M112" s="201">
        <v>0</v>
      </c>
      <c r="N112" s="201">
        <v>0</v>
      </c>
      <c r="O112" s="201">
        <v>0</v>
      </c>
      <c r="P112" s="201">
        <v>0</v>
      </c>
      <c r="Q112" s="201">
        <v>0</v>
      </c>
      <c r="R112" s="202">
        <f>'4'!W111</f>
        <v>0</v>
      </c>
      <c r="S112" s="202">
        <f>'4'!X111</f>
        <v>0</v>
      </c>
      <c r="T112" s="202">
        <f>'4'!Y111</f>
        <v>0</v>
      </c>
      <c r="U112" s="202">
        <f>'4'!Z111</f>
        <v>0</v>
      </c>
      <c r="V112" s="202">
        <f>'4'!Y111</f>
        <v>0</v>
      </c>
      <c r="W112" s="202">
        <f>'4'!Z111</f>
        <v>0</v>
      </c>
      <c r="X112" s="202">
        <f>'4'!AA111</f>
        <v>0</v>
      </c>
      <c r="Y112" s="201">
        <v>0</v>
      </c>
      <c r="Z112" s="201">
        <v>0</v>
      </c>
      <c r="AA112" s="201">
        <v>0</v>
      </c>
      <c r="AB112" s="201">
        <v>0</v>
      </c>
      <c r="AC112" s="201">
        <v>0</v>
      </c>
      <c r="AD112" s="201">
        <v>0</v>
      </c>
      <c r="AE112" s="201">
        <v>0</v>
      </c>
      <c r="AF112" s="202">
        <f>'4'!AK111</f>
        <v>0</v>
      </c>
      <c r="AG112" s="202">
        <f>'4'!AL111</f>
        <v>0</v>
      </c>
      <c r="AH112" s="202">
        <f>'4'!AM111</f>
        <v>0</v>
      </c>
      <c r="AI112" s="202">
        <f>'4'!AN111</f>
        <v>0</v>
      </c>
      <c r="AJ112" s="202">
        <f>'4'!AO111</f>
        <v>0</v>
      </c>
      <c r="AK112" s="202">
        <f>'4'!AP111</f>
        <v>0</v>
      </c>
      <c r="AL112" s="202">
        <v>0</v>
      </c>
      <c r="AM112" s="202">
        <v>0</v>
      </c>
      <c r="AN112" s="201">
        <v>0</v>
      </c>
      <c r="AO112" s="201">
        <v>0</v>
      </c>
      <c r="AP112" s="201">
        <v>0</v>
      </c>
      <c r="AQ112" s="201">
        <v>0</v>
      </c>
      <c r="AR112" s="201">
        <v>0</v>
      </c>
      <c r="AS112" s="201">
        <v>0</v>
      </c>
      <c r="AT112" s="35">
        <v>0</v>
      </c>
      <c r="AU112" s="202">
        <f>'4'!BB111</f>
        <v>0</v>
      </c>
      <c r="AV112" s="202">
        <f>'4'!BC111</f>
        <v>0</v>
      </c>
      <c r="AW112" s="202">
        <f>'4'!BD111</f>
        <v>0</v>
      </c>
      <c r="AX112" s="202">
        <f>'4'!BE111</f>
        <v>0</v>
      </c>
      <c r="AY112" s="202">
        <f>'4'!BF111</f>
        <v>0</v>
      </c>
      <c r="AZ112" s="202">
        <f>'4'!BG111</f>
        <v>0</v>
      </c>
      <c r="BA112" s="202">
        <f>'4'!BH111</f>
        <v>0</v>
      </c>
      <c r="BB112" s="201"/>
      <c r="BC112" s="201"/>
      <c r="BD112" s="201"/>
      <c r="BE112" s="201"/>
      <c r="BF112" s="201"/>
      <c r="BG112" s="201"/>
      <c r="BH112" s="35"/>
      <c r="BJ112" s="134">
        <f>'4'!CN111</f>
        <v>2024</v>
      </c>
    </row>
    <row r="113" spans="1:62" ht="75">
      <c r="A113" s="25" t="s">
        <v>179</v>
      </c>
      <c r="B113" s="33" t="s">
        <v>291</v>
      </c>
      <c r="C113" s="42" t="s">
        <v>343</v>
      </c>
      <c r="D113" s="46" t="s">
        <v>344</v>
      </c>
      <c r="E113" s="201">
        <v>0</v>
      </c>
      <c r="F113" s="201">
        <v>0</v>
      </c>
      <c r="G113" s="201">
        <v>0</v>
      </c>
      <c r="H113" s="201">
        <v>0</v>
      </c>
      <c r="I113" s="201">
        <v>0</v>
      </c>
      <c r="J113" s="201">
        <v>0</v>
      </c>
      <c r="K113" s="201">
        <v>0</v>
      </c>
      <c r="L113" s="201">
        <v>0</v>
      </c>
      <c r="M113" s="201">
        <v>0</v>
      </c>
      <c r="N113" s="201">
        <v>0</v>
      </c>
      <c r="O113" s="201">
        <v>0</v>
      </c>
      <c r="P113" s="201">
        <v>0</v>
      </c>
      <c r="Q113" s="201">
        <v>0</v>
      </c>
      <c r="R113" s="202">
        <f>'4'!W112</f>
        <v>0</v>
      </c>
      <c r="S113" s="202">
        <f>'4'!X112</f>
        <v>0</v>
      </c>
      <c r="T113" s="202">
        <f>'4'!Y112</f>
        <v>0</v>
      </c>
      <c r="U113" s="202">
        <f>'4'!Z112</f>
        <v>0</v>
      </c>
      <c r="V113" s="202">
        <f>'4'!Y112</f>
        <v>0</v>
      </c>
      <c r="W113" s="202">
        <f>'4'!Z112</f>
        <v>0</v>
      </c>
      <c r="X113" s="202">
        <f>'4'!AA112</f>
        <v>0</v>
      </c>
      <c r="Y113" s="201">
        <v>0</v>
      </c>
      <c r="Z113" s="201">
        <v>0</v>
      </c>
      <c r="AA113" s="201">
        <v>0</v>
      </c>
      <c r="AB113" s="201">
        <v>0</v>
      </c>
      <c r="AC113" s="201">
        <v>0</v>
      </c>
      <c r="AD113" s="201">
        <v>0</v>
      </c>
      <c r="AE113" s="201">
        <v>0</v>
      </c>
      <c r="AF113" s="202">
        <f>'4'!AK112</f>
        <v>0</v>
      </c>
      <c r="AG113" s="202">
        <f>'4'!AL112</f>
        <v>0</v>
      </c>
      <c r="AH113" s="202">
        <f>'4'!AM112</f>
        <v>0</v>
      </c>
      <c r="AI113" s="202">
        <f>'4'!AN112</f>
        <v>0</v>
      </c>
      <c r="AJ113" s="202">
        <f>'4'!AO112</f>
        <v>0</v>
      </c>
      <c r="AK113" s="202">
        <f>'4'!AP112</f>
        <v>0</v>
      </c>
      <c r="AL113" s="202">
        <v>0</v>
      </c>
      <c r="AM113" s="202">
        <v>0</v>
      </c>
      <c r="AN113" s="201">
        <v>0</v>
      </c>
      <c r="AO113" s="201">
        <v>0</v>
      </c>
      <c r="AP113" s="201">
        <v>0</v>
      </c>
      <c r="AQ113" s="201">
        <v>0</v>
      </c>
      <c r="AR113" s="201">
        <v>0</v>
      </c>
      <c r="AS113" s="201">
        <v>0</v>
      </c>
      <c r="AT113" s="35">
        <v>2</v>
      </c>
      <c r="AU113" s="202">
        <f>'4'!BB112</f>
        <v>0</v>
      </c>
      <c r="AV113" s="202">
        <f>'4'!BC112</f>
        <v>25</v>
      </c>
      <c r="AW113" s="202">
        <f>'4'!BD112</f>
        <v>0</v>
      </c>
      <c r="AX113" s="202">
        <f>'4'!BE112</f>
        <v>0</v>
      </c>
      <c r="AY113" s="202">
        <f>'4'!BF112</f>
        <v>0</v>
      </c>
      <c r="AZ113" s="202">
        <f>'4'!BG112</f>
        <v>1</v>
      </c>
      <c r="BA113" s="202">
        <f>'4'!BH112</f>
        <v>1</v>
      </c>
      <c r="BB113" s="201">
        <v>0</v>
      </c>
      <c r="BC113" s="201">
        <v>0</v>
      </c>
      <c r="BD113" s="201">
        <v>0</v>
      </c>
      <c r="BE113" s="201">
        <v>0</v>
      </c>
      <c r="BF113" s="201">
        <v>0</v>
      </c>
      <c r="BG113" s="201">
        <v>0</v>
      </c>
      <c r="BH113" s="35"/>
      <c r="BJ113" s="134">
        <f>'4'!CN112</f>
        <v>2022</v>
      </c>
    </row>
    <row r="114" spans="1:62" ht="112.5">
      <c r="A114" s="25" t="s">
        <v>179</v>
      </c>
      <c r="B114" s="33" t="s">
        <v>291</v>
      </c>
      <c r="C114" s="42" t="s">
        <v>345</v>
      </c>
      <c r="D114" s="46" t="s">
        <v>346</v>
      </c>
      <c r="E114" s="201">
        <v>0</v>
      </c>
      <c r="F114" s="201">
        <v>0</v>
      </c>
      <c r="G114" s="201">
        <v>0</v>
      </c>
      <c r="H114" s="201">
        <v>0</v>
      </c>
      <c r="I114" s="201">
        <v>0</v>
      </c>
      <c r="J114" s="201">
        <v>0</v>
      </c>
      <c r="K114" s="201">
        <v>0</v>
      </c>
      <c r="L114" s="201">
        <v>0</v>
      </c>
      <c r="M114" s="201">
        <v>0</v>
      </c>
      <c r="N114" s="201">
        <v>0</v>
      </c>
      <c r="O114" s="201">
        <v>0</v>
      </c>
      <c r="P114" s="201">
        <v>0</v>
      </c>
      <c r="Q114" s="201">
        <v>0</v>
      </c>
      <c r="R114" s="202">
        <f>'4'!W113</f>
        <v>0</v>
      </c>
      <c r="S114" s="202">
        <f>'4'!X113</f>
        <v>0</v>
      </c>
      <c r="T114" s="202">
        <f>'4'!Y113</f>
        <v>0</v>
      </c>
      <c r="U114" s="202">
        <f>'4'!Z113</f>
        <v>0</v>
      </c>
      <c r="V114" s="202">
        <f>'4'!Y113</f>
        <v>0</v>
      </c>
      <c r="W114" s="202">
        <f>'4'!Z113</f>
        <v>0</v>
      </c>
      <c r="X114" s="202">
        <f>'4'!AA113</f>
        <v>0</v>
      </c>
      <c r="Y114" s="201">
        <v>0</v>
      </c>
      <c r="Z114" s="201">
        <v>0</v>
      </c>
      <c r="AA114" s="201">
        <v>0</v>
      </c>
      <c r="AB114" s="201">
        <v>0</v>
      </c>
      <c r="AC114" s="201">
        <v>0</v>
      </c>
      <c r="AD114" s="201">
        <v>0</v>
      </c>
      <c r="AE114" s="201">
        <v>0</v>
      </c>
      <c r="AF114" s="202">
        <f>'4'!AK113</f>
        <v>0</v>
      </c>
      <c r="AG114" s="202">
        <f>'4'!AL113</f>
        <v>0</v>
      </c>
      <c r="AH114" s="202">
        <f>'4'!AM113</f>
        <v>0</v>
      </c>
      <c r="AI114" s="202">
        <f>'4'!AN113</f>
        <v>0</v>
      </c>
      <c r="AJ114" s="202">
        <f>'4'!AO113</f>
        <v>0</v>
      </c>
      <c r="AK114" s="202">
        <f>'4'!AP113</f>
        <v>0</v>
      </c>
      <c r="AL114" s="202">
        <v>0</v>
      </c>
      <c r="AM114" s="202">
        <v>0</v>
      </c>
      <c r="AN114" s="201">
        <v>0</v>
      </c>
      <c r="AO114" s="201">
        <v>0</v>
      </c>
      <c r="AP114" s="201">
        <v>0</v>
      </c>
      <c r="AQ114" s="201">
        <v>0</v>
      </c>
      <c r="AR114" s="201">
        <v>0</v>
      </c>
      <c r="AS114" s="201">
        <v>0</v>
      </c>
      <c r="AT114" s="35">
        <v>3</v>
      </c>
      <c r="AU114" s="202">
        <f>'4'!BB113</f>
        <v>0</v>
      </c>
      <c r="AV114" s="202">
        <f>'4'!BC113</f>
        <v>0</v>
      </c>
      <c r="AW114" s="202">
        <f>'4'!BD113</f>
        <v>2</v>
      </c>
      <c r="AX114" s="202">
        <f>'4'!BE113</f>
        <v>0</v>
      </c>
      <c r="AY114" s="202">
        <f>'4'!BF113</f>
        <v>0</v>
      </c>
      <c r="AZ114" s="202">
        <f>'4'!BG113</f>
        <v>0</v>
      </c>
      <c r="BA114" s="202">
        <f>'4'!BH113</f>
        <v>1</v>
      </c>
      <c r="BB114" s="201">
        <v>0</v>
      </c>
      <c r="BC114" s="201">
        <v>0</v>
      </c>
      <c r="BD114" s="201">
        <v>0</v>
      </c>
      <c r="BE114" s="201">
        <v>0</v>
      </c>
      <c r="BF114" s="201">
        <v>0</v>
      </c>
      <c r="BG114" s="201">
        <v>0</v>
      </c>
      <c r="BH114" s="35" t="s">
        <v>713</v>
      </c>
      <c r="BJ114" s="134">
        <f>'4'!CN113</f>
        <v>2022</v>
      </c>
    </row>
    <row r="115" spans="1:62" ht="93.75">
      <c r="A115" s="25" t="s">
        <v>179</v>
      </c>
      <c r="B115" s="33" t="s">
        <v>291</v>
      </c>
      <c r="C115" s="42" t="s">
        <v>347</v>
      </c>
      <c r="D115" s="46" t="s">
        <v>348</v>
      </c>
      <c r="E115" s="201">
        <v>0</v>
      </c>
      <c r="F115" s="201">
        <v>0</v>
      </c>
      <c r="G115" s="201">
        <v>0</v>
      </c>
      <c r="H115" s="201">
        <v>0</v>
      </c>
      <c r="I115" s="201">
        <v>0</v>
      </c>
      <c r="J115" s="201">
        <v>0</v>
      </c>
      <c r="K115" s="201">
        <v>0</v>
      </c>
      <c r="L115" s="201">
        <v>0</v>
      </c>
      <c r="M115" s="201">
        <v>0</v>
      </c>
      <c r="N115" s="201">
        <v>0</v>
      </c>
      <c r="O115" s="201">
        <v>0</v>
      </c>
      <c r="P115" s="201">
        <v>0</v>
      </c>
      <c r="Q115" s="201">
        <v>0</v>
      </c>
      <c r="R115" s="202">
        <f>'4'!W114</f>
        <v>0</v>
      </c>
      <c r="S115" s="202">
        <f>'4'!X114</f>
        <v>0</v>
      </c>
      <c r="T115" s="202">
        <f>'4'!Y114</f>
        <v>0</v>
      </c>
      <c r="U115" s="202">
        <f>'4'!Z114</f>
        <v>0</v>
      </c>
      <c r="V115" s="202">
        <f>'4'!Y114</f>
        <v>0</v>
      </c>
      <c r="W115" s="202">
        <f>'4'!Z114</f>
        <v>0</v>
      </c>
      <c r="X115" s="202">
        <f>'4'!AA114</f>
        <v>0</v>
      </c>
      <c r="Y115" s="201">
        <v>0</v>
      </c>
      <c r="Z115" s="201">
        <v>0</v>
      </c>
      <c r="AA115" s="201">
        <v>0</v>
      </c>
      <c r="AB115" s="201">
        <v>0</v>
      </c>
      <c r="AC115" s="201">
        <v>0</v>
      </c>
      <c r="AD115" s="201">
        <v>0</v>
      </c>
      <c r="AE115" s="201"/>
      <c r="AF115" s="202">
        <f>'4'!AK114</f>
        <v>0</v>
      </c>
      <c r="AG115" s="202">
        <f>'4'!AL114</f>
        <v>0</v>
      </c>
      <c r="AH115" s="202">
        <f>'4'!AM114</f>
        <v>0</v>
      </c>
      <c r="AI115" s="202">
        <f>'4'!AN114</f>
        <v>0</v>
      </c>
      <c r="AJ115" s="202">
        <f>'4'!AO114</f>
        <v>0</v>
      </c>
      <c r="AK115" s="202">
        <f>'4'!AP114</f>
        <v>0</v>
      </c>
      <c r="AL115" s="202">
        <v>0</v>
      </c>
      <c r="AM115" s="202">
        <v>0</v>
      </c>
      <c r="AN115" s="201">
        <v>0</v>
      </c>
      <c r="AO115" s="201">
        <v>0</v>
      </c>
      <c r="AP115" s="201">
        <v>0</v>
      </c>
      <c r="AQ115" s="201">
        <v>0</v>
      </c>
      <c r="AR115" s="201">
        <v>0</v>
      </c>
      <c r="AS115" s="201">
        <v>0</v>
      </c>
      <c r="AT115" s="35">
        <v>3</v>
      </c>
      <c r="AU115" s="202">
        <f>'4'!BB114</f>
        <v>0</v>
      </c>
      <c r="AV115" s="202">
        <f>'4'!BC114</f>
        <v>0</v>
      </c>
      <c r="AW115" s="202">
        <f>'4'!BD114</f>
        <v>0</v>
      </c>
      <c r="AX115" s="202">
        <f>'4'!BE114</f>
        <v>0</v>
      </c>
      <c r="AY115" s="202">
        <f>'4'!BF114</f>
        <v>0</v>
      </c>
      <c r="AZ115" s="202">
        <f>'4'!BG114</f>
        <v>12</v>
      </c>
      <c r="BA115" s="202">
        <f>'4'!BH114</f>
        <v>0</v>
      </c>
      <c r="BB115" s="201">
        <v>0</v>
      </c>
      <c r="BC115" s="201">
        <v>0</v>
      </c>
      <c r="BD115" s="201">
        <v>0</v>
      </c>
      <c r="BE115" s="201">
        <v>0</v>
      </c>
      <c r="BF115" s="201">
        <v>0</v>
      </c>
      <c r="BG115" s="201">
        <v>0</v>
      </c>
      <c r="BH115" s="35" t="s">
        <v>714</v>
      </c>
      <c r="BJ115" s="134">
        <f>'4'!CN114</f>
        <v>2022</v>
      </c>
    </row>
    <row r="116" spans="1:62" ht="75">
      <c r="A116" s="25" t="s">
        <v>179</v>
      </c>
      <c r="B116" s="33" t="s">
        <v>291</v>
      </c>
      <c r="C116" s="42" t="s">
        <v>349</v>
      </c>
      <c r="D116" s="46" t="s">
        <v>350</v>
      </c>
      <c r="E116" s="49">
        <v>0</v>
      </c>
      <c r="F116" s="49">
        <v>0</v>
      </c>
      <c r="G116" s="49">
        <v>0</v>
      </c>
      <c r="H116" s="49">
        <v>0</v>
      </c>
      <c r="I116" s="49">
        <v>0</v>
      </c>
      <c r="J116" s="49">
        <v>0</v>
      </c>
      <c r="K116" s="49">
        <v>0</v>
      </c>
      <c r="L116" s="49">
        <v>0</v>
      </c>
      <c r="M116" s="49">
        <v>0</v>
      </c>
      <c r="N116" s="49">
        <v>0</v>
      </c>
      <c r="O116" s="49">
        <v>0</v>
      </c>
      <c r="P116" s="49">
        <v>0</v>
      </c>
      <c r="Q116" s="49">
        <v>0</v>
      </c>
      <c r="R116" s="194">
        <f>'4'!W115</f>
        <v>0</v>
      </c>
      <c r="S116" s="194">
        <f>'4'!X115</f>
        <v>0</v>
      </c>
      <c r="T116" s="194">
        <f>'4'!Y115</f>
        <v>0</v>
      </c>
      <c r="U116" s="194">
        <f>'4'!Z115</f>
        <v>0</v>
      </c>
      <c r="V116" s="194">
        <f>'4'!Y115</f>
        <v>0</v>
      </c>
      <c r="W116" s="194">
        <f>'4'!Z115</f>
        <v>0</v>
      </c>
      <c r="X116" s="194">
        <f>'4'!AA115</f>
        <v>0</v>
      </c>
      <c r="Y116" s="49">
        <v>0</v>
      </c>
      <c r="Z116" s="49">
        <v>0</v>
      </c>
      <c r="AA116" s="49">
        <v>0</v>
      </c>
      <c r="AB116" s="49">
        <v>0</v>
      </c>
      <c r="AC116" s="49">
        <v>0</v>
      </c>
      <c r="AD116" s="49">
        <v>0</v>
      </c>
      <c r="AE116" s="49">
        <v>0</v>
      </c>
      <c r="AF116" s="202">
        <f>'4'!AK115</f>
        <v>0</v>
      </c>
      <c r="AG116" s="202">
        <f>'4'!AL115</f>
        <v>0</v>
      </c>
      <c r="AH116" s="202">
        <f>'4'!AM115</f>
        <v>0</v>
      </c>
      <c r="AI116" s="202">
        <f>'4'!AN115</f>
        <v>0</v>
      </c>
      <c r="AJ116" s="202">
        <f>'4'!AO115</f>
        <v>0</v>
      </c>
      <c r="AK116" s="202">
        <f>'4'!AP115</f>
        <v>0</v>
      </c>
      <c r="AL116" s="202">
        <v>0</v>
      </c>
      <c r="AM116" s="202">
        <v>0</v>
      </c>
      <c r="AN116" s="49">
        <v>0</v>
      </c>
      <c r="AO116" s="49">
        <v>0</v>
      </c>
      <c r="AP116" s="49">
        <v>0</v>
      </c>
      <c r="AQ116" s="49">
        <v>0</v>
      </c>
      <c r="AR116" s="49">
        <v>0</v>
      </c>
      <c r="AS116" s="49">
        <v>0</v>
      </c>
      <c r="AT116" s="35">
        <v>3</v>
      </c>
      <c r="AU116" s="202">
        <f>'4'!BB115</f>
        <v>0</v>
      </c>
      <c r="AV116" s="202">
        <f>'4'!BC115</f>
        <v>25</v>
      </c>
      <c r="AW116" s="202">
        <f>'4'!BD115</f>
        <v>0</v>
      </c>
      <c r="AX116" s="202">
        <f>'4'!BE115</f>
        <v>0</v>
      </c>
      <c r="AY116" s="202">
        <f>'4'!BF115</f>
        <v>0</v>
      </c>
      <c r="AZ116" s="202">
        <f>'4'!BG115</f>
        <v>0</v>
      </c>
      <c r="BA116" s="202">
        <f>'4'!BH115</f>
        <v>1</v>
      </c>
      <c r="BB116" s="49">
        <v>0</v>
      </c>
      <c r="BC116" s="49">
        <v>0</v>
      </c>
      <c r="BD116" s="49">
        <v>0</v>
      </c>
      <c r="BE116" s="49">
        <v>0</v>
      </c>
      <c r="BF116" s="49">
        <v>0</v>
      </c>
      <c r="BG116" s="49">
        <v>0</v>
      </c>
      <c r="BH116" s="35"/>
      <c r="BJ116" s="134">
        <f>'4'!CN115</f>
        <v>2022</v>
      </c>
    </row>
    <row r="117" spans="1:62" ht="75">
      <c r="A117" s="25" t="s">
        <v>179</v>
      </c>
      <c r="B117" s="33" t="s">
        <v>291</v>
      </c>
      <c r="C117" s="42" t="s">
        <v>351</v>
      </c>
      <c r="D117" s="46" t="s">
        <v>352</v>
      </c>
      <c r="E117" s="49">
        <v>0</v>
      </c>
      <c r="F117" s="49">
        <v>0</v>
      </c>
      <c r="G117" s="49">
        <v>0</v>
      </c>
      <c r="H117" s="49">
        <v>0</v>
      </c>
      <c r="I117" s="49">
        <v>0</v>
      </c>
      <c r="J117" s="49">
        <v>0</v>
      </c>
      <c r="K117" s="49">
        <v>0</v>
      </c>
      <c r="L117" s="49">
        <v>0</v>
      </c>
      <c r="M117" s="49">
        <v>0</v>
      </c>
      <c r="N117" s="49">
        <v>0</v>
      </c>
      <c r="O117" s="49">
        <v>0</v>
      </c>
      <c r="P117" s="49">
        <v>0</v>
      </c>
      <c r="Q117" s="49">
        <v>0</v>
      </c>
      <c r="R117" s="194">
        <f>'4'!W116</f>
        <v>0</v>
      </c>
      <c r="S117" s="194">
        <f>'4'!X116</f>
        <v>0</v>
      </c>
      <c r="T117" s="194">
        <f>'4'!Y116</f>
        <v>0</v>
      </c>
      <c r="U117" s="194">
        <f>'4'!Z116</f>
        <v>0</v>
      </c>
      <c r="V117" s="194">
        <f>'4'!Y116</f>
        <v>0</v>
      </c>
      <c r="W117" s="194">
        <f>'4'!Z116</f>
        <v>0</v>
      </c>
      <c r="X117" s="194">
        <f>'4'!AA116</f>
        <v>0</v>
      </c>
      <c r="Y117" s="49">
        <v>0</v>
      </c>
      <c r="Z117" s="49">
        <v>0</v>
      </c>
      <c r="AA117" s="49">
        <v>0</v>
      </c>
      <c r="AB117" s="49">
        <v>0</v>
      </c>
      <c r="AC117" s="49">
        <v>0</v>
      </c>
      <c r="AD117" s="49">
        <v>0</v>
      </c>
      <c r="AE117" s="49">
        <v>0</v>
      </c>
      <c r="AF117" s="202">
        <f>'4'!AK116</f>
        <v>0</v>
      </c>
      <c r="AG117" s="202">
        <f>'4'!AL116</f>
        <v>0</v>
      </c>
      <c r="AH117" s="202">
        <f>'4'!AM116</f>
        <v>0</v>
      </c>
      <c r="AI117" s="202">
        <f>'4'!AN116</f>
        <v>0</v>
      </c>
      <c r="AJ117" s="202">
        <f>'4'!AO116</f>
        <v>0</v>
      </c>
      <c r="AK117" s="202">
        <f>'4'!AP116</f>
        <v>0</v>
      </c>
      <c r="AL117" s="202">
        <v>0</v>
      </c>
      <c r="AM117" s="202">
        <v>0</v>
      </c>
      <c r="AN117" s="49">
        <v>0</v>
      </c>
      <c r="AO117" s="49">
        <v>0</v>
      </c>
      <c r="AP117" s="49">
        <v>0</v>
      </c>
      <c r="AQ117" s="49">
        <v>0</v>
      </c>
      <c r="AR117" s="49">
        <v>0</v>
      </c>
      <c r="AS117" s="49">
        <v>0</v>
      </c>
      <c r="AT117" s="35">
        <v>2</v>
      </c>
      <c r="AU117" s="202">
        <f>'4'!BB116</f>
        <v>0</v>
      </c>
      <c r="AV117" s="202">
        <f>'4'!BC116</f>
        <v>25</v>
      </c>
      <c r="AW117" s="202">
        <f>'4'!BD116</f>
        <v>0</v>
      </c>
      <c r="AX117" s="202">
        <f>'4'!BE116</f>
        <v>0</v>
      </c>
      <c r="AY117" s="202">
        <f>'4'!BF116</f>
        <v>0</v>
      </c>
      <c r="AZ117" s="202">
        <f>'4'!BG116</f>
        <v>1</v>
      </c>
      <c r="BA117" s="202">
        <f>'4'!BH116</f>
        <v>1</v>
      </c>
      <c r="BB117" s="49">
        <v>0</v>
      </c>
      <c r="BC117" s="49">
        <v>0</v>
      </c>
      <c r="BD117" s="49">
        <v>0</v>
      </c>
      <c r="BE117" s="49">
        <v>0</v>
      </c>
      <c r="BF117" s="49">
        <v>0</v>
      </c>
      <c r="BG117" s="49">
        <v>0</v>
      </c>
      <c r="BH117" s="35"/>
      <c r="BJ117" s="134">
        <f>'4'!CN116</f>
        <v>2022</v>
      </c>
    </row>
    <row r="118" spans="1:62" ht="75">
      <c r="A118" s="25" t="s">
        <v>179</v>
      </c>
      <c r="B118" s="50" t="s">
        <v>291</v>
      </c>
      <c r="C118" s="42" t="s">
        <v>353</v>
      </c>
      <c r="D118" s="46" t="s">
        <v>354</v>
      </c>
      <c r="E118" s="49">
        <v>0</v>
      </c>
      <c r="F118" s="49">
        <v>0</v>
      </c>
      <c r="G118" s="49">
        <v>0</v>
      </c>
      <c r="H118" s="49">
        <v>0</v>
      </c>
      <c r="I118" s="49">
        <v>0</v>
      </c>
      <c r="J118" s="49">
        <v>0</v>
      </c>
      <c r="K118" s="49">
        <v>0</v>
      </c>
      <c r="L118" s="49">
        <v>0</v>
      </c>
      <c r="M118" s="49">
        <v>0</v>
      </c>
      <c r="N118" s="49">
        <v>0</v>
      </c>
      <c r="O118" s="49">
        <v>0</v>
      </c>
      <c r="P118" s="49">
        <v>0</v>
      </c>
      <c r="Q118" s="49">
        <v>0</v>
      </c>
      <c r="R118" s="194">
        <f>'4'!W117</f>
        <v>0</v>
      </c>
      <c r="S118" s="194">
        <f>'4'!X117</f>
        <v>0</v>
      </c>
      <c r="T118" s="194">
        <f>'4'!Y117</f>
        <v>0</v>
      </c>
      <c r="U118" s="194">
        <f>'4'!Z117</f>
        <v>0</v>
      </c>
      <c r="V118" s="194">
        <f>'4'!Y117</f>
        <v>0</v>
      </c>
      <c r="W118" s="194">
        <f>'4'!Z117</f>
        <v>0</v>
      </c>
      <c r="X118" s="194">
        <f>'4'!AA117</f>
        <v>0</v>
      </c>
      <c r="Y118" s="49">
        <v>0</v>
      </c>
      <c r="Z118" s="49">
        <v>0</v>
      </c>
      <c r="AA118" s="49">
        <v>0</v>
      </c>
      <c r="AB118" s="49">
        <v>0</v>
      </c>
      <c r="AC118" s="49">
        <v>0</v>
      </c>
      <c r="AD118" s="49">
        <v>0</v>
      </c>
      <c r="AE118" s="49">
        <v>0</v>
      </c>
      <c r="AF118" s="202">
        <f>'4'!AK117</f>
        <v>0</v>
      </c>
      <c r="AG118" s="202">
        <f>'4'!AL117</f>
        <v>0</v>
      </c>
      <c r="AH118" s="202">
        <f>'4'!AM117</f>
        <v>0</v>
      </c>
      <c r="AI118" s="202">
        <f>'4'!AN117</f>
        <v>0</v>
      </c>
      <c r="AJ118" s="202">
        <f>'4'!AO117</f>
        <v>0</v>
      </c>
      <c r="AK118" s="202">
        <f>'4'!AP117</f>
        <v>0</v>
      </c>
      <c r="AL118" s="202">
        <v>0</v>
      </c>
      <c r="AM118" s="202">
        <v>0</v>
      </c>
      <c r="AN118" s="49">
        <v>0</v>
      </c>
      <c r="AO118" s="49">
        <v>0</v>
      </c>
      <c r="AP118" s="49">
        <v>0</v>
      </c>
      <c r="AQ118" s="49">
        <v>0</v>
      </c>
      <c r="AR118" s="49">
        <v>0</v>
      </c>
      <c r="AS118" s="49">
        <v>0</v>
      </c>
      <c r="AT118" s="35">
        <v>0</v>
      </c>
      <c r="AU118" s="202">
        <f>'4'!BB117</f>
        <v>0</v>
      </c>
      <c r="AV118" s="202">
        <f>'4'!BC117</f>
        <v>0</v>
      </c>
      <c r="AW118" s="202">
        <f>'4'!BD117</f>
        <v>0</v>
      </c>
      <c r="AX118" s="202">
        <f>'4'!BE117</f>
        <v>0</v>
      </c>
      <c r="AY118" s="202">
        <f>'4'!BF117</f>
        <v>0</v>
      </c>
      <c r="AZ118" s="202">
        <f>'4'!BG117</f>
        <v>0</v>
      </c>
      <c r="BA118" s="202">
        <f>'4'!BH117</f>
        <v>0</v>
      </c>
      <c r="BB118" s="49"/>
      <c r="BC118" s="49"/>
      <c r="BD118" s="49"/>
      <c r="BE118" s="49"/>
      <c r="BF118" s="49"/>
      <c r="BG118" s="49"/>
      <c r="BH118" s="35"/>
      <c r="BJ118" s="134">
        <f>'4'!CN117</f>
        <v>2024</v>
      </c>
    </row>
    <row r="119" spans="1:62" ht="150">
      <c r="A119" s="25" t="s">
        <v>179</v>
      </c>
      <c r="B119" s="50" t="s">
        <v>291</v>
      </c>
      <c r="C119" s="42" t="s">
        <v>355</v>
      </c>
      <c r="D119" s="46" t="s">
        <v>356</v>
      </c>
      <c r="E119" s="49">
        <v>0</v>
      </c>
      <c r="F119" s="49">
        <v>0</v>
      </c>
      <c r="G119" s="49">
        <v>0</v>
      </c>
      <c r="H119" s="49">
        <v>0</v>
      </c>
      <c r="I119" s="49">
        <v>0</v>
      </c>
      <c r="J119" s="49">
        <v>0</v>
      </c>
      <c r="K119" s="49">
        <v>0</v>
      </c>
      <c r="L119" s="49">
        <v>0</v>
      </c>
      <c r="M119" s="49">
        <v>0</v>
      </c>
      <c r="N119" s="49">
        <v>0</v>
      </c>
      <c r="O119" s="49">
        <v>0</v>
      </c>
      <c r="P119" s="49">
        <v>0</v>
      </c>
      <c r="Q119" s="49">
        <v>0</v>
      </c>
      <c r="R119" s="194">
        <f>'4'!W118</f>
        <v>0</v>
      </c>
      <c r="S119" s="194">
        <f>'4'!X118</f>
        <v>0</v>
      </c>
      <c r="T119" s="194">
        <f>'4'!Y118</f>
        <v>0</v>
      </c>
      <c r="U119" s="194">
        <f>'4'!Z118</f>
        <v>0</v>
      </c>
      <c r="V119" s="194">
        <f>'4'!Y118</f>
        <v>0</v>
      </c>
      <c r="W119" s="194">
        <f>'4'!Z118</f>
        <v>0</v>
      </c>
      <c r="X119" s="194">
        <f>'4'!AA118</f>
        <v>0</v>
      </c>
      <c r="Y119" s="49">
        <v>0</v>
      </c>
      <c r="Z119" s="49">
        <v>0</v>
      </c>
      <c r="AA119" s="49">
        <v>0</v>
      </c>
      <c r="AB119" s="49">
        <v>0</v>
      </c>
      <c r="AC119" s="49">
        <v>0</v>
      </c>
      <c r="AD119" s="49">
        <v>0</v>
      </c>
      <c r="AE119" s="49">
        <v>0</v>
      </c>
      <c r="AF119" s="202">
        <f>'4'!AK118</f>
        <v>0</v>
      </c>
      <c r="AG119" s="202">
        <f>'4'!AL118</f>
        <v>0</v>
      </c>
      <c r="AH119" s="202">
        <f>'4'!AM118</f>
        <v>0</v>
      </c>
      <c r="AI119" s="202">
        <f>'4'!AN118</f>
        <v>0</v>
      </c>
      <c r="AJ119" s="202">
        <f>'4'!AO118</f>
        <v>0</v>
      </c>
      <c r="AK119" s="202">
        <f>'4'!AP118</f>
        <v>0</v>
      </c>
      <c r="AL119" s="202">
        <v>0</v>
      </c>
      <c r="AM119" s="202">
        <v>0</v>
      </c>
      <c r="AN119" s="49">
        <v>0</v>
      </c>
      <c r="AO119" s="49">
        <v>0</v>
      </c>
      <c r="AP119" s="49">
        <v>0</v>
      </c>
      <c r="AQ119" s="49">
        <v>0</v>
      </c>
      <c r="AR119" s="49">
        <v>0</v>
      </c>
      <c r="AS119" s="49">
        <v>0</v>
      </c>
      <c r="AT119" s="35">
        <v>0</v>
      </c>
      <c r="AU119" s="202">
        <f>'4'!BB118</f>
        <v>0</v>
      </c>
      <c r="AV119" s="202">
        <f>'4'!BC118</f>
        <v>0</v>
      </c>
      <c r="AW119" s="202">
        <f>'4'!BD118</f>
        <v>0</v>
      </c>
      <c r="AX119" s="202">
        <f>'4'!BE118</f>
        <v>0</v>
      </c>
      <c r="AY119" s="202">
        <f>'4'!BF118</f>
        <v>0</v>
      </c>
      <c r="AZ119" s="202">
        <f>'4'!BG118</f>
        <v>0</v>
      </c>
      <c r="BA119" s="202">
        <f>'4'!BH118</f>
        <v>0</v>
      </c>
      <c r="BB119" s="49"/>
      <c r="BC119" s="49"/>
      <c r="BD119" s="49"/>
      <c r="BE119" s="49"/>
      <c r="BF119" s="49"/>
      <c r="BG119" s="49"/>
      <c r="BH119" s="35"/>
      <c r="BJ119" s="134">
        <f>'4'!CN118</f>
        <v>2024</v>
      </c>
    </row>
    <row r="120" spans="1:62" ht="37.5">
      <c r="A120" s="25" t="s">
        <v>179</v>
      </c>
      <c r="B120" s="50" t="s">
        <v>291</v>
      </c>
      <c r="C120" s="42" t="s">
        <v>357</v>
      </c>
      <c r="D120" s="46" t="s">
        <v>358</v>
      </c>
      <c r="E120" s="49">
        <v>0</v>
      </c>
      <c r="F120" s="49">
        <v>0</v>
      </c>
      <c r="G120" s="49">
        <v>0</v>
      </c>
      <c r="H120" s="49">
        <v>0</v>
      </c>
      <c r="I120" s="49">
        <v>0</v>
      </c>
      <c r="J120" s="49">
        <v>0</v>
      </c>
      <c r="K120" s="49">
        <v>0</v>
      </c>
      <c r="L120" s="49">
        <v>0</v>
      </c>
      <c r="M120" s="49">
        <v>0</v>
      </c>
      <c r="N120" s="49">
        <v>0</v>
      </c>
      <c r="O120" s="49">
        <v>0</v>
      </c>
      <c r="P120" s="49">
        <v>0</v>
      </c>
      <c r="Q120" s="49">
        <v>0</v>
      </c>
      <c r="R120" s="194">
        <f>'4'!W119</f>
        <v>0</v>
      </c>
      <c r="S120" s="194">
        <f>'4'!X119</f>
        <v>0</v>
      </c>
      <c r="T120" s="194">
        <f>'4'!Y119</f>
        <v>0</v>
      </c>
      <c r="U120" s="194">
        <f>'4'!Z119</f>
        <v>0</v>
      </c>
      <c r="V120" s="194">
        <f>'4'!Y119</f>
        <v>0</v>
      </c>
      <c r="W120" s="194">
        <f>'4'!Z119</f>
        <v>0</v>
      </c>
      <c r="X120" s="194">
        <f>'4'!AA119</f>
        <v>0</v>
      </c>
      <c r="Y120" s="49">
        <v>0</v>
      </c>
      <c r="Z120" s="49">
        <v>0</v>
      </c>
      <c r="AA120" s="49">
        <v>0</v>
      </c>
      <c r="AB120" s="49">
        <v>0</v>
      </c>
      <c r="AC120" s="49">
        <v>0</v>
      </c>
      <c r="AD120" s="49">
        <v>0</v>
      </c>
      <c r="AE120" s="49">
        <v>0</v>
      </c>
      <c r="AF120" s="202">
        <f>'4'!AK119</f>
        <v>0</v>
      </c>
      <c r="AG120" s="202">
        <f>'4'!AL119</f>
        <v>0</v>
      </c>
      <c r="AH120" s="202">
        <f>'4'!AM119</f>
        <v>0</v>
      </c>
      <c r="AI120" s="202">
        <f>'4'!AN119</f>
        <v>0</v>
      </c>
      <c r="AJ120" s="202">
        <f>'4'!AO119</f>
        <v>0</v>
      </c>
      <c r="AK120" s="202">
        <f>'4'!AP119</f>
        <v>0</v>
      </c>
      <c r="AL120" s="202">
        <v>0</v>
      </c>
      <c r="AM120" s="202">
        <v>0</v>
      </c>
      <c r="AN120" s="49">
        <v>0</v>
      </c>
      <c r="AO120" s="49">
        <v>0</v>
      </c>
      <c r="AP120" s="49">
        <v>0</v>
      </c>
      <c r="AQ120" s="49">
        <v>0</v>
      </c>
      <c r="AR120" s="49">
        <v>0</v>
      </c>
      <c r="AS120" s="49">
        <v>0</v>
      </c>
      <c r="AT120" s="35">
        <v>0</v>
      </c>
      <c r="AU120" s="202">
        <f>'4'!BB119</f>
        <v>0</v>
      </c>
      <c r="AV120" s="202">
        <f>'4'!BC119</f>
        <v>0</v>
      </c>
      <c r="AW120" s="202">
        <f>'4'!BD119</f>
        <v>0</v>
      </c>
      <c r="AX120" s="202">
        <f>'4'!BE119</f>
        <v>0</v>
      </c>
      <c r="AY120" s="202">
        <f>'4'!BF119</f>
        <v>0</v>
      </c>
      <c r="AZ120" s="202">
        <f>'4'!BG119</f>
        <v>0</v>
      </c>
      <c r="BA120" s="202">
        <f>'4'!BH119</f>
        <v>0</v>
      </c>
      <c r="BB120" s="49"/>
      <c r="BC120" s="49"/>
      <c r="BD120" s="49"/>
      <c r="BE120" s="49"/>
      <c r="BF120" s="49"/>
      <c r="BG120" s="49"/>
      <c r="BH120" s="35"/>
      <c r="BJ120" s="134">
        <f>'4'!CN119</f>
        <v>2024</v>
      </c>
    </row>
    <row r="121" spans="1:62" ht="34.9" customHeight="1">
      <c r="A121" s="25" t="s">
        <v>179</v>
      </c>
      <c r="B121" s="50" t="s">
        <v>291</v>
      </c>
      <c r="C121" s="42" t="s">
        <v>359</v>
      </c>
      <c r="D121" s="46" t="s">
        <v>360</v>
      </c>
      <c r="E121" s="49">
        <v>0</v>
      </c>
      <c r="F121" s="49">
        <v>0</v>
      </c>
      <c r="G121" s="49">
        <v>0</v>
      </c>
      <c r="H121" s="49">
        <v>0</v>
      </c>
      <c r="I121" s="49">
        <v>0</v>
      </c>
      <c r="J121" s="49">
        <v>0</v>
      </c>
      <c r="K121" s="49">
        <v>0</v>
      </c>
      <c r="L121" s="49">
        <v>0</v>
      </c>
      <c r="M121" s="49">
        <v>0</v>
      </c>
      <c r="N121" s="49">
        <v>0</v>
      </c>
      <c r="O121" s="49">
        <v>0</v>
      </c>
      <c r="P121" s="49">
        <v>0</v>
      </c>
      <c r="Q121" s="49">
        <v>0</v>
      </c>
      <c r="R121" s="194">
        <f>'4'!W120</f>
        <v>0</v>
      </c>
      <c r="S121" s="194">
        <f>'4'!X120</f>
        <v>0</v>
      </c>
      <c r="T121" s="194">
        <f>'4'!Y120</f>
        <v>0</v>
      </c>
      <c r="U121" s="194">
        <f>'4'!Z120</f>
        <v>0</v>
      </c>
      <c r="V121" s="194">
        <f>'4'!Y120</f>
        <v>0</v>
      </c>
      <c r="W121" s="194">
        <f>'4'!Z120</f>
        <v>0</v>
      </c>
      <c r="X121" s="194">
        <f>'4'!AA120</f>
        <v>0</v>
      </c>
      <c r="Y121" s="49">
        <v>0</v>
      </c>
      <c r="Z121" s="49">
        <v>0</v>
      </c>
      <c r="AA121" s="49">
        <v>0</v>
      </c>
      <c r="AB121" s="49">
        <v>0</v>
      </c>
      <c r="AC121" s="49">
        <v>0</v>
      </c>
      <c r="AD121" s="49">
        <v>0</v>
      </c>
      <c r="AE121" s="49">
        <v>0</v>
      </c>
      <c r="AF121" s="202">
        <f>'4'!AK120</f>
        <v>0</v>
      </c>
      <c r="AG121" s="202">
        <f>'4'!AL120</f>
        <v>0</v>
      </c>
      <c r="AH121" s="202">
        <f>'4'!AM120</f>
        <v>0</v>
      </c>
      <c r="AI121" s="202">
        <f>'4'!AN120</f>
        <v>0</v>
      </c>
      <c r="AJ121" s="202">
        <f>'4'!AO120</f>
        <v>0</v>
      </c>
      <c r="AK121" s="202">
        <f>'4'!AP120</f>
        <v>0</v>
      </c>
      <c r="AL121" s="202">
        <v>0</v>
      </c>
      <c r="AM121" s="202">
        <v>0</v>
      </c>
      <c r="AN121" s="49">
        <v>0</v>
      </c>
      <c r="AO121" s="49">
        <v>0</v>
      </c>
      <c r="AP121" s="49">
        <v>0</v>
      </c>
      <c r="AQ121" s="49">
        <v>0</v>
      </c>
      <c r="AR121" s="49">
        <v>0</v>
      </c>
      <c r="AS121" s="49">
        <v>0</v>
      </c>
      <c r="AT121" s="35">
        <v>0</v>
      </c>
      <c r="AU121" s="202">
        <f>'4'!BB120</f>
        <v>0</v>
      </c>
      <c r="AV121" s="202">
        <f>'4'!BC120</f>
        <v>0</v>
      </c>
      <c r="AW121" s="202">
        <f>'4'!BD120</f>
        <v>0</v>
      </c>
      <c r="AX121" s="202">
        <f>'4'!BE120</f>
        <v>0</v>
      </c>
      <c r="AY121" s="202">
        <f>'4'!BF120</f>
        <v>0</v>
      </c>
      <c r="AZ121" s="202">
        <f>'4'!BG120</f>
        <v>0</v>
      </c>
      <c r="BA121" s="202">
        <f>'4'!BH120</f>
        <v>0</v>
      </c>
      <c r="BB121" s="49"/>
      <c r="BC121" s="49"/>
      <c r="BD121" s="49"/>
      <c r="BE121" s="49"/>
      <c r="BF121" s="49"/>
      <c r="BG121" s="49"/>
      <c r="BH121" s="35"/>
      <c r="BJ121" s="134">
        <f>'4'!CN120</f>
        <v>2024</v>
      </c>
    </row>
    <row r="122" spans="1:62" ht="34.9" customHeight="1">
      <c r="A122" s="25" t="s">
        <v>179</v>
      </c>
      <c r="B122" s="50" t="s">
        <v>291</v>
      </c>
      <c r="C122" s="42" t="s">
        <v>361</v>
      </c>
      <c r="D122" s="46" t="s">
        <v>362</v>
      </c>
      <c r="E122" s="49">
        <v>0</v>
      </c>
      <c r="F122" s="49">
        <v>0</v>
      </c>
      <c r="G122" s="49">
        <v>0</v>
      </c>
      <c r="H122" s="49">
        <v>0</v>
      </c>
      <c r="I122" s="49">
        <v>0</v>
      </c>
      <c r="J122" s="49">
        <v>0</v>
      </c>
      <c r="K122" s="49">
        <v>0</v>
      </c>
      <c r="L122" s="49">
        <v>0</v>
      </c>
      <c r="M122" s="49">
        <v>0</v>
      </c>
      <c r="N122" s="49">
        <v>0</v>
      </c>
      <c r="O122" s="49">
        <v>0</v>
      </c>
      <c r="P122" s="49">
        <v>0</v>
      </c>
      <c r="Q122" s="49">
        <v>0</v>
      </c>
      <c r="R122" s="194">
        <f>'4'!W121</f>
        <v>0</v>
      </c>
      <c r="S122" s="194">
        <f>'4'!X121</f>
        <v>0</v>
      </c>
      <c r="T122" s="194">
        <f>'4'!Y121</f>
        <v>0</v>
      </c>
      <c r="U122" s="194">
        <f>'4'!Z121</f>
        <v>0</v>
      </c>
      <c r="V122" s="194">
        <f>'4'!Y121</f>
        <v>0</v>
      </c>
      <c r="W122" s="194">
        <f>'4'!Z121</f>
        <v>0</v>
      </c>
      <c r="X122" s="194">
        <f>'4'!AA121</f>
        <v>0</v>
      </c>
      <c r="Y122" s="49">
        <v>0</v>
      </c>
      <c r="Z122" s="49">
        <v>0</v>
      </c>
      <c r="AA122" s="49">
        <v>0</v>
      </c>
      <c r="AB122" s="49">
        <v>0</v>
      </c>
      <c r="AC122" s="49">
        <v>0</v>
      </c>
      <c r="AD122" s="49">
        <v>0</v>
      </c>
      <c r="AE122" s="49">
        <v>0</v>
      </c>
      <c r="AF122" s="202">
        <f>'4'!AK121</f>
        <v>0</v>
      </c>
      <c r="AG122" s="202">
        <f>'4'!AL121</f>
        <v>0</v>
      </c>
      <c r="AH122" s="202">
        <f>'4'!AM121</f>
        <v>0</v>
      </c>
      <c r="AI122" s="202">
        <f>'4'!AN121</f>
        <v>0</v>
      </c>
      <c r="AJ122" s="202">
        <f>'4'!AO121</f>
        <v>0</v>
      </c>
      <c r="AK122" s="202">
        <f>'4'!AP121</f>
        <v>0</v>
      </c>
      <c r="AL122" s="202">
        <v>0</v>
      </c>
      <c r="AM122" s="202">
        <v>0</v>
      </c>
      <c r="AN122" s="49">
        <v>0</v>
      </c>
      <c r="AO122" s="49">
        <v>0</v>
      </c>
      <c r="AP122" s="49">
        <v>0</v>
      </c>
      <c r="AQ122" s="49">
        <v>0</v>
      </c>
      <c r="AR122" s="49">
        <v>0</v>
      </c>
      <c r="AS122" s="49">
        <v>0</v>
      </c>
      <c r="AT122" s="35">
        <v>0</v>
      </c>
      <c r="AU122" s="202">
        <f>'4'!BB121</f>
        <v>0</v>
      </c>
      <c r="AV122" s="202">
        <f>'4'!BC121</f>
        <v>0</v>
      </c>
      <c r="AW122" s="202">
        <f>'4'!BD121</f>
        <v>0</v>
      </c>
      <c r="AX122" s="202">
        <f>'4'!BE121</f>
        <v>0</v>
      </c>
      <c r="AY122" s="202">
        <f>'4'!BF121</f>
        <v>0</v>
      </c>
      <c r="AZ122" s="202">
        <f>'4'!BG121</f>
        <v>0</v>
      </c>
      <c r="BA122" s="202">
        <f>'4'!BH121</f>
        <v>0</v>
      </c>
      <c r="BB122" s="49"/>
      <c r="BC122" s="49"/>
      <c r="BD122" s="49"/>
      <c r="BE122" s="49"/>
      <c r="BF122" s="49"/>
      <c r="BG122" s="49"/>
      <c r="BH122" s="35"/>
      <c r="BJ122" s="134">
        <f>'4'!CN121</f>
        <v>2024</v>
      </c>
    </row>
    <row r="123" spans="1:62" ht="34.9" customHeight="1">
      <c r="A123" s="25" t="s">
        <v>179</v>
      </c>
      <c r="B123" s="50" t="s">
        <v>291</v>
      </c>
      <c r="C123" s="42" t="s">
        <v>363</v>
      </c>
      <c r="D123" s="46" t="s">
        <v>364</v>
      </c>
      <c r="E123" s="49">
        <v>0</v>
      </c>
      <c r="F123" s="49">
        <v>0</v>
      </c>
      <c r="G123" s="49">
        <v>0</v>
      </c>
      <c r="H123" s="49">
        <v>0</v>
      </c>
      <c r="I123" s="49">
        <v>0</v>
      </c>
      <c r="J123" s="49">
        <v>0</v>
      </c>
      <c r="K123" s="49">
        <v>0</v>
      </c>
      <c r="L123" s="49">
        <v>0</v>
      </c>
      <c r="M123" s="49">
        <v>0</v>
      </c>
      <c r="N123" s="49">
        <v>0</v>
      </c>
      <c r="O123" s="49">
        <v>0</v>
      </c>
      <c r="P123" s="49">
        <v>0</v>
      </c>
      <c r="Q123" s="49">
        <v>0</v>
      </c>
      <c r="R123" s="194">
        <f>'4'!W122</f>
        <v>0</v>
      </c>
      <c r="S123" s="194">
        <f>'4'!X122</f>
        <v>0</v>
      </c>
      <c r="T123" s="194">
        <f>'4'!Y122</f>
        <v>0</v>
      </c>
      <c r="U123" s="194">
        <f>'4'!Z122</f>
        <v>0</v>
      </c>
      <c r="V123" s="194">
        <f>'4'!Y122</f>
        <v>0</v>
      </c>
      <c r="W123" s="194">
        <f>'4'!Z122</f>
        <v>0</v>
      </c>
      <c r="X123" s="194">
        <f>'4'!AA122</f>
        <v>0</v>
      </c>
      <c r="Y123" s="49">
        <v>0</v>
      </c>
      <c r="Z123" s="49">
        <v>0</v>
      </c>
      <c r="AA123" s="49">
        <v>0</v>
      </c>
      <c r="AB123" s="49">
        <v>0</v>
      </c>
      <c r="AC123" s="49">
        <v>0</v>
      </c>
      <c r="AD123" s="49">
        <v>0</v>
      </c>
      <c r="AE123" s="49">
        <v>0</v>
      </c>
      <c r="AF123" s="202">
        <f>'4'!AK122</f>
        <v>0</v>
      </c>
      <c r="AG123" s="202">
        <f>'4'!AL122</f>
        <v>0</v>
      </c>
      <c r="AH123" s="202">
        <f>'4'!AM122</f>
        <v>0</v>
      </c>
      <c r="AI123" s="202">
        <f>'4'!AN122</f>
        <v>0</v>
      </c>
      <c r="AJ123" s="202">
        <f>'4'!AO122</f>
        <v>0</v>
      </c>
      <c r="AK123" s="202">
        <f>'4'!AP122</f>
        <v>0</v>
      </c>
      <c r="AL123" s="202">
        <v>0</v>
      </c>
      <c r="AM123" s="202">
        <v>0</v>
      </c>
      <c r="AN123" s="49">
        <v>0</v>
      </c>
      <c r="AO123" s="49">
        <v>0</v>
      </c>
      <c r="AP123" s="49">
        <v>0</v>
      </c>
      <c r="AQ123" s="49">
        <v>0</v>
      </c>
      <c r="AR123" s="49">
        <v>0</v>
      </c>
      <c r="AS123" s="49">
        <v>0</v>
      </c>
      <c r="AT123" s="35">
        <v>0</v>
      </c>
      <c r="AU123" s="202">
        <f>'4'!BB122</f>
        <v>0</v>
      </c>
      <c r="AV123" s="202">
        <f>'4'!BC122</f>
        <v>0</v>
      </c>
      <c r="AW123" s="202">
        <f>'4'!BD122</f>
        <v>0</v>
      </c>
      <c r="AX123" s="202">
        <f>'4'!BE122</f>
        <v>0</v>
      </c>
      <c r="AY123" s="202">
        <f>'4'!BF122</f>
        <v>0</v>
      </c>
      <c r="AZ123" s="202">
        <f>'4'!BG122</f>
        <v>0</v>
      </c>
      <c r="BA123" s="202">
        <f>'4'!BH122</f>
        <v>0</v>
      </c>
      <c r="BB123" s="49"/>
      <c r="BC123" s="49"/>
      <c r="BD123" s="49"/>
      <c r="BE123" s="49"/>
      <c r="BF123" s="49"/>
      <c r="BG123" s="49"/>
      <c r="BH123" s="35"/>
      <c r="BJ123" s="134">
        <f>'4'!CN122</f>
        <v>2024</v>
      </c>
    </row>
    <row r="124" spans="1:62" ht="34.9" customHeight="1">
      <c r="A124" s="25" t="s">
        <v>179</v>
      </c>
      <c r="B124" s="50" t="s">
        <v>291</v>
      </c>
      <c r="C124" s="42" t="s">
        <v>365</v>
      </c>
      <c r="D124" s="46" t="s">
        <v>366</v>
      </c>
      <c r="E124" s="49">
        <v>0</v>
      </c>
      <c r="F124" s="49">
        <v>0</v>
      </c>
      <c r="G124" s="49">
        <v>0</v>
      </c>
      <c r="H124" s="49">
        <v>0</v>
      </c>
      <c r="I124" s="49">
        <v>0</v>
      </c>
      <c r="J124" s="49">
        <v>0</v>
      </c>
      <c r="K124" s="49">
        <v>0</v>
      </c>
      <c r="L124" s="49">
        <v>0</v>
      </c>
      <c r="M124" s="49">
        <v>0</v>
      </c>
      <c r="N124" s="49">
        <v>0</v>
      </c>
      <c r="O124" s="49">
        <v>0</v>
      </c>
      <c r="P124" s="49">
        <v>0</v>
      </c>
      <c r="Q124" s="49">
        <v>0</v>
      </c>
      <c r="R124" s="194">
        <f>'4'!W123</f>
        <v>0</v>
      </c>
      <c r="S124" s="194">
        <f>'4'!X123</f>
        <v>0</v>
      </c>
      <c r="T124" s="194">
        <f>'4'!Y123</f>
        <v>0</v>
      </c>
      <c r="U124" s="194">
        <f>'4'!Z123</f>
        <v>0</v>
      </c>
      <c r="V124" s="194">
        <f>'4'!Y123</f>
        <v>0</v>
      </c>
      <c r="W124" s="194">
        <f>'4'!Z123</f>
        <v>0</v>
      </c>
      <c r="X124" s="194">
        <f>'4'!AA123</f>
        <v>0</v>
      </c>
      <c r="Y124" s="49">
        <v>0</v>
      </c>
      <c r="Z124" s="49">
        <v>0</v>
      </c>
      <c r="AA124" s="49">
        <v>0</v>
      </c>
      <c r="AB124" s="49">
        <v>0</v>
      </c>
      <c r="AC124" s="49">
        <v>0</v>
      </c>
      <c r="AD124" s="49">
        <v>0</v>
      </c>
      <c r="AE124" s="49">
        <v>0</v>
      </c>
      <c r="AF124" s="202">
        <f>'4'!AK123</f>
        <v>0</v>
      </c>
      <c r="AG124" s="202">
        <f>'4'!AL123</f>
        <v>0</v>
      </c>
      <c r="AH124" s="202">
        <f>'4'!AM123</f>
        <v>0</v>
      </c>
      <c r="AI124" s="202">
        <f>'4'!AN123</f>
        <v>0</v>
      </c>
      <c r="AJ124" s="202">
        <f>'4'!AO123</f>
        <v>0</v>
      </c>
      <c r="AK124" s="202">
        <f>'4'!AP123</f>
        <v>0</v>
      </c>
      <c r="AL124" s="202">
        <v>0</v>
      </c>
      <c r="AM124" s="202">
        <v>0</v>
      </c>
      <c r="AN124" s="49">
        <v>0</v>
      </c>
      <c r="AO124" s="49">
        <v>0</v>
      </c>
      <c r="AP124" s="49">
        <v>0</v>
      </c>
      <c r="AQ124" s="49">
        <v>0</v>
      </c>
      <c r="AR124" s="49">
        <v>0</v>
      </c>
      <c r="AS124" s="49">
        <v>0</v>
      </c>
      <c r="AT124" s="35">
        <v>0</v>
      </c>
      <c r="AU124" s="202">
        <f>'4'!BB123</f>
        <v>0</v>
      </c>
      <c r="AV124" s="202">
        <f>'4'!BC123</f>
        <v>0</v>
      </c>
      <c r="AW124" s="202">
        <f>'4'!BD123</f>
        <v>0</v>
      </c>
      <c r="AX124" s="202">
        <f>'4'!BE123</f>
        <v>0</v>
      </c>
      <c r="AY124" s="202">
        <f>'4'!BF123</f>
        <v>0</v>
      </c>
      <c r="AZ124" s="202">
        <f>'4'!BG123</f>
        <v>0</v>
      </c>
      <c r="BA124" s="202">
        <f>'4'!BH123</f>
        <v>0</v>
      </c>
      <c r="BB124" s="49"/>
      <c r="BC124" s="49"/>
      <c r="BD124" s="49"/>
      <c r="BE124" s="49"/>
      <c r="BF124" s="49"/>
      <c r="BG124" s="49"/>
      <c r="BH124" s="35"/>
      <c r="BJ124" s="134">
        <f>'4'!CN123</f>
        <v>2024</v>
      </c>
    </row>
    <row r="125" spans="1:62" ht="34.9" customHeight="1">
      <c r="A125" s="25" t="s">
        <v>179</v>
      </c>
      <c r="B125" s="50" t="s">
        <v>291</v>
      </c>
      <c r="C125" s="42" t="s">
        <v>367</v>
      </c>
      <c r="D125" s="46" t="s">
        <v>368</v>
      </c>
      <c r="E125" s="49">
        <v>0</v>
      </c>
      <c r="F125" s="49">
        <v>0</v>
      </c>
      <c r="G125" s="49">
        <v>0</v>
      </c>
      <c r="H125" s="49">
        <v>0</v>
      </c>
      <c r="I125" s="49">
        <v>0</v>
      </c>
      <c r="J125" s="49">
        <v>0</v>
      </c>
      <c r="K125" s="49">
        <v>0</v>
      </c>
      <c r="L125" s="49">
        <v>0</v>
      </c>
      <c r="M125" s="49">
        <v>0</v>
      </c>
      <c r="N125" s="49">
        <v>0</v>
      </c>
      <c r="O125" s="49">
        <v>0</v>
      </c>
      <c r="P125" s="49">
        <v>0</v>
      </c>
      <c r="Q125" s="49">
        <v>0</v>
      </c>
      <c r="R125" s="194">
        <f>'4'!W124</f>
        <v>0</v>
      </c>
      <c r="S125" s="194">
        <f>'4'!X124</f>
        <v>0</v>
      </c>
      <c r="T125" s="194">
        <f>'4'!Y124</f>
        <v>0</v>
      </c>
      <c r="U125" s="194">
        <f>'4'!Z124</f>
        <v>0</v>
      </c>
      <c r="V125" s="194">
        <f>'4'!Y124</f>
        <v>0</v>
      </c>
      <c r="W125" s="194">
        <f>'4'!Z124</f>
        <v>0</v>
      </c>
      <c r="X125" s="194">
        <f>'4'!AA124</f>
        <v>0</v>
      </c>
      <c r="Y125" s="49">
        <v>0</v>
      </c>
      <c r="Z125" s="49">
        <v>0</v>
      </c>
      <c r="AA125" s="49">
        <v>0</v>
      </c>
      <c r="AB125" s="49">
        <v>0</v>
      </c>
      <c r="AC125" s="49">
        <v>0</v>
      </c>
      <c r="AD125" s="49">
        <v>0</v>
      </c>
      <c r="AE125" s="49">
        <v>0</v>
      </c>
      <c r="AF125" s="202">
        <f>'4'!AK124</f>
        <v>0</v>
      </c>
      <c r="AG125" s="202">
        <f>'4'!AL124</f>
        <v>0</v>
      </c>
      <c r="AH125" s="202">
        <f>'4'!AM124</f>
        <v>0</v>
      </c>
      <c r="AI125" s="202">
        <f>'4'!AN124</f>
        <v>0</v>
      </c>
      <c r="AJ125" s="202">
        <f>'4'!AO124</f>
        <v>0</v>
      </c>
      <c r="AK125" s="202">
        <f>'4'!AP124</f>
        <v>0</v>
      </c>
      <c r="AL125" s="202">
        <v>0</v>
      </c>
      <c r="AM125" s="202">
        <v>0</v>
      </c>
      <c r="AN125" s="49">
        <v>0</v>
      </c>
      <c r="AO125" s="49">
        <v>0</v>
      </c>
      <c r="AP125" s="49">
        <v>0</v>
      </c>
      <c r="AQ125" s="49">
        <v>0</v>
      </c>
      <c r="AR125" s="49">
        <v>0</v>
      </c>
      <c r="AS125" s="49">
        <v>0</v>
      </c>
      <c r="AT125" s="35">
        <v>0</v>
      </c>
      <c r="AU125" s="202">
        <f>'4'!BB124</f>
        <v>0</v>
      </c>
      <c r="AV125" s="202">
        <f>'4'!BC124</f>
        <v>0</v>
      </c>
      <c r="AW125" s="202">
        <f>'4'!BD124</f>
        <v>0</v>
      </c>
      <c r="AX125" s="202">
        <f>'4'!BE124</f>
        <v>0</v>
      </c>
      <c r="AY125" s="202">
        <f>'4'!BF124</f>
        <v>0</v>
      </c>
      <c r="AZ125" s="202">
        <f>'4'!BG124</f>
        <v>0</v>
      </c>
      <c r="BA125" s="202">
        <f>'4'!BH124</f>
        <v>0</v>
      </c>
      <c r="BB125" s="49"/>
      <c r="BC125" s="49"/>
      <c r="BD125" s="49"/>
      <c r="BE125" s="49"/>
      <c r="BF125" s="49"/>
      <c r="BG125" s="49"/>
      <c r="BH125" s="35"/>
      <c r="BJ125" s="134">
        <f>'4'!CN124</f>
        <v>2024</v>
      </c>
    </row>
    <row r="126" spans="1:62" ht="34.9" customHeight="1">
      <c r="A126" s="25" t="s">
        <v>179</v>
      </c>
      <c r="B126" s="50" t="s">
        <v>291</v>
      </c>
      <c r="C126" s="42" t="s">
        <v>369</v>
      </c>
      <c r="D126" s="46" t="s">
        <v>370</v>
      </c>
      <c r="E126" s="49">
        <v>0</v>
      </c>
      <c r="F126" s="49">
        <v>0</v>
      </c>
      <c r="G126" s="49">
        <v>0</v>
      </c>
      <c r="H126" s="49">
        <v>0</v>
      </c>
      <c r="I126" s="49">
        <v>0</v>
      </c>
      <c r="J126" s="49">
        <v>0</v>
      </c>
      <c r="K126" s="49">
        <v>0</v>
      </c>
      <c r="L126" s="49">
        <v>0</v>
      </c>
      <c r="M126" s="49">
        <v>0</v>
      </c>
      <c r="N126" s="49">
        <v>0</v>
      </c>
      <c r="O126" s="49">
        <v>0</v>
      </c>
      <c r="P126" s="49">
        <v>0</v>
      </c>
      <c r="Q126" s="49">
        <v>0</v>
      </c>
      <c r="R126" s="194">
        <f>'4'!W125</f>
        <v>0</v>
      </c>
      <c r="S126" s="194">
        <f>'4'!X125</f>
        <v>0</v>
      </c>
      <c r="T126" s="194">
        <f>'4'!Y125</f>
        <v>0</v>
      </c>
      <c r="U126" s="194">
        <f>'4'!Z125</f>
        <v>0</v>
      </c>
      <c r="V126" s="194">
        <f>'4'!Y125</f>
        <v>0</v>
      </c>
      <c r="W126" s="194">
        <f>'4'!Z125</f>
        <v>0</v>
      </c>
      <c r="X126" s="194">
        <f>'4'!AA125</f>
        <v>0</v>
      </c>
      <c r="Y126" s="49">
        <v>0</v>
      </c>
      <c r="Z126" s="49">
        <v>0</v>
      </c>
      <c r="AA126" s="49">
        <v>0</v>
      </c>
      <c r="AB126" s="49">
        <v>0</v>
      </c>
      <c r="AC126" s="49">
        <v>0</v>
      </c>
      <c r="AD126" s="49">
        <v>0</v>
      </c>
      <c r="AE126" s="49">
        <v>0</v>
      </c>
      <c r="AF126" s="202">
        <f>'4'!AK125</f>
        <v>0</v>
      </c>
      <c r="AG126" s="202">
        <f>'4'!AL125</f>
        <v>0</v>
      </c>
      <c r="AH126" s="202">
        <f>'4'!AM125</f>
        <v>0</v>
      </c>
      <c r="AI126" s="202">
        <f>'4'!AN125</f>
        <v>0</v>
      </c>
      <c r="AJ126" s="202">
        <f>'4'!AO125</f>
        <v>0</v>
      </c>
      <c r="AK126" s="202">
        <f>'4'!AP125</f>
        <v>0</v>
      </c>
      <c r="AL126" s="202">
        <v>0</v>
      </c>
      <c r="AM126" s="202">
        <v>0</v>
      </c>
      <c r="AN126" s="49">
        <v>0</v>
      </c>
      <c r="AO126" s="49">
        <v>0</v>
      </c>
      <c r="AP126" s="49">
        <v>0</v>
      </c>
      <c r="AQ126" s="49">
        <v>0</v>
      </c>
      <c r="AR126" s="49">
        <v>0</v>
      </c>
      <c r="AS126" s="49">
        <v>0</v>
      </c>
      <c r="AT126" s="35">
        <v>0</v>
      </c>
      <c r="AU126" s="202">
        <f>'4'!BB125</f>
        <v>0</v>
      </c>
      <c r="AV126" s="202">
        <f>'4'!BC125</f>
        <v>0</v>
      </c>
      <c r="AW126" s="202">
        <f>'4'!BD125</f>
        <v>0</v>
      </c>
      <c r="AX126" s="202">
        <f>'4'!BE125</f>
        <v>0</v>
      </c>
      <c r="AY126" s="202">
        <f>'4'!BF125</f>
        <v>0</v>
      </c>
      <c r="AZ126" s="202">
        <f>'4'!BG125</f>
        <v>0</v>
      </c>
      <c r="BA126" s="202">
        <f>'4'!BH125</f>
        <v>0</v>
      </c>
      <c r="BB126" s="49"/>
      <c r="BC126" s="49"/>
      <c r="BD126" s="49"/>
      <c r="BE126" s="49"/>
      <c r="BF126" s="49"/>
      <c r="BG126" s="49"/>
      <c r="BH126" s="35"/>
      <c r="BJ126" s="134">
        <f>'4'!CN125</f>
        <v>2024</v>
      </c>
    </row>
    <row r="127" spans="1:62" ht="34.9" customHeight="1">
      <c r="A127" s="25" t="s">
        <v>179</v>
      </c>
      <c r="B127" s="50" t="s">
        <v>291</v>
      </c>
      <c r="C127" s="42" t="s">
        <v>371</v>
      </c>
      <c r="D127" s="46" t="s">
        <v>372</v>
      </c>
      <c r="E127" s="49">
        <v>0</v>
      </c>
      <c r="F127" s="49">
        <v>0</v>
      </c>
      <c r="G127" s="49">
        <v>0</v>
      </c>
      <c r="H127" s="49">
        <v>0</v>
      </c>
      <c r="I127" s="49">
        <v>0</v>
      </c>
      <c r="J127" s="49">
        <v>0</v>
      </c>
      <c r="K127" s="49">
        <v>0</v>
      </c>
      <c r="L127" s="49">
        <v>0</v>
      </c>
      <c r="M127" s="49">
        <v>0</v>
      </c>
      <c r="N127" s="49">
        <v>0</v>
      </c>
      <c r="O127" s="49">
        <v>0</v>
      </c>
      <c r="P127" s="49">
        <v>0</v>
      </c>
      <c r="Q127" s="49">
        <v>0</v>
      </c>
      <c r="R127" s="194">
        <f>'4'!W126</f>
        <v>0</v>
      </c>
      <c r="S127" s="194">
        <f>'4'!X126</f>
        <v>0</v>
      </c>
      <c r="T127" s="194">
        <f>'4'!Y126</f>
        <v>0</v>
      </c>
      <c r="U127" s="194">
        <f>'4'!Z126</f>
        <v>0</v>
      </c>
      <c r="V127" s="194">
        <f>'4'!Y126</f>
        <v>0</v>
      </c>
      <c r="W127" s="194">
        <f>'4'!Z126</f>
        <v>0</v>
      </c>
      <c r="X127" s="194">
        <f>'4'!AA126</f>
        <v>0</v>
      </c>
      <c r="Y127" s="49">
        <v>0</v>
      </c>
      <c r="Z127" s="49">
        <v>0</v>
      </c>
      <c r="AA127" s="49">
        <v>0</v>
      </c>
      <c r="AB127" s="49">
        <v>0</v>
      </c>
      <c r="AC127" s="49">
        <v>0</v>
      </c>
      <c r="AD127" s="49">
        <v>0</v>
      </c>
      <c r="AE127" s="49">
        <v>0</v>
      </c>
      <c r="AF127" s="202">
        <f>'4'!AK126</f>
        <v>0</v>
      </c>
      <c r="AG127" s="202">
        <f>'4'!AL126</f>
        <v>0</v>
      </c>
      <c r="AH127" s="202">
        <f>'4'!AM126</f>
        <v>0</v>
      </c>
      <c r="AI127" s="202">
        <f>'4'!AN126</f>
        <v>0</v>
      </c>
      <c r="AJ127" s="202">
        <f>'4'!AO126</f>
        <v>0</v>
      </c>
      <c r="AK127" s="202">
        <f>'4'!AP126</f>
        <v>0</v>
      </c>
      <c r="AL127" s="202">
        <v>0</v>
      </c>
      <c r="AM127" s="202">
        <v>0</v>
      </c>
      <c r="AN127" s="49">
        <v>0</v>
      </c>
      <c r="AO127" s="49">
        <v>0</v>
      </c>
      <c r="AP127" s="49">
        <v>0</v>
      </c>
      <c r="AQ127" s="49">
        <v>0</v>
      </c>
      <c r="AR127" s="49">
        <v>0</v>
      </c>
      <c r="AS127" s="49">
        <v>0</v>
      </c>
      <c r="AT127" s="35">
        <v>0</v>
      </c>
      <c r="AU127" s="202">
        <f>'4'!BB126</f>
        <v>0</v>
      </c>
      <c r="AV127" s="202">
        <f>'4'!BC126</f>
        <v>0</v>
      </c>
      <c r="AW127" s="202">
        <f>'4'!BD126</f>
        <v>0</v>
      </c>
      <c r="AX127" s="202">
        <f>'4'!BE126</f>
        <v>0</v>
      </c>
      <c r="AY127" s="202">
        <f>'4'!BF126</f>
        <v>0</v>
      </c>
      <c r="AZ127" s="202">
        <f>'4'!BG126</f>
        <v>0</v>
      </c>
      <c r="BA127" s="202">
        <f>'4'!BH126</f>
        <v>0</v>
      </c>
      <c r="BB127" s="49"/>
      <c r="BC127" s="49"/>
      <c r="BD127" s="49"/>
      <c r="BE127" s="49"/>
      <c r="BF127" s="49"/>
      <c r="BG127" s="49"/>
      <c r="BH127" s="35"/>
      <c r="BJ127" s="134">
        <f>'4'!CN126</f>
        <v>2024</v>
      </c>
    </row>
    <row r="128" spans="1:62" ht="34.9" customHeight="1">
      <c r="A128" s="25" t="s">
        <v>179</v>
      </c>
      <c r="B128" s="50" t="s">
        <v>291</v>
      </c>
      <c r="C128" s="42" t="s">
        <v>373</v>
      </c>
      <c r="D128" s="46" t="s">
        <v>374</v>
      </c>
      <c r="E128" s="49">
        <v>0</v>
      </c>
      <c r="F128" s="49">
        <v>0</v>
      </c>
      <c r="G128" s="49">
        <v>0</v>
      </c>
      <c r="H128" s="49">
        <v>0</v>
      </c>
      <c r="I128" s="49">
        <v>0</v>
      </c>
      <c r="J128" s="49">
        <v>0</v>
      </c>
      <c r="K128" s="49">
        <v>0</v>
      </c>
      <c r="L128" s="49">
        <v>0</v>
      </c>
      <c r="M128" s="49">
        <v>0</v>
      </c>
      <c r="N128" s="49">
        <v>0</v>
      </c>
      <c r="O128" s="49">
        <v>0</v>
      </c>
      <c r="P128" s="49">
        <v>0</v>
      </c>
      <c r="Q128" s="49">
        <v>0</v>
      </c>
      <c r="R128" s="194">
        <f>'4'!W127</f>
        <v>0</v>
      </c>
      <c r="S128" s="194">
        <f>'4'!X127</f>
        <v>0</v>
      </c>
      <c r="T128" s="194">
        <f>'4'!Y127</f>
        <v>0</v>
      </c>
      <c r="U128" s="194">
        <f>'4'!Z127</f>
        <v>0</v>
      </c>
      <c r="V128" s="194">
        <f>'4'!Y127</f>
        <v>0</v>
      </c>
      <c r="W128" s="194">
        <f>'4'!Z127</f>
        <v>0</v>
      </c>
      <c r="X128" s="194">
        <f>'4'!AA127</f>
        <v>0</v>
      </c>
      <c r="Y128" s="49">
        <v>0</v>
      </c>
      <c r="Z128" s="49">
        <v>0</v>
      </c>
      <c r="AA128" s="49">
        <v>0</v>
      </c>
      <c r="AB128" s="49">
        <v>0</v>
      </c>
      <c r="AC128" s="49">
        <v>0</v>
      </c>
      <c r="AD128" s="49">
        <v>0</v>
      </c>
      <c r="AE128" s="49">
        <v>0</v>
      </c>
      <c r="AF128" s="202">
        <f>'4'!AK127</f>
        <v>0</v>
      </c>
      <c r="AG128" s="202">
        <f>'4'!AL127</f>
        <v>0</v>
      </c>
      <c r="AH128" s="202">
        <f>'4'!AM127</f>
        <v>0</v>
      </c>
      <c r="AI128" s="202">
        <f>'4'!AN127</f>
        <v>0</v>
      </c>
      <c r="AJ128" s="202">
        <f>'4'!AO127</f>
        <v>0</v>
      </c>
      <c r="AK128" s="202">
        <f>'4'!AP127</f>
        <v>0</v>
      </c>
      <c r="AL128" s="202">
        <v>0</v>
      </c>
      <c r="AM128" s="202">
        <v>0</v>
      </c>
      <c r="AN128" s="49">
        <v>0</v>
      </c>
      <c r="AO128" s="49">
        <v>0</v>
      </c>
      <c r="AP128" s="49">
        <v>0</v>
      </c>
      <c r="AQ128" s="49">
        <v>0</v>
      </c>
      <c r="AR128" s="49">
        <v>0</v>
      </c>
      <c r="AS128" s="49">
        <v>0</v>
      </c>
      <c r="AT128" s="35">
        <v>0</v>
      </c>
      <c r="AU128" s="202">
        <f>'4'!BB127</f>
        <v>0</v>
      </c>
      <c r="AV128" s="202">
        <f>'4'!BC127</f>
        <v>0</v>
      </c>
      <c r="AW128" s="202">
        <f>'4'!BD127</f>
        <v>0</v>
      </c>
      <c r="AX128" s="202">
        <f>'4'!BE127</f>
        <v>0</v>
      </c>
      <c r="AY128" s="202">
        <f>'4'!BF127</f>
        <v>0</v>
      </c>
      <c r="AZ128" s="202">
        <f>'4'!BG127</f>
        <v>0</v>
      </c>
      <c r="BA128" s="202">
        <f>'4'!BH127</f>
        <v>0</v>
      </c>
      <c r="BB128" s="49"/>
      <c r="BC128" s="49"/>
      <c r="BD128" s="49"/>
      <c r="BE128" s="49"/>
      <c r="BF128" s="49"/>
      <c r="BG128" s="49"/>
      <c r="BH128" s="35"/>
      <c r="BJ128" s="134">
        <f>'4'!CN127</f>
        <v>2024</v>
      </c>
    </row>
    <row r="129" spans="1:62" ht="34.9" customHeight="1">
      <c r="A129" s="25" t="s">
        <v>179</v>
      </c>
      <c r="B129" s="50" t="s">
        <v>291</v>
      </c>
      <c r="C129" s="42" t="s">
        <v>375</v>
      </c>
      <c r="D129" s="46" t="s">
        <v>376</v>
      </c>
      <c r="E129" s="49">
        <v>0</v>
      </c>
      <c r="F129" s="49">
        <v>0</v>
      </c>
      <c r="G129" s="49">
        <v>0</v>
      </c>
      <c r="H129" s="49">
        <v>0</v>
      </c>
      <c r="I129" s="49">
        <v>0</v>
      </c>
      <c r="J129" s="49">
        <v>0</v>
      </c>
      <c r="K129" s="49">
        <v>0</v>
      </c>
      <c r="L129" s="49">
        <v>0</v>
      </c>
      <c r="M129" s="49">
        <v>0</v>
      </c>
      <c r="N129" s="49">
        <v>0</v>
      </c>
      <c r="O129" s="49">
        <v>0</v>
      </c>
      <c r="P129" s="49">
        <v>0</v>
      </c>
      <c r="Q129" s="49">
        <v>0</v>
      </c>
      <c r="R129" s="194">
        <f>'4'!W128</f>
        <v>0</v>
      </c>
      <c r="S129" s="194">
        <f>'4'!X128</f>
        <v>0</v>
      </c>
      <c r="T129" s="194">
        <f>'4'!Y128</f>
        <v>0</v>
      </c>
      <c r="U129" s="194">
        <f>'4'!Z128</f>
        <v>0</v>
      </c>
      <c r="V129" s="194">
        <f>'4'!Y128</f>
        <v>0</v>
      </c>
      <c r="W129" s="194">
        <f>'4'!Z128</f>
        <v>0</v>
      </c>
      <c r="X129" s="194">
        <f>'4'!AA128</f>
        <v>0</v>
      </c>
      <c r="Y129" s="49">
        <v>0</v>
      </c>
      <c r="Z129" s="49">
        <v>0</v>
      </c>
      <c r="AA129" s="49">
        <v>0</v>
      </c>
      <c r="AB129" s="49">
        <v>0</v>
      </c>
      <c r="AC129" s="49">
        <v>0</v>
      </c>
      <c r="AD129" s="49">
        <v>0</v>
      </c>
      <c r="AE129" s="49">
        <v>0</v>
      </c>
      <c r="AF129" s="202">
        <f>'4'!AK128</f>
        <v>0</v>
      </c>
      <c r="AG129" s="202">
        <f>'4'!AL128</f>
        <v>0</v>
      </c>
      <c r="AH129" s="202">
        <f>'4'!AM128</f>
        <v>0</v>
      </c>
      <c r="AI129" s="202">
        <f>'4'!AN128</f>
        <v>0</v>
      </c>
      <c r="AJ129" s="202">
        <f>'4'!AO128</f>
        <v>0</v>
      </c>
      <c r="AK129" s="202">
        <f>'4'!AP128</f>
        <v>0</v>
      </c>
      <c r="AL129" s="202">
        <v>0</v>
      </c>
      <c r="AM129" s="202">
        <v>0</v>
      </c>
      <c r="AN129" s="49">
        <v>0</v>
      </c>
      <c r="AO129" s="49">
        <v>0</v>
      </c>
      <c r="AP129" s="49">
        <v>0</v>
      </c>
      <c r="AQ129" s="49">
        <v>0</v>
      </c>
      <c r="AR129" s="49">
        <v>0</v>
      </c>
      <c r="AS129" s="49">
        <v>0</v>
      </c>
      <c r="AT129" s="35">
        <v>0</v>
      </c>
      <c r="AU129" s="202">
        <f>'4'!BB128</f>
        <v>0</v>
      </c>
      <c r="AV129" s="202">
        <f>'4'!BC128</f>
        <v>0</v>
      </c>
      <c r="AW129" s="202">
        <f>'4'!BD128</f>
        <v>0</v>
      </c>
      <c r="AX129" s="202">
        <f>'4'!BE128</f>
        <v>0</v>
      </c>
      <c r="AY129" s="202">
        <f>'4'!BF128</f>
        <v>0</v>
      </c>
      <c r="AZ129" s="202">
        <f>'4'!BG128</f>
        <v>0</v>
      </c>
      <c r="BA129" s="202">
        <f>'4'!BH128</f>
        <v>0</v>
      </c>
      <c r="BB129" s="49"/>
      <c r="BC129" s="49"/>
      <c r="BD129" s="49"/>
      <c r="BE129" s="49"/>
      <c r="BF129" s="49"/>
      <c r="BG129" s="49"/>
      <c r="BH129" s="35"/>
      <c r="BJ129" s="134">
        <f>'4'!CN128</f>
        <v>2024</v>
      </c>
    </row>
    <row r="130" spans="1:62" ht="18.75" hidden="1">
      <c r="A130" s="25" t="s">
        <v>179</v>
      </c>
      <c r="B130" s="33"/>
      <c r="C130" s="42"/>
      <c r="D130" s="35"/>
      <c r="E130" s="35"/>
      <c r="F130" s="35"/>
      <c r="G130" s="35"/>
      <c r="H130" s="35"/>
      <c r="I130" s="35"/>
      <c r="J130" s="35"/>
      <c r="K130" s="35"/>
      <c r="L130" s="35"/>
      <c r="M130" s="35"/>
      <c r="N130" s="35"/>
      <c r="O130" s="35"/>
      <c r="P130" s="35"/>
      <c r="Q130" s="35"/>
      <c r="R130" s="35"/>
      <c r="S130" s="35"/>
      <c r="T130" s="35"/>
      <c r="U130" s="35"/>
      <c r="V130" s="35"/>
      <c r="W130" s="35"/>
      <c r="X130" s="35"/>
      <c r="Y130" s="35"/>
      <c r="Z130" s="35"/>
      <c r="AA130" s="35"/>
      <c r="AB130" s="35"/>
      <c r="AC130" s="35"/>
      <c r="AD130" s="35"/>
      <c r="AE130" s="35"/>
      <c r="AF130" s="35"/>
      <c r="AG130" s="35"/>
      <c r="AH130" s="35"/>
      <c r="AI130" s="35"/>
      <c r="AJ130" s="35"/>
      <c r="AK130" s="35"/>
      <c r="AL130" s="35"/>
      <c r="AM130" s="35"/>
      <c r="AN130" s="35"/>
      <c r="AO130" s="35"/>
      <c r="AP130" s="35"/>
      <c r="AQ130" s="35"/>
      <c r="AR130" s="35"/>
      <c r="AS130" s="35"/>
      <c r="AT130" s="35"/>
      <c r="AU130" s="35"/>
      <c r="AV130" s="35"/>
      <c r="AW130" s="35"/>
      <c r="AX130" s="35"/>
      <c r="AY130" s="35"/>
      <c r="AZ130" s="35"/>
      <c r="BA130" s="35"/>
      <c r="BB130" s="35"/>
      <c r="BC130" s="35"/>
      <c r="BD130" s="35"/>
      <c r="BE130" s="35"/>
      <c r="BF130" s="35"/>
      <c r="BG130" s="35"/>
      <c r="BH130" s="35"/>
    </row>
    <row r="131" spans="1:62" ht="56.25">
      <c r="A131" s="21"/>
      <c r="B131" s="25" t="s">
        <v>377</v>
      </c>
      <c r="C131" s="26" t="s">
        <v>378</v>
      </c>
      <c r="D131" s="53" t="s">
        <v>174</v>
      </c>
      <c r="E131" s="53" t="s">
        <v>193</v>
      </c>
      <c r="F131" s="53" t="s">
        <v>193</v>
      </c>
      <c r="G131" s="53" t="s">
        <v>193</v>
      </c>
      <c r="H131" s="53" t="s">
        <v>193</v>
      </c>
      <c r="I131" s="53" t="s">
        <v>193</v>
      </c>
      <c r="J131" s="53" t="s">
        <v>193</v>
      </c>
      <c r="K131" s="53" t="s">
        <v>193</v>
      </c>
      <c r="L131" s="53" t="s">
        <v>193</v>
      </c>
      <c r="M131" s="53" t="s">
        <v>193</v>
      </c>
      <c r="N131" s="53" t="s">
        <v>193</v>
      </c>
      <c r="O131" s="53" t="s">
        <v>193</v>
      </c>
      <c r="P131" s="53" t="s">
        <v>193</v>
      </c>
      <c r="Q131" s="53" t="s">
        <v>193</v>
      </c>
      <c r="R131" s="53" t="s">
        <v>193</v>
      </c>
      <c r="S131" s="53" t="s">
        <v>193</v>
      </c>
      <c r="T131" s="53" t="s">
        <v>193</v>
      </c>
      <c r="U131" s="53" t="s">
        <v>193</v>
      </c>
      <c r="V131" s="53" t="s">
        <v>193</v>
      </c>
      <c r="W131" s="53" t="s">
        <v>193</v>
      </c>
      <c r="X131" s="53" t="s">
        <v>193</v>
      </c>
      <c r="Y131" s="53" t="s">
        <v>193</v>
      </c>
      <c r="Z131" s="53" t="s">
        <v>193</v>
      </c>
      <c r="AA131" s="53" t="s">
        <v>193</v>
      </c>
      <c r="AB131" s="53" t="s">
        <v>193</v>
      </c>
      <c r="AC131" s="53" t="s">
        <v>193</v>
      </c>
      <c r="AD131" s="53" t="s">
        <v>193</v>
      </c>
      <c r="AE131" s="53" t="s">
        <v>193</v>
      </c>
      <c r="AF131" s="53" t="s">
        <v>193</v>
      </c>
      <c r="AG131" s="53" t="s">
        <v>193</v>
      </c>
      <c r="AH131" s="53" t="s">
        <v>193</v>
      </c>
      <c r="AI131" s="53" t="s">
        <v>193</v>
      </c>
      <c r="AJ131" s="53" t="s">
        <v>193</v>
      </c>
      <c r="AK131" s="53" t="s">
        <v>193</v>
      </c>
      <c r="AL131" s="53" t="s">
        <v>193</v>
      </c>
      <c r="AM131" s="53" t="s">
        <v>193</v>
      </c>
      <c r="AN131" s="53" t="s">
        <v>193</v>
      </c>
      <c r="AO131" s="53" t="s">
        <v>193</v>
      </c>
      <c r="AP131" s="53" t="s">
        <v>193</v>
      </c>
      <c r="AQ131" s="53" t="s">
        <v>193</v>
      </c>
      <c r="AR131" s="53" t="s">
        <v>193</v>
      </c>
      <c r="AS131" s="53" t="s">
        <v>193</v>
      </c>
      <c r="AT131" s="53" t="s">
        <v>193</v>
      </c>
      <c r="AU131" s="53" t="s">
        <v>193</v>
      </c>
      <c r="AV131" s="53" t="s">
        <v>193</v>
      </c>
      <c r="AW131" s="53" t="s">
        <v>193</v>
      </c>
      <c r="AX131" s="53" t="s">
        <v>193</v>
      </c>
      <c r="AY131" s="53" t="s">
        <v>193</v>
      </c>
      <c r="AZ131" s="53" t="s">
        <v>193</v>
      </c>
      <c r="BA131" s="53" t="s">
        <v>193</v>
      </c>
      <c r="BB131" s="53" t="s">
        <v>193</v>
      </c>
      <c r="BC131" s="53" t="s">
        <v>193</v>
      </c>
      <c r="BD131" s="53" t="s">
        <v>193</v>
      </c>
      <c r="BE131" s="53" t="s">
        <v>193</v>
      </c>
      <c r="BF131" s="53" t="s">
        <v>193</v>
      </c>
      <c r="BG131" s="53" t="s">
        <v>193</v>
      </c>
      <c r="BH131" s="53"/>
    </row>
    <row r="132" spans="1:62" ht="56.25">
      <c r="A132" s="21"/>
      <c r="B132" s="25" t="s">
        <v>379</v>
      </c>
      <c r="C132" s="31" t="s">
        <v>380</v>
      </c>
      <c r="D132" s="53" t="s">
        <v>174</v>
      </c>
      <c r="E132" s="53" t="s">
        <v>193</v>
      </c>
      <c r="F132" s="53" t="s">
        <v>193</v>
      </c>
      <c r="G132" s="53" t="s">
        <v>193</v>
      </c>
      <c r="H132" s="53" t="s">
        <v>193</v>
      </c>
      <c r="I132" s="53" t="s">
        <v>193</v>
      </c>
      <c r="J132" s="53" t="s">
        <v>193</v>
      </c>
      <c r="K132" s="53" t="s">
        <v>193</v>
      </c>
      <c r="L132" s="53" t="s">
        <v>193</v>
      </c>
      <c r="M132" s="53" t="s">
        <v>193</v>
      </c>
      <c r="N132" s="53" t="s">
        <v>193</v>
      </c>
      <c r="O132" s="53" t="s">
        <v>193</v>
      </c>
      <c r="P132" s="53" t="s">
        <v>193</v>
      </c>
      <c r="Q132" s="53" t="s">
        <v>193</v>
      </c>
      <c r="R132" s="53" t="s">
        <v>193</v>
      </c>
      <c r="S132" s="53" t="s">
        <v>193</v>
      </c>
      <c r="T132" s="53" t="s">
        <v>193</v>
      </c>
      <c r="U132" s="53" t="s">
        <v>193</v>
      </c>
      <c r="V132" s="53" t="s">
        <v>193</v>
      </c>
      <c r="W132" s="53" t="s">
        <v>193</v>
      </c>
      <c r="X132" s="53" t="s">
        <v>193</v>
      </c>
      <c r="Y132" s="53" t="s">
        <v>193</v>
      </c>
      <c r="Z132" s="53" t="s">
        <v>193</v>
      </c>
      <c r="AA132" s="53" t="s">
        <v>193</v>
      </c>
      <c r="AB132" s="53" t="s">
        <v>193</v>
      </c>
      <c r="AC132" s="53" t="s">
        <v>193</v>
      </c>
      <c r="AD132" s="53" t="s">
        <v>193</v>
      </c>
      <c r="AE132" s="53" t="s">
        <v>193</v>
      </c>
      <c r="AF132" s="53" t="s">
        <v>193</v>
      </c>
      <c r="AG132" s="53" t="s">
        <v>193</v>
      </c>
      <c r="AH132" s="53" t="s">
        <v>193</v>
      </c>
      <c r="AI132" s="53" t="s">
        <v>193</v>
      </c>
      <c r="AJ132" s="53" t="s">
        <v>193</v>
      </c>
      <c r="AK132" s="53" t="s">
        <v>193</v>
      </c>
      <c r="AL132" s="53" t="s">
        <v>193</v>
      </c>
      <c r="AM132" s="53" t="s">
        <v>193</v>
      </c>
      <c r="AN132" s="53" t="s">
        <v>193</v>
      </c>
      <c r="AO132" s="53" t="s">
        <v>193</v>
      </c>
      <c r="AP132" s="53" t="s">
        <v>193</v>
      </c>
      <c r="AQ132" s="53" t="s">
        <v>193</v>
      </c>
      <c r="AR132" s="53" t="s">
        <v>193</v>
      </c>
      <c r="AS132" s="53" t="s">
        <v>193</v>
      </c>
      <c r="AT132" s="53" t="s">
        <v>193</v>
      </c>
      <c r="AU132" s="53" t="s">
        <v>193</v>
      </c>
      <c r="AV132" s="53" t="s">
        <v>193</v>
      </c>
      <c r="AW132" s="53" t="s">
        <v>193</v>
      </c>
      <c r="AX132" s="53" t="s">
        <v>193</v>
      </c>
      <c r="AY132" s="53" t="s">
        <v>193</v>
      </c>
      <c r="AZ132" s="53" t="s">
        <v>193</v>
      </c>
      <c r="BA132" s="53" t="s">
        <v>193</v>
      </c>
      <c r="BB132" s="53" t="s">
        <v>193</v>
      </c>
      <c r="BC132" s="53" t="s">
        <v>193</v>
      </c>
      <c r="BD132" s="53" t="s">
        <v>193</v>
      </c>
      <c r="BE132" s="53" t="s">
        <v>193</v>
      </c>
      <c r="BF132" s="53" t="s">
        <v>193</v>
      </c>
      <c r="BG132" s="53" t="s">
        <v>193</v>
      </c>
      <c r="BH132" s="53"/>
    </row>
    <row r="133" spans="1:62" ht="37.5">
      <c r="A133" s="21"/>
      <c r="B133" s="25" t="s">
        <v>381</v>
      </c>
      <c r="C133" s="31" t="s">
        <v>382</v>
      </c>
      <c r="D133" s="53" t="s">
        <v>174</v>
      </c>
      <c r="E133" s="53">
        <f t="shared" ref="E133:AJ133" si="48">SUM(E134:E135)</f>
        <v>0</v>
      </c>
      <c r="F133" s="53">
        <f t="shared" si="48"/>
        <v>0</v>
      </c>
      <c r="G133" s="53">
        <f t="shared" si="48"/>
        <v>0</v>
      </c>
      <c r="H133" s="53">
        <f t="shared" si="48"/>
        <v>0</v>
      </c>
      <c r="I133" s="53">
        <f t="shared" si="48"/>
        <v>0</v>
      </c>
      <c r="J133" s="53">
        <f t="shared" si="48"/>
        <v>0</v>
      </c>
      <c r="K133" s="53">
        <f t="shared" si="48"/>
        <v>0</v>
      </c>
      <c r="L133" s="53">
        <f t="shared" si="48"/>
        <v>0</v>
      </c>
      <c r="M133" s="53">
        <f t="shared" si="48"/>
        <v>0</v>
      </c>
      <c r="N133" s="53">
        <f t="shared" si="48"/>
        <v>0</v>
      </c>
      <c r="O133" s="53">
        <f t="shared" si="48"/>
        <v>0</v>
      </c>
      <c r="P133" s="53">
        <f t="shared" si="48"/>
        <v>0</v>
      </c>
      <c r="Q133" s="53">
        <f t="shared" si="48"/>
        <v>0</v>
      </c>
      <c r="R133" s="53">
        <f t="shared" si="48"/>
        <v>0</v>
      </c>
      <c r="S133" s="53">
        <f t="shared" si="48"/>
        <v>0</v>
      </c>
      <c r="T133" s="53">
        <f t="shared" si="48"/>
        <v>0</v>
      </c>
      <c r="U133" s="53">
        <f t="shared" si="48"/>
        <v>0</v>
      </c>
      <c r="V133" s="53">
        <f t="shared" si="48"/>
        <v>0</v>
      </c>
      <c r="W133" s="53">
        <f t="shared" si="48"/>
        <v>0</v>
      </c>
      <c r="X133" s="53">
        <f t="shared" si="48"/>
        <v>0</v>
      </c>
      <c r="Y133" s="53">
        <f t="shared" si="48"/>
        <v>0</v>
      </c>
      <c r="Z133" s="53">
        <f t="shared" si="48"/>
        <v>0</v>
      </c>
      <c r="AA133" s="53">
        <f t="shared" si="48"/>
        <v>0</v>
      </c>
      <c r="AB133" s="53">
        <f t="shared" si="48"/>
        <v>0</v>
      </c>
      <c r="AC133" s="53">
        <f t="shared" si="48"/>
        <v>0</v>
      </c>
      <c r="AD133" s="53">
        <f t="shared" si="48"/>
        <v>0</v>
      </c>
      <c r="AE133" s="53">
        <f t="shared" si="48"/>
        <v>0</v>
      </c>
      <c r="AF133" s="53">
        <f t="shared" si="48"/>
        <v>0</v>
      </c>
      <c r="AG133" s="53">
        <f t="shared" si="48"/>
        <v>0</v>
      </c>
      <c r="AH133" s="53">
        <f t="shared" si="48"/>
        <v>0</v>
      </c>
      <c r="AI133" s="53">
        <f t="shared" si="48"/>
        <v>0</v>
      </c>
      <c r="AJ133" s="53">
        <f t="shared" si="48"/>
        <v>0</v>
      </c>
      <c r="AK133" s="53">
        <f t="shared" ref="AK133:BA133" si="49">SUM(AK134:AK135)</f>
        <v>0</v>
      </c>
      <c r="AL133" s="53">
        <f t="shared" si="49"/>
        <v>0</v>
      </c>
      <c r="AM133" s="53">
        <f t="shared" si="49"/>
        <v>0</v>
      </c>
      <c r="AN133" s="53">
        <f t="shared" si="49"/>
        <v>0</v>
      </c>
      <c r="AO133" s="53">
        <f t="shared" si="49"/>
        <v>0</v>
      </c>
      <c r="AP133" s="53">
        <f t="shared" si="49"/>
        <v>0</v>
      </c>
      <c r="AQ133" s="53">
        <f t="shared" si="49"/>
        <v>0</v>
      </c>
      <c r="AR133" s="53">
        <f t="shared" si="49"/>
        <v>0</v>
      </c>
      <c r="AS133" s="53">
        <f t="shared" si="49"/>
        <v>0</v>
      </c>
      <c r="AT133" s="53">
        <f t="shared" si="49"/>
        <v>0</v>
      </c>
      <c r="AU133" s="53">
        <f t="shared" si="49"/>
        <v>0</v>
      </c>
      <c r="AV133" s="53">
        <f t="shared" si="49"/>
        <v>0</v>
      </c>
      <c r="AW133" s="53">
        <f t="shared" si="49"/>
        <v>0</v>
      </c>
      <c r="AX133" s="53">
        <f t="shared" si="49"/>
        <v>0</v>
      </c>
      <c r="AY133" s="53">
        <f t="shared" si="49"/>
        <v>0</v>
      </c>
      <c r="AZ133" s="53">
        <f t="shared" si="49"/>
        <v>0</v>
      </c>
      <c r="BA133" s="53">
        <f t="shared" si="49"/>
        <v>0</v>
      </c>
      <c r="BB133" s="53" t="s">
        <v>193</v>
      </c>
      <c r="BC133" s="53" t="s">
        <v>193</v>
      </c>
      <c r="BD133" s="53" t="s">
        <v>193</v>
      </c>
      <c r="BE133" s="53" t="s">
        <v>193</v>
      </c>
      <c r="BF133" s="53" t="s">
        <v>193</v>
      </c>
      <c r="BG133" s="53" t="s">
        <v>193</v>
      </c>
      <c r="BH133" s="53"/>
    </row>
    <row r="134" spans="1:62" ht="75">
      <c r="A134" s="28" t="s">
        <v>185</v>
      </c>
      <c r="B134" s="33" t="s">
        <v>381</v>
      </c>
      <c r="C134" s="55" t="s">
        <v>383</v>
      </c>
      <c r="D134" s="35" t="s">
        <v>384</v>
      </c>
      <c r="E134" s="35"/>
      <c r="F134" s="52">
        <f>'4'!I133</f>
        <v>0</v>
      </c>
      <c r="G134" s="52">
        <f>'4'!J133</f>
        <v>0</v>
      </c>
      <c r="H134" s="52">
        <f>'4'!K133</f>
        <v>0</v>
      </c>
      <c r="I134" s="52">
        <f>'4'!L133</f>
        <v>0</v>
      </c>
      <c r="J134" s="52">
        <f>'4'!M133</f>
        <v>0</v>
      </c>
      <c r="K134" s="35">
        <v>0</v>
      </c>
      <c r="L134" s="52">
        <f>'4'!P133</f>
        <v>0</v>
      </c>
      <c r="M134" s="52">
        <f>'4'!Q133</f>
        <v>0</v>
      </c>
      <c r="N134" s="52">
        <f>'4'!R133</f>
        <v>0</v>
      </c>
      <c r="O134" s="52">
        <f>'4'!S133</f>
        <v>0</v>
      </c>
      <c r="P134" s="52">
        <f>'4'!T133</f>
        <v>0</v>
      </c>
      <c r="Q134" s="35">
        <v>0</v>
      </c>
      <c r="R134" s="52">
        <f>'4'!W133</f>
        <v>0</v>
      </c>
      <c r="S134" s="52">
        <f>'4'!X133</f>
        <v>0</v>
      </c>
      <c r="T134" s="52">
        <f>'4'!Y133</f>
        <v>0</v>
      </c>
      <c r="U134" s="52">
        <f>'4'!Z133</f>
        <v>0</v>
      </c>
      <c r="V134" s="35">
        <v>0</v>
      </c>
      <c r="W134" s="35">
        <v>0</v>
      </c>
      <c r="X134" s="35">
        <v>0</v>
      </c>
      <c r="Y134" s="49"/>
      <c r="Z134" s="49"/>
      <c r="AA134" s="49"/>
      <c r="AB134" s="49"/>
      <c r="AC134" s="49"/>
      <c r="AD134" s="49"/>
      <c r="AE134" s="35">
        <v>0</v>
      </c>
      <c r="AF134" s="52">
        <f>'4'!AK133</f>
        <v>0</v>
      </c>
      <c r="AG134" s="52">
        <f>'4'!AL133</f>
        <v>0</v>
      </c>
      <c r="AH134" s="52">
        <f>'4'!AM133</f>
        <v>0</v>
      </c>
      <c r="AI134" s="52">
        <f>'4'!AN133</f>
        <v>0</v>
      </c>
      <c r="AJ134" s="52">
        <f>'4'!AO133</f>
        <v>0</v>
      </c>
      <c r="AK134" s="52">
        <f>'4'!AP133</f>
        <v>0</v>
      </c>
      <c r="AL134" s="52">
        <f>'4'!AQ133</f>
        <v>0</v>
      </c>
      <c r="AM134" s="52">
        <f>'4'!AR133</f>
        <v>0</v>
      </c>
      <c r="AN134" s="49"/>
      <c r="AO134" s="49"/>
      <c r="AP134" s="49"/>
      <c r="AQ134" s="49"/>
      <c r="AR134" s="49"/>
      <c r="AS134" s="49"/>
      <c r="AT134" s="35">
        <v>0</v>
      </c>
      <c r="AU134" s="52">
        <f>'4'!BB133</f>
        <v>0</v>
      </c>
      <c r="AV134" s="52">
        <f>'4'!BC133</f>
        <v>0</v>
      </c>
      <c r="AW134" s="52">
        <f>'4'!BD133</f>
        <v>0</v>
      </c>
      <c r="AX134" s="52">
        <f>'4'!BE133</f>
        <v>0</v>
      </c>
      <c r="AY134" s="52">
        <f>'4'!BF133</f>
        <v>0</v>
      </c>
      <c r="AZ134" s="52">
        <f>'4'!BG133</f>
        <v>0</v>
      </c>
      <c r="BA134" s="52">
        <f>'4'!BH133</f>
        <v>0</v>
      </c>
      <c r="BB134" s="49"/>
      <c r="BC134" s="49"/>
      <c r="BD134" s="49"/>
      <c r="BE134" s="49"/>
      <c r="BF134" s="49"/>
      <c r="BG134" s="49"/>
      <c r="BH134" s="35"/>
      <c r="BJ134" s="134">
        <f>'4'!CN132</f>
        <v>2021</v>
      </c>
    </row>
    <row r="135" spans="1:62" ht="75">
      <c r="A135" s="28" t="s">
        <v>185</v>
      </c>
      <c r="B135" s="33" t="s">
        <v>381</v>
      </c>
      <c r="C135" s="55" t="s">
        <v>385</v>
      </c>
      <c r="D135" s="35" t="s">
        <v>386</v>
      </c>
      <c r="E135" s="35"/>
      <c r="F135" s="52">
        <f>'4'!I134</f>
        <v>0</v>
      </c>
      <c r="G135" s="52">
        <f>'4'!J134</f>
        <v>0</v>
      </c>
      <c r="H135" s="52">
        <f>'4'!K134</f>
        <v>0</v>
      </c>
      <c r="I135" s="52">
        <f>'4'!L134</f>
        <v>0</v>
      </c>
      <c r="J135" s="52">
        <f>'4'!M134</f>
        <v>0</v>
      </c>
      <c r="K135" s="35">
        <v>0</v>
      </c>
      <c r="L135" s="52">
        <f>'4'!P134</f>
        <v>0</v>
      </c>
      <c r="M135" s="52">
        <f>'4'!Q134</f>
        <v>0</v>
      </c>
      <c r="N135" s="52">
        <f>'4'!R134</f>
        <v>0</v>
      </c>
      <c r="O135" s="52">
        <f>'4'!S134</f>
        <v>0</v>
      </c>
      <c r="P135" s="52">
        <f>'4'!T134</f>
        <v>0</v>
      </c>
      <c r="Q135" s="35">
        <v>0</v>
      </c>
      <c r="R135" s="52">
        <f>'4'!W134</f>
        <v>0</v>
      </c>
      <c r="S135" s="52">
        <f>'4'!X134</f>
        <v>0</v>
      </c>
      <c r="T135" s="52">
        <f>'4'!Y134</f>
        <v>0</v>
      </c>
      <c r="U135" s="52">
        <f>'4'!Z134</f>
        <v>0</v>
      </c>
      <c r="V135" s="35">
        <v>0</v>
      </c>
      <c r="W135" s="35">
        <v>0</v>
      </c>
      <c r="X135" s="35">
        <v>0</v>
      </c>
      <c r="Y135" s="49"/>
      <c r="Z135" s="49"/>
      <c r="AA135" s="49"/>
      <c r="AB135" s="49"/>
      <c r="AC135" s="49"/>
      <c r="AD135" s="49"/>
      <c r="AE135" s="35">
        <v>0</v>
      </c>
      <c r="AF135" s="52">
        <f>'4'!AK134</f>
        <v>0</v>
      </c>
      <c r="AG135" s="52">
        <f>'4'!AL134</f>
        <v>0</v>
      </c>
      <c r="AH135" s="52">
        <f>'4'!AM134</f>
        <v>0</v>
      </c>
      <c r="AI135" s="52">
        <f>'4'!AN134</f>
        <v>0</v>
      </c>
      <c r="AJ135" s="52">
        <f>'4'!AO134</f>
        <v>0</v>
      </c>
      <c r="AK135" s="52">
        <f>'4'!AP134</f>
        <v>0</v>
      </c>
      <c r="AL135" s="52">
        <f>'4'!AQ134</f>
        <v>0</v>
      </c>
      <c r="AM135" s="52">
        <f>'4'!AR134</f>
        <v>0</v>
      </c>
      <c r="AN135" s="49"/>
      <c r="AO135" s="49"/>
      <c r="AP135" s="49"/>
      <c r="AQ135" s="49"/>
      <c r="AR135" s="49"/>
      <c r="AS135" s="49"/>
      <c r="AT135" s="35">
        <v>0</v>
      </c>
      <c r="AU135" s="52">
        <f>'4'!BB134</f>
        <v>0</v>
      </c>
      <c r="AV135" s="52">
        <f>'4'!BC134</f>
        <v>0</v>
      </c>
      <c r="AW135" s="52">
        <f>'4'!BD134</f>
        <v>0</v>
      </c>
      <c r="AX135" s="52">
        <f>'4'!BE134</f>
        <v>0</v>
      </c>
      <c r="AY135" s="52">
        <f>'4'!BF134</f>
        <v>0</v>
      </c>
      <c r="AZ135" s="52">
        <f>'4'!BG134</f>
        <v>0</v>
      </c>
      <c r="BA135" s="52">
        <f>'4'!BH134</f>
        <v>0</v>
      </c>
      <c r="BB135" s="49"/>
      <c r="BC135" s="49"/>
      <c r="BD135" s="49"/>
      <c r="BE135" s="49"/>
      <c r="BF135" s="49"/>
      <c r="BG135" s="49"/>
      <c r="BH135" s="35"/>
      <c r="BJ135" s="134">
        <f>'4'!CN133</f>
        <v>2021</v>
      </c>
    </row>
  </sheetData>
  <autoFilter ref="B20:BH135">
    <filterColumn colId="2">
      <filters>
        <filter val="J1101004"/>
        <filter val="J1101007"/>
        <filter val="J1101008"/>
        <filter val="J1102003-1"/>
        <filter val="J1102003-10"/>
        <filter val="J1102003-11"/>
        <filter val="J1102003-12"/>
        <filter val="J1102003-13"/>
        <filter val="J1102003-14"/>
        <filter val="J1102003-15"/>
        <filter val="J1102003-16"/>
        <filter val="J1102003-17"/>
        <filter val="J1102003-18"/>
        <filter val="J1102003-19"/>
        <filter val="J1102003-2"/>
        <filter val="J1102003-20"/>
        <filter val="J1102003-21"/>
        <filter val="J1102003-22"/>
        <filter val="J1102003-23"/>
        <filter val="J1102003-24"/>
        <filter val="J1102003-3"/>
        <filter val="J1102003-4"/>
        <filter val="J1102003-5"/>
        <filter val="J1102003-6"/>
        <filter val="J1102003-7"/>
        <filter val="J1102003-8"/>
        <filter val="J1102003-9"/>
        <filter val="J1104006"/>
        <filter val="J1202002"/>
        <filter val="J1202005"/>
        <filter val="K_1101003"/>
        <filter val="K_1101004"/>
        <filter val="K_1104015"/>
        <filter val="K_1110007"/>
        <filter val="K_1110008"/>
        <filter val="K_1110009"/>
        <filter val="K_1110010"/>
        <filter val="K_1110011"/>
        <filter val="K_1110012"/>
        <filter val="K_1201002"/>
        <filter val="K_1202001"/>
        <filter val="K_1308013"/>
        <filter val="K_1308014"/>
        <filter val="L_1101001"/>
        <filter val="L_1101002"/>
        <filter val="L_1101003"/>
        <filter val="L_1101004"/>
        <filter val="L_1101006"/>
        <filter val="L_1101007"/>
        <filter val="L_1101008"/>
        <filter val="L_1101009"/>
        <filter val="L_1101010"/>
        <filter val="L_1101014"/>
        <filter val="L_1102011"/>
        <filter val="L_1103013"/>
        <filter val="L_1104012"/>
        <filter val="L_1104015"/>
        <filter val="M_1102001"/>
        <filter val="Г"/>
        <filter val="М_1201002"/>
      </filters>
    </filterColumn>
  </autoFilter>
  <mergeCells count="32">
    <mergeCell ref="BW15:CC16"/>
    <mergeCell ref="CD15:CJ16"/>
    <mergeCell ref="CK15:CQ16"/>
    <mergeCell ref="CR15:CX16"/>
    <mergeCell ref="E17:J17"/>
    <mergeCell ref="K17:P17"/>
    <mergeCell ref="Q17:X17"/>
    <mergeCell ref="Y17:AD17"/>
    <mergeCell ref="AE17:AM17"/>
    <mergeCell ref="AN17:AS17"/>
    <mergeCell ref="AT17:BA17"/>
    <mergeCell ref="BB17:BG17"/>
    <mergeCell ref="BW17:CC17"/>
    <mergeCell ref="CD17:CJ17"/>
    <mergeCell ref="CK17:CQ17"/>
    <mergeCell ref="CR17:CX17"/>
    <mergeCell ref="B12:BH12"/>
    <mergeCell ref="B13:BG13"/>
    <mergeCell ref="B14:B18"/>
    <mergeCell ref="C14:C18"/>
    <mergeCell ref="D14:D18"/>
    <mergeCell ref="E14:P16"/>
    <mergeCell ref="Q14:BG14"/>
    <mergeCell ref="BH14:BH18"/>
    <mergeCell ref="Q15:AD16"/>
    <mergeCell ref="AE15:AM16"/>
    <mergeCell ref="AT15:BG16"/>
    <mergeCell ref="B4:BH4"/>
    <mergeCell ref="B6:BH6"/>
    <mergeCell ref="B7:BH7"/>
    <mergeCell ref="B9:BH9"/>
    <mergeCell ref="B11:BH11"/>
  </mergeCells>
  <pageMargins left="0.70833333333333304" right="0.70833333333333304" top="0.74791666666666701" bottom="0.74791666666666701" header="0.51180555555555496" footer="0.51180555555555496"/>
  <pageSetup paperSize="8" firstPageNumber="0" orientation="landscape" horizontalDpi="300" verticalDpi="30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92D050"/>
  </sheetPr>
  <dimension ref="A1:EW132"/>
  <sheetViews>
    <sheetView topLeftCell="B1" zoomScale="65" zoomScaleNormal="65" workbookViewId="0">
      <selection activeCell="B8" sqref="B8:BS8"/>
    </sheetView>
  </sheetViews>
  <sheetFormatPr defaultRowHeight="15.75"/>
  <cols>
    <col min="1" max="1" width="11.375" style="134" hidden="1" customWidth="1"/>
    <col min="2" max="2" width="11.375" style="134"/>
    <col min="3" max="3" width="60" style="134" customWidth="1"/>
    <col min="4" max="4" width="13.875" style="134" customWidth="1"/>
    <col min="5" max="5" width="12.125" style="134" customWidth="1"/>
    <col min="6" max="6" width="8.625" style="134" customWidth="1"/>
    <col min="7" max="7" width="8.5" style="134" customWidth="1"/>
    <col min="8" max="8" width="8.75" style="134" customWidth="1"/>
    <col min="9" max="9" width="9.875" style="134" customWidth="1"/>
    <col min="10" max="11" width="8.75" style="134" customWidth="1"/>
    <col min="12" max="13" width="7.5" style="134" customWidth="1"/>
    <col min="14" max="14" width="10.5" style="134" customWidth="1"/>
    <col min="15" max="19" width="7.5" style="134" customWidth="1"/>
    <col min="20" max="23" width="7.375" style="134" customWidth="1"/>
    <col min="24" max="24" width="9.875" style="134" customWidth="1"/>
    <col min="25" max="45" width="6" style="134" hidden="1" customWidth="1"/>
    <col min="46" max="63" width="7" style="134" customWidth="1"/>
    <col min="64" max="64" width="6" style="134" customWidth="1"/>
    <col min="65" max="71" width="6" style="134" hidden="1" customWidth="1"/>
    <col min="72" max="72" width="6" style="134" customWidth="1"/>
    <col min="73" max="84" width="7.25" style="134" customWidth="1"/>
    <col min="85" max="85" width="9.75" style="134" customWidth="1"/>
    <col min="86" max="86" width="7.25" style="134" customWidth="1"/>
    <col min="87" max="87" width="8.75" style="134" customWidth="1"/>
    <col min="88" max="89" width="7.25" style="134" customWidth="1"/>
    <col min="90" max="90" width="6" style="134" customWidth="1"/>
    <col min="91" max="91" width="9.125" style="134" customWidth="1"/>
    <col min="92" max="97" width="6" style="134" hidden="1" customWidth="1"/>
    <col min="98" max="98" width="4.125" style="134" hidden="1" customWidth="1"/>
    <col min="99" max="99" width="9.75" style="134" customWidth="1"/>
    <col min="100" max="100" width="7.625" style="134" customWidth="1"/>
    <col min="101" max="102" width="7" style="134" customWidth="1"/>
    <col min="103" max="103" width="8.75" style="134" customWidth="1"/>
    <col min="104" max="116" width="7" style="134" customWidth="1"/>
    <col min="117" max="117" width="7.125" style="134" customWidth="1"/>
    <col min="118" max="124" width="6" style="134" hidden="1" customWidth="1"/>
    <col min="125" max="125" width="7.5" style="134" customWidth="1"/>
    <col min="126" max="139" width="8.5" style="134" customWidth="1"/>
    <col min="140" max="140" width="8.625" style="134" customWidth="1"/>
    <col min="141" max="142" width="7.625" style="134" customWidth="1"/>
    <col min="143" max="143" width="7.25" style="134" customWidth="1"/>
    <col min="144" max="144" width="8" style="134" customWidth="1"/>
    <col min="145" max="151" width="6" style="134" hidden="1" customWidth="1"/>
    <col min="152" max="152" width="23.5" style="134" hidden="1" customWidth="1"/>
    <col min="153" max="153" width="5" style="134" customWidth="1"/>
    <col min="154" max="162" width="5" customWidth="1"/>
    <col min="163" max="1025" width="9" customWidth="1"/>
  </cols>
  <sheetData>
    <row r="1" spans="2:153" ht="18.75">
      <c r="BS1" s="2" t="s">
        <v>715</v>
      </c>
      <c r="EJ1" s="134" t="s">
        <v>715</v>
      </c>
    </row>
    <row r="2" spans="2:153" ht="18.75">
      <c r="BP2" s="67"/>
      <c r="BQ2" s="4" t="s">
        <v>1</v>
      </c>
      <c r="BS2" s="75"/>
      <c r="EI2" s="134" t="s">
        <v>1316</v>
      </c>
    </row>
    <row r="3" spans="2:153" ht="18.75">
      <c r="BP3" s="67"/>
      <c r="BQ3" s="4" t="s">
        <v>2</v>
      </c>
      <c r="BS3" s="75"/>
      <c r="EI3" s="134" t="s">
        <v>1351</v>
      </c>
    </row>
    <row r="4" spans="2:153" ht="25.5">
      <c r="B4" s="452" t="s">
        <v>1235</v>
      </c>
      <c r="C4" s="452"/>
      <c r="D4" s="452"/>
      <c r="E4" s="452"/>
      <c r="F4" s="452"/>
      <c r="G4" s="452"/>
      <c r="H4" s="452"/>
      <c r="I4" s="452"/>
      <c r="J4" s="452"/>
      <c r="K4" s="452"/>
      <c r="L4" s="452"/>
      <c r="M4" s="452"/>
      <c r="N4" s="452"/>
      <c r="O4" s="452"/>
      <c r="P4" s="452"/>
      <c r="Q4" s="452"/>
      <c r="R4" s="452"/>
      <c r="S4" s="452"/>
      <c r="T4" s="452"/>
      <c r="U4" s="452"/>
      <c r="V4" s="452"/>
      <c r="W4" s="452"/>
      <c r="X4" s="452"/>
      <c r="Y4" s="394"/>
      <c r="Z4" s="394"/>
      <c r="AA4" s="394"/>
      <c r="AB4" s="394"/>
      <c r="AC4" s="394"/>
      <c r="AD4" s="394"/>
      <c r="AE4" s="394"/>
      <c r="AF4" s="394"/>
      <c r="AG4" s="394"/>
      <c r="AH4" s="394"/>
      <c r="AI4" s="394"/>
      <c r="AJ4" s="394"/>
      <c r="AK4" s="394"/>
      <c r="AL4" s="394"/>
      <c r="AM4" s="394"/>
      <c r="AN4" s="394"/>
      <c r="AO4" s="394"/>
      <c r="AP4" s="394"/>
      <c r="AQ4" s="394"/>
      <c r="AR4" s="394"/>
      <c r="AS4" s="394"/>
      <c r="AT4" s="452"/>
      <c r="AU4" s="452"/>
      <c r="AV4" s="452"/>
      <c r="AW4" s="452"/>
      <c r="AX4" s="452"/>
      <c r="AY4" s="452"/>
      <c r="AZ4" s="452"/>
      <c r="BA4" s="452"/>
      <c r="BB4" s="452"/>
      <c r="BC4" s="452"/>
      <c r="BD4" s="452"/>
      <c r="BE4" s="452"/>
      <c r="BF4" s="452"/>
      <c r="BG4" s="452"/>
      <c r="BH4" s="452"/>
      <c r="BI4" s="452"/>
      <c r="BJ4" s="452"/>
      <c r="BK4" s="452"/>
      <c r="BL4" s="452"/>
      <c r="BM4" s="394"/>
      <c r="BN4" s="394"/>
      <c r="BO4" s="394"/>
      <c r="BP4" s="394"/>
      <c r="BQ4" s="394"/>
      <c r="BR4" s="394"/>
      <c r="BS4" s="394"/>
    </row>
    <row r="5" spans="2:153" ht="10.5" customHeight="1">
      <c r="B5" s="446"/>
      <c r="C5" s="446"/>
      <c r="D5" s="446"/>
      <c r="E5" s="446"/>
      <c r="F5" s="446"/>
      <c r="G5" s="446"/>
      <c r="H5" s="446"/>
      <c r="I5" s="446"/>
      <c r="J5" s="446"/>
      <c r="K5" s="446"/>
      <c r="L5" s="446"/>
      <c r="M5" s="446"/>
      <c r="N5" s="446"/>
      <c r="O5" s="446"/>
      <c r="P5" s="446"/>
      <c r="Q5" s="446"/>
      <c r="R5" s="446"/>
      <c r="S5" s="446"/>
      <c r="T5" s="446"/>
      <c r="U5" s="446"/>
      <c r="V5" s="446"/>
      <c r="W5" s="446"/>
      <c r="X5" s="446"/>
      <c r="Y5" s="395"/>
      <c r="Z5" s="395"/>
      <c r="AA5" s="395"/>
      <c r="AB5" s="395"/>
      <c r="AC5" s="395"/>
      <c r="AD5" s="395"/>
      <c r="AE5" s="395"/>
      <c r="AF5" s="395"/>
      <c r="AG5" s="395"/>
      <c r="AH5" s="395"/>
      <c r="AI5" s="395"/>
      <c r="AJ5" s="395"/>
      <c r="AK5" s="395"/>
      <c r="AL5" s="395"/>
      <c r="AM5" s="395"/>
      <c r="AN5" s="395"/>
      <c r="AO5" s="395"/>
      <c r="AP5" s="395"/>
      <c r="AQ5" s="395"/>
      <c r="AR5" s="395"/>
      <c r="AS5" s="395"/>
      <c r="AT5" s="446"/>
      <c r="AU5" s="446"/>
      <c r="AV5" s="446"/>
      <c r="AW5" s="446"/>
      <c r="AX5" s="446"/>
      <c r="AY5" s="446"/>
      <c r="AZ5" s="446"/>
      <c r="BA5" s="446"/>
      <c r="BB5" s="446"/>
      <c r="BC5" s="446"/>
      <c r="BD5" s="446"/>
      <c r="BE5" s="446"/>
      <c r="BF5" s="446"/>
      <c r="BG5" s="446"/>
      <c r="BH5" s="446"/>
      <c r="BI5" s="446"/>
      <c r="BJ5" s="446"/>
      <c r="BK5" s="446"/>
      <c r="BL5" s="446"/>
      <c r="BM5" s="395"/>
      <c r="BN5" s="395"/>
      <c r="BO5" s="395"/>
      <c r="BP5" s="395"/>
      <c r="BQ5" s="395"/>
      <c r="BR5" s="395"/>
      <c r="BS5" s="395"/>
      <c r="BT5" s="155"/>
      <c r="BU5" s="155"/>
      <c r="BV5" s="155"/>
      <c r="BW5" s="155"/>
      <c r="BX5" s="155"/>
      <c r="BY5" s="155"/>
      <c r="BZ5" s="155"/>
      <c r="CA5" s="155"/>
      <c r="CB5" s="155"/>
      <c r="CC5" s="155"/>
      <c r="CD5" s="155"/>
      <c r="CE5" s="155"/>
      <c r="CF5" s="155"/>
      <c r="CG5" s="155"/>
      <c r="CH5" s="155"/>
      <c r="CI5" s="155"/>
      <c r="CJ5" s="155"/>
      <c r="CK5" s="155"/>
      <c r="CL5" s="155"/>
      <c r="CM5" s="155"/>
      <c r="CN5" s="155"/>
      <c r="CO5" s="155"/>
      <c r="CP5" s="155"/>
      <c r="CQ5" s="155"/>
      <c r="CR5" s="155"/>
      <c r="CS5" s="155"/>
      <c r="CT5" s="155"/>
      <c r="CU5" s="155"/>
      <c r="CV5" s="155"/>
      <c r="CW5" s="155"/>
      <c r="CX5" s="155"/>
      <c r="CY5" s="155"/>
      <c r="CZ5" s="155"/>
      <c r="DA5" s="155"/>
      <c r="DB5" s="155"/>
      <c r="DC5" s="155"/>
      <c r="DD5" s="155"/>
      <c r="DE5" s="155"/>
      <c r="DF5" s="155"/>
      <c r="DG5" s="155"/>
      <c r="DH5" s="155"/>
      <c r="DI5" s="155"/>
      <c r="DJ5" s="155"/>
      <c r="DK5" s="155"/>
      <c r="DL5" s="155"/>
      <c r="DM5" s="155"/>
      <c r="DN5" s="155"/>
      <c r="DO5" s="155"/>
      <c r="DP5" s="155"/>
      <c r="DQ5" s="155"/>
      <c r="DR5" s="155"/>
      <c r="DS5" s="155"/>
      <c r="DT5" s="155"/>
      <c r="DU5" s="155"/>
      <c r="DV5" s="155"/>
      <c r="DW5" s="155"/>
      <c r="DX5" s="155"/>
      <c r="DY5" s="155"/>
      <c r="DZ5" s="155"/>
      <c r="EA5" s="155"/>
      <c r="EB5" s="155"/>
      <c r="EC5" s="155"/>
      <c r="ED5" s="155"/>
      <c r="EE5" s="155"/>
      <c r="EF5" s="155"/>
      <c r="EG5" s="155"/>
      <c r="EH5" s="155"/>
      <c r="EI5" s="155"/>
      <c r="EJ5" s="155"/>
      <c r="EK5" s="155"/>
      <c r="EL5" s="155"/>
      <c r="EM5" s="155"/>
      <c r="EN5" s="155"/>
      <c r="EO5" s="155"/>
      <c r="EP5" s="155"/>
      <c r="EQ5" s="155"/>
      <c r="ER5" s="155"/>
      <c r="ES5" s="155"/>
      <c r="ET5" s="155"/>
      <c r="EU5" s="155"/>
      <c r="EV5" s="155"/>
    </row>
    <row r="6" spans="2:153" ht="25.5">
      <c r="B6" s="451" t="s">
        <v>1352</v>
      </c>
      <c r="C6" s="451"/>
      <c r="D6" s="451"/>
      <c r="E6" s="451"/>
      <c r="F6" s="451"/>
      <c r="G6" s="451"/>
      <c r="H6" s="451"/>
      <c r="I6" s="451"/>
      <c r="J6" s="451"/>
      <c r="K6" s="451"/>
      <c r="L6" s="451"/>
      <c r="M6" s="451"/>
      <c r="N6" s="451"/>
      <c r="O6" s="451"/>
      <c r="P6" s="451"/>
      <c r="Q6" s="451"/>
      <c r="R6" s="451"/>
      <c r="S6" s="451"/>
      <c r="T6" s="451"/>
      <c r="U6" s="451"/>
      <c r="V6" s="451"/>
      <c r="W6" s="451"/>
      <c r="X6" s="451"/>
      <c r="Y6" s="360"/>
      <c r="Z6" s="360"/>
      <c r="AA6" s="360"/>
      <c r="AB6" s="360"/>
      <c r="AC6" s="360"/>
      <c r="AD6" s="360"/>
      <c r="AE6" s="360"/>
      <c r="AF6" s="360"/>
      <c r="AG6" s="360"/>
      <c r="AH6" s="360"/>
      <c r="AI6" s="360"/>
      <c r="AJ6" s="360"/>
      <c r="AK6" s="360"/>
      <c r="AL6" s="360"/>
      <c r="AM6" s="360"/>
      <c r="AN6" s="360"/>
      <c r="AO6" s="360"/>
      <c r="AP6" s="360"/>
      <c r="AQ6" s="360"/>
      <c r="AR6" s="360"/>
      <c r="AS6" s="360"/>
      <c r="AT6" s="451"/>
      <c r="AU6" s="451"/>
      <c r="AV6" s="451"/>
      <c r="AW6" s="451"/>
      <c r="AX6" s="451"/>
      <c r="AY6" s="451"/>
      <c r="AZ6" s="451"/>
      <c r="BA6" s="451"/>
      <c r="BB6" s="451"/>
      <c r="BC6" s="451"/>
      <c r="BD6" s="451"/>
      <c r="BE6" s="451"/>
      <c r="BF6" s="451"/>
      <c r="BG6" s="451"/>
      <c r="BH6" s="451"/>
      <c r="BI6" s="451"/>
      <c r="BJ6" s="451"/>
      <c r="BK6" s="451"/>
      <c r="BL6" s="451"/>
      <c r="BM6" s="360"/>
      <c r="BN6" s="360"/>
      <c r="BO6" s="360"/>
      <c r="BP6" s="360"/>
      <c r="BQ6" s="360"/>
      <c r="BR6" s="360"/>
      <c r="BS6" s="360"/>
      <c r="BT6" s="71"/>
      <c r="BU6" s="71"/>
      <c r="BV6" s="71"/>
      <c r="BW6" s="71"/>
      <c r="BX6" s="71"/>
      <c r="BY6" s="71"/>
      <c r="BZ6" s="71"/>
      <c r="CA6" s="71"/>
      <c r="CB6" s="71"/>
      <c r="CC6" s="71"/>
      <c r="CD6" s="71"/>
      <c r="CE6" s="71"/>
      <c r="CF6" s="71"/>
      <c r="CG6" s="71"/>
      <c r="CH6" s="71"/>
      <c r="CI6" s="71"/>
      <c r="CJ6" s="71"/>
      <c r="CK6" s="71"/>
      <c r="CL6" s="71"/>
      <c r="CM6" s="71"/>
      <c r="CN6" s="71"/>
      <c r="CO6" s="71"/>
      <c r="CP6" s="71"/>
      <c r="CQ6" s="71"/>
      <c r="CR6" s="71"/>
      <c r="CS6" s="71"/>
      <c r="CT6" s="71"/>
      <c r="CU6" s="71"/>
      <c r="CV6" s="71"/>
      <c r="CW6" s="71"/>
      <c r="CX6" s="71"/>
      <c r="CY6" s="71"/>
      <c r="CZ6" s="71"/>
      <c r="DA6" s="71"/>
      <c r="DB6" s="71"/>
      <c r="DC6" s="71"/>
      <c r="DD6" s="71"/>
      <c r="DE6" s="71"/>
      <c r="DF6" s="71"/>
      <c r="DG6" s="71"/>
      <c r="DH6" s="71"/>
      <c r="DI6" s="71"/>
      <c r="DJ6" s="71"/>
      <c r="DK6" s="71"/>
      <c r="DL6" s="71"/>
      <c r="DM6" s="71"/>
      <c r="DN6" s="71"/>
      <c r="DO6" s="71"/>
      <c r="DP6" s="71"/>
      <c r="DQ6" s="71"/>
      <c r="DR6" s="71"/>
      <c r="DS6" s="71"/>
      <c r="DT6" s="71"/>
      <c r="DU6" s="71"/>
      <c r="DV6" s="71"/>
      <c r="DW6" s="71"/>
      <c r="DX6" s="71"/>
      <c r="DY6" s="71"/>
      <c r="DZ6" s="71"/>
      <c r="EA6" s="71"/>
      <c r="EB6" s="71"/>
      <c r="EC6" s="71"/>
      <c r="ED6" s="71"/>
      <c r="EE6" s="71"/>
      <c r="EF6" s="71"/>
      <c r="EG6" s="71"/>
      <c r="EH6" s="71"/>
      <c r="EI6" s="71"/>
      <c r="EJ6" s="71"/>
      <c r="EK6" s="71"/>
      <c r="EL6" s="71"/>
      <c r="EM6" s="71"/>
      <c r="EN6" s="71"/>
      <c r="EO6" s="71"/>
      <c r="EP6" s="71"/>
      <c r="EQ6" s="71"/>
      <c r="ER6" s="71"/>
      <c r="ES6" s="71"/>
      <c r="ET6" s="71"/>
      <c r="EU6" s="71"/>
      <c r="EV6" s="71"/>
      <c r="EW6" s="71"/>
    </row>
    <row r="7" spans="2:153" ht="9" customHeight="1">
      <c r="B7" s="454" t="s">
        <v>1349</v>
      </c>
      <c r="C7" s="454"/>
      <c r="D7" s="454"/>
      <c r="E7" s="454"/>
      <c r="F7" s="454"/>
      <c r="G7" s="454"/>
      <c r="H7" s="454"/>
      <c r="I7" s="454"/>
      <c r="J7" s="454"/>
      <c r="K7" s="454"/>
      <c r="L7" s="454"/>
      <c r="M7" s="454"/>
      <c r="N7" s="454"/>
      <c r="O7" s="454"/>
      <c r="P7" s="454"/>
      <c r="Q7" s="454"/>
      <c r="R7" s="454"/>
      <c r="S7" s="454"/>
      <c r="T7" s="454"/>
      <c r="U7" s="454"/>
      <c r="V7" s="454"/>
      <c r="W7" s="454"/>
      <c r="X7" s="454"/>
      <c r="Y7" s="361"/>
      <c r="Z7" s="361"/>
      <c r="AA7" s="361"/>
      <c r="AB7" s="361"/>
      <c r="AC7" s="361"/>
      <c r="AD7" s="361"/>
      <c r="AE7" s="361"/>
      <c r="AF7" s="361"/>
      <c r="AG7" s="361"/>
      <c r="AH7" s="361"/>
      <c r="AI7" s="361"/>
      <c r="AJ7" s="361"/>
      <c r="AK7" s="361"/>
      <c r="AL7" s="361"/>
      <c r="AM7" s="361"/>
      <c r="AN7" s="361"/>
      <c r="AO7" s="361"/>
      <c r="AP7" s="361"/>
      <c r="AQ7" s="361"/>
      <c r="AR7" s="361"/>
      <c r="AS7" s="361"/>
      <c r="AT7" s="454"/>
      <c r="AU7" s="454"/>
      <c r="AV7" s="454"/>
      <c r="AW7" s="454"/>
      <c r="AX7" s="454"/>
      <c r="AY7" s="454"/>
      <c r="AZ7" s="454"/>
      <c r="BA7" s="454"/>
      <c r="BB7" s="454"/>
      <c r="BC7" s="454"/>
      <c r="BD7" s="454"/>
      <c r="BE7" s="454"/>
      <c r="BF7" s="454"/>
      <c r="BG7" s="454"/>
      <c r="BH7" s="454"/>
      <c r="BI7" s="454"/>
      <c r="BJ7" s="454"/>
      <c r="BK7" s="454"/>
      <c r="BL7" s="454"/>
      <c r="BM7" s="361"/>
      <c r="BN7" s="361"/>
      <c r="BO7" s="361"/>
      <c r="BP7" s="361"/>
      <c r="BQ7" s="361"/>
      <c r="BR7" s="361"/>
      <c r="BS7" s="361"/>
      <c r="BT7" s="137"/>
      <c r="BU7" s="137"/>
      <c r="BV7" s="137"/>
      <c r="BW7" s="137"/>
      <c r="BX7" s="137"/>
      <c r="BY7" s="137"/>
      <c r="BZ7" s="137"/>
      <c r="CA7" s="137"/>
      <c r="CB7" s="137"/>
      <c r="CC7" s="137"/>
      <c r="CD7" s="137"/>
      <c r="CE7" s="137"/>
      <c r="CF7" s="137"/>
      <c r="CG7" s="137"/>
      <c r="CH7" s="137"/>
      <c r="CI7" s="137"/>
      <c r="CJ7" s="137"/>
      <c r="CK7" s="137"/>
      <c r="CL7" s="137"/>
      <c r="CM7" s="137"/>
      <c r="CN7" s="137"/>
      <c r="CO7" s="137"/>
      <c r="CP7" s="137"/>
      <c r="CQ7" s="137"/>
      <c r="CR7" s="137"/>
      <c r="CS7" s="137"/>
      <c r="CT7" s="137"/>
      <c r="CU7" s="137"/>
      <c r="CV7" s="137"/>
      <c r="CW7" s="137"/>
      <c r="CX7" s="137"/>
      <c r="CY7" s="137"/>
      <c r="CZ7" s="137"/>
      <c r="DA7" s="137"/>
      <c r="DB7" s="137"/>
      <c r="DC7" s="137"/>
      <c r="DD7" s="137"/>
      <c r="DE7" s="137"/>
      <c r="DF7" s="137"/>
      <c r="DG7" s="137"/>
      <c r="DH7" s="137"/>
      <c r="DI7" s="137"/>
      <c r="DJ7" s="137"/>
      <c r="DK7" s="137"/>
      <c r="DL7" s="137"/>
      <c r="DM7" s="137"/>
      <c r="DN7" s="137"/>
      <c r="DO7" s="137"/>
      <c r="DP7" s="137"/>
      <c r="DQ7" s="137"/>
      <c r="DR7" s="137"/>
      <c r="DS7" s="137"/>
      <c r="DT7" s="137"/>
      <c r="DU7" s="137"/>
      <c r="DV7" s="137"/>
      <c r="DW7" s="137"/>
      <c r="DX7" s="137"/>
      <c r="DY7" s="137"/>
      <c r="DZ7" s="137"/>
      <c r="EA7" s="137"/>
      <c r="EB7" s="137"/>
      <c r="EC7" s="137"/>
      <c r="ED7" s="137"/>
      <c r="EE7" s="137"/>
      <c r="EF7" s="137"/>
      <c r="EG7" s="137"/>
      <c r="EH7" s="137"/>
      <c r="EI7" s="137"/>
      <c r="EJ7" s="137"/>
      <c r="EK7" s="137"/>
      <c r="EL7" s="137"/>
      <c r="EM7" s="137"/>
      <c r="EN7" s="137"/>
      <c r="EO7" s="137"/>
      <c r="EP7" s="137"/>
      <c r="EQ7" s="137"/>
      <c r="ER7" s="137"/>
      <c r="ES7" s="137"/>
      <c r="ET7" s="137"/>
      <c r="EU7" s="137"/>
      <c r="EV7" s="137"/>
      <c r="EW7" s="137"/>
    </row>
    <row r="8" spans="2:153" ht="25.5">
      <c r="B8" s="446" t="s">
        <v>1355</v>
      </c>
      <c r="C8" s="446"/>
      <c r="D8" s="446"/>
      <c r="E8" s="446"/>
      <c r="F8" s="446"/>
      <c r="G8" s="446"/>
      <c r="H8" s="446"/>
      <c r="I8" s="446"/>
      <c r="J8" s="446"/>
      <c r="K8" s="446"/>
      <c r="L8" s="446"/>
      <c r="M8" s="446"/>
      <c r="N8" s="446"/>
      <c r="O8" s="446"/>
      <c r="P8" s="446"/>
      <c r="Q8" s="446"/>
      <c r="R8" s="446"/>
      <c r="S8" s="446"/>
      <c r="T8" s="446"/>
      <c r="U8" s="446"/>
      <c r="V8" s="446"/>
      <c r="W8" s="446"/>
      <c r="X8" s="446"/>
      <c r="Y8" s="363"/>
      <c r="Z8" s="363"/>
      <c r="AA8" s="363"/>
      <c r="AB8" s="363"/>
      <c r="AC8" s="363"/>
      <c r="AD8" s="363"/>
      <c r="AE8" s="363"/>
      <c r="AF8" s="363"/>
      <c r="AG8" s="363"/>
      <c r="AH8" s="363"/>
      <c r="AI8" s="363"/>
      <c r="AJ8" s="363"/>
      <c r="AK8" s="363"/>
      <c r="AL8" s="363"/>
      <c r="AM8" s="363"/>
      <c r="AN8" s="363"/>
      <c r="AO8" s="363"/>
      <c r="AP8" s="363"/>
      <c r="AQ8" s="363"/>
      <c r="AR8" s="363"/>
      <c r="AS8" s="363"/>
      <c r="AT8" s="446"/>
      <c r="AU8" s="446"/>
      <c r="AV8" s="446"/>
      <c r="AW8" s="446"/>
      <c r="AX8" s="446"/>
      <c r="AY8" s="446"/>
      <c r="AZ8" s="446"/>
      <c r="BA8" s="446"/>
      <c r="BB8" s="446"/>
      <c r="BC8" s="446"/>
      <c r="BD8" s="446"/>
      <c r="BE8" s="446"/>
      <c r="BF8" s="446"/>
      <c r="BG8" s="446"/>
      <c r="BH8" s="446"/>
      <c r="BI8" s="446"/>
      <c r="BJ8" s="446"/>
      <c r="BK8" s="446"/>
      <c r="BL8" s="446"/>
      <c r="BM8" s="363"/>
      <c r="BN8" s="363"/>
      <c r="BO8" s="363"/>
      <c r="BP8" s="363"/>
      <c r="BQ8" s="363"/>
      <c r="BR8" s="363"/>
      <c r="BS8" s="363"/>
      <c r="BT8" s="11"/>
      <c r="BV8" s="159"/>
      <c r="BW8" s="159"/>
      <c r="BX8" s="159"/>
      <c r="BY8" s="159"/>
      <c r="BZ8" s="159"/>
      <c r="CA8" s="159"/>
      <c r="CB8" s="159"/>
      <c r="CC8" s="159"/>
      <c r="CD8" s="159"/>
      <c r="CE8" s="159"/>
      <c r="CF8" s="159"/>
      <c r="CG8" s="159"/>
      <c r="CH8" s="159"/>
      <c r="EU8" s="203"/>
    </row>
    <row r="9" spans="2:153">
      <c r="B9" s="363"/>
      <c r="C9" s="363"/>
      <c r="D9" s="363"/>
      <c r="E9" s="363"/>
      <c r="F9" s="363"/>
      <c r="G9" s="363"/>
      <c r="H9" s="363"/>
      <c r="I9" s="363"/>
      <c r="J9" s="363"/>
      <c r="K9" s="363"/>
      <c r="L9" s="363"/>
      <c r="M9" s="363"/>
      <c r="N9" s="363"/>
      <c r="O9" s="363"/>
      <c r="P9" s="363"/>
      <c r="Q9" s="363"/>
      <c r="R9" s="363"/>
      <c r="S9" s="363"/>
      <c r="T9" s="363"/>
      <c r="U9" s="363"/>
      <c r="V9" s="363"/>
      <c r="W9" s="363"/>
      <c r="X9" s="363"/>
      <c r="Y9" s="363"/>
      <c r="Z9" s="363"/>
      <c r="AA9" s="363"/>
      <c r="AB9" s="363"/>
      <c r="AC9" s="363"/>
      <c r="AD9" s="363"/>
      <c r="AE9" s="363"/>
      <c r="AF9" s="363"/>
      <c r="AG9" s="363"/>
      <c r="AH9" s="363"/>
      <c r="AI9" s="363"/>
      <c r="AJ9" s="363"/>
      <c r="AK9" s="363"/>
      <c r="AL9" s="363"/>
      <c r="AM9" s="363"/>
      <c r="AN9" s="363"/>
      <c r="AO9" s="363"/>
      <c r="AP9" s="363"/>
      <c r="AQ9" s="363"/>
      <c r="AR9" s="363"/>
      <c r="AS9" s="363"/>
      <c r="AT9" s="363"/>
      <c r="AU9" s="363"/>
      <c r="AV9" s="363"/>
      <c r="AW9" s="363"/>
      <c r="AX9" s="363"/>
      <c r="AY9" s="363"/>
      <c r="AZ9" s="363"/>
      <c r="BA9" s="363"/>
      <c r="BB9" s="363"/>
      <c r="BC9" s="363"/>
      <c r="BD9" s="363"/>
      <c r="BE9" s="363"/>
      <c r="BF9" s="363"/>
      <c r="BG9" s="363"/>
      <c r="BH9" s="363"/>
      <c r="BI9" s="363"/>
      <c r="BJ9" s="363"/>
      <c r="BK9" s="363"/>
      <c r="BL9" s="363"/>
      <c r="BM9" s="363"/>
      <c r="BN9" s="363"/>
      <c r="BO9" s="363"/>
      <c r="BP9" s="363"/>
      <c r="BQ9" s="363"/>
      <c r="BR9" s="363"/>
      <c r="BS9" s="363"/>
      <c r="BT9" s="158"/>
      <c r="BU9" s="158"/>
      <c r="BV9" s="158"/>
      <c r="BW9" s="158"/>
      <c r="BX9" s="158"/>
      <c r="BY9" s="158"/>
      <c r="BZ9" s="158"/>
      <c r="CA9" s="158"/>
      <c r="CB9" s="158"/>
      <c r="CC9" s="158"/>
      <c r="CD9" s="158"/>
      <c r="CE9" s="158"/>
      <c r="CF9" s="158"/>
      <c r="CG9" s="158"/>
      <c r="CH9" s="158"/>
      <c r="CI9" s="158"/>
      <c r="CJ9" s="158"/>
      <c r="CK9" s="158"/>
      <c r="CL9" s="158"/>
      <c r="CM9" s="158"/>
      <c r="CN9" s="158"/>
      <c r="CO9" s="158"/>
      <c r="CP9" s="158"/>
      <c r="CQ9" s="158"/>
      <c r="CR9" s="158"/>
      <c r="CS9" s="158"/>
      <c r="CT9" s="158"/>
      <c r="CU9" s="158"/>
      <c r="CV9" s="158"/>
      <c r="CW9" s="158"/>
      <c r="CX9" s="158"/>
      <c r="CY9" s="158"/>
      <c r="CZ9" s="158"/>
      <c r="DA9" s="158"/>
      <c r="DB9" s="158"/>
      <c r="DC9" s="158"/>
      <c r="DD9" s="158"/>
      <c r="DE9" s="158"/>
      <c r="DF9" s="158"/>
      <c r="DG9" s="158"/>
      <c r="DH9" s="158"/>
      <c r="DI9" s="158"/>
      <c r="DJ9" s="158"/>
      <c r="DK9" s="158"/>
      <c r="DL9" s="158"/>
      <c r="DM9" s="158"/>
      <c r="DN9" s="158"/>
      <c r="DO9" s="158"/>
      <c r="DP9" s="158"/>
      <c r="DQ9" s="158"/>
      <c r="DR9" s="158"/>
      <c r="DS9" s="158"/>
      <c r="DT9" s="158"/>
      <c r="DU9" s="158"/>
      <c r="DV9" s="158"/>
      <c r="DW9" s="158"/>
      <c r="DX9" s="158"/>
      <c r="DY9" s="158"/>
      <c r="DZ9" s="158"/>
      <c r="EA9" s="158"/>
      <c r="EB9" s="158"/>
      <c r="EC9" s="158"/>
      <c r="ED9" s="158"/>
      <c r="EE9" s="158"/>
      <c r="EF9" s="158"/>
      <c r="EG9" s="158"/>
      <c r="EH9" s="158"/>
      <c r="EI9" s="158"/>
      <c r="EJ9" s="158"/>
      <c r="EK9" s="158"/>
      <c r="EL9" s="158"/>
      <c r="EM9" s="158"/>
      <c r="EN9" s="158"/>
      <c r="EO9" s="158"/>
      <c r="EP9" s="158"/>
      <c r="EQ9" s="158"/>
      <c r="ER9" s="158"/>
      <c r="ES9" s="158"/>
      <c r="ET9" s="158"/>
      <c r="EU9" s="158"/>
      <c r="EV9" s="158"/>
    </row>
    <row r="10" spans="2:153" hidden="1">
      <c r="B10" s="395"/>
      <c r="C10" s="395"/>
      <c r="D10" s="395"/>
      <c r="E10" s="395"/>
      <c r="F10" s="395"/>
      <c r="G10" s="395"/>
      <c r="H10" s="395"/>
      <c r="I10" s="395"/>
      <c r="J10" s="395"/>
      <c r="K10" s="395"/>
      <c r="L10" s="395"/>
      <c r="M10" s="395"/>
      <c r="N10" s="395"/>
      <c r="O10" s="395"/>
      <c r="P10" s="395"/>
      <c r="Q10" s="395"/>
      <c r="R10" s="395"/>
      <c r="S10" s="395"/>
      <c r="T10" s="395"/>
      <c r="U10" s="395"/>
      <c r="V10" s="395"/>
      <c r="W10" s="395"/>
      <c r="X10" s="395"/>
      <c r="Y10" s="395"/>
      <c r="Z10" s="395"/>
      <c r="AA10" s="395"/>
      <c r="AB10" s="395"/>
      <c r="AC10" s="395"/>
      <c r="AD10" s="395"/>
      <c r="AE10" s="395"/>
      <c r="AF10" s="395"/>
      <c r="AG10" s="395"/>
      <c r="AH10" s="395"/>
      <c r="AI10" s="395"/>
      <c r="AJ10" s="395"/>
      <c r="AK10" s="395"/>
      <c r="AL10" s="395"/>
      <c r="AM10" s="395"/>
      <c r="AN10" s="395"/>
      <c r="AO10" s="395"/>
      <c r="AP10" s="395"/>
      <c r="AQ10" s="395"/>
      <c r="AR10" s="395"/>
      <c r="AS10" s="395"/>
      <c r="AT10" s="395"/>
      <c r="AU10" s="395"/>
      <c r="AV10" s="395"/>
      <c r="AW10" s="395"/>
      <c r="AX10" s="395"/>
      <c r="AY10" s="395"/>
      <c r="AZ10" s="395"/>
      <c r="BA10" s="395"/>
      <c r="BB10" s="395"/>
      <c r="BC10" s="395"/>
      <c r="BD10" s="395"/>
      <c r="BE10" s="395"/>
      <c r="BF10" s="395"/>
      <c r="BG10" s="395"/>
      <c r="BH10" s="395"/>
      <c r="BI10" s="395"/>
      <c r="BJ10" s="395"/>
      <c r="BK10" s="395"/>
      <c r="BL10" s="395"/>
      <c r="BM10" s="395"/>
      <c r="BN10" s="395"/>
      <c r="BO10" s="395"/>
      <c r="BP10" s="395"/>
      <c r="BQ10" s="395"/>
      <c r="BR10" s="395"/>
      <c r="BS10" s="395"/>
    </row>
    <row r="11" spans="2:153" ht="18.75" hidden="1">
      <c r="B11" s="362"/>
      <c r="C11" s="362"/>
      <c r="D11" s="362"/>
      <c r="E11" s="362"/>
      <c r="F11" s="362"/>
      <c r="G11" s="362"/>
      <c r="H11" s="362"/>
      <c r="I11" s="362"/>
      <c r="J11" s="362"/>
      <c r="K11" s="362"/>
      <c r="L11" s="362"/>
      <c r="M11" s="362"/>
      <c r="N11" s="362"/>
      <c r="O11" s="362"/>
      <c r="P11" s="362"/>
      <c r="Q11" s="362"/>
      <c r="R11" s="362"/>
      <c r="S11" s="362"/>
      <c r="T11" s="362"/>
      <c r="U11" s="362"/>
      <c r="V11" s="362"/>
      <c r="W11" s="362"/>
      <c r="X11" s="362"/>
      <c r="Y11" s="362"/>
      <c r="Z11" s="362"/>
      <c r="AA11" s="362"/>
      <c r="AB11" s="362"/>
      <c r="AC11" s="362"/>
      <c r="AD11" s="362"/>
      <c r="AE11" s="362"/>
      <c r="AF11" s="362"/>
      <c r="AG11" s="362"/>
      <c r="AH11" s="362"/>
      <c r="AI11" s="362"/>
      <c r="AJ11" s="362"/>
      <c r="AK11" s="362"/>
      <c r="AL11" s="362"/>
      <c r="AM11" s="362"/>
      <c r="AN11" s="362"/>
      <c r="AO11" s="362"/>
      <c r="AP11" s="362"/>
      <c r="AQ11" s="362"/>
      <c r="AR11" s="362"/>
      <c r="AS11" s="362"/>
      <c r="AT11" s="362"/>
      <c r="AU11" s="362"/>
      <c r="AV11" s="362"/>
      <c r="AW11" s="362"/>
      <c r="AX11" s="362"/>
      <c r="AY11" s="362"/>
      <c r="AZ11" s="362"/>
      <c r="BA11" s="362"/>
      <c r="BB11" s="362"/>
      <c r="BC11" s="362"/>
      <c r="BD11" s="362"/>
      <c r="BE11" s="362"/>
      <c r="BF11" s="362"/>
      <c r="BG11" s="362"/>
      <c r="BH11" s="362"/>
      <c r="BI11" s="362"/>
      <c r="BJ11" s="362"/>
      <c r="BK11" s="362"/>
      <c r="BL11" s="362"/>
      <c r="BM11" s="362"/>
      <c r="BN11" s="362"/>
      <c r="BO11" s="362"/>
      <c r="BP11" s="362"/>
      <c r="BQ11" s="362"/>
      <c r="BR11" s="362"/>
      <c r="BS11" s="362"/>
      <c r="BT11" s="10"/>
      <c r="BU11" s="10"/>
      <c r="BV11" s="10"/>
      <c r="BW11" s="10"/>
      <c r="BX11" s="10"/>
      <c r="BY11" s="10"/>
      <c r="BZ11" s="10"/>
      <c r="CA11" s="10"/>
      <c r="CB11" s="10"/>
      <c r="CC11" s="10"/>
      <c r="CD11" s="10"/>
      <c r="CE11" s="10"/>
      <c r="CF11" s="10"/>
      <c r="CG11" s="10"/>
      <c r="CH11" s="10"/>
      <c r="CI11" s="10"/>
      <c r="CJ11" s="10"/>
      <c r="CK11" s="10"/>
      <c r="CL11" s="10"/>
      <c r="CM11" s="10"/>
      <c r="CN11" s="10"/>
      <c r="CO11" s="10"/>
      <c r="CP11" s="10"/>
      <c r="CQ11" s="10"/>
      <c r="CR11" s="10"/>
      <c r="CS11" s="10"/>
      <c r="CT11" s="10"/>
      <c r="CU11" s="10"/>
      <c r="CV11" s="10"/>
      <c r="CW11" s="10"/>
      <c r="CX11" s="10"/>
      <c r="CY11" s="10"/>
      <c r="CZ11" s="10"/>
      <c r="DA11" s="10"/>
      <c r="DB11" s="10"/>
      <c r="DC11" s="10"/>
      <c r="DD11" s="10"/>
      <c r="DE11" s="10"/>
      <c r="DF11" s="10"/>
      <c r="DG11" s="10"/>
      <c r="DH11" s="10"/>
      <c r="DI11" s="10"/>
      <c r="DJ11" s="10"/>
      <c r="DK11" s="10"/>
      <c r="DL11" s="10"/>
      <c r="DM11" s="10"/>
      <c r="DN11" s="10"/>
      <c r="DO11" s="10"/>
      <c r="DP11" s="10"/>
      <c r="DQ11" s="10"/>
      <c r="DR11" s="10"/>
      <c r="DS11" s="10"/>
      <c r="DT11" s="10"/>
      <c r="DU11" s="10"/>
      <c r="DV11" s="10"/>
      <c r="DW11" s="10"/>
      <c r="DX11" s="10"/>
      <c r="DY11" s="10"/>
      <c r="DZ11" s="10"/>
      <c r="EA11" s="10"/>
      <c r="EB11" s="10"/>
      <c r="EC11" s="10"/>
      <c r="ED11" s="10"/>
      <c r="EE11" s="10"/>
      <c r="EF11" s="10"/>
      <c r="EG11" s="10"/>
      <c r="EH11" s="10"/>
      <c r="EI11" s="10"/>
      <c r="EJ11" s="10"/>
      <c r="EK11" s="10"/>
      <c r="EL11" s="10"/>
      <c r="EM11" s="10"/>
      <c r="EN11" s="10"/>
      <c r="EO11" s="10"/>
      <c r="EP11" s="10"/>
      <c r="EQ11" s="10"/>
      <c r="ER11" s="10"/>
      <c r="ES11" s="10"/>
      <c r="ET11" s="10"/>
      <c r="EU11" s="10"/>
      <c r="EV11" s="10"/>
    </row>
    <row r="12" spans="2:153" hidden="1">
      <c r="B12" s="363" t="s">
        <v>1350</v>
      </c>
      <c r="C12" s="363"/>
      <c r="D12" s="363"/>
      <c r="E12" s="363"/>
      <c r="F12" s="363"/>
      <c r="G12" s="363"/>
      <c r="H12" s="363"/>
      <c r="I12" s="363"/>
      <c r="J12" s="363"/>
      <c r="K12" s="363"/>
      <c r="L12" s="363"/>
      <c r="M12" s="363"/>
      <c r="N12" s="363"/>
      <c r="O12" s="363"/>
      <c r="P12" s="363"/>
      <c r="Q12" s="363"/>
      <c r="R12" s="363"/>
      <c r="S12" s="363"/>
      <c r="T12" s="363"/>
      <c r="U12" s="363"/>
      <c r="V12" s="363"/>
      <c r="W12" s="363"/>
      <c r="X12" s="363"/>
      <c r="Y12" s="363"/>
      <c r="Z12" s="363"/>
      <c r="AA12" s="363"/>
      <c r="AB12" s="363"/>
      <c r="AC12" s="363"/>
      <c r="AD12" s="363"/>
      <c r="AE12" s="363"/>
      <c r="AF12" s="363"/>
      <c r="AG12" s="363"/>
      <c r="AH12" s="363"/>
      <c r="AI12" s="363"/>
      <c r="AJ12" s="363"/>
      <c r="AK12" s="363"/>
      <c r="AL12" s="363"/>
      <c r="AM12" s="363"/>
      <c r="AN12" s="363"/>
      <c r="AO12" s="363"/>
      <c r="AP12" s="363"/>
      <c r="AQ12" s="363"/>
      <c r="AR12" s="363"/>
      <c r="AS12" s="363"/>
      <c r="AT12" s="363"/>
      <c r="AU12" s="363"/>
      <c r="AV12" s="363"/>
      <c r="AW12" s="363"/>
      <c r="AX12" s="363"/>
      <c r="AY12" s="363"/>
      <c r="AZ12" s="363"/>
      <c r="BA12" s="363"/>
      <c r="BB12" s="363"/>
      <c r="BC12" s="363"/>
      <c r="BD12" s="363"/>
      <c r="BE12" s="363"/>
      <c r="BF12" s="363"/>
      <c r="BG12" s="363"/>
      <c r="BH12" s="363"/>
      <c r="BI12" s="363"/>
      <c r="BJ12" s="363"/>
      <c r="BK12" s="363"/>
      <c r="BL12" s="363"/>
      <c r="BM12" s="363"/>
      <c r="BN12" s="363"/>
      <c r="BO12" s="363"/>
      <c r="BP12" s="363"/>
      <c r="BQ12" s="363"/>
      <c r="BR12" s="363"/>
      <c r="BS12" s="363"/>
      <c r="BT12" s="11"/>
      <c r="BU12" s="11"/>
      <c r="BV12" s="11"/>
      <c r="BW12" s="11"/>
      <c r="BX12" s="11"/>
      <c r="BY12" s="11"/>
      <c r="BZ12" s="11"/>
      <c r="CA12" s="11"/>
      <c r="CB12" s="11"/>
      <c r="CC12" s="11"/>
      <c r="CD12" s="11"/>
      <c r="CE12" s="11"/>
      <c r="CF12" s="11"/>
      <c r="CG12" s="11"/>
      <c r="CH12" s="11"/>
      <c r="CI12" s="11"/>
      <c r="CJ12" s="11"/>
      <c r="CK12" s="11"/>
      <c r="CL12" s="11"/>
      <c r="CM12" s="11"/>
      <c r="CN12" s="11"/>
      <c r="CO12" s="11"/>
      <c r="CP12" s="11"/>
      <c r="CQ12" s="11"/>
      <c r="CR12" s="11"/>
      <c r="CS12" s="11"/>
      <c r="CT12" s="11"/>
      <c r="CU12" s="11"/>
      <c r="CV12" s="11"/>
      <c r="CW12" s="11"/>
      <c r="CX12" s="11"/>
      <c r="CY12" s="11"/>
      <c r="CZ12" s="11"/>
      <c r="DA12" s="11"/>
      <c r="DB12" s="11"/>
      <c r="DC12" s="11"/>
      <c r="DD12" s="11"/>
      <c r="DE12" s="11"/>
      <c r="DF12" s="11"/>
      <c r="DG12" s="11"/>
      <c r="DH12" s="11"/>
      <c r="DI12" s="11"/>
      <c r="DJ12" s="11"/>
      <c r="DK12" s="11"/>
      <c r="DL12" s="11"/>
      <c r="DM12" s="11"/>
      <c r="DN12" s="11"/>
      <c r="DO12" s="11"/>
      <c r="DP12" s="11"/>
      <c r="DQ12" s="11"/>
      <c r="DR12" s="11"/>
      <c r="DS12" s="11"/>
      <c r="DT12" s="11"/>
      <c r="DU12" s="11"/>
      <c r="DV12" s="11"/>
      <c r="DW12" s="11"/>
      <c r="DX12" s="11"/>
      <c r="DY12" s="11"/>
      <c r="DZ12" s="11"/>
      <c r="EA12" s="11"/>
      <c r="EB12" s="11"/>
      <c r="EC12" s="11"/>
      <c r="ED12" s="11"/>
      <c r="EE12" s="11"/>
      <c r="EF12" s="11"/>
      <c r="EG12" s="11"/>
      <c r="EH12" s="11"/>
      <c r="EI12" s="11"/>
      <c r="EJ12" s="11"/>
      <c r="EK12" s="11"/>
      <c r="EL12" s="11"/>
      <c r="EM12" s="11"/>
      <c r="EN12" s="11"/>
      <c r="EO12" s="11"/>
      <c r="EP12" s="11"/>
      <c r="EQ12" s="11"/>
      <c r="ER12" s="11"/>
      <c r="ES12" s="11"/>
      <c r="ET12" s="11"/>
      <c r="EU12" s="11"/>
      <c r="EV12" s="11"/>
    </row>
    <row r="13" spans="2:153" hidden="1">
      <c r="B13" s="395"/>
      <c r="C13" s="395"/>
      <c r="D13" s="395"/>
      <c r="E13" s="395"/>
      <c r="F13" s="395"/>
      <c r="G13" s="395"/>
      <c r="H13" s="395"/>
      <c r="I13" s="395"/>
      <c r="J13" s="395"/>
      <c r="K13" s="395"/>
      <c r="L13" s="395"/>
      <c r="M13" s="395"/>
      <c r="N13" s="395"/>
      <c r="O13" s="395"/>
      <c r="P13" s="395"/>
      <c r="Q13" s="395"/>
      <c r="R13" s="395"/>
      <c r="S13" s="395"/>
      <c r="T13" s="395"/>
      <c r="U13" s="395"/>
      <c r="V13" s="395"/>
      <c r="W13" s="395"/>
      <c r="X13" s="395"/>
      <c r="Y13" s="395"/>
      <c r="Z13" s="395"/>
      <c r="AA13" s="395"/>
      <c r="AB13" s="395"/>
      <c r="AC13" s="395"/>
      <c r="AD13" s="395"/>
      <c r="AE13" s="395"/>
      <c r="AF13" s="395"/>
      <c r="AG13" s="395"/>
      <c r="AH13" s="395"/>
      <c r="AI13" s="395"/>
      <c r="AJ13" s="395"/>
      <c r="AK13" s="395"/>
      <c r="AL13" s="395"/>
      <c r="AM13" s="395"/>
      <c r="AN13" s="395"/>
      <c r="AO13" s="395"/>
      <c r="AP13" s="395"/>
      <c r="AQ13" s="395"/>
      <c r="AR13" s="395"/>
      <c r="AS13" s="395"/>
      <c r="AT13" s="395"/>
      <c r="AU13" s="395"/>
      <c r="AV13" s="395"/>
      <c r="AW13" s="395"/>
      <c r="AX13" s="395"/>
      <c r="AY13" s="395"/>
      <c r="AZ13" s="395"/>
      <c r="BA13" s="395"/>
      <c r="BB13" s="395"/>
      <c r="BC13" s="395"/>
      <c r="BD13" s="395"/>
      <c r="BE13" s="395"/>
      <c r="BF13" s="395"/>
      <c r="BG13" s="395"/>
      <c r="BH13" s="395"/>
      <c r="BI13" s="395"/>
      <c r="BJ13" s="395"/>
      <c r="BK13" s="395"/>
      <c r="BL13" s="395"/>
      <c r="BM13" s="395"/>
      <c r="BN13" s="395"/>
      <c r="BO13" s="395"/>
      <c r="BP13" s="395"/>
      <c r="BQ13" s="395"/>
      <c r="BR13" s="395"/>
      <c r="BS13" s="395"/>
      <c r="BT13" s="395"/>
      <c r="BU13" s="395"/>
      <c r="BV13" s="395"/>
      <c r="BW13" s="395"/>
      <c r="BX13" s="395"/>
      <c r="BY13" s="395"/>
      <c r="BZ13" s="395"/>
      <c r="CA13" s="395"/>
      <c r="CB13" s="395"/>
      <c r="CC13" s="395"/>
      <c r="CD13" s="395"/>
      <c r="CE13" s="395"/>
      <c r="CF13" s="395"/>
      <c r="CG13" s="395"/>
      <c r="CH13" s="395"/>
      <c r="CI13" s="395"/>
      <c r="CJ13" s="395"/>
      <c r="CK13" s="395"/>
      <c r="CL13" s="395"/>
      <c r="CM13" s="395"/>
      <c r="CN13" s="395"/>
      <c r="CO13" s="395"/>
      <c r="CP13" s="395"/>
      <c r="CQ13" s="395"/>
      <c r="CR13" s="395"/>
      <c r="CS13" s="395"/>
      <c r="CT13" s="395"/>
      <c r="CU13" s="395"/>
      <c r="CV13" s="395"/>
      <c r="CW13" s="395"/>
      <c r="CX13" s="395"/>
      <c r="CY13" s="395"/>
      <c r="CZ13" s="395"/>
      <c r="DA13" s="395"/>
      <c r="DB13" s="395"/>
      <c r="DC13" s="395"/>
      <c r="DD13" s="395"/>
      <c r="DE13" s="395"/>
      <c r="DF13" s="395"/>
      <c r="DG13" s="395"/>
      <c r="DH13" s="395"/>
      <c r="DI13" s="395"/>
      <c r="DJ13" s="395"/>
      <c r="DK13" s="395"/>
      <c r="DL13" s="395"/>
      <c r="DM13" s="395"/>
      <c r="DN13" s="395"/>
      <c r="DO13" s="395"/>
      <c r="DP13" s="395"/>
      <c r="DQ13" s="395"/>
      <c r="DR13" s="395"/>
      <c r="DS13" s="395"/>
      <c r="DT13" s="395"/>
      <c r="DU13" s="395"/>
      <c r="DV13" s="395"/>
      <c r="DW13" s="395"/>
      <c r="DX13" s="395"/>
      <c r="DY13" s="395"/>
      <c r="DZ13" s="395"/>
      <c r="EA13" s="395"/>
      <c r="EB13" s="395"/>
      <c r="EC13" s="395"/>
      <c r="ED13" s="395"/>
      <c r="EE13" s="395"/>
      <c r="EF13" s="395"/>
      <c r="EG13" s="395"/>
      <c r="EH13" s="395"/>
      <c r="EI13" s="395"/>
      <c r="EJ13" s="395"/>
      <c r="EK13" s="395"/>
      <c r="EL13" s="395"/>
      <c r="EM13" s="395"/>
      <c r="EN13" s="395"/>
      <c r="EO13" s="395"/>
      <c r="EP13" s="395"/>
      <c r="EQ13" s="395"/>
      <c r="ER13" s="395"/>
      <c r="ES13" s="395"/>
      <c r="ET13" s="395"/>
      <c r="EU13" s="395"/>
    </row>
    <row r="14" spans="2:153" ht="15" customHeight="1">
      <c r="B14" s="364" t="s">
        <v>6</v>
      </c>
      <c r="C14" s="364" t="s">
        <v>7</v>
      </c>
      <c r="D14" s="364" t="s">
        <v>8</v>
      </c>
      <c r="E14" s="389" t="s">
        <v>717</v>
      </c>
      <c r="F14" s="389"/>
      <c r="G14" s="389"/>
      <c r="H14" s="389"/>
      <c r="I14" s="389"/>
      <c r="J14" s="389"/>
      <c r="K14" s="389"/>
      <c r="L14" s="389"/>
      <c r="M14" s="389"/>
      <c r="N14" s="389"/>
      <c r="O14" s="389"/>
      <c r="P14" s="389"/>
      <c r="Q14" s="389"/>
      <c r="R14" s="389"/>
      <c r="S14" s="389"/>
      <c r="T14" s="389"/>
      <c r="U14" s="389"/>
      <c r="V14" s="389"/>
      <c r="W14" s="389"/>
      <c r="X14" s="389"/>
      <c r="Y14" s="389"/>
      <c r="Z14" s="389"/>
      <c r="AA14" s="389"/>
      <c r="AB14" s="389"/>
      <c r="AC14" s="389"/>
      <c r="AD14" s="389"/>
      <c r="AE14" s="389"/>
      <c r="AF14" s="389" t="s">
        <v>718</v>
      </c>
      <c r="AG14" s="389"/>
      <c r="AH14" s="389"/>
      <c r="AI14" s="389"/>
      <c r="AJ14" s="389"/>
      <c r="AK14" s="389"/>
      <c r="AL14" s="389"/>
      <c r="AM14" s="389"/>
      <c r="AN14" s="389"/>
      <c r="AO14" s="389"/>
      <c r="AP14" s="389"/>
      <c r="AQ14" s="389"/>
      <c r="AR14" s="389"/>
      <c r="AS14" s="389"/>
      <c r="AT14" s="393" t="s">
        <v>719</v>
      </c>
      <c r="AU14" s="393"/>
      <c r="AV14" s="393"/>
      <c r="AW14" s="393"/>
      <c r="AX14" s="393"/>
      <c r="AY14" s="393"/>
      <c r="AZ14" s="393"/>
      <c r="BA14" s="393"/>
      <c r="BB14" s="393"/>
      <c r="BC14" s="393"/>
      <c r="BD14" s="393"/>
      <c r="BE14" s="393"/>
      <c r="BF14" s="393"/>
      <c r="BG14" s="393"/>
      <c r="BH14" s="393"/>
      <c r="BI14" s="393"/>
      <c r="BJ14" s="393"/>
      <c r="BK14" s="393"/>
      <c r="BL14" s="393"/>
      <c r="BM14" s="393"/>
      <c r="BN14" s="393"/>
      <c r="BO14" s="393"/>
      <c r="BP14" s="393"/>
      <c r="BQ14" s="393"/>
      <c r="BR14" s="393"/>
      <c r="BS14" s="393"/>
      <c r="BT14" s="393"/>
      <c r="BU14" s="393"/>
      <c r="BV14" s="393"/>
      <c r="BW14" s="393"/>
      <c r="BX14" s="393"/>
      <c r="BY14" s="393"/>
      <c r="BZ14" s="393"/>
      <c r="CA14" s="393"/>
      <c r="CB14" s="393"/>
      <c r="CC14" s="393"/>
      <c r="CD14" s="393"/>
      <c r="CE14" s="393"/>
      <c r="CF14" s="393"/>
      <c r="CG14" s="393"/>
      <c r="CH14" s="393"/>
      <c r="CI14" s="393"/>
      <c r="CJ14" s="393"/>
      <c r="CK14" s="393"/>
      <c r="CL14" s="393"/>
      <c r="CM14" s="393"/>
      <c r="CN14" s="393"/>
      <c r="CO14" s="393"/>
      <c r="CP14" s="393"/>
      <c r="CQ14" s="393"/>
      <c r="CR14" s="393"/>
      <c r="CS14" s="393"/>
      <c r="CT14" s="393"/>
      <c r="CU14" s="393"/>
      <c r="CV14" s="393"/>
      <c r="CW14" s="393"/>
      <c r="CX14" s="393"/>
      <c r="CY14" s="393"/>
      <c r="CZ14" s="393"/>
      <c r="DA14" s="393"/>
      <c r="DB14" s="393"/>
      <c r="DC14" s="393"/>
      <c r="DD14" s="393"/>
      <c r="DE14" s="393"/>
      <c r="DF14" s="393"/>
      <c r="DG14" s="393"/>
      <c r="DH14" s="393"/>
      <c r="DI14" s="393"/>
      <c r="DJ14" s="393"/>
      <c r="DK14" s="393"/>
      <c r="DL14" s="393"/>
      <c r="DM14" s="393"/>
      <c r="DN14" s="393"/>
      <c r="DO14" s="393"/>
      <c r="DP14" s="393"/>
      <c r="DQ14" s="393"/>
      <c r="DR14" s="393"/>
      <c r="DS14" s="393"/>
      <c r="DT14" s="393"/>
      <c r="DU14" s="393"/>
      <c r="DV14" s="393"/>
      <c r="DW14" s="393"/>
      <c r="DX14" s="393"/>
      <c r="DY14" s="393"/>
      <c r="DZ14" s="393"/>
      <c r="EA14" s="393"/>
      <c r="EB14" s="393"/>
      <c r="EC14" s="393"/>
      <c r="ED14" s="393"/>
      <c r="EE14" s="393"/>
      <c r="EF14" s="393"/>
      <c r="EG14" s="393"/>
      <c r="EH14" s="393"/>
      <c r="EI14" s="393"/>
      <c r="EJ14" s="393"/>
      <c r="EK14" s="393"/>
      <c r="EL14" s="393"/>
      <c r="EM14" s="393"/>
      <c r="EN14" s="393"/>
      <c r="EO14" s="393"/>
      <c r="EP14" s="393"/>
      <c r="EQ14" s="393"/>
      <c r="ER14" s="393"/>
      <c r="ES14" s="393"/>
      <c r="ET14" s="393"/>
      <c r="EU14" s="393"/>
      <c r="EV14" s="389" t="s">
        <v>404</v>
      </c>
    </row>
    <row r="15" spans="2:153">
      <c r="B15" s="364"/>
      <c r="C15" s="364"/>
      <c r="D15" s="364"/>
      <c r="E15" s="389"/>
      <c r="F15" s="389"/>
      <c r="G15" s="389"/>
      <c r="H15" s="389"/>
      <c r="I15" s="389"/>
      <c r="J15" s="389"/>
      <c r="K15" s="389"/>
      <c r="L15" s="389"/>
      <c r="M15" s="389"/>
      <c r="N15" s="389"/>
      <c r="O15" s="389"/>
      <c r="P15" s="389"/>
      <c r="Q15" s="389"/>
      <c r="R15" s="389"/>
      <c r="S15" s="389"/>
      <c r="T15" s="389"/>
      <c r="U15" s="389"/>
      <c r="V15" s="389"/>
      <c r="W15" s="389"/>
      <c r="X15" s="389"/>
      <c r="Y15" s="389"/>
      <c r="Z15" s="389"/>
      <c r="AA15" s="389"/>
      <c r="AB15" s="389"/>
      <c r="AC15" s="389"/>
      <c r="AD15" s="389"/>
      <c r="AE15" s="389"/>
      <c r="AF15" s="389"/>
      <c r="AG15" s="389"/>
      <c r="AH15" s="389"/>
      <c r="AI15" s="389"/>
      <c r="AJ15" s="389"/>
      <c r="AK15" s="389"/>
      <c r="AL15" s="389"/>
      <c r="AM15" s="389"/>
      <c r="AN15" s="389"/>
      <c r="AO15" s="389"/>
      <c r="AP15" s="389"/>
      <c r="AQ15" s="389"/>
      <c r="AR15" s="389"/>
      <c r="AS15" s="389"/>
      <c r="AT15" s="399">
        <v>2020</v>
      </c>
      <c r="AU15" s="399"/>
      <c r="AV15" s="399"/>
      <c r="AW15" s="399"/>
      <c r="AX15" s="399"/>
      <c r="AY15" s="399"/>
      <c r="AZ15" s="399"/>
      <c r="BA15" s="399"/>
      <c r="BB15" s="399"/>
      <c r="BC15" s="399"/>
      <c r="BD15" s="399"/>
      <c r="BE15" s="399"/>
      <c r="BF15" s="399"/>
      <c r="BG15" s="399"/>
      <c r="BH15" s="399"/>
      <c r="BI15" s="399"/>
      <c r="BJ15" s="399"/>
      <c r="BK15" s="399"/>
      <c r="BL15" s="399"/>
      <c r="BM15" s="399"/>
      <c r="BN15" s="399"/>
      <c r="BO15" s="399"/>
      <c r="BP15" s="399"/>
      <c r="BQ15" s="399"/>
      <c r="BR15" s="399"/>
      <c r="BS15" s="399"/>
      <c r="BT15" s="399">
        <v>2021</v>
      </c>
      <c r="BU15" s="399"/>
      <c r="BV15" s="399"/>
      <c r="BW15" s="399"/>
      <c r="BX15" s="399"/>
      <c r="BY15" s="399"/>
      <c r="BZ15" s="399"/>
      <c r="CA15" s="399"/>
      <c r="CB15" s="399"/>
      <c r="CC15" s="399"/>
      <c r="CD15" s="399"/>
      <c r="CE15" s="399"/>
      <c r="CF15" s="399"/>
      <c r="CG15" s="399"/>
      <c r="CH15" s="399"/>
      <c r="CI15" s="399"/>
      <c r="CJ15" s="399"/>
      <c r="CK15" s="399"/>
      <c r="CL15" s="399"/>
      <c r="CM15" s="399"/>
      <c r="CN15" s="399"/>
      <c r="CO15" s="399"/>
      <c r="CP15" s="399"/>
      <c r="CQ15" s="399"/>
      <c r="CR15" s="399"/>
      <c r="CS15" s="399"/>
      <c r="CT15" s="399"/>
      <c r="CU15" s="399">
        <v>2022</v>
      </c>
      <c r="CV15" s="399"/>
      <c r="CW15" s="399"/>
      <c r="CX15" s="399"/>
      <c r="CY15" s="399"/>
      <c r="CZ15" s="399"/>
      <c r="DA15" s="399"/>
      <c r="DB15" s="399"/>
      <c r="DC15" s="399"/>
      <c r="DD15" s="399"/>
      <c r="DE15" s="399"/>
      <c r="DF15" s="399"/>
      <c r="DG15" s="399"/>
      <c r="DH15" s="399"/>
      <c r="DI15" s="399"/>
      <c r="DJ15" s="399"/>
      <c r="DK15" s="399"/>
      <c r="DL15" s="399"/>
      <c r="DM15" s="399"/>
      <c r="DN15" s="399"/>
      <c r="DO15" s="399"/>
      <c r="DP15" s="399"/>
      <c r="DQ15" s="399"/>
      <c r="DR15" s="399"/>
      <c r="DS15" s="399"/>
      <c r="DT15" s="399"/>
      <c r="DU15" s="393" t="s">
        <v>720</v>
      </c>
      <c r="DV15" s="393"/>
      <c r="DW15" s="393"/>
      <c r="DX15" s="393"/>
      <c r="DY15" s="393"/>
      <c r="DZ15" s="393"/>
      <c r="EA15" s="393"/>
      <c r="EB15" s="393"/>
      <c r="EC15" s="393"/>
      <c r="ED15" s="393"/>
      <c r="EE15" s="393"/>
      <c r="EF15" s="393"/>
      <c r="EG15" s="393"/>
      <c r="EH15" s="393"/>
      <c r="EI15" s="393"/>
      <c r="EJ15" s="393"/>
      <c r="EK15" s="393"/>
      <c r="EL15" s="393"/>
      <c r="EM15" s="393"/>
      <c r="EN15" s="393"/>
      <c r="EO15" s="393"/>
      <c r="EP15" s="393"/>
      <c r="EQ15" s="393"/>
      <c r="ER15" s="393"/>
      <c r="ES15" s="393"/>
      <c r="ET15" s="393"/>
      <c r="EU15" s="393"/>
      <c r="EV15" s="389"/>
    </row>
    <row r="16" spans="2:153" ht="40.700000000000003" customHeight="1">
      <c r="B16" s="364"/>
      <c r="C16" s="364"/>
      <c r="D16" s="364"/>
      <c r="E16" s="399" t="s">
        <v>1315</v>
      </c>
      <c r="F16" s="399"/>
      <c r="G16" s="399"/>
      <c r="H16" s="399"/>
      <c r="I16" s="399"/>
      <c r="J16" s="399"/>
      <c r="K16" s="399"/>
      <c r="L16" s="399"/>
      <c r="M16" s="399"/>
      <c r="N16" s="399"/>
      <c r="O16" s="399"/>
      <c r="P16" s="399"/>
      <c r="Q16" s="399"/>
      <c r="R16" s="399"/>
      <c r="S16" s="399"/>
      <c r="T16" s="399"/>
      <c r="U16" s="399"/>
      <c r="V16" s="399"/>
      <c r="W16" s="399"/>
      <c r="X16" s="399"/>
      <c r="Y16" s="364" t="s">
        <v>514</v>
      </c>
      <c r="Z16" s="364"/>
      <c r="AA16" s="364"/>
      <c r="AB16" s="364"/>
      <c r="AC16" s="364"/>
      <c r="AD16" s="364"/>
      <c r="AE16" s="364"/>
      <c r="AF16" s="399" t="s">
        <v>405</v>
      </c>
      <c r="AG16" s="399"/>
      <c r="AH16" s="399"/>
      <c r="AI16" s="399"/>
      <c r="AJ16" s="399"/>
      <c r="AK16" s="399"/>
      <c r="AL16" s="399"/>
      <c r="AM16" s="364" t="s">
        <v>514</v>
      </c>
      <c r="AN16" s="364"/>
      <c r="AO16" s="364"/>
      <c r="AP16" s="364"/>
      <c r="AQ16" s="364"/>
      <c r="AR16" s="364"/>
      <c r="AS16" s="364"/>
      <c r="AT16" s="464" t="s">
        <v>1315</v>
      </c>
      <c r="AU16" s="399"/>
      <c r="AV16" s="399"/>
      <c r="AW16" s="399"/>
      <c r="AX16" s="399"/>
      <c r="AY16" s="399"/>
      <c r="AZ16" s="399"/>
      <c r="BA16" s="399"/>
      <c r="BB16" s="399"/>
      <c r="BC16" s="399"/>
      <c r="BD16" s="399"/>
      <c r="BE16" s="399"/>
      <c r="BF16" s="399"/>
      <c r="BG16" s="399"/>
      <c r="BH16" s="399"/>
      <c r="BI16" s="399"/>
      <c r="BJ16" s="399"/>
      <c r="BK16" s="399"/>
      <c r="BL16" s="399"/>
      <c r="BM16" s="364" t="s">
        <v>514</v>
      </c>
      <c r="BN16" s="364"/>
      <c r="BO16" s="364"/>
      <c r="BP16" s="364"/>
      <c r="BQ16" s="364"/>
      <c r="BR16" s="364"/>
      <c r="BS16" s="364"/>
      <c r="BT16" s="464" t="s">
        <v>1315</v>
      </c>
      <c r="BU16" s="399"/>
      <c r="BV16" s="399"/>
      <c r="BW16" s="399"/>
      <c r="BX16" s="399"/>
      <c r="BY16" s="399"/>
      <c r="BZ16" s="399"/>
      <c r="CA16" s="399"/>
      <c r="CB16" s="399"/>
      <c r="CC16" s="399"/>
      <c r="CD16" s="399"/>
      <c r="CE16" s="399"/>
      <c r="CF16" s="399"/>
      <c r="CG16" s="399"/>
      <c r="CH16" s="399"/>
      <c r="CI16" s="399"/>
      <c r="CJ16" s="399"/>
      <c r="CK16" s="399"/>
      <c r="CL16" s="399"/>
      <c r="CM16" s="399"/>
      <c r="CN16" s="364" t="s">
        <v>514</v>
      </c>
      <c r="CO16" s="364"/>
      <c r="CP16" s="364"/>
      <c r="CQ16" s="364"/>
      <c r="CR16" s="364"/>
      <c r="CS16" s="364"/>
      <c r="CT16" s="364"/>
      <c r="CU16" s="464" t="s">
        <v>1315</v>
      </c>
      <c r="CV16" s="399"/>
      <c r="CW16" s="399"/>
      <c r="CX16" s="399"/>
      <c r="CY16" s="399"/>
      <c r="CZ16" s="399"/>
      <c r="DA16" s="399"/>
      <c r="DB16" s="399"/>
      <c r="DC16" s="399"/>
      <c r="DD16" s="399"/>
      <c r="DE16" s="399"/>
      <c r="DF16" s="399"/>
      <c r="DG16" s="399"/>
      <c r="DH16" s="399"/>
      <c r="DI16" s="399"/>
      <c r="DJ16" s="399"/>
      <c r="DK16" s="399"/>
      <c r="DL16" s="399"/>
      <c r="DM16" s="399"/>
      <c r="DN16" s="364" t="s">
        <v>514</v>
      </c>
      <c r="DO16" s="364"/>
      <c r="DP16" s="364"/>
      <c r="DQ16" s="364"/>
      <c r="DR16" s="364"/>
      <c r="DS16" s="364"/>
      <c r="DT16" s="364"/>
      <c r="DU16" s="464" t="s">
        <v>1315</v>
      </c>
      <c r="DV16" s="399"/>
      <c r="DW16" s="399"/>
      <c r="DX16" s="399"/>
      <c r="DY16" s="399"/>
      <c r="DZ16" s="399"/>
      <c r="EA16" s="399"/>
      <c r="EB16" s="399"/>
      <c r="EC16" s="399"/>
      <c r="ED16" s="399"/>
      <c r="EE16" s="399"/>
      <c r="EF16" s="399"/>
      <c r="EG16" s="399"/>
      <c r="EH16" s="399"/>
      <c r="EI16" s="399"/>
      <c r="EJ16" s="399"/>
      <c r="EK16" s="399"/>
      <c r="EL16" s="399"/>
      <c r="EM16" s="399"/>
      <c r="EN16" s="399"/>
      <c r="EO16" s="364" t="s">
        <v>71</v>
      </c>
      <c r="EP16" s="364"/>
      <c r="EQ16" s="364"/>
      <c r="ER16" s="364"/>
      <c r="ES16" s="364"/>
      <c r="ET16" s="364"/>
      <c r="EU16" s="364"/>
      <c r="EV16" s="389"/>
    </row>
    <row r="17" spans="1:152" ht="100.5">
      <c r="B17" s="364"/>
      <c r="C17" s="364"/>
      <c r="D17" s="364"/>
      <c r="E17" s="140" t="s">
        <v>519</v>
      </c>
      <c r="F17" s="140" t="s">
        <v>520</v>
      </c>
      <c r="G17" s="204" t="s">
        <v>721</v>
      </c>
      <c r="H17" s="204" t="s">
        <v>722</v>
      </c>
      <c r="I17" s="204" t="s">
        <v>723</v>
      </c>
      <c r="J17" s="204" t="s">
        <v>724</v>
      </c>
      <c r="K17" s="204" t="s">
        <v>1295</v>
      </c>
      <c r="L17" s="205" t="s">
        <v>725</v>
      </c>
      <c r="M17" s="205" t="s">
        <v>726</v>
      </c>
      <c r="N17" s="205" t="s">
        <v>727</v>
      </c>
      <c r="O17" s="205" t="s">
        <v>728</v>
      </c>
      <c r="P17" s="205" t="s">
        <v>729</v>
      </c>
      <c r="Q17" s="204" t="s">
        <v>730</v>
      </c>
      <c r="R17" s="204" t="s">
        <v>731</v>
      </c>
      <c r="S17" s="140" t="s">
        <v>522</v>
      </c>
      <c r="T17" s="166" t="s">
        <v>524</v>
      </c>
      <c r="U17" s="166" t="s">
        <v>732</v>
      </c>
      <c r="V17" s="166" t="s">
        <v>526</v>
      </c>
      <c r="W17" s="166" t="s">
        <v>733</v>
      </c>
      <c r="X17" s="166" t="s">
        <v>527</v>
      </c>
      <c r="Y17" s="140" t="s">
        <v>519</v>
      </c>
      <c r="Z17" s="140" t="s">
        <v>520</v>
      </c>
      <c r="AA17" s="140" t="s">
        <v>734</v>
      </c>
      <c r="AB17" s="140" t="s">
        <v>735</v>
      </c>
      <c r="AC17" s="140" t="s">
        <v>736</v>
      </c>
      <c r="AD17" s="140" t="s">
        <v>522</v>
      </c>
      <c r="AE17" s="166" t="s">
        <v>523</v>
      </c>
      <c r="AF17" s="140" t="s">
        <v>519</v>
      </c>
      <c r="AG17" s="140" t="s">
        <v>520</v>
      </c>
      <c r="AH17" s="140" t="s">
        <v>734</v>
      </c>
      <c r="AI17" s="140" t="s">
        <v>735</v>
      </c>
      <c r="AJ17" s="140" t="s">
        <v>736</v>
      </c>
      <c r="AK17" s="140" t="s">
        <v>522</v>
      </c>
      <c r="AL17" s="166" t="s">
        <v>523</v>
      </c>
      <c r="AM17" s="140" t="s">
        <v>519</v>
      </c>
      <c r="AN17" s="140" t="s">
        <v>520</v>
      </c>
      <c r="AO17" s="140" t="s">
        <v>734</v>
      </c>
      <c r="AP17" s="140" t="s">
        <v>735</v>
      </c>
      <c r="AQ17" s="140" t="s">
        <v>736</v>
      </c>
      <c r="AR17" s="140" t="s">
        <v>522</v>
      </c>
      <c r="AS17" s="166" t="s">
        <v>523</v>
      </c>
      <c r="AT17" s="140" t="s">
        <v>519</v>
      </c>
      <c r="AU17" s="140" t="s">
        <v>520</v>
      </c>
      <c r="AV17" s="204" t="s">
        <v>721</v>
      </c>
      <c r="AW17" s="204" t="s">
        <v>722</v>
      </c>
      <c r="AX17" s="204" t="s">
        <v>723</v>
      </c>
      <c r="AY17" s="204" t="s">
        <v>724</v>
      </c>
      <c r="AZ17" s="204" t="s">
        <v>737</v>
      </c>
      <c r="BA17" s="205" t="s">
        <v>725</v>
      </c>
      <c r="BB17" s="205" t="s">
        <v>726</v>
      </c>
      <c r="BC17" s="205" t="s">
        <v>727</v>
      </c>
      <c r="BD17" s="205" t="s">
        <v>728</v>
      </c>
      <c r="BE17" s="205" t="s">
        <v>729</v>
      </c>
      <c r="BF17" s="204" t="s">
        <v>730</v>
      </c>
      <c r="BG17" s="204" t="s">
        <v>731</v>
      </c>
      <c r="BH17" s="140" t="s">
        <v>522</v>
      </c>
      <c r="BI17" s="166" t="s">
        <v>524</v>
      </c>
      <c r="BJ17" s="166" t="s">
        <v>732</v>
      </c>
      <c r="BK17" s="166" t="s">
        <v>526</v>
      </c>
      <c r="BL17" s="166" t="s">
        <v>733</v>
      </c>
      <c r="BM17" s="140" t="s">
        <v>519</v>
      </c>
      <c r="BN17" s="140" t="s">
        <v>520</v>
      </c>
      <c r="BO17" s="140" t="s">
        <v>734</v>
      </c>
      <c r="BP17" s="140" t="s">
        <v>735</v>
      </c>
      <c r="BQ17" s="140" t="s">
        <v>736</v>
      </c>
      <c r="BR17" s="140" t="s">
        <v>522</v>
      </c>
      <c r="BS17" s="166" t="s">
        <v>523</v>
      </c>
      <c r="BT17" s="140" t="s">
        <v>519</v>
      </c>
      <c r="BU17" s="140" t="s">
        <v>520</v>
      </c>
      <c r="BV17" s="204" t="s">
        <v>721</v>
      </c>
      <c r="BW17" s="204" t="s">
        <v>722</v>
      </c>
      <c r="BX17" s="204" t="s">
        <v>723</v>
      </c>
      <c r="BY17" s="204" t="s">
        <v>724</v>
      </c>
      <c r="BZ17" s="204" t="s">
        <v>737</v>
      </c>
      <c r="CA17" s="205" t="s">
        <v>725</v>
      </c>
      <c r="CB17" s="205" t="s">
        <v>726</v>
      </c>
      <c r="CC17" s="205" t="s">
        <v>727</v>
      </c>
      <c r="CD17" s="205" t="s">
        <v>728</v>
      </c>
      <c r="CE17" s="205" t="s">
        <v>729</v>
      </c>
      <c r="CF17" s="204" t="s">
        <v>730</v>
      </c>
      <c r="CG17" s="204" t="s">
        <v>731</v>
      </c>
      <c r="CH17" s="140" t="s">
        <v>522</v>
      </c>
      <c r="CI17" s="166" t="s">
        <v>524</v>
      </c>
      <c r="CJ17" s="166" t="s">
        <v>732</v>
      </c>
      <c r="CK17" s="166" t="s">
        <v>526</v>
      </c>
      <c r="CL17" s="166" t="s">
        <v>733</v>
      </c>
      <c r="CM17" s="166" t="s">
        <v>527</v>
      </c>
      <c r="CN17" s="140" t="s">
        <v>519</v>
      </c>
      <c r="CO17" s="140" t="s">
        <v>520</v>
      </c>
      <c r="CP17" s="140" t="s">
        <v>734</v>
      </c>
      <c r="CQ17" s="140" t="s">
        <v>735</v>
      </c>
      <c r="CR17" s="140" t="s">
        <v>736</v>
      </c>
      <c r="CS17" s="140" t="s">
        <v>522</v>
      </c>
      <c r="CT17" s="166" t="s">
        <v>523</v>
      </c>
      <c r="CU17" s="140" t="s">
        <v>519</v>
      </c>
      <c r="CV17" s="140" t="s">
        <v>520</v>
      </c>
      <c r="CW17" s="204" t="s">
        <v>721</v>
      </c>
      <c r="CX17" s="204" t="s">
        <v>722</v>
      </c>
      <c r="CY17" s="204" t="s">
        <v>723</v>
      </c>
      <c r="CZ17" s="204" t="s">
        <v>724</v>
      </c>
      <c r="DA17" s="204" t="s">
        <v>737</v>
      </c>
      <c r="DB17" s="205" t="s">
        <v>725</v>
      </c>
      <c r="DC17" s="205" t="s">
        <v>726</v>
      </c>
      <c r="DD17" s="205" t="s">
        <v>727</v>
      </c>
      <c r="DE17" s="205" t="s">
        <v>728</v>
      </c>
      <c r="DF17" s="205" t="s">
        <v>729</v>
      </c>
      <c r="DG17" s="204" t="s">
        <v>730</v>
      </c>
      <c r="DH17" s="204" t="s">
        <v>731</v>
      </c>
      <c r="DI17" s="140" t="s">
        <v>522</v>
      </c>
      <c r="DJ17" s="166" t="s">
        <v>524</v>
      </c>
      <c r="DK17" s="166" t="s">
        <v>732</v>
      </c>
      <c r="DL17" s="166" t="s">
        <v>526</v>
      </c>
      <c r="DM17" s="166" t="s">
        <v>733</v>
      </c>
      <c r="DN17" s="140" t="s">
        <v>519</v>
      </c>
      <c r="DO17" s="140" t="s">
        <v>520</v>
      </c>
      <c r="DP17" s="140" t="s">
        <v>734</v>
      </c>
      <c r="DQ17" s="140" t="s">
        <v>735</v>
      </c>
      <c r="DR17" s="140" t="s">
        <v>736</v>
      </c>
      <c r="DS17" s="140" t="s">
        <v>522</v>
      </c>
      <c r="DT17" s="166" t="s">
        <v>523</v>
      </c>
      <c r="DU17" s="140" t="s">
        <v>519</v>
      </c>
      <c r="DV17" s="140" t="s">
        <v>520</v>
      </c>
      <c r="DW17" s="204" t="s">
        <v>721</v>
      </c>
      <c r="DX17" s="204" t="s">
        <v>722</v>
      </c>
      <c r="DY17" s="204" t="s">
        <v>723</v>
      </c>
      <c r="DZ17" s="204" t="s">
        <v>724</v>
      </c>
      <c r="EA17" s="204" t="s">
        <v>737</v>
      </c>
      <c r="EB17" s="205" t="s">
        <v>725</v>
      </c>
      <c r="EC17" s="205" t="s">
        <v>726</v>
      </c>
      <c r="ED17" s="205" t="s">
        <v>727</v>
      </c>
      <c r="EE17" s="205" t="s">
        <v>728</v>
      </c>
      <c r="EF17" s="205" t="s">
        <v>729</v>
      </c>
      <c r="EG17" s="204" t="s">
        <v>730</v>
      </c>
      <c r="EH17" s="204" t="s">
        <v>731</v>
      </c>
      <c r="EI17" s="140" t="s">
        <v>522</v>
      </c>
      <c r="EJ17" s="166" t="s">
        <v>524</v>
      </c>
      <c r="EK17" s="166" t="s">
        <v>732</v>
      </c>
      <c r="EL17" s="166" t="s">
        <v>526</v>
      </c>
      <c r="EM17" s="166" t="s">
        <v>733</v>
      </c>
      <c r="EN17" s="166" t="s">
        <v>527</v>
      </c>
      <c r="EO17" s="140" t="s">
        <v>519</v>
      </c>
      <c r="EP17" s="140" t="s">
        <v>520</v>
      </c>
      <c r="EQ17" s="140" t="s">
        <v>734</v>
      </c>
      <c r="ER17" s="140" t="s">
        <v>735</v>
      </c>
      <c r="ES17" s="140" t="s">
        <v>736</v>
      </c>
      <c r="ET17" s="140" t="s">
        <v>522</v>
      </c>
      <c r="EU17" s="166" t="s">
        <v>523</v>
      </c>
      <c r="EV17" s="389"/>
    </row>
    <row r="18" spans="1:152">
      <c r="B18" s="18">
        <v>1</v>
      </c>
      <c r="C18" s="18">
        <v>2</v>
      </c>
      <c r="D18" s="18">
        <v>3</v>
      </c>
      <c r="E18" s="167" t="s">
        <v>620</v>
      </c>
      <c r="F18" s="167" t="s">
        <v>621</v>
      </c>
      <c r="G18" s="167" t="s">
        <v>622</v>
      </c>
      <c r="H18" s="167" t="s">
        <v>623</v>
      </c>
      <c r="I18" s="167" t="s">
        <v>624</v>
      </c>
      <c r="J18" s="167" t="s">
        <v>625</v>
      </c>
      <c r="K18" s="167" t="s">
        <v>626</v>
      </c>
      <c r="L18" s="167" t="s">
        <v>627</v>
      </c>
      <c r="M18" s="167" t="s">
        <v>628</v>
      </c>
      <c r="N18" s="167" t="s">
        <v>629</v>
      </c>
      <c r="O18" s="167" t="s">
        <v>738</v>
      </c>
      <c r="P18" s="167" t="s">
        <v>739</v>
      </c>
      <c r="Q18" s="167" t="s">
        <v>740</v>
      </c>
      <c r="R18" s="167" t="s">
        <v>741</v>
      </c>
      <c r="S18" s="167" t="s">
        <v>742</v>
      </c>
      <c r="T18" s="167" t="s">
        <v>743</v>
      </c>
      <c r="U18" s="167" t="s">
        <v>744</v>
      </c>
      <c r="V18" s="167" t="s">
        <v>745</v>
      </c>
      <c r="W18" s="167" t="s">
        <v>746</v>
      </c>
      <c r="X18" s="167"/>
      <c r="Y18" s="167" t="s">
        <v>630</v>
      </c>
      <c r="Z18" s="167" t="s">
        <v>631</v>
      </c>
      <c r="AA18" s="167" t="s">
        <v>632</v>
      </c>
      <c r="AB18" s="167" t="s">
        <v>633</v>
      </c>
      <c r="AC18" s="167" t="s">
        <v>634</v>
      </c>
      <c r="AD18" s="167" t="s">
        <v>635</v>
      </c>
      <c r="AE18" s="167" t="s">
        <v>636</v>
      </c>
      <c r="AF18" s="167" t="s">
        <v>670</v>
      </c>
      <c r="AG18" s="167" t="s">
        <v>671</v>
      </c>
      <c r="AH18" s="167" t="s">
        <v>672</v>
      </c>
      <c r="AI18" s="167" t="s">
        <v>673</v>
      </c>
      <c r="AJ18" s="167" t="s">
        <v>674</v>
      </c>
      <c r="AK18" s="167" t="s">
        <v>675</v>
      </c>
      <c r="AL18" s="167" t="s">
        <v>676</v>
      </c>
      <c r="AM18" s="167" t="s">
        <v>678</v>
      </c>
      <c r="AN18" s="167" t="s">
        <v>679</v>
      </c>
      <c r="AO18" s="167" t="s">
        <v>680</v>
      </c>
      <c r="AP18" s="167" t="s">
        <v>681</v>
      </c>
      <c r="AQ18" s="167" t="s">
        <v>682</v>
      </c>
      <c r="AR18" s="167" t="s">
        <v>683</v>
      </c>
      <c r="AS18" s="167" t="s">
        <v>747</v>
      </c>
      <c r="AT18" s="167" t="s">
        <v>529</v>
      </c>
      <c r="AU18" s="167" t="s">
        <v>530</v>
      </c>
      <c r="AV18" s="167" t="s">
        <v>531</v>
      </c>
      <c r="AW18" s="167" t="s">
        <v>532</v>
      </c>
      <c r="AX18" s="167" t="s">
        <v>533</v>
      </c>
      <c r="AY18" s="167" t="s">
        <v>534</v>
      </c>
      <c r="AZ18" s="167" t="s">
        <v>535</v>
      </c>
      <c r="BA18" s="167" t="s">
        <v>748</v>
      </c>
      <c r="BB18" s="167" t="s">
        <v>749</v>
      </c>
      <c r="BC18" s="167" t="s">
        <v>750</v>
      </c>
      <c r="BD18" s="167" t="s">
        <v>751</v>
      </c>
      <c r="BE18" s="167" t="s">
        <v>752</v>
      </c>
      <c r="BF18" s="167" t="s">
        <v>753</v>
      </c>
      <c r="BG18" s="167" t="s">
        <v>754</v>
      </c>
      <c r="BH18" s="167" t="s">
        <v>755</v>
      </c>
      <c r="BI18" s="167" t="s">
        <v>756</v>
      </c>
      <c r="BJ18" s="167" t="s">
        <v>757</v>
      </c>
      <c r="BK18" s="167" t="s">
        <v>758</v>
      </c>
      <c r="BL18" s="167" t="s">
        <v>759</v>
      </c>
      <c r="BM18" s="167" t="s">
        <v>536</v>
      </c>
      <c r="BN18" s="167" t="s">
        <v>537</v>
      </c>
      <c r="BO18" s="167" t="s">
        <v>538</v>
      </c>
      <c r="BP18" s="167" t="s">
        <v>539</v>
      </c>
      <c r="BQ18" s="167" t="s">
        <v>540</v>
      </c>
      <c r="BR18" s="167" t="s">
        <v>541</v>
      </c>
      <c r="BS18" s="167" t="s">
        <v>542</v>
      </c>
      <c r="BT18" s="167" t="s">
        <v>760</v>
      </c>
      <c r="BU18" s="167" t="s">
        <v>761</v>
      </c>
      <c r="BV18" s="167" t="s">
        <v>762</v>
      </c>
      <c r="BW18" s="167" t="s">
        <v>763</v>
      </c>
      <c r="BX18" s="167" t="s">
        <v>764</v>
      </c>
      <c r="BY18" s="167" t="s">
        <v>765</v>
      </c>
      <c r="BZ18" s="167" t="s">
        <v>766</v>
      </c>
      <c r="CA18" s="167" t="s">
        <v>767</v>
      </c>
      <c r="CB18" s="167" t="s">
        <v>768</v>
      </c>
      <c r="CC18" s="167" t="s">
        <v>769</v>
      </c>
      <c r="CD18" s="167" t="s">
        <v>770</v>
      </c>
      <c r="CE18" s="167" t="s">
        <v>771</v>
      </c>
      <c r="CF18" s="167" t="s">
        <v>772</v>
      </c>
      <c r="CG18" s="167" t="s">
        <v>773</v>
      </c>
      <c r="CH18" s="167" t="s">
        <v>774</v>
      </c>
      <c r="CI18" s="167" t="s">
        <v>775</v>
      </c>
      <c r="CJ18" s="167" t="s">
        <v>776</v>
      </c>
      <c r="CK18" s="167" t="s">
        <v>777</v>
      </c>
      <c r="CL18" s="167" t="s">
        <v>778</v>
      </c>
      <c r="CM18" s="167" t="s">
        <v>779</v>
      </c>
      <c r="CN18" s="167" t="s">
        <v>780</v>
      </c>
      <c r="CO18" s="167" t="s">
        <v>781</v>
      </c>
      <c r="CP18" s="167" t="s">
        <v>782</v>
      </c>
      <c r="CQ18" s="167" t="s">
        <v>783</v>
      </c>
      <c r="CR18" s="167" t="s">
        <v>784</v>
      </c>
      <c r="CS18" s="167" t="s">
        <v>785</v>
      </c>
      <c r="CT18" s="167" t="s">
        <v>786</v>
      </c>
      <c r="CU18" s="167" t="s">
        <v>787</v>
      </c>
      <c r="CV18" s="167" t="s">
        <v>788</v>
      </c>
      <c r="CW18" s="167" t="s">
        <v>789</v>
      </c>
      <c r="CX18" s="167" t="s">
        <v>790</v>
      </c>
      <c r="CY18" s="167" t="s">
        <v>791</v>
      </c>
      <c r="CZ18" s="167" t="s">
        <v>792</v>
      </c>
      <c r="DA18" s="167" t="s">
        <v>793</v>
      </c>
      <c r="DB18" s="167" t="s">
        <v>794</v>
      </c>
      <c r="DC18" s="167" t="s">
        <v>795</v>
      </c>
      <c r="DD18" s="167" t="s">
        <v>796</v>
      </c>
      <c r="DE18" s="167" t="s">
        <v>797</v>
      </c>
      <c r="DF18" s="167" t="s">
        <v>798</v>
      </c>
      <c r="DG18" s="167" t="s">
        <v>799</v>
      </c>
      <c r="DH18" s="167" t="s">
        <v>800</v>
      </c>
      <c r="DI18" s="167" t="s">
        <v>801</v>
      </c>
      <c r="DJ18" s="167" t="s">
        <v>802</v>
      </c>
      <c r="DK18" s="167" t="s">
        <v>803</v>
      </c>
      <c r="DL18" s="167" t="s">
        <v>804</v>
      </c>
      <c r="DM18" s="167" t="s">
        <v>805</v>
      </c>
      <c r="DN18" s="167" t="s">
        <v>806</v>
      </c>
      <c r="DO18" s="167" t="s">
        <v>807</v>
      </c>
      <c r="DP18" s="167" t="s">
        <v>808</v>
      </c>
      <c r="DQ18" s="167" t="s">
        <v>809</v>
      </c>
      <c r="DR18" s="167" t="s">
        <v>810</v>
      </c>
      <c r="DS18" s="167" t="s">
        <v>811</v>
      </c>
      <c r="DT18" s="167" t="s">
        <v>812</v>
      </c>
      <c r="DU18" s="167" t="s">
        <v>543</v>
      </c>
      <c r="DV18" s="167" t="s">
        <v>544</v>
      </c>
      <c r="DW18" s="167" t="s">
        <v>545</v>
      </c>
      <c r="DX18" s="167" t="s">
        <v>546</v>
      </c>
      <c r="DY18" s="167" t="s">
        <v>547</v>
      </c>
      <c r="DZ18" s="167" t="s">
        <v>548</v>
      </c>
      <c r="EA18" s="167" t="s">
        <v>549</v>
      </c>
      <c r="EB18" s="167" t="s">
        <v>813</v>
      </c>
      <c r="EC18" s="167" t="s">
        <v>814</v>
      </c>
      <c r="ED18" s="167" t="s">
        <v>815</v>
      </c>
      <c r="EE18" s="167" t="s">
        <v>816</v>
      </c>
      <c r="EF18" s="167" t="s">
        <v>817</v>
      </c>
      <c r="EG18" s="167" t="s">
        <v>818</v>
      </c>
      <c r="EH18" s="167" t="s">
        <v>819</v>
      </c>
      <c r="EI18" s="167" t="s">
        <v>820</v>
      </c>
      <c r="EJ18" s="167" t="s">
        <v>821</v>
      </c>
      <c r="EK18" s="167" t="s">
        <v>822</v>
      </c>
      <c r="EL18" s="167" t="s">
        <v>823</v>
      </c>
      <c r="EM18" s="167" t="s">
        <v>824</v>
      </c>
      <c r="EN18" s="167" t="s">
        <v>825</v>
      </c>
      <c r="EO18" s="167" t="s">
        <v>550</v>
      </c>
      <c r="EP18" s="167" t="s">
        <v>551</v>
      </c>
      <c r="EQ18" s="167" t="s">
        <v>552</v>
      </c>
      <c r="ER18" s="167" t="s">
        <v>553</v>
      </c>
      <c r="ES18" s="167" t="s">
        <v>554</v>
      </c>
      <c r="ET18" s="167" t="s">
        <v>555</v>
      </c>
      <c r="EU18" s="167" t="s">
        <v>556</v>
      </c>
      <c r="EV18" s="18">
        <v>8</v>
      </c>
    </row>
    <row r="19" spans="1:152" ht="31.35" customHeight="1">
      <c r="A19" s="21"/>
      <c r="B19" s="22" t="s">
        <v>172</v>
      </c>
      <c r="C19" s="23" t="s">
        <v>173</v>
      </c>
      <c r="D19" s="24" t="s">
        <v>174</v>
      </c>
      <c r="E19" s="24">
        <f t="shared" ref="E19:AJ19" si="0">SUM(E20:E25)</f>
        <v>1493</v>
      </c>
      <c r="F19" s="24">
        <f t="shared" si="0"/>
        <v>75</v>
      </c>
      <c r="G19" s="24">
        <f t="shared" si="0"/>
        <v>0</v>
      </c>
      <c r="H19" s="24">
        <f t="shared" si="0"/>
        <v>2</v>
      </c>
      <c r="I19" s="24">
        <f t="shared" si="0"/>
        <v>48.379999999999995</v>
      </c>
      <c r="J19" s="24">
        <f t="shared" si="0"/>
        <v>0</v>
      </c>
      <c r="K19" s="24">
        <f t="shared" si="0"/>
        <v>85</v>
      </c>
      <c r="L19" s="24">
        <f t="shared" si="0"/>
        <v>0</v>
      </c>
      <c r="M19" s="24">
        <f t="shared" si="0"/>
        <v>0</v>
      </c>
      <c r="N19" s="24">
        <f t="shared" si="0"/>
        <v>139.29000000000002</v>
      </c>
      <c r="O19" s="24">
        <f t="shared" si="0"/>
        <v>0</v>
      </c>
      <c r="P19" s="24">
        <f t="shared" si="0"/>
        <v>0</v>
      </c>
      <c r="Q19" s="24">
        <f t="shared" si="0"/>
        <v>0</v>
      </c>
      <c r="R19" s="24">
        <f t="shared" si="0"/>
        <v>8.98</v>
      </c>
      <c r="S19" s="24">
        <f t="shared" si="0"/>
        <v>0</v>
      </c>
      <c r="T19" s="24">
        <f t="shared" si="0"/>
        <v>6</v>
      </c>
      <c r="U19" s="24">
        <f t="shared" si="0"/>
        <v>42</v>
      </c>
      <c r="V19" s="24">
        <f t="shared" si="0"/>
        <v>621</v>
      </c>
      <c r="W19" s="24">
        <f t="shared" si="0"/>
        <v>0</v>
      </c>
      <c r="X19" s="24">
        <f t="shared" si="0"/>
        <v>0</v>
      </c>
      <c r="Y19" s="24">
        <f t="shared" si="0"/>
        <v>0</v>
      </c>
      <c r="Z19" s="24">
        <f t="shared" si="0"/>
        <v>0</v>
      </c>
      <c r="AA19" s="24">
        <f t="shared" si="0"/>
        <v>0</v>
      </c>
      <c r="AB19" s="24">
        <f t="shared" si="0"/>
        <v>0</v>
      </c>
      <c r="AC19" s="24">
        <f t="shared" si="0"/>
        <v>0</v>
      </c>
      <c r="AD19" s="24">
        <f t="shared" si="0"/>
        <v>0</v>
      </c>
      <c r="AE19" s="24">
        <f t="shared" si="0"/>
        <v>0</v>
      </c>
      <c r="AF19" s="24">
        <f t="shared" si="0"/>
        <v>0</v>
      </c>
      <c r="AG19" s="24">
        <f t="shared" si="0"/>
        <v>0</v>
      </c>
      <c r="AH19" s="24">
        <f t="shared" si="0"/>
        <v>0</v>
      </c>
      <c r="AI19" s="24">
        <f t="shared" si="0"/>
        <v>0</v>
      </c>
      <c r="AJ19" s="24">
        <f t="shared" si="0"/>
        <v>0</v>
      </c>
      <c r="AK19" s="24">
        <f t="shared" ref="AK19:BP19" si="1">SUM(AK20:AK25)</f>
        <v>0</v>
      </c>
      <c r="AL19" s="24">
        <f t="shared" si="1"/>
        <v>0</v>
      </c>
      <c r="AM19" s="24">
        <f t="shared" si="1"/>
        <v>0</v>
      </c>
      <c r="AN19" s="24">
        <f t="shared" si="1"/>
        <v>0</v>
      </c>
      <c r="AO19" s="24">
        <f t="shared" si="1"/>
        <v>0</v>
      </c>
      <c r="AP19" s="24">
        <f t="shared" si="1"/>
        <v>0</v>
      </c>
      <c r="AQ19" s="24">
        <f t="shared" si="1"/>
        <v>0</v>
      </c>
      <c r="AR19" s="24">
        <f t="shared" si="1"/>
        <v>0</v>
      </c>
      <c r="AS19" s="24">
        <f t="shared" si="1"/>
        <v>0</v>
      </c>
      <c r="AT19" s="24">
        <f t="shared" si="1"/>
        <v>0</v>
      </c>
      <c r="AU19" s="24">
        <f t="shared" si="1"/>
        <v>0</v>
      </c>
      <c r="AV19" s="24">
        <f t="shared" si="1"/>
        <v>0</v>
      </c>
      <c r="AW19" s="24">
        <f t="shared" si="1"/>
        <v>0</v>
      </c>
      <c r="AX19" s="24">
        <f t="shared" si="1"/>
        <v>0</v>
      </c>
      <c r="AY19" s="24">
        <f t="shared" si="1"/>
        <v>0</v>
      </c>
      <c r="AZ19" s="24">
        <f t="shared" si="1"/>
        <v>0</v>
      </c>
      <c r="BA19" s="24">
        <f t="shared" si="1"/>
        <v>0</v>
      </c>
      <c r="BB19" s="24">
        <f t="shared" si="1"/>
        <v>0</v>
      </c>
      <c r="BC19" s="24">
        <f t="shared" si="1"/>
        <v>0</v>
      </c>
      <c r="BD19" s="24">
        <f t="shared" si="1"/>
        <v>0</v>
      </c>
      <c r="BE19" s="24">
        <f t="shared" si="1"/>
        <v>0</v>
      </c>
      <c r="BF19" s="24">
        <f t="shared" si="1"/>
        <v>0</v>
      </c>
      <c r="BG19" s="24">
        <f t="shared" si="1"/>
        <v>0</v>
      </c>
      <c r="BH19" s="24">
        <f t="shared" si="1"/>
        <v>0</v>
      </c>
      <c r="BI19" s="24">
        <f t="shared" si="1"/>
        <v>0</v>
      </c>
      <c r="BJ19" s="24">
        <f t="shared" si="1"/>
        <v>0</v>
      </c>
      <c r="BK19" s="24">
        <f t="shared" si="1"/>
        <v>0</v>
      </c>
      <c r="BL19" s="24">
        <f t="shared" si="1"/>
        <v>0</v>
      </c>
      <c r="BM19" s="24">
        <f t="shared" si="1"/>
        <v>0</v>
      </c>
      <c r="BN19" s="24">
        <f t="shared" si="1"/>
        <v>0</v>
      </c>
      <c r="BO19" s="24">
        <f t="shared" si="1"/>
        <v>0</v>
      </c>
      <c r="BP19" s="24">
        <f t="shared" si="1"/>
        <v>0</v>
      </c>
      <c r="BQ19" s="24">
        <f t="shared" ref="BQ19:CV19" si="2">SUM(BQ20:BQ25)</f>
        <v>0</v>
      </c>
      <c r="BR19" s="24">
        <f t="shared" si="2"/>
        <v>0</v>
      </c>
      <c r="BS19" s="24">
        <f t="shared" si="2"/>
        <v>0</v>
      </c>
      <c r="BT19" s="24">
        <f t="shared" si="2"/>
        <v>0</v>
      </c>
      <c r="BU19" s="24">
        <f t="shared" si="2"/>
        <v>0</v>
      </c>
      <c r="BV19" s="24">
        <f t="shared" si="2"/>
        <v>0</v>
      </c>
      <c r="BW19" s="24">
        <f t="shared" si="2"/>
        <v>0</v>
      </c>
      <c r="BX19" s="24">
        <f t="shared" si="2"/>
        <v>0</v>
      </c>
      <c r="BY19" s="24">
        <f t="shared" si="2"/>
        <v>0</v>
      </c>
      <c r="BZ19" s="24">
        <f t="shared" si="2"/>
        <v>0</v>
      </c>
      <c r="CA19" s="24">
        <f t="shared" si="2"/>
        <v>0</v>
      </c>
      <c r="CB19" s="24">
        <f t="shared" si="2"/>
        <v>0</v>
      </c>
      <c r="CC19" s="24">
        <f t="shared" si="2"/>
        <v>0</v>
      </c>
      <c r="CD19" s="24">
        <f t="shared" si="2"/>
        <v>0</v>
      </c>
      <c r="CE19" s="24">
        <f t="shared" si="2"/>
        <v>0</v>
      </c>
      <c r="CF19" s="24">
        <f t="shared" si="2"/>
        <v>0</v>
      </c>
      <c r="CG19" s="24">
        <f t="shared" si="2"/>
        <v>6.78</v>
      </c>
      <c r="CH19" s="24">
        <f t="shared" si="2"/>
        <v>0</v>
      </c>
      <c r="CI19" s="24">
        <f t="shared" si="2"/>
        <v>3</v>
      </c>
      <c r="CJ19" s="24">
        <f t="shared" si="2"/>
        <v>0</v>
      </c>
      <c r="CK19" s="24">
        <f t="shared" si="2"/>
        <v>5</v>
      </c>
      <c r="CL19" s="24">
        <f t="shared" si="2"/>
        <v>0</v>
      </c>
      <c r="CM19" s="24">
        <f t="shared" si="2"/>
        <v>0</v>
      </c>
      <c r="CN19" s="24">
        <f t="shared" si="2"/>
        <v>0</v>
      </c>
      <c r="CO19" s="24">
        <f t="shared" si="2"/>
        <v>0</v>
      </c>
      <c r="CP19" s="24">
        <f t="shared" si="2"/>
        <v>0</v>
      </c>
      <c r="CQ19" s="24">
        <f t="shared" si="2"/>
        <v>0</v>
      </c>
      <c r="CR19" s="24">
        <f t="shared" si="2"/>
        <v>0</v>
      </c>
      <c r="CS19" s="24">
        <f t="shared" si="2"/>
        <v>0</v>
      </c>
      <c r="CT19" s="24">
        <f t="shared" si="2"/>
        <v>0</v>
      </c>
      <c r="CU19" s="24">
        <f t="shared" si="2"/>
        <v>262</v>
      </c>
      <c r="CV19" s="24">
        <f t="shared" si="2"/>
        <v>75</v>
      </c>
      <c r="CW19" s="24">
        <f t="shared" ref="CW19:EB19" si="3">SUM(CW20:CW25)</f>
        <v>0</v>
      </c>
      <c r="CX19" s="24">
        <f t="shared" si="3"/>
        <v>2</v>
      </c>
      <c r="CY19" s="24">
        <f t="shared" si="3"/>
        <v>20.38</v>
      </c>
      <c r="CZ19" s="24">
        <f t="shared" si="3"/>
        <v>0</v>
      </c>
      <c r="DA19" s="24">
        <f t="shared" si="3"/>
        <v>0</v>
      </c>
      <c r="DB19" s="24">
        <f t="shared" si="3"/>
        <v>0</v>
      </c>
      <c r="DC19" s="24">
        <f t="shared" si="3"/>
        <v>0</v>
      </c>
      <c r="DD19" s="24">
        <f t="shared" si="3"/>
        <v>58.82</v>
      </c>
      <c r="DE19" s="24">
        <f t="shared" si="3"/>
        <v>0</v>
      </c>
      <c r="DF19" s="24">
        <f t="shared" si="3"/>
        <v>0</v>
      </c>
      <c r="DG19" s="24">
        <f t="shared" si="3"/>
        <v>0</v>
      </c>
      <c r="DH19" s="24">
        <f t="shared" si="3"/>
        <v>0</v>
      </c>
      <c r="DI19" s="24">
        <f t="shared" si="3"/>
        <v>0</v>
      </c>
      <c r="DJ19" s="24">
        <f t="shared" si="3"/>
        <v>3</v>
      </c>
      <c r="DK19" s="24">
        <f t="shared" si="3"/>
        <v>31</v>
      </c>
      <c r="DL19" s="24">
        <f t="shared" si="3"/>
        <v>80</v>
      </c>
      <c r="DM19" s="24">
        <f t="shared" si="3"/>
        <v>0</v>
      </c>
      <c r="DN19" s="24">
        <f t="shared" si="3"/>
        <v>0</v>
      </c>
      <c r="DO19" s="24">
        <f t="shared" si="3"/>
        <v>0</v>
      </c>
      <c r="DP19" s="24">
        <f t="shared" si="3"/>
        <v>0</v>
      </c>
      <c r="DQ19" s="24">
        <f t="shared" si="3"/>
        <v>0</v>
      </c>
      <c r="DR19" s="24">
        <f t="shared" si="3"/>
        <v>0</v>
      </c>
      <c r="DS19" s="24">
        <f t="shared" si="3"/>
        <v>0</v>
      </c>
      <c r="DT19" s="24">
        <f t="shared" si="3"/>
        <v>0</v>
      </c>
      <c r="DU19" s="24">
        <f t="shared" si="3"/>
        <v>262</v>
      </c>
      <c r="DV19" s="24">
        <f t="shared" si="3"/>
        <v>75</v>
      </c>
      <c r="DW19" s="24">
        <f t="shared" si="3"/>
        <v>0</v>
      </c>
      <c r="DX19" s="24">
        <f t="shared" si="3"/>
        <v>2</v>
      </c>
      <c r="DY19" s="24">
        <f t="shared" si="3"/>
        <v>20.38</v>
      </c>
      <c r="DZ19" s="24">
        <f t="shared" si="3"/>
        <v>0</v>
      </c>
      <c r="EA19" s="24">
        <f t="shared" si="3"/>
        <v>0</v>
      </c>
      <c r="EB19" s="24">
        <f t="shared" si="3"/>
        <v>0</v>
      </c>
      <c r="EC19" s="24">
        <f t="shared" ref="EC19:EU19" si="4">SUM(EC20:EC25)</f>
        <v>0</v>
      </c>
      <c r="ED19" s="24">
        <f t="shared" si="4"/>
        <v>58.82</v>
      </c>
      <c r="EE19" s="24">
        <f t="shared" si="4"/>
        <v>0</v>
      </c>
      <c r="EF19" s="24">
        <f t="shared" si="4"/>
        <v>0</v>
      </c>
      <c r="EG19" s="24">
        <f t="shared" si="4"/>
        <v>0</v>
      </c>
      <c r="EH19" s="24">
        <f t="shared" si="4"/>
        <v>6.78</v>
      </c>
      <c r="EI19" s="24">
        <f t="shared" si="4"/>
        <v>0</v>
      </c>
      <c r="EJ19" s="24">
        <f t="shared" si="4"/>
        <v>6</v>
      </c>
      <c r="EK19" s="24">
        <f t="shared" si="4"/>
        <v>31</v>
      </c>
      <c r="EL19" s="24">
        <f t="shared" si="4"/>
        <v>85</v>
      </c>
      <c r="EM19" s="24">
        <f t="shared" si="4"/>
        <v>0</v>
      </c>
      <c r="EN19" s="24">
        <f t="shared" si="4"/>
        <v>0</v>
      </c>
      <c r="EO19" s="24">
        <f t="shared" si="4"/>
        <v>0</v>
      </c>
      <c r="EP19" s="24">
        <f t="shared" si="4"/>
        <v>0</v>
      </c>
      <c r="EQ19" s="24">
        <f t="shared" si="4"/>
        <v>0</v>
      </c>
      <c r="ER19" s="24">
        <f t="shared" si="4"/>
        <v>0</v>
      </c>
      <c r="ES19" s="24">
        <f t="shared" si="4"/>
        <v>0</v>
      </c>
      <c r="ET19" s="24">
        <f t="shared" si="4"/>
        <v>0</v>
      </c>
      <c r="EU19" s="24">
        <f t="shared" si="4"/>
        <v>0</v>
      </c>
      <c r="EV19" s="24"/>
    </row>
    <row r="20" spans="1:152" ht="23.85" customHeight="1">
      <c r="A20" s="21"/>
      <c r="B20" s="25" t="s">
        <v>175</v>
      </c>
      <c r="C20" s="26" t="s">
        <v>176</v>
      </c>
      <c r="D20" s="27" t="s">
        <v>174</v>
      </c>
      <c r="E20" s="27">
        <f t="shared" ref="E20:N25" si="5">SUMIF($A$27:$A$132,$B20,E$27:E$132)</f>
        <v>82</v>
      </c>
      <c r="F20" s="27">
        <f t="shared" si="5"/>
        <v>0</v>
      </c>
      <c r="G20" s="27">
        <f t="shared" si="5"/>
        <v>0</v>
      </c>
      <c r="H20" s="27">
        <f t="shared" si="5"/>
        <v>0</v>
      </c>
      <c r="I20" s="27">
        <f t="shared" si="5"/>
        <v>0</v>
      </c>
      <c r="J20" s="27">
        <f t="shared" si="5"/>
        <v>0</v>
      </c>
      <c r="K20" s="27">
        <f t="shared" si="5"/>
        <v>0</v>
      </c>
      <c r="L20" s="27">
        <f t="shared" si="5"/>
        <v>0</v>
      </c>
      <c r="M20" s="27">
        <f t="shared" si="5"/>
        <v>0</v>
      </c>
      <c r="N20" s="27">
        <f t="shared" si="5"/>
        <v>0</v>
      </c>
      <c r="O20" s="27">
        <f t="shared" ref="O20:X25" si="6">SUMIF($A$27:$A$132,$B20,O$27:O$132)</f>
        <v>0</v>
      </c>
      <c r="P20" s="27">
        <f t="shared" si="6"/>
        <v>0</v>
      </c>
      <c r="Q20" s="27">
        <f t="shared" si="6"/>
        <v>0</v>
      </c>
      <c r="R20" s="27">
        <f t="shared" si="6"/>
        <v>6.78</v>
      </c>
      <c r="S20" s="27">
        <f t="shared" si="6"/>
        <v>0</v>
      </c>
      <c r="T20" s="27">
        <f t="shared" si="6"/>
        <v>0</v>
      </c>
      <c r="U20" s="27">
        <f t="shared" si="6"/>
        <v>0</v>
      </c>
      <c r="V20" s="27">
        <f t="shared" si="6"/>
        <v>35</v>
      </c>
      <c r="W20" s="27">
        <f t="shared" si="6"/>
        <v>0</v>
      </c>
      <c r="X20" s="27">
        <f t="shared" si="6"/>
        <v>0</v>
      </c>
      <c r="Y20" s="27">
        <f t="shared" ref="Y20:AH25" si="7">SUMIF($A$27:$A$132,$B20,Y$27:Y$132)</f>
        <v>0</v>
      </c>
      <c r="Z20" s="27">
        <f t="shared" si="7"/>
        <v>0</v>
      </c>
      <c r="AA20" s="27">
        <f t="shared" si="7"/>
        <v>0</v>
      </c>
      <c r="AB20" s="27">
        <f t="shared" si="7"/>
        <v>0</v>
      </c>
      <c r="AC20" s="27">
        <f t="shared" si="7"/>
        <v>0</v>
      </c>
      <c r="AD20" s="27">
        <f t="shared" si="7"/>
        <v>0</v>
      </c>
      <c r="AE20" s="27">
        <f t="shared" si="7"/>
        <v>0</v>
      </c>
      <c r="AF20" s="27">
        <f t="shared" si="7"/>
        <v>0</v>
      </c>
      <c r="AG20" s="27">
        <f t="shared" si="7"/>
        <v>0</v>
      </c>
      <c r="AH20" s="27">
        <f t="shared" si="7"/>
        <v>0</v>
      </c>
      <c r="AI20" s="27">
        <f t="shared" ref="AI20:AR25" si="8">SUMIF($A$27:$A$132,$B20,AI$27:AI$132)</f>
        <v>0</v>
      </c>
      <c r="AJ20" s="27">
        <f t="shared" si="8"/>
        <v>0</v>
      </c>
      <c r="AK20" s="27">
        <f t="shared" si="8"/>
        <v>0</v>
      </c>
      <c r="AL20" s="27">
        <f t="shared" si="8"/>
        <v>0</v>
      </c>
      <c r="AM20" s="27">
        <f t="shared" si="8"/>
        <v>0</v>
      </c>
      <c r="AN20" s="27">
        <f t="shared" si="8"/>
        <v>0</v>
      </c>
      <c r="AO20" s="27">
        <f t="shared" si="8"/>
        <v>0</v>
      </c>
      <c r="AP20" s="27">
        <f t="shared" si="8"/>
        <v>0</v>
      </c>
      <c r="AQ20" s="27">
        <f t="shared" si="8"/>
        <v>0</v>
      </c>
      <c r="AR20" s="27">
        <f t="shared" si="8"/>
        <v>0</v>
      </c>
      <c r="AS20" s="27">
        <f t="shared" ref="AS20:BB25" si="9">SUMIF($A$27:$A$132,$B20,AS$27:AS$132)</f>
        <v>0</v>
      </c>
      <c r="AT20" s="27">
        <f t="shared" si="9"/>
        <v>0</v>
      </c>
      <c r="AU20" s="27">
        <f t="shared" si="9"/>
        <v>0</v>
      </c>
      <c r="AV20" s="27">
        <f t="shared" si="9"/>
        <v>0</v>
      </c>
      <c r="AW20" s="27">
        <f t="shared" si="9"/>
        <v>0</v>
      </c>
      <c r="AX20" s="27">
        <f t="shared" si="9"/>
        <v>0</v>
      </c>
      <c r="AY20" s="27">
        <f t="shared" si="9"/>
        <v>0</v>
      </c>
      <c r="AZ20" s="27">
        <f t="shared" si="9"/>
        <v>0</v>
      </c>
      <c r="BA20" s="27">
        <f t="shared" si="9"/>
        <v>0</v>
      </c>
      <c r="BB20" s="27">
        <f t="shared" si="9"/>
        <v>0</v>
      </c>
      <c r="BC20" s="27">
        <f t="shared" ref="BC20:BL25" si="10">SUMIF($A$27:$A$132,$B20,BC$27:BC$132)</f>
        <v>0</v>
      </c>
      <c r="BD20" s="27">
        <f t="shared" si="10"/>
        <v>0</v>
      </c>
      <c r="BE20" s="27">
        <f t="shared" si="10"/>
        <v>0</v>
      </c>
      <c r="BF20" s="27">
        <f t="shared" si="10"/>
        <v>0</v>
      </c>
      <c r="BG20" s="27">
        <f t="shared" si="10"/>
        <v>0</v>
      </c>
      <c r="BH20" s="27">
        <f t="shared" si="10"/>
        <v>0</v>
      </c>
      <c r="BI20" s="27">
        <f t="shared" si="10"/>
        <v>0</v>
      </c>
      <c r="BJ20" s="27">
        <f t="shared" si="10"/>
        <v>0</v>
      </c>
      <c r="BK20" s="27">
        <f t="shared" si="10"/>
        <v>0</v>
      </c>
      <c r="BL20" s="27">
        <f t="shared" si="10"/>
        <v>0</v>
      </c>
      <c r="BM20" s="27">
        <f t="shared" ref="BM20:BV25" si="11">SUMIF($A$27:$A$132,$B20,BM$27:BM$132)</f>
        <v>0</v>
      </c>
      <c r="BN20" s="27">
        <f t="shared" si="11"/>
        <v>0</v>
      </c>
      <c r="BO20" s="27">
        <f t="shared" si="11"/>
        <v>0</v>
      </c>
      <c r="BP20" s="27">
        <f t="shared" si="11"/>
        <v>0</v>
      </c>
      <c r="BQ20" s="27">
        <f t="shared" si="11"/>
        <v>0</v>
      </c>
      <c r="BR20" s="27">
        <f t="shared" si="11"/>
        <v>0</v>
      </c>
      <c r="BS20" s="27">
        <f t="shared" si="11"/>
        <v>0</v>
      </c>
      <c r="BT20" s="27">
        <f t="shared" si="11"/>
        <v>0</v>
      </c>
      <c r="BU20" s="27">
        <f t="shared" si="11"/>
        <v>0</v>
      </c>
      <c r="BV20" s="27">
        <f t="shared" si="11"/>
        <v>0</v>
      </c>
      <c r="BW20" s="27">
        <f t="shared" ref="BW20:CF25" si="12">SUMIF($A$27:$A$132,$B20,BW$27:BW$132)</f>
        <v>0</v>
      </c>
      <c r="BX20" s="27">
        <f t="shared" si="12"/>
        <v>0</v>
      </c>
      <c r="BY20" s="27">
        <f t="shared" si="12"/>
        <v>0</v>
      </c>
      <c r="BZ20" s="27">
        <f t="shared" si="12"/>
        <v>0</v>
      </c>
      <c r="CA20" s="27">
        <f t="shared" si="12"/>
        <v>0</v>
      </c>
      <c r="CB20" s="27">
        <f t="shared" si="12"/>
        <v>0</v>
      </c>
      <c r="CC20" s="27">
        <f t="shared" si="12"/>
        <v>0</v>
      </c>
      <c r="CD20" s="27">
        <f t="shared" si="12"/>
        <v>0</v>
      </c>
      <c r="CE20" s="27">
        <f t="shared" si="12"/>
        <v>0</v>
      </c>
      <c r="CF20" s="27">
        <f t="shared" si="12"/>
        <v>0</v>
      </c>
      <c r="CG20" s="27">
        <f t="shared" ref="CG20:CP25" si="13">SUMIF($A$27:$A$132,$B20,CG$27:CG$132)</f>
        <v>6.78</v>
      </c>
      <c r="CH20" s="27">
        <f t="shared" si="13"/>
        <v>0</v>
      </c>
      <c r="CI20" s="27">
        <f t="shared" si="13"/>
        <v>0</v>
      </c>
      <c r="CJ20" s="27">
        <f t="shared" si="13"/>
        <v>0</v>
      </c>
      <c r="CK20" s="27">
        <f t="shared" si="13"/>
        <v>5</v>
      </c>
      <c r="CL20" s="27">
        <f t="shared" si="13"/>
        <v>0</v>
      </c>
      <c r="CM20" s="27">
        <f t="shared" si="13"/>
        <v>0</v>
      </c>
      <c r="CN20" s="27">
        <f t="shared" si="13"/>
        <v>0</v>
      </c>
      <c r="CO20" s="27">
        <f t="shared" si="13"/>
        <v>0</v>
      </c>
      <c r="CP20" s="27">
        <f t="shared" si="13"/>
        <v>0</v>
      </c>
      <c r="CQ20" s="27">
        <f t="shared" ref="CQ20:CZ25" si="14">SUMIF($A$27:$A$132,$B20,CQ$27:CQ$132)</f>
        <v>0</v>
      </c>
      <c r="CR20" s="27">
        <f t="shared" si="14"/>
        <v>0</v>
      </c>
      <c r="CS20" s="27">
        <f t="shared" si="14"/>
        <v>0</v>
      </c>
      <c r="CT20" s="27">
        <f t="shared" si="14"/>
        <v>0</v>
      </c>
      <c r="CU20" s="27">
        <f t="shared" si="14"/>
        <v>82</v>
      </c>
      <c r="CV20" s="27">
        <f t="shared" si="14"/>
        <v>0</v>
      </c>
      <c r="CW20" s="27">
        <f t="shared" si="14"/>
        <v>0</v>
      </c>
      <c r="CX20" s="27">
        <f t="shared" si="14"/>
        <v>0</v>
      </c>
      <c r="CY20" s="27">
        <f t="shared" si="14"/>
        <v>0</v>
      </c>
      <c r="CZ20" s="27">
        <f t="shared" si="14"/>
        <v>0</v>
      </c>
      <c r="DA20" s="27">
        <f t="shared" ref="DA20:DJ25" si="15">SUMIF($A$27:$A$132,$B20,DA$27:DA$132)</f>
        <v>0</v>
      </c>
      <c r="DB20" s="27">
        <f t="shared" si="15"/>
        <v>0</v>
      </c>
      <c r="DC20" s="27">
        <f t="shared" si="15"/>
        <v>0</v>
      </c>
      <c r="DD20" s="27">
        <f t="shared" si="15"/>
        <v>0</v>
      </c>
      <c r="DE20" s="27">
        <f t="shared" si="15"/>
        <v>0</v>
      </c>
      <c r="DF20" s="27">
        <f t="shared" si="15"/>
        <v>0</v>
      </c>
      <c r="DG20" s="27">
        <f t="shared" si="15"/>
        <v>0</v>
      </c>
      <c r="DH20" s="27">
        <f t="shared" si="15"/>
        <v>0</v>
      </c>
      <c r="DI20" s="27">
        <f t="shared" si="15"/>
        <v>0</v>
      </c>
      <c r="DJ20" s="27">
        <f t="shared" si="15"/>
        <v>0</v>
      </c>
      <c r="DK20" s="27">
        <f t="shared" ref="DK20:DT25" si="16">SUMIF($A$27:$A$132,$B20,DK$27:DK$132)</f>
        <v>0</v>
      </c>
      <c r="DL20" s="27">
        <f t="shared" si="16"/>
        <v>30</v>
      </c>
      <c r="DM20" s="27">
        <f t="shared" si="16"/>
        <v>0</v>
      </c>
      <c r="DN20" s="27">
        <f t="shared" si="16"/>
        <v>0</v>
      </c>
      <c r="DO20" s="27">
        <f t="shared" si="16"/>
        <v>0</v>
      </c>
      <c r="DP20" s="27">
        <f t="shared" si="16"/>
        <v>0</v>
      </c>
      <c r="DQ20" s="27">
        <f t="shared" si="16"/>
        <v>0</v>
      </c>
      <c r="DR20" s="27">
        <f t="shared" si="16"/>
        <v>0</v>
      </c>
      <c r="DS20" s="27">
        <f t="shared" si="16"/>
        <v>0</v>
      </c>
      <c r="DT20" s="27">
        <f t="shared" si="16"/>
        <v>0</v>
      </c>
      <c r="DU20" s="27">
        <f t="shared" ref="DU20:ED25" si="17">SUMIF($A$27:$A$132,$B20,DU$27:DU$132)</f>
        <v>82</v>
      </c>
      <c r="DV20" s="27">
        <f t="shared" si="17"/>
        <v>0</v>
      </c>
      <c r="DW20" s="27">
        <f t="shared" si="17"/>
        <v>0</v>
      </c>
      <c r="DX20" s="27">
        <f t="shared" si="17"/>
        <v>0</v>
      </c>
      <c r="DY20" s="27">
        <f t="shared" si="17"/>
        <v>0</v>
      </c>
      <c r="DZ20" s="27">
        <f t="shared" si="17"/>
        <v>0</v>
      </c>
      <c r="EA20" s="27">
        <f t="shared" si="17"/>
        <v>0</v>
      </c>
      <c r="EB20" s="27">
        <f t="shared" si="17"/>
        <v>0</v>
      </c>
      <c r="EC20" s="27">
        <f t="shared" si="17"/>
        <v>0</v>
      </c>
      <c r="ED20" s="27">
        <f t="shared" si="17"/>
        <v>0</v>
      </c>
      <c r="EE20" s="27">
        <f t="shared" ref="EE20:EN25" si="18">SUMIF($A$27:$A$132,$B20,EE$27:EE$132)</f>
        <v>0</v>
      </c>
      <c r="EF20" s="27">
        <f t="shared" si="18"/>
        <v>0</v>
      </c>
      <c r="EG20" s="27">
        <f t="shared" si="18"/>
        <v>0</v>
      </c>
      <c r="EH20" s="27">
        <f t="shared" si="18"/>
        <v>6.78</v>
      </c>
      <c r="EI20" s="27">
        <f t="shared" si="18"/>
        <v>0</v>
      </c>
      <c r="EJ20" s="27">
        <f t="shared" si="18"/>
        <v>0</v>
      </c>
      <c r="EK20" s="27">
        <f t="shared" si="18"/>
        <v>0</v>
      </c>
      <c r="EL20" s="27">
        <f t="shared" si="18"/>
        <v>35</v>
      </c>
      <c r="EM20" s="27">
        <f t="shared" si="18"/>
        <v>0</v>
      </c>
      <c r="EN20" s="27">
        <f t="shared" si="18"/>
        <v>0</v>
      </c>
      <c r="EO20" s="27">
        <f t="shared" ref="EO20:EU25" si="19">SUMIF($A$27:$A$132,$B20,EO$27:EO$132)</f>
        <v>0</v>
      </c>
      <c r="EP20" s="27">
        <f t="shared" si="19"/>
        <v>0</v>
      </c>
      <c r="EQ20" s="27">
        <f t="shared" si="19"/>
        <v>0</v>
      </c>
      <c r="ER20" s="27">
        <f t="shared" si="19"/>
        <v>0</v>
      </c>
      <c r="ES20" s="27">
        <f t="shared" si="19"/>
        <v>0</v>
      </c>
      <c r="ET20" s="27">
        <f t="shared" si="19"/>
        <v>0</v>
      </c>
      <c r="EU20" s="27">
        <f t="shared" si="19"/>
        <v>0</v>
      </c>
      <c r="EV20" s="27"/>
    </row>
    <row r="21" spans="1:152" ht="37.5">
      <c r="A21" s="21"/>
      <c r="B21" s="28" t="s">
        <v>177</v>
      </c>
      <c r="C21" s="29" t="s">
        <v>178</v>
      </c>
      <c r="D21" s="30" t="s">
        <v>174</v>
      </c>
      <c r="E21" s="30">
        <f t="shared" si="5"/>
        <v>80</v>
      </c>
      <c r="F21" s="30">
        <f t="shared" si="5"/>
        <v>0</v>
      </c>
      <c r="G21" s="30">
        <f t="shared" si="5"/>
        <v>0</v>
      </c>
      <c r="H21" s="30">
        <f t="shared" si="5"/>
        <v>0</v>
      </c>
      <c r="I21" s="30">
        <f t="shared" si="5"/>
        <v>0</v>
      </c>
      <c r="J21" s="30">
        <f t="shared" si="5"/>
        <v>0</v>
      </c>
      <c r="K21" s="30">
        <f t="shared" si="5"/>
        <v>0</v>
      </c>
      <c r="L21" s="30">
        <f t="shared" si="5"/>
        <v>0</v>
      </c>
      <c r="M21" s="30">
        <f t="shared" si="5"/>
        <v>0</v>
      </c>
      <c r="N21" s="30">
        <f t="shared" si="5"/>
        <v>0</v>
      </c>
      <c r="O21" s="30">
        <f t="shared" si="6"/>
        <v>0</v>
      </c>
      <c r="P21" s="30">
        <f t="shared" si="6"/>
        <v>0</v>
      </c>
      <c r="Q21" s="30">
        <f t="shared" si="6"/>
        <v>0</v>
      </c>
      <c r="R21" s="30">
        <f t="shared" si="6"/>
        <v>0</v>
      </c>
      <c r="S21" s="30">
        <f t="shared" si="6"/>
        <v>0</v>
      </c>
      <c r="T21" s="30">
        <f t="shared" si="6"/>
        <v>6</v>
      </c>
      <c r="U21" s="30">
        <f t="shared" si="6"/>
        <v>8</v>
      </c>
      <c r="V21" s="30">
        <f t="shared" si="6"/>
        <v>36</v>
      </c>
      <c r="W21" s="30">
        <f t="shared" si="6"/>
        <v>0</v>
      </c>
      <c r="X21" s="30">
        <f t="shared" si="6"/>
        <v>0</v>
      </c>
      <c r="Y21" s="30">
        <f t="shared" si="7"/>
        <v>0</v>
      </c>
      <c r="Z21" s="30">
        <f t="shared" si="7"/>
        <v>0</v>
      </c>
      <c r="AA21" s="30">
        <f t="shared" si="7"/>
        <v>0</v>
      </c>
      <c r="AB21" s="30">
        <f t="shared" si="7"/>
        <v>0</v>
      </c>
      <c r="AC21" s="30">
        <f t="shared" si="7"/>
        <v>0</v>
      </c>
      <c r="AD21" s="30">
        <f t="shared" si="7"/>
        <v>0</v>
      </c>
      <c r="AE21" s="30">
        <f t="shared" si="7"/>
        <v>0</v>
      </c>
      <c r="AF21" s="30">
        <f t="shared" si="7"/>
        <v>0</v>
      </c>
      <c r="AG21" s="30">
        <f t="shared" si="7"/>
        <v>0</v>
      </c>
      <c r="AH21" s="30">
        <f t="shared" si="7"/>
        <v>0</v>
      </c>
      <c r="AI21" s="30">
        <f t="shared" si="8"/>
        <v>0</v>
      </c>
      <c r="AJ21" s="30">
        <f t="shared" si="8"/>
        <v>0</v>
      </c>
      <c r="AK21" s="30">
        <f t="shared" si="8"/>
        <v>0</v>
      </c>
      <c r="AL21" s="30">
        <f t="shared" si="8"/>
        <v>0</v>
      </c>
      <c r="AM21" s="30">
        <f t="shared" si="8"/>
        <v>0</v>
      </c>
      <c r="AN21" s="30">
        <f t="shared" si="8"/>
        <v>0</v>
      </c>
      <c r="AO21" s="30">
        <f t="shared" si="8"/>
        <v>0</v>
      </c>
      <c r="AP21" s="30">
        <f t="shared" si="8"/>
        <v>0</v>
      </c>
      <c r="AQ21" s="30">
        <f t="shared" si="8"/>
        <v>0</v>
      </c>
      <c r="AR21" s="30">
        <f t="shared" si="8"/>
        <v>0</v>
      </c>
      <c r="AS21" s="30">
        <f t="shared" si="9"/>
        <v>0</v>
      </c>
      <c r="AT21" s="30">
        <f t="shared" si="9"/>
        <v>0</v>
      </c>
      <c r="AU21" s="30">
        <f t="shared" si="9"/>
        <v>0</v>
      </c>
      <c r="AV21" s="30">
        <f t="shared" si="9"/>
        <v>0</v>
      </c>
      <c r="AW21" s="30">
        <f t="shared" si="9"/>
        <v>0</v>
      </c>
      <c r="AX21" s="30">
        <f t="shared" si="9"/>
        <v>0</v>
      </c>
      <c r="AY21" s="30">
        <f t="shared" si="9"/>
        <v>0</v>
      </c>
      <c r="AZ21" s="30">
        <f t="shared" si="9"/>
        <v>0</v>
      </c>
      <c r="BA21" s="30">
        <f t="shared" si="9"/>
        <v>0</v>
      </c>
      <c r="BB21" s="30">
        <f t="shared" si="9"/>
        <v>0</v>
      </c>
      <c r="BC21" s="30">
        <f t="shared" si="10"/>
        <v>0</v>
      </c>
      <c r="BD21" s="30">
        <f t="shared" si="10"/>
        <v>0</v>
      </c>
      <c r="BE21" s="30">
        <f t="shared" si="10"/>
        <v>0</v>
      </c>
      <c r="BF21" s="30">
        <f t="shared" si="10"/>
        <v>0</v>
      </c>
      <c r="BG21" s="30">
        <f t="shared" si="10"/>
        <v>0</v>
      </c>
      <c r="BH21" s="30">
        <f t="shared" si="10"/>
        <v>0</v>
      </c>
      <c r="BI21" s="30">
        <f t="shared" si="10"/>
        <v>0</v>
      </c>
      <c r="BJ21" s="30">
        <f t="shared" si="10"/>
        <v>0</v>
      </c>
      <c r="BK21" s="30">
        <f t="shared" si="10"/>
        <v>0</v>
      </c>
      <c r="BL21" s="30">
        <f t="shared" si="10"/>
        <v>0</v>
      </c>
      <c r="BM21" s="30">
        <f t="shared" si="11"/>
        <v>0</v>
      </c>
      <c r="BN21" s="30">
        <f t="shared" si="11"/>
        <v>0</v>
      </c>
      <c r="BO21" s="30">
        <f t="shared" si="11"/>
        <v>0</v>
      </c>
      <c r="BP21" s="30">
        <f t="shared" si="11"/>
        <v>0</v>
      </c>
      <c r="BQ21" s="30">
        <f t="shared" si="11"/>
        <v>0</v>
      </c>
      <c r="BR21" s="30">
        <f t="shared" si="11"/>
        <v>0</v>
      </c>
      <c r="BS21" s="30">
        <f t="shared" si="11"/>
        <v>0</v>
      </c>
      <c r="BT21" s="30">
        <f t="shared" si="11"/>
        <v>0</v>
      </c>
      <c r="BU21" s="30">
        <f t="shared" si="11"/>
        <v>0</v>
      </c>
      <c r="BV21" s="30">
        <f t="shared" si="11"/>
        <v>0</v>
      </c>
      <c r="BW21" s="30">
        <f t="shared" si="12"/>
        <v>0</v>
      </c>
      <c r="BX21" s="30">
        <f t="shared" si="12"/>
        <v>0</v>
      </c>
      <c r="BY21" s="30">
        <f t="shared" si="12"/>
        <v>0</v>
      </c>
      <c r="BZ21" s="30">
        <f t="shared" si="12"/>
        <v>0</v>
      </c>
      <c r="CA21" s="30">
        <f t="shared" si="12"/>
        <v>0</v>
      </c>
      <c r="CB21" s="30">
        <f t="shared" si="12"/>
        <v>0</v>
      </c>
      <c r="CC21" s="30">
        <f t="shared" si="12"/>
        <v>0</v>
      </c>
      <c r="CD21" s="30">
        <f t="shared" si="12"/>
        <v>0</v>
      </c>
      <c r="CE21" s="30">
        <f t="shared" si="12"/>
        <v>0</v>
      </c>
      <c r="CF21" s="30">
        <f t="shared" si="12"/>
        <v>0</v>
      </c>
      <c r="CG21" s="30">
        <f t="shared" si="13"/>
        <v>0</v>
      </c>
      <c r="CH21" s="30">
        <f t="shared" si="13"/>
        <v>0</v>
      </c>
      <c r="CI21" s="30">
        <f t="shared" si="13"/>
        <v>3</v>
      </c>
      <c r="CJ21" s="30">
        <f t="shared" si="13"/>
        <v>0</v>
      </c>
      <c r="CK21" s="30">
        <f t="shared" si="13"/>
        <v>0</v>
      </c>
      <c r="CL21" s="30">
        <f t="shared" si="13"/>
        <v>0</v>
      </c>
      <c r="CM21" s="30">
        <f t="shared" si="13"/>
        <v>0</v>
      </c>
      <c r="CN21" s="30">
        <f t="shared" si="13"/>
        <v>0</v>
      </c>
      <c r="CO21" s="30">
        <f t="shared" si="13"/>
        <v>0</v>
      </c>
      <c r="CP21" s="30">
        <f t="shared" si="13"/>
        <v>0</v>
      </c>
      <c r="CQ21" s="30">
        <f t="shared" si="14"/>
        <v>0</v>
      </c>
      <c r="CR21" s="30">
        <f t="shared" si="14"/>
        <v>0</v>
      </c>
      <c r="CS21" s="30">
        <f t="shared" si="14"/>
        <v>0</v>
      </c>
      <c r="CT21" s="30">
        <f t="shared" si="14"/>
        <v>0</v>
      </c>
      <c r="CU21" s="30">
        <f t="shared" si="14"/>
        <v>80</v>
      </c>
      <c r="CV21" s="30">
        <f t="shared" si="14"/>
        <v>0</v>
      </c>
      <c r="CW21" s="30">
        <f t="shared" si="14"/>
        <v>0</v>
      </c>
      <c r="CX21" s="30">
        <f t="shared" si="14"/>
        <v>0</v>
      </c>
      <c r="CY21" s="30">
        <f t="shared" si="14"/>
        <v>0</v>
      </c>
      <c r="CZ21" s="30">
        <f t="shared" si="14"/>
        <v>0</v>
      </c>
      <c r="DA21" s="30">
        <f t="shared" si="15"/>
        <v>0</v>
      </c>
      <c r="DB21" s="30">
        <f t="shared" si="15"/>
        <v>0</v>
      </c>
      <c r="DC21" s="30">
        <f t="shared" si="15"/>
        <v>0</v>
      </c>
      <c r="DD21" s="30">
        <f t="shared" si="15"/>
        <v>0</v>
      </c>
      <c r="DE21" s="30">
        <f t="shared" si="15"/>
        <v>0</v>
      </c>
      <c r="DF21" s="30">
        <f t="shared" si="15"/>
        <v>0</v>
      </c>
      <c r="DG21" s="30">
        <f t="shared" si="15"/>
        <v>0</v>
      </c>
      <c r="DH21" s="30">
        <f t="shared" si="15"/>
        <v>0</v>
      </c>
      <c r="DI21" s="30">
        <f t="shared" si="15"/>
        <v>0</v>
      </c>
      <c r="DJ21" s="30">
        <f t="shared" si="15"/>
        <v>3</v>
      </c>
      <c r="DK21" s="30">
        <f t="shared" si="16"/>
        <v>8</v>
      </c>
      <c r="DL21" s="30">
        <f t="shared" si="16"/>
        <v>36</v>
      </c>
      <c r="DM21" s="30">
        <f t="shared" si="16"/>
        <v>0</v>
      </c>
      <c r="DN21" s="30">
        <f t="shared" si="16"/>
        <v>0</v>
      </c>
      <c r="DO21" s="30">
        <f t="shared" si="16"/>
        <v>0</v>
      </c>
      <c r="DP21" s="30">
        <f t="shared" si="16"/>
        <v>0</v>
      </c>
      <c r="DQ21" s="30">
        <f t="shared" si="16"/>
        <v>0</v>
      </c>
      <c r="DR21" s="30">
        <f t="shared" si="16"/>
        <v>0</v>
      </c>
      <c r="DS21" s="30">
        <f t="shared" si="16"/>
        <v>0</v>
      </c>
      <c r="DT21" s="30">
        <f t="shared" si="16"/>
        <v>0</v>
      </c>
      <c r="DU21" s="30">
        <f t="shared" si="17"/>
        <v>80</v>
      </c>
      <c r="DV21" s="30">
        <f t="shared" si="17"/>
        <v>0</v>
      </c>
      <c r="DW21" s="30">
        <f t="shared" si="17"/>
        <v>0</v>
      </c>
      <c r="DX21" s="30">
        <f t="shared" si="17"/>
        <v>0</v>
      </c>
      <c r="DY21" s="30">
        <f t="shared" si="17"/>
        <v>0</v>
      </c>
      <c r="DZ21" s="30">
        <f t="shared" si="17"/>
        <v>0</v>
      </c>
      <c r="EA21" s="30">
        <f t="shared" si="17"/>
        <v>0</v>
      </c>
      <c r="EB21" s="30">
        <f t="shared" si="17"/>
        <v>0</v>
      </c>
      <c r="EC21" s="30">
        <f t="shared" si="17"/>
        <v>0</v>
      </c>
      <c r="ED21" s="30">
        <f t="shared" si="17"/>
        <v>0</v>
      </c>
      <c r="EE21" s="30">
        <f t="shared" si="18"/>
        <v>0</v>
      </c>
      <c r="EF21" s="30">
        <f t="shared" si="18"/>
        <v>0</v>
      </c>
      <c r="EG21" s="30">
        <f t="shared" si="18"/>
        <v>0</v>
      </c>
      <c r="EH21" s="30">
        <f t="shared" si="18"/>
        <v>0</v>
      </c>
      <c r="EI21" s="30">
        <f t="shared" si="18"/>
        <v>0</v>
      </c>
      <c r="EJ21" s="30">
        <f t="shared" si="18"/>
        <v>6</v>
      </c>
      <c r="EK21" s="30">
        <f t="shared" si="18"/>
        <v>8</v>
      </c>
      <c r="EL21" s="30">
        <f t="shared" si="18"/>
        <v>36</v>
      </c>
      <c r="EM21" s="30">
        <f t="shared" si="18"/>
        <v>0</v>
      </c>
      <c r="EN21" s="30">
        <f t="shared" si="18"/>
        <v>0</v>
      </c>
      <c r="EO21" s="30">
        <f t="shared" si="19"/>
        <v>0</v>
      </c>
      <c r="EP21" s="30">
        <f t="shared" si="19"/>
        <v>0</v>
      </c>
      <c r="EQ21" s="30">
        <f t="shared" si="19"/>
        <v>0</v>
      </c>
      <c r="ER21" s="30">
        <f t="shared" si="19"/>
        <v>0</v>
      </c>
      <c r="ES21" s="30">
        <f t="shared" si="19"/>
        <v>0</v>
      </c>
      <c r="ET21" s="30">
        <f t="shared" si="19"/>
        <v>0</v>
      </c>
      <c r="EU21" s="30">
        <f t="shared" si="19"/>
        <v>0</v>
      </c>
      <c r="EV21" s="30"/>
    </row>
    <row r="22" spans="1:152" ht="56.25">
      <c r="A22" s="21"/>
      <c r="B22" s="25" t="s">
        <v>179</v>
      </c>
      <c r="C22" s="31" t="s">
        <v>180</v>
      </c>
      <c r="D22" s="27" t="s">
        <v>174</v>
      </c>
      <c r="E22" s="27">
        <f t="shared" si="5"/>
        <v>1331</v>
      </c>
      <c r="F22" s="27">
        <f t="shared" si="5"/>
        <v>75</v>
      </c>
      <c r="G22" s="27">
        <f t="shared" si="5"/>
        <v>0</v>
      </c>
      <c r="H22" s="27">
        <f t="shared" si="5"/>
        <v>2</v>
      </c>
      <c r="I22" s="27">
        <f t="shared" si="5"/>
        <v>48.379999999999995</v>
      </c>
      <c r="J22" s="27">
        <f t="shared" si="5"/>
        <v>0</v>
      </c>
      <c r="K22" s="27">
        <f t="shared" si="5"/>
        <v>85</v>
      </c>
      <c r="L22" s="27">
        <f t="shared" si="5"/>
        <v>0</v>
      </c>
      <c r="M22" s="27">
        <f t="shared" si="5"/>
        <v>0</v>
      </c>
      <c r="N22" s="27">
        <f t="shared" si="5"/>
        <v>139.29000000000002</v>
      </c>
      <c r="O22" s="27">
        <f t="shared" si="6"/>
        <v>0</v>
      </c>
      <c r="P22" s="27">
        <f t="shared" si="6"/>
        <v>0</v>
      </c>
      <c r="Q22" s="27">
        <f t="shared" si="6"/>
        <v>0</v>
      </c>
      <c r="R22" s="27">
        <f t="shared" si="6"/>
        <v>2.2000000000000002</v>
      </c>
      <c r="S22" s="27">
        <f t="shared" si="6"/>
        <v>0</v>
      </c>
      <c r="T22" s="27">
        <f t="shared" si="6"/>
        <v>0</v>
      </c>
      <c r="U22" s="27">
        <f t="shared" si="6"/>
        <v>34</v>
      </c>
      <c r="V22" s="27">
        <f t="shared" si="6"/>
        <v>550</v>
      </c>
      <c r="W22" s="27">
        <f t="shared" si="6"/>
        <v>0</v>
      </c>
      <c r="X22" s="27">
        <f t="shared" si="6"/>
        <v>0</v>
      </c>
      <c r="Y22" s="27">
        <f t="shared" si="7"/>
        <v>0</v>
      </c>
      <c r="Z22" s="27">
        <f t="shared" si="7"/>
        <v>0</v>
      </c>
      <c r="AA22" s="27">
        <f t="shared" si="7"/>
        <v>0</v>
      </c>
      <c r="AB22" s="27">
        <f t="shared" si="7"/>
        <v>0</v>
      </c>
      <c r="AC22" s="27">
        <f t="shared" si="7"/>
        <v>0</v>
      </c>
      <c r="AD22" s="27">
        <f t="shared" si="7"/>
        <v>0</v>
      </c>
      <c r="AE22" s="27">
        <f t="shared" si="7"/>
        <v>0</v>
      </c>
      <c r="AF22" s="27">
        <f t="shared" si="7"/>
        <v>0</v>
      </c>
      <c r="AG22" s="27">
        <f t="shared" si="7"/>
        <v>0</v>
      </c>
      <c r="AH22" s="27">
        <f t="shared" si="7"/>
        <v>0</v>
      </c>
      <c r="AI22" s="27">
        <f t="shared" si="8"/>
        <v>0</v>
      </c>
      <c r="AJ22" s="27">
        <f t="shared" si="8"/>
        <v>0</v>
      </c>
      <c r="AK22" s="27">
        <f t="shared" si="8"/>
        <v>0</v>
      </c>
      <c r="AL22" s="27">
        <f t="shared" si="8"/>
        <v>0</v>
      </c>
      <c r="AM22" s="27">
        <f t="shared" si="8"/>
        <v>0</v>
      </c>
      <c r="AN22" s="27">
        <f t="shared" si="8"/>
        <v>0</v>
      </c>
      <c r="AO22" s="27">
        <f t="shared" si="8"/>
        <v>0</v>
      </c>
      <c r="AP22" s="27">
        <f t="shared" si="8"/>
        <v>0</v>
      </c>
      <c r="AQ22" s="27">
        <f t="shared" si="8"/>
        <v>0</v>
      </c>
      <c r="AR22" s="27">
        <f t="shared" si="8"/>
        <v>0</v>
      </c>
      <c r="AS22" s="27">
        <f t="shared" si="9"/>
        <v>0</v>
      </c>
      <c r="AT22" s="27">
        <f t="shared" si="9"/>
        <v>0</v>
      </c>
      <c r="AU22" s="27">
        <f t="shared" si="9"/>
        <v>0</v>
      </c>
      <c r="AV22" s="27">
        <f t="shared" si="9"/>
        <v>0</v>
      </c>
      <c r="AW22" s="27">
        <f t="shared" si="9"/>
        <v>0</v>
      </c>
      <c r="AX22" s="27">
        <f t="shared" si="9"/>
        <v>0</v>
      </c>
      <c r="AY22" s="27">
        <f t="shared" si="9"/>
        <v>0</v>
      </c>
      <c r="AZ22" s="27">
        <f t="shared" si="9"/>
        <v>0</v>
      </c>
      <c r="BA22" s="27">
        <f t="shared" si="9"/>
        <v>0</v>
      </c>
      <c r="BB22" s="27">
        <f t="shared" si="9"/>
        <v>0</v>
      </c>
      <c r="BC22" s="27">
        <f t="shared" si="10"/>
        <v>0</v>
      </c>
      <c r="BD22" s="27">
        <f t="shared" si="10"/>
        <v>0</v>
      </c>
      <c r="BE22" s="27">
        <f t="shared" si="10"/>
        <v>0</v>
      </c>
      <c r="BF22" s="27">
        <f t="shared" si="10"/>
        <v>0</v>
      </c>
      <c r="BG22" s="27">
        <f t="shared" si="10"/>
        <v>0</v>
      </c>
      <c r="BH22" s="27">
        <f t="shared" si="10"/>
        <v>0</v>
      </c>
      <c r="BI22" s="27">
        <f t="shared" si="10"/>
        <v>0</v>
      </c>
      <c r="BJ22" s="27">
        <f t="shared" si="10"/>
        <v>0</v>
      </c>
      <c r="BK22" s="27">
        <f t="shared" si="10"/>
        <v>0</v>
      </c>
      <c r="BL22" s="27">
        <f t="shared" si="10"/>
        <v>0</v>
      </c>
      <c r="BM22" s="27">
        <f t="shared" si="11"/>
        <v>0</v>
      </c>
      <c r="BN22" s="27">
        <f t="shared" si="11"/>
        <v>0</v>
      </c>
      <c r="BO22" s="27">
        <f t="shared" si="11"/>
        <v>0</v>
      </c>
      <c r="BP22" s="27">
        <f t="shared" si="11"/>
        <v>0</v>
      </c>
      <c r="BQ22" s="27">
        <f t="shared" si="11"/>
        <v>0</v>
      </c>
      <c r="BR22" s="27">
        <f t="shared" si="11"/>
        <v>0</v>
      </c>
      <c r="BS22" s="27">
        <f t="shared" si="11"/>
        <v>0</v>
      </c>
      <c r="BT22" s="27">
        <f t="shared" si="11"/>
        <v>0</v>
      </c>
      <c r="BU22" s="27">
        <f t="shared" si="11"/>
        <v>0</v>
      </c>
      <c r="BV22" s="27">
        <f t="shared" si="11"/>
        <v>0</v>
      </c>
      <c r="BW22" s="27">
        <f t="shared" si="12"/>
        <v>0</v>
      </c>
      <c r="BX22" s="27">
        <f t="shared" si="12"/>
        <v>0</v>
      </c>
      <c r="BY22" s="27">
        <f t="shared" si="12"/>
        <v>0</v>
      </c>
      <c r="BZ22" s="27">
        <f t="shared" si="12"/>
        <v>0</v>
      </c>
      <c r="CA22" s="27">
        <f t="shared" si="12"/>
        <v>0</v>
      </c>
      <c r="CB22" s="27">
        <f t="shared" si="12"/>
        <v>0</v>
      </c>
      <c r="CC22" s="27">
        <f t="shared" si="12"/>
        <v>0</v>
      </c>
      <c r="CD22" s="27">
        <f t="shared" si="12"/>
        <v>0</v>
      </c>
      <c r="CE22" s="27">
        <f t="shared" si="12"/>
        <v>0</v>
      </c>
      <c r="CF22" s="27">
        <f t="shared" si="12"/>
        <v>0</v>
      </c>
      <c r="CG22" s="27">
        <f t="shared" si="13"/>
        <v>0</v>
      </c>
      <c r="CH22" s="27">
        <f t="shared" si="13"/>
        <v>0</v>
      </c>
      <c r="CI22" s="27">
        <f t="shared" si="13"/>
        <v>0</v>
      </c>
      <c r="CJ22" s="27">
        <f t="shared" si="13"/>
        <v>0</v>
      </c>
      <c r="CK22" s="27">
        <f t="shared" si="13"/>
        <v>0</v>
      </c>
      <c r="CL22" s="27">
        <f t="shared" si="13"/>
        <v>0</v>
      </c>
      <c r="CM22" s="27">
        <f t="shared" si="13"/>
        <v>0</v>
      </c>
      <c r="CN22" s="27">
        <f t="shared" si="13"/>
        <v>0</v>
      </c>
      <c r="CO22" s="27">
        <f t="shared" si="13"/>
        <v>0</v>
      </c>
      <c r="CP22" s="27">
        <f t="shared" si="13"/>
        <v>0</v>
      </c>
      <c r="CQ22" s="27">
        <f t="shared" si="14"/>
        <v>0</v>
      </c>
      <c r="CR22" s="27">
        <f t="shared" si="14"/>
        <v>0</v>
      </c>
      <c r="CS22" s="27">
        <f t="shared" si="14"/>
        <v>0</v>
      </c>
      <c r="CT22" s="27">
        <f t="shared" si="14"/>
        <v>0</v>
      </c>
      <c r="CU22" s="27">
        <f t="shared" si="14"/>
        <v>100</v>
      </c>
      <c r="CV22" s="27">
        <f t="shared" si="14"/>
        <v>75</v>
      </c>
      <c r="CW22" s="27">
        <f t="shared" si="14"/>
        <v>0</v>
      </c>
      <c r="CX22" s="27">
        <f t="shared" si="14"/>
        <v>2</v>
      </c>
      <c r="CY22" s="27">
        <f t="shared" si="14"/>
        <v>20.38</v>
      </c>
      <c r="CZ22" s="27">
        <f t="shared" si="14"/>
        <v>0</v>
      </c>
      <c r="DA22" s="27">
        <f t="shared" si="15"/>
        <v>0</v>
      </c>
      <c r="DB22" s="27">
        <f t="shared" si="15"/>
        <v>0</v>
      </c>
      <c r="DC22" s="27">
        <f t="shared" si="15"/>
        <v>0</v>
      </c>
      <c r="DD22" s="27">
        <f t="shared" si="15"/>
        <v>58.82</v>
      </c>
      <c r="DE22" s="27">
        <f t="shared" si="15"/>
        <v>0</v>
      </c>
      <c r="DF22" s="27">
        <f t="shared" si="15"/>
        <v>0</v>
      </c>
      <c r="DG22" s="27">
        <f t="shared" si="15"/>
        <v>0</v>
      </c>
      <c r="DH22" s="27">
        <f t="shared" si="15"/>
        <v>0</v>
      </c>
      <c r="DI22" s="27">
        <f t="shared" si="15"/>
        <v>0</v>
      </c>
      <c r="DJ22" s="27">
        <f t="shared" si="15"/>
        <v>0</v>
      </c>
      <c r="DK22" s="27">
        <f t="shared" si="16"/>
        <v>23</v>
      </c>
      <c r="DL22" s="27">
        <f t="shared" si="16"/>
        <v>14</v>
      </c>
      <c r="DM22" s="27">
        <f t="shared" si="16"/>
        <v>0</v>
      </c>
      <c r="DN22" s="27">
        <f t="shared" si="16"/>
        <v>0</v>
      </c>
      <c r="DO22" s="27">
        <f t="shared" si="16"/>
        <v>0</v>
      </c>
      <c r="DP22" s="27">
        <f t="shared" si="16"/>
        <v>0</v>
      </c>
      <c r="DQ22" s="27">
        <f t="shared" si="16"/>
        <v>0</v>
      </c>
      <c r="DR22" s="27">
        <f t="shared" si="16"/>
        <v>0</v>
      </c>
      <c r="DS22" s="27">
        <f t="shared" si="16"/>
        <v>0</v>
      </c>
      <c r="DT22" s="27">
        <f t="shared" si="16"/>
        <v>0</v>
      </c>
      <c r="DU22" s="27">
        <f t="shared" si="17"/>
        <v>100</v>
      </c>
      <c r="DV22" s="27">
        <f t="shared" si="17"/>
        <v>75</v>
      </c>
      <c r="DW22" s="27">
        <f t="shared" si="17"/>
        <v>0</v>
      </c>
      <c r="DX22" s="27">
        <f t="shared" si="17"/>
        <v>2</v>
      </c>
      <c r="DY22" s="27">
        <f t="shared" si="17"/>
        <v>20.38</v>
      </c>
      <c r="DZ22" s="27">
        <f t="shared" si="17"/>
        <v>0</v>
      </c>
      <c r="EA22" s="27">
        <f t="shared" si="17"/>
        <v>0</v>
      </c>
      <c r="EB22" s="27">
        <f t="shared" si="17"/>
        <v>0</v>
      </c>
      <c r="EC22" s="27">
        <f t="shared" si="17"/>
        <v>0</v>
      </c>
      <c r="ED22" s="27">
        <f t="shared" si="17"/>
        <v>58.82</v>
      </c>
      <c r="EE22" s="27">
        <f t="shared" si="18"/>
        <v>0</v>
      </c>
      <c r="EF22" s="27">
        <f t="shared" si="18"/>
        <v>0</v>
      </c>
      <c r="EG22" s="27">
        <f t="shared" si="18"/>
        <v>0</v>
      </c>
      <c r="EH22" s="27">
        <f t="shared" si="18"/>
        <v>0</v>
      </c>
      <c r="EI22" s="27">
        <f t="shared" si="18"/>
        <v>0</v>
      </c>
      <c r="EJ22" s="27">
        <f t="shared" si="18"/>
        <v>0</v>
      </c>
      <c r="EK22" s="27">
        <f t="shared" si="18"/>
        <v>23</v>
      </c>
      <c r="EL22" s="27">
        <f t="shared" si="18"/>
        <v>14</v>
      </c>
      <c r="EM22" s="27">
        <f t="shared" si="18"/>
        <v>0</v>
      </c>
      <c r="EN22" s="27">
        <f t="shared" si="18"/>
        <v>0</v>
      </c>
      <c r="EO22" s="27">
        <f t="shared" si="19"/>
        <v>0</v>
      </c>
      <c r="EP22" s="27">
        <f t="shared" si="19"/>
        <v>0</v>
      </c>
      <c r="EQ22" s="27">
        <f t="shared" si="19"/>
        <v>0</v>
      </c>
      <c r="ER22" s="27">
        <f t="shared" si="19"/>
        <v>0</v>
      </c>
      <c r="ES22" s="27">
        <f t="shared" si="19"/>
        <v>0</v>
      </c>
      <c r="ET22" s="27">
        <f t="shared" si="19"/>
        <v>0</v>
      </c>
      <c r="EU22" s="27">
        <f t="shared" si="19"/>
        <v>0</v>
      </c>
      <c r="EV22" s="27"/>
    </row>
    <row r="23" spans="1:152" ht="37.5">
      <c r="A23" s="21"/>
      <c r="B23" s="28" t="s">
        <v>181</v>
      </c>
      <c r="C23" s="29" t="s">
        <v>182</v>
      </c>
      <c r="D23" s="30" t="s">
        <v>174</v>
      </c>
      <c r="E23" s="30">
        <f t="shared" si="5"/>
        <v>0</v>
      </c>
      <c r="F23" s="30">
        <f t="shared" si="5"/>
        <v>0</v>
      </c>
      <c r="G23" s="30">
        <f t="shared" si="5"/>
        <v>0</v>
      </c>
      <c r="H23" s="30">
        <f t="shared" si="5"/>
        <v>0</v>
      </c>
      <c r="I23" s="30">
        <f t="shared" si="5"/>
        <v>0</v>
      </c>
      <c r="J23" s="30">
        <f t="shared" si="5"/>
        <v>0</v>
      </c>
      <c r="K23" s="30">
        <f t="shared" si="5"/>
        <v>0</v>
      </c>
      <c r="L23" s="30">
        <f t="shared" si="5"/>
        <v>0</v>
      </c>
      <c r="M23" s="30">
        <f t="shared" si="5"/>
        <v>0</v>
      </c>
      <c r="N23" s="30">
        <f t="shared" si="5"/>
        <v>0</v>
      </c>
      <c r="O23" s="30">
        <f t="shared" si="6"/>
        <v>0</v>
      </c>
      <c r="P23" s="30">
        <f t="shared" si="6"/>
        <v>0</v>
      </c>
      <c r="Q23" s="30">
        <f t="shared" si="6"/>
        <v>0</v>
      </c>
      <c r="R23" s="30">
        <f t="shared" si="6"/>
        <v>0</v>
      </c>
      <c r="S23" s="30">
        <f t="shared" si="6"/>
        <v>0</v>
      </c>
      <c r="T23" s="30">
        <f t="shared" si="6"/>
        <v>0</v>
      </c>
      <c r="U23" s="30">
        <f t="shared" si="6"/>
        <v>0</v>
      </c>
      <c r="V23" s="30">
        <f t="shared" si="6"/>
        <v>0</v>
      </c>
      <c r="W23" s="30">
        <f t="shared" si="6"/>
        <v>0</v>
      </c>
      <c r="X23" s="30">
        <f t="shared" si="6"/>
        <v>0</v>
      </c>
      <c r="Y23" s="30">
        <f t="shared" si="7"/>
        <v>0</v>
      </c>
      <c r="Z23" s="30">
        <f t="shared" si="7"/>
        <v>0</v>
      </c>
      <c r="AA23" s="30">
        <f t="shared" si="7"/>
        <v>0</v>
      </c>
      <c r="AB23" s="30">
        <f t="shared" si="7"/>
        <v>0</v>
      </c>
      <c r="AC23" s="30">
        <f t="shared" si="7"/>
        <v>0</v>
      </c>
      <c r="AD23" s="30">
        <f t="shared" si="7"/>
        <v>0</v>
      </c>
      <c r="AE23" s="30">
        <f t="shared" si="7"/>
        <v>0</v>
      </c>
      <c r="AF23" s="30">
        <f t="shared" si="7"/>
        <v>0</v>
      </c>
      <c r="AG23" s="30">
        <f t="shared" si="7"/>
        <v>0</v>
      </c>
      <c r="AH23" s="30">
        <f t="shared" si="7"/>
        <v>0</v>
      </c>
      <c r="AI23" s="30">
        <f t="shared" si="8"/>
        <v>0</v>
      </c>
      <c r="AJ23" s="30">
        <f t="shared" si="8"/>
        <v>0</v>
      </c>
      <c r="AK23" s="30">
        <f t="shared" si="8"/>
        <v>0</v>
      </c>
      <c r="AL23" s="30">
        <f t="shared" si="8"/>
        <v>0</v>
      </c>
      <c r="AM23" s="30">
        <f t="shared" si="8"/>
        <v>0</v>
      </c>
      <c r="AN23" s="30">
        <f t="shared" si="8"/>
        <v>0</v>
      </c>
      <c r="AO23" s="30">
        <f t="shared" si="8"/>
        <v>0</v>
      </c>
      <c r="AP23" s="30">
        <f t="shared" si="8"/>
        <v>0</v>
      </c>
      <c r="AQ23" s="30">
        <f t="shared" si="8"/>
        <v>0</v>
      </c>
      <c r="AR23" s="30">
        <f t="shared" si="8"/>
        <v>0</v>
      </c>
      <c r="AS23" s="30">
        <f t="shared" si="9"/>
        <v>0</v>
      </c>
      <c r="AT23" s="30">
        <f t="shared" si="9"/>
        <v>0</v>
      </c>
      <c r="AU23" s="30">
        <f t="shared" si="9"/>
        <v>0</v>
      </c>
      <c r="AV23" s="30">
        <f t="shared" si="9"/>
        <v>0</v>
      </c>
      <c r="AW23" s="30">
        <f t="shared" si="9"/>
        <v>0</v>
      </c>
      <c r="AX23" s="30">
        <f t="shared" si="9"/>
        <v>0</v>
      </c>
      <c r="AY23" s="30">
        <f t="shared" si="9"/>
        <v>0</v>
      </c>
      <c r="AZ23" s="30">
        <f t="shared" si="9"/>
        <v>0</v>
      </c>
      <c r="BA23" s="30">
        <f t="shared" si="9"/>
        <v>0</v>
      </c>
      <c r="BB23" s="30">
        <f t="shared" si="9"/>
        <v>0</v>
      </c>
      <c r="BC23" s="30">
        <f t="shared" si="10"/>
        <v>0</v>
      </c>
      <c r="BD23" s="30">
        <f t="shared" si="10"/>
        <v>0</v>
      </c>
      <c r="BE23" s="30">
        <f t="shared" si="10"/>
        <v>0</v>
      </c>
      <c r="BF23" s="30">
        <f t="shared" si="10"/>
        <v>0</v>
      </c>
      <c r="BG23" s="30">
        <f t="shared" si="10"/>
        <v>0</v>
      </c>
      <c r="BH23" s="30">
        <f t="shared" si="10"/>
        <v>0</v>
      </c>
      <c r="BI23" s="30">
        <f t="shared" si="10"/>
        <v>0</v>
      </c>
      <c r="BJ23" s="30">
        <f t="shared" si="10"/>
        <v>0</v>
      </c>
      <c r="BK23" s="30">
        <f t="shared" si="10"/>
        <v>0</v>
      </c>
      <c r="BL23" s="30">
        <f t="shared" si="10"/>
        <v>0</v>
      </c>
      <c r="BM23" s="30">
        <f t="shared" si="11"/>
        <v>0</v>
      </c>
      <c r="BN23" s="30">
        <f t="shared" si="11"/>
        <v>0</v>
      </c>
      <c r="BO23" s="30">
        <f t="shared" si="11"/>
        <v>0</v>
      </c>
      <c r="BP23" s="30">
        <f t="shared" si="11"/>
        <v>0</v>
      </c>
      <c r="BQ23" s="30">
        <f t="shared" si="11"/>
        <v>0</v>
      </c>
      <c r="BR23" s="30">
        <f t="shared" si="11"/>
        <v>0</v>
      </c>
      <c r="BS23" s="30">
        <f t="shared" si="11"/>
        <v>0</v>
      </c>
      <c r="BT23" s="30">
        <f t="shared" si="11"/>
        <v>0</v>
      </c>
      <c r="BU23" s="30">
        <f t="shared" si="11"/>
        <v>0</v>
      </c>
      <c r="BV23" s="30">
        <f t="shared" si="11"/>
        <v>0</v>
      </c>
      <c r="BW23" s="30">
        <f t="shared" si="12"/>
        <v>0</v>
      </c>
      <c r="BX23" s="30">
        <f t="shared" si="12"/>
        <v>0</v>
      </c>
      <c r="BY23" s="30">
        <f t="shared" si="12"/>
        <v>0</v>
      </c>
      <c r="BZ23" s="30">
        <f t="shared" si="12"/>
        <v>0</v>
      </c>
      <c r="CA23" s="30">
        <f t="shared" si="12"/>
        <v>0</v>
      </c>
      <c r="CB23" s="30">
        <f t="shared" si="12"/>
        <v>0</v>
      </c>
      <c r="CC23" s="30">
        <f t="shared" si="12"/>
        <v>0</v>
      </c>
      <c r="CD23" s="30">
        <f t="shared" si="12"/>
        <v>0</v>
      </c>
      <c r="CE23" s="30">
        <f t="shared" si="12"/>
        <v>0</v>
      </c>
      <c r="CF23" s="30">
        <f t="shared" si="12"/>
        <v>0</v>
      </c>
      <c r="CG23" s="30">
        <f t="shared" si="13"/>
        <v>0</v>
      </c>
      <c r="CH23" s="30">
        <f t="shared" si="13"/>
        <v>0</v>
      </c>
      <c r="CI23" s="30">
        <f t="shared" si="13"/>
        <v>0</v>
      </c>
      <c r="CJ23" s="30">
        <f t="shared" si="13"/>
        <v>0</v>
      </c>
      <c r="CK23" s="30">
        <f t="shared" si="13"/>
        <v>0</v>
      </c>
      <c r="CL23" s="30">
        <f t="shared" si="13"/>
        <v>0</v>
      </c>
      <c r="CM23" s="30">
        <f t="shared" si="13"/>
        <v>0</v>
      </c>
      <c r="CN23" s="30">
        <f t="shared" si="13"/>
        <v>0</v>
      </c>
      <c r="CO23" s="30">
        <f t="shared" si="13"/>
        <v>0</v>
      </c>
      <c r="CP23" s="30">
        <f t="shared" si="13"/>
        <v>0</v>
      </c>
      <c r="CQ23" s="30">
        <f t="shared" si="14"/>
        <v>0</v>
      </c>
      <c r="CR23" s="30">
        <f t="shared" si="14"/>
        <v>0</v>
      </c>
      <c r="CS23" s="30">
        <f t="shared" si="14"/>
        <v>0</v>
      </c>
      <c r="CT23" s="30">
        <f t="shared" si="14"/>
        <v>0</v>
      </c>
      <c r="CU23" s="30">
        <f t="shared" si="14"/>
        <v>0</v>
      </c>
      <c r="CV23" s="30">
        <f t="shared" si="14"/>
        <v>0</v>
      </c>
      <c r="CW23" s="30">
        <f t="shared" si="14"/>
        <v>0</v>
      </c>
      <c r="CX23" s="30">
        <f t="shared" si="14"/>
        <v>0</v>
      </c>
      <c r="CY23" s="30">
        <f t="shared" si="14"/>
        <v>0</v>
      </c>
      <c r="CZ23" s="30">
        <f t="shared" si="14"/>
        <v>0</v>
      </c>
      <c r="DA23" s="30">
        <f t="shared" si="15"/>
        <v>0</v>
      </c>
      <c r="DB23" s="30">
        <f t="shared" si="15"/>
        <v>0</v>
      </c>
      <c r="DC23" s="30">
        <f t="shared" si="15"/>
        <v>0</v>
      </c>
      <c r="DD23" s="30">
        <f t="shared" si="15"/>
        <v>0</v>
      </c>
      <c r="DE23" s="30">
        <f t="shared" si="15"/>
        <v>0</v>
      </c>
      <c r="DF23" s="30">
        <f t="shared" si="15"/>
        <v>0</v>
      </c>
      <c r="DG23" s="30">
        <f t="shared" si="15"/>
        <v>0</v>
      </c>
      <c r="DH23" s="30">
        <f t="shared" si="15"/>
        <v>0</v>
      </c>
      <c r="DI23" s="30">
        <f t="shared" si="15"/>
        <v>0</v>
      </c>
      <c r="DJ23" s="30">
        <f t="shared" si="15"/>
        <v>0</v>
      </c>
      <c r="DK23" s="30">
        <f t="shared" si="16"/>
        <v>0</v>
      </c>
      <c r="DL23" s="30">
        <f t="shared" si="16"/>
        <v>0</v>
      </c>
      <c r="DM23" s="30">
        <f t="shared" si="16"/>
        <v>0</v>
      </c>
      <c r="DN23" s="30">
        <f t="shared" si="16"/>
        <v>0</v>
      </c>
      <c r="DO23" s="30">
        <f t="shared" si="16"/>
        <v>0</v>
      </c>
      <c r="DP23" s="30">
        <f t="shared" si="16"/>
        <v>0</v>
      </c>
      <c r="DQ23" s="30">
        <f t="shared" si="16"/>
        <v>0</v>
      </c>
      <c r="DR23" s="30">
        <f t="shared" si="16"/>
        <v>0</v>
      </c>
      <c r="DS23" s="30">
        <f t="shared" si="16"/>
        <v>0</v>
      </c>
      <c r="DT23" s="30">
        <f t="shared" si="16"/>
        <v>0</v>
      </c>
      <c r="DU23" s="30">
        <f t="shared" si="17"/>
        <v>0</v>
      </c>
      <c r="DV23" s="30">
        <f t="shared" si="17"/>
        <v>0</v>
      </c>
      <c r="DW23" s="30">
        <f t="shared" si="17"/>
        <v>0</v>
      </c>
      <c r="DX23" s="30">
        <f t="shared" si="17"/>
        <v>0</v>
      </c>
      <c r="DY23" s="30">
        <f t="shared" si="17"/>
        <v>0</v>
      </c>
      <c r="DZ23" s="30">
        <f t="shared" si="17"/>
        <v>0</v>
      </c>
      <c r="EA23" s="30">
        <f t="shared" si="17"/>
        <v>0</v>
      </c>
      <c r="EB23" s="30">
        <f t="shared" si="17"/>
        <v>0</v>
      </c>
      <c r="EC23" s="30">
        <f t="shared" si="17"/>
        <v>0</v>
      </c>
      <c r="ED23" s="30">
        <f t="shared" si="17"/>
        <v>0</v>
      </c>
      <c r="EE23" s="30">
        <f t="shared" si="18"/>
        <v>0</v>
      </c>
      <c r="EF23" s="30">
        <f t="shared" si="18"/>
        <v>0</v>
      </c>
      <c r="EG23" s="30">
        <f t="shared" si="18"/>
        <v>0</v>
      </c>
      <c r="EH23" s="30">
        <f t="shared" si="18"/>
        <v>0</v>
      </c>
      <c r="EI23" s="30">
        <f t="shared" si="18"/>
        <v>0</v>
      </c>
      <c r="EJ23" s="30">
        <f t="shared" si="18"/>
        <v>0</v>
      </c>
      <c r="EK23" s="30">
        <f t="shared" si="18"/>
        <v>0</v>
      </c>
      <c r="EL23" s="30">
        <f t="shared" si="18"/>
        <v>0</v>
      </c>
      <c r="EM23" s="30">
        <f t="shared" si="18"/>
        <v>0</v>
      </c>
      <c r="EN23" s="30">
        <f t="shared" si="18"/>
        <v>0</v>
      </c>
      <c r="EO23" s="30">
        <f t="shared" si="19"/>
        <v>0</v>
      </c>
      <c r="EP23" s="30">
        <f t="shared" si="19"/>
        <v>0</v>
      </c>
      <c r="EQ23" s="30">
        <f t="shared" si="19"/>
        <v>0</v>
      </c>
      <c r="ER23" s="30">
        <f t="shared" si="19"/>
        <v>0</v>
      </c>
      <c r="ES23" s="30">
        <f t="shared" si="19"/>
        <v>0</v>
      </c>
      <c r="ET23" s="30">
        <f t="shared" si="19"/>
        <v>0</v>
      </c>
      <c r="EU23" s="30">
        <f t="shared" si="19"/>
        <v>0</v>
      </c>
      <c r="EV23" s="30"/>
    </row>
    <row r="24" spans="1:152" ht="37.5">
      <c r="A24" s="21"/>
      <c r="B24" s="25" t="s">
        <v>183</v>
      </c>
      <c r="C24" s="26" t="s">
        <v>184</v>
      </c>
      <c r="D24" s="27" t="s">
        <v>174</v>
      </c>
      <c r="E24" s="27">
        <f t="shared" si="5"/>
        <v>0</v>
      </c>
      <c r="F24" s="27">
        <f t="shared" si="5"/>
        <v>0</v>
      </c>
      <c r="G24" s="27">
        <f t="shared" si="5"/>
        <v>0</v>
      </c>
      <c r="H24" s="27">
        <f t="shared" si="5"/>
        <v>0</v>
      </c>
      <c r="I24" s="27">
        <f t="shared" si="5"/>
        <v>0</v>
      </c>
      <c r="J24" s="27">
        <f t="shared" si="5"/>
        <v>0</v>
      </c>
      <c r="K24" s="27">
        <f t="shared" si="5"/>
        <v>0</v>
      </c>
      <c r="L24" s="27">
        <f t="shared" si="5"/>
        <v>0</v>
      </c>
      <c r="M24" s="27">
        <f t="shared" si="5"/>
        <v>0</v>
      </c>
      <c r="N24" s="27">
        <f t="shared" si="5"/>
        <v>0</v>
      </c>
      <c r="O24" s="27">
        <f t="shared" si="6"/>
        <v>0</v>
      </c>
      <c r="P24" s="27">
        <f t="shared" si="6"/>
        <v>0</v>
      </c>
      <c r="Q24" s="27">
        <f t="shared" si="6"/>
        <v>0</v>
      </c>
      <c r="R24" s="27">
        <f t="shared" si="6"/>
        <v>0</v>
      </c>
      <c r="S24" s="27">
        <f t="shared" si="6"/>
        <v>0</v>
      </c>
      <c r="T24" s="27">
        <f t="shared" si="6"/>
        <v>0</v>
      </c>
      <c r="U24" s="27">
        <f t="shared" si="6"/>
        <v>0</v>
      </c>
      <c r="V24" s="27">
        <f t="shared" si="6"/>
        <v>0</v>
      </c>
      <c r="W24" s="27">
        <f t="shared" si="6"/>
        <v>0</v>
      </c>
      <c r="X24" s="27">
        <f t="shared" si="6"/>
        <v>0</v>
      </c>
      <c r="Y24" s="27">
        <f t="shared" si="7"/>
        <v>0</v>
      </c>
      <c r="Z24" s="27">
        <f t="shared" si="7"/>
        <v>0</v>
      </c>
      <c r="AA24" s="27">
        <f t="shared" si="7"/>
        <v>0</v>
      </c>
      <c r="AB24" s="27">
        <f t="shared" si="7"/>
        <v>0</v>
      </c>
      <c r="AC24" s="27">
        <f t="shared" si="7"/>
        <v>0</v>
      </c>
      <c r="AD24" s="27">
        <f t="shared" si="7"/>
        <v>0</v>
      </c>
      <c r="AE24" s="27">
        <f t="shared" si="7"/>
        <v>0</v>
      </c>
      <c r="AF24" s="27">
        <f t="shared" si="7"/>
        <v>0</v>
      </c>
      <c r="AG24" s="27">
        <f t="shared" si="7"/>
        <v>0</v>
      </c>
      <c r="AH24" s="27">
        <f t="shared" si="7"/>
        <v>0</v>
      </c>
      <c r="AI24" s="27">
        <f t="shared" si="8"/>
        <v>0</v>
      </c>
      <c r="AJ24" s="27">
        <f t="shared" si="8"/>
        <v>0</v>
      </c>
      <c r="AK24" s="27">
        <f t="shared" si="8"/>
        <v>0</v>
      </c>
      <c r="AL24" s="27">
        <f t="shared" si="8"/>
        <v>0</v>
      </c>
      <c r="AM24" s="27">
        <f t="shared" si="8"/>
        <v>0</v>
      </c>
      <c r="AN24" s="27">
        <f t="shared" si="8"/>
        <v>0</v>
      </c>
      <c r="AO24" s="27">
        <f t="shared" si="8"/>
        <v>0</v>
      </c>
      <c r="AP24" s="27">
        <f t="shared" si="8"/>
        <v>0</v>
      </c>
      <c r="AQ24" s="27">
        <f t="shared" si="8"/>
        <v>0</v>
      </c>
      <c r="AR24" s="27">
        <f t="shared" si="8"/>
        <v>0</v>
      </c>
      <c r="AS24" s="27">
        <f t="shared" si="9"/>
        <v>0</v>
      </c>
      <c r="AT24" s="27">
        <f t="shared" si="9"/>
        <v>0</v>
      </c>
      <c r="AU24" s="27">
        <f t="shared" si="9"/>
        <v>0</v>
      </c>
      <c r="AV24" s="27">
        <f t="shared" si="9"/>
        <v>0</v>
      </c>
      <c r="AW24" s="27">
        <f t="shared" si="9"/>
        <v>0</v>
      </c>
      <c r="AX24" s="27">
        <f t="shared" si="9"/>
        <v>0</v>
      </c>
      <c r="AY24" s="27">
        <f t="shared" si="9"/>
        <v>0</v>
      </c>
      <c r="AZ24" s="27">
        <f t="shared" si="9"/>
        <v>0</v>
      </c>
      <c r="BA24" s="27">
        <f t="shared" si="9"/>
        <v>0</v>
      </c>
      <c r="BB24" s="27">
        <f t="shared" si="9"/>
        <v>0</v>
      </c>
      <c r="BC24" s="27">
        <f t="shared" si="10"/>
        <v>0</v>
      </c>
      <c r="BD24" s="27">
        <f t="shared" si="10"/>
        <v>0</v>
      </c>
      <c r="BE24" s="27">
        <f t="shared" si="10"/>
        <v>0</v>
      </c>
      <c r="BF24" s="27">
        <f t="shared" si="10"/>
        <v>0</v>
      </c>
      <c r="BG24" s="27">
        <f t="shared" si="10"/>
        <v>0</v>
      </c>
      <c r="BH24" s="27">
        <f t="shared" si="10"/>
        <v>0</v>
      </c>
      <c r="BI24" s="27">
        <f t="shared" si="10"/>
        <v>0</v>
      </c>
      <c r="BJ24" s="27">
        <f t="shared" si="10"/>
        <v>0</v>
      </c>
      <c r="BK24" s="27">
        <f t="shared" si="10"/>
        <v>0</v>
      </c>
      <c r="BL24" s="27">
        <f t="shared" si="10"/>
        <v>0</v>
      </c>
      <c r="BM24" s="27">
        <f t="shared" si="11"/>
        <v>0</v>
      </c>
      <c r="BN24" s="27">
        <f t="shared" si="11"/>
        <v>0</v>
      </c>
      <c r="BO24" s="27">
        <f t="shared" si="11"/>
        <v>0</v>
      </c>
      <c r="BP24" s="27">
        <f t="shared" si="11"/>
        <v>0</v>
      </c>
      <c r="BQ24" s="27">
        <f t="shared" si="11"/>
        <v>0</v>
      </c>
      <c r="BR24" s="27">
        <f t="shared" si="11"/>
        <v>0</v>
      </c>
      <c r="BS24" s="27">
        <f t="shared" si="11"/>
        <v>0</v>
      </c>
      <c r="BT24" s="27">
        <f t="shared" si="11"/>
        <v>0</v>
      </c>
      <c r="BU24" s="27">
        <f t="shared" si="11"/>
        <v>0</v>
      </c>
      <c r="BV24" s="27">
        <f t="shared" si="11"/>
        <v>0</v>
      </c>
      <c r="BW24" s="27">
        <f t="shared" si="12"/>
        <v>0</v>
      </c>
      <c r="BX24" s="27">
        <f t="shared" si="12"/>
        <v>0</v>
      </c>
      <c r="BY24" s="27">
        <f t="shared" si="12"/>
        <v>0</v>
      </c>
      <c r="BZ24" s="27">
        <f t="shared" si="12"/>
        <v>0</v>
      </c>
      <c r="CA24" s="27">
        <f t="shared" si="12"/>
        <v>0</v>
      </c>
      <c r="CB24" s="27">
        <f t="shared" si="12"/>
        <v>0</v>
      </c>
      <c r="CC24" s="27">
        <f t="shared" si="12"/>
        <v>0</v>
      </c>
      <c r="CD24" s="27">
        <f t="shared" si="12"/>
        <v>0</v>
      </c>
      <c r="CE24" s="27">
        <f t="shared" si="12"/>
        <v>0</v>
      </c>
      <c r="CF24" s="27">
        <f t="shared" si="12"/>
        <v>0</v>
      </c>
      <c r="CG24" s="27">
        <f t="shared" si="13"/>
        <v>0</v>
      </c>
      <c r="CH24" s="27">
        <f t="shared" si="13"/>
        <v>0</v>
      </c>
      <c r="CI24" s="27">
        <f t="shared" si="13"/>
        <v>0</v>
      </c>
      <c r="CJ24" s="27">
        <f t="shared" si="13"/>
        <v>0</v>
      </c>
      <c r="CK24" s="27">
        <f t="shared" si="13"/>
        <v>0</v>
      </c>
      <c r="CL24" s="27">
        <f t="shared" si="13"/>
        <v>0</v>
      </c>
      <c r="CM24" s="27">
        <f t="shared" si="13"/>
        <v>0</v>
      </c>
      <c r="CN24" s="27">
        <f t="shared" si="13"/>
        <v>0</v>
      </c>
      <c r="CO24" s="27">
        <f t="shared" si="13"/>
        <v>0</v>
      </c>
      <c r="CP24" s="27">
        <f t="shared" si="13"/>
        <v>0</v>
      </c>
      <c r="CQ24" s="27">
        <f t="shared" si="14"/>
        <v>0</v>
      </c>
      <c r="CR24" s="27">
        <f t="shared" si="14"/>
        <v>0</v>
      </c>
      <c r="CS24" s="27">
        <f t="shared" si="14"/>
        <v>0</v>
      </c>
      <c r="CT24" s="27">
        <f t="shared" si="14"/>
        <v>0</v>
      </c>
      <c r="CU24" s="27">
        <f t="shared" si="14"/>
        <v>0</v>
      </c>
      <c r="CV24" s="27">
        <f t="shared" si="14"/>
        <v>0</v>
      </c>
      <c r="CW24" s="27">
        <f t="shared" si="14"/>
        <v>0</v>
      </c>
      <c r="CX24" s="27">
        <f t="shared" si="14"/>
        <v>0</v>
      </c>
      <c r="CY24" s="27">
        <f t="shared" si="14"/>
        <v>0</v>
      </c>
      <c r="CZ24" s="27">
        <f t="shared" si="14"/>
        <v>0</v>
      </c>
      <c r="DA24" s="27">
        <f t="shared" si="15"/>
        <v>0</v>
      </c>
      <c r="DB24" s="27">
        <f t="shared" si="15"/>
        <v>0</v>
      </c>
      <c r="DC24" s="27">
        <f t="shared" si="15"/>
        <v>0</v>
      </c>
      <c r="DD24" s="27">
        <f t="shared" si="15"/>
        <v>0</v>
      </c>
      <c r="DE24" s="27">
        <f t="shared" si="15"/>
        <v>0</v>
      </c>
      <c r="DF24" s="27">
        <f t="shared" si="15"/>
        <v>0</v>
      </c>
      <c r="DG24" s="27">
        <f t="shared" si="15"/>
        <v>0</v>
      </c>
      <c r="DH24" s="27">
        <f t="shared" si="15"/>
        <v>0</v>
      </c>
      <c r="DI24" s="27">
        <f t="shared" si="15"/>
        <v>0</v>
      </c>
      <c r="DJ24" s="27">
        <f t="shared" si="15"/>
        <v>0</v>
      </c>
      <c r="DK24" s="27">
        <f t="shared" si="16"/>
        <v>0</v>
      </c>
      <c r="DL24" s="27">
        <f t="shared" si="16"/>
        <v>0</v>
      </c>
      <c r="DM24" s="27">
        <f t="shared" si="16"/>
        <v>0</v>
      </c>
      <c r="DN24" s="27">
        <f t="shared" si="16"/>
        <v>0</v>
      </c>
      <c r="DO24" s="27">
        <f t="shared" si="16"/>
        <v>0</v>
      </c>
      <c r="DP24" s="27">
        <f t="shared" si="16"/>
        <v>0</v>
      </c>
      <c r="DQ24" s="27">
        <f t="shared" si="16"/>
        <v>0</v>
      </c>
      <c r="DR24" s="27">
        <f t="shared" si="16"/>
        <v>0</v>
      </c>
      <c r="DS24" s="27">
        <f t="shared" si="16"/>
        <v>0</v>
      </c>
      <c r="DT24" s="27">
        <f t="shared" si="16"/>
        <v>0</v>
      </c>
      <c r="DU24" s="27">
        <f t="shared" si="17"/>
        <v>0</v>
      </c>
      <c r="DV24" s="27">
        <f t="shared" si="17"/>
        <v>0</v>
      </c>
      <c r="DW24" s="27">
        <f t="shared" si="17"/>
        <v>0</v>
      </c>
      <c r="DX24" s="27">
        <f t="shared" si="17"/>
        <v>0</v>
      </c>
      <c r="DY24" s="27">
        <f t="shared" si="17"/>
        <v>0</v>
      </c>
      <c r="DZ24" s="27">
        <f t="shared" si="17"/>
        <v>0</v>
      </c>
      <c r="EA24" s="27">
        <f t="shared" si="17"/>
        <v>0</v>
      </c>
      <c r="EB24" s="27">
        <f t="shared" si="17"/>
        <v>0</v>
      </c>
      <c r="EC24" s="27">
        <f t="shared" si="17"/>
        <v>0</v>
      </c>
      <c r="ED24" s="27">
        <f t="shared" si="17"/>
        <v>0</v>
      </c>
      <c r="EE24" s="27">
        <f t="shared" si="18"/>
        <v>0</v>
      </c>
      <c r="EF24" s="27">
        <f t="shared" si="18"/>
        <v>0</v>
      </c>
      <c r="EG24" s="27">
        <f t="shared" si="18"/>
        <v>0</v>
      </c>
      <c r="EH24" s="27">
        <f t="shared" si="18"/>
        <v>0</v>
      </c>
      <c r="EI24" s="27">
        <f t="shared" si="18"/>
        <v>0</v>
      </c>
      <c r="EJ24" s="27">
        <f t="shared" si="18"/>
        <v>0</v>
      </c>
      <c r="EK24" s="27">
        <f t="shared" si="18"/>
        <v>0</v>
      </c>
      <c r="EL24" s="27">
        <f t="shared" si="18"/>
        <v>0</v>
      </c>
      <c r="EM24" s="27">
        <f t="shared" si="18"/>
        <v>0</v>
      </c>
      <c r="EN24" s="27">
        <f t="shared" si="18"/>
        <v>0</v>
      </c>
      <c r="EO24" s="27">
        <f t="shared" si="19"/>
        <v>0</v>
      </c>
      <c r="EP24" s="27">
        <f t="shared" si="19"/>
        <v>0</v>
      </c>
      <c r="EQ24" s="27">
        <f t="shared" si="19"/>
        <v>0</v>
      </c>
      <c r="ER24" s="27">
        <f t="shared" si="19"/>
        <v>0</v>
      </c>
      <c r="ES24" s="27">
        <f t="shared" si="19"/>
        <v>0</v>
      </c>
      <c r="ET24" s="27">
        <f t="shared" si="19"/>
        <v>0</v>
      </c>
      <c r="EU24" s="27">
        <f t="shared" si="19"/>
        <v>0</v>
      </c>
      <c r="EV24" s="27"/>
    </row>
    <row r="25" spans="1:152" ht="18.75">
      <c r="A25" s="21"/>
      <c r="B25" s="28" t="s">
        <v>185</v>
      </c>
      <c r="C25" s="32" t="s">
        <v>186</v>
      </c>
      <c r="D25" s="30" t="s">
        <v>174</v>
      </c>
      <c r="E25" s="30">
        <f t="shared" si="5"/>
        <v>0</v>
      </c>
      <c r="F25" s="30">
        <f t="shared" si="5"/>
        <v>0</v>
      </c>
      <c r="G25" s="30">
        <f t="shared" si="5"/>
        <v>0</v>
      </c>
      <c r="H25" s="30">
        <f t="shared" si="5"/>
        <v>0</v>
      </c>
      <c r="I25" s="30">
        <f t="shared" si="5"/>
        <v>0</v>
      </c>
      <c r="J25" s="30">
        <f t="shared" si="5"/>
        <v>0</v>
      </c>
      <c r="K25" s="30">
        <f t="shared" si="5"/>
        <v>0</v>
      </c>
      <c r="L25" s="30">
        <f t="shared" si="5"/>
        <v>0</v>
      </c>
      <c r="M25" s="30">
        <f t="shared" si="5"/>
        <v>0</v>
      </c>
      <c r="N25" s="30">
        <f t="shared" si="5"/>
        <v>0</v>
      </c>
      <c r="O25" s="30">
        <f t="shared" si="6"/>
        <v>0</v>
      </c>
      <c r="P25" s="30">
        <f t="shared" si="6"/>
        <v>0</v>
      </c>
      <c r="Q25" s="30">
        <f t="shared" si="6"/>
        <v>0</v>
      </c>
      <c r="R25" s="30">
        <f t="shared" si="6"/>
        <v>0</v>
      </c>
      <c r="S25" s="30">
        <f t="shared" si="6"/>
        <v>0</v>
      </c>
      <c r="T25" s="30">
        <f t="shared" si="6"/>
        <v>0</v>
      </c>
      <c r="U25" s="30">
        <f t="shared" si="6"/>
        <v>0</v>
      </c>
      <c r="V25" s="30">
        <f t="shared" si="6"/>
        <v>0</v>
      </c>
      <c r="W25" s="30">
        <f t="shared" si="6"/>
        <v>0</v>
      </c>
      <c r="X25" s="30">
        <f t="shared" si="6"/>
        <v>0</v>
      </c>
      <c r="Y25" s="30">
        <f t="shared" si="7"/>
        <v>0</v>
      </c>
      <c r="Z25" s="30">
        <f t="shared" si="7"/>
        <v>0</v>
      </c>
      <c r="AA25" s="30">
        <f t="shared" si="7"/>
        <v>0</v>
      </c>
      <c r="AB25" s="30">
        <f t="shared" si="7"/>
        <v>0</v>
      </c>
      <c r="AC25" s="30">
        <f t="shared" si="7"/>
        <v>0</v>
      </c>
      <c r="AD25" s="30">
        <f t="shared" si="7"/>
        <v>0</v>
      </c>
      <c r="AE25" s="30">
        <f t="shared" si="7"/>
        <v>0</v>
      </c>
      <c r="AF25" s="30">
        <f t="shared" si="7"/>
        <v>0</v>
      </c>
      <c r="AG25" s="30">
        <f t="shared" si="7"/>
        <v>0</v>
      </c>
      <c r="AH25" s="30">
        <f t="shared" si="7"/>
        <v>0</v>
      </c>
      <c r="AI25" s="30">
        <f t="shared" si="8"/>
        <v>0</v>
      </c>
      <c r="AJ25" s="30">
        <f t="shared" si="8"/>
        <v>0</v>
      </c>
      <c r="AK25" s="30">
        <f t="shared" si="8"/>
        <v>0</v>
      </c>
      <c r="AL25" s="30">
        <f t="shared" si="8"/>
        <v>0</v>
      </c>
      <c r="AM25" s="30">
        <f t="shared" si="8"/>
        <v>0</v>
      </c>
      <c r="AN25" s="30">
        <f t="shared" si="8"/>
        <v>0</v>
      </c>
      <c r="AO25" s="30">
        <f t="shared" si="8"/>
        <v>0</v>
      </c>
      <c r="AP25" s="30">
        <f t="shared" si="8"/>
        <v>0</v>
      </c>
      <c r="AQ25" s="30">
        <f t="shared" si="8"/>
        <v>0</v>
      </c>
      <c r="AR25" s="30">
        <f t="shared" si="8"/>
        <v>0</v>
      </c>
      <c r="AS25" s="30">
        <f t="shared" si="9"/>
        <v>0</v>
      </c>
      <c r="AT25" s="30">
        <f t="shared" si="9"/>
        <v>0</v>
      </c>
      <c r="AU25" s="30">
        <f t="shared" si="9"/>
        <v>0</v>
      </c>
      <c r="AV25" s="30">
        <f t="shared" si="9"/>
        <v>0</v>
      </c>
      <c r="AW25" s="30">
        <f t="shared" si="9"/>
        <v>0</v>
      </c>
      <c r="AX25" s="30">
        <f t="shared" si="9"/>
        <v>0</v>
      </c>
      <c r="AY25" s="30">
        <f t="shared" si="9"/>
        <v>0</v>
      </c>
      <c r="AZ25" s="30">
        <f t="shared" si="9"/>
        <v>0</v>
      </c>
      <c r="BA25" s="30">
        <f t="shared" si="9"/>
        <v>0</v>
      </c>
      <c r="BB25" s="30">
        <f t="shared" si="9"/>
        <v>0</v>
      </c>
      <c r="BC25" s="30">
        <f t="shared" si="10"/>
        <v>0</v>
      </c>
      <c r="BD25" s="30">
        <f t="shared" si="10"/>
        <v>0</v>
      </c>
      <c r="BE25" s="30">
        <f t="shared" si="10"/>
        <v>0</v>
      </c>
      <c r="BF25" s="30">
        <f t="shared" si="10"/>
        <v>0</v>
      </c>
      <c r="BG25" s="30">
        <f t="shared" si="10"/>
        <v>0</v>
      </c>
      <c r="BH25" s="30">
        <f t="shared" si="10"/>
        <v>0</v>
      </c>
      <c r="BI25" s="30">
        <f t="shared" si="10"/>
        <v>0</v>
      </c>
      <c r="BJ25" s="30">
        <f t="shared" si="10"/>
        <v>0</v>
      </c>
      <c r="BK25" s="30">
        <f t="shared" si="10"/>
        <v>0</v>
      </c>
      <c r="BL25" s="30">
        <f t="shared" si="10"/>
        <v>0</v>
      </c>
      <c r="BM25" s="30">
        <f t="shared" si="11"/>
        <v>0</v>
      </c>
      <c r="BN25" s="30">
        <f t="shared" si="11"/>
        <v>0</v>
      </c>
      <c r="BO25" s="30">
        <f t="shared" si="11"/>
        <v>0</v>
      </c>
      <c r="BP25" s="30">
        <f t="shared" si="11"/>
        <v>0</v>
      </c>
      <c r="BQ25" s="30">
        <f t="shared" si="11"/>
        <v>0</v>
      </c>
      <c r="BR25" s="30">
        <f t="shared" si="11"/>
        <v>0</v>
      </c>
      <c r="BS25" s="30">
        <f t="shared" si="11"/>
        <v>0</v>
      </c>
      <c r="BT25" s="30">
        <f t="shared" si="11"/>
        <v>0</v>
      </c>
      <c r="BU25" s="30">
        <f t="shared" si="11"/>
        <v>0</v>
      </c>
      <c r="BV25" s="30">
        <f t="shared" si="11"/>
        <v>0</v>
      </c>
      <c r="BW25" s="30">
        <f t="shared" si="12"/>
        <v>0</v>
      </c>
      <c r="BX25" s="30">
        <f t="shared" si="12"/>
        <v>0</v>
      </c>
      <c r="BY25" s="30">
        <f t="shared" si="12"/>
        <v>0</v>
      </c>
      <c r="BZ25" s="30">
        <f t="shared" si="12"/>
        <v>0</v>
      </c>
      <c r="CA25" s="30">
        <f t="shared" si="12"/>
        <v>0</v>
      </c>
      <c r="CB25" s="30">
        <f t="shared" si="12"/>
        <v>0</v>
      </c>
      <c r="CC25" s="30">
        <f t="shared" si="12"/>
        <v>0</v>
      </c>
      <c r="CD25" s="30">
        <f t="shared" si="12"/>
        <v>0</v>
      </c>
      <c r="CE25" s="30">
        <f t="shared" si="12"/>
        <v>0</v>
      </c>
      <c r="CF25" s="30">
        <f t="shared" si="12"/>
        <v>0</v>
      </c>
      <c r="CG25" s="30">
        <f t="shared" si="13"/>
        <v>0</v>
      </c>
      <c r="CH25" s="30">
        <f t="shared" si="13"/>
        <v>0</v>
      </c>
      <c r="CI25" s="30">
        <f t="shared" si="13"/>
        <v>0</v>
      </c>
      <c r="CJ25" s="30">
        <f t="shared" si="13"/>
        <v>0</v>
      </c>
      <c r="CK25" s="30">
        <f t="shared" si="13"/>
        <v>0</v>
      </c>
      <c r="CL25" s="30">
        <f t="shared" si="13"/>
        <v>0</v>
      </c>
      <c r="CM25" s="30">
        <f t="shared" si="13"/>
        <v>0</v>
      </c>
      <c r="CN25" s="30">
        <f t="shared" si="13"/>
        <v>0</v>
      </c>
      <c r="CO25" s="30">
        <f t="shared" si="13"/>
        <v>0</v>
      </c>
      <c r="CP25" s="30">
        <f t="shared" si="13"/>
        <v>0</v>
      </c>
      <c r="CQ25" s="30">
        <f t="shared" si="14"/>
        <v>0</v>
      </c>
      <c r="CR25" s="30">
        <f t="shared" si="14"/>
        <v>0</v>
      </c>
      <c r="CS25" s="30">
        <f t="shared" si="14"/>
        <v>0</v>
      </c>
      <c r="CT25" s="30">
        <f t="shared" si="14"/>
        <v>0</v>
      </c>
      <c r="CU25" s="30">
        <f t="shared" si="14"/>
        <v>0</v>
      </c>
      <c r="CV25" s="30">
        <f t="shared" si="14"/>
        <v>0</v>
      </c>
      <c r="CW25" s="30">
        <f t="shared" si="14"/>
        <v>0</v>
      </c>
      <c r="CX25" s="30">
        <f t="shared" si="14"/>
        <v>0</v>
      </c>
      <c r="CY25" s="30">
        <f t="shared" si="14"/>
        <v>0</v>
      </c>
      <c r="CZ25" s="30">
        <f t="shared" si="14"/>
        <v>0</v>
      </c>
      <c r="DA25" s="30">
        <f t="shared" si="15"/>
        <v>0</v>
      </c>
      <c r="DB25" s="30">
        <f t="shared" si="15"/>
        <v>0</v>
      </c>
      <c r="DC25" s="30">
        <f t="shared" si="15"/>
        <v>0</v>
      </c>
      <c r="DD25" s="30">
        <f t="shared" si="15"/>
        <v>0</v>
      </c>
      <c r="DE25" s="30">
        <f t="shared" si="15"/>
        <v>0</v>
      </c>
      <c r="DF25" s="30">
        <f t="shared" si="15"/>
        <v>0</v>
      </c>
      <c r="DG25" s="30">
        <f t="shared" si="15"/>
        <v>0</v>
      </c>
      <c r="DH25" s="30">
        <f t="shared" si="15"/>
        <v>0</v>
      </c>
      <c r="DI25" s="30">
        <f t="shared" si="15"/>
        <v>0</v>
      </c>
      <c r="DJ25" s="30">
        <f t="shared" si="15"/>
        <v>0</v>
      </c>
      <c r="DK25" s="30">
        <f t="shared" si="16"/>
        <v>0</v>
      </c>
      <c r="DL25" s="30">
        <f t="shared" si="16"/>
        <v>0</v>
      </c>
      <c r="DM25" s="30">
        <f t="shared" si="16"/>
        <v>0</v>
      </c>
      <c r="DN25" s="30">
        <f t="shared" si="16"/>
        <v>0</v>
      </c>
      <c r="DO25" s="30">
        <f t="shared" si="16"/>
        <v>0</v>
      </c>
      <c r="DP25" s="30">
        <f t="shared" si="16"/>
        <v>0</v>
      </c>
      <c r="DQ25" s="30">
        <f t="shared" si="16"/>
        <v>0</v>
      </c>
      <c r="DR25" s="30">
        <f t="shared" si="16"/>
        <v>0</v>
      </c>
      <c r="DS25" s="30">
        <f t="shared" si="16"/>
        <v>0</v>
      </c>
      <c r="DT25" s="30">
        <f t="shared" si="16"/>
        <v>0</v>
      </c>
      <c r="DU25" s="30">
        <f t="shared" si="17"/>
        <v>0</v>
      </c>
      <c r="DV25" s="30">
        <f t="shared" si="17"/>
        <v>0</v>
      </c>
      <c r="DW25" s="30">
        <f t="shared" si="17"/>
        <v>0</v>
      </c>
      <c r="DX25" s="30">
        <f t="shared" si="17"/>
        <v>0</v>
      </c>
      <c r="DY25" s="30">
        <f t="shared" si="17"/>
        <v>0</v>
      </c>
      <c r="DZ25" s="30">
        <f t="shared" si="17"/>
        <v>0</v>
      </c>
      <c r="EA25" s="30">
        <f t="shared" si="17"/>
        <v>0</v>
      </c>
      <c r="EB25" s="30">
        <f t="shared" si="17"/>
        <v>0</v>
      </c>
      <c r="EC25" s="30">
        <f t="shared" si="17"/>
        <v>0</v>
      </c>
      <c r="ED25" s="30">
        <f t="shared" si="17"/>
        <v>0</v>
      </c>
      <c r="EE25" s="30">
        <f t="shared" si="18"/>
        <v>0</v>
      </c>
      <c r="EF25" s="30">
        <f t="shared" si="18"/>
        <v>0</v>
      </c>
      <c r="EG25" s="30">
        <f t="shared" si="18"/>
        <v>0</v>
      </c>
      <c r="EH25" s="30">
        <f t="shared" si="18"/>
        <v>0</v>
      </c>
      <c r="EI25" s="30">
        <f t="shared" si="18"/>
        <v>0</v>
      </c>
      <c r="EJ25" s="30">
        <f t="shared" si="18"/>
        <v>0</v>
      </c>
      <c r="EK25" s="30">
        <f t="shared" si="18"/>
        <v>0</v>
      </c>
      <c r="EL25" s="30">
        <f t="shared" si="18"/>
        <v>0</v>
      </c>
      <c r="EM25" s="30">
        <f t="shared" si="18"/>
        <v>0</v>
      </c>
      <c r="EN25" s="30">
        <f t="shared" si="18"/>
        <v>0</v>
      </c>
      <c r="EO25" s="30">
        <f t="shared" si="19"/>
        <v>0</v>
      </c>
      <c r="EP25" s="30">
        <f t="shared" si="19"/>
        <v>0</v>
      </c>
      <c r="EQ25" s="30">
        <f t="shared" si="19"/>
        <v>0</v>
      </c>
      <c r="ER25" s="30">
        <f t="shared" si="19"/>
        <v>0</v>
      </c>
      <c r="ES25" s="30">
        <f t="shared" si="19"/>
        <v>0</v>
      </c>
      <c r="ET25" s="30">
        <f t="shared" si="19"/>
        <v>0</v>
      </c>
      <c r="EU25" s="30">
        <f t="shared" si="19"/>
        <v>0</v>
      </c>
      <c r="EV25" s="30"/>
    </row>
    <row r="26" spans="1:152" ht="18.75">
      <c r="A26" s="21"/>
      <c r="B26" s="36" t="s">
        <v>187</v>
      </c>
      <c r="C26" s="37" t="s">
        <v>188</v>
      </c>
      <c r="D26" s="38" t="s">
        <v>174</v>
      </c>
      <c r="E26" s="38">
        <f t="shared" ref="E26:AJ26" si="20">SUM(E27,E53,E83,E128,E129,E130)</f>
        <v>1493</v>
      </c>
      <c r="F26" s="38">
        <f t="shared" si="20"/>
        <v>75</v>
      </c>
      <c r="G26" s="38">
        <f t="shared" si="20"/>
        <v>0</v>
      </c>
      <c r="H26" s="38">
        <f t="shared" si="20"/>
        <v>2</v>
      </c>
      <c r="I26" s="38">
        <f t="shared" si="20"/>
        <v>48.379999999999995</v>
      </c>
      <c r="J26" s="38">
        <f t="shared" si="20"/>
        <v>0</v>
      </c>
      <c r="K26" s="38">
        <f t="shared" si="20"/>
        <v>85</v>
      </c>
      <c r="L26" s="38">
        <f t="shared" si="20"/>
        <v>0</v>
      </c>
      <c r="M26" s="38">
        <f t="shared" si="20"/>
        <v>0</v>
      </c>
      <c r="N26" s="38">
        <f t="shared" si="20"/>
        <v>139.29000000000002</v>
      </c>
      <c r="O26" s="38">
        <f t="shared" si="20"/>
        <v>0</v>
      </c>
      <c r="P26" s="38">
        <f t="shared" si="20"/>
        <v>0</v>
      </c>
      <c r="Q26" s="38">
        <f t="shared" si="20"/>
        <v>0</v>
      </c>
      <c r="R26" s="38">
        <f t="shared" si="20"/>
        <v>8.98</v>
      </c>
      <c r="S26" s="38">
        <f t="shared" si="20"/>
        <v>0</v>
      </c>
      <c r="T26" s="38">
        <f t="shared" si="20"/>
        <v>6</v>
      </c>
      <c r="U26" s="38">
        <f t="shared" si="20"/>
        <v>43</v>
      </c>
      <c r="V26" s="38">
        <f t="shared" si="20"/>
        <v>621</v>
      </c>
      <c r="W26" s="38">
        <f t="shared" si="20"/>
        <v>0</v>
      </c>
      <c r="X26" s="38">
        <f t="shared" si="20"/>
        <v>0</v>
      </c>
      <c r="Y26" s="38">
        <f t="shared" si="20"/>
        <v>0</v>
      </c>
      <c r="Z26" s="38">
        <f t="shared" si="20"/>
        <v>0</v>
      </c>
      <c r="AA26" s="38">
        <f t="shared" si="20"/>
        <v>0</v>
      </c>
      <c r="AB26" s="38">
        <f t="shared" si="20"/>
        <v>0</v>
      </c>
      <c r="AC26" s="38">
        <f t="shared" si="20"/>
        <v>0</v>
      </c>
      <c r="AD26" s="38">
        <f t="shared" si="20"/>
        <v>0</v>
      </c>
      <c r="AE26" s="38">
        <f t="shared" si="20"/>
        <v>0</v>
      </c>
      <c r="AF26" s="38">
        <f t="shared" si="20"/>
        <v>0</v>
      </c>
      <c r="AG26" s="38">
        <f t="shared" si="20"/>
        <v>0</v>
      </c>
      <c r="AH26" s="38">
        <f t="shared" si="20"/>
        <v>0</v>
      </c>
      <c r="AI26" s="38">
        <f t="shared" si="20"/>
        <v>0</v>
      </c>
      <c r="AJ26" s="38">
        <f t="shared" si="20"/>
        <v>0</v>
      </c>
      <c r="AK26" s="38">
        <f t="shared" ref="AK26:BP26" si="21">SUM(AK27,AK53,AK83,AK128,AK129,AK130)</f>
        <v>0</v>
      </c>
      <c r="AL26" s="38">
        <f t="shared" si="21"/>
        <v>0</v>
      </c>
      <c r="AM26" s="38">
        <f t="shared" si="21"/>
        <v>0</v>
      </c>
      <c r="AN26" s="38">
        <f t="shared" si="21"/>
        <v>0</v>
      </c>
      <c r="AO26" s="38">
        <f t="shared" si="21"/>
        <v>0</v>
      </c>
      <c r="AP26" s="38">
        <f t="shared" si="21"/>
        <v>0</v>
      </c>
      <c r="AQ26" s="38">
        <f t="shared" si="21"/>
        <v>0</v>
      </c>
      <c r="AR26" s="38">
        <f t="shared" si="21"/>
        <v>0</v>
      </c>
      <c r="AS26" s="38">
        <f t="shared" si="21"/>
        <v>0</v>
      </c>
      <c r="AT26" s="38">
        <f t="shared" si="21"/>
        <v>0</v>
      </c>
      <c r="AU26" s="38">
        <f t="shared" si="21"/>
        <v>0</v>
      </c>
      <c r="AV26" s="38">
        <f t="shared" si="21"/>
        <v>0</v>
      </c>
      <c r="AW26" s="38">
        <f t="shared" si="21"/>
        <v>0</v>
      </c>
      <c r="AX26" s="38">
        <f t="shared" si="21"/>
        <v>0</v>
      </c>
      <c r="AY26" s="38">
        <f t="shared" si="21"/>
        <v>0</v>
      </c>
      <c r="AZ26" s="38">
        <f t="shared" si="21"/>
        <v>0</v>
      </c>
      <c r="BA26" s="38">
        <f t="shared" si="21"/>
        <v>0</v>
      </c>
      <c r="BB26" s="38">
        <f t="shared" si="21"/>
        <v>0</v>
      </c>
      <c r="BC26" s="38">
        <f t="shared" si="21"/>
        <v>0</v>
      </c>
      <c r="BD26" s="38">
        <f t="shared" si="21"/>
        <v>0</v>
      </c>
      <c r="BE26" s="38">
        <f t="shared" si="21"/>
        <v>0</v>
      </c>
      <c r="BF26" s="38">
        <f t="shared" si="21"/>
        <v>0</v>
      </c>
      <c r="BG26" s="38">
        <f t="shared" si="21"/>
        <v>0</v>
      </c>
      <c r="BH26" s="38">
        <f t="shared" si="21"/>
        <v>0</v>
      </c>
      <c r="BI26" s="38">
        <f t="shared" si="21"/>
        <v>0</v>
      </c>
      <c r="BJ26" s="38">
        <f t="shared" si="21"/>
        <v>0</v>
      </c>
      <c r="BK26" s="38">
        <f t="shared" si="21"/>
        <v>0</v>
      </c>
      <c r="BL26" s="38">
        <f t="shared" si="21"/>
        <v>0</v>
      </c>
      <c r="BM26" s="38">
        <f t="shared" si="21"/>
        <v>0</v>
      </c>
      <c r="BN26" s="38">
        <f t="shared" si="21"/>
        <v>0</v>
      </c>
      <c r="BO26" s="38">
        <f t="shared" si="21"/>
        <v>0</v>
      </c>
      <c r="BP26" s="38">
        <f t="shared" si="21"/>
        <v>0</v>
      </c>
      <c r="BQ26" s="38">
        <f t="shared" ref="BQ26:CV26" si="22">SUM(BQ27,BQ53,BQ83,BQ128,BQ129,BQ130)</f>
        <v>0</v>
      </c>
      <c r="BR26" s="38">
        <f t="shared" si="22"/>
        <v>0</v>
      </c>
      <c r="BS26" s="38">
        <f t="shared" si="22"/>
        <v>0</v>
      </c>
      <c r="BT26" s="38">
        <f t="shared" si="22"/>
        <v>0</v>
      </c>
      <c r="BU26" s="38">
        <f t="shared" si="22"/>
        <v>0</v>
      </c>
      <c r="BV26" s="38">
        <f t="shared" si="22"/>
        <v>0</v>
      </c>
      <c r="BW26" s="38">
        <f t="shared" si="22"/>
        <v>0</v>
      </c>
      <c r="BX26" s="38">
        <f t="shared" si="22"/>
        <v>0</v>
      </c>
      <c r="BY26" s="38">
        <f t="shared" si="22"/>
        <v>0</v>
      </c>
      <c r="BZ26" s="38">
        <f t="shared" si="22"/>
        <v>0</v>
      </c>
      <c r="CA26" s="38">
        <f t="shared" si="22"/>
        <v>0</v>
      </c>
      <c r="CB26" s="38">
        <f t="shared" si="22"/>
        <v>0</v>
      </c>
      <c r="CC26" s="38">
        <f t="shared" si="22"/>
        <v>0</v>
      </c>
      <c r="CD26" s="38">
        <f t="shared" si="22"/>
        <v>0</v>
      </c>
      <c r="CE26" s="38">
        <f t="shared" si="22"/>
        <v>0</v>
      </c>
      <c r="CF26" s="38">
        <f t="shared" si="22"/>
        <v>0</v>
      </c>
      <c r="CG26" s="38">
        <f t="shared" si="22"/>
        <v>6.78</v>
      </c>
      <c r="CH26" s="38">
        <f t="shared" si="22"/>
        <v>0</v>
      </c>
      <c r="CI26" s="38">
        <f t="shared" si="22"/>
        <v>3</v>
      </c>
      <c r="CJ26" s="38">
        <f t="shared" si="22"/>
        <v>0</v>
      </c>
      <c r="CK26" s="38">
        <f t="shared" si="22"/>
        <v>5</v>
      </c>
      <c r="CL26" s="38">
        <f t="shared" si="22"/>
        <v>0</v>
      </c>
      <c r="CM26" s="38">
        <f t="shared" si="22"/>
        <v>0</v>
      </c>
      <c r="CN26" s="38">
        <f t="shared" si="22"/>
        <v>0</v>
      </c>
      <c r="CO26" s="38">
        <f t="shared" si="22"/>
        <v>0</v>
      </c>
      <c r="CP26" s="38">
        <f t="shared" si="22"/>
        <v>0</v>
      </c>
      <c r="CQ26" s="38">
        <f t="shared" si="22"/>
        <v>0</v>
      </c>
      <c r="CR26" s="38">
        <f t="shared" si="22"/>
        <v>0</v>
      </c>
      <c r="CS26" s="38">
        <f t="shared" si="22"/>
        <v>0</v>
      </c>
      <c r="CT26" s="38">
        <f t="shared" si="22"/>
        <v>0</v>
      </c>
      <c r="CU26" s="38">
        <f t="shared" si="22"/>
        <v>262</v>
      </c>
      <c r="CV26" s="38">
        <f t="shared" si="22"/>
        <v>75</v>
      </c>
      <c r="CW26" s="38">
        <f t="shared" ref="CW26:EB26" si="23">SUM(CW27,CW53,CW83,CW128,CW129,CW130)</f>
        <v>0</v>
      </c>
      <c r="CX26" s="38">
        <f t="shared" si="23"/>
        <v>2</v>
      </c>
      <c r="CY26" s="38">
        <f t="shared" si="23"/>
        <v>20.38</v>
      </c>
      <c r="CZ26" s="38">
        <f t="shared" si="23"/>
        <v>0</v>
      </c>
      <c r="DA26" s="38">
        <f t="shared" si="23"/>
        <v>0</v>
      </c>
      <c r="DB26" s="38">
        <f t="shared" si="23"/>
        <v>0</v>
      </c>
      <c r="DC26" s="38">
        <f t="shared" si="23"/>
        <v>0</v>
      </c>
      <c r="DD26" s="38">
        <f t="shared" si="23"/>
        <v>58.82</v>
      </c>
      <c r="DE26" s="38">
        <f t="shared" si="23"/>
        <v>0</v>
      </c>
      <c r="DF26" s="38">
        <f t="shared" si="23"/>
        <v>0</v>
      </c>
      <c r="DG26" s="38">
        <f t="shared" si="23"/>
        <v>0</v>
      </c>
      <c r="DH26" s="38">
        <f t="shared" si="23"/>
        <v>0</v>
      </c>
      <c r="DI26" s="38">
        <f t="shared" si="23"/>
        <v>0</v>
      </c>
      <c r="DJ26" s="38">
        <f t="shared" si="23"/>
        <v>3</v>
      </c>
      <c r="DK26" s="38">
        <f t="shared" si="23"/>
        <v>31</v>
      </c>
      <c r="DL26" s="38">
        <f t="shared" si="23"/>
        <v>80</v>
      </c>
      <c r="DM26" s="38">
        <f t="shared" si="23"/>
        <v>0</v>
      </c>
      <c r="DN26" s="38">
        <f t="shared" si="23"/>
        <v>0</v>
      </c>
      <c r="DO26" s="38">
        <f t="shared" si="23"/>
        <v>0</v>
      </c>
      <c r="DP26" s="38">
        <f t="shared" si="23"/>
        <v>0</v>
      </c>
      <c r="DQ26" s="38">
        <f t="shared" si="23"/>
        <v>0</v>
      </c>
      <c r="DR26" s="38">
        <f t="shared" si="23"/>
        <v>0</v>
      </c>
      <c r="DS26" s="38">
        <f t="shared" si="23"/>
        <v>0</v>
      </c>
      <c r="DT26" s="38">
        <f t="shared" si="23"/>
        <v>0</v>
      </c>
      <c r="DU26" s="38">
        <f t="shared" si="23"/>
        <v>262</v>
      </c>
      <c r="DV26" s="38">
        <f t="shared" si="23"/>
        <v>75</v>
      </c>
      <c r="DW26" s="38">
        <f t="shared" si="23"/>
        <v>0</v>
      </c>
      <c r="DX26" s="38">
        <f t="shared" si="23"/>
        <v>2</v>
      </c>
      <c r="DY26" s="38">
        <f t="shared" si="23"/>
        <v>20.38</v>
      </c>
      <c r="DZ26" s="38">
        <f t="shared" si="23"/>
        <v>0</v>
      </c>
      <c r="EA26" s="38">
        <f t="shared" si="23"/>
        <v>0</v>
      </c>
      <c r="EB26" s="38">
        <f t="shared" si="23"/>
        <v>0</v>
      </c>
      <c r="EC26" s="38">
        <f t="shared" ref="EC26:EN26" si="24">SUM(EC27,EC53,EC83,EC128,EC129,EC130)</f>
        <v>0</v>
      </c>
      <c r="ED26" s="38">
        <f t="shared" si="24"/>
        <v>58.82</v>
      </c>
      <c r="EE26" s="38">
        <f t="shared" si="24"/>
        <v>0</v>
      </c>
      <c r="EF26" s="38">
        <f t="shared" si="24"/>
        <v>0</v>
      </c>
      <c r="EG26" s="38">
        <f t="shared" si="24"/>
        <v>0</v>
      </c>
      <c r="EH26" s="38">
        <f t="shared" si="24"/>
        <v>6.78</v>
      </c>
      <c r="EI26" s="38">
        <f t="shared" si="24"/>
        <v>0</v>
      </c>
      <c r="EJ26" s="38">
        <f t="shared" si="24"/>
        <v>6</v>
      </c>
      <c r="EK26" s="38">
        <f t="shared" si="24"/>
        <v>31</v>
      </c>
      <c r="EL26" s="38">
        <f t="shared" si="24"/>
        <v>85</v>
      </c>
      <c r="EM26" s="38">
        <f t="shared" si="24"/>
        <v>0</v>
      </c>
      <c r="EN26" s="38">
        <f t="shared" si="24"/>
        <v>0</v>
      </c>
      <c r="EO26" s="38">
        <f t="shared" ref="EO26:EU26" si="25">EO83</f>
        <v>0</v>
      </c>
      <c r="EP26" s="38">
        <f t="shared" si="25"/>
        <v>0</v>
      </c>
      <c r="EQ26" s="38">
        <f t="shared" si="25"/>
        <v>0</v>
      </c>
      <c r="ER26" s="38">
        <f t="shared" si="25"/>
        <v>0</v>
      </c>
      <c r="ES26" s="38">
        <f t="shared" si="25"/>
        <v>0</v>
      </c>
      <c r="ET26" s="38">
        <f t="shared" si="25"/>
        <v>0</v>
      </c>
      <c r="EU26" s="38">
        <f t="shared" si="25"/>
        <v>0</v>
      </c>
      <c r="EV26" s="38"/>
    </row>
    <row r="27" spans="1:152" ht="18.75">
      <c r="A27" s="21"/>
      <c r="B27" s="25" t="s">
        <v>189</v>
      </c>
      <c r="C27" s="26" t="s">
        <v>190</v>
      </c>
      <c r="D27" s="27" t="s">
        <v>174</v>
      </c>
      <c r="E27" s="27">
        <f t="shared" ref="E27:AJ27" si="26">SUM(E28,E32,E35,E44)</f>
        <v>82</v>
      </c>
      <c r="F27" s="27">
        <f t="shared" si="26"/>
        <v>0</v>
      </c>
      <c r="G27" s="27">
        <f t="shared" si="26"/>
        <v>0</v>
      </c>
      <c r="H27" s="27">
        <f t="shared" si="26"/>
        <v>0</v>
      </c>
      <c r="I27" s="27">
        <f t="shared" si="26"/>
        <v>0</v>
      </c>
      <c r="J27" s="27">
        <f t="shared" si="26"/>
        <v>0</v>
      </c>
      <c r="K27" s="27">
        <f t="shared" si="26"/>
        <v>0</v>
      </c>
      <c r="L27" s="27">
        <f t="shared" si="26"/>
        <v>0</v>
      </c>
      <c r="M27" s="27">
        <f t="shared" si="26"/>
        <v>0</v>
      </c>
      <c r="N27" s="27">
        <f t="shared" si="26"/>
        <v>0</v>
      </c>
      <c r="O27" s="27">
        <f t="shared" si="26"/>
        <v>0</v>
      </c>
      <c r="P27" s="27">
        <f t="shared" si="26"/>
        <v>0</v>
      </c>
      <c r="Q27" s="27">
        <f t="shared" si="26"/>
        <v>0</v>
      </c>
      <c r="R27" s="27">
        <f t="shared" si="26"/>
        <v>6.78</v>
      </c>
      <c r="S27" s="27">
        <f t="shared" si="26"/>
        <v>0</v>
      </c>
      <c r="T27" s="27">
        <f t="shared" si="26"/>
        <v>0</v>
      </c>
      <c r="U27" s="27">
        <f t="shared" si="26"/>
        <v>0</v>
      </c>
      <c r="V27" s="27">
        <f t="shared" si="26"/>
        <v>35</v>
      </c>
      <c r="W27" s="27">
        <f t="shared" si="26"/>
        <v>0</v>
      </c>
      <c r="X27" s="27">
        <f t="shared" si="26"/>
        <v>0</v>
      </c>
      <c r="Y27" s="27">
        <f t="shared" si="26"/>
        <v>0</v>
      </c>
      <c r="Z27" s="27">
        <f t="shared" si="26"/>
        <v>0</v>
      </c>
      <c r="AA27" s="27">
        <f t="shared" si="26"/>
        <v>0</v>
      </c>
      <c r="AB27" s="27">
        <f t="shared" si="26"/>
        <v>0</v>
      </c>
      <c r="AC27" s="27">
        <f t="shared" si="26"/>
        <v>0</v>
      </c>
      <c r="AD27" s="27">
        <f t="shared" si="26"/>
        <v>0</v>
      </c>
      <c r="AE27" s="27">
        <f t="shared" si="26"/>
        <v>0</v>
      </c>
      <c r="AF27" s="27">
        <f t="shared" si="26"/>
        <v>0</v>
      </c>
      <c r="AG27" s="27">
        <f t="shared" si="26"/>
        <v>0</v>
      </c>
      <c r="AH27" s="27">
        <f t="shared" si="26"/>
        <v>0</v>
      </c>
      <c r="AI27" s="27">
        <f t="shared" si="26"/>
        <v>0</v>
      </c>
      <c r="AJ27" s="27">
        <f t="shared" si="26"/>
        <v>0</v>
      </c>
      <c r="AK27" s="27">
        <f t="shared" ref="AK27:BP27" si="27">SUM(AK28,AK32,AK35,AK44)</f>
        <v>0</v>
      </c>
      <c r="AL27" s="27">
        <f t="shared" si="27"/>
        <v>0</v>
      </c>
      <c r="AM27" s="27">
        <f t="shared" si="27"/>
        <v>0</v>
      </c>
      <c r="AN27" s="27">
        <f t="shared" si="27"/>
        <v>0</v>
      </c>
      <c r="AO27" s="27">
        <f t="shared" si="27"/>
        <v>0</v>
      </c>
      <c r="AP27" s="27">
        <f t="shared" si="27"/>
        <v>0</v>
      </c>
      <c r="AQ27" s="27">
        <f t="shared" si="27"/>
        <v>0</v>
      </c>
      <c r="AR27" s="27">
        <f t="shared" si="27"/>
        <v>0</v>
      </c>
      <c r="AS27" s="27">
        <f t="shared" si="27"/>
        <v>0</v>
      </c>
      <c r="AT27" s="27">
        <f t="shared" si="27"/>
        <v>0</v>
      </c>
      <c r="AU27" s="27">
        <f t="shared" si="27"/>
        <v>0</v>
      </c>
      <c r="AV27" s="27">
        <f t="shared" si="27"/>
        <v>0</v>
      </c>
      <c r="AW27" s="27">
        <f t="shared" si="27"/>
        <v>0</v>
      </c>
      <c r="AX27" s="27">
        <f t="shared" si="27"/>
        <v>0</v>
      </c>
      <c r="AY27" s="27">
        <f t="shared" si="27"/>
        <v>0</v>
      </c>
      <c r="AZ27" s="27">
        <f t="shared" si="27"/>
        <v>0</v>
      </c>
      <c r="BA27" s="27">
        <f t="shared" si="27"/>
        <v>0</v>
      </c>
      <c r="BB27" s="27">
        <f t="shared" si="27"/>
        <v>0</v>
      </c>
      <c r="BC27" s="27">
        <f t="shared" si="27"/>
        <v>0</v>
      </c>
      <c r="BD27" s="27">
        <f t="shared" si="27"/>
        <v>0</v>
      </c>
      <c r="BE27" s="27">
        <f t="shared" si="27"/>
        <v>0</v>
      </c>
      <c r="BF27" s="27">
        <f t="shared" si="27"/>
        <v>0</v>
      </c>
      <c r="BG27" s="27">
        <f t="shared" si="27"/>
        <v>0</v>
      </c>
      <c r="BH27" s="27">
        <f t="shared" si="27"/>
        <v>0</v>
      </c>
      <c r="BI27" s="27">
        <f t="shared" si="27"/>
        <v>0</v>
      </c>
      <c r="BJ27" s="27">
        <f t="shared" si="27"/>
        <v>0</v>
      </c>
      <c r="BK27" s="27">
        <f t="shared" si="27"/>
        <v>0</v>
      </c>
      <c r="BL27" s="27">
        <f t="shared" si="27"/>
        <v>0</v>
      </c>
      <c r="BM27" s="27">
        <f t="shared" si="27"/>
        <v>0</v>
      </c>
      <c r="BN27" s="27">
        <f t="shared" si="27"/>
        <v>0</v>
      </c>
      <c r="BO27" s="27">
        <f t="shared" si="27"/>
        <v>0</v>
      </c>
      <c r="BP27" s="27">
        <f t="shared" si="27"/>
        <v>0</v>
      </c>
      <c r="BQ27" s="27">
        <f t="shared" ref="BQ27:CV27" si="28">SUM(BQ28,BQ32,BQ35,BQ44)</f>
        <v>0</v>
      </c>
      <c r="BR27" s="27">
        <f t="shared" si="28"/>
        <v>0</v>
      </c>
      <c r="BS27" s="27">
        <f t="shared" si="28"/>
        <v>0</v>
      </c>
      <c r="BT27" s="27">
        <f t="shared" si="28"/>
        <v>0</v>
      </c>
      <c r="BU27" s="27">
        <f t="shared" si="28"/>
        <v>0</v>
      </c>
      <c r="BV27" s="27">
        <f t="shared" si="28"/>
        <v>0</v>
      </c>
      <c r="BW27" s="27">
        <f t="shared" si="28"/>
        <v>0</v>
      </c>
      <c r="BX27" s="27">
        <f t="shared" si="28"/>
        <v>0</v>
      </c>
      <c r="BY27" s="27">
        <f t="shared" si="28"/>
        <v>0</v>
      </c>
      <c r="BZ27" s="27">
        <f t="shared" si="28"/>
        <v>0</v>
      </c>
      <c r="CA27" s="27">
        <f t="shared" si="28"/>
        <v>0</v>
      </c>
      <c r="CB27" s="27">
        <f t="shared" si="28"/>
        <v>0</v>
      </c>
      <c r="CC27" s="27">
        <f t="shared" si="28"/>
        <v>0</v>
      </c>
      <c r="CD27" s="27">
        <f t="shared" si="28"/>
        <v>0</v>
      </c>
      <c r="CE27" s="27">
        <f t="shared" si="28"/>
        <v>0</v>
      </c>
      <c r="CF27" s="27">
        <f t="shared" si="28"/>
        <v>0</v>
      </c>
      <c r="CG27" s="27">
        <f t="shared" si="28"/>
        <v>6.78</v>
      </c>
      <c r="CH27" s="27">
        <f t="shared" si="28"/>
        <v>0</v>
      </c>
      <c r="CI27" s="27">
        <f t="shared" si="28"/>
        <v>0</v>
      </c>
      <c r="CJ27" s="27">
        <f t="shared" si="28"/>
        <v>0</v>
      </c>
      <c r="CK27" s="27">
        <f t="shared" si="28"/>
        <v>5</v>
      </c>
      <c r="CL27" s="27">
        <f t="shared" si="28"/>
        <v>0</v>
      </c>
      <c r="CM27" s="27">
        <f t="shared" si="28"/>
        <v>0</v>
      </c>
      <c r="CN27" s="27">
        <f t="shared" si="28"/>
        <v>0</v>
      </c>
      <c r="CO27" s="27">
        <f t="shared" si="28"/>
        <v>0</v>
      </c>
      <c r="CP27" s="27">
        <f t="shared" si="28"/>
        <v>0</v>
      </c>
      <c r="CQ27" s="27">
        <f t="shared" si="28"/>
        <v>0</v>
      </c>
      <c r="CR27" s="27">
        <f t="shared" si="28"/>
        <v>0</v>
      </c>
      <c r="CS27" s="27">
        <f t="shared" si="28"/>
        <v>0</v>
      </c>
      <c r="CT27" s="27">
        <f t="shared" si="28"/>
        <v>0</v>
      </c>
      <c r="CU27" s="27">
        <f t="shared" si="28"/>
        <v>82</v>
      </c>
      <c r="CV27" s="27">
        <f t="shared" si="28"/>
        <v>0</v>
      </c>
      <c r="CW27" s="27">
        <f t="shared" ref="CW27:EB27" si="29">SUM(CW28,CW32,CW35,CW44)</f>
        <v>0</v>
      </c>
      <c r="CX27" s="27">
        <f t="shared" si="29"/>
        <v>0</v>
      </c>
      <c r="CY27" s="27">
        <f t="shared" si="29"/>
        <v>0</v>
      </c>
      <c r="CZ27" s="27">
        <f t="shared" si="29"/>
        <v>0</v>
      </c>
      <c r="DA27" s="27">
        <f t="shared" si="29"/>
        <v>0</v>
      </c>
      <c r="DB27" s="27">
        <f t="shared" si="29"/>
        <v>0</v>
      </c>
      <c r="DC27" s="27">
        <f t="shared" si="29"/>
        <v>0</v>
      </c>
      <c r="DD27" s="27">
        <f t="shared" si="29"/>
        <v>0</v>
      </c>
      <c r="DE27" s="27">
        <f t="shared" si="29"/>
        <v>0</v>
      </c>
      <c r="DF27" s="27">
        <f t="shared" si="29"/>
        <v>0</v>
      </c>
      <c r="DG27" s="27">
        <f t="shared" si="29"/>
        <v>0</v>
      </c>
      <c r="DH27" s="27">
        <f t="shared" si="29"/>
        <v>0</v>
      </c>
      <c r="DI27" s="27">
        <f t="shared" si="29"/>
        <v>0</v>
      </c>
      <c r="DJ27" s="27">
        <f t="shared" si="29"/>
        <v>0</v>
      </c>
      <c r="DK27" s="27">
        <f t="shared" si="29"/>
        <v>0</v>
      </c>
      <c r="DL27" s="27">
        <f t="shared" si="29"/>
        <v>30</v>
      </c>
      <c r="DM27" s="27">
        <f t="shared" si="29"/>
        <v>0</v>
      </c>
      <c r="DN27" s="27">
        <f t="shared" si="29"/>
        <v>0</v>
      </c>
      <c r="DO27" s="27">
        <f t="shared" si="29"/>
        <v>0</v>
      </c>
      <c r="DP27" s="27">
        <f t="shared" si="29"/>
        <v>0</v>
      </c>
      <c r="DQ27" s="27">
        <f t="shared" si="29"/>
        <v>0</v>
      </c>
      <c r="DR27" s="27">
        <f t="shared" si="29"/>
        <v>0</v>
      </c>
      <c r="DS27" s="27">
        <f t="shared" si="29"/>
        <v>0</v>
      </c>
      <c r="DT27" s="27">
        <f t="shared" si="29"/>
        <v>0</v>
      </c>
      <c r="DU27" s="27">
        <f t="shared" si="29"/>
        <v>82</v>
      </c>
      <c r="DV27" s="27">
        <f t="shared" si="29"/>
        <v>0</v>
      </c>
      <c r="DW27" s="27">
        <f t="shared" si="29"/>
        <v>0</v>
      </c>
      <c r="DX27" s="27">
        <f t="shared" si="29"/>
        <v>0</v>
      </c>
      <c r="DY27" s="27">
        <f t="shared" si="29"/>
        <v>0</v>
      </c>
      <c r="DZ27" s="27">
        <f t="shared" si="29"/>
        <v>0</v>
      </c>
      <c r="EA27" s="27">
        <f t="shared" si="29"/>
        <v>0</v>
      </c>
      <c r="EB27" s="27">
        <f t="shared" si="29"/>
        <v>0</v>
      </c>
      <c r="EC27" s="27">
        <f t="shared" ref="EC27:EN27" si="30">SUM(EC28,EC32,EC35,EC44)</f>
        <v>0</v>
      </c>
      <c r="ED27" s="27">
        <f t="shared" si="30"/>
        <v>0</v>
      </c>
      <c r="EE27" s="27">
        <f t="shared" si="30"/>
        <v>0</v>
      </c>
      <c r="EF27" s="27">
        <f t="shared" si="30"/>
        <v>0</v>
      </c>
      <c r="EG27" s="27">
        <f t="shared" si="30"/>
        <v>0</v>
      </c>
      <c r="EH27" s="27">
        <f t="shared" si="30"/>
        <v>6.78</v>
      </c>
      <c r="EI27" s="27">
        <f t="shared" si="30"/>
        <v>0</v>
      </c>
      <c r="EJ27" s="27">
        <f t="shared" si="30"/>
        <v>0</v>
      </c>
      <c r="EK27" s="27">
        <f t="shared" si="30"/>
        <v>0</v>
      </c>
      <c r="EL27" s="27">
        <f t="shared" si="30"/>
        <v>35</v>
      </c>
      <c r="EM27" s="27">
        <f t="shared" si="30"/>
        <v>0</v>
      </c>
      <c r="EN27" s="27">
        <f t="shared" si="30"/>
        <v>0</v>
      </c>
      <c r="EO27" s="27" t="s">
        <v>193</v>
      </c>
      <c r="EP27" s="27" t="s">
        <v>193</v>
      </c>
      <c r="EQ27" s="27" t="s">
        <v>193</v>
      </c>
      <c r="ER27" s="27" t="s">
        <v>193</v>
      </c>
      <c r="ES27" s="27" t="s">
        <v>193</v>
      </c>
      <c r="ET27" s="27" t="s">
        <v>193</v>
      </c>
      <c r="EU27" s="27" t="s">
        <v>193</v>
      </c>
      <c r="EV27" s="27"/>
    </row>
    <row r="28" spans="1:152" ht="37.5">
      <c r="A28" s="21"/>
      <c r="B28" s="39" t="s">
        <v>191</v>
      </c>
      <c r="C28" s="40" t="s">
        <v>192</v>
      </c>
      <c r="D28" s="41" t="s">
        <v>174</v>
      </c>
      <c r="E28" s="41" t="s">
        <v>193</v>
      </c>
      <c r="F28" s="41" t="s">
        <v>193</v>
      </c>
      <c r="G28" s="41" t="s">
        <v>193</v>
      </c>
      <c r="H28" s="41" t="s">
        <v>193</v>
      </c>
      <c r="I28" s="41" t="s">
        <v>193</v>
      </c>
      <c r="J28" s="41" t="s">
        <v>193</v>
      </c>
      <c r="K28" s="41" t="s">
        <v>193</v>
      </c>
      <c r="L28" s="41" t="s">
        <v>193</v>
      </c>
      <c r="M28" s="41" t="s">
        <v>193</v>
      </c>
      <c r="N28" s="41" t="s">
        <v>193</v>
      </c>
      <c r="O28" s="41" t="s">
        <v>193</v>
      </c>
      <c r="P28" s="41" t="s">
        <v>193</v>
      </c>
      <c r="Q28" s="41" t="s">
        <v>193</v>
      </c>
      <c r="R28" s="41" t="s">
        <v>193</v>
      </c>
      <c r="S28" s="41" t="s">
        <v>193</v>
      </c>
      <c r="T28" s="41" t="s">
        <v>193</v>
      </c>
      <c r="U28" s="41" t="s">
        <v>193</v>
      </c>
      <c r="V28" s="41" t="s">
        <v>193</v>
      </c>
      <c r="W28" s="41" t="s">
        <v>193</v>
      </c>
      <c r="X28" s="41" t="s">
        <v>193</v>
      </c>
      <c r="Y28" s="41" t="s">
        <v>193</v>
      </c>
      <c r="Z28" s="41" t="s">
        <v>193</v>
      </c>
      <c r="AA28" s="41" t="s">
        <v>193</v>
      </c>
      <c r="AB28" s="41" t="s">
        <v>193</v>
      </c>
      <c r="AC28" s="41" t="s">
        <v>193</v>
      </c>
      <c r="AD28" s="41" t="s">
        <v>193</v>
      </c>
      <c r="AE28" s="41" t="s">
        <v>193</v>
      </c>
      <c r="AF28" s="41" t="s">
        <v>193</v>
      </c>
      <c r="AG28" s="41" t="s">
        <v>193</v>
      </c>
      <c r="AH28" s="41" t="s">
        <v>193</v>
      </c>
      <c r="AI28" s="41" t="s">
        <v>193</v>
      </c>
      <c r="AJ28" s="41" t="s">
        <v>193</v>
      </c>
      <c r="AK28" s="41" t="s">
        <v>193</v>
      </c>
      <c r="AL28" s="41" t="s">
        <v>193</v>
      </c>
      <c r="AM28" s="41" t="s">
        <v>193</v>
      </c>
      <c r="AN28" s="41" t="s">
        <v>193</v>
      </c>
      <c r="AO28" s="41" t="s">
        <v>193</v>
      </c>
      <c r="AP28" s="41" t="s">
        <v>193</v>
      </c>
      <c r="AQ28" s="41" t="s">
        <v>193</v>
      </c>
      <c r="AR28" s="41" t="s">
        <v>193</v>
      </c>
      <c r="AS28" s="41" t="s">
        <v>193</v>
      </c>
      <c r="AT28" s="41" t="s">
        <v>193</v>
      </c>
      <c r="AU28" s="41" t="s">
        <v>193</v>
      </c>
      <c r="AV28" s="41" t="s">
        <v>193</v>
      </c>
      <c r="AW28" s="41" t="s">
        <v>193</v>
      </c>
      <c r="AX28" s="41" t="s">
        <v>193</v>
      </c>
      <c r="AY28" s="41" t="s">
        <v>193</v>
      </c>
      <c r="AZ28" s="41" t="s">
        <v>193</v>
      </c>
      <c r="BA28" s="41" t="s">
        <v>193</v>
      </c>
      <c r="BB28" s="41" t="s">
        <v>193</v>
      </c>
      <c r="BC28" s="41" t="s">
        <v>193</v>
      </c>
      <c r="BD28" s="41" t="s">
        <v>193</v>
      </c>
      <c r="BE28" s="41" t="s">
        <v>193</v>
      </c>
      <c r="BF28" s="41" t="s">
        <v>193</v>
      </c>
      <c r="BG28" s="41" t="s">
        <v>193</v>
      </c>
      <c r="BH28" s="41" t="s">
        <v>193</v>
      </c>
      <c r="BI28" s="41" t="s">
        <v>193</v>
      </c>
      <c r="BJ28" s="41" t="s">
        <v>193</v>
      </c>
      <c r="BK28" s="41" t="s">
        <v>193</v>
      </c>
      <c r="BL28" s="41" t="s">
        <v>193</v>
      </c>
      <c r="BM28" s="41" t="s">
        <v>193</v>
      </c>
      <c r="BN28" s="41" t="s">
        <v>193</v>
      </c>
      <c r="BO28" s="41" t="s">
        <v>193</v>
      </c>
      <c r="BP28" s="41" t="s">
        <v>193</v>
      </c>
      <c r="BQ28" s="41" t="s">
        <v>193</v>
      </c>
      <c r="BR28" s="41" t="s">
        <v>193</v>
      </c>
      <c r="BS28" s="41" t="s">
        <v>193</v>
      </c>
      <c r="BT28" s="41" t="s">
        <v>193</v>
      </c>
      <c r="BU28" s="41" t="s">
        <v>193</v>
      </c>
      <c r="BV28" s="41" t="s">
        <v>193</v>
      </c>
      <c r="BW28" s="41" t="s">
        <v>193</v>
      </c>
      <c r="BX28" s="41" t="s">
        <v>193</v>
      </c>
      <c r="BY28" s="41" t="s">
        <v>193</v>
      </c>
      <c r="BZ28" s="41" t="s">
        <v>193</v>
      </c>
      <c r="CA28" s="41" t="s">
        <v>193</v>
      </c>
      <c r="CB28" s="41" t="s">
        <v>193</v>
      </c>
      <c r="CC28" s="41" t="s">
        <v>193</v>
      </c>
      <c r="CD28" s="41" t="s">
        <v>193</v>
      </c>
      <c r="CE28" s="41" t="s">
        <v>193</v>
      </c>
      <c r="CF28" s="41" t="s">
        <v>193</v>
      </c>
      <c r="CG28" s="41" t="s">
        <v>193</v>
      </c>
      <c r="CH28" s="41" t="s">
        <v>193</v>
      </c>
      <c r="CI28" s="41" t="s">
        <v>193</v>
      </c>
      <c r="CJ28" s="41" t="s">
        <v>193</v>
      </c>
      <c r="CK28" s="41" t="s">
        <v>193</v>
      </c>
      <c r="CL28" s="41" t="s">
        <v>193</v>
      </c>
      <c r="CM28" s="41" t="s">
        <v>193</v>
      </c>
      <c r="CN28" s="41" t="s">
        <v>193</v>
      </c>
      <c r="CO28" s="41" t="s">
        <v>193</v>
      </c>
      <c r="CP28" s="41" t="s">
        <v>193</v>
      </c>
      <c r="CQ28" s="41" t="s">
        <v>193</v>
      </c>
      <c r="CR28" s="41" t="s">
        <v>193</v>
      </c>
      <c r="CS28" s="41" t="s">
        <v>193</v>
      </c>
      <c r="CT28" s="41" t="s">
        <v>193</v>
      </c>
      <c r="CU28" s="41" t="s">
        <v>193</v>
      </c>
      <c r="CV28" s="41" t="s">
        <v>193</v>
      </c>
      <c r="CW28" s="41" t="s">
        <v>193</v>
      </c>
      <c r="CX28" s="41" t="s">
        <v>193</v>
      </c>
      <c r="CY28" s="41" t="s">
        <v>193</v>
      </c>
      <c r="CZ28" s="41" t="s">
        <v>193</v>
      </c>
      <c r="DA28" s="41" t="s">
        <v>193</v>
      </c>
      <c r="DB28" s="41" t="s">
        <v>193</v>
      </c>
      <c r="DC28" s="41" t="s">
        <v>193</v>
      </c>
      <c r="DD28" s="41" t="s">
        <v>193</v>
      </c>
      <c r="DE28" s="41" t="s">
        <v>193</v>
      </c>
      <c r="DF28" s="41" t="s">
        <v>193</v>
      </c>
      <c r="DG28" s="41" t="s">
        <v>193</v>
      </c>
      <c r="DH28" s="41" t="s">
        <v>193</v>
      </c>
      <c r="DI28" s="41" t="s">
        <v>193</v>
      </c>
      <c r="DJ28" s="41" t="s">
        <v>193</v>
      </c>
      <c r="DK28" s="41" t="s">
        <v>193</v>
      </c>
      <c r="DL28" s="41" t="s">
        <v>193</v>
      </c>
      <c r="DM28" s="41" t="s">
        <v>193</v>
      </c>
      <c r="DN28" s="41" t="s">
        <v>193</v>
      </c>
      <c r="DO28" s="41" t="s">
        <v>193</v>
      </c>
      <c r="DP28" s="41" t="s">
        <v>193</v>
      </c>
      <c r="DQ28" s="41" t="s">
        <v>193</v>
      </c>
      <c r="DR28" s="41" t="s">
        <v>193</v>
      </c>
      <c r="DS28" s="41" t="s">
        <v>193</v>
      </c>
      <c r="DT28" s="41" t="s">
        <v>193</v>
      </c>
      <c r="DU28" s="41" t="s">
        <v>193</v>
      </c>
      <c r="DV28" s="41" t="s">
        <v>193</v>
      </c>
      <c r="DW28" s="41" t="s">
        <v>193</v>
      </c>
      <c r="DX28" s="41" t="s">
        <v>193</v>
      </c>
      <c r="DY28" s="41" t="s">
        <v>193</v>
      </c>
      <c r="DZ28" s="41" t="s">
        <v>193</v>
      </c>
      <c r="EA28" s="41" t="s">
        <v>193</v>
      </c>
      <c r="EB28" s="41" t="s">
        <v>193</v>
      </c>
      <c r="EC28" s="41" t="s">
        <v>193</v>
      </c>
      <c r="ED28" s="41" t="s">
        <v>193</v>
      </c>
      <c r="EE28" s="41" t="s">
        <v>193</v>
      </c>
      <c r="EF28" s="41" t="s">
        <v>193</v>
      </c>
      <c r="EG28" s="41" t="s">
        <v>193</v>
      </c>
      <c r="EH28" s="41" t="s">
        <v>193</v>
      </c>
      <c r="EI28" s="41" t="s">
        <v>193</v>
      </c>
      <c r="EJ28" s="41" t="s">
        <v>193</v>
      </c>
      <c r="EK28" s="41" t="s">
        <v>193</v>
      </c>
      <c r="EL28" s="41" t="s">
        <v>193</v>
      </c>
      <c r="EM28" s="41" t="s">
        <v>193</v>
      </c>
      <c r="EN28" s="41" t="s">
        <v>193</v>
      </c>
      <c r="EO28" s="41" t="s">
        <v>193</v>
      </c>
      <c r="EP28" s="41" t="s">
        <v>193</v>
      </c>
      <c r="EQ28" s="41" t="s">
        <v>193</v>
      </c>
      <c r="ER28" s="41" t="s">
        <v>193</v>
      </c>
      <c r="ES28" s="41" t="s">
        <v>193</v>
      </c>
      <c r="ET28" s="41" t="s">
        <v>193</v>
      </c>
      <c r="EU28" s="41" t="s">
        <v>193</v>
      </c>
      <c r="EV28" s="41"/>
    </row>
    <row r="29" spans="1:152" ht="56.25">
      <c r="A29" s="21"/>
      <c r="B29" s="33" t="s">
        <v>194</v>
      </c>
      <c r="C29" s="34" t="s">
        <v>195</v>
      </c>
      <c r="D29" s="35" t="s">
        <v>174</v>
      </c>
      <c r="E29" s="35" t="s">
        <v>193</v>
      </c>
      <c r="F29" s="35" t="s">
        <v>193</v>
      </c>
      <c r="G29" s="35" t="s">
        <v>193</v>
      </c>
      <c r="H29" s="35" t="s">
        <v>193</v>
      </c>
      <c r="I29" s="35" t="s">
        <v>193</v>
      </c>
      <c r="J29" s="35" t="s">
        <v>193</v>
      </c>
      <c r="K29" s="35" t="s">
        <v>193</v>
      </c>
      <c r="L29" s="35" t="s">
        <v>193</v>
      </c>
      <c r="M29" s="35" t="s">
        <v>193</v>
      </c>
      <c r="N29" s="35" t="s">
        <v>193</v>
      </c>
      <c r="O29" s="35" t="s">
        <v>193</v>
      </c>
      <c r="P29" s="35" t="s">
        <v>193</v>
      </c>
      <c r="Q29" s="35" t="s">
        <v>193</v>
      </c>
      <c r="R29" s="35" t="s">
        <v>193</v>
      </c>
      <c r="S29" s="35" t="s">
        <v>193</v>
      </c>
      <c r="T29" s="35" t="s">
        <v>193</v>
      </c>
      <c r="U29" s="35" t="s">
        <v>193</v>
      </c>
      <c r="V29" s="35" t="s">
        <v>193</v>
      </c>
      <c r="W29" s="35" t="s">
        <v>193</v>
      </c>
      <c r="X29" s="35" t="s">
        <v>193</v>
      </c>
      <c r="Y29" s="35" t="s">
        <v>193</v>
      </c>
      <c r="Z29" s="35" t="s">
        <v>193</v>
      </c>
      <c r="AA29" s="35" t="s">
        <v>193</v>
      </c>
      <c r="AB29" s="35" t="s">
        <v>193</v>
      </c>
      <c r="AC29" s="35" t="s">
        <v>193</v>
      </c>
      <c r="AD29" s="35" t="s">
        <v>193</v>
      </c>
      <c r="AE29" s="35" t="s">
        <v>193</v>
      </c>
      <c r="AF29" s="35" t="s">
        <v>193</v>
      </c>
      <c r="AG29" s="35" t="s">
        <v>193</v>
      </c>
      <c r="AH29" s="35" t="s">
        <v>193</v>
      </c>
      <c r="AI29" s="35" t="s">
        <v>193</v>
      </c>
      <c r="AJ29" s="35" t="s">
        <v>193</v>
      </c>
      <c r="AK29" s="35" t="s">
        <v>193</v>
      </c>
      <c r="AL29" s="35" t="s">
        <v>193</v>
      </c>
      <c r="AM29" s="35" t="s">
        <v>193</v>
      </c>
      <c r="AN29" s="35" t="s">
        <v>193</v>
      </c>
      <c r="AO29" s="35" t="s">
        <v>193</v>
      </c>
      <c r="AP29" s="35" t="s">
        <v>193</v>
      </c>
      <c r="AQ29" s="35" t="s">
        <v>193</v>
      </c>
      <c r="AR29" s="35" t="s">
        <v>193</v>
      </c>
      <c r="AS29" s="35" t="s">
        <v>193</v>
      </c>
      <c r="AT29" s="35" t="s">
        <v>193</v>
      </c>
      <c r="AU29" s="35" t="s">
        <v>193</v>
      </c>
      <c r="AV29" s="35" t="s">
        <v>193</v>
      </c>
      <c r="AW29" s="35" t="s">
        <v>193</v>
      </c>
      <c r="AX29" s="35" t="s">
        <v>193</v>
      </c>
      <c r="AY29" s="35" t="s">
        <v>193</v>
      </c>
      <c r="AZ29" s="35" t="s">
        <v>193</v>
      </c>
      <c r="BA29" s="35" t="s">
        <v>193</v>
      </c>
      <c r="BB29" s="35" t="s">
        <v>193</v>
      </c>
      <c r="BC29" s="35" t="s">
        <v>193</v>
      </c>
      <c r="BD29" s="35" t="s">
        <v>193</v>
      </c>
      <c r="BE29" s="35" t="s">
        <v>193</v>
      </c>
      <c r="BF29" s="35" t="s">
        <v>193</v>
      </c>
      <c r="BG29" s="35" t="s">
        <v>193</v>
      </c>
      <c r="BH29" s="35" t="s">
        <v>193</v>
      </c>
      <c r="BI29" s="35" t="s">
        <v>193</v>
      </c>
      <c r="BJ29" s="35" t="s">
        <v>193</v>
      </c>
      <c r="BK29" s="35" t="s">
        <v>193</v>
      </c>
      <c r="BL29" s="35" t="s">
        <v>193</v>
      </c>
      <c r="BM29" s="35" t="s">
        <v>193</v>
      </c>
      <c r="BN29" s="35" t="s">
        <v>193</v>
      </c>
      <c r="BO29" s="35" t="s">
        <v>193</v>
      </c>
      <c r="BP29" s="35" t="s">
        <v>193</v>
      </c>
      <c r="BQ29" s="35" t="s">
        <v>193</v>
      </c>
      <c r="BR29" s="35" t="s">
        <v>193</v>
      </c>
      <c r="BS29" s="35" t="s">
        <v>193</v>
      </c>
      <c r="BT29" s="35" t="s">
        <v>193</v>
      </c>
      <c r="BU29" s="35" t="s">
        <v>193</v>
      </c>
      <c r="BV29" s="35" t="s">
        <v>193</v>
      </c>
      <c r="BW29" s="35" t="s">
        <v>193</v>
      </c>
      <c r="BX29" s="35" t="s">
        <v>193</v>
      </c>
      <c r="BY29" s="35" t="s">
        <v>193</v>
      </c>
      <c r="BZ29" s="35" t="s">
        <v>193</v>
      </c>
      <c r="CA29" s="35" t="s">
        <v>193</v>
      </c>
      <c r="CB29" s="35" t="s">
        <v>193</v>
      </c>
      <c r="CC29" s="35" t="s">
        <v>193</v>
      </c>
      <c r="CD29" s="35" t="s">
        <v>193</v>
      </c>
      <c r="CE29" s="35" t="s">
        <v>193</v>
      </c>
      <c r="CF29" s="35" t="s">
        <v>193</v>
      </c>
      <c r="CG29" s="35" t="s">
        <v>193</v>
      </c>
      <c r="CH29" s="35" t="s">
        <v>193</v>
      </c>
      <c r="CI29" s="35" t="s">
        <v>193</v>
      </c>
      <c r="CJ29" s="35" t="s">
        <v>193</v>
      </c>
      <c r="CK29" s="35" t="s">
        <v>193</v>
      </c>
      <c r="CL29" s="35" t="s">
        <v>193</v>
      </c>
      <c r="CM29" s="35" t="s">
        <v>193</v>
      </c>
      <c r="CN29" s="35" t="s">
        <v>193</v>
      </c>
      <c r="CO29" s="35" t="s">
        <v>193</v>
      </c>
      <c r="CP29" s="35" t="s">
        <v>193</v>
      </c>
      <c r="CQ29" s="35" t="s">
        <v>193</v>
      </c>
      <c r="CR29" s="35" t="s">
        <v>193</v>
      </c>
      <c r="CS29" s="35" t="s">
        <v>193</v>
      </c>
      <c r="CT29" s="35" t="s">
        <v>193</v>
      </c>
      <c r="CU29" s="35" t="s">
        <v>193</v>
      </c>
      <c r="CV29" s="35" t="s">
        <v>193</v>
      </c>
      <c r="CW29" s="35" t="s">
        <v>193</v>
      </c>
      <c r="CX29" s="35" t="s">
        <v>193</v>
      </c>
      <c r="CY29" s="35" t="s">
        <v>193</v>
      </c>
      <c r="CZ29" s="35" t="s">
        <v>193</v>
      </c>
      <c r="DA29" s="35" t="s">
        <v>193</v>
      </c>
      <c r="DB29" s="35" t="s">
        <v>193</v>
      </c>
      <c r="DC29" s="35" t="s">
        <v>193</v>
      </c>
      <c r="DD29" s="35" t="s">
        <v>193</v>
      </c>
      <c r="DE29" s="35" t="s">
        <v>193</v>
      </c>
      <c r="DF29" s="35" t="s">
        <v>193</v>
      </c>
      <c r="DG29" s="35" t="s">
        <v>193</v>
      </c>
      <c r="DH29" s="35" t="s">
        <v>193</v>
      </c>
      <c r="DI29" s="35" t="s">
        <v>193</v>
      </c>
      <c r="DJ29" s="35" t="s">
        <v>193</v>
      </c>
      <c r="DK29" s="35" t="s">
        <v>193</v>
      </c>
      <c r="DL29" s="35" t="s">
        <v>193</v>
      </c>
      <c r="DM29" s="35" t="s">
        <v>193</v>
      </c>
      <c r="DN29" s="35" t="s">
        <v>193</v>
      </c>
      <c r="DO29" s="35" t="s">
        <v>193</v>
      </c>
      <c r="DP29" s="35" t="s">
        <v>193</v>
      </c>
      <c r="DQ29" s="35" t="s">
        <v>193</v>
      </c>
      <c r="DR29" s="35" t="s">
        <v>193</v>
      </c>
      <c r="DS29" s="35" t="s">
        <v>193</v>
      </c>
      <c r="DT29" s="35" t="s">
        <v>193</v>
      </c>
      <c r="DU29" s="35" t="s">
        <v>193</v>
      </c>
      <c r="DV29" s="35" t="s">
        <v>193</v>
      </c>
      <c r="DW29" s="35" t="s">
        <v>193</v>
      </c>
      <c r="DX29" s="35" t="s">
        <v>193</v>
      </c>
      <c r="DY29" s="35" t="s">
        <v>193</v>
      </c>
      <c r="DZ29" s="35" t="s">
        <v>193</v>
      </c>
      <c r="EA29" s="35" t="s">
        <v>193</v>
      </c>
      <c r="EB29" s="35" t="s">
        <v>193</v>
      </c>
      <c r="EC29" s="35" t="s">
        <v>193</v>
      </c>
      <c r="ED29" s="35" t="s">
        <v>193</v>
      </c>
      <c r="EE29" s="35" t="s">
        <v>193</v>
      </c>
      <c r="EF29" s="35" t="s">
        <v>193</v>
      </c>
      <c r="EG29" s="35" t="s">
        <v>193</v>
      </c>
      <c r="EH29" s="35" t="s">
        <v>193</v>
      </c>
      <c r="EI29" s="35" t="s">
        <v>193</v>
      </c>
      <c r="EJ29" s="35" t="s">
        <v>193</v>
      </c>
      <c r="EK29" s="35" t="s">
        <v>193</v>
      </c>
      <c r="EL29" s="35" t="s">
        <v>193</v>
      </c>
      <c r="EM29" s="35" t="s">
        <v>193</v>
      </c>
      <c r="EN29" s="35" t="s">
        <v>193</v>
      </c>
      <c r="EO29" s="35" t="s">
        <v>193</v>
      </c>
      <c r="EP29" s="35" t="s">
        <v>193</v>
      </c>
      <c r="EQ29" s="35" t="s">
        <v>193</v>
      </c>
      <c r="ER29" s="35" t="s">
        <v>193</v>
      </c>
      <c r="ES29" s="35" t="s">
        <v>193</v>
      </c>
      <c r="ET29" s="35" t="s">
        <v>193</v>
      </c>
      <c r="EU29" s="35" t="s">
        <v>193</v>
      </c>
      <c r="EV29" s="35"/>
    </row>
    <row r="30" spans="1:152" ht="56.25">
      <c r="A30" s="21"/>
      <c r="B30" s="33" t="s">
        <v>196</v>
      </c>
      <c r="C30" s="34" t="s">
        <v>197</v>
      </c>
      <c r="D30" s="35" t="s">
        <v>174</v>
      </c>
      <c r="E30" s="35" t="s">
        <v>193</v>
      </c>
      <c r="F30" s="35" t="s">
        <v>193</v>
      </c>
      <c r="G30" s="35" t="s">
        <v>193</v>
      </c>
      <c r="H30" s="35" t="s">
        <v>193</v>
      </c>
      <c r="I30" s="35" t="s">
        <v>193</v>
      </c>
      <c r="J30" s="35" t="s">
        <v>193</v>
      </c>
      <c r="K30" s="35" t="s">
        <v>193</v>
      </c>
      <c r="L30" s="35" t="s">
        <v>193</v>
      </c>
      <c r="M30" s="35" t="s">
        <v>193</v>
      </c>
      <c r="N30" s="35" t="s">
        <v>193</v>
      </c>
      <c r="O30" s="35" t="s">
        <v>193</v>
      </c>
      <c r="P30" s="35" t="s">
        <v>193</v>
      </c>
      <c r="Q30" s="35" t="s">
        <v>193</v>
      </c>
      <c r="R30" s="35" t="s">
        <v>193</v>
      </c>
      <c r="S30" s="35" t="s">
        <v>193</v>
      </c>
      <c r="T30" s="35" t="s">
        <v>193</v>
      </c>
      <c r="U30" s="35" t="s">
        <v>193</v>
      </c>
      <c r="V30" s="35" t="s">
        <v>193</v>
      </c>
      <c r="W30" s="35" t="s">
        <v>193</v>
      </c>
      <c r="X30" s="35" t="s">
        <v>193</v>
      </c>
      <c r="Y30" s="35" t="s">
        <v>193</v>
      </c>
      <c r="Z30" s="35" t="s">
        <v>193</v>
      </c>
      <c r="AA30" s="35" t="s">
        <v>193</v>
      </c>
      <c r="AB30" s="35" t="s">
        <v>193</v>
      </c>
      <c r="AC30" s="35" t="s">
        <v>193</v>
      </c>
      <c r="AD30" s="35" t="s">
        <v>193</v>
      </c>
      <c r="AE30" s="35" t="s">
        <v>193</v>
      </c>
      <c r="AF30" s="35" t="s">
        <v>193</v>
      </c>
      <c r="AG30" s="35" t="s">
        <v>193</v>
      </c>
      <c r="AH30" s="35" t="s">
        <v>193</v>
      </c>
      <c r="AI30" s="35" t="s">
        <v>193</v>
      </c>
      <c r="AJ30" s="35" t="s">
        <v>193</v>
      </c>
      <c r="AK30" s="35" t="s">
        <v>193</v>
      </c>
      <c r="AL30" s="35" t="s">
        <v>193</v>
      </c>
      <c r="AM30" s="35" t="s">
        <v>193</v>
      </c>
      <c r="AN30" s="35" t="s">
        <v>193</v>
      </c>
      <c r="AO30" s="35" t="s">
        <v>193</v>
      </c>
      <c r="AP30" s="35" t="s">
        <v>193</v>
      </c>
      <c r="AQ30" s="35" t="s">
        <v>193</v>
      </c>
      <c r="AR30" s="35" t="s">
        <v>193</v>
      </c>
      <c r="AS30" s="35" t="s">
        <v>193</v>
      </c>
      <c r="AT30" s="35" t="s">
        <v>193</v>
      </c>
      <c r="AU30" s="35" t="s">
        <v>193</v>
      </c>
      <c r="AV30" s="35" t="s">
        <v>193</v>
      </c>
      <c r="AW30" s="35" t="s">
        <v>193</v>
      </c>
      <c r="AX30" s="35" t="s">
        <v>193</v>
      </c>
      <c r="AY30" s="35" t="s">
        <v>193</v>
      </c>
      <c r="AZ30" s="35" t="s">
        <v>193</v>
      </c>
      <c r="BA30" s="35" t="s">
        <v>193</v>
      </c>
      <c r="BB30" s="35" t="s">
        <v>193</v>
      </c>
      <c r="BC30" s="35" t="s">
        <v>193</v>
      </c>
      <c r="BD30" s="35" t="s">
        <v>193</v>
      </c>
      <c r="BE30" s="35" t="s">
        <v>193</v>
      </c>
      <c r="BF30" s="35" t="s">
        <v>193</v>
      </c>
      <c r="BG30" s="35" t="s">
        <v>193</v>
      </c>
      <c r="BH30" s="35" t="s">
        <v>193</v>
      </c>
      <c r="BI30" s="35" t="s">
        <v>193</v>
      </c>
      <c r="BJ30" s="35" t="s">
        <v>193</v>
      </c>
      <c r="BK30" s="35" t="s">
        <v>193</v>
      </c>
      <c r="BL30" s="35" t="s">
        <v>193</v>
      </c>
      <c r="BM30" s="35" t="s">
        <v>193</v>
      </c>
      <c r="BN30" s="35" t="s">
        <v>193</v>
      </c>
      <c r="BO30" s="35" t="s">
        <v>193</v>
      </c>
      <c r="BP30" s="35" t="s">
        <v>193</v>
      </c>
      <c r="BQ30" s="35" t="s">
        <v>193</v>
      </c>
      <c r="BR30" s="35" t="s">
        <v>193</v>
      </c>
      <c r="BS30" s="35" t="s">
        <v>193</v>
      </c>
      <c r="BT30" s="35" t="s">
        <v>193</v>
      </c>
      <c r="BU30" s="35" t="s">
        <v>193</v>
      </c>
      <c r="BV30" s="35" t="s">
        <v>193</v>
      </c>
      <c r="BW30" s="35" t="s">
        <v>193</v>
      </c>
      <c r="BX30" s="35" t="s">
        <v>193</v>
      </c>
      <c r="BY30" s="35" t="s">
        <v>193</v>
      </c>
      <c r="BZ30" s="35" t="s">
        <v>193</v>
      </c>
      <c r="CA30" s="35" t="s">
        <v>193</v>
      </c>
      <c r="CB30" s="35" t="s">
        <v>193</v>
      </c>
      <c r="CC30" s="35" t="s">
        <v>193</v>
      </c>
      <c r="CD30" s="35" t="s">
        <v>193</v>
      </c>
      <c r="CE30" s="35" t="s">
        <v>193</v>
      </c>
      <c r="CF30" s="35" t="s">
        <v>193</v>
      </c>
      <c r="CG30" s="35" t="s">
        <v>193</v>
      </c>
      <c r="CH30" s="35" t="s">
        <v>193</v>
      </c>
      <c r="CI30" s="35" t="s">
        <v>193</v>
      </c>
      <c r="CJ30" s="35" t="s">
        <v>193</v>
      </c>
      <c r="CK30" s="35" t="s">
        <v>193</v>
      </c>
      <c r="CL30" s="35" t="s">
        <v>193</v>
      </c>
      <c r="CM30" s="35" t="s">
        <v>193</v>
      </c>
      <c r="CN30" s="35" t="s">
        <v>193</v>
      </c>
      <c r="CO30" s="35" t="s">
        <v>193</v>
      </c>
      <c r="CP30" s="35" t="s">
        <v>193</v>
      </c>
      <c r="CQ30" s="35" t="s">
        <v>193</v>
      </c>
      <c r="CR30" s="35" t="s">
        <v>193</v>
      </c>
      <c r="CS30" s="35" t="s">
        <v>193</v>
      </c>
      <c r="CT30" s="35" t="s">
        <v>193</v>
      </c>
      <c r="CU30" s="35" t="s">
        <v>193</v>
      </c>
      <c r="CV30" s="35" t="s">
        <v>193</v>
      </c>
      <c r="CW30" s="35" t="s">
        <v>193</v>
      </c>
      <c r="CX30" s="35" t="s">
        <v>193</v>
      </c>
      <c r="CY30" s="35" t="s">
        <v>193</v>
      </c>
      <c r="CZ30" s="35" t="s">
        <v>193</v>
      </c>
      <c r="DA30" s="35" t="s">
        <v>193</v>
      </c>
      <c r="DB30" s="35" t="s">
        <v>193</v>
      </c>
      <c r="DC30" s="35" t="s">
        <v>193</v>
      </c>
      <c r="DD30" s="35" t="s">
        <v>193</v>
      </c>
      <c r="DE30" s="35" t="s">
        <v>193</v>
      </c>
      <c r="DF30" s="35" t="s">
        <v>193</v>
      </c>
      <c r="DG30" s="35" t="s">
        <v>193</v>
      </c>
      <c r="DH30" s="35" t="s">
        <v>193</v>
      </c>
      <c r="DI30" s="35" t="s">
        <v>193</v>
      </c>
      <c r="DJ30" s="35" t="s">
        <v>193</v>
      </c>
      <c r="DK30" s="35" t="s">
        <v>193</v>
      </c>
      <c r="DL30" s="35" t="s">
        <v>193</v>
      </c>
      <c r="DM30" s="35" t="s">
        <v>193</v>
      </c>
      <c r="DN30" s="35" t="s">
        <v>193</v>
      </c>
      <c r="DO30" s="35" t="s">
        <v>193</v>
      </c>
      <c r="DP30" s="35" t="s">
        <v>193</v>
      </c>
      <c r="DQ30" s="35" t="s">
        <v>193</v>
      </c>
      <c r="DR30" s="35" t="s">
        <v>193</v>
      </c>
      <c r="DS30" s="35" t="s">
        <v>193</v>
      </c>
      <c r="DT30" s="35" t="s">
        <v>193</v>
      </c>
      <c r="DU30" s="35" t="s">
        <v>193</v>
      </c>
      <c r="DV30" s="35" t="s">
        <v>193</v>
      </c>
      <c r="DW30" s="35" t="s">
        <v>193</v>
      </c>
      <c r="DX30" s="35" t="s">
        <v>193</v>
      </c>
      <c r="DY30" s="35" t="s">
        <v>193</v>
      </c>
      <c r="DZ30" s="35" t="s">
        <v>193</v>
      </c>
      <c r="EA30" s="35" t="s">
        <v>193</v>
      </c>
      <c r="EB30" s="35" t="s">
        <v>193</v>
      </c>
      <c r="EC30" s="35" t="s">
        <v>193</v>
      </c>
      <c r="ED30" s="35" t="s">
        <v>193</v>
      </c>
      <c r="EE30" s="35" t="s">
        <v>193</v>
      </c>
      <c r="EF30" s="35" t="s">
        <v>193</v>
      </c>
      <c r="EG30" s="35" t="s">
        <v>193</v>
      </c>
      <c r="EH30" s="35" t="s">
        <v>193</v>
      </c>
      <c r="EI30" s="35" t="s">
        <v>193</v>
      </c>
      <c r="EJ30" s="35" t="s">
        <v>193</v>
      </c>
      <c r="EK30" s="35" t="s">
        <v>193</v>
      </c>
      <c r="EL30" s="35" t="s">
        <v>193</v>
      </c>
      <c r="EM30" s="35" t="s">
        <v>193</v>
      </c>
      <c r="EN30" s="35" t="s">
        <v>193</v>
      </c>
      <c r="EO30" s="35" t="s">
        <v>193</v>
      </c>
      <c r="EP30" s="35" t="s">
        <v>193</v>
      </c>
      <c r="EQ30" s="35" t="s">
        <v>193</v>
      </c>
      <c r="ER30" s="35" t="s">
        <v>193</v>
      </c>
      <c r="ES30" s="35" t="s">
        <v>193</v>
      </c>
      <c r="ET30" s="35" t="s">
        <v>193</v>
      </c>
      <c r="EU30" s="35" t="s">
        <v>193</v>
      </c>
      <c r="EV30" s="35"/>
    </row>
    <row r="31" spans="1:152" ht="56.25">
      <c r="A31" s="21"/>
      <c r="B31" s="33" t="s">
        <v>198</v>
      </c>
      <c r="C31" s="34" t="s">
        <v>199</v>
      </c>
      <c r="D31" s="35" t="s">
        <v>174</v>
      </c>
      <c r="E31" s="35" t="s">
        <v>193</v>
      </c>
      <c r="F31" s="35" t="s">
        <v>193</v>
      </c>
      <c r="G31" s="35" t="s">
        <v>193</v>
      </c>
      <c r="H31" s="35" t="s">
        <v>193</v>
      </c>
      <c r="I31" s="35" t="s">
        <v>193</v>
      </c>
      <c r="J31" s="35" t="s">
        <v>193</v>
      </c>
      <c r="K31" s="35" t="s">
        <v>193</v>
      </c>
      <c r="L31" s="35" t="s">
        <v>193</v>
      </c>
      <c r="M31" s="35" t="s">
        <v>193</v>
      </c>
      <c r="N31" s="35" t="s">
        <v>193</v>
      </c>
      <c r="O31" s="35" t="s">
        <v>193</v>
      </c>
      <c r="P31" s="35" t="s">
        <v>193</v>
      </c>
      <c r="Q31" s="35" t="s">
        <v>193</v>
      </c>
      <c r="R31" s="35" t="s">
        <v>193</v>
      </c>
      <c r="S31" s="35" t="s">
        <v>193</v>
      </c>
      <c r="T31" s="35" t="s">
        <v>193</v>
      </c>
      <c r="U31" s="35" t="s">
        <v>193</v>
      </c>
      <c r="V31" s="35" t="s">
        <v>193</v>
      </c>
      <c r="W31" s="35" t="s">
        <v>193</v>
      </c>
      <c r="X31" s="35" t="s">
        <v>193</v>
      </c>
      <c r="Y31" s="35" t="s">
        <v>193</v>
      </c>
      <c r="Z31" s="35" t="s">
        <v>193</v>
      </c>
      <c r="AA31" s="35" t="s">
        <v>193</v>
      </c>
      <c r="AB31" s="35" t="s">
        <v>193</v>
      </c>
      <c r="AC31" s="35" t="s">
        <v>193</v>
      </c>
      <c r="AD31" s="35" t="s">
        <v>193</v>
      </c>
      <c r="AE31" s="35" t="s">
        <v>193</v>
      </c>
      <c r="AF31" s="35" t="s">
        <v>193</v>
      </c>
      <c r="AG31" s="35" t="s">
        <v>193</v>
      </c>
      <c r="AH31" s="35" t="s">
        <v>193</v>
      </c>
      <c r="AI31" s="35" t="s">
        <v>193</v>
      </c>
      <c r="AJ31" s="35" t="s">
        <v>193</v>
      </c>
      <c r="AK31" s="35" t="s">
        <v>193</v>
      </c>
      <c r="AL31" s="35" t="s">
        <v>193</v>
      </c>
      <c r="AM31" s="35" t="s">
        <v>193</v>
      </c>
      <c r="AN31" s="35" t="s">
        <v>193</v>
      </c>
      <c r="AO31" s="35" t="s">
        <v>193</v>
      </c>
      <c r="AP31" s="35" t="s">
        <v>193</v>
      </c>
      <c r="AQ31" s="35" t="s">
        <v>193</v>
      </c>
      <c r="AR31" s="35" t="s">
        <v>193</v>
      </c>
      <c r="AS31" s="35" t="s">
        <v>193</v>
      </c>
      <c r="AT31" s="35" t="s">
        <v>193</v>
      </c>
      <c r="AU31" s="35" t="s">
        <v>193</v>
      </c>
      <c r="AV31" s="35" t="s">
        <v>193</v>
      </c>
      <c r="AW31" s="35" t="s">
        <v>193</v>
      </c>
      <c r="AX31" s="35" t="s">
        <v>193</v>
      </c>
      <c r="AY31" s="35" t="s">
        <v>193</v>
      </c>
      <c r="AZ31" s="35" t="s">
        <v>193</v>
      </c>
      <c r="BA31" s="35" t="s">
        <v>193</v>
      </c>
      <c r="BB31" s="35" t="s">
        <v>193</v>
      </c>
      <c r="BC31" s="35" t="s">
        <v>193</v>
      </c>
      <c r="BD31" s="35" t="s">
        <v>193</v>
      </c>
      <c r="BE31" s="35" t="s">
        <v>193</v>
      </c>
      <c r="BF31" s="35" t="s">
        <v>193</v>
      </c>
      <c r="BG31" s="35" t="s">
        <v>193</v>
      </c>
      <c r="BH31" s="35" t="s">
        <v>193</v>
      </c>
      <c r="BI31" s="35" t="s">
        <v>193</v>
      </c>
      <c r="BJ31" s="35" t="s">
        <v>193</v>
      </c>
      <c r="BK31" s="35" t="s">
        <v>193</v>
      </c>
      <c r="BL31" s="35" t="s">
        <v>193</v>
      </c>
      <c r="BM31" s="35" t="s">
        <v>193</v>
      </c>
      <c r="BN31" s="35" t="s">
        <v>193</v>
      </c>
      <c r="BO31" s="35" t="s">
        <v>193</v>
      </c>
      <c r="BP31" s="35" t="s">
        <v>193</v>
      </c>
      <c r="BQ31" s="35" t="s">
        <v>193</v>
      </c>
      <c r="BR31" s="35" t="s">
        <v>193</v>
      </c>
      <c r="BS31" s="35" t="s">
        <v>193</v>
      </c>
      <c r="BT31" s="35" t="s">
        <v>193</v>
      </c>
      <c r="BU31" s="35" t="s">
        <v>193</v>
      </c>
      <c r="BV31" s="35" t="s">
        <v>193</v>
      </c>
      <c r="BW31" s="35" t="s">
        <v>193</v>
      </c>
      <c r="BX31" s="35" t="s">
        <v>193</v>
      </c>
      <c r="BY31" s="35" t="s">
        <v>193</v>
      </c>
      <c r="BZ31" s="35" t="s">
        <v>193</v>
      </c>
      <c r="CA31" s="35" t="s">
        <v>193</v>
      </c>
      <c r="CB31" s="35" t="s">
        <v>193</v>
      </c>
      <c r="CC31" s="35" t="s">
        <v>193</v>
      </c>
      <c r="CD31" s="35" t="s">
        <v>193</v>
      </c>
      <c r="CE31" s="35" t="s">
        <v>193</v>
      </c>
      <c r="CF31" s="35" t="s">
        <v>193</v>
      </c>
      <c r="CG31" s="35" t="s">
        <v>193</v>
      </c>
      <c r="CH31" s="35" t="s">
        <v>193</v>
      </c>
      <c r="CI31" s="35" t="s">
        <v>193</v>
      </c>
      <c r="CJ31" s="35" t="s">
        <v>193</v>
      </c>
      <c r="CK31" s="35" t="s">
        <v>193</v>
      </c>
      <c r="CL31" s="35" t="s">
        <v>193</v>
      </c>
      <c r="CM31" s="35" t="s">
        <v>193</v>
      </c>
      <c r="CN31" s="35" t="s">
        <v>193</v>
      </c>
      <c r="CO31" s="35" t="s">
        <v>193</v>
      </c>
      <c r="CP31" s="35" t="s">
        <v>193</v>
      </c>
      <c r="CQ31" s="35" t="s">
        <v>193</v>
      </c>
      <c r="CR31" s="35" t="s">
        <v>193</v>
      </c>
      <c r="CS31" s="35" t="s">
        <v>193</v>
      </c>
      <c r="CT31" s="35" t="s">
        <v>193</v>
      </c>
      <c r="CU31" s="35" t="s">
        <v>193</v>
      </c>
      <c r="CV31" s="35" t="s">
        <v>193</v>
      </c>
      <c r="CW31" s="35" t="s">
        <v>193</v>
      </c>
      <c r="CX31" s="35" t="s">
        <v>193</v>
      </c>
      <c r="CY31" s="35" t="s">
        <v>193</v>
      </c>
      <c r="CZ31" s="35" t="s">
        <v>193</v>
      </c>
      <c r="DA31" s="35" t="s">
        <v>193</v>
      </c>
      <c r="DB31" s="35" t="s">
        <v>193</v>
      </c>
      <c r="DC31" s="35" t="s">
        <v>193</v>
      </c>
      <c r="DD31" s="35" t="s">
        <v>193</v>
      </c>
      <c r="DE31" s="35" t="s">
        <v>193</v>
      </c>
      <c r="DF31" s="35" t="s">
        <v>193</v>
      </c>
      <c r="DG31" s="35" t="s">
        <v>193</v>
      </c>
      <c r="DH31" s="35" t="s">
        <v>193</v>
      </c>
      <c r="DI31" s="35" t="s">
        <v>193</v>
      </c>
      <c r="DJ31" s="35" t="s">
        <v>193</v>
      </c>
      <c r="DK31" s="35" t="s">
        <v>193</v>
      </c>
      <c r="DL31" s="35" t="s">
        <v>193</v>
      </c>
      <c r="DM31" s="35" t="s">
        <v>193</v>
      </c>
      <c r="DN31" s="35" t="s">
        <v>193</v>
      </c>
      <c r="DO31" s="35" t="s">
        <v>193</v>
      </c>
      <c r="DP31" s="35" t="s">
        <v>193</v>
      </c>
      <c r="DQ31" s="35" t="s">
        <v>193</v>
      </c>
      <c r="DR31" s="35" t="s">
        <v>193</v>
      </c>
      <c r="DS31" s="35" t="s">
        <v>193</v>
      </c>
      <c r="DT31" s="35" t="s">
        <v>193</v>
      </c>
      <c r="DU31" s="35" t="s">
        <v>193</v>
      </c>
      <c r="DV31" s="35" t="s">
        <v>193</v>
      </c>
      <c r="DW31" s="35" t="s">
        <v>193</v>
      </c>
      <c r="DX31" s="35" t="s">
        <v>193</v>
      </c>
      <c r="DY31" s="35" t="s">
        <v>193</v>
      </c>
      <c r="DZ31" s="35" t="s">
        <v>193</v>
      </c>
      <c r="EA31" s="35" t="s">
        <v>193</v>
      </c>
      <c r="EB31" s="35" t="s">
        <v>193</v>
      </c>
      <c r="EC31" s="35" t="s">
        <v>193</v>
      </c>
      <c r="ED31" s="35" t="s">
        <v>193</v>
      </c>
      <c r="EE31" s="35" t="s">
        <v>193</v>
      </c>
      <c r="EF31" s="35" t="s">
        <v>193</v>
      </c>
      <c r="EG31" s="35" t="s">
        <v>193</v>
      </c>
      <c r="EH31" s="35" t="s">
        <v>193</v>
      </c>
      <c r="EI31" s="35" t="s">
        <v>193</v>
      </c>
      <c r="EJ31" s="35" t="s">
        <v>193</v>
      </c>
      <c r="EK31" s="35" t="s">
        <v>193</v>
      </c>
      <c r="EL31" s="35" t="s">
        <v>193</v>
      </c>
      <c r="EM31" s="35" t="s">
        <v>193</v>
      </c>
      <c r="EN31" s="35" t="s">
        <v>193</v>
      </c>
      <c r="EO31" s="35" t="s">
        <v>193</v>
      </c>
      <c r="EP31" s="35" t="s">
        <v>193</v>
      </c>
      <c r="EQ31" s="35" t="s">
        <v>193</v>
      </c>
      <c r="ER31" s="35" t="s">
        <v>193</v>
      </c>
      <c r="ES31" s="35" t="s">
        <v>193</v>
      </c>
      <c r="ET31" s="35" t="s">
        <v>193</v>
      </c>
      <c r="EU31" s="35" t="s">
        <v>193</v>
      </c>
      <c r="EV31" s="35"/>
    </row>
    <row r="32" spans="1:152" ht="37.5">
      <c r="A32" s="21"/>
      <c r="B32" s="39" t="s">
        <v>202</v>
      </c>
      <c r="C32" s="40" t="s">
        <v>203</v>
      </c>
      <c r="D32" s="41" t="s">
        <v>174</v>
      </c>
      <c r="E32" s="41">
        <f t="shared" ref="E32:AJ32" si="31">SUM(E33,E34)</f>
        <v>0</v>
      </c>
      <c r="F32" s="41">
        <f t="shared" si="31"/>
        <v>0</v>
      </c>
      <c r="G32" s="41">
        <f t="shared" si="31"/>
        <v>0</v>
      </c>
      <c r="H32" s="41">
        <f t="shared" si="31"/>
        <v>0</v>
      </c>
      <c r="I32" s="41">
        <f t="shared" si="31"/>
        <v>0</v>
      </c>
      <c r="J32" s="41">
        <f t="shared" si="31"/>
        <v>0</v>
      </c>
      <c r="K32" s="41">
        <f t="shared" si="31"/>
        <v>0</v>
      </c>
      <c r="L32" s="41">
        <f t="shared" si="31"/>
        <v>0</v>
      </c>
      <c r="M32" s="41">
        <f t="shared" si="31"/>
        <v>0</v>
      </c>
      <c r="N32" s="41">
        <f t="shared" si="31"/>
        <v>0</v>
      </c>
      <c r="O32" s="41">
        <f t="shared" si="31"/>
        <v>0</v>
      </c>
      <c r="P32" s="41">
        <f t="shared" si="31"/>
        <v>0</v>
      </c>
      <c r="Q32" s="41">
        <f t="shared" si="31"/>
        <v>0</v>
      </c>
      <c r="R32" s="41">
        <f t="shared" si="31"/>
        <v>0</v>
      </c>
      <c r="S32" s="41">
        <f t="shared" si="31"/>
        <v>0</v>
      </c>
      <c r="T32" s="41">
        <f t="shared" si="31"/>
        <v>0</v>
      </c>
      <c r="U32" s="41">
        <f t="shared" si="31"/>
        <v>0</v>
      </c>
      <c r="V32" s="41">
        <f t="shared" si="31"/>
        <v>0</v>
      </c>
      <c r="W32" s="41">
        <f t="shared" si="31"/>
        <v>0</v>
      </c>
      <c r="X32" s="41">
        <f t="shared" si="31"/>
        <v>0</v>
      </c>
      <c r="Y32" s="41">
        <f t="shared" si="31"/>
        <v>0</v>
      </c>
      <c r="Z32" s="41">
        <f t="shared" si="31"/>
        <v>0</v>
      </c>
      <c r="AA32" s="41">
        <f t="shared" si="31"/>
        <v>0</v>
      </c>
      <c r="AB32" s="41">
        <f t="shared" si="31"/>
        <v>0</v>
      </c>
      <c r="AC32" s="41">
        <f t="shared" si="31"/>
        <v>0</v>
      </c>
      <c r="AD32" s="41">
        <f t="shared" si="31"/>
        <v>0</v>
      </c>
      <c r="AE32" s="41">
        <f t="shared" si="31"/>
        <v>0</v>
      </c>
      <c r="AF32" s="41">
        <f t="shared" si="31"/>
        <v>0</v>
      </c>
      <c r="AG32" s="41">
        <f t="shared" si="31"/>
        <v>0</v>
      </c>
      <c r="AH32" s="41">
        <f t="shared" si="31"/>
        <v>0</v>
      </c>
      <c r="AI32" s="41">
        <f t="shared" si="31"/>
        <v>0</v>
      </c>
      <c r="AJ32" s="41">
        <f t="shared" si="31"/>
        <v>0</v>
      </c>
      <c r="AK32" s="41">
        <f t="shared" ref="AK32:BP32" si="32">SUM(AK33,AK34)</f>
        <v>0</v>
      </c>
      <c r="AL32" s="41">
        <f t="shared" si="32"/>
        <v>0</v>
      </c>
      <c r="AM32" s="41">
        <f t="shared" si="32"/>
        <v>0</v>
      </c>
      <c r="AN32" s="41">
        <f t="shared" si="32"/>
        <v>0</v>
      </c>
      <c r="AO32" s="41">
        <f t="shared" si="32"/>
        <v>0</v>
      </c>
      <c r="AP32" s="41">
        <f t="shared" si="32"/>
        <v>0</v>
      </c>
      <c r="AQ32" s="41">
        <f t="shared" si="32"/>
        <v>0</v>
      </c>
      <c r="AR32" s="41">
        <f t="shared" si="32"/>
        <v>0</v>
      </c>
      <c r="AS32" s="41">
        <f t="shared" si="32"/>
        <v>0</v>
      </c>
      <c r="AT32" s="41">
        <f t="shared" si="32"/>
        <v>0</v>
      </c>
      <c r="AU32" s="41">
        <f t="shared" si="32"/>
        <v>0</v>
      </c>
      <c r="AV32" s="41">
        <f t="shared" si="32"/>
        <v>0</v>
      </c>
      <c r="AW32" s="41">
        <f t="shared" si="32"/>
        <v>0</v>
      </c>
      <c r="AX32" s="41">
        <f t="shared" si="32"/>
        <v>0</v>
      </c>
      <c r="AY32" s="41">
        <f t="shared" si="32"/>
        <v>0</v>
      </c>
      <c r="AZ32" s="41">
        <f t="shared" si="32"/>
        <v>0</v>
      </c>
      <c r="BA32" s="41">
        <f t="shared" si="32"/>
        <v>0</v>
      </c>
      <c r="BB32" s="41">
        <f t="shared" si="32"/>
        <v>0</v>
      </c>
      <c r="BC32" s="41">
        <f t="shared" si="32"/>
        <v>0</v>
      </c>
      <c r="BD32" s="41">
        <f t="shared" si="32"/>
        <v>0</v>
      </c>
      <c r="BE32" s="41">
        <f t="shared" si="32"/>
        <v>0</v>
      </c>
      <c r="BF32" s="41">
        <f t="shared" si="32"/>
        <v>0</v>
      </c>
      <c r="BG32" s="41">
        <f t="shared" si="32"/>
        <v>0</v>
      </c>
      <c r="BH32" s="41">
        <f t="shared" si="32"/>
        <v>0</v>
      </c>
      <c r="BI32" s="41">
        <f t="shared" si="32"/>
        <v>0</v>
      </c>
      <c r="BJ32" s="41">
        <f t="shared" si="32"/>
        <v>0</v>
      </c>
      <c r="BK32" s="41">
        <f t="shared" si="32"/>
        <v>0</v>
      </c>
      <c r="BL32" s="41">
        <f t="shared" si="32"/>
        <v>0</v>
      </c>
      <c r="BM32" s="41">
        <f t="shared" si="32"/>
        <v>0</v>
      </c>
      <c r="BN32" s="41">
        <f t="shared" si="32"/>
        <v>0</v>
      </c>
      <c r="BO32" s="41">
        <f t="shared" si="32"/>
        <v>0</v>
      </c>
      <c r="BP32" s="41">
        <f t="shared" si="32"/>
        <v>0</v>
      </c>
      <c r="BQ32" s="41">
        <f t="shared" ref="BQ32:CV32" si="33">SUM(BQ33,BQ34)</f>
        <v>0</v>
      </c>
      <c r="BR32" s="41">
        <f t="shared" si="33"/>
        <v>0</v>
      </c>
      <c r="BS32" s="41">
        <f t="shared" si="33"/>
        <v>0</v>
      </c>
      <c r="BT32" s="41">
        <f t="shared" si="33"/>
        <v>0</v>
      </c>
      <c r="BU32" s="41">
        <f t="shared" si="33"/>
        <v>0</v>
      </c>
      <c r="BV32" s="41">
        <f t="shared" si="33"/>
        <v>0</v>
      </c>
      <c r="BW32" s="41">
        <f t="shared" si="33"/>
        <v>0</v>
      </c>
      <c r="BX32" s="41">
        <f t="shared" si="33"/>
        <v>0</v>
      </c>
      <c r="BY32" s="41">
        <f t="shared" si="33"/>
        <v>0</v>
      </c>
      <c r="BZ32" s="41">
        <f t="shared" si="33"/>
        <v>0</v>
      </c>
      <c r="CA32" s="41">
        <f t="shared" si="33"/>
        <v>0</v>
      </c>
      <c r="CB32" s="41">
        <f t="shared" si="33"/>
        <v>0</v>
      </c>
      <c r="CC32" s="41">
        <f t="shared" si="33"/>
        <v>0</v>
      </c>
      <c r="CD32" s="41">
        <f t="shared" si="33"/>
        <v>0</v>
      </c>
      <c r="CE32" s="41">
        <f t="shared" si="33"/>
        <v>0</v>
      </c>
      <c r="CF32" s="41">
        <f t="shared" si="33"/>
        <v>0</v>
      </c>
      <c r="CG32" s="41">
        <f t="shared" si="33"/>
        <v>0</v>
      </c>
      <c r="CH32" s="41">
        <f t="shared" si="33"/>
        <v>0</v>
      </c>
      <c r="CI32" s="41">
        <f t="shared" si="33"/>
        <v>0</v>
      </c>
      <c r="CJ32" s="41">
        <f t="shared" si="33"/>
        <v>0</v>
      </c>
      <c r="CK32" s="41">
        <f t="shared" si="33"/>
        <v>0</v>
      </c>
      <c r="CL32" s="41">
        <f t="shared" si="33"/>
        <v>0</v>
      </c>
      <c r="CM32" s="41">
        <f t="shared" si="33"/>
        <v>0</v>
      </c>
      <c r="CN32" s="41">
        <f t="shared" si="33"/>
        <v>0</v>
      </c>
      <c r="CO32" s="41">
        <f t="shared" si="33"/>
        <v>0</v>
      </c>
      <c r="CP32" s="41">
        <f t="shared" si="33"/>
        <v>0</v>
      </c>
      <c r="CQ32" s="41">
        <f t="shared" si="33"/>
        <v>0</v>
      </c>
      <c r="CR32" s="41">
        <f t="shared" si="33"/>
        <v>0</v>
      </c>
      <c r="CS32" s="41">
        <f t="shared" si="33"/>
        <v>0</v>
      </c>
      <c r="CT32" s="41">
        <f t="shared" si="33"/>
        <v>0</v>
      </c>
      <c r="CU32" s="41">
        <f t="shared" si="33"/>
        <v>0</v>
      </c>
      <c r="CV32" s="41">
        <f t="shared" si="33"/>
        <v>0</v>
      </c>
      <c r="CW32" s="41">
        <f t="shared" ref="CW32:EB32" si="34">SUM(CW33,CW34)</f>
        <v>0</v>
      </c>
      <c r="CX32" s="41">
        <f t="shared" si="34"/>
        <v>0</v>
      </c>
      <c r="CY32" s="41">
        <f t="shared" si="34"/>
        <v>0</v>
      </c>
      <c r="CZ32" s="41">
        <f t="shared" si="34"/>
        <v>0</v>
      </c>
      <c r="DA32" s="41">
        <f t="shared" si="34"/>
        <v>0</v>
      </c>
      <c r="DB32" s="41">
        <f t="shared" si="34"/>
        <v>0</v>
      </c>
      <c r="DC32" s="41">
        <f t="shared" si="34"/>
        <v>0</v>
      </c>
      <c r="DD32" s="41">
        <f t="shared" si="34"/>
        <v>0</v>
      </c>
      <c r="DE32" s="41">
        <f t="shared" si="34"/>
        <v>0</v>
      </c>
      <c r="DF32" s="41">
        <f t="shared" si="34"/>
        <v>0</v>
      </c>
      <c r="DG32" s="41">
        <f t="shared" si="34"/>
        <v>0</v>
      </c>
      <c r="DH32" s="41">
        <f t="shared" si="34"/>
        <v>0</v>
      </c>
      <c r="DI32" s="41">
        <f t="shared" si="34"/>
        <v>0</v>
      </c>
      <c r="DJ32" s="41">
        <f t="shared" si="34"/>
        <v>0</v>
      </c>
      <c r="DK32" s="41">
        <f t="shared" si="34"/>
        <v>0</v>
      </c>
      <c r="DL32" s="41">
        <f t="shared" si="34"/>
        <v>0</v>
      </c>
      <c r="DM32" s="41">
        <f t="shared" si="34"/>
        <v>0</v>
      </c>
      <c r="DN32" s="41">
        <f t="shared" si="34"/>
        <v>0</v>
      </c>
      <c r="DO32" s="41">
        <f t="shared" si="34"/>
        <v>0</v>
      </c>
      <c r="DP32" s="41">
        <f t="shared" si="34"/>
        <v>0</v>
      </c>
      <c r="DQ32" s="41">
        <f t="shared" si="34"/>
        <v>0</v>
      </c>
      <c r="DR32" s="41">
        <f t="shared" si="34"/>
        <v>0</v>
      </c>
      <c r="DS32" s="41">
        <f t="shared" si="34"/>
        <v>0</v>
      </c>
      <c r="DT32" s="41">
        <f t="shared" si="34"/>
        <v>0</v>
      </c>
      <c r="DU32" s="41">
        <f t="shared" si="34"/>
        <v>0</v>
      </c>
      <c r="DV32" s="41">
        <f t="shared" si="34"/>
        <v>0</v>
      </c>
      <c r="DW32" s="41">
        <f t="shared" si="34"/>
        <v>0</v>
      </c>
      <c r="DX32" s="41">
        <f t="shared" si="34"/>
        <v>0</v>
      </c>
      <c r="DY32" s="41">
        <f t="shared" si="34"/>
        <v>0</v>
      </c>
      <c r="DZ32" s="41">
        <f t="shared" si="34"/>
        <v>0</v>
      </c>
      <c r="EA32" s="41">
        <f t="shared" si="34"/>
        <v>0</v>
      </c>
      <c r="EB32" s="41">
        <f t="shared" si="34"/>
        <v>0</v>
      </c>
      <c r="EC32" s="41">
        <f t="shared" ref="EC32:EN32" si="35">SUM(EC33,EC34)</f>
        <v>0</v>
      </c>
      <c r="ED32" s="41">
        <f t="shared" si="35"/>
        <v>0</v>
      </c>
      <c r="EE32" s="41">
        <f t="shared" si="35"/>
        <v>0</v>
      </c>
      <c r="EF32" s="41">
        <f t="shared" si="35"/>
        <v>0</v>
      </c>
      <c r="EG32" s="41">
        <f t="shared" si="35"/>
        <v>0</v>
      </c>
      <c r="EH32" s="41">
        <f t="shared" si="35"/>
        <v>0</v>
      </c>
      <c r="EI32" s="41">
        <f t="shared" si="35"/>
        <v>0</v>
      </c>
      <c r="EJ32" s="41">
        <f t="shared" si="35"/>
        <v>0</v>
      </c>
      <c r="EK32" s="41">
        <f t="shared" si="35"/>
        <v>0</v>
      </c>
      <c r="EL32" s="41">
        <f t="shared" si="35"/>
        <v>0</v>
      </c>
      <c r="EM32" s="41">
        <f t="shared" si="35"/>
        <v>0</v>
      </c>
      <c r="EN32" s="41">
        <f t="shared" si="35"/>
        <v>0</v>
      </c>
      <c r="EO32" s="41" t="s">
        <v>193</v>
      </c>
      <c r="EP32" s="41" t="s">
        <v>193</v>
      </c>
      <c r="EQ32" s="41" t="s">
        <v>193</v>
      </c>
      <c r="ER32" s="41" t="s">
        <v>193</v>
      </c>
      <c r="ES32" s="41" t="s">
        <v>193</v>
      </c>
      <c r="ET32" s="41" t="s">
        <v>193</v>
      </c>
      <c r="EU32" s="41" t="s">
        <v>193</v>
      </c>
      <c r="EV32" s="41"/>
    </row>
    <row r="33" spans="1:152" ht="75">
      <c r="A33" s="21"/>
      <c r="B33" s="33" t="s">
        <v>204</v>
      </c>
      <c r="C33" s="34" t="s">
        <v>205</v>
      </c>
      <c r="D33" s="35" t="s">
        <v>174</v>
      </c>
      <c r="E33" s="35" t="s">
        <v>193</v>
      </c>
      <c r="F33" s="35" t="s">
        <v>193</v>
      </c>
      <c r="G33" s="35" t="s">
        <v>193</v>
      </c>
      <c r="H33" s="35" t="s">
        <v>193</v>
      </c>
      <c r="I33" s="35" t="s">
        <v>193</v>
      </c>
      <c r="J33" s="35" t="s">
        <v>193</v>
      </c>
      <c r="K33" s="35" t="s">
        <v>193</v>
      </c>
      <c r="L33" s="35" t="s">
        <v>193</v>
      </c>
      <c r="M33" s="35" t="s">
        <v>193</v>
      </c>
      <c r="N33" s="35" t="s">
        <v>193</v>
      </c>
      <c r="O33" s="35" t="s">
        <v>193</v>
      </c>
      <c r="P33" s="35" t="s">
        <v>193</v>
      </c>
      <c r="Q33" s="35" t="s">
        <v>193</v>
      </c>
      <c r="R33" s="35" t="s">
        <v>193</v>
      </c>
      <c r="S33" s="35" t="s">
        <v>193</v>
      </c>
      <c r="T33" s="35" t="s">
        <v>193</v>
      </c>
      <c r="U33" s="35" t="s">
        <v>193</v>
      </c>
      <c r="V33" s="35" t="s">
        <v>193</v>
      </c>
      <c r="W33" s="35" t="s">
        <v>193</v>
      </c>
      <c r="X33" s="35" t="s">
        <v>193</v>
      </c>
      <c r="Y33" s="35" t="s">
        <v>193</v>
      </c>
      <c r="Z33" s="35" t="s">
        <v>193</v>
      </c>
      <c r="AA33" s="35" t="s">
        <v>193</v>
      </c>
      <c r="AB33" s="35" t="s">
        <v>193</v>
      </c>
      <c r="AC33" s="35" t="s">
        <v>193</v>
      </c>
      <c r="AD33" s="35" t="s">
        <v>193</v>
      </c>
      <c r="AE33" s="35" t="s">
        <v>193</v>
      </c>
      <c r="AF33" s="35" t="s">
        <v>193</v>
      </c>
      <c r="AG33" s="35" t="s">
        <v>193</v>
      </c>
      <c r="AH33" s="35" t="s">
        <v>193</v>
      </c>
      <c r="AI33" s="35" t="s">
        <v>193</v>
      </c>
      <c r="AJ33" s="35" t="s">
        <v>193</v>
      </c>
      <c r="AK33" s="35" t="s">
        <v>193</v>
      </c>
      <c r="AL33" s="35" t="s">
        <v>193</v>
      </c>
      <c r="AM33" s="35" t="s">
        <v>193</v>
      </c>
      <c r="AN33" s="35" t="s">
        <v>193</v>
      </c>
      <c r="AO33" s="35" t="s">
        <v>193</v>
      </c>
      <c r="AP33" s="35" t="s">
        <v>193</v>
      </c>
      <c r="AQ33" s="35" t="s">
        <v>193</v>
      </c>
      <c r="AR33" s="35" t="s">
        <v>193</v>
      </c>
      <c r="AS33" s="35" t="s">
        <v>193</v>
      </c>
      <c r="AT33" s="35" t="s">
        <v>193</v>
      </c>
      <c r="AU33" s="35" t="s">
        <v>193</v>
      </c>
      <c r="AV33" s="35" t="s">
        <v>193</v>
      </c>
      <c r="AW33" s="35" t="s">
        <v>193</v>
      </c>
      <c r="AX33" s="35" t="s">
        <v>193</v>
      </c>
      <c r="AY33" s="35" t="s">
        <v>193</v>
      </c>
      <c r="AZ33" s="35" t="s">
        <v>193</v>
      </c>
      <c r="BA33" s="35" t="s">
        <v>193</v>
      </c>
      <c r="BB33" s="35" t="s">
        <v>193</v>
      </c>
      <c r="BC33" s="35" t="s">
        <v>193</v>
      </c>
      <c r="BD33" s="35" t="s">
        <v>193</v>
      </c>
      <c r="BE33" s="35" t="s">
        <v>193</v>
      </c>
      <c r="BF33" s="35" t="s">
        <v>193</v>
      </c>
      <c r="BG33" s="35" t="s">
        <v>193</v>
      </c>
      <c r="BH33" s="35" t="s">
        <v>193</v>
      </c>
      <c r="BI33" s="35" t="s">
        <v>193</v>
      </c>
      <c r="BJ33" s="35" t="s">
        <v>193</v>
      </c>
      <c r="BK33" s="35" t="s">
        <v>193</v>
      </c>
      <c r="BL33" s="35" t="s">
        <v>193</v>
      </c>
      <c r="BM33" s="35" t="s">
        <v>193</v>
      </c>
      <c r="BN33" s="35" t="s">
        <v>193</v>
      </c>
      <c r="BO33" s="35" t="s">
        <v>193</v>
      </c>
      <c r="BP33" s="35" t="s">
        <v>193</v>
      </c>
      <c r="BQ33" s="35" t="s">
        <v>193</v>
      </c>
      <c r="BR33" s="35" t="s">
        <v>193</v>
      </c>
      <c r="BS33" s="35" t="s">
        <v>193</v>
      </c>
      <c r="BT33" s="35" t="s">
        <v>193</v>
      </c>
      <c r="BU33" s="35" t="s">
        <v>193</v>
      </c>
      <c r="BV33" s="35" t="s">
        <v>193</v>
      </c>
      <c r="BW33" s="35" t="s">
        <v>193</v>
      </c>
      <c r="BX33" s="35" t="s">
        <v>193</v>
      </c>
      <c r="BY33" s="35" t="s">
        <v>193</v>
      </c>
      <c r="BZ33" s="35" t="s">
        <v>193</v>
      </c>
      <c r="CA33" s="35" t="s">
        <v>193</v>
      </c>
      <c r="CB33" s="35" t="s">
        <v>193</v>
      </c>
      <c r="CC33" s="35" t="s">
        <v>193</v>
      </c>
      <c r="CD33" s="35" t="s">
        <v>193</v>
      </c>
      <c r="CE33" s="35" t="s">
        <v>193</v>
      </c>
      <c r="CF33" s="35" t="s">
        <v>193</v>
      </c>
      <c r="CG33" s="35" t="s">
        <v>193</v>
      </c>
      <c r="CH33" s="35" t="s">
        <v>193</v>
      </c>
      <c r="CI33" s="35" t="s">
        <v>193</v>
      </c>
      <c r="CJ33" s="35" t="s">
        <v>193</v>
      </c>
      <c r="CK33" s="35" t="s">
        <v>193</v>
      </c>
      <c r="CL33" s="35" t="s">
        <v>193</v>
      </c>
      <c r="CM33" s="35" t="s">
        <v>193</v>
      </c>
      <c r="CN33" s="35" t="s">
        <v>193</v>
      </c>
      <c r="CO33" s="35" t="s">
        <v>193</v>
      </c>
      <c r="CP33" s="35" t="s">
        <v>193</v>
      </c>
      <c r="CQ33" s="35" t="s">
        <v>193</v>
      </c>
      <c r="CR33" s="35" t="s">
        <v>193</v>
      </c>
      <c r="CS33" s="35" t="s">
        <v>193</v>
      </c>
      <c r="CT33" s="35" t="s">
        <v>193</v>
      </c>
      <c r="CU33" s="35" t="s">
        <v>193</v>
      </c>
      <c r="CV33" s="35" t="s">
        <v>193</v>
      </c>
      <c r="CW33" s="35" t="s">
        <v>193</v>
      </c>
      <c r="CX33" s="35" t="s">
        <v>193</v>
      </c>
      <c r="CY33" s="35" t="s">
        <v>193</v>
      </c>
      <c r="CZ33" s="35" t="s">
        <v>193</v>
      </c>
      <c r="DA33" s="35" t="s">
        <v>193</v>
      </c>
      <c r="DB33" s="35" t="s">
        <v>193</v>
      </c>
      <c r="DC33" s="35" t="s">
        <v>193</v>
      </c>
      <c r="DD33" s="35" t="s">
        <v>193</v>
      </c>
      <c r="DE33" s="35" t="s">
        <v>193</v>
      </c>
      <c r="DF33" s="35" t="s">
        <v>193</v>
      </c>
      <c r="DG33" s="35" t="s">
        <v>193</v>
      </c>
      <c r="DH33" s="35" t="s">
        <v>193</v>
      </c>
      <c r="DI33" s="35" t="s">
        <v>193</v>
      </c>
      <c r="DJ33" s="35" t="s">
        <v>193</v>
      </c>
      <c r="DK33" s="35" t="s">
        <v>193</v>
      </c>
      <c r="DL33" s="35" t="s">
        <v>193</v>
      </c>
      <c r="DM33" s="35" t="s">
        <v>193</v>
      </c>
      <c r="DN33" s="35" t="s">
        <v>193</v>
      </c>
      <c r="DO33" s="35" t="s">
        <v>193</v>
      </c>
      <c r="DP33" s="35" t="s">
        <v>193</v>
      </c>
      <c r="DQ33" s="35" t="s">
        <v>193</v>
      </c>
      <c r="DR33" s="35" t="s">
        <v>193</v>
      </c>
      <c r="DS33" s="35" t="s">
        <v>193</v>
      </c>
      <c r="DT33" s="35" t="s">
        <v>193</v>
      </c>
      <c r="DU33" s="35" t="s">
        <v>193</v>
      </c>
      <c r="DV33" s="35" t="s">
        <v>193</v>
      </c>
      <c r="DW33" s="35" t="s">
        <v>193</v>
      </c>
      <c r="DX33" s="35" t="s">
        <v>193</v>
      </c>
      <c r="DY33" s="35" t="s">
        <v>193</v>
      </c>
      <c r="DZ33" s="35" t="s">
        <v>193</v>
      </c>
      <c r="EA33" s="35" t="s">
        <v>193</v>
      </c>
      <c r="EB33" s="35" t="s">
        <v>193</v>
      </c>
      <c r="EC33" s="35" t="s">
        <v>193</v>
      </c>
      <c r="ED33" s="35" t="s">
        <v>193</v>
      </c>
      <c r="EE33" s="35" t="s">
        <v>193</v>
      </c>
      <c r="EF33" s="35" t="s">
        <v>193</v>
      </c>
      <c r="EG33" s="35" t="s">
        <v>193</v>
      </c>
      <c r="EH33" s="35" t="s">
        <v>193</v>
      </c>
      <c r="EI33" s="35" t="s">
        <v>193</v>
      </c>
      <c r="EJ33" s="35" t="s">
        <v>193</v>
      </c>
      <c r="EK33" s="35" t="s">
        <v>193</v>
      </c>
      <c r="EL33" s="35" t="s">
        <v>193</v>
      </c>
      <c r="EM33" s="35" t="s">
        <v>193</v>
      </c>
      <c r="EN33" s="35" t="s">
        <v>193</v>
      </c>
      <c r="EO33" s="35" t="s">
        <v>193</v>
      </c>
      <c r="EP33" s="35" t="s">
        <v>193</v>
      </c>
      <c r="EQ33" s="35" t="s">
        <v>193</v>
      </c>
      <c r="ER33" s="35" t="s">
        <v>193</v>
      </c>
      <c r="ES33" s="35" t="s">
        <v>193</v>
      </c>
      <c r="ET33" s="35" t="s">
        <v>193</v>
      </c>
      <c r="EU33" s="35" t="s">
        <v>193</v>
      </c>
      <c r="EV33" s="35"/>
    </row>
    <row r="34" spans="1:152" ht="37.5">
      <c r="A34" s="21"/>
      <c r="B34" s="33" t="s">
        <v>206</v>
      </c>
      <c r="C34" s="34" t="s">
        <v>207</v>
      </c>
      <c r="D34" s="35" t="s">
        <v>174</v>
      </c>
      <c r="E34" s="35" t="s">
        <v>193</v>
      </c>
      <c r="F34" s="35" t="s">
        <v>193</v>
      </c>
      <c r="G34" s="35" t="s">
        <v>193</v>
      </c>
      <c r="H34" s="35" t="s">
        <v>193</v>
      </c>
      <c r="I34" s="35" t="s">
        <v>193</v>
      </c>
      <c r="J34" s="35" t="s">
        <v>193</v>
      </c>
      <c r="K34" s="35" t="s">
        <v>193</v>
      </c>
      <c r="L34" s="35" t="s">
        <v>193</v>
      </c>
      <c r="M34" s="35" t="s">
        <v>193</v>
      </c>
      <c r="N34" s="35" t="s">
        <v>193</v>
      </c>
      <c r="O34" s="35" t="s">
        <v>193</v>
      </c>
      <c r="P34" s="35" t="s">
        <v>193</v>
      </c>
      <c r="Q34" s="35" t="s">
        <v>193</v>
      </c>
      <c r="R34" s="35" t="s">
        <v>193</v>
      </c>
      <c r="S34" s="35" t="s">
        <v>193</v>
      </c>
      <c r="T34" s="35" t="s">
        <v>193</v>
      </c>
      <c r="U34" s="35" t="s">
        <v>193</v>
      </c>
      <c r="V34" s="35" t="s">
        <v>193</v>
      </c>
      <c r="W34" s="35" t="s">
        <v>193</v>
      </c>
      <c r="X34" s="35" t="s">
        <v>193</v>
      </c>
      <c r="Y34" s="35" t="s">
        <v>193</v>
      </c>
      <c r="Z34" s="35" t="s">
        <v>193</v>
      </c>
      <c r="AA34" s="35" t="s">
        <v>193</v>
      </c>
      <c r="AB34" s="35" t="s">
        <v>193</v>
      </c>
      <c r="AC34" s="35" t="s">
        <v>193</v>
      </c>
      <c r="AD34" s="35" t="s">
        <v>193</v>
      </c>
      <c r="AE34" s="35" t="s">
        <v>193</v>
      </c>
      <c r="AF34" s="35" t="s">
        <v>193</v>
      </c>
      <c r="AG34" s="35" t="s">
        <v>193</v>
      </c>
      <c r="AH34" s="35" t="s">
        <v>193</v>
      </c>
      <c r="AI34" s="35" t="s">
        <v>193</v>
      </c>
      <c r="AJ34" s="35" t="s">
        <v>193</v>
      </c>
      <c r="AK34" s="35" t="s">
        <v>193</v>
      </c>
      <c r="AL34" s="35" t="s">
        <v>193</v>
      </c>
      <c r="AM34" s="35" t="s">
        <v>193</v>
      </c>
      <c r="AN34" s="35" t="s">
        <v>193</v>
      </c>
      <c r="AO34" s="35" t="s">
        <v>193</v>
      </c>
      <c r="AP34" s="35" t="s">
        <v>193</v>
      </c>
      <c r="AQ34" s="35" t="s">
        <v>193</v>
      </c>
      <c r="AR34" s="35" t="s">
        <v>193</v>
      </c>
      <c r="AS34" s="35" t="s">
        <v>193</v>
      </c>
      <c r="AT34" s="35" t="s">
        <v>193</v>
      </c>
      <c r="AU34" s="35" t="s">
        <v>193</v>
      </c>
      <c r="AV34" s="35" t="s">
        <v>193</v>
      </c>
      <c r="AW34" s="35" t="s">
        <v>193</v>
      </c>
      <c r="AX34" s="35" t="s">
        <v>193</v>
      </c>
      <c r="AY34" s="35" t="s">
        <v>193</v>
      </c>
      <c r="AZ34" s="35" t="s">
        <v>193</v>
      </c>
      <c r="BA34" s="35" t="s">
        <v>193</v>
      </c>
      <c r="BB34" s="35" t="s">
        <v>193</v>
      </c>
      <c r="BC34" s="35" t="s">
        <v>193</v>
      </c>
      <c r="BD34" s="35" t="s">
        <v>193</v>
      </c>
      <c r="BE34" s="35" t="s">
        <v>193</v>
      </c>
      <c r="BF34" s="35" t="s">
        <v>193</v>
      </c>
      <c r="BG34" s="35" t="s">
        <v>193</v>
      </c>
      <c r="BH34" s="35" t="s">
        <v>193</v>
      </c>
      <c r="BI34" s="35" t="s">
        <v>193</v>
      </c>
      <c r="BJ34" s="35" t="s">
        <v>193</v>
      </c>
      <c r="BK34" s="35" t="s">
        <v>193</v>
      </c>
      <c r="BL34" s="35" t="s">
        <v>193</v>
      </c>
      <c r="BM34" s="35" t="s">
        <v>193</v>
      </c>
      <c r="BN34" s="35" t="s">
        <v>193</v>
      </c>
      <c r="BO34" s="35" t="s">
        <v>193</v>
      </c>
      <c r="BP34" s="35" t="s">
        <v>193</v>
      </c>
      <c r="BQ34" s="35" t="s">
        <v>193</v>
      </c>
      <c r="BR34" s="35" t="s">
        <v>193</v>
      </c>
      <c r="BS34" s="35" t="s">
        <v>193</v>
      </c>
      <c r="BT34" s="35" t="s">
        <v>193</v>
      </c>
      <c r="BU34" s="35" t="s">
        <v>193</v>
      </c>
      <c r="BV34" s="35" t="s">
        <v>193</v>
      </c>
      <c r="BW34" s="35" t="s">
        <v>193</v>
      </c>
      <c r="BX34" s="35" t="s">
        <v>193</v>
      </c>
      <c r="BY34" s="35" t="s">
        <v>193</v>
      </c>
      <c r="BZ34" s="35" t="s">
        <v>193</v>
      </c>
      <c r="CA34" s="35" t="s">
        <v>193</v>
      </c>
      <c r="CB34" s="35" t="s">
        <v>193</v>
      </c>
      <c r="CC34" s="35" t="s">
        <v>193</v>
      </c>
      <c r="CD34" s="35" t="s">
        <v>193</v>
      </c>
      <c r="CE34" s="35" t="s">
        <v>193</v>
      </c>
      <c r="CF34" s="35" t="s">
        <v>193</v>
      </c>
      <c r="CG34" s="35" t="s">
        <v>193</v>
      </c>
      <c r="CH34" s="35" t="s">
        <v>193</v>
      </c>
      <c r="CI34" s="35" t="s">
        <v>193</v>
      </c>
      <c r="CJ34" s="35" t="s">
        <v>193</v>
      </c>
      <c r="CK34" s="35" t="s">
        <v>193</v>
      </c>
      <c r="CL34" s="35" t="s">
        <v>193</v>
      </c>
      <c r="CM34" s="35" t="s">
        <v>193</v>
      </c>
      <c r="CN34" s="35" t="s">
        <v>193</v>
      </c>
      <c r="CO34" s="35" t="s">
        <v>193</v>
      </c>
      <c r="CP34" s="35" t="s">
        <v>193</v>
      </c>
      <c r="CQ34" s="35" t="s">
        <v>193</v>
      </c>
      <c r="CR34" s="35" t="s">
        <v>193</v>
      </c>
      <c r="CS34" s="35" t="s">
        <v>193</v>
      </c>
      <c r="CT34" s="35" t="s">
        <v>193</v>
      </c>
      <c r="CU34" s="35" t="s">
        <v>193</v>
      </c>
      <c r="CV34" s="35" t="s">
        <v>193</v>
      </c>
      <c r="CW34" s="35" t="s">
        <v>193</v>
      </c>
      <c r="CX34" s="35" t="s">
        <v>193</v>
      </c>
      <c r="CY34" s="35" t="s">
        <v>193</v>
      </c>
      <c r="CZ34" s="35" t="s">
        <v>193</v>
      </c>
      <c r="DA34" s="35" t="s">
        <v>193</v>
      </c>
      <c r="DB34" s="35" t="s">
        <v>193</v>
      </c>
      <c r="DC34" s="35" t="s">
        <v>193</v>
      </c>
      <c r="DD34" s="35" t="s">
        <v>193</v>
      </c>
      <c r="DE34" s="35" t="s">
        <v>193</v>
      </c>
      <c r="DF34" s="35" t="s">
        <v>193</v>
      </c>
      <c r="DG34" s="35" t="s">
        <v>193</v>
      </c>
      <c r="DH34" s="35" t="s">
        <v>193</v>
      </c>
      <c r="DI34" s="35" t="s">
        <v>193</v>
      </c>
      <c r="DJ34" s="35" t="s">
        <v>193</v>
      </c>
      <c r="DK34" s="35" t="s">
        <v>193</v>
      </c>
      <c r="DL34" s="35" t="s">
        <v>193</v>
      </c>
      <c r="DM34" s="35" t="s">
        <v>193</v>
      </c>
      <c r="DN34" s="35" t="s">
        <v>193</v>
      </c>
      <c r="DO34" s="35" t="s">
        <v>193</v>
      </c>
      <c r="DP34" s="35" t="s">
        <v>193</v>
      </c>
      <c r="DQ34" s="35" t="s">
        <v>193</v>
      </c>
      <c r="DR34" s="35" t="s">
        <v>193</v>
      </c>
      <c r="DS34" s="35" t="s">
        <v>193</v>
      </c>
      <c r="DT34" s="35" t="s">
        <v>193</v>
      </c>
      <c r="DU34" s="35" t="s">
        <v>193</v>
      </c>
      <c r="DV34" s="35" t="s">
        <v>193</v>
      </c>
      <c r="DW34" s="35" t="s">
        <v>193</v>
      </c>
      <c r="DX34" s="35" t="s">
        <v>193</v>
      </c>
      <c r="DY34" s="35" t="s">
        <v>193</v>
      </c>
      <c r="DZ34" s="35" t="s">
        <v>193</v>
      </c>
      <c r="EA34" s="35" t="s">
        <v>193</v>
      </c>
      <c r="EB34" s="35" t="s">
        <v>193</v>
      </c>
      <c r="EC34" s="35" t="s">
        <v>193</v>
      </c>
      <c r="ED34" s="35" t="s">
        <v>193</v>
      </c>
      <c r="EE34" s="35" t="s">
        <v>193</v>
      </c>
      <c r="EF34" s="35" t="s">
        <v>193</v>
      </c>
      <c r="EG34" s="35" t="s">
        <v>193</v>
      </c>
      <c r="EH34" s="35" t="s">
        <v>193</v>
      </c>
      <c r="EI34" s="35" t="s">
        <v>193</v>
      </c>
      <c r="EJ34" s="35" t="s">
        <v>193</v>
      </c>
      <c r="EK34" s="35" t="s">
        <v>193</v>
      </c>
      <c r="EL34" s="35" t="s">
        <v>193</v>
      </c>
      <c r="EM34" s="35" t="s">
        <v>193</v>
      </c>
      <c r="EN34" s="35" t="s">
        <v>193</v>
      </c>
      <c r="EO34" s="35" t="s">
        <v>193</v>
      </c>
      <c r="EP34" s="35" t="s">
        <v>193</v>
      </c>
      <c r="EQ34" s="35" t="s">
        <v>193</v>
      </c>
      <c r="ER34" s="35" t="s">
        <v>193</v>
      </c>
      <c r="ES34" s="35" t="s">
        <v>193</v>
      </c>
      <c r="ET34" s="35" t="s">
        <v>193</v>
      </c>
      <c r="EU34" s="35" t="s">
        <v>193</v>
      </c>
      <c r="EV34" s="35"/>
    </row>
    <row r="35" spans="1:152" ht="56.25">
      <c r="A35" s="21"/>
      <c r="B35" s="39" t="s">
        <v>208</v>
      </c>
      <c r="C35" s="40" t="s">
        <v>209</v>
      </c>
      <c r="D35" s="41" t="s">
        <v>174</v>
      </c>
      <c r="E35" s="41" t="s">
        <v>193</v>
      </c>
      <c r="F35" s="41" t="s">
        <v>193</v>
      </c>
      <c r="G35" s="41" t="s">
        <v>193</v>
      </c>
      <c r="H35" s="41" t="s">
        <v>193</v>
      </c>
      <c r="I35" s="41" t="s">
        <v>193</v>
      </c>
      <c r="J35" s="41" t="s">
        <v>193</v>
      </c>
      <c r="K35" s="41" t="s">
        <v>193</v>
      </c>
      <c r="L35" s="41" t="s">
        <v>193</v>
      </c>
      <c r="M35" s="41" t="s">
        <v>193</v>
      </c>
      <c r="N35" s="41" t="s">
        <v>193</v>
      </c>
      <c r="O35" s="41" t="s">
        <v>193</v>
      </c>
      <c r="P35" s="41" t="s">
        <v>193</v>
      </c>
      <c r="Q35" s="41" t="s">
        <v>193</v>
      </c>
      <c r="R35" s="41" t="s">
        <v>193</v>
      </c>
      <c r="S35" s="41" t="s">
        <v>193</v>
      </c>
      <c r="T35" s="41" t="s">
        <v>193</v>
      </c>
      <c r="U35" s="41" t="s">
        <v>193</v>
      </c>
      <c r="V35" s="41" t="s">
        <v>193</v>
      </c>
      <c r="W35" s="41" t="s">
        <v>193</v>
      </c>
      <c r="X35" s="41" t="s">
        <v>193</v>
      </c>
      <c r="Y35" s="41" t="s">
        <v>193</v>
      </c>
      <c r="Z35" s="41" t="s">
        <v>193</v>
      </c>
      <c r="AA35" s="41" t="s">
        <v>193</v>
      </c>
      <c r="AB35" s="41" t="s">
        <v>193</v>
      </c>
      <c r="AC35" s="41" t="s">
        <v>193</v>
      </c>
      <c r="AD35" s="41" t="s">
        <v>193</v>
      </c>
      <c r="AE35" s="41" t="s">
        <v>193</v>
      </c>
      <c r="AF35" s="41" t="s">
        <v>193</v>
      </c>
      <c r="AG35" s="41" t="s">
        <v>193</v>
      </c>
      <c r="AH35" s="41" t="s">
        <v>193</v>
      </c>
      <c r="AI35" s="41" t="s">
        <v>193</v>
      </c>
      <c r="AJ35" s="41" t="s">
        <v>193</v>
      </c>
      <c r="AK35" s="41" t="s">
        <v>193</v>
      </c>
      <c r="AL35" s="41" t="s">
        <v>193</v>
      </c>
      <c r="AM35" s="41" t="s">
        <v>193</v>
      </c>
      <c r="AN35" s="41" t="s">
        <v>193</v>
      </c>
      <c r="AO35" s="41" t="s">
        <v>193</v>
      </c>
      <c r="AP35" s="41" t="s">
        <v>193</v>
      </c>
      <c r="AQ35" s="41" t="s">
        <v>193</v>
      </c>
      <c r="AR35" s="41" t="s">
        <v>193</v>
      </c>
      <c r="AS35" s="41" t="s">
        <v>193</v>
      </c>
      <c r="AT35" s="41" t="s">
        <v>193</v>
      </c>
      <c r="AU35" s="41" t="s">
        <v>193</v>
      </c>
      <c r="AV35" s="41" t="s">
        <v>193</v>
      </c>
      <c r="AW35" s="41" t="s">
        <v>193</v>
      </c>
      <c r="AX35" s="41" t="s">
        <v>193</v>
      </c>
      <c r="AY35" s="41" t="s">
        <v>193</v>
      </c>
      <c r="AZ35" s="41" t="s">
        <v>193</v>
      </c>
      <c r="BA35" s="41" t="s">
        <v>193</v>
      </c>
      <c r="BB35" s="41" t="s">
        <v>193</v>
      </c>
      <c r="BC35" s="41" t="s">
        <v>193</v>
      </c>
      <c r="BD35" s="41" t="s">
        <v>193</v>
      </c>
      <c r="BE35" s="41" t="s">
        <v>193</v>
      </c>
      <c r="BF35" s="41" t="s">
        <v>193</v>
      </c>
      <c r="BG35" s="41" t="s">
        <v>193</v>
      </c>
      <c r="BH35" s="41" t="s">
        <v>193</v>
      </c>
      <c r="BI35" s="41" t="s">
        <v>193</v>
      </c>
      <c r="BJ35" s="41" t="s">
        <v>193</v>
      </c>
      <c r="BK35" s="41" t="s">
        <v>193</v>
      </c>
      <c r="BL35" s="41" t="s">
        <v>193</v>
      </c>
      <c r="BM35" s="41" t="s">
        <v>193</v>
      </c>
      <c r="BN35" s="41" t="s">
        <v>193</v>
      </c>
      <c r="BO35" s="41" t="s">
        <v>193</v>
      </c>
      <c r="BP35" s="41" t="s">
        <v>193</v>
      </c>
      <c r="BQ35" s="41" t="s">
        <v>193</v>
      </c>
      <c r="BR35" s="41" t="s">
        <v>193</v>
      </c>
      <c r="BS35" s="41" t="s">
        <v>193</v>
      </c>
      <c r="BT35" s="41" t="s">
        <v>193</v>
      </c>
      <c r="BU35" s="41" t="s">
        <v>193</v>
      </c>
      <c r="BV35" s="41" t="s">
        <v>193</v>
      </c>
      <c r="BW35" s="41" t="s">
        <v>193</v>
      </c>
      <c r="BX35" s="41" t="s">
        <v>193</v>
      </c>
      <c r="BY35" s="41" t="s">
        <v>193</v>
      </c>
      <c r="BZ35" s="41" t="s">
        <v>193</v>
      </c>
      <c r="CA35" s="41" t="s">
        <v>193</v>
      </c>
      <c r="CB35" s="41" t="s">
        <v>193</v>
      </c>
      <c r="CC35" s="41" t="s">
        <v>193</v>
      </c>
      <c r="CD35" s="41" t="s">
        <v>193</v>
      </c>
      <c r="CE35" s="41" t="s">
        <v>193</v>
      </c>
      <c r="CF35" s="41" t="s">
        <v>193</v>
      </c>
      <c r="CG35" s="41" t="s">
        <v>193</v>
      </c>
      <c r="CH35" s="41" t="s">
        <v>193</v>
      </c>
      <c r="CI35" s="41" t="s">
        <v>193</v>
      </c>
      <c r="CJ35" s="41" t="s">
        <v>193</v>
      </c>
      <c r="CK35" s="41" t="s">
        <v>193</v>
      </c>
      <c r="CL35" s="41" t="s">
        <v>193</v>
      </c>
      <c r="CM35" s="41" t="s">
        <v>193</v>
      </c>
      <c r="CN35" s="41" t="s">
        <v>193</v>
      </c>
      <c r="CO35" s="41" t="s">
        <v>193</v>
      </c>
      <c r="CP35" s="41" t="s">
        <v>193</v>
      </c>
      <c r="CQ35" s="41" t="s">
        <v>193</v>
      </c>
      <c r="CR35" s="41" t="s">
        <v>193</v>
      </c>
      <c r="CS35" s="41" t="s">
        <v>193</v>
      </c>
      <c r="CT35" s="41" t="s">
        <v>193</v>
      </c>
      <c r="CU35" s="41" t="s">
        <v>193</v>
      </c>
      <c r="CV35" s="41" t="s">
        <v>193</v>
      </c>
      <c r="CW35" s="41" t="s">
        <v>193</v>
      </c>
      <c r="CX35" s="41" t="s">
        <v>193</v>
      </c>
      <c r="CY35" s="41" t="s">
        <v>193</v>
      </c>
      <c r="CZ35" s="41" t="s">
        <v>193</v>
      </c>
      <c r="DA35" s="41" t="s">
        <v>193</v>
      </c>
      <c r="DB35" s="41" t="s">
        <v>193</v>
      </c>
      <c r="DC35" s="41" t="s">
        <v>193</v>
      </c>
      <c r="DD35" s="41" t="s">
        <v>193</v>
      </c>
      <c r="DE35" s="41" t="s">
        <v>193</v>
      </c>
      <c r="DF35" s="41" t="s">
        <v>193</v>
      </c>
      <c r="DG35" s="41" t="s">
        <v>193</v>
      </c>
      <c r="DH35" s="41" t="s">
        <v>193</v>
      </c>
      <c r="DI35" s="41" t="s">
        <v>193</v>
      </c>
      <c r="DJ35" s="41" t="s">
        <v>193</v>
      </c>
      <c r="DK35" s="41" t="s">
        <v>193</v>
      </c>
      <c r="DL35" s="41" t="s">
        <v>193</v>
      </c>
      <c r="DM35" s="41" t="s">
        <v>193</v>
      </c>
      <c r="DN35" s="41" t="s">
        <v>193</v>
      </c>
      <c r="DO35" s="41" t="s">
        <v>193</v>
      </c>
      <c r="DP35" s="41" t="s">
        <v>193</v>
      </c>
      <c r="DQ35" s="41" t="s">
        <v>193</v>
      </c>
      <c r="DR35" s="41" t="s">
        <v>193</v>
      </c>
      <c r="DS35" s="41" t="s">
        <v>193</v>
      </c>
      <c r="DT35" s="41" t="s">
        <v>193</v>
      </c>
      <c r="DU35" s="41" t="s">
        <v>193</v>
      </c>
      <c r="DV35" s="41" t="s">
        <v>193</v>
      </c>
      <c r="DW35" s="41" t="s">
        <v>193</v>
      </c>
      <c r="DX35" s="41" t="s">
        <v>193</v>
      </c>
      <c r="DY35" s="41" t="s">
        <v>193</v>
      </c>
      <c r="DZ35" s="41" t="s">
        <v>193</v>
      </c>
      <c r="EA35" s="41" t="s">
        <v>193</v>
      </c>
      <c r="EB35" s="41" t="s">
        <v>193</v>
      </c>
      <c r="EC35" s="41" t="s">
        <v>193</v>
      </c>
      <c r="ED35" s="41" t="s">
        <v>193</v>
      </c>
      <c r="EE35" s="41" t="s">
        <v>193</v>
      </c>
      <c r="EF35" s="41" t="s">
        <v>193</v>
      </c>
      <c r="EG35" s="41" t="s">
        <v>193</v>
      </c>
      <c r="EH35" s="41" t="s">
        <v>193</v>
      </c>
      <c r="EI35" s="41" t="s">
        <v>193</v>
      </c>
      <c r="EJ35" s="41" t="s">
        <v>193</v>
      </c>
      <c r="EK35" s="41" t="s">
        <v>193</v>
      </c>
      <c r="EL35" s="41" t="s">
        <v>193</v>
      </c>
      <c r="EM35" s="41" t="s">
        <v>193</v>
      </c>
      <c r="EN35" s="41" t="s">
        <v>193</v>
      </c>
      <c r="EO35" s="41" t="s">
        <v>193</v>
      </c>
      <c r="EP35" s="41" t="s">
        <v>193</v>
      </c>
      <c r="EQ35" s="41" t="s">
        <v>193</v>
      </c>
      <c r="ER35" s="41" t="s">
        <v>193</v>
      </c>
      <c r="ES35" s="41" t="s">
        <v>193</v>
      </c>
      <c r="ET35" s="41" t="s">
        <v>193</v>
      </c>
      <c r="EU35" s="41" t="s">
        <v>193</v>
      </c>
      <c r="EV35" s="41"/>
    </row>
    <row r="36" spans="1:152" ht="37.5">
      <c r="A36" s="21"/>
      <c r="B36" s="33" t="s">
        <v>210</v>
      </c>
      <c r="C36" s="34" t="s">
        <v>211</v>
      </c>
      <c r="D36" s="35" t="s">
        <v>174</v>
      </c>
      <c r="E36" s="35" t="s">
        <v>193</v>
      </c>
      <c r="F36" s="35" t="s">
        <v>193</v>
      </c>
      <c r="G36" s="35" t="s">
        <v>193</v>
      </c>
      <c r="H36" s="35" t="s">
        <v>193</v>
      </c>
      <c r="I36" s="35" t="s">
        <v>193</v>
      </c>
      <c r="J36" s="35" t="s">
        <v>193</v>
      </c>
      <c r="K36" s="35" t="s">
        <v>193</v>
      </c>
      <c r="L36" s="35" t="s">
        <v>193</v>
      </c>
      <c r="M36" s="35" t="s">
        <v>193</v>
      </c>
      <c r="N36" s="35" t="s">
        <v>193</v>
      </c>
      <c r="O36" s="35" t="s">
        <v>193</v>
      </c>
      <c r="P36" s="35" t="s">
        <v>193</v>
      </c>
      <c r="Q36" s="35" t="s">
        <v>193</v>
      </c>
      <c r="R36" s="35" t="s">
        <v>193</v>
      </c>
      <c r="S36" s="35" t="s">
        <v>193</v>
      </c>
      <c r="T36" s="35" t="s">
        <v>193</v>
      </c>
      <c r="U36" s="35" t="s">
        <v>193</v>
      </c>
      <c r="V36" s="35" t="s">
        <v>193</v>
      </c>
      <c r="W36" s="35" t="s">
        <v>193</v>
      </c>
      <c r="X36" s="35" t="s">
        <v>193</v>
      </c>
      <c r="Y36" s="35" t="s">
        <v>193</v>
      </c>
      <c r="Z36" s="35" t="s">
        <v>193</v>
      </c>
      <c r="AA36" s="35" t="s">
        <v>193</v>
      </c>
      <c r="AB36" s="35" t="s">
        <v>193</v>
      </c>
      <c r="AC36" s="35" t="s">
        <v>193</v>
      </c>
      <c r="AD36" s="35" t="s">
        <v>193</v>
      </c>
      <c r="AE36" s="35" t="s">
        <v>193</v>
      </c>
      <c r="AF36" s="35" t="s">
        <v>193</v>
      </c>
      <c r="AG36" s="35" t="s">
        <v>193</v>
      </c>
      <c r="AH36" s="35" t="s">
        <v>193</v>
      </c>
      <c r="AI36" s="35" t="s">
        <v>193</v>
      </c>
      <c r="AJ36" s="35" t="s">
        <v>193</v>
      </c>
      <c r="AK36" s="35" t="s">
        <v>193</v>
      </c>
      <c r="AL36" s="35" t="s">
        <v>193</v>
      </c>
      <c r="AM36" s="35" t="s">
        <v>193</v>
      </c>
      <c r="AN36" s="35" t="s">
        <v>193</v>
      </c>
      <c r="AO36" s="35" t="s">
        <v>193</v>
      </c>
      <c r="AP36" s="35" t="s">
        <v>193</v>
      </c>
      <c r="AQ36" s="35" t="s">
        <v>193</v>
      </c>
      <c r="AR36" s="35" t="s">
        <v>193</v>
      </c>
      <c r="AS36" s="35" t="s">
        <v>193</v>
      </c>
      <c r="AT36" s="35" t="s">
        <v>193</v>
      </c>
      <c r="AU36" s="35" t="s">
        <v>193</v>
      </c>
      <c r="AV36" s="35" t="s">
        <v>193</v>
      </c>
      <c r="AW36" s="35" t="s">
        <v>193</v>
      </c>
      <c r="AX36" s="35" t="s">
        <v>193</v>
      </c>
      <c r="AY36" s="35" t="s">
        <v>193</v>
      </c>
      <c r="AZ36" s="35" t="s">
        <v>193</v>
      </c>
      <c r="BA36" s="35" t="s">
        <v>193</v>
      </c>
      <c r="BB36" s="35" t="s">
        <v>193</v>
      </c>
      <c r="BC36" s="35" t="s">
        <v>193</v>
      </c>
      <c r="BD36" s="35" t="s">
        <v>193</v>
      </c>
      <c r="BE36" s="35" t="s">
        <v>193</v>
      </c>
      <c r="BF36" s="35" t="s">
        <v>193</v>
      </c>
      <c r="BG36" s="35" t="s">
        <v>193</v>
      </c>
      <c r="BH36" s="35" t="s">
        <v>193</v>
      </c>
      <c r="BI36" s="35" t="s">
        <v>193</v>
      </c>
      <c r="BJ36" s="35" t="s">
        <v>193</v>
      </c>
      <c r="BK36" s="35" t="s">
        <v>193</v>
      </c>
      <c r="BL36" s="35" t="s">
        <v>193</v>
      </c>
      <c r="BM36" s="35" t="s">
        <v>193</v>
      </c>
      <c r="BN36" s="35" t="s">
        <v>193</v>
      </c>
      <c r="BO36" s="35" t="s">
        <v>193</v>
      </c>
      <c r="BP36" s="35" t="s">
        <v>193</v>
      </c>
      <c r="BQ36" s="35" t="s">
        <v>193</v>
      </c>
      <c r="BR36" s="35" t="s">
        <v>193</v>
      </c>
      <c r="BS36" s="35" t="s">
        <v>193</v>
      </c>
      <c r="BT36" s="35" t="s">
        <v>193</v>
      </c>
      <c r="BU36" s="35" t="s">
        <v>193</v>
      </c>
      <c r="BV36" s="35" t="s">
        <v>193</v>
      </c>
      <c r="BW36" s="35" t="s">
        <v>193</v>
      </c>
      <c r="BX36" s="35" t="s">
        <v>193</v>
      </c>
      <c r="BY36" s="35" t="s">
        <v>193</v>
      </c>
      <c r="BZ36" s="35" t="s">
        <v>193</v>
      </c>
      <c r="CA36" s="35" t="s">
        <v>193</v>
      </c>
      <c r="CB36" s="35" t="s">
        <v>193</v>
      </c>
      <c r="CC36" s="35" t="s">
        <v>193</v>
      </c>
      <c r="CD36" s="35" t="s">
        <v>193</v>
      </c>
      <c r="CE36" s="35" t="s">
        <v>193</v>
      </c>
      <c r="CF36" s="35" t="s">
        <v>193</v>
      </c>
      <c r="CG36" s="35" t="s">
        <v>193</v>
      </c>
      <c r="CH36" s="35" t="s">
        <v>193</v>
      </c>
      <c r="CI36" s="35" t="s">
        <v>193</v>
      </c>
      <c r="CJ36" s="35" t="s">
        <v>193</v>
      </c>
      <c r="CK36" s="35" t="s">
        <v>193</v>
      </c>
      <c r="CL36" s="35" t="s">
        <v>193</v>
      </c>
      <c r="CM36" s="35" t="s">
        <v>193</v>
      </c>
      <c r="CN36" s="35" t="s">
        <v>193</v>
      </c>
      <c r="CO36" s="35" t="s">
        <v>193</v>
      </c>
      <c r="CP36" s="35" t="s">
        <v>193</v>
      </c>
      <c r="CQ36" s="35" t="s">
        <v>193</v>
      </c>
      <c r="CR36" s="35" t="s">
        <v>193</v>
      </c>
      <c r="CS36" s="35" t="s">
        <v>193</v>
      </c>
      <c r="CT36" s="35" t="s">
        <v>193</v>
      </c>
      <c r="CU36" s="35" t="s">
        <v>193</v>
      </c>
      <c r="CV36" s="35" t="s">
        <v>193</v>
      </c>
      <c r="CW36" s="35" t="s">
        <v>193</v>
      </c>
      <c r="CX36" s="35" t="s">
        <v>193</v>
      </c>
      <c r="CY36" s="35" t="s">
        <v>193</v>
      </c>
      <c r="CZ36" s="35" t="s">
        <v>193</v>
      </c>
      <c r="DA36" s="35" t="s">
        <v>193</v>
      </c>
      <c r="DB36" s="35" t="s">
        <v>193</v>
      </c>
      <c r="DC36" s="35" t="s">
        <v>193</v>
      </c>
      <c r="DD36" s="35" t="s">
        <v>193</v>
      </c>
      <c r="DE36" s="35" t="s">
        <v>193</v>
      </c>
      <c r="DF36" s="35" t="s">
        <v>193</v>
      </c>
      <c r="DG36" s="35" t="s">
        <v>193</v>
      </c>
      <c r="DH36" s="35" t="s">
        <v>193</v>
      </c>
      <c r="DI36" s="35" t="s">
        <v>193</v>
      </c>
      <c r="DJ36" s="35" t="s">
        <v>193</v>
      </c>
      <c r="DK36" s="35" t="s">
        <v>193</v>
      </c>
      <c r="DL36" s="35" t="s">
        <v>193</v>
      </c>
      <c r="DM36" s="35" t="s">
        <v>193</v>
      </c>
      <c r="DN36" s="35" t="s">
        <v>193</v>
      </c>
      <c r="DO36" s="35" t="s">
        <v>193</v>
      </c>
      <c r="DP36" s="35" t="s">
        <v>193</v>
      </c>
      <c r="DQ36" s="35" t="s">
        <v>193</v>
      </c>
      <c r="DR36" s="35" t="s">
        <v>193</v>
      </c>
      <c r="DS36" s="35" t="s">
        <v>193</v>
      </c>
      <c r="DT36" s="35" t="s">
        <v>193</v>
      </c>
      <c r="DU36" s="35" t="s">
        <v>193</v>
      </c>
      <c r="DV36" s="35" t="s">
        <v>193</v>
      </c>
      <c r="DW36" s="35" t="s">
        <v>193</v>
      </c>
      <c r="DX36" s="35" t="s">
        <v>193</v>
      </c>
      <c r="DY36" s="35" t="s">
        <v>193</v>
      </c>
      <c r="DZ36" s="35" t="s">
        <v>193</v>
      </c>
      <c r="EA36" s="35" t="s">
        <v>193</v>
      </c>
      <c r="EB36" s="35" t="s">
        <v>193</v>
      </c>
      <c r="EC36" s="35" t="s">
        <v>193</v>
      </c>
      <c r="ED36" s="35" t="s">
        <v>193</v>
      </c>
      <c r="EE36" s="35" t="s">
        <v>193</v>
      </c>
      <c r="EF36" s="35" t="s">
        <v>193</v>
      </c>
      <c r="EG36" s="35" t="s">
        <v>193</v>
      </c>
      <c r="EH36" s="35" t="s">
        <v>193</v>
      </c>
      <c r="EI36" s="35" t="s">
        <v>193</v>
      </c>
      <c r="EJ36" s="35" t="s">
        <v>193</v>
      </c>
      <c r="EK36" s="35" t="s">
        <v>193</v>
      </c>
      <c r="EL36" s="35" t="s">
        <v>193</v>
      </c>
      <c r="EM36" s="35" t="s">
        <v>193</v>
      </c>
      <c r="EN36" s="35" t="s">
        <v>193</v>
      </c>
      <c r="EO36" s="35" t="s">
        <v>193</v>
      </c>
      <c r="EP36" s="35" t="s">
        <v>193</v>
      </c>
      <c r="EQ36" s="35" t="s">
        <v>193</v>
      </c>
      <c r="ER36" s="35" t="s">
        <v>193</v>
      </c>
      <c r="ES36" s="35" t="s">
        <v>193</v>
      </c>
      <c r="ET36" s="35" t="s">
        <v>193</v>
      </c>
      <c r="EU36" s="35" t="s">
        <v>193</v>
      </c>
      <c r="EV36" s="35"/>
    </row>
    <row r="37" spans="1:152" ht="112.5">
      <c r="A37" s="21"/>
      <c r="B37" s="33" t="s">
        <v>210</v>
      </c>
      <c r="C37" s="34" t="s">
        <v>212</v>
      </c>
      <c r="D37" s="35" t="s">
        <v>174</v>
      </c>
      <c r="E37" s="35" t="s">
        <v>193</v>
      </c>
      <c r="F37" s="35" t="s">
        <v>193</v>
      </c>
      <c r="G37" s="35" t="s">
        <v>193</v>
      </c>
      <c r="H37" s="35" t="s">
        <v>193</v>
      </c>
      <c r="I37" s="35" t="s">
        <v>193</v>
      </c>
      <c r="J37" s="35" t="s">
        <v>193</v>
      </c>
      <c r="K37" s="35" t="s">
        <v>193</v>
      </c>
      <c r="L37" s="35" t="s">
        <v>193</v>
      </c>
      <c r="M37" s="35" t="s">
        <v>193</v>
      </c>
      <c r="N37" s="35" t="s">
        <v>193</v>
      </c>
      <c r="O37" s="35" t="s">
        <v>193</v>
      </c>
      <c r="P37" s="35" t="s">
        <v>193</v>
      </c>
      <c r="Q37" s="35" t="s">
        <v>193</v>
      </c>
      <c r="R37" s="35" t="s">
        <v>193</v>
      </c>
      <c r="S37" s="35" t="s">
        <v>193</v>
      </c>
      <c r="T37" s="35" t="s">
        <v>193</v>
      </c>
      <c r="U37" s="35" t="s">
        <v>193</v>
      </c>
      <c r="V37" s="35" t="s">
        <v>193</v>
      </c>
      <c r="W37" s="35" t="s">
        <v>193</v>
      </c>
      <c r="X37" s="35" t="s">
        <v>193</v>
      </c>
      <c r="Y37" s="35" t="s">
        <v>193</v>
      </c>
      <c r="Z37" s="35" t="s">
        <v>193</v>
      </c>
      <c r="AA37" s="35" t="s">
        <v>193</v>
      </c>
      <c r="AB37" s="35" t="s">
        <v>193</v>
      </c>
      <c r="AC37" s="35" t="s">
        <v>193</v>
      </c>
      <c r="AD37" s="35" t="s">
        <v>193</v>
      </c>
      <c r="AE37" s="35" t="s">
        <v>193</v>
      </c>
      <c r="AF37" s="35" t="s">
        <v>193</v>
      </c>
      <c r="AG37" s="35" t="s">
        <v>193</v>
      </c>
      <c r="AH37" s="35" t="s">
        <v>193</v>
      </c>
      <c r="AI37" s="35" t="s">
        <v>193</v>
      </c>
      <c r="AJ37" s="35" t="s">
        <v>193</v>
      </c>
      <c r="AK37" s="35" t="s">
        <v>193</v>
      </c>
      <c r="AL37" s="35" t="s">
        <v>193</v>
      </c>
      <c r="AM37" s="35" t="s">
        <v>193</v>
      </c>
      <c r="AN37" s="35" t="s">
        <v>193</v>
      </c>
      <c r="AO37" s="35" t="s">
        <v>193</v>
      </c>
      <c r="AP37" s="35" t="s">
        <v>193</v>
      </c>
      <c r="AQ37" s="35" t="s">
        <v>193</v>
      </c>
      <c r="AR37" s="35" t="s">
        <v>193</v>
      </c>
      <c r="AS37" s="35" t="s">
        <v>193</v>
      </c>
      <c r="AT37" s="35" t="s">
        <v>193</v>
      </c>
      <c r="AU37" s="35" t="s">
        <v>193</v>
      </c>
      <c r="AV37" s="35" t="s">
        <v>193</v>
      </c>
      <c r="AW37" s="35" t="s">
        <v>193</v>
      </c>
      <c r="AX37" s="35" t="s">
        <v>193</v>
      </c>
      <c r="AY37" s="35" t="s">
        <v>193</v>
      </c>
      <c r="AZ37" s="35" t="s">
        <v>193</v>
      </c>
      <c r="BA37" s="35" t="s">
        <v>193</v>
      </c>
      <c r="BB37" s="35" t="s">
        <v>193</v>
      </c>
      <c r="BC37" s="35" t="s">
        <v>193</v>
      </c>
      <c r="BD37" s="35" t="s">
        <v>193</v>
      </c>
      <c r="BE37" s="35" t="s">
        <v>193</v>
      </c>
      <c r="BF37" s="35" t="s">
        <v>193</v>
      </c>
      <c r="BG37" s="35" t="s">
        <v>193</v>
      </c>
      <c r="BH37" s="35" t="s">
        <v>193</v>
      </c>
      <c r="BI37" s="35" t="s">
        <v>193</v>
      </c>
      <c r="BJ37" s="35" t="s">
        <v>193</v>
      </c>
      <c r="BK37" s="35" t="s">
        <v>193</v>
      </c>
      <c r="BL37" s="35" t="s">
        <v>193</v>
      </c>
      <c r="BM37" s="35" t="s">
        <v>193</v>
      </c>
      <c r="BN37" s="35" t="s">
        <v>193</v>
      </c>
      <c r="BO37" s="35" t="s">
        <v>193</v>
      </c>
      <c r="BP37" s="35" t="s">
        <v>193</v>
      </c>
      <c r="BQ37" s="35" t="s">
        <v>193</v>
      </c>
      <c r="BR37" s="35" t="s">
        <v>193</v>
      </c>
      <c r="BS37" s="35" t="s">
        <v>193</v>
      </c>
      <c r="BT37" s="35" t="s">
        <v>193</v>
      </c>
      <c r="BU37" s="35" t="s">
        <v>193</v>
      </c>
      <c r="BV37" s="35" t="s">
        <v>193</v>
      </c>
      <c r="BW37" s="35" t="s">
        <v>193</v>
      </c>
      <c r="BX37" s="35" t="s">
        <v>193</v>
      </c>
      <c r="BY37" s="35" t="s">
        <v>193</v>
      </c>
      <c r="BZ37" s="35" t="s">
        <v>193</v>
      </c>
      <c r="CA37" s="35" t="s">
        <v>193</v>
      </c>
      <c r="CB37" s="35" t="s">
        <v>193</v>
      </c>
      <c r="CC37" s="35" t="s">
        <v>193</v>
      </c>
      <c r="CD37" s="35" t="s">
        <v>193</v>
      </c>
      <c r="CE37" s="35" t="s">
        <v>193</v>
      </c>
      <c r="CF37" s="35" t="s">
        <v>193</v>
      </c>
      <c r="CG37" s="35" t="s">
        <v>193</v>
      </c>
      <c r="CH37" s="35" t="s">
        <v>193</v>
      </c>
      <c r="CI37" s="35" t="s">
        <v>193</v>
      </c>
      <c r="CJ37" s="35" t="s">
        <v>193</v>
      </c>
      <c r="CK37" s="35" t="s">
        <v>193</v>
      </c>
      <c r="CL37" s="35" t="s">
        <v>193</v>
      </c>
      <c r="CM37" s="35" t="s">
        <v>193</v>
      </c>
      <c r="CN37" s="35" t="s">
        <v>193</v>
      </c>
      <c r="CO37" s="35" t="s">
        <v>193</v>
      </c>
      <c r="CP37" s="35" t="s">
        <v>193</v>
      </c>
      <c r="CQ37" s="35" t="s">
        <v>193</v>
      </c>
      <c r="CR37" s="35" t="s">
        <v>193</v>
      </c>
      <c r="CS37" s="35" t="s">
        <v>193</v>
      </c>
      <c r="CT37" s="35" t="s">
        <v>193</v>
      </c>
      <c r="CU37" s="35" t="s">
        <v>193</v>
      </c>
      <c r="CV37" s="35" t="s">
        <v>193</v>
      </c>
      <c r="CW37" s="35" t="s">
        <v>193</v>
      </c>
      <c r="CX37" s="35" t="s">
        <v>193</v>
      </c>
      <c r="CY37" s="35" t="s">
        <v>193</v>
      </c>
      <c r="CZ37" s="35" t="s">
        <v>193</v>
      </c>
      <c r="DA37" s="35" t="s">
        <v>193</v>
      </c>
      <c r="DB37" s="35" t="s">
        <v>193</v>
      </c>
      <c r="DC37" s="35" t="s">
        <v>193</v>
      </c>
      <c r="DD37" s="35" t="s">
        <v>193</v>
      </c>
      <c r="DE37" s="35" t="s">
        <v>193</v>
      </c>
      <c r="DF37" s="35" t="s">
        <v>193</v>
      </c>
      <c r="DG37" s="35" t="s">
        <v>193</v>
      </c>
      <c r="DH37" s="35" t="s">
        <v>193</v>
      </c>
      <c r="DI37" s="35" t="s">
        <v>193</v>
      </c>
      <c r="DJ37" s="35" t="s">
        <v>193</v>
      </c>
      <c r="DK37" s="35" t="s">
        <v>193</v>
      </c>
      <c r="DL37" s="35" t="s">
        <v>193</v>
      </c>
      <c r="DM37" s="35" t="s">
        <v>193</v>
      </c>
      <c r="DN37" s="35" t="s">
        <v>193</v>
      </c>
      <c r="DO37" s="35" t="s">
        <v>193</v>
      </c>
      <c r="DP37" s="35" t="s">
        <v>193</v>
      </c>
      <c r="DQ37" s="35" t="s">
        <v>193</v>
      </c>
      <c r="DR37" s="35" t="s">
        <v>193</v>
      </c>
      <c r="DS37" s="35" t="s">
        <v>193</v>
      </c>
      <c r="DT37" s="35" t="s">
        <v>193</v>
      </c>
      <c r="DU37" s="35" t="s">
        <v>193</v>
      </c>
      <c r="DV37" s="35" t="s">
        <v>193</v>
      </c>
      <c r="DW37" s="35" t="s">
        <v>193</v>
      </c>
      <c r="DX37" s="35" t="s">
        <v>193</v>
      </c>
      <c r="DY37" s="35" t="s">
        <v>193</v>
      </c>
      <c r="DZ37" s="35" t="s">
        <v>193</v>
      </c>
      <c r="EA37" s="35" t="s">
        <v>193</v>
      </c>
      <c r="EB37" s="35" t="s">
        <v>193</v>
      </c>
      <c r="EC37" s="35" t="s">
        <v>193</v>
      </c>
      <c r="ED37" s="35" t="s">
        <v>193</v>
      </c>
      <c r="EE37" s="35" t="s">
        <v>193</v>
      </c>
      <c r="EF37" s="35" t="s">
        <v>193</v>
      </c>
      <c r="EG37" s="35" t="s">
        <v>193</v>
      </c>
      <c r="EH37" s="35" t="s">
        <v>193</v>
      </c>
      <c r="EI37" s="35" t="s">
        <v>193</v>
      </c>
      <c r="EJ37" s="35" t="s">
        <v>193</v>
      </c>
      <c r="EK37" s="35" t="s">
        <v>193</v>
      </c>
      <c r="EL37" s="35" t="s">
        <v>193</v>
      </c>
      <c r="EM37" s="35" t="s">
        <v>193</v>
      </c>
      <c r="EN37" s="35" t="s">
        <v>193</v>
      </c>
      <c r="EO37" s="35" t="s">
        <v>193</v>
      </c>
      <c r="EP37" s="35" t="s">
        <v>193</v>
      </c>
      <c r="EQ37" s="35" t="s">
        <v>193</v>
      </c>
      <c r="ER37" s="35" t="s">
        <v>193</v>
      </c>
      <c r="ES37" s="35" t="s">
        <v>193</v>
      </c>
      <c r="ET37" s="35" t="s">
        <v>193</v>
      </c>
      <c r="EU37" s="35" t="s">
        <v>193</v>
      </c>
      <c r="EV37" s="35"/>
    </row>
    <row r="38" spans="1:152" ht="93.75">
      <c r="A38" s="21"/>
      <c r="B38" s="33" t="s">
        <v>210</v>
      </c>
      <c r="C38" s="34" t="s">
        <v>213</v>
      </c>
      <c r="D38" s="35" t="s">
        <v>174</v>
      </c>
      <c r="E38" s="35" t="s">
        <v>193</v>
      </c>
      <c r="F38" s="35" t="s">
        <v>193</v>
      </c>
      <c r="G38" s="35" t="s">
        <v>193</v>
      </c>
      <c r="H38" s="35" t="s">
        <v>193</v>
      </c>
      <c r="I38" s="35" t="s">
        <v>193</v>
      </c>
      <c r="J38" s="35" t="s">
        <v>193</v>
      </c>
      <c r="K38" s="35" t="s">
        <v>193</v>
      </c>
      <c r="L38" s="35" t="s">
        <v>193</v>
      </c>
      <c r="M38" s="35" t="s">
        <v>193</v>
      </c>
      <c r="N38" s="35" t="s">
        <v>193</v>
      </c>
      <c r="O38" s="35" t="s">
        <v>193</v>
      </c>
      <c r="P38" s="35" t="s">
        <v>193</v>
      </c>
      <c r="Q38" s="35" t="s">
        <v>193</v>
      </c>
      <c r="R38" s="35" t="s">
        <v>193</v>
      </c>
      <c r="S38" s="35" t="s">
        <v>193</v>
      </c>
      <c r="T38" s="35" t="s">
        <v>193</v>
      </c>
      <c r="U38" s="35" t="s">
        <v>193</v>
      </c>
      <c r="V38" s="35" t="s">
        <v>193</v>
      </c>
      <c r="W38" s="35" t="s">
        <v>193</v>
      </c>
      <c r="X38" s="35" t="s">
        <v>193</v>
      </c>
      <c r="Y38" s="35" t="s">
        <v>193</v>
      </c>
      <c r="Z38" s="35" t="s">
        <v>193</v>
      </c>
      <c r="AA38" s="35" t="s">
        <v>193</v>
      </c>
      <c r="AB38" s="35" t="s">
        <v>193</v>
      </c>
      <c r="AC38" s="35" t="s">
        <v>193</v>
      </c>
      <c r="AD38" s="35" t="s">
        <v>193</v>
      </c>
      <c r="AE38" s="35" t="s">
        <v>193</v>
      </c>
      <c r="AF38" s="35" t="s">
        <v>193</v>
      </c>
      <c r="AG38" s="35" t="s">
        <v>193</v>
      </c>
      <c r="AH38" s="35" t="s">
        <v>193</v>
      </c>
      <c r="AI38" s="35" t="s">
        <v>193</v>
      </c>
      <c r="AJ38" s="35" t="s">
        <v>193</v>
      </c>
      <c r="AK38" s="35" t="s">
        <v>193</v>
      </c>
      <c r="AL38" s="35" t="s">
        <v>193</v>
      </c>
      <c r="AM38" s="35" t="s">
        <v>193</v>
      </c>
      <c r="AN38" s="35" t="s">
        <v>193</v>
      </c>
      <c r="AO38" s="35" t="s">
        <v>193</v>
      </c>
      <c r="AP38" s="35" t="s">
        <v>193</v>
      </c>
      <c r="AQ38" s="35" t="s">
        <v>193</v>
      </c>
      <c r="AR38" s="35" t="s">
        <v>193</v>
      </c>
      <c r="AS38" s="35" t="s">
        <v>193</v>
      </c>
      <c r="AT38" s="35" t="s">
        <v>193</v>
      </c>
      <c r="AU38" s="35" t="s">
        <v>193</v>
      </c>
      <c r="AV38" s="35" t="s">
        <v>193</v>
      </c>
      <c r="AW38" s="35" t="s">
        <v>193</v>
      </c>
      <c r="AX38" s="35" t="s">
        <v>193</v>
      </c>
      <c r="AY38" s="35" t="s">
        <v>193</v>
      </c>
      <c r="AZ38" s="35" t="s">
        <v>193</v>
      </c>
      <c r="BA38" s="35" t="s">
        <v>193</v>
      </c>
      <c r="BB38" s="35" t="s">
        <v>193</v>
      </c>
      <c r="BC38" s="35" t="s">
        <v>193</v>
      </c>
      <c r="BD38" s="35" t="s">
        <v>193</v>
      </c>
      <c r="BE38" s="35" t="s">
        <v>193</v>
      </c>
      <c r="BF38" s="35" t="s">
        <v>193</v>
      </c>
      <c r="BG38" s="35" t="s">
        <v>193</v>
      </c>
      <c r="BH38" s="35" t="s">
        <v>193</v>
      </c>
      <c r="BI38" s="35" t="s">
        <v>193</v>
      </c>
      <c r="BJ38" s="35" t="s">
        <v>193</v>
      </c>
      <c r="BK38" s="35" t="s">
        <v>193</v>
      </c>
      <c r="BL38" s="35" t="s">
        <v>193</v>
      </c>
      <c r="BM38" s="35" t="s">
        <v>193</v>
      </c>
      <c r="BN38" s="35" t="s">
        <v>193</v>
      </c>
      <c r="BO38" s="35" t="s">
        <v>193</v>
      </c>
      <c r="BP38" s="35" t="s">
        <v>193</v>
      </c>
      <c r="BQ38" s="35" t="s">
        <v>193</v>
      </c>
      <c r="BR38" s="35" t="s">
        <v>193</v>
      </c>
      <c r="BS38" s="35" t="s">
        <v>193</v>
      </c>
      <c r="BT38" s="35" t="s">
        <v>193</v>
      </c>
      <c r="BU38" s="35" t="s">
        <v>193</v>
      </c>
      <c r="BV38" s="35" t="s">
        <v>193</v>
      </c>
      <c r="BW38" s="35" t="s">
        <v>193</v>
      </c>
      <c r="BX38" s="35" t="s">
        <v>193</v>
      </c>
      <c r="BY38" s="35" t="s">
        <v>193</v>
      </c>
      <c r="BZ38" s="35" t="s">
        <v>193</v>
      </c>
      <c r="CA38" s="35" t="s">
        <v>193</v>
      </c>
      <c r="CB38" s="35" t="s">
        <v>193</v>
      </c>
      <c r="CC38" s="35" t="s">
        <v>193</v>
      </c>
      <c r="CD38" s="35" t="s">
        <v>193</v>
      </c>
      <c r="CE38" s="35" t="s">
        <v>193</v>
      </c>
      <c r="CF38" s="35" t="s">
        <v>193</v>
      </c>
      <c r="CG38" s="35" t="s">
        <v>193</v>
      </c>
      <c r="CH38" s="35" t="s">
        <v>193</v>
      </c>
      <c r="CI38" s="35" t="s">
        <v>193</v>
      </c>
      <c r="CJ38" s="35" t="s">
        <v>193</v>
      </c>
      <c r="CK38" s="35" t="s">
        <v>193</v>
      </c>
      <c r="CL38" s="35" t="s">
        <v>193</v>
      </c>
      <c r="CM38" s="35" t="s">
        <v>193</v>
      </c>
      <c r="CN38" s="35" t="s">
        <v>193</v>
      </c>
      <c r="CO38" s="35" t="s">
        <v>193</v>
      </c>
      <c r="CP38" s="35" t="s">
        <v>193</v>
      </c>
      <c r="CQ38" s="35" t="s">
        <v>193</v>
      </c>
      <c r="CR38" s="35" t="s">
        <v>193</v>
      </c>
      <c r="CS38" s="35" t="s">
        <v>193</v>
      </c>
      <c r="CT38" s="35" t="s">
        <v>193</v>
      </c>
      <c r="CU38" s="35" t="s">
        <v>193</v>
      </c>
      <c r="CV38" s="35" t="s">
        <v>193</v>
      </c>
      <c r="CW38" s="35" t="s">
        <v>193</v>
      </c>
      <c r="CX38" s="35" t="s">
        <v>193</v>
      </c>
      <c r="CY38" s="35" t="s">
        <v>193</v>
      </c>
      <c r="CZ38" s="35" t="s">
        <v>193</v>
      </c>
      <c r="DA38" s="35" t="s">
        <v>193</v>
      </c>
      <c r="DB38" s="35" t="s">
        <v>193</v>
      </c>
      <c r="DC38" s="35" t="s">
        <v>193</v>
      </c>
      <c r="DD38" s="35" t="s">
        <v>193</v>
      </c>
      <c r="DE38" s="35" t="s">
        <v>193</v>
      </c>
      <c r="DF38" s="35" t="s">
        <v>193</v>
      </c>
      <c r="DG38" s="35" t="s">
        <v>193</v>
      </c>
      <c r="DH38" s="35" t="s">
        <v>193</v>
      </c>
      <c r="DI38" s="35" t="s">
        <v>193</v>
      </c>
      <c r="DJ38" s="35" t="s">
        <v>193</v>
      </c>
      <c r="DK38" s="35" t="s">
        <v>193</v>
      </c>
      <c r="DL38" s="35" t="s">
        <v>193</v>
      </c>
      <c r="DM38" s="35" t="s">
        <v>193</v>
      </c>
      <c r="DN38" s="35" t="s">
        <v>193</v>
      </c>
      <c r="DO38" s="35" t="s">
        <v>193</v>
      </c>
      <c r="DP38" s="35" t="s">
        <v>193</v>
      </c>
      <c r="DQ38" s="35" t="s">
        <v>193</v>
      </c>
      <c r="DR38" s="35" t="s">
        <v>193</v>
      </c>
      <c r="DS38" s="35" t="s">
        <v>193</v>
      </c>
      <c r="DT38" s="35" t="s">
        <v>193</v>
      </c>
      <c r="DU38" s="35" t="s">
        <v>193</v>
      </c>
      <c r="DV38" s="35" t="s">
        <v>193</v>
      </c>
      <c r="DW38" s="35" t="s">
        <v>193</v>
      </c>
      <c r="DX38" s="35" t="s">
        <v>193</v>
      </c>
      <c r="DY38" s="35" t="s">
        <v>193</v>
      </c>
      <c r="DZ38" s="35" t="s">
        <v>193</v>
      </c>
      <c r="EA38" s="35" t="s">
        <v>193</v>
      </c>
      <c r="EB38" s="35" t="s">
        <v>193</v>
      </c>
      <c r="EC38" s="35" t="s">
        <v>193</v>
      </c>
      <c r="ED38" s="35" t="s">
        <v>193</v>
      </c>
      <c r="EE38" s="35" t="s">
        <v>193</v>
      </c>
      <c r="EF38" s="35" t="s">
        <v>193</v>
      </c>
      <c r="EG38" s="35" t="s">
        <v>193</v>
      </c>
      <c r="EH38" s="35" t="s">
        <v>193</v>
      </c>
      <c r="EI38" s="35" t="s">
        <v>193</v>
      </c>
      <c r="EJ38" s="35" t="s">
        <v>193</v>
      </c>
      <c r="EK38" s="35" t="s">
        <v>193</v>
      </c>
      <c r="EL38" s="35" t="s">
        <v>193</v>
      </c>
      <c r="EM38" s="35" t="s">
        <v>193</v>
      </c>
      <c r="EN38" s="35" t="s">
        <v>193</v>
      </c>
      <c r="EO38" s="35" t="s">
        <v>193</v>
      </c>
      <c r="EP38" s="35" t="s">
        <v>193</v>
      </c>
      <c r="EQ38" s="35" t="s">
        <v>193</v>
      </c>
      <c r="ER38" s="35" t="s">
        <v>193</v>
      </c>
      <c r="ES38" s="35" t="s">
        <v>193</v>
      </c>
      <c r="ET38" s="35" t="s">
        <v>193</v>
      </c>
      <c r="EU38" s="35" t="s">
        <v>193</v>
      </c>
      <c r="EV38" s="35"/>
    </row>
    <row r="39" spans="1:152" ht="93.75">
      <c r="A39" s="21"/>
      <c r="B39" s="33" t="s">
        <v>210</v>
      </c>
      <c r="C39" s="34" t="s">
        <v>214</v>
      </c>
      <c r="D39" s="35" t="s">
        <v>174</v>
      </c>
      <c r="E39" s="35" t="s">
        <v>193</v>
      </c>
      <c r="F39" s="35" t="s">
        <v>193</v>
      </c>
      <c r="G39" s="35" t="s">
        <v>193</v>
      </c>
      <c r="H39" s="35" t="s">
        <v>193</v>
      </c>
      <c r="I39" s="35" t="s">
        <v>193</v>
      </c>
      <c r="J39" s="35" t="s">
        <v>193</v>
      </c>
      <c r="K39" s="35" t="s">
        <v>193</v>
      </c>
      <c r="L39" s="35" t="s">
        <v>193</v>
      </c>
      <c r="M39" s="35" t="s">
        <v>193</v>
      </c>
      <c r="N39" s="35" t="s">
        <v>193</v>
      </c>
      <c r="O39" s="35" t="s">
        <v>193</v>
      </c>
      <c r="P39" s="35" t="s">
        <v>193</v>
      </c>
      <c r="Q39" s="35" t="s">
        <v>193</v>
      </c>
      <c r="R39" s="35" t="s">
        <v>193</v>
      </c>
      <c r="S39" s="35" t="s">
        <v>193</v>
      </c>
      <c r="T39" s="35" t="s">
        <v>193</v>
      </c>
      <c r="U39" s="35" t="s">
        <v>193</v>
      </c>
      <c r="V39" s="35" t="s">
        <v>193</v>
      </c>
      <c r="W39" s="35" t="s">
        <v>193</v>
      </c>
      <c r="X39" s="35" t="s">
        <v>193</v>
      </c>
      <c r="Y39" s="35" t="s">
        <v>193</v>
      </c>
      <c r="Z39" s="35" t="s">
        <v>193</v>
      </c>
      <c r="AA39" s="35" t="s">
        <v>193</v>
      </c>
      <c r="AB39" s="35" t="s">
        <v>193</v>
      </c>
      <c r="AC39" s="35" t="s">
        <v>193</v>
      </c>
      <c r="AD39" s="35" t="s">
        <v>193</v>
      </c>
      <c r="AE39" s="35" t="s">
        <v>193</v>
      </c>
      <c r="AF39" s="35" t="s">
        <v>193</v>
      </c>
      <c r="AG39" s="35" t="s">
        <v>193</v>
      </c>
      <c r="AH39" s="35" t="s">
        <v>193</v>
      </c>
      <c r="AI39" s="35" t="s">
        <v>193</v>
      </c>
      <c r="AJ39" s="35" t="s">
        <v>193</v>
      </c>
      <c r="AK39" s="35" t="s">
        <v>193</v>
      </c>
      <c r="AL39" s="35" t="s">
        <v>193</v>
      </c>
      <c r="AM39" s="35" t="s">
        <v>193</v>
      </c>
      <c r="AN39" s="35" t="s">
        <v>193</v>
      </c>
      <c r="AO39" s="35" t="s">
        <v>193</v>
      </c>
      <c r="AP39" s="35" t="s">
        <v>193</v>
      </c>
      <c r="AQ39" s="35" t="s">
        <v>193</v>
      </c>
      <c r="AR39" s="35" t="s">
        <v>193</v>
      </c>
      <c r="AS39" s="35" t="s">
        <v>193</v>
      </c>
      <c r="AT39" s="35" t="s">
        <v>193</v>
      </c>
      <c r="AU39" s="35" t="s">
        <v>193</v>
      </c>
      <c r="AV39" s="35" t="s">
        <v>193</v>
      </c>
      <c r="AW39" s="35" t="s">
        <v>193</v>
      </c>
      <c r="AX39" s="35" t="s">
        <v>193</v>
      </c>
      <c r="AY39" s="35" t="s">
        <v>193</v>
      </c>
      <c r="AZ39" s="35" t="s">
        <v>193</v>
      </c>
      <c r="BA39" s="35" t="s">
        <v>193</v>
      </c>
      <c r="BB39" s="35" t="s">
        <v>193</v>
      </c>
      <c r="BC39" s="35" t="s">
        <v>193</v>
      </c>
      <c r="BD39" s="35" t="s">
        <v>193</v>
      </c>
      <c r="BE39" s="35" t="s">
        <v>193</v>
      </c>
      <c r="BF39" s="35" t="s">
        <v>193</v>
      </c>
      <c r="BG39" s="35" t="s">
        <v>193</v>
      </c>
      <c r="BH39" s="35" t="s">
        <v>193</v>
      </c>
      <c r="BI39" s="35" t="s">
        <v>193</v>
      </c>
      <c r="BJ39" s="35" t="s">
        <v>193</v>
      </c>
      <c r="BK39" s="35" t="s">
        <v>193</v>
      </c>
      <c r="BL39" s="35" t="s">
        <v>193</v>
      </c>
      <c r="BM39" s="35" t="s">
        <v>193</v>
      </c>
      <c r="BN39" s="35" t="s">
        <v>193</v>
      </c>
      <c r="BO39" s="35" t="s">
        <v>193</v>
      </c>
      <c r="BP39" s="35" t="s">
        <v>193</v>
      </c>
      <c r="BQ39" s="35" t="s">
        <v>193</v>
      </c>
      <c r="BR39" s="35" t="s">
        <v>193</v>
      </c>
      <c r="BS39" s="35" t="s">
        <v>193</v>
      </c>
      <c r="BT39" s="35" t="s">
        <v>193</v>
      </c>
      <c r="BU39" s="35" t="s">
        <v>193</v>
      </c>
      <c r="BV39" s="35" t="s">
        <v>193</v>
      </c>
      <c r="BW39" s="35" t="s">
        <v>193</v>
      </c>
      <c r="BX39" s="35" t="s">
        <v>193</v>
      </c>
      <c r="BY39" s="35" t="s">
        <v>193</v>
      </c>
      <c r="BZ39" s="35" t="s">
        <v>193</v>
      </c>
      <c r="CA39" s="35" t="s">
        <v>193</v>
      </c>
      <c r="CB39" s="35" t="s">
        <v>193</v>
      </c>
      <c r="CC39" s="35" t="s">
        <v>193</v>
      </c>
      <c r="CD39" s="35" t="s">
        <v>193</v>
      </c>
      <c r="CE39" s="35" t="s">
        <v>193</v>
      </c>
      <c r="CF39" s="35" t="s">
        <v>193</v>
      </c>
      <c r="CG39" s="35" t="s">
        <v>193</v>
      </c>
      <c r="CH39" s="35" t="s">
        <v>193</v>
      </c>
      <c r="CI39" s="35" t="s">
        <v>193</v>
      </c>
      <c r="CJ39" s="35" t="s">
        <v>193</v>
      </c>
      <c r="CK39" s="35" t="s">
        <v>193</v>
      </c>
      <c r="CL39" s="35" t="s">
        <v>193</v>
      </c>
      <c r="CM39" s="35" t="s">
        <v>193</v>
      </c>
      <c r="CN39" s="35" t="s">
        <v>193</v>
      </c>
      <c r="CO39" s="35" t="s">
        <v>193</v>
      </c>
      <c r="CP39" s="35" t="s">
        <v>193</v>
      </c>
      <c r="CQ39" s="35" t="s">
        <v>193</v>
      </c>
      <c r="CR39" s="35" t="s">
        <v>193</v>
      </c>
      <c r="CS39" s="35" t="s">
        <v>193</v>
      </c>
      <c r="CT39" s="35" t="s">
        <v>193</v>
      </c>
      <c r="CU39" s="35" t="s">
        <v>193</v>
      </c>
      <c r="CV39" s="35" t="s">
        <v>193</v>
      </c>
      <c r="CW39" s="35" t="s">
        <v>193</v>
      </c>
      <c r="CX39" s="35" t="s">
        <v>193</v>
      </c>
      <c r="CY39" s="35" t="s">
        <v>193</v>
      </c>
      <c r="CZ39" s="35" t="s">
        <v>193</v>
      </c>
      <c r="DA39" s="35" t="s">
        <v>193</v>
      </c>
      <c r="DB39" s="35" t="s">
        <v>193</v>
      </c>
      <c r="DC39" s="35" t="s">
        <v>193</v>
      </c>
      <c r="DD39" s="35" t="s">
        <v>193</v>
      </c>
      <c r="DE39" s="35" t="s">
        <v>193</v>
      </c>
      <c r="DF39" s="35" t="s">
        <v>193</v>
      </c>
      <c r="DG39" s="35" t="s">
        <v>193</v>
      </c>
      <c r="DH39" s="35" t="s">
        <v>193</v>
      </c>
      <c r="DI39" s="35" t="s">
        <v>193</v>
      </c>
      <c r="DJ39" s="35" t="s">
        <v>193</v>
      </c>
      <c r="DK39" s="35" t="s">
        <v>193</v>
      </c>
      <c r="DL39" s="35" t="s">
        <v>193</v>
      </c>
      <c r="DM39" s="35" t="s">
        <v>193</v>
      </c>
      <c r="DN39" s="35" t="s">
        <v>193</v>
      </c>
      <c r="DO39" s="35" t="s">
        <v>193</v>
      </c>
      <c r="DP39" s="35" t="s">
        <v>193</v>
      </c>
      <c r="DQ39" s="35" t="s">
        <v>193</v>
      </c>
      <c r="DR39" s="35" t="s">
        <v>193</v>
      </c>
      <c r="DS39" s="35" t="s">
        <v>193</v>
      </c>
      <c r="DT39" s="35" t="s">
        <v>193</v>
      </c>
      <c r="DU39" s="35" t="s">
        <v>193</v>
      </c>
      <c r="DV39" s="35" t="s">
        <v>193</v>
      </c>
      <c r="DW39" s="35" t="s">
        <v>193</v>
      </c>
      <c r="DX39" s="35" t="s">
        <v>193</v>
      </c>
      <c r="DY39" s="35" t="s">
        <v>193</v>
      </c>
      <c r="DZ39" s="35" t="s">
        <v>193</v>
      </c>
      <c r="EA39" s="35" t="s">
        <v>193</v>
      </c>
      <c r="EB39" s="35" t="s">
        <v>193</v>
      </c>
      <c r="EC39" s="35" t="s">
        <v>193</v>
      </c>
      <c r="ED39" s="35" t="s">
        <v>193</v>
      </c>
      <c r="EE39" s="35" t="s">
        <v>193</v>
      </c>
      <c r="EF39" s="35" t="s">
        <v>193</v>
      </c>
      <c r="EG39" s="35" t="s">
        <v>193</v>
      </c>
      <c r="EH39" s="35" t="s">
        <v>193</v>
      </c>
      <c r="EI39" s="35" t="s">
        <v>193</v>
      </c>
      <c r="EJ39" s="35" t="s">
        <v>193</v>
      </c>
      <c r="EK39" s="35" t="s">
        <v>193</v>
      </c>
      <c r="EL39" s="35" t="s">
        <v>193</v>
      </c>
      <c r="EM39" s="35" t="s">
        <v>193</v>
      </c>
      <c r="EN39" s="35" t="s">
        <v>193</v>
      </c>
      <c r="EO39" s="35" t="s">
        <v>193</v>
      </c>
      <c r="EP39" s="35" t="s">
        <v>193</v>
      </c>
      <c r="EQ39" s="35" t="s">
        <v>193</v>
      </c>
      <c r="ER39" s="35" t="s">
        <v>193</v>
      </c>
      <c r="ES39" s="35" t="s">
        <v>193</v>
      </c>
      <c r="ET39" s="35" t="s">
        <v>193</v>
      </c>
      <c r="EU39" s="35" t="s">
        <v>193</v>
      </c>
      <c r="EV39" s="35"/>
    </row>
    <row r="40" spans="1:152" ht="37.5">
      <c r="A40" s="21"/>
      <c r="B40" s="33" t="s">
        <v>215</v>
      </c>
      <c r="C40" s="34" t="s">
        <v>211</v>
      </c>
      <c r="D40" s="35" t="s">
        <v>174</v>
      </c>
      <c r="E40" s="35" t="s">
        <v>193</v>
      </c>
      <c r="F40" s="35" t="s">
        <v>193</v>
      </c>
      <c r="G40" s="35" t="s">
        <v>193</v>
      </c>
      <c r="H40" s="35" t="s">
        <v>193</v>
      </c>
      <c r="I40" s="35" t="s">
        <v>193</v>
      </c>
      <c r="J40" s="35" t="s">
        <v>193</v>
      </c>
      <c r="K40" s="35" t="s">
        <v>193</v>
      </c>
      <c r="L40" s="35" t="s">
        <v>193</v>
      </c>
      <c r="M40" s="35" t="s">
        <v>193</v>
      </c>
      <c r="N40" s="35" t="s">
        <v>193</v>
      </c>
      <c r="O40" s="35" t="s">
        <v>193</v>
      </c>
      <c r="P40" s="35" t="s">
        <v>193</v>
      </c>
      <c r="Q40" s="35" t="s">
        <v>193</v>
      </c>
      <c r="R40" s="35" t="s">
        <v>193</v>
      </c>
      <c r="S40" s="35" t="s">
        <v>193</v>
      </c>
      <c r="T40" s="35" t="s">
        <v>193</v>
      </c>
      <c r="U40" s="35" t="s">
        <v>193</v>
      </c>
      <c r="V40" s="35" t="s">
        <v>193</v>
      </c>
      <c r="W40" s="35" t="s">
        <v>193</v>
      </c>
      <c r="X40" s="35" t="s">
        <v>193</v>
      </c>
      <c r="Y40" s="35" t="s">
        <v>193</v>
      </c>
      <c r="Z40" s="35" t="s">
        <v>193</v>
      </c>
      <c r="AA40" s="35" t="s">
        <v>193</v>
      </c>
      <c r="AB40" s="35" t="s">
        <v>193</v>
      </c>
      <c r="AC40" s="35" t="s">
        <v>193</v>
      </c>
      <c r="AD40" s="35" t="s">
        <v>193</v>
      </c>
      <c r="AE40" s="35" t="s">
        <v>193</v>
      </c>
      <c r="AF40" s="35" t="s">
        <v>193</v>
      </c>
      <c r="AG40" s="35" t="s">
        <v>193</v>
      </c>
      <c r="AH40" s="35" t="s">
        <v>193</v>
      </c>
      <c r="AI40" s="35" t="s">
        <v>193</v>
      </c>
      <c r="AJ40" s="35" t="s">
        <v>193</v>
      </c>
      <c r="AK40" s="35" t="s">
        <v>193</v>
      </c>
      <c r="AL40" s="35" t="s">
        <v>193</v>
      </c>
      <c r="AM40" s="35" t="s">
        <v>193</v>
      </c>
      <c r="AN40" s="35" t="s">
        <v>193</v>
      </c>
      <c r="AO40" s="35" t="s">
        <v>193</v>
      </c>
      <c r="AP40" s="35" t="s">
        <v>193</v>
      </c>
      <c r="AQ40" s="35" t="s">
        <v>193</v>
      </c>
      <c r="AR40" s="35" t="s">
        <v>193</v>
      </c>
      <c r="AS40" s="35" t="s">
        <v>193</v>
      </c>
      <c r="AT40" s="35" t="s">
        <v>193</v>
      </c>
      <c r="AU40" s="35" t="s">
        <v>193</v>
      </c>
      <c r="AV40" s="35" t="s">
        <v>193</v>
      </c>
      <c r="AW40" s="35" t="s">
        <v>193</v>
      </c>
      <c r="AX40" s="35" t="s">
        <v>193</v>
      </c>
      <c r="AY40" s="35" t="s">
        <v>193</v>
      </c>
      <c r="AZ40" s="35" t="s">
        <v>193</v>
      </c>
      <c r="BA40" s="35" t="s">
        <v>193</v>
      </c>
      <c r="BB40" s="35" t="s">
        <v>193</v>
      </c>
      <c r="BC40" s="35" t="s">
        <v>193</v>
      </c>
      <c r="BD40" s="35" t="s">
        <v>193</v>
      </c>
      <c r="BE40" s="35" t="s">
        <v>193</v>
      </c>
      <c r="BF40" s="35" t="s">
        <v>193</v>
      </c>
      <c r="BG40" s="35" t="s">
        <v>193</v>
      </c>
      <c r="BH40" s="35" t="s">
        <v>193</v>
      </c>
      <c r="BI40" s="35" t="s">
        <v>193</v>
      </c>
      <c r="BJ40" s="35" t="s">
        <v>193</v>
      </c>
      <c r="BK40" s="35" t="s">
        <v>193</v>
      </c>
      <c r="BL40" s="35" t="s">
        <v>193</v>
      </c>
      <c r="BM40" s="35" t="s">
        <v>193</v>
      </c>
      <c r="BN40" s="35" t="s">
        <v>193</v>
      </c>
      <c r="BO40" s="35" t="s">
        <v>193</v>
      </c>
      <c r="BP40" s="35" t="s">
        <v>193</v>
      </c>
      <c r="BQ40" s="35" t="s">
        <v>193</v>
      </c>
      <c r="BR40" s="35" t="s">
        <v>193</v>
      </c>
      <c r="BS40" s="35" t="s">
        <v>193</v>
      </c>
      <c r="BT40" s="35" t="s">
        <v>193</v>
      </c>
      <c r="BU40" s="35" t="s">
        <v>193</v>
      </c>
      <c r="BV40" s="35" t="s">
        <v>193</v>
      </c>
      <c r="BW40" s="35" t="s">
        <v>193</v>
      </c>
      <c r="BX40" s="35" t="s">
        <v>193</v>
      </c>
      <c r="BY40" s="35" t="s">
        <v>193</v>
      </c>
      <c r="BZ40" s="35" t="s">
        <v>193</v>
      </c>
      <c r="CA40" s="35" t="s">
        <v>193</v>
      </c>
      <c r="CB40" s="35" t="s">
        <v>193</v>
      </c>
      <c r="CC40" s="35" t="s">
        <v>193</v>
      </c>
      <c r="CD40" s="35" t="s">
        <v>193</v>
      </c>
      <c r="CE40" s="35" t="s">
        <v>193</v>
      </c>
      <c r="CF40" s="35" t="s">
        <v>193</v>
      </c>
      <c r="CG40" s="35" t="s">
        <v>193</v>
      </c>
      <c r="CH40" s="35" t="s">
        <v>193</v>
      </c>
      <c r="CI40" s="35" t="s">
        <v>193</v>
      </c>
      <c r="CJ40" s="35" t="s">
        <v>193</v>
      </c>
      <c r="CK40" s="35" t="s">
        <v>193</v>
      </c>
      <c r="CL40" s="35" t="s">
        <v>193</v>
      </c>
      <c r="CM40" s="35" t="s">
        <v>193</v>
      </c>
      <c r="CN40" s="35" t="s">
        <v>193</v>
      </c>
      <c r="CO40" s="35" t="s">
        <v>193</v>
      </c>
      <c r="CP40" s="35" t="s">
        <v>193</v>
      </c>
      <c r="CQ40" s="35" t="s">
        <v>193</v>
      </c>
      <c r="CR40" s="35" t="s">
        <v>193</v>
      </c>
      <c r="CS40" s="35" t="s">
        <v>193</v>
      </c>
      <c r="CT40" s="35" t="s">
        <v>193</v>
      </c>
      <c r="CU40" s="35" t="s">
        <v>193</v>
      </c>
      <c r="CV40" s="35" t="s">
        <v>193</v>
      </c>
      <c r="CW40" s="35" t="s">
        <v>193</v>
      </c>
      <c r="CX40" s="35" t="s">
        <v>193</v>
      </c>
      <c r="CY40" s="35" t="s">
        <v>193</v>
      </c>
      <c r="CZ40" s="35" t="s">
        <v>193</v>
      </c>
      <c r="DA40" s="35" t="s">
        <v>193</v>
      </c>
      <c r="DB40" s="35" t="s">
        <v>193</v>
      </c>
      <c r="DC40" s="35" t="s">
        <v>193</v>
      </c>
      <c r="DD40" s="35" t="s">
        <v>193</v>
      </c>
      <c r="DE40" s="35" t="s">
        <v>193</v>
      </c>
      <c r="DF40" s="35" t="s">
        <v>193</v>
      </c>
      <c r="DG40" s="35" t="s">
        <v>193</v>
      </c>
      <c r="DH40" s="35" t="s">
        <v>193</v>
      </c>
      <c r="DI40" s="35" t="s">
        <v>193</v>
      </c>
      <c r="DJ40" s="35" t="s">
        <v>193</v>
      </c>
      <c r="DK40" s="35" t="s">
        <v>193</v>
      </c>
      <c r="DL40" s="35" t="s">
        <v>193</v>
      </c>
      <c r="DM40" s="35" t="s">
        <v>193</v>
      </c>
      <c r="DN40" s="35" t="s">
        <v>193</v>
      </c>
      <c r="DO40" s="35" t="s">
        <v>193</v>
      </c>
      <c r="DP40" s="35" t="s">
        <v>193</v>
      </c>
      <c r="DQ40" s="35" t="s">
        <v>193</v>
      </c>
      <c r="DR40" s="35" t="s">
        <v>193</v>
      </c>
      <c r="DS40" s="35" t="s">
        <v>193</v>
      </c>
      <c r="DT40" s="35" t="s">
        <v>193</v>
      </c>
      <c r="DU40" s="35" t="s">
        <v>193</v>
      </c>
      <c r="DV40" s="35" t="s">
        <v>193</v>
      </c>
      <c r="DW40" s="35" t="s">
        <v>193</v>
      </c>
      <c r="DX40" s="35" t="s">
        <v>193</v>
      </c>
      <c r="DY40" s="35" t="s">
        <v>193</v>
      </c>
      <c r="DZ40" s="35" t="s">
        <v>193</v>
      </c>
      <c r="EA40" s="35" t="s">
        <v>193</v>
      </c>
      <c r="EB40" s="35" t="s">
        <v>193</v>
      </c>
      <c r="EC40" s="35" t="s">
        <v>193</v>
      </c>
      <c r="ED40" s="35" t="s">
        <v>193</v>
      </c>
      <c r="EE40" s="35" t="s">
        <v>193</v>
      </c>
      <c r="EF40" s="35" t="s">
        <v>193</v>
      </c>
      <c r="EG40" s="35" t="s">
        <v>193</v>
      </c>
      <c r="EH40" s="35" t="s">
        <v>193</v>
      </c>
      <c r="EI40" s="35" t="s">
        <v>193</v>
      </c>
      <c r="EJ40" s="35" t="s">
        <v>193</v>
      </c>
      <c r="EK40" s="35" t="s">
        <v>193</v>
      </c>
      <c r="EL40" s="35" t="s">
        <v>193</v>
      </c>
      <c r="EM40" s="35" t="s">
        <v>193</v>
      </c>
      <c r="EN40" s="35" t="s">
        <v>193</v>
      </c>
      <c r="EO40" s="35" t="s">
        <v>193</v>
      </c>
      <c r="EP40" s="35" t="s">
        <v>193</v>
      </c>
      <c r="EQ40" s="35" t="s">
        <v>193</v>
      </c>
      <c r="ER40" s="35" t="s">
        <v>193</v>
      </c>
      <c r="ES40" s="35" t="s">
        <v>193</v>
      </c>
      <c r="ET40" s="35" t="s">
        <v>193</v>
      </c>
      <c r="EU40" s="35" t="s">
        <v>193</v>
      </c>
      <c r="EV40" s="35"/>
    </row>
    <row r="41" spans="1:152" ht="112.5">
      <c r="A41" s="21"/>
      <c r="B41" s="33" t="s">
        <v>215</v>
      </c>
      <c r="C41" s="34" t="s">
        <v>212</v>
      </c>
      <c r="D41" s="35" t="s">
        <v>174</v>
      </c>
      <c r="E41" s="35" t="s">
        <v>193</v>
      </c>
      <c r="F41" s="35" t="s">
        <v>193</v>
      </c>
      <c r="G41" s="35" t="s">
        <v>193</v>
      </c>
      <c r="H41" s="35" t="s">
        <v>193</v>
      </c>
      <c r="I41" s="35" t="s">
        <v>193</v>
      </c>
      <c r="J41" s="35" t="s">
        <v>193</v>
      </c>
      <c r="K41" s="35" t="s">
        <v>193</v>
      </c>
      <c r="L41" s="35" t="s">
        <v>193</v>
      </c>
      <c r="M41" s="35" t="s">
        <v>193</v>
      </c>
      <c r="N41" s="35" t="s">
        <v>193</v>
      </c>
      <c r="O41" s="35" t="s">
        <v>193</v>
      </c>
      <c r="P41" s="35" t="s">
        <v>193</v>
      </c>
      <c r="Q41" s="35" t="s">
        <v>193</v>
      </c>
      <c r="R41" s="35" t="s">
        <v>193</v>
      </c>
      <c r="S41" s="35" t="s">
        <v>193</v>
      </c>
      <c r="T41" s="35" t="s">
        <v>193</v>
      </c>
      <c r="U41" s="35" t="s">
        <v>193</v>
      </c>
      <c r="V41" s="35" t="s">
        <v>193</v>
      </c>
      <c r="W41" s="35" t="s">
        <v>193</v>
      </c>
      <c r="X41" s="35" t="s">
        <v>193</v>
      </c>
      <c r="Y41" s="35" t="s">
        <v>193</v>
      </c>
      <c r="Z41" s="35" t="s">
        <v>193</v>
      </c>
      <c r="AA41" s="35" t="s">
        <v>193</v>
      </c>
      <c r="AB41" s="35" t="s">
        <v>193</v>
      </c>
      <c r="AC41" s="35" t="s">
        <v>193</v>
      </c>
      <c r="AD41" s="35" t="s">
        <v>193</v>
      </c>
      <c r="AE41" s="35" t="s">
        <v>193</v>
      </c>
      <c r="AF41" s="35" t="s">
        <v>193</v>
      </c>
      <c r="AG41" s="35" t="s">
        <v>193</v>
      </c>
      <c r="AH41" s="35" t="s">
        <v>193</v>
      </c>
      <c r="AI41" s="35" t="s">
        <v>193</v>
      </c>
      <c r="AJ41" s="35" t="s">
        <v>193</v>
      </c>
      <c r="AK41" s="35" t="s">
        <v>193</v>
      </c>
      <c r="AL41" s="35" t="s">
        <v>193</v>
      </c>
      <c r="AM41" s="35" t="s">
        <v>193</v>
      </c>
      <c r="AN41" s="35" t="s">
        <v>193</v>
      </c>
      <c r="AO41" s="35" t="s">
        <v>193</v>
      </c>
      <c r="AP41" s="35" t="s">
        <v>193</v>
      </c>
      <c r="AQ41" s="35" t="s">
        <v>193</v>
      </c>
      <c r="AR41" s="35" t="s">
        <v>193</v>
      </c>
      <c r="AS41" s="35" t="s">
        <v>193</v>
      </c>
      <c r="AT41" s="35" t="s">
        <v>193</v>
      </c>
      <c r="AU41" s="35" t="s">
        <v>193</v>
      </c>
      <c r="AV41" s="35" t="s">
        <v>193</v>
      </c>
      <c r="AW41" s="35" t="s">
        <v>193</v>
      </c>
      <c r="AX41" s="35" t="s">
        <v>193</v>
      </c>
      <c r="AY41" s="35" t="s">
        <v>193</v>
      </c>
      <c r="AZ41" s="35" t="s">
        <v>193</v>
      </c>
      <c r="BA41" s="35" t="s">
        <v>193</v>
      </c>
      <c r="BB41" s="35" t="s">
        <v>193</v>
      </c>
      <c r="BC41" s="35" t="s">
        <v>193</v>
      </c>
      <c r="BD41" s="35" t="s">
        <v>193</v>
      </c>
      <c r="BE41" s="35" t="s">
        <v>193</v>
      </c>
      <c r="BF41" s="35" t="s">
        <v>193</v>
      </c>
      <c r="BG41" s="35" t="s">
        <v>193</v>
      </c>
      <c r="BH41" s="35" t="s">
        <v>193</v>
      </c>
      <c r="BI41" s="35" t="s">
        <v>193</v>
      </c>
      <c r="BJ41" s="35" t="s">
        <v>193</v>
      </c>
      <c r="BK41" s="35" t="s">
        <v>193</v>
      </c>
      <c r="BL41" s="35" t="s">
        <v>193</v>
      </c>
      <c r="BM41" s="35" t="s">
        <v>193</v>
      </c>
      <c r="BN41" s="35" t="s">
        <v>193</v>
      </c>
      <c r="BO41" s="35" t="s">
        <v>193</v>
      </c>
      <c r="BP41" s="35" t="s">
        <v>193</v>
      </c>
      <c r="BQ41" s="35" t="s">
        <v>193</v>
      </c>
      <c r="BR41" s="35" t="s">
        <v>193</v>
      </c>
      <c r="BS41" s="35" t="s">
        <v>193</v>
      </c>
      <c r="BT41" s="35" t="s">
        <v>193</v>
      </c>
      <c r="BU41" s="35" t="s">
        <v>193</v>
      </c>
      <c r="BV41" s="35" t="s">
        <v>193</v>
      </c>
      <c r="BW41" s="35" t="s">
        <v>193</v>
      </c>
      <c r="BX41" s="35" t="s">
        <v>193</v>
      </c>
      <c r="BY41" s="35" t="s">
        <v>193</v>
      </c>
      <c r="BZ41" s="35" t="s">
        <v>193</v>
      </c>
      <c r="CA41" s="35" t="s">
        <v>193</v>
      </c>
      <c r="CB41" s="35" t="s">
        <v>193</v>
      </c>
      <c r="CC41" s="35" t="s">
        <v>193</v>
      </c>
      <c r="CD41" s="35" t="s">
        <v>193</v>
      </c>
      <c r="CE41" s="35" t="s">
        <v>193</v>
      </c>
      <c r="CF41" s="35" t="s">
        <v>193</v>
      </c>
      <c r="CG41" s="35" t="s">
        <v>193</v>
      </c>
      <c r="CH41" s="35" t="s">
        <v>193</v>
      </c>
      <c r="CI41" s="35" t="s">
        <v>193</v>
      </c>
      <c r="CJ41" s="35" t="s">
        <v>193</v>
      </c>
      <c r="CK41" s="35" t="s">
        <v>193</v>
      </c>
      <c r="CL41" s="35" t="s">
        <v>193</v>
      </c>
      <c r="CM41" s="35" t="s">
        <v>193</v>
      </c>
      <c r="CN41" s="35" t="s">
        <v>193</v>
      </c>
      <c r="CO41" s="35" t="s">
        <v>193</v>
      </c>
      <c r="CP41" s="35" t="s">
        <v>193</v>
      </c>
      <c r="CQ41" s="35" t="s">
        <v>193</v>
      </c>
      <c r="CR41" s="35" t="s">
        <v>193</v>
      </c>
      <c r="CS41" s="35" t="s">
        <v>193</v>
      </c>
      <c r="CT41" s="35" t="s">
        <v>193</v>
      </c>
      <c r="CU41" s="35" t="s">
        <v>193</v>
      </c>
      <c r="CV41" s="35" t="s">
        <v>193</v>
      </c>
      <c r="CW41" s="35" t="s">
        <v>193</v>
      </c>
      <c r="CX41" s="35" t="s">
        <v>193</v>
      </c>
      <c r="CY41" s="35" t="s">
        <v>193</v>
      </c>
      <c r="CZ41" s="35" t="s">
        <v>193</v>
      </c>
      <c r="DA41" s="35" t="s">
        <v>193</v>
      </c>
      <c r="DB41" s="35" t="s">
        <v>193</v>
      </c>
      <c r="DC41" s="35" t="s">
        <v>193</v>
      </c>
      <c r="DD41" s="35" t="s">
        <v>193</v>
      </c>
      <c r="DE41" s="35" t="s">
        <v>193</v>
      </c>
      <c r="DF41" s="35" t="s">
        <v>193</v>
      </c>
      <c r="DG41" s="35" t="s">
        <v>193</v>
      </c>
      <c r="DH41" s="35" t="s">
        <v>193</v>
      </c>
      <c r="DI41" s="35" t="s">
        <v>193</v>
      </c>
      <c r="DJ41" s="35" t="s">
        <v>193</v>
      </c>
      <c r="DK41" s="35" t="s">
        <v>193</v>
      </c>
      <c r="DL41" s="35" t="s">
        <v>193</v>
      </c>
      <c r="DM41" s="35" t="s">
        <v>193</v>
      </c>
      <c r="DN41" s="35" t="s">
        <v>193</v>
      </c>
      <c r="DO41" s="35" t="s">
        <v>193</v>
      </c>
      <c r="DP41" s="35" t="s">
        <v>193</v>
      </c>
      <c r="DQ41" s="35" t="s">
        <v>193</v>
      </c>
      <c r="DR41" s="35" t="s">
        <v>193</v>
      </c>
      <c r="DS41" s="35" t="s">
        <v>193</v>
      </c>
      <c r="DT41" s="35" t="s">
        <v>193</v>
      </c>
      <c r="DU41" s="35" t="s">
        <v>193</v>
      </c>
      <c r="DV41" s="35" t="s">
        <v>193</v>
      </c>
      <c r="DW41" s="35" t="s">
        <v>193</v>
      </c>
      <c r="DX41" s="35" t="s">
        <v>193</v>
      </c>
      <c r="DY41" s="35" t="s">
        <v>193</v>
      </c>
      <c r="DZ41" s="35" t="s">
        <v>193</v>
      </c>
      <c r="EA41" s="35" t="s">
        <v>193</v>
      </c>
      <c r="EB41" s="35" t="s">
        <v>193</v>
      </c>
      <c r="EC41" s="35" t="s">
        <v>193</v>
      </c>
      <c r="ED41" s="35" t="s">
        <v>193</v>
      </c>
      <c r="EE41" s="35" t="s">
        <v>193</v>
      </c>
      <c r="EF41" s="35" t="s">
        <v>193</v>
      </c>
      <c r="EG41" s="35" t="s">
        <v>193</v>
      </c>
      <c r="EH41" s="35" t="s">
        <v>193</v>
      </c>
      <c r="EI41" s="35" t="s">
        <v>193</v>
      </c>
      <c r="EJ41" s="35" t="s">
        <v>193</v>
      </c>
      <c r="EK41" s="35" t="s">
        <v>193</v>
      </c>
      <c r="EL41" s="35" t="s">
        <v>193</v>
      </c>
      <c r="EM41" s="35" t="s">
        <v>193</v>
      </c>
      <c r="EN41" s="35" t="s">
        <v>193</v>
      </c>
      <c r="EO41" s="35" t="s">
        <v>193</v>
      </c>
      <c r="EP41" s="35" t="s">
        <v>193</v>
      </c>
      <c r="EQ41" s="35" t="s">
        <v>193</v>
      </c>
      <c r="ER41" s="35" t="s">
        <v>193</v>
      </c>
      <c r="ES41" s="35" t="s">
        <v>193</v>
      </c>
      <c r="ET41" s="35" t="s">
        <v>193</v>
      </c>
      <c r="EU41" s="35" t="s">
        <v>193</v>
      </c>
      <c r="EV41" s="35"/>
    </row>
    <row r="42" spans="1:152" ht="93.75">
      <c r="A42" s="21"/>
      <c r="B42" s="33" t="s">
        <v>215</v>
      </c>
      <c r="C42" s="34" t="s">
        <v>213</v>
      </c>
      <c r="D42" s="35" t="s">
        <v>174</v>
      </c>
      <c r="E42" s="35" t="s">
        <v>193</v>
      </c>
      <c r="F42" s="35" t="s">
        <v>193</v>
      </c>
      <c r="G42" s="35" t="s">
        <v>193</v>
      </c>
      <c r="H42" s="35" t="s">
        <v>193</v>
      </c>
      <c r="I42" s="35" t="s">
        <v>193</v>
      </c>
      <c r="J42" s="35" t="s">
        <v>193</v>
      </c>
      <c r="K42" s="35" t="s">
        <v>193</v>
      </c>
      <c r="L42" s="35" t="s">
        <v>193</v>
      </c>
      <c r="M42" s="35" t="s">
        <v>193</v>
      </c>
      <c r="N42" s="35" t="s">
        <v>193</v>
      </c>
      <c r="O42" s="35" t="s">
        <v>193</v>
      </c>
      <c r="P42" s="35" t="s">
        <v>193</v>
      </c>
      <c r="Q42" s="35" t="s">
        <v>193</v>
      </c>
      <c r="R42" s="35" t="s">
        <v>193</v>
      </c>
      <c r="S42" s="35" t="s">
        <v>193</v>
      </c>
      <c r="T42" s="35" t="s">
        <v>193</v>
      </c>
      <c r="U42" s="35" t="s">
        <v>193</v>
      </c>
      <c r="V42" s="35" t="s">
        <v>193</v>
      </c>
      <c r="W42" s="35" t="s">
        <v>193</v>
      </c>
      <c r="X42" s="35" t="s">
        <v>193</v>
      </c>
      <c r="Y42" s="35" t="s">
        <v>193</v>
      </c>
      <c r="Z42" s="35" t="s">
        <v>193</v>
      </c>
      <c r="AA42" s="35" t="s">
        <v>193</v>
      </c>
      <c r="AB42" s="35" t="s">
        <v>193</v>
      </c>
      <c r="AC42" s="35" t="s">
        <v>193</v>
      </c>
      <c r="AD42" s="35" t="s">
        <v>193</v>
      </c>
      <c r="AE42" s="35" t="s">
        <v>193</v>
      </c>
      <c r="AF42" s="35" t="s">
        <v>193</v>
      </c>
      <c r="AG42" s="35" t="s">
        <v>193</v>
      </c>
      <c r="AH42" s="35" t="s">
        <v>193</v>
      </c>
      <c r="AI42" s="35" t="s">
        <v>193</v>
      </c>
      <c r="AJ42" s="35" t="s">
        <v>193</v>
      </c>
      <c r="AK42" s="35" t="s">
        <v>193</v>
      </c>
      <c r="AL42" s="35" t="s">
        <v>193</v>
      </c>
      <c r="AM42" s="35" t="s">
        <v>193</v>
      </c>
      <c r="AN42" s="35" t="s">
        <v>193</v>
      </c>
      <c r="AO42" s="35" t="s">
        <v>193</v>
      </c>
      <c r="AP42" s="35" t="s">
        <v>193</v>
      </c>
      <c r="AQ42" s="35" t="s">
        <v>193</v>
      </c>
      <c r="AR42" s="35" t="s">
        <v>193</v>
      </c>
      <c r="AS42" s="35" t="s">
        <v>193</v>
      </c>
      <c r="AT42" s="35" t="s">
        <v>193</v>
      </c>
      <c r="AU42" s="35" t="s">
        <v>193</v>
      </c>
      <c r="AV42" s="35" t="s">
        <v>193</v>
      </c>
      <c r="AW42" s="35" t="s">
        <v>193</v>
      </c>
      <c r="AX42" s="35" t="s">
        <v>193</v>
      </c>
      <c r="AY42" s="35" t="s">
        <v>193</v>
      </c>
      <c r="AZ42" s="35" t="s">
        <v>193</v>
      </c>
      <c r="BA42" s="35" t="s">
        <v>193</v>
      </c>
      <c r="BB42" s="35" t="s">
        <v>193</v>
      </c>
      <c r="BC42" s="35" t="s">
        <v>193</v>
      </c>
      <c r="BD42" s="35" t="s">
        <v>193</v>
      </c>
      <c r="BE42" s="35" t="s">
        <v>193</v>
      </c>
      <c r="BF42" s="35" t="s">
        <v>193</v>
      </c>
      <c r="BG42" s="35" t="s">
        <v>193</v>
      </c>
      <c r="BH42" s="35" t="s">
        <v>193</v>
      </c>
      <c r="BI42" s="35" t="s">
        <v>193</v>
      </c>
      <c r="BJ42" s="35" t="s">
        <v>193</v>
      </c>
      <c r="BK42" s="35" t="s">
        <v>193</v>
      </c>
      <c r="BL42" s="35" t="s">
        <v>193</v>
      </c>
      <c r="BM42" s="35" t="s">
        <v>193</v>
      </c>
      <c r="BN42" s="35" t="s">
        <v>193</v>
      </c>
      <c r="BO42" s="35" t="s">
        <v>193</v>
      </c>
      <c r="BP42" s="35" t="s">
        <v>193</v>
      </c>
      <c r="BQ42" s="35" t="s">
        <v>193</v>
      </c>
      <c r="BR42" s="35" t="s">
        <v>193</v>
      </c>
      <c r="BS42" s="35" t="s">
        <v>193</v>
      </c>
      <c r="BT42" s="35" t="s">
        <v>193</v>
      </c>
      <c r="BU42" s="35" t="s">
        <v>193</v>
      </c>
      <c r="BV42" s="35" t="s">
        <v>193</v>
      </c>
      <c r="BW42" s="35" t="s">
        <v>193</v>
      </c>
      <c r="BX42" s="35" t="s">
        <v>193</v>
      </c>
      <c r="BY42" s="35" t="s">
        <v>193</v>
      </c>
      <c r="BZ42" s="35" t="s">
        <v>193</v>
      </c>
      <c r="CA42" s="35" t="s">
        <v>193</v>
      </c>
      <c r="CB42" s="35" t="s">
        <v>193</v>
      </c>
      <c r="CC42" s="35" t="s">
        <v>193</v>
      </c>
      <c r="CD42" s="35" t="s">
        <v>193</v>
      </c>
      <c r="CE42" s="35" t="s">
        <v>193</v>
      </c>
      <c r="CF42" s="35" t="s">
        <v>193</v>
      </c>
      <c r="CG42" s="35" t="s">
        <v>193</v>
      </c>
      <c r="CH42" s="35" t="s">
        <v>193</v>
      </c>
      <c r="CI42" s="35" t="s">
        <v>193</v>
      </c>
      <c r="CJ42" s="35" t="s">
        <v>193</v>
      </c>
      <c r="CK42" s="35" t="s">
        <v>193</v>
      </c>
      <c r="CL42" s="35" t="s">
        <v>193</v>
      </c>
      <c r="CM42" s="35" t="s">
        <v>193</v>
      </c>
      <c r="CN42" s="35" t="s">
        <v>193</v>
      </c>
      <c r="CO42" s="35" t="s">
        <v>193</v>
      </c>
      <c r="CP42" s="35" t="s">
        <v>193</v>
      </c>
      <c r="CQ42" s="35" t="s">
        <v>193</v>
      </c>
      <c r="CR42" s="35" t="s">
        <v>193</v>
      </c>
      <c r="CS42" s="35" t="s">
        <v>193</v>
      </c>
      <c r="CT42" s="35" t="s">
        <v>193</v>
      </c>
      <c r="CU42" s="35" t="s">
        <v>193</v>
      </c>
      <c r="CV42" s="35" t="s">
        <v>193</v>
      </c>
      <c r="CW42" s="35" t="s">
        <v>193</v>
      </c>
      <c r="CX42" s="35" t="s">
        <v>193</v>
      </c>
      <c r="CY42" s="35" t="s">
        <v>193</v>
      </c>
      <c r="CZ42" s="35" t="s">
        <v>193</v>
      </c>
      <c r="DA42" s="35" t="s">
        <v>193</v>
      </c>
      <c r="DB42" s="35" t="s">
        <v>193</v>
      </c>
      <c r="DC42" s="35" t="s">
        <v>193</v>
      </c>
      <c r="DD42" s="35" t="s">
        <v>193</v>
      </c>
      <c r="DE42" s="35" t="s">
        <v>193</v>
      </c>
      <c r="DF42" s="35" t="s">
        <v>193</v>
      </c>
      <c r="DG42" s="35" t="s">
        <v>193</v>
      </c>
      <c r="DH42" s="35" t="s">
        <v>193</v>
      </c>
      <c r="DI42" s="35" t="s">
        <v>193</v>
      </c>
      <c r="DJ42" s="35" t="s">
        <v>193</v>
      </c>
      <c r="DK42" s="35" t="s">
        <v>193</v>
      </c>
      <c r="DL42" s="35" t="s">
        <v>193</v>
      </c>
      <c r="DM42" s="35" t="s">
        <v>193</v>
      </c>
      <c r="DN42" s="35" t="s">
        <v>193</v>
      </c>
      <c r="DO42" s="35" t="s">
        <v>193</v>
      </c>
      <c r="DP42" s="35" t="s">
        <v>193</v>
      </c>
      <c r="DQ42" s="35" t="s">
        <v>193</v>
      </c>
      <c r="DR42" s="35" t="s">
        <v>193</v>
      </c>
      <c r="DS42" s="35" t="s">
        <v>193</v>
      </c>
      <c r="DT42" s="35" t="s">
        <v>193</v>
      </c>
      <c r="DU42" s="35" t="s">
        <v>193</v>
      </c>
      <c r="DV42" s="35" t="s">
        <v>193</v>
      </c>
      <c r="DW42" s="35" t="s">
        <v>193</v>
      </c>
      <c r="DX42" s="35" t="s">
        <v>193</v>
      </c>
      <c r="DY42" s="35" t="s">
        <v>193</v>
      </c>
      <c r="DZ42" s="35" t="s">
        <v>193</v>
      </c>
      <c r="EA42" s="35" t="s">
        <v>193</v>
      </c>
      <c r="EB42" s="35" t="s">
        <v>193</v>
      </c>
      <c r="EC42" s="35" t="s">
        <v>193</v>
      </c>
      <c r="ED42" s="35" t="s">
        <v>193</v>
      </c>
      <c r="EE42" s="35" t="s">
        <v>193</v>
      </c>
      <c r="EF42" s="35" t="s">
        <v>193</v>
      </c>
      <c r="EG42" s="35" t="s">
        <v>193</v>
      </c>
      <c r="EH42" s="35" t="s">
        <v>193</v>
      </c>
      <c r="EI42" s="35" t="s">
        <v>193</v>
      </c>
      <c r="EJ42" s="35" t="s">
        <v>193</v>
      </c>
      <c r="EK42" s="35" t="s">
        <v>193</v>
      </c>
      <c r="EL42" s="35" t="s">
        <v>193</v>
      </c>
      <c r="EM42" s="35" t="s">
        <v>193</v>
      </c>
      <c r="EN42" s="35" t="s">
        <v>193</v>
      </c>
      <c r="EO42" s="35" t="s">
        <v>193</v>
      </c>
      <c r="EP42" s="35" t="s">
        <v>193</v>
      </c>
      <c r="EQ42" s="35" t="s">
        <v>193</v>
      </c>
      <c r="ER42" s="35" t="s">
        <v>193</v>
      </c>
      <c r="ES42" s="35" t="s">
        <v>193</v>
      </c>
      <c r="ET42" s="35" t="s">
        <v>193</v>
      </c>
      <c r="EU42" s="35" t="s">
        <v>193</v>
      </c>
      <c r="EV42" s="35"/>
    </row>
    <row r="43" spans="1:152" ht="93.75">
      <c r="A43" s="21"/>
      <c r="B43" s="33" t="s">
        <v>215</v>
      </c>
      <c r="C43" s="34" t="s">
        <v>216</v>
      </c>
      <c r="D43" s="35" t="s">
        <v>174</v>
      </c>
      <c r="E43" s="35" t="s">
        <v>193</v>
      </c>
      <c r="F43" s="35" t="s">
        <v>193</v>
      </c>
      <c r="G43" s="35" t="s">
        <v>193</v>
      </c>
      <c r="H43" s="35" t="s">
        <v>193</v>
      </c>
      <c r="I43" s="35" t="s">
        <v>193</v>
      </c>
      <c r="J43" s="35" t="s">
        <v>193</v>
      </c>
      <c r="K43" s="35" t="s">
        <v>193</v>
      </c>
      <c r="L43" s="35" t="s">
        <v>193</v>
      </c>
      <c r="M43" s="35" t="s">
        <v>193</v>
      </c>
      <c r="N43" s="35" t="s">
        <v>193</v>
      </c>
      <c r="O43" s="35" t="s">
        <v>193</v>
      </c>
      <c r="P43" s="35" t="s">
        <v>193</v>
      </c>
      <c r="Q43" s="35" t="s">
        <v>193</v>
      </c>
      <c r="R43" s="35" t="s">
        <v>193</v>
      </c>
      <c r="S43" s="35" t="s">
        <v>193</v>
      </c>
      <c r="T43" s="35" t="s">
        <v>193</v>
      </c>
      <c r="U43" s="35" t="s">
        <v>193</v>
      </c>
      <c r="V43" s="35" t="s">
        <v>193</v>
      </c>
      <c r="W43" s="35" t="s">
        <v>193</v>
      </c>
      <c r="X43" s="35" t="s">
        <v>193</v>
      </c>
      <c r="Y43" s="35" t="s">
        <v>193</v>
      </c>
      <c r="Z43" s="35" t="s">
        <v>193</v>
      </c>
      <c r="AA43" s="35" t="s">
        <v>193</v>
      </c>
      <c r="AB43" s="35" t="s">
        <v>193</v>
      </c>
      <c r="AC43" s="35" t="s">
        <v>193</v>
      </c>
      <c r="AD43" s="35" t="s">
        <v>193</v>
      </c>
      <c r="AE43" s="35" t="s">
        <v>193</v>
      </c>
      <c r="AF43" s="35" t="s">
        <v>193</v>
      </c>
      <c r="AG43" s="35" t="s">
        <v>193</v>
      </c>
      <c r="AH43" s="35" t="s">
        <v>193</v>
      </c>
      <c r="AI43" s="35" t="s">
        <v>193</v>
      </c>
      <c r="AJ43" s="35" t="s">
        <v>193</v>
      </c>
      <c r="AK43" s="35" t="s">
        <v>193</v>
      </c>
      <c r="AL43" s="35" t="s">
        <v>193</v>
      </c>
      <c r="AM43" s="35" t="s">
        <v>193</v>
      </c>
      <c r="AN43" s="35" t="s">
        <v>193</v>
      </c>
      <c r="AO43" s="35" t="s">
        <v>193</v>
      </c>
      <c r="AP43" s="35" t="s">
        <v>193</v>
      </c>
      <c r="AQ43" s="35" t="s">
        <v>193</v>
      </c>
      <c r="AR43" s="35" t="s">
        <v>193</v>
      </c>
      <c r="AS43" s="35" t="s">
        <v>193</v>
      </c>
      <c r="AT43" s="35" t="s">
        <v>193</v>
      </c>
      <c r="AU43" s="35" t="s">
        <v>193</v>
      </c>
      <c r="AV43" s="35" t="s">
        <v>193</v>
      </c>
      <c r="AW43" s="35" t="s">
        <v>193</v>
      </c>
      <c r="AX43" s="35" t="s">
        <v>193</v>
      </c>
      <c r="AY43" s="35" t="s">
        <v>193</v>
      </c>
      <c r="AZ43" s="35" t="s">
        <v>193</v>
      </c>
      <c r="BA43" s="35" t="s">
        <v>193</v>
      </c>
      <c r="BB43" s="35" t="s">
        <v>193</v>
      </c>
      <c r="BC43" s="35" t="s">
        <v>193</v>
      </c>
      <c r="BD43" s="35" t="s">
        <v>193</v>
      </c>
      <c r="BE43" s="35" t="s">
        <v>193</v>
      </c>
      <c r="BF43" s="35" t="s">
        <v>193</v>
      </c>
      <c r="BG43" s="35" t="s">
        <v>193</v>
      </c>
      <c r="BH43" s="35" t="s">
        <v>193</v>
      </c>
      <c r="BI43" s="35" t="s">
        <v>193</v>
      </c>
      <c r="BJ43" s="35" t="s">
        <v>193</v>
      </c>
      <c r="BK43" s="35" t="s">
        <v>193</v>
      </c>
      <c r="BL43" s="35" t="s">
        <v>193</v>
      </c>
      <c r="BM43" s="35" t="s">
        <v>193</v>
      </c>
      <c r="BN43" s="35" t="s">
        <v>193</v>
      </c>
      <c r="BO43" s="35" t="s">
        <v>193</v>
      </c>
      <c r="BP43" s="35" t="s">
        <v>193</v>
      </c>
      <c r="BQ43" s="35" t="s">
        <v>193</v>
      </c>
      <c r="BR43" s="35" t="s">
        <v>193</v>
      </c>
      <c r="BS43" s="35" t="s">
        <v>193</v>
      </c>
      <c r="BT43" s="35" t="s">
        <v>193</v>
      </c>
      <c r="BU43" s="35" t="s">
        <v>193</v>
      </c>
      <c r="BV43" s="35" t="s">
        <v>193</v>
      </c>
      <c r="BW43" s="35" t="s">
        <v>193</v>
      </c>
      <c r="BX43" s="35" t="s">
        <v>193</v>
      </c>
      <c r="BY43" s="35" t="s">
        <v>193</v>
      </c>
      <c r="BZ43" s="35" t="s">
        <v>193</v>
      </c>
      <c r="CA43" s="35" t="s">
        <v>193</v>
      </c>
      <c r="CB43" s="35" t="s">
        <v>193</v>
      </c>
      <c r="CC43" s="35" t="s">
        <v>193</v>
      </c>
      <c r="CD43" s="35" t="s">
        <v>193</v>
      </c>
      <c r="CE43" s="35" t="s">
        <v>193</v>
      </c>
      <c r="CF43" s="35" t="s">
        <v>193</v>
      </c>
      <c r="CG43" s="35" t="s">
        <v>193</v>
      </c>
      <c r="CH43" s="35" t="s">
        <v>193</v>
      </c>
      <c r="CI43" s="35" t="s">
        <v>193</v>
      </c>
      <c r="CJ43" s="35" t="s">
        <v>193</v>
      </c>
      <c r="CK43" s="35" t="s">
        <v>193</v>
      </c>
      <c r="CL43" s="35" t="s">
        <v>193</v>
      </c>
      <c r="CM43" s="35" t="s">
        <v>193</v>
      </c>
      <c r="CN43" s="35" t="s">
        <v>193</v>
      </c>
      <c r="CO43" s="35" t="s">
        <v>193</v>
      </c>
      <c r="CP43" s="35" t="s">
        <v>193</v>
      </c>
      <c r="CQ43" s="35" t="s">
        <v>193</v>
      </c>
      <c r="CR43" s="35" t="s">
        <v>193</v>
      </c>
      <c r="CS43" s="35" t="s">
        <v>193</v>
      </c>
      <c r="CT43" s="35" t="s">
        <v>193</v>
      </c>
      <c r="CU43" s="35" t="s">
        <v>193</v>
      </c>
      <c r="CV43" s="35" t="s">
        <v>193</v>
      </c>
      <c r="CW43" s="35" t="s">
        <v>193</v>
      </c>
      <c r="CX43" s="35" t="s">
        <v>193</v>
      </c>
      <c r="CY43" s="35" t="s">
        <v>193</v>
      </c>
      <c r="CZ43" s="35" t="s">
        <v>193</v>
      </c>
      <c r="DA43" s="35" t="s">
        <v>193</v>
      </c>
      <c r="DB43" s="35" t="s">
        <v>193</v>
      </c>
      <c r="DC43" s="35" t="s">
        <v>193</v>
      </c>
      <c r="DD43" s="35" t="s">
        <v>193</v>
      </c>
      <c r="DE43" s="35" t="s">
        <v>193</v>
      </c>
      <c r="DF43" s="35" t="s">
        <v>193</v>
      </c>
      <c r="DG43" s="35" t="s">
        <v>193</v>
      </c>
      <c r="DH43" s="35" t="s">
        <v>193</v>
      </c>
      <c r="DI43" s="35" t="s">
        <v>193</v>
      </c>
      <c r="DJ43" s="35" t="s">
        <v>193</v>
      </c>
      <c r="DK43" s="35" t="s">
        <v>193</v>
      </c>
      <c r="DL43" s="35" t="s">
        <v>193</v>
      </c>
      <c r="DM43" s="35" t="s">
        <v>193</v>
      </c>
      <c r="DN43" s="35" t="s">
        <v>193</v>
      </c>
      <c r="DO43" s="35" t="s">
        <v>193</v>
      </c>
      <c r="DP43" s="35" t="s">
        <v>193</v>
      </c>
      <c r="DQ43" s="35" t="s">
        <v>193</v>
      </c>
      <c r="DR43" s="35" t="s">
        <v>193</v>
      </c>
      <c r="DS43" s="35" t="s">
        <v>193</v>
      </c>
      <c r="DT43" s="35" t="s">
        <v>193</v>
      </c>
      <c r="DU43" s="35" t="s">
        <v>193</v>
      </c>
      <c r="DV43" s="35" t="s">
        <v>193</v>
      </c>
      <c r="DW43" s="35" t="s">
        <v>193</v>
      </c>
      <c r="DX43" s="35" t="s">
        <v>193</v>
      </c>
      <c r="DY43" s="35" t="s">
        <v>193</v>
      </c>
      <c r="DZ43" s="35" t="s">
        <v>193</v>
      </c>
      <c r="EA43" s="35" t="s">
        <v>193</v>
      </c>
      <c r="EB43" s="35" t="s">
        <v>193</v>
      </c>
      <c r="EC43" s="35" t="s">
        <v>193</v>
      </c>
      <c r="ED43" s="35" t="s">
        <v>193</v>
      </c>
      <c r="EE43" s="35" t="s">
        <v>193</v>
      </c>
      <c r="EF43" s="35" t="s">
        <v>193</v>
      </c>
      <c r="EG43" s="35" t="s">
        <v>193</v>
      </c>
      <c r="EH43" s="35" t="s">
        <v>193</v>
      </c>
      <c r="EI43" s="35" t="s">
        <v>193</v>
      </c>
      <c r="EJ43" s="35" t="s">
        <v>193</v>
      </c>
      <c r="EK43" s="35" t="s">
        <v>193</v>
      </c>
      <c r="EL43" s="35" t="s">
        <v>193</v>
      </c>
      <c r="EM43" s="35" t="s">
        <v>193</v>
      </c>
      <c r="EN43" s="35" t="s">
        <v>193</v>
      </c>
      <c r="EO43" s="35" t="s">
        <v>193</v>
      </c>
      <c r="EP43" s="35" t="s">
        <v>193</v>
      </c>
      <c r="EQ43" s="35" t="s">
        <v>193</v>
      </c>
      <c r="ER43" s="35" t="s">
        <v>193</v>
      </c>
      <c r="ES43" s="35" t="s">
        <v>193</v>
      </c>
      <c r="ET43" s="35" t="s">
        <v>193</v>
      </c>
      <c r="EU43" s="35" t="s">
        <v>193</v>
      </c>
      <c r="EV43" s="35"/>
    </row>
    <row r="44" spans="1:152" ht="75">
      <c r="A44" s="21"/>
      <c r="B44" s="39" t="s">
        <v>217</v>
      </c>
      <c r="C44" s="40" t="s">
        <v>218</v>
      </c>
      <c r="D44" s="41" t="s">
        <v>174</v>
      </c>
      <c r="E44" s="41">
        <f t="shared" ref="E44:AJ44" si="36">SUM(E45,E48)</f>
        <v>82</v>
      </c>
      <c r="F44" s="41">
        <f t="shared" si="36"/>
        <v>0</v>
      </c>
      <c r="G44" s="41">
        <f t="shared" si="36"/>
        <v>0</v>
      </c>
      <c r="H44" s="41">
        <f t="shared" si="36"/>
        <v>0</v>
      </c>
      <c r="I44" s="41">
        <f t="shared" si="36"/>
        <v>0</v>
      </c>
      <c r="J44" s="41">
        <f t="shared" si="36"/>
        <v>0</v>
      </c>
      <c r="K44" s="41">
        <f t="shared" si="36"/>
        <v>0</v>
      </c>
      <c r="L44" s="41">
        <f t="shared" si="36"/>
        <v>0</v>
      </c>
      <c r="M44" s="41">
        <f t="shared" si="36"/>
        <v>0</v>
      </c>
      <c r="N44" s="41">
        <f t="shared" si="36"/>
        <v>0</v>
      </c>
      <c r="O44" s="41">
        <f t="shared" si="36"/>
        <v>0</v>
      </c>
      <c r="P44" s="41">
        <f t="shared" si="36"/>
        <v>0</v>
      </c>
      <c r="Q44" s="41">
        <f t="shared" si="36"/>
        <v>0</v>
      </c>
      <c r="R44" s="41">
        <f t="shared" si="36"/>
        <v>6.78</v>
      </c>
      <c r="S44" s="41">
        <f t="shared" si="36"/>
        <v>0</v>
      </c>
      <c r="T44" s="41">
        <f t="shared" si="36"/>
        <v>0</v>
      </c>
      <c r="U44" s="41">
        <f t="shared" si="36"/>
        <v>0</v>
      </c>
      <c r="V44" s="41">
        <f t="shared" si="36"/>
        <v>35</v>
      </c>
      <c r="W44" s="41">
        <f t="shared" si="36"/>
        <v>0</v>
      </c>
      <c r="X44" s="41">
        <f t="shared" si="36"/>
        <v>0</v>
      </c>
      <c r="Y44" s="41">
        <f t="shared" si="36"/>
        <v>0</v>
      </c>
      <c r="Z44" s="41">
        <f t="shared" si="36"/>
        <v>0</v>
      </c>
      <c r="AA44" s="41">
        <f t="shared" si="36"/>
        <v>0</v>
      </c>
      <c r="AB44" s="41">
        <f t="shared" si="36"/>
        <v>0</v>
      </c>
      <c r="AC44" s="41">
        <f t="shared" si="36"/>
        <v>0</v>
      </c>
      <c r="AD44" s="41">
        <f t="shared" si="36"/>
        <v>0</v>
      </c>
      <c r="AE44" s="41">
        <f t="shared" si="36"/>
        <v>0</v>
      </c>
      <c r="AF44" s="41">
        <f t="shared" si="36"/>
        <v>0</v>
      </c>
      <c r="AG44" s="41">
        <f t="shared" si="36"/>
        <v>0</v>
      </c>
      <c r="AH44" s="41">
        <f t="shared" si="36"/>
        <v>0</v>
      </c>
      <c r="AI44" s="41">
        <f t="shared" si="36"/>
        <v>0</v>
      </c>
      <c r="AJ44" s="41">
        <f t="shared" si="36"/>
        <v>0</v>
      </c>
      <c r="AK44" s="41">
        <f t="shared" ref="AK44:BP44" si="37">SUM(AK45,AK48)</f>
        <v>0</v>
      </c>
      <c r="AL44" s="41">
        <f t="shared" si="37"/>
        <v>0</v>
      </c>
      <c r="AM44" s="41">
        <f t="shared" si="37"/>
        <v>0</v>
      </c>
      <c r="AN44" s="41">
        <f t="shared" si="37"/>
        <v>0</v>
      </c>
      <c r="AO44" s="41">
        <f t="shared" si="37"/>
        <v>0</v>
      </c>
      <c r="AP44" s="41">
        <f t="shared" si="37"/>
        <v>0</v>
      </c>
      <c r="AQ44" s="41">
        <f t="shared" si="37"/>
        <v>0</v>
      </c>
      <c r="AR44" s="41">
        <f t="shared" si="37"/>
        <v>0</v>
      </c>
      <c r="AS44" s="41">
        <f t="shared" si="37"/>
        <v>0</v>
      </c>
      <c r="AT44" s="41">
        <f t="shared" si="37"/>
        <v>0</v>
      </c>
      <c r="AU44" s="41">
        <f t="shared" si="37"/>
        <v>0</v>
      </c>
      <c r="AV44" s="41">
        <f t="shared" si="37"/>
        <v>0</v>
      </c>
      <c r="AW44" s="41">
        <f t="shared" si="37"/>
        <v>0</v>
      </c>
      <c r="AX44" s="41">
        <f t="shared" si="37"/>
        <v>0</v>
      </c>
      <c r="AY44" s="41">
        <f t="shared" si="37"/>
        <v>0</v>
      </c>
      <c r="AZ44" s="41">
        <f t="shared" si="37"/>
        <v>0</v>
      </c>
      <c r="BA44" s="41">
        <f t="shared" si="37"/>
        <v>0</v>
      </c>
      <c r="BB44" s="41">
        <f t="shared" si="37"/>
        <v>0</v>
      </c>
      <c r="BC44" s="41">
        <f t="shared" si="37"/>
        <v>0</v>
      </c>
      <c r="BD44" s="41">
        <f t="shared" si="37"/>
        <v>0</v>
      </c>
      <c r="BE44" s="41">
        <f t="shared" si="37"/>
        <v>0</v>
      </c>
      <c r="BF44" s="41">
        <f t="shared" si="37"/>
        <v>0</v>
      </c>
      <c r="BG44" s="41">
        <f t="shared" si="37"/>
        <v>0</v>
      </c>
      <c r="BH44" s="41">
        <f t="shared" si="37"/>
        <v>0</v>
      </c>
      <c r="BI44" s="41">
        <f t="shared" si="37"/>
        <v>0</v>
      </c>
      <c r="BJ44" s="41">
        <f t="shared" si="37"/>
        <v>0</v>
      </c>
      <c r="BK44" s="41">
        <f t="shared" si="37"/>
        <v>0</v>
      </c>
      <c r="BL44" s="41">
        <f t="shared" si="37"/>
        <v>0</v>
      </c>
      <c r="BM44" s="41">
        <f t="shared" si="37"/>
        <v>0</v>
      </c>
      <c r="BN44" s="41">
        <f t="shared" si="37"/>
        <v>0</v>
      </c>
      <c r="BO44" s="41">
        <f t="shared" si="37"/>
        <v>0</v>
      </c>
      <c r="BP44" s="41">
        <f t="shared" si="37"/>
        <v>0</v>
      </c>
      <c r="BQ44" s="41">
        <f t="shared" ref="BQ44:CV44" si="38">SUM(BQ45,BQ48)</f>
        <v>0</v>
      </c>
      <c r="BR44" s="41">
        <f t="shared" si="38"/>
        <v>0</v>
      </c>
      <c r="BS44" s="41">
        <f t="shared" si="38"/>
        <v>0</v>
      </c>
      <c r="BT44" s="41">
        <f t="shared" si="38"/>
        <v>0</v>
      </c>
      <c r="BU44" s="41">
        <f t="shared" si="38"/>
        <v>0</v>
      </c>
      <c r="BV44" s="41">
        <f t="shared" si="38"/>
        <v>0</v>
      </c>
      <c r="BW44" s="41">
        <f t="shared" si="38"/>
        <v>0</v>
      </c>
      <c r="BX44" s="41">
        <f t="shared" si="38"/>
        <v>0</v>
      </c>
      <c r="BY44" s="41">
        <f t="shared" si="38"/>
        <v>0</v>
      </c>
      <c r="BZ44" s="41">
        <f t="shared" si="38"/>
        <v>0</v>
      </c>
      <c r="CA44" s="41">
        <f t="shared" si="38"/>
        <v>0</v>
      </c>
      <c r="CB44" s="41">
        <f t="shared" si="38"/>
        <v>0</v>
      </c>
      <c r="CC44" s="41">
        <f t="shared" si="38"/>
        <v>0</v>
      </c>
      <c r="CD44" s="41">
        <f t="shared" si="38"/>
        <v>0</v>
      </c>
      <c r="CE44" s="41">
        <f t="shared" si="38"/>
        <v>0</v>
      </c>
      <c r="CF44" s="41">
        <f t="shared" si="38"/>
        <v>0</v>
      </c>
      <c r="CG44" s="41">
        <f t="shared" si="38"/>
        <v>6.78</v>
      </c>
      <c r="CH44" s="41">
        <f t="shared" si="38"/>
        <v>0</v>
      </c>
      <c r="CI44" s="41">
        <f t="shared" si="38"/>
        <v>0</v>
      </c>
      <c r="CJ44" s="41">
        <f t="shared" si="38"/>
        <v>0</v>
      </c>
      <c r="CK44" s="41">
        <f t="shared" si="38"/>
        <v>5</v>
      </c>
      <c r="CL44" s="41">
        <f t="shared" si="38"/>
        <v>0</v>
      </c>
      <c r="CM44" s="41">
        <f t="shared" si="38"/>
        <v>0</v>
      </c>
      <c r="CN44" s="41">
        <f t="shared" si="38"/>
        <v>0</v>
      </c>
      <c r="CO44" s="41">
        <f t="shared" si="38"/>
        <v>0</v>
      </c>
      <c r="CP44" s="41">
        <f t="shared" si="38"/>
        <v>0</v>
      </c>
      <c r="CQ44" s="41">
        <f t="shared" si="38"/>
        <v>0</v>
      </c>
      <c r="CR44" s="41">
        <f t="shared" si="38"/>
        <v>0</v>
      </c>
      <c r="CS44" s="41">
        <f t="shared" si="38"/>
        <v>0</v>
      </c>
      <c r="CT44" s="41">
        <f t="shared" si="38"/>
        <v>0</v>
      </c>
      <c r="CU44" s="41">
        <f t="shared" si="38"/>
        <v>82</v>
      </c>
      <c r="CV44" s="41">
        <f t="shared" si="38"/>
        <v>0</v>
      </c>
      <c r="CW44" s="41">
        <f t="shared" ref="CW44:EB44" si="39">SUM(CW45,CW48)</f>
        <v>0</v>
      </c>
      <c r="CX44" s="41">
        <f t="shared" si="39"/>
        <v>0</v>
      </c>
      <c r="CY44" s="41">
        <f t="shared" si="39"/>
        <v>0</v>
      </c>
      <c r="CZ44" s="41">
        <f t="shared" si="39"/>
        <v>0</v>
      </c>
      <c r="DA44" s="41">
        <f t="shared" si="39"/>
        <v>0</v>
      </c>
      <c r="DB44" s="41">
        <f t="shared" si="39"/>
        <v>0</v>
      </c>
      <c r="DC44" s="41">
        <f t="shared" si="39"/>
        <v>0</v>
      </c>
      <c r="DD44" s="41">
        <f t="shared" si="39"/>
        <v>0</v>
      </c>
      <c r="DE44" s="41">
        <f t="shared" si="39"/>
        <v>0</v>
      </c>
      <c r="DF44" s="41">
        <f t="shared" si="39"/>
        <v>0</v>
      </c>
      <c r="DG44" s="41">
        <f t="shared" si="39"/>
        <v>0</v>
      </c>
      <c r="DH44" s="41">
        <f t="shared" si="39"/>
        <v>0</v>
      </c>
      <c r="DI44" s="41">
        <f t="shared" si="39"/>
        <v>0</v>
      </c>
      <c r="DJ44" s="41">
        <f t="shared" si="39"/>
        <v>0</v>
      </c>
      <c r="DK44" s="41">
        <f t="shared" si="39"/>
        <v>0</v>
      </c>
      <c r="DL44" s="41">
        <f t="shared" si="39"/>
        <v>30</v>
      </c>
      <c r="DM44" s="41">
        <f t="shared" si="39"/>
        <v>0</v>
      </c>
      <c r="DN44" s="41">
        <f t="shared" si="39"/>
        <v>0</v>
      </c>
      <c r="DO44" s="41">
        <f t="shared" si="39"/>
        <v>0</v>
      </c>
      <c r="DP44" s="41">
        <f t="shared" si="39"/>
        <v>0</v>
      </c>
      <c r="DQ44" s="41">
        <f t="shared" si="39"/>
        <v>0</v>
      </c>
      <c r="DR44" s="41">
        <f t="shared" si="39"/>
        <v>0</v>
      </c>
      <c r="DS44" s="41">
        <f t="shared" si="39"/>
        <v>0</v>
      </c>
      <c r="DT44" s="41">
        <f t="shared" si="39"/>
        <v>0</v>
      </c>
      <c r="DU44" s="41">
        <f t="shared" si="39"/>
        <v>82</v>
      </c>
      <c r="DV44" s="41">
        <f t="shared" si="39"/>
        <v>0</v>
      </c>
      <c r="DW44" s="41">
        <f t="shared" si="39"/>
        <v>0</v>
      </c>
      <c r="DX44" s="41">
        <f t="shared" si="39"/>
        <v>0</v>
      </c>
      <c r="DY44" s="41">
        <f t="shared" si="39"/>
        <v>0</v>
      </c>
      <c r="DZ44" s="41">
        <f t="shared" si="39"/>
        <v>0</v>
      </c>
      <c r="EA44" s="41">
        <f t="shared" si="39"/>
        <v>0</v>
      </c>
      <c r="EB44" s="41">
        <f t="shared" si="39"/>
        <v>0</v>
      </c>
      <c r="EC44" s="41">
        <f t="shared" ref="EC44:EN44" si="40">SUM(EC45,EC48)</f>
        <v>0</v>
      </c>
      <c r="ED44" s="41">
        <f t="shared" si="40"/>
        <v>0</v>
      </c>
      <c r="EE44" s="41">
        <f t="shared" si="40"/>
        <v>0</v>
      </c>
      <c r="EF44" s="41">
        <f t="shared" si="40"/>
        <v>0</v>
      </c>
      <c r="EG44" s="41">
        <f t="shared" si="40"/>
        <v>0</v>
      </c>
      <c r="EH44" s="41">
        <f t="shared" si="40"/>
        <v>6.78</v>
      </c>
      <c r="EI44" s="41">
        <f t="shared" si="40"/>
        <v>0</v>
      </c>
      <c r="EJ44" s="41">
        <f t="shared" si="40"/>
        <v>0</v>
      </c>
      <c r="EK44" s="41">
        <f t="shared" si="40"/>
        <v>0</v>
      </c>
      <c r="EL44" s="41">
        <f t="shared" si="40"/>
        <v>35</v>
      </c>
      <c r="EM44" s="41">
        <f t="shared" si="40"/>
        <v>0</v>
      </c>
      <c r="EN44" s="41">
        <f t="shared" si="40"/>
        <v>0</v>
      </c>
      <c r="EO44" s="41" t="s">
        <v>193</v>
      </c>
      <c r="EP44" s="41" t="s">
        <v>193</v>
      </c>
      <c r="EQ44" s="41" t="s">
        <v>193</v>
      </c>
      <c r="ER44" s="41" t="s">
        <v>193</v>
      </c>
      <c r="ES44" s="41" t="s">
        <v>193</v>
      </c>
      <c r="ET44" s="41" t="s">
        <v>193</v>
      </c>
      <c r="EU44" s="41" t="s">
        <v>193</v>
      </c>
      <c r="EV44" s="41"/>
    </row>
    <row r="45" spans="1:152" ht="75">
      <c r="A45" s="21"/>
      <c r="B45" s="33" t="s">
        <v>219</v>
      </c>
      <c r="C45" s="34" t="s">
        <v>220</v>
      </c>
      <c r="D45" s="35" t="s">
        <v>174</v>
      </c>
      <c r="E45" s="35">
        <f t="shared" ref="E45:AJ45" si="41">SUM(E46:E47)</f>
        <v>0</v>
      </c>
      <c r="F45" s="35">
        <f t="shared" si="41"/>
        <v>0</v>
      </c>
      <c r="G45" s="35">
        <f t="shared" si="41"/>
        <v>0</v>
      </c>
      <c r="H45" s="35">
        <f t="shared" si="41"/>
        <v>0</v>
      </c>
      <c r="I45" s="35">
        <f t="shared" si="41"/>
        <v>0</v>
      </c>
      <c r="J45" s="35">
        <f t="shared" si="41"/>
        <v>0</v>
      </c>
      <c r="K45" s="35">
        <f t="shared" si="41"/>
        <v>0</v>
      </c>
      <c r="L45" s="35">
        <f t="shared" si="41"/>
        <v>0</v>
      </c>
      <c r="M45" s="35">
        <f t="shared" si="41"/>
        <v>0</v>
      </c>
      <c r="N45" s="35">
        <f t="shared" si="41"/>
        <v>0</v>
      </c>
      <c r="O45" s="35">
        <f t="shared" si="41"/>
        <v>0</v>
      </c>
      <c r="P45" s="35">
        <f t="shared" si="41"/>
        <v>0</v>
      </c>
      <c r="Q45" s="35">
        <f t="shared" si="41"/>
        <v>0</v>
      </c>
      <c r="R45" s="35">
        <f t="shared" si="41"/>
        <v>6.78</v>
      </c>
      <c r="S45" s="35">
        <f t="shared" si="41"/>
        <v>0</v>
      </c>
      <c r="T45" s="35">
        <f t="shared" si="41"/>
        <v>0</v>
      </c>
      <c r="U45" s="35">
        <f t="shared" si="41"/>
        <v>0</v>
      </c>
      <c r="V45" s="35">
        <f t="shared" si="41"/>
        <v>5</v>
      </c>
      <c r="W45" s="35">
        <f t="shared" si="41"/>
        <v>0</v>
      </c>
      <c r="X45" s="35">
        <f t="shared" si="41"/>
        <v>0</v>
      </c>
      <c r="Y45" s="35">
        <f t="shared" si="41"/>
        <v>0</v>
      </c>
      <c r="Z45" s="35">
        <f t="shared" si="41"/>
        <v>0</v>
      </c>
      <c r="AA45" s="35">
        <f t="shared" si="41"/>
        <v>0</v>
      </c>
      <c r="AB45" s="35">
        <f t="shared" si="41"/>
        <v>0</v>
      </c>
      <c r="AC45" s="35">
        <f t="shared" si="41"/>
        <v>0</v>
      </c>
      <c r="AD45" s="35">
        <f t="shared" si="41"/>
        <v>0</v>
      </c>
      <c r="AE45" s="35">
        <f t="shared" si="41"/>
        <v>0</v>
      </c>
      <c r="AF45" s="35">
        <f t="shared" si="41"/>
        <v>0</v>
      </c>
      <c r="AG45" s="35">
        <f t="shared" si="41"/>
        <v>0</v>
      </c>
      <c r="AH45" s="35">
        <f t="shared" si="41"/>
        <v>0</v>
      </c>
      <c r="AI45" s="35">
        <f t="shared" si="41"/>
        <v>0</v>
      </c>
      <c r="AJ45" s="35">
        <f t="shared" si="41"/>
        <v>0</v>
      </c>
      <c r="AK45" s="35">
        <f t="shared" ref="AK45:BP45" si="42">SUM(AK46:AK47)</f>
        <v>0</v>
      </c>
      <c r="AL45" s="35">
        <f t="shared" si="42"/>
        <v>0</v>
      </c>
      <c r="AM45" s="35">
        <f t="shared" si="42"/>
        <v>0</v>
      </c>
      <c r="AN45" s="35">
        <f t="shared" si="42"/>
        <v>0</v>
      </c>
      <c r="AO45" s="35">
        <f t="shared" si="42"/>
        <v>0</v>
      </c>
      <c r="AP45" s="35">
        <f t="shared" si="42"/>
        <v>0</v>
      </c>
      <c r="AQ45" s="35">
        <f t="shared" si="42"/>
        <v>0</v>
      </c>
      <c r="AR45" s="35">
        <f t="shared" si="42"/>
        <v>0</v>
      </c>
      <c r="AS45" s="35">
        <f t="shared" si="42"/>
        <v>0</v>
      </c>
      <c r="AT45" s="35">
        <f t="shared" si="42"/>
        <v>0</v>
      </c>
      <c r="AU45" s="35">
        <f t="shared" si="42"/>
        <v>0</v>
      </c>
      <c r="AV45" s="35">
        <f t="shared" si="42"/>
        <v>0</v>
      </c>
      <c r="AW45" s="35">
        <f t="shared" si="42"/>
        <v>0</v>
      </c>
      <c r="AX45" s="35">
        <f t="shared" si="42"/>
        <v>0</v>
      </c>
      <c r="AY45" s="35">
        <f t="shared" si="42"/>
        <v>0</v>
      </c>
      <c r="AZ45" s="35">
        <f t="shared" si="42"/>
        <v>0</v>
      </c>
      <c r="BA45" s="35">
        <f t="shared" si="42"/>
        <v>0</v>
      </c>
      <c r="BB45" s="35">
        <f t="shared" si="42"/>
        <v>0</v>
      </c>
      <c r="BC45" s="35">
        <f t="shared" si="42"/>
        <v>0</v>
      </c>
      <c r="BD45" s="35">
        <f t="shared" si="42"/>
        <v>0</v>
      </c>
      <c r="BE45" s="35">
        <f t="shared" si="42"/>
        <v>0</v>
      </c>
      <c r="BF45" s="35">
        <f t="shared" si="42"/>
        <v>0</v>
      </c>
      <c r="BG45" s="35">
        <f t="shared" si="42"/>
        <v>0</v>
      </c>
      <c r="BH45" s="35">
        <f t="shared" si="42"/>
        <v>0</v>
      </c>
      <c r="BI45" s="35">
        <f t="shared" si="42"/>
        <v>0</v>
      </c>
      <c r="BJ45" s="35">
        <f t="shared" si="42"/>
        <v>0</v>
      </c>
      <c r="BK45" s="35">
        <f t="shared" si="42"/>
        <v>0</v>
      </c>
      <c r="BL45" s="35">
        <f t="shared" si="42"/>
        <v>0</v>
      </c>
      <c r="BM45" s="35">
        <f t="shared" si="42"/>
        <v>0</v>
      </c>
      <c r="BN45" s="35">
        <f t="shared" si="42"/>
        <v>0</v>
      </c>
      <c r="BO45" s="35">
        <f t="shared" si="42"/>
        <v>0</v>
      </c>
      <c r="BP45" s="35">
        <f t="shared" si="42"/>
        <v>0</v>
      </c>
      <c r="BQ45" s="35">
        <f t="shared" ref="BQ45:CV45" si="43">SUM(BQ46:BQ47)</f>
        <v>0</v>
      </c>
      <c r="BR45" s="35">
        <f t="shared" si="43"/>
        <v>0</v>
      </c>
      <c r="BS45" s="35">
        <f t="shared" si="43"/>
        <v>0</v>
      </c>
      <c r="BT45" s="35">
        <f t="shared" si="43"/>
        <v>0</v>
      </c>
      <c r="BU45" s="35">
        <f t="shared" si="43"/>
        <v>0</v>
      </c>
      <c r="BV45" s="35">
        <f t="shared" si="43"/>
        <v>0</v>
      </c>
      <c r="BW45" s="35">
        <f t="shared" si="43"/>
        <v>0</v>
      </c>
      <c r="BX45" s="35">
        <f t="shared" si="43"/>
        <v>0</v>
      </c>
      <c r="BY45" s="35">
        <f t="shared" si="43"/>
        <v>0</v>
      </c>
      <c r="BZ45" s="35">
        <f t="shared" si="43"/>
        <v>0</v>
      </c>
      <c r="CA45" s="35">
        <f t="shared" si="43"/>
        <v>0</v>
      </c>
      <c r="CB45" s="35">
        <f t="shared" si="43"/>
        <v>0</v>
      </c>
      <c r="CC45" s="35">
        <f t="shared" si="43"/>
        <v>0</v>
      </c>
      <c r="CD45" s="35">
        <f t="shared" si="43"/>
        <v>0</v>
      </c>
      <c r="CE45" s="35">
        <f t="shared" si="43"/>
        <v>0</v>
      </c>
      <c r="CF45" s="35">
        <f t="shared" si="43"/>
        <v>0</v>
      </c>
      <c r="CG45" s="35">
        <f t="shared" si="43"/>
        <v>6.78</v>
      </c>
      <c r="CH45" s="35">
        <f t="shared" si="43"/>
        <v>0</v>
      </c>
      <c r="CI45" s="35">
        <f t="shared" si="43"/>
        <v>0</v>
      </c>
      <c r="CJ45" s="35">
        <f t="shared" si="43"/>
        <v>0</v>
      </c>
      <c r="CK45" s="35">
        <f t="shared" si="43"/>
        <v>5</v>
      </c>
      <c r="CL45" s="35">
        <f t="shared" si="43"/>
        <v>0</v>
      </c>
      <c r="CM45" s="35">
        <f t="shared" si="43"/>
        <v>0</v>
      </c>
      <c r="CN45" s="35">
        <f t="shared" si="43"/>
        <v>0</v>
      </c>
      <c r="CO45" s="35">
        <f t="shared" si="43"/>
        <v>0</v>
      </c>
      <c r="CP45" s="35">
        <f t="shared" si="43"/>
        <v>0</v>
      </c>
      <c r="CQ45" s="35">
        <f t="shared" si="43"/>
        <v>0</v>
      </c>
      <c r="CR45" s="35">
        <f t="shared" si="43"/>
        <v>0</v>
      </c>
      <c r="CS45" s="35">
        <f t="shared" si="43"/>
        <v>0</v>
      </c>
      <c r="CT45" s="35">
        <f t="shared" si="43"/>
        <v>0</v>
      </c>
      <c r="CU45" s="35">
        <f t="shared" si="43"/>
        <v>0</v>
      </c>
      <c r="CV45" s="35">
        <f t="shared" si="43"/>
        <v>0</v>
      </c>
      <c r="CW45" s="35">
        <f t="shared" ref="CW45:EB45" si="44">SUM(CW46:CW47)</f>
        <v>0</v>
      </c>
      <c r="CX45" s="35">
        <f t="shared" si="44"/>
        <v>0</v>
      </c>
      <c r="CY45" s="35">
        <f t="shared" si="44"/>
        <v>0</v>
      </c>
      <c r="CZ45" s="35">
        <f t="shared" si="44"/>
        <v>0</v>
      </c>
      <c r="DA45" s="35">
        <f t="shared" si="44"/>
        <v>0</v>
      </c>
      <c r="DB45" s="35">
        <f t="shared" si="44"/>
        <v>0</v>
      </c>
      <c r="DC45" s="35">
        <f t="shared" si="44"/>
        <v>0</v>
      </c>
      <c r="DD45" s="35">
        <f t="shared" si="44"/>
        <v>0</v>
      </c>
      <c r="DE45" s="35">
        <f t="shared" si="44"/>
        <v>0</v>
      </c>
      <c r="DF45" s="35">
        <f t="shared" si="44"/>
        <v>0</v>
      </c>
      <c r="DG45" s="35">
        <f t="shared" si="44"/>
        <v>0</v>
      </c>
      <c r="DH45" s="35">
        <f t="shared" si="44"/>
        <v>0</v>
      </c>
      <c r="DI45" s="35">
        <f t="shared" si="44"/>
        <v>0</v>
      </c>
      <c r="DJ45" s="35">
        <f t="shared" si="44"/>
        <v>0</v>
      </c>
      <c r="DK45" s="35">
        <f t="shared" si="44"/>
        <v>0</v>
      </c>
      <c r="DL45" s="35">
        <f t="shared" si="44"/>
        <v>0</v>
      </c>
      <c r="DM45" s="35">
        <f t="shared" si="44"/>
        <v>0</v>
      </c>
      <c r="DN45" s="35">
        <f t="shared" si="44"/>
        <v>0</v>
      </c>
      <c r="DO45" s="35">
        <f t="shared" si="44"/>
        <v>0</v>
      </c>
      <c r="DP45" s="35">
        <f t="shared" si="44"/>
        <v>0</v>
      </c>
      <c r="DQ45" s="35">
        <f t="shared" si="44"/>
        <v>0</v>
      </c>
      <c r="DR45" s="35">
        <f t="shared" si="44"/>
        <v>0</v>
      </c>
      <c r="DS45" s="35">
        <f t="shared" si="44"/>
        <v>0</v>
      </c>
      <c r="DT45" s="35">
        <f t="shared" si="44"/>
        <v>0</v>
      </c>
      <c r="DU45" s="35">
        <f t="shared" si="44"/>
        <v>0</v>
      </c>
      <c r="DV45" s="35">
        <f t="shared" si="44"/>
        <v>0</v>
      </c>
      <c r="DW45" s="35">
        <f t="shared" si="44"/>
        <v>0</v>
      </c>
      <c r="DX45" s="35">
        <f t="shared" si="44"/>
        <v>0</v>
      </c>
      <c r="DY45" s="35">
        <f t="shared" si="44"/>
        <v>0</v>
      </c>
      <c r="DZ45" s="35">
        <f t="shared" si="44"/>
        <v>0</v>
      </c>
      <c r="EA45" s="35">
        <f t="shared" si="44"/>
        <v>0</v>
      </c>
      <c r="EB45" s="35">
        <f t="shared" si="44"/>
        <v>0</v>
      </c>
      <c r="EC45" s="35">
        <f t="shared" ref="EC45:EN45" si="45">SUM(EC46:EC47)</f>
        <v>0</v>
      </c>
      <c r="ED45" s="35">
        <f t="shared" si="45"/>
        <v>0</v>
      </c>
      <c r="EE45" s="35">
        <f t="shared" si="45"/>
        <v>0</v>
      </c>
      <c r="EF45" s="35">
        <f t="shared" si="45"/>
        <v>0</v>
      </c>
      <c r="EG45" s="35">
        <f t="shared" si="45"/>
        <v>0</v>
      </c>
      <c r="EH45" s="35">
        <f t="shared" si="45"/>
        <v>6.78</v>
      </c>
      <c r="EI45" s="35">
        <f t="shared" si="45"/>
        <v>0</v>
      </c>
      <c r="EJ45" s="35">
        <f t="shared" si="45"/>
        <v>0</v>
      </c>
      <c r="EK45" s="35">
        <f t="shared" si="45"/>
        <v>0</v>
      </c>
      <c r="EL45" s="35">
        <f t="shared" si="45"/>
        <v>5</v>
      </c>
      <c r="EM45" s="35">
        <f t="shared" si="45"/>
        <v>0</v>
      </c>
      <c r="EN45" s="35">
        <f t="shared" si="45"/>
        <v>0</v>
      </c>
      <c r="EO45" s="35" t="s">
        <v>193</v>
      </c>
      <c r="EP45" s="35" t="s">
        <v>193</v>
      </c>
      <c r="EQ45" s="35" t="s">
        <v>193</v>
      </c>
      <c r="ER45" s="35" t="s">
        <v>193</v>
      </c>
      <c r="ES45" s="35" t="s">
        <v>193</v>
      </c>
      <c r="ET45" s="35" t="s">
        <v>193</v>
      </c>
      <c r="EU45" s="35" t="s">
        <v>193</v>
      </c>
      <c r="EV45" s="35"/>
    </row>
    <row r="46" spans="1:152" ht="37.5">
      <c r="A46" s="25" t="s">
        <v>175</v>
      </c>
      <c r="B46" s="33" t="s">
        <v>219</v>
      </c>
      <c r="C46" s="34" t="s">
        <v>221</v>
      </c>
      <c r="D46" s="43" t="s">
        <v>222</v>
      </c>
      <c r="E46" s="52">
        <f>'4'!BS47</f>
        <v>0</v>
      </c>
      <c r="F46" s="52">
        <f>'4'!BT47</f>
        <v>0</v>
      </c>
      <c r="G46" s="35">
        <v>0</v>
      </c>
      <c r="H46" s="35">
        <v>0</v>
      </c>
      <c r="I46" s="35">
        <v>0</v>
      </c>
      <c r="J46" s="35">
        <v>0</v>
      </c>
      <c r="K46" s="35">
        <v>0</v>
      </c>
      <c r="L46" s="35">
        <v>0</v>
      </c>
      <c r="M46" s="35">
        <v>0</v>
      </c>
      <c r="N46" s="35">
        <v>0</v>
      </c>
      <c r="O46" s="35">
        <v>0</v>
      </c>
      <c r="P46" s="35">
        <v>0</v>
      </c>
      <c r="Q46" s="35">
        <v>0</v>
      </c>
      <c r="R46" s="52">
        <f>'4'!BU47</f>
        <v>6.78</v>
      </c>
      <c r="S46" s="52">
        <f>'4'!BV47</f>
        <v>0</v>
      </c>
      <c r="T46" s="52">
        <f>'4'!BW47</f>
        <v>0</v>
      </c>
      <c r="U46" s="52">
        <f>'4'!BX47</f>
        <v>0</v>
      </c>
      <c r="V46" s="52">
        <f>'4'!BY47</f>
        <v>0</v>
      </c>
      <c r="W46" s="35">
        <v>0</v>
      </c>
      <c r="X46" s="35">
        <v>0</v>
      </c>
      <c r="Y46" s="35"/>
      <c r="Z46" s="35"/>
      <c r="AA46" s="35"/>
      <c r="AB46" s="35"/>
      <c r="AC46" s="35"/>
      <c r="AD46" s="35"/>
      <c r="AE46" s="35"/>
      <c r="AF46" s="35">
        <v>0</v>
      </c>
      <c r="AG46" s="35">
        <v>0</v>
      </c>
      <c r="AH46" s="35">
        <v>0</v>
      </c>
      <c r="AI46" s="35">
        <v>0</v>
      </c>
      <c r="AJ46" s="35">
        <v>0</v>
      </c>
      <c r="AK46" s="35">
        <v>0</v>
      </c>
      <c r="AL46" s="35">
        <v>0</v>
      </c>
      <c r="AM46" s="35"/>
      <c r="AN46" s="35"/>
      <c r="AO46" s="35"/>
      <c r="AP46" s="35"/>
      <c r="AQ46" s="35"/>
      <c r="AR46" s="35"/>
      <c r="AS46" s="35"/>
      <c r="AT46" s="139">
        <f>IF('4'!$CN47=2020,E46,0)</f>
        <v>0</v>
      </c>
      <c r="AU46" s="139">
        <f>IF('4'!$CN47=2020,F46,0)</f>
        <v>0</v>
      </c>
      <c r="AV46" s="139">
        <f>IF('4'!$CN47=2020,G46,0)</f>
        <v>0</v>
      </c>
      <c r="AW46" s="139">
        <f>IF('4'!$CN47=2020,H46,0)</f>
        <v>0</v>
      </c>
      <c r="AX46" s="139">
        <f>IF('4'!$CN47=2020,I46,0)</f>
        <v>0</v>
      </c>
      <c r="AY46" s="139">
        <f>IF('4'!$CN47=2020,J46,0)</f>
        <v>0</v>
      </c>
      <c r="AZ46" s="139">
        <f>IF('4'!$CN47=2020,K46,0)</f>
        <v>0</v>
      </c>
      <c r="BA46" s="139">
        <f>IF('4'!$CN47=2020,L46,0)</f>
        <v>0</v>
      </c>
      <c r="BB46" s="139">
        <f>IF('4'!$CN47=2020,M46,0)</f>
        <v>0</v>
      </c>
      <c r="BC46" s="139">
        <f>IF('4'!$CN47=2020,N46,0)</f>
        <v>0</v>
      </c>
      <c r="BD46" s="139">
        <f>IF('4'!$CN47=2020,O46,0)</f>
        <v>0</v>
      </c>
      <c r="BE46" s="139">
        <f>IF('4'!$CN47=2020,P46,0)</f>
        <v>0</v>
      </c>
      <c r="BF46" s="139">
        <f>IF('4'!$CN47=2020,Q46,0)</f>
        <v>0</v>
      </c>
      <c r="BG46" s="139">
        <f>IF('4'!$CN47=2020,R46,0)</f>
        <v>0</v>
      </c>
      <c r="BH46" s="139">
        <f>IF('4'!$CN47=2020,S46,0)</f>
        <v>0</v>
      </c>
      <c r="BI46" s="139">
        <f>IF('4'!$CN47=2020,T46,0)</f>
        <v>0</v>
      </c>
      <c r="BJ46" s="139">
        <f>IF('4'!$CN47=2020,U46,0)</f>
        <v>0</v>
      </c>
      <c r="BK46" s="139">
        <f>IF('4'!$CN47=2020,V46,0)</f>
        <v>0</v>
      </c>
      <c r="BL46" s="139">
        <f>IF('4'!$CN47=2020,W46,0)</f>
        <v>0</v>
      </c>
      <c r="BM46" s="139"/>
      <c r="BN46" s="139"/>
      <c r="BO46" s="139"/>
      <c r="BP46" s="139"/>
      <c r="BQ46" s="139"/>
      <c r="BR46" s="139"/>
      <c r="BS46" s="139"/>
      <c r="BT46" s="206">
        <f>IF('4'!$CN47=2021,E46,0)</f>
        <v>0</v>
      </c>
      <c r="BU46" s="206">
        <f>IF('4'!$CN47=2021,F46,0)</f>
        <v>0</v>
      </c>
      <c r="BV46" s="206">
        <f>IF('4'!$CN47=2021,G46,0)</f>
        <v>0</v>
      </c>
      <c r="BW46" s="206">
        <f>IF('4'!$CN47=2021,H46,0)</f>
        <v>0</v>
      </c>
      <c r="BX46" s="206">
        <f>IF('4'!$CN47=2021,I46,0)</f>
        <v>0</v>
      </c>
      <c r="BY46" s="206">
        <f>IF('4'!$CN47=2021,J46,0)</f>
        <v>0</v>
      </c>
      <c r="BZ46" s="206">
        <f>IF('4'!$CN47=2021,K46,0)</f>
        <v>0</v>
      </c>
      <c r="CA46" s="206">
        <f>IF('4'!$CN47=2021,L46,0)</f>
        <v>0</v>
      </c>
      <c r="CB46" s="206">
        <f>IF('4'!$CN47=2021,M46,0)</f>
        <v>0</v>
      </c>
      <c r="CC46" s="206">
        <f>IF('4'!$CN47=2021,N46,0)</f>
        <v>0</v>
      </c>
      <c r="CD46" s="206">
        <f>IF('4'!$CN47=2021,O46,0)</f>
        <v>0</v>
      </c>
      <c r="CE46" s="206">
        <f>IF('4'!$CN47=2021,P46,0)</f>
        <v>0</v>
      </c>
      <c r="CF46" s="206">
        <f>IF('4'!$CN47=2021,Q46,0)</f>
        <v>0</v>
      </c>
      <c r="CG46" s="206">
        <f>IF('4'!$CN47=2021,R46,0)</f>
        <v>6.78</v>
      </c>
      <c r="CH46" s="206">
        <f>IF('4'!$CN47=2021,S46,0)</f>
        <v>0</v>
      </c>
      <c r="CI46" s="206">
        <f>IF('4'!$CN47=2021,T46,0)</f>
        <v>0</v>
      </c>
      <c r="CJ46" s="206">
        <f>IF('4'!$CN47=2021,U46,0)</f>
        <v>0</v>
      </c>
      <c r="CK46" s="206">
        <f>IF('4'!$CN47=2021,V46,0)</f>
        <v>0</v>
      </c>
      <c r="CL46" s="206">
        <f>IF('4'!$CN47=2021,W46,0)</f>
        <v>0</v>
      </c>
      <c r="CM46" s="206">
        <f>IF('4'!$CN47=2021,X46,0)</f>
        <v>0</v>
      </c>
      <c r="CN46" s="139"/>
      <c r="CO46" s="139"/>
      <c r="CP46" s="139"/>
      <c r="CQ46" s="139"/>
      <c r="CR46" s="139"/>
      <c r="CS46" s="139"/>
      <c r="CT46" s="139"/>
      <c r="CU46" s="206">
        <f>IF('4'!$CN47=2022,E46,0)</f>
        <v>0</v>
      </c>
      <c r="CV46" s="206">
        <f>IF('4'!$CN47=2022,F46,0)</f>
        <v>0</v>
      </c>
      <c r="CW46" s="206">
        <f>IF('4'!$CN47=2022,G46,0)</f>
        <v>0</v>
      </c>
      <c r="CX46" s="206">
        <f>IF('4'!$CN47=2022,H46,0)</f>
        <v>0</v>
      </c>
      <c r="CY46" s="206">
        <f>IF('4'!$CN47=2022,I46,0)</f>
        <v>0</v>
      </c>
      <c r="CZ46" s="206">
        <f>IF('4'!$CN47=2022,J46,0)</f>
        <v>0</v>
      </c>
      <c r="DA46" s="206">
        <f>IF('4'!$CN47=2022,K46,0)</f>
        <v>0</v>
      </c>
      <c r="DB46" s="206">
        <f>IF('4'!$CN47=2022,L46,0)</f>
        <v>0</v>
      </c>
      <c r="DC46" s="206">
        <f>IF('4'!$CN47=2022,M46,0)</f>
        <v>0</v>
      </c>
      <c r="DD46" s="206">
        <f>IF('4'!$CN47=2022,N46,0)</f>
        <v>0</v>
      </c>
      <c r="DE46" s="206">
        <f>IF('4'!$CN47=2022,O46,0)</f>
        <v>0</v>
      </c>
      <c r="DF46" s="206">
        <f>IF('4'!$CN47=2022,P46,0)</f>
        <v>0</v>
      </c>
      <c r="DG46" s="206">
        <f>IF('4'!$CN47=2022,Q46,0)</f>
        <v>0</v>
      </c>
      <c r="DH46" s="206">
        <f>IF('4'!$CN47=2022,R46,0)</f>
        <v>0</v>
      </c>
      <c r="DI46" s="206">
        <f>IF('4'!$CN47=2022,S46,0)</f>
        <v>0</v>
      </c>
      <c r="DJ46" s="206">
        <f>IF('4'!$CN47=2022,T46,0)</f>
        <v>0</v>
      </c>
      <c r="DK46" s="206">
        <f>IF('4'!$CN47=2022,U46,0)</f>
        <v>0</v>
      </c>
      <c r="DL46" s="206">
        <f>IF('4'!$CN47=2022,V46,0)</f>
        <v>0</v>
      </c>
      <c r="DM46" s="206">
        <f>IF('4'!$CN47=2022,W46,0)</f>
        <v>0</v>
      </c>
      <c r="DN46" s="139"/>
      <c r="DO46" s="139"/>
      <c r="DP46" s="139"/>
      <c r="DQ46" s="139"/>
      <c r="DR46" s="139"/>
      <c r="DS46" s="139"/>
      <c r="DT46" s="139"/>
      <c r="DU46" s="139">
        <f t="shared" ref="DU46:ED47" si="46">CU46+BT46+AT46</f>
        <v>0</v>
      </c>
      <c r="DV46" s="139">
        <f t="shared" si="46"/>
        <v>0</v>
      </c>
      <c r="DW46" s="139">
        <f t="shared" si="46"/>
        <v>0</v>
      </c>
      <c r="DX46" s="139">
        <f t="shared" si="46"/>
        <v>0</v>
      </c>
      <c r="DY46" s="139">
        <f t="shared" si="46"/>
        <v>0</v>
      </c>
      <c r="DZ46" s="139">
        <f t="shared" si="46"/>
        <v>0</v>
      </c>
      <c r="EA46" s="139">
        <f t="shared" si="46"/>
        <v>0</v>
      </c>
      <c r="EB46" s="139">
        <f t="shared" si="46"/>
        <v>0</v>
      </c>
      <c r="EC46" s="139">
        <f t="shared" si="46"/>
        <v>0</v>
      </c>
      <c r="ED46" s="139">
        <f t="shared" si="46"/>
        <v>0</v>
      </c>
      <c r="EE46" s="139">
        <f t="shared" ref="EE46:EM47" si="47">DE46+CD46+BD46</f>
        <v>0</v>
      </c>
      <c r="EF46" s="139">
        <f t="shared" si="47"/>
        <v>0</v>
      </c>
      <c r="EG46" s="139">
        <f t="shared" si="47"/>
        <v>0</v>
      </c>
      <c r="EH46" s="139">
        <f t="shared" si="47"/>
        <v>6.78</v>
      </c>
      <c r="EI46" s="139">
        <f t="shared" si="47"/>
        <v>0</v>
      </c>
      <c r="EJ46" s="139">
        <f t="shared" si="47"/>
        <v>0</v>
      </c>
      <c r="EK46" s="139">
        <f t="shared" si="47"/>
        <v>0</v>
      </c>
      <c r="EL46" s="139">
        <f t="shared" si="47"/>
        <v>0</v>
      </c>
      <c r="EM46" s="139">
        <f t="shared" si="47"/>
        <v>0</v>
      </c>
      <c r="EN46" s="206">
        <f>CM46</f>
        <v>0</v>
      </c>
      <c r="EO46" s="35"/>
      <c r="EP46" s="35"/>
      <c r="EQ46" s="35"/>
      <c r="ER46" s="35"/>
      <c r="ES46" s="35"/>
      <c r="ET46" s="35"/>
      <c r="EU46" s="35"/>
      <c r="EV46" s="35"/>
    </row>
    <row r="47" spans="1:152" ht="27.6" customHeight="1">
      <c r="A47" s="25" t="s">
        <v>175</v>
      </c>
      <c r="B47" s="33" t="s">
        <v>219</v>
      </c>
      <c r="C47" s="34" t="s">
        <v>223</v>
      </c>
      <c r="D47" s="43" t="s">
        <v>224</v>
      </c>
      <c r="E47" s="52">
        <f>'4'!BS48</f>
        <v>0</v>
      </c>
      <c r="F47" s="52">
        <f>'4'!BT48</f>
        <v>0</v>
      </c>
      <c r="G47" s="35">
        <v>0</v>
      </c>
      <c r="H47" s="35">
        <v>0</v>
      </c>
      <c r="I47" s="35">
        <v>0</v>
      </c>
      <c r="J47" s="35">
        <v>0</v>
      </c>
      <c r="K47" s="35">
        <v>0</v>
      </c>
      <c r="L47" s="35">
        <v>0</v>
      </c>
      <c r="M47" s="35">
        <v>0</v>
      </c>
      <c r="N47" s="35">
        <v>0</v>
      </c>
      <c r="O47" s="35">
        <v>0</v>
      </c>
      <c r="P47" s="35">
        <v>0</v>
      </c>
      <c r="Q47" s="35">
        <v>0</v>
      </c>
      <c r="R47" s="35"/>
      <c r="S47" s="35"/>
      <c r="T47" s="35"/>
      <c r="U47" s="52">
        <f>'4'!BX48</f>
        <v>0</v>
      </c>
      <c r="V47" s="52">
        <f>'4'!BY48</f>
        <v>5</v>
      </c>
      <c r="W47" s="35">
        <v>0</v>
      </c>
      <c r="X47" s="194">
        <f>'4'!BZ48</f>
        <v>0</v>
      </c>
      <c r="Y47" s="35"/>
      <c r="Z47" s="35"/>
      <c r="AA47" s="35"/>
      <c r="AB47" s="35"/>
      <c r="AC47" s="35"/>
      <c r="AD47" s="35"/>
      <c r="AE47" s="35"/>
      <c r="AF47" s="35">
        <v>0</v>
      </c>
      <c r="AG47" s="35">
        <v>0</v>
      </c>
      <c r="AH47" s="35">
        <v>0</v>
      </c>
      <c r="AI47" s="35">
        <v>0</v>
      </c>
      <c r="AJ47" s="35">
        <v>0</v>
      </c>
      <c r="AK47" s="35">
        <v>0</v>
      </c>
      <c r="AL47" s="35">
        <v>0</v>
      </c>
      <c r="AM47" s="35"/>
      <c r="AN47" s="35"/>
      <c r="AO47" s="35"/>
      <c r="AP47" s="35"/>
      <c r="AQ47" s="35"/>
      <c r="AR47" s="35"/>
      <c r="AS47" s="35"/>
      <c r="AT47" s="139">
        <f>IF('4'!$CN48=2020,E47,0)</f>
        <v>0</v>
      </c>
      <c r="AU47" s="139">
        <f>IF('4'!$CN48=2020,F47,0)</f>
        <v>0</v>
      </c>
      <c r="AV47" s="139">
        <f>IF('4'!$CN48=2020,G47,0)</f>
        <v>0</v>
      </c>
      <c r="AW47" s="139">
        <f>IF('4'!$CN48=2020,H47,0)</f>
        <v>0</v>
      </c>
      <c r="AX47" s="139">
        <f>IF('4'!$CN48=2020,I47,0)</f>
        <v>0</v>
      </c>
      <c r="AY47" s="139">
        <f>IF('4'!$CN48=2020,J47,0)</f>
        <v>0</v>
      </c>
      <c r="AZ47" s="139">
        <f>IF('4'!$CN48=2020,K47,0)</f>
        <v>0</v>
      </c>
      <c r="BA47" s="139">
        <f>IF('4'!$CN48=2020,L47,0)</f>
        <v>0</v>
      </c>
      <c r="BB47" s="139">
        <f>IF('4'!$CN48=2020,M47,0)</f>
        <v>0</v>
      </c>
      <c r="BC47" s="139">
        <f>IF('4'!$CN48=2020,N47,0)</f>
        <v>0</v>
      </c>
      <c r="BD47" s="139">
        <f>IF('4'!$CN48=2020,O47,0)</f>
        <v>0</v>
      </c>
      <c r="BE47" s="139">
        <f>IF('4'!$CN48=2020,P47,0)</f>
        <v>0</v>
      </c>
      <c r="BF47" s="139">
        <f>IF('4'!$CN48=2020,Q47,0)</f>
        <v>0</v>
      </c>
      <c r="BG47" s="139">
        <f>IF('4'!$CN48=2020,R47,0)</f>
        <v>0</v>
      </c>
      <c r="BH47" s="139">
        <f>IF('4'!$CN48=2020,S47,0)</f>
        <v>0</v>
      </c>
      <c r="BI47" s="139">
        <f>IF('4'!$CN48=2020,T47,0)</f>
        <v>0</v>
      </c>
      <c r="BJ47" s="139">
        <f>IF('4'!$CN48=2020,U47,0)</f>
        <v>0</v>
      </c>
      <c r="BK47" s="139">
        <f>IF('4'!$CN48=2020,V47,0)</f>
        <v>0</v>
      </c>
      <c r="BL47" s="139">
        <f>IF('4'!$CN48=2020,W47,0)</f>
        <v>0</v>
      </c>
      <c r="BM47" s="139"/>
      <c r="BN47" s="139"/>
      <c r="BO47" s="139"/>
      <c r="BP47" s="139"/>
      <c r="BQ47" s="139"/>
      <c r="BR47" s="139"/>
      <c r="BS47" s="139"/>
      <c r="BT47" s="206">
        <f>IF('4'!$CN48=2021,E47,0)</f>
        <v>0</v>
      </c>
      <c r="BU47" s="206">
        <f>IF('4'!$CN48=2021,F47,0)</f>
        <v>0</v>
      </c>
      <c r="BV47" s="206">
        <f>IF('4'!$CN48=2021,G47,0)</f>
        <v>0</v>
      </c>
      <c r="BW47" s="206">
        <f>IF('4'!$CN48=2021,H47,0)</f>
        <v>0</v>
      </c>
      <c r="BX47" s="206">
        <f>IF('4'!$CN48=2021,I47,0)</f>
        <v>0</v>
      </c>
      <c r="BY47" s="206">
        <f>IF('4'!$CN48=2021,J47,0)</f>
        <v>0</v>
      </c>
      <c r="BZ47" s="206">
        <f>IF('4'!$CN48=2021,K47,0)</f>
        <v>0</v>
      </c>
      <c r="CA47" s="206">
        <f>IF('4'!$CN48=2021,L47,0)</f>
        <v>0</v>
      </c>
      <c r="CB47" s="206">
        <f>IF('4'!$CN48=2021,M47,0)</f>
        <v>0</v>
      </c>
      <c r="CC47" s="206">
        <f>IF('4'!$CN48=2021,N47,0)</f>
        <v>0</v>
      </c>
      <c r="CD47" s="206">
        <f>IF('4'!$CN48=2021,O47,0)</f>
        <v>0</v>
      </c>
      <c r="CE47" s="206">
        <f>IF('4'!$CN48=2021,P47,0)</f>
        <v>0</v>
      </c>
      <c r="CF47" s="206">
        <f>IF('4'!$CN48=2021,Q47,0)</f>
        <v>0</v>
      </c>
      <c r="CG47" s="206">
        <f>IF('4'!$CN48=2021,R47,0)</f>
        <v>0</v>
      </c>
      <c r="CH47" s="206">
        <f>IF('4'!$CN48=2021,S47,0)</f>
        <v>0</v>
      </c>
      <c r="CI47" s="206">
        <f>IF('4'!$CN48=2021,T47,0)</f>
        <v>0</v>
      </c>
      <c r="CJ47" s="206">
        <f>IF('4'!$CN48=2021,U47,0)</f>
        <v>0</v>
      </c>
      <c r="CK47" s="206">
        <f>IF('4'!$CN48=2021,V47,0)</f>
        <v>5</v>
      </c>
      <c r="CL47" s="206">
        <f>IF('4'!$CN48=2021,W47,0)</f>
        <v>0</v>
      </c>
      <c r="CM47" s="206">
        <f>IF('4'!$CN48=2021,X47,0)</f>
        <v>0</v>
      </c>
      <c r="CN47" s="139"/>
      <c r="CO47" s="139"/>
      <c r="CP47" s="139"/>
      <c r="CQ47" s="139"/>
      <c r="CR47" s="139"/>
      <c r="CS47" s="139"/>
      <c r="CT47" s="139"/>
      <c r="CU47" s="206">
        <f>IF('4'!$CN48=2022,E47,0)</f>
        <v>0</v>
      </c>
      <c r="CV47" s="206">
        <f>IF('4'!$CN48=2022,F47,0)</f>
        <v>0</v>
      </c>
      <c r="CW47" s="206">
        <f>IF('4'!$CN48=2022,G47,0)</f>
        <v>0</v>
      </c>
      <c r="CX47" s="206">
        <f>IF('4'!$CN48=2022,H47,0)</f>
        <v>0</v>
      </c>
      <c r="CY47" s="206">
        <f>IF('4'!$CN48=2022,I47,0)</f>
        <v>0</v>
      </c>
      <c r="CZ47" s="206">
        <f>IF('4'!$CN48=2022,J47,0)</f>
        <v>0</v>
      </c>
      <c r="DA47" s="206">
        <f>IF('4'!$CN48=2022,K47,0)</f>
        <v>0</v>
      </c>
      <c r="DB47" s="206">
        <f>IF('4'!$CN48=2022,L47,0)</f>
        <v>0</v>
      </c>
      <c r="DC47" s="206">
        <f>IF('4'!$CN48=2022,M47,0)</f>
        <v>0</v>
      </c>
      <c r="DD47" s="206">
        <f>IF('4'!$CN48=2022,N47,0)</f>
        <v>0</v>
      </c>
      <c r="DE47" s="206">
        <f>IF('4'!$CN48=2022,O47,0)</f>
        <v>0</v>
      </c>
      <c r="DF47" s="206">
        <f>IF('4'!$CN48=2022,P47,0)</f>
        <v>0</v>
      </c>
      <c r="DG47" s="206">
        <f>IF('4'!$CN48=2022,Q47,0)</f>
        <v>0</v>
      </c>
      <c r="DH47" s="206">
        <f>IF('4'!$CN48=2022,R47,0)</f>
        <v>0</v>
      </c>
      <c r="DI47" s="206">
        <f>IF('4'!$CN48=2022,S47,0)</f>
        <v>0</v>
      </c>
      <c r="DJ47" s="206">
        <f>IF('4'!$CN48=2022,T47,0)</f>
        <v>0</v>
      </c>
      <c r="DK47" s="206">
        <f>IF('4'!$CN48=2022,U47,0)</f>
        <v>0</v>
      </c>
      <c r="DL47" s="206">
        <f>IF('4'!$CN48=2022,V47,0)</f>
        <v>0</v>
      </c>
      <c r="DM47" s="206">
        <f>IF('4'!$CN48=2022,W47,0)</f>
        <v>0</v>
      </c>
      <c r="DN47" s="139"/>
      <c r="DO47" s="139"/>
      <c r="DP47" s="139"/>
      <c r="DQ47" s="139"/>
      <c r="DR47" s="139"/>
      <c r="DS47" s="139"/>
      <c r="DT47" s="139"/>
      <c r="DU47" s="139">
        <f t="shared" si="46"/>
        <v>0</v>
      </c>
      <c r="DV47" s="139">
        <f t="shared" si="46"/>
        <v>0</v>
      </c>
      <c r="DW47" s="139">
        <f t="shared" si="46"/>
        <v>0</v>
      </c>
      <c r="DX47" s="139">
        <f t="shared" si="46"/>
        <v>0</v>
      </c>
      <c r="DY47" s="139">
        <f t="shared" si="46"/>
        <v>0</v>
      </c>
      <c r="DZ47" s="139">
        <f t="shared" si="46"/>
        <v>0</v>
      </c>
      <c r="EA47" s="139">
        <f t="shared" si="46"/>
        <v>0</v>
      </c>
      <c r="EB47" s="139">
        <f t="shared" si="46"/>
        <v>0</v>
      </c>
      <c r="EC47" s="139">
        <f t="shared" si="46"/>
        <v>0</v>
      </c>
      <c r="ED47" s="139">
        <f t="shared" si="46"/>
        <v>0</v>
      </c>
      <c r="EE47" s="139">
        <f t="shared" si="47"/>
        <v>0</v>
      </c>
      <c r="EF47" s="139">
        <f t="shared" si="47"/>
        <v>0</v>
      </c>
      <c r="EG47" s="139">
        <f t="shared" si="47"/>
        <v>0</v>
      </c>
      <c r="EH47" s="139">
        <f t="shared" si="47"/>
        <v>0</v>
      </c>
      <c r="EI47" s="139">
        <f t="shared" si="47"/>
        <v>0</v>
      </c>
      <c r="EJ47" s="139">
        <f t="shared" si="47"/>
        <v>0</v>
      </c>
      <c r="EK47" s="139">
        <f t="shared" si="47"/>
        <v>0</v>
      </c>
      <c r="EL47" s="139">
        <f t="shared" si="47"/>
        <v>5</v>
      </c>
      <c r="EM47" s="139">
        <f t="shared" si="47"/>
        <v>0</v>
      </c>
      <c r="EN47" s="206">
        <f>CM47</f>
        <v>0</v>
      </c>
      <c r="EO47" s="35"/>
      <c r="EP47" s="35"/>
      <c r="EQ47" s="35"/>
      <c r="ER47" s="35"/>
      <c r="ES47" s="35"/>
      <c r="ET47" s="35"/>
      <c r="EU47" s="35"/>
      <c r="EV47" s="35"/>
    </row>
    <row r="48" spans="1:152" ht="75">
      <c r="A48" s="21"/>
      <c r="B48" s="33" t="s">
        <v>225</v>
      </c>
      <c r="C48" s="34" t="s">
        <v>226</v>
      </c>
      <c r="D48" s="35" t="s">
        <v>174</v>
      </c>
      <c r="E48" s="35">
        <f t="shared" ref="E48:W48" si="48">SUM(E49:E52)</f>
        <v>82</v>
      </c>
      <c r="F48" s="35">
        <f t="shared" si="48"/>
        <v>0</v>
      </c>
      <c r="G48" s="35">
        <f t="shared" si="48"/>
        <v>0</v>
      </c>
      <c r="H48" s="35">
        <f t="shared" si="48"/>
        <v>0</v>
      </c>
      <c r="I48" s="35">
        <f t="shared" si="48"/>
        <v>0</v>
      </c>
      <c r="J48" s="35">
        <f t="shared" si="48"/>
        <v>0</v>
      </c>
      <c r="K48" s="35">
        <f t="shared" si="48"/>
        <v>0</v>
      </c>
      <c r="L48" s="35">
        <f t="shared" si="48"/>
        <v>0</v>
      </c>
      <c r="M48" s="35">
        <f t="shared" si="48"/>
        <v>0</v>
      </c>
      <c r="N48" s="35">
        <f t="shared" si="48"/>
        <v>0</v>
      </c>
      <c r="O48" s="35">
        <f t="shared" si="48"/>
        <v>0</v>
      </c>
      <c r="P48" s="35">
        <f t="shared" si="48"/>
        <v>0</v>
      </c>
      <c r="Q48" s="35">
        <f t="shared" si="48"/>
        <v>0</v>
      </c>
      <c r="R48" s="35">
        <f t="shared" si="48"/>
        <v>0</v>
      </c>
      <c r="S48" s="35">
        <f t="shared" si="48"/>
        <v>0</v>
      </c>
      <c r="T48" s="35">
        <f t="shared" si="48"/>
        <v>0</v>
      </c>
      <c r="U48" s="35">
        <f t="shared" si="48"/>
        <v>0</v>
      </c>
      <c r="V48" s="35">
        <f t="shared" si="48"/>
        <v>30</v>
      </c>
      <c r="W48" s="35">
        <f t="shared" si="48"/>
        <v>0</v>
      </c>
      <c r="X48" s="194">
        <f>'4'!BZ49</f>
        <v>0</v>
      </c>
      <c r="Y48" s="35">
        <f t="shared" ref="Y48:BD48" si="49">SUM(Y49:Y52)</f>
        <v>0</v>
      </c>
      <c r="Z48" s="35">
        <f t="shared" si="49"/>
        <v>0</v>
      </c>
      <c r="AA48" s="35">
        <f t="shared" si="49"/>
        <v>0</v>
      </c>
      <c r="AB48" s="35">
        <f t="shared" si="49"/>
        <v>0</v>
      </c>
      <c r="AC48" s="35">
        <f t="shared" si="49"/>
        <v>0</v>
      </c>
      <c r="AD48" s="35">
        <f t="shared" si="49"/>
        <v>0</v>
      </c>
      <c r="AE48" s="35">
        <f t="shared" si="49"/>
        <v>0</v>
      </c>
      <c r="AF48" s="35">
        <f t="shared" si="49"/>
        <v>0</v>
      </c>
      <c r="AG48" s="35">
        <f t="shared" si="49"/>
        <v>0</v>
      </c>
      <c r="AH48" s="35">
        <f t="shared" si="49"/>
        <v>0</v>
      </c>
      <c r="AI48" s="35">
        <f t="shared" si="49"/>
        <v>0</v>
      </c>
      <c r="AJ48" s="35">
        <f t="shared" si="49"/>
        <v>0</v>
      </c>
      <c r="AK48" s="35">
        <f t="shared" si="49"/>
        <v>0</v>
      </c>
      <c r="AL48" s="35">
        <f t="shared" si="49"/>
        <v>0</v>
      </c>
      <c r="AM48" s="35">
        <f t="shared" si="49"/>
        <v>0</v>
      </c>
      <c r="AN48" s="35">
        <f t="shared" si="49"/>
        <v>0</v>
      </c>
      <c r="AO48" s="35">
        <f t="shared" si="49"/>
        <v>0</v>
      </c>
      <c r="AP48" s="35">
        <f t="shared" si="49"/>
        <v>0</v>
      </c>
      <c r="AQ48" s="35">
        <f t="shared" si="49"/>
        <v>0</v>
      </c>
      <c r="AR48" s="35">
        <f t="shared" si="49"/>
        <v>0</v>
      </c>
      <c r="AS48" s="35">
        <f t="shared" si="49"/>
        <v>0</v>
      </c>
      <c r="AT48" s="35">
        <f t="shared" si="49"/>
        <v>0</v>
      </c>
      <c r="AU48" s="35">
        <f t="shared" si="49"/>
        <v>0</v>
      </c>
      <c r="AV48" s="35">
        <f t="shared" si="49"/>
        <v>0</v>
      </c>
      <c r="AW48" s="35">
        <f t="shared" si="49"/>
        <v>0</v>
      </c>
      <c r="AX48" s="35">
        <f t="shared" si="49"/>
        <v>0</v>
      </c>
      <c r="AY48" s="35">
        <f t="shared" si="49"/>
        <v>0</v>
      </c>
      <c r="AZ48" s="35">
        <f t="shared" si="49"/>
        <v>0</v>
      </c>
      <c r="BA48" s="35">
        <f t="shared" si="49"/>
        <v>0</v>
      </c>
      <c r="BB48" s="35">
        <f t="shared" si="49"/>
        <v>0</v>
      </c>
      <c r="BC48" s="35">
        <f t="shared" si="49"/>
        <v>0</v>
      </c>
      <c r="BD48" s="35">
        <f t="shared" si="49"/>
        <v>0</v>
      </c>
      <c r="BE48" s="35">
        <f t="shared" ref="BE48:CJ48" si="50">SUM(BE49:BE52)</f>
        <v>0</v>
      </c>
      <c r="BF48" s="35">
        <f t="shared" si="50"/>
        <v>0</v>
      </c>
      <c r="BG48" s="35">
        <f t="shared" si="50"/>
        <v>0</v>
      </c>
      <c r="BH48" s="35">
        <f t="shared" si="50"/>
        <v>0</v>
      </c>
      <c r="BI48" s="35">
        <f t="shared" si="50"/>
        <v>0</v>
      </c>
      <c r="BJ48" s="35">
        <f t="shared" si="50"/>
        <v>0</v>
      </c>
      <c r="BK48" s="35">
        <f t="shared" si="50"/>
        <v>0</v>
      </c>
      <c r="BL48" s="35">
        <f t="shared" si="50"/>
        <v>0</v>
      </c>
      <c r="BM48" s="35">
        <f t="shared" si="50"/>
        <v>0</v>
      </c>
      <c r="BN48" s="35">
        <f t="shared" si="50"/>
        <v>0</v>
      </c>
      <c r="BO48" s="35">
        <f t="shared" si="50"/>
        <v>0</v>
      </c>
      <c r="BP48" s="35">
        <f t="shared" si="50"/>
        <v>0</v>
      </c>
      <c r="BQ48" s="35">
        <f t="shared" si="50"/>
        <v>0</v>
      </c>
      <c r="BR48" s="35">
        <f t="shared" si="50"/>
        <v>0</v>
      </c>
      <c r="BS48" s="35">
        <f t="shared" si="50"/>
        <v>0</v>
      </c>
      <c r="BT48" s="35">
        <f t="shared" si="50"/>
        <v>0</v>
      </c>
      <c r="BU48" s="35">
        <f t="shared" si="50"/>
        <v>0</v>
      </c>
      <c r="BV48" s="35">
        <f t="shared" si="50"/>
        <v>0</v>
      </c>
      <c r="BW48" s="35">
        <f t="shared" si="50"/>
        <v>0</v>
      </c>
      <c r="BX48" s="35">
        <f t="shared" si="50"/>
        <v>0</v>
      </c>
      <c r="BY48" s="35">
        <f t="shared" si="50"/>
        <v>0</v>
      </c>
      <c r="BZ48" s="35">
        <f t="shared" si="50"/>
        <v>0</v>
      </c>
      <c r="CA48" s="35">
        <f t="shared" si="50"/>
        <v>0</v>
      </c>
      <c r="CB48" s="35">
        <f t="shared" si="50"/>
        <v>0</v>
      </c>
      <c r="CC48" s="35">
        <f t="shared" si="50"/>
        <v>0</v>
      </c>
      <c r="CD48" s="35">
        <f t="shared" si="50"/>
        <v>0</v>
      </c>
      <c r="CE48" s="35">
        <f t="shared" si="50"/>
        <v>0</v>
      </c>
      <c r="CF48" s="35">
        <f t="shared" si="50"/>
        <v>0</v>
      </c>
      <c r="CG48" s="35">
        <f t="shared" si="50"/>
        <v>0</v>
      </c>
      <c r="CH48" s="35">
        <f t="shared" si="50"/>
        <v>0</v>
      </c>
      <c r="CI48" s="35">
        <f t="shared" si="50"/>
        <v>0</v>
      </c>
      <c r="CJ48" s="35">
        <f t="shared" si="50"/>
        <v>0</v>
      </c>
      <c r="CK48" s="35">
        <f t="shared" ref="CK48:DP48" si="51">SUM(CK49:CK52)</f>
        <v>0</v>
      </c>
      <c r="CL48" s="35">
        <f t="shared" si="51"/>
        <v>0</v>
      </c>
      <c r="CM48" s="35">
        <f t="shared" si="51"/>
        <v>0</v>
      </c>
      <c r="CN48" s="35">
        <f t="shared" si="51"/>
        <v>0</v>
      </c>
      <c r="CO48" s="35">
        <f t="shared" si="51"/>
        <v>0</v>
      </c>
      <c r="CP48" s="35">
        <f t="shared" si="51"/>
        <v>0</v>
      </c>
      <c r="CQ48" s="35">
        <f t="shared" si="51"/>
        <v>0</v>
      </c>
      <c r="CR48" s="35">
        <f t="shared" si="51"/>
        <v>0</v>
      </c>
      <c r="CS48" s="35">
        <f t="shared" si="51"/>
        <v>0</v>
      </c>
      <c r="CT48" s="35">
        <f t="shared" si="51"/>
        <v>0</v>
      </c>
      <c r="CU48" s="35">
        <f t="shared" si="51"/>
        <v>82</v>
      </c>
      <c r="CV48" s="35">
        <f t="shared" si="51"/>
        <v>0</v>
      </c>
      <c r="CW48" s="35">
        <f t="shared" si="51"/>
        <v>0</v>
      </c>
      <c r="CX48" s="35">
        <f t="shared" si="51"/>
        <v>0</v>
      </c>
      <c r="CY48" s="35">
        <f t="shared" si="51"/>
        <v>0</v>
      </c>
      <c r="CZ48" s="35">
        <f t="shared" si="51"/>
        <v>0</v>
      </c>
      <c r="DA48" s="35">
        <f t="shared" si="51"/>
        <v>0</v>
      </c>
      <c r="DB48" s="35">
        <f t="shared" si="51"/>
        <v>0</v>
      </c>
      <c r="DC48" s="35">
        <f t="shared" si="51"/>
        <v>0</v>
      </c>
      <c r="DD48" s="35">
        <f t="shared" si="51"/>
        <v>0</v>
      </c>
      <c r="DE48" s="35">
        <f t="shared" si="51"/>
        <v>0</v>
      </c>
      <c r="DF48" s="35">
        <f t="shared" si="51"/>
        <v>0</v>
      </c>
      <c r="DG48" s="35">
        <f t="shared" si="51"/>
        <v>0</v>
      </c>
      <c r="DH48" s="35">
        <f t="shared" si="51"/>
        <v>0</v>
      </c>
      <c r="DI48" s="35">
        <f t="shared" si="51"/>
        <v>0</v>
      </c>
      <c r="DJ48" s="35">
        <f t="shared" si="51"/>
        <v>0</v>
      </c>
      <c r="DK48" s="35">
        <f t="shared" si="51"/>
        <v>0</v>
      </c>
      <c r="DL48" s="35">
        <f t="shared" si="51"/>
        <v>30</v>
      </c>
      <c r="DM48" s="35">
        <f t="shared" si="51"/>
        <v>0</v>
      </c>
      <c r="DN48" s="35">
        <f t="shared" si="51"/>
        <v>0</v>
      </c>
      <c r="DO48" s="35">
        <f t="shared" si="51"/>
        <v>0</v>
      </c>
      <c r="DP48" s="35">
        <f t="shared" si="51"/>
        <v>0</v>
      </c>
      <c r="DQ48" s="35">
        <f t="shared" ref="DQ48:EN48" si="52">SUM(DQ49:DQ52)</f>
        <v>0</v>
      </c>
      <c r="DR48" s="35">
        <f t="shared" si="52"/>
        <v>0</v>
      </c>
      <c r="DS48" s="35">
        <f t="shared" si="52"/>
        <v>0</v>
      </c>
      <c r="DT48" s="35">
        <f t="shared" si="52"/>
        <v>0</v>
      </c>
      <c r="DU48" s="35">
        <f t="shared" si="52"/>
        <v>82</v>
      </c>
      <c r="DV48" s="35">
        <f t="shared" si="52"/>
        <v>0</v>
      </c>
      <c r="DW48" s="35">
        <f t="shared" si="52"/>
        <v>0</v>
      </c>
      <c r="DX48" s="35">
        <f t="shared" si="52"/>
        <v>0</v>
      </c>
      <c r="DY48" s="35">
        <f t="shared" si="52"/>
        <v>0</v>
      </c>
      <c r="DZ48" s="35">
        <f t="shared" si="52"/>
        <v>0</v>
      </c>
      <c r="EA48" s="35">
        <f t="shared" si="52"/>
        <v>0</v>
      </c>
      <c r="EB48" s="35">
        <f t="shared" si="52"/>
        <v>0</v>
      </c>
      <c r="EC48" s="35">
        <f t="shared" si="52"/>
        <v>0</v>
      </c>
      <c r="ED48" s="35">
        <f t="shared" si="52"/>
        <v>0</v>
      </c>
      <c r="EE48" s="35">
        <f t="shared" si="52"/>
        <v>0</v>
      </c>
      <c r="EF48" s="35">
        <f t="shared" si="52"/>
        <v>0</v>
      </c>
      <c r="EG48" s="35">
        <f t="shared" si="52"/>
        <v>0</v>
      </c>
      <c r="EH48" s="35">
        <f t="shared" si="52"/>
        <v>0</v>
      </c>
      <c r="EI48" s="35">
        <f t="shared" si="52"/>
        <v>0</v>
      </c>
      <c r="EJ48" s="35">
        <f t="shared" si="52"/>
        <v>0</v>
      </c>
      <c r="EK48" s="35">
        <f t="shared" si="52"/>
        <v>0</v>
      </c>
      <c r="EL48" s="35">
        <f t="shared" si="52"/>
        <v>30</v>
      </c>
      <c r="EM48" s="35">
        <f t="shared" si="52"/>
        <v>0</v>
      </c>
      <c r="EN48" s="35">
        <f t="shared" si="52"/>
        <v>0</v>
      </c>
      <c r="EO48" s="35" t="s">
        <v>193</v>
      </c>
      <c r="EP48" s="35" t="s">
        <v>193</v>
      </c>
      <c r="EQ48" s="35" t="s">
        <v>193</v>
      </c>
      <c r="ER48" s="35" t="s">
        <v>193</v>
      </c>
      <c r="ES48" s="35" t="s">
        <v>193</v>
      </c>
      <c r="ET48" s="35" t="s">
        <v>193</v>
      </c>
      <c r="EU48" s="35" t="s">
        <v>193</v>
      </c>
      <c r="EV48" s="35"/>
    </row>
    <row r="49" spans="1:152" ht="47.25">
      <c r="A49" s="25" t="s">
        <v>175</v>
      </c>
      <c r="B49" s="33" t="s">
        <v>225</v>
      </c>
      <c r="C49" s="44" t="s">
        <v>227</v>
      </c>
      <c r="D49" s="207" t="s">
        <v>228</v>
      </c>
      <c r="E49" s="52">
        <f>'4'!BS50</f>
        <v>50</v>
      </c>
      <c r="F49" s="52">
        <f>'4'!BT50</f>
        <v>0</v>
      </c>
      <c r="G49" s="35">
        <v>0</v>
      </c>
      <c r="H49" s="35">
        <v>0</v>
      </c>
      <c r="I49" s="35">
        <v>0</v>
      </c>
      <c r="J49" s="35">
        <v>0</v>
      </c>
      <c r="K49" s="35">
        <v>0</v>
      </c>
      <c r="L49" s="35">
        <v>0</v>
      </c>
      <c r="M49" s="35">
        <v>0</v>
      </c>
      <c r="N49" s="35">
        <v>0</v>
      </c>
      <c r="O49" s="35">
        <v>0</v>
      </c>
      <c r="P49" s="35">
        <v>0</v>
      </c>
      <c r="Q49" s="35">
        <v>0</v>
      </c>
      <c r="R49" s="35">
        <v>0</v>
      </c>
      <c r="S49" s="35">
        <v>0</v>
      </c>
      <c r="T49" s="35">
        <v>0</v>
      </c>
      <c r="U49" s="52">
        <f>'4'!BX50</f>
        <v>0</v>
      </c>
      <c r="V49" s="52">
        <f>'4'!BY50</f>
        <v>2</v>
      </c>
      <c r="W49" s="35">
        <v>0</v>
      </c>
      <c r="X49" s="194">
        <f>'4'!BZ50</f>
        <v>0</v>
      </c>
      <c r="Y49" s="35"/>
      <c r="Z49" s="35"/>
      <c r="AA49" s="35"/>
      <c r="AB49" s="35"/>
      <c r="AC49" s="35"/>
      <c r="AD49" s="35"/>
      <c r="AE49" s="35"/>
      <c r="AF49" s="35">
        <v>0</v>
      </c>
      <c r="AG49" s="35">
        <v>0</v>
      </c>
      <c r="AH49" s="35">
        <v>0</v>
      </c>
      <c r="AI49" s="35">
        <v>0</v>
      </c>
      <c r="AJ49" s="35">
        <v>0</v>
      </c>
      <c r="AK49" s="35">
        <v>0</v>
      </c>
      <c r="AL49" s="35">
        <v>0</v>
      </c>
      <c r="AM49" s="35"/>
      <c r="AN49" s="35"/>
      <c r="AO49" s="35"/>
      <c r="AP49" s="35"/>
      <c r="AQ49" s="35"/>
      <c r="AR49" s="35"/>
      <c r="AS49" s="35"/>
      <c r="AT49" s="139">
        <f>IF('4'!$CN50=2020,E49,0)</f>
        <v>0</v>
      </c>
      <c r="AU49" s="139">
        <f>IF('4'!$CN50=2020,F49,0)</f>
        <v>0</v>
      </c>
      <c r="AV49" s="139">
        <f>IF('4'!$CN50=2020,G49,0)</f>
        <v>0</v>
      </c>
      <c r="AW49" s="139">
        <f>IF('4'!$CN50=2020,H49,0)</f>
        <v>0</v>
      </c>
      <c r="AX49" s="139">
        <f>IF('4'!$CN50=2020,I49,0)</f>
        <v>0</v>
      </c>
      <c r="AY49" s="139">
        <f>IF('4'!$CN50=2020,J49,0)</f>
        <v>0</v>
      </c>
      <c r="AZ49" s="139">
        <f>IF('4'!$CN50=2020,K49,0)</f>
        <v>0</v>
      </c>
      <c r="BA49" s="139">
        <f>IF('4'!$CN50=2020,L49,0)</f>
        <v>0</v>
      </c>
      <c r="BB49" s="139">
        <f>IF('4'!$CN50=2020,M49,0)</f>
        <v>0</v>
      </c>
      <c r="BC49" s="139">
        <f>IF('4'!$CN50=2020,N49,0)</f>
        <v>0</v>
      </c>
      <c r="BD49" s="139">
        <f>IF('4'!$CN50=2020,O49,0)</f>
        <v>0</v>
      </c>
      <c r="BE49" s="139">
        <f>IF('4'!$CN50=2020,P49,0)</f>
        <v>0</v>
      </c>
      <c r="BF49" s="139">
        <f>IF('4'!$CN50=2020,Q49,0)</f>
        <v>0</v>
      </c>
      <c r="BG49" s="139">
        <f>IF('4'!$CN50=2020,R49,0)</f>
        <v>0</v>
      </c>
      <c r="BH49" s="139">
        <f>IF('4'!$CN50=2020,S49,0)</f>
        <v>0</v>
      </c>
      <c r="BI49" s="139">
        <f>IF('4'!$CN50=2020,T49,0)</f>
        <v>0</v>
      </c>
      <c r="BJ49" s="139">
        <f>IF('4'!$CN50=2020,U49,0)</f>
        <v>0</v>
      </c>
      <c r="BK49" s="139">
        <f>IF('4'!$CN50=2020,V49,0)</f>
        <v>0</v>
      </c>
      <c r="BL49" s="139">
        <f>IF('4'!$CN50=2020,W49,0)</f>
        <v>0</v>
      </c>
      <c r="BM49" s="139"/>
      <c r="BN49" s="139"/>
      <c r="BO49" s="139"/>
      <c r="BP49" s="139"/>
      <c r="BQ49" s="139"/>
      <c r="BR49" s="139"/>
      <c r="BS49" s="139"/>
      <c r="BT49" s="206">
        <f>IF('4'!$CN50=2021,E49,0)</f>
        <v>0</v>
      </c>
      <c r="BU49" s="206">
        <f>IF('4'!$CN50=2021,F49,0)</f>
        <v>0</v>
      </c>
      <c r="BV49" s="206">
        <f>IF('4'!$CN50=2021,G49,0)</f>
        <v>0</v>
      </c>
      <c r="BW49" s="206">
        <f>IF('4'!$CN50=2021,H49,0)</f>
        <v>0</v>
      </c>
      <c r="BX49" s="206">
        <f>IF('4'!$CN50=2021,I49,0)</f>
        <v>0</v>
      </c>
      <c r="BY49" s="206">
        <f>IF('4'!$CN50=2021,J49,0)</f>
        <v>0</v>
      </c>
      <c r="BZ49" s="206">
        <f>IF('4'!$CN50=2021,K49,0)</f>
        <v>0</v>
      </c>
      <c r="CA49" s="206">
        <f>IF('4'!$CN50=2021,L49,0)</f>
        <v>0</v>
      </c>
      <c r="CB49" s="206">
        <f>IF('4'!$CN50=2021,M49,0)</f>
        <v>0</v>
      </c>
      <c r="CC49" s="206">
        <f>IF('4'!$CN50=2021,N49,0)</f>
        <v>0</v>
      </c>
      <c r="CD49" s="206">
        <f>IF('4'!$CN50=2021,O49,0)</f>
        <v>0</v>
      </c>
      <c r="CE49" s="206">
        <f>IF('4'!$CN50=2021,P49,0)</f>
        <v>0</v>
      </c>
      <c r="CF49" s="206">
        <f>IF('4'!$CN50=2021,Q49,0)</f>
        <v>0</v>
      </c>
      <c r="CG49" s="206">
        <f>IF('4'!$CN50=2021,R49,0)</f>
        <v>0</v>
      </c>
      <c r="CH49" s="206">
        <f>IF('4'!$CN50=2021,S49,0)</f>
        <v>0</v>
      </c>
      <c r="CI49" s="206">
        <f>IF('4'!$CN50=2021,T49,0)</f>
        <v>0</v>
      </c>
      <c r="CJ49" s="206">
        <f>IF('4'!$CN50=2021,U49,0)</f>
        <v>0</v>
      </c>
      <c r="CK49" s="206">
        <f>IF('4'!$CN50=2021,V49,0)</f>
        <v>0</v>
      </c>
      <c r="CL49" s="206">
        <f>IF('4'!$CN50=2021,W49,0)</f>
        <v>0</v>
      </c>
      <c r="CM49" s="206">
        <f>IF('4'!$CN50=2021,X49,0)</f>
        <v>0</v>
      </c>
      <c r="CN49" s="139"/>
      <c r="CO49" s="139"/>
      <c r="CP49" s="139"/>
      <c r="CQ49" s="139"/>
      <c r="CR49" s="139"/>
      <c r="CS49" s="139"/>
      <c r="CT49" s="139"/>
      <c r="CU49" s="206">
        <f>IF('4'!$CN50=2022,E49,0)</f>
        <v>50</v>
      </c>
      <c r="CV49" s="206">
        <f>IF('4'!$CN50=2022,F49,0)</f>
        <v>0</v>
      </c>
      <c r="CW49" s="206">
        <f>IF('4'!$CN50=2022,G49,0)</f>
        <v>0</v>
      </c>
      <c r="CX49" s="206">
        <f>IF('4'!$CN50=2022,H49,0)</f>
        <v>0</v>
      </c>
      <c r="CY49" s="206">
        <f>IF('4'!$CN50=2022,I49,0)</f>
        <v>0</v>
      </c>
      <c r="CZ49" s="206">
        <f>IF('4'!$CN50=2022,J49,0)</f>
        <v>0</v>
      </c>
      <c r="DA49" s="206">
        <f>IF('4'!$CN50=2022,K49,0)</f>
        <v>0</v>
      </c>
      <c r="DB49" s="206">
        <f>IF('4'!$CN50=2022,L49,0)</f>
        <v>0</v>
      </c>
      <c r="DC49" s="206">
        <f>IF('4'!$CN50=2022,M49,0)</f>
        <v>0</v>
      </c>
      <c r="DD49" s="206">
        <f>IF('4'!$CN50=2022,N49,0)</f>
        <v>0</v>
      </c>
      <c r="DE49" s="206">
        <f>IF('4'!$CN50=2022,O49,0)</f>
        <v>0</v>
      </c>
      <c r="DF49" s="206">
        <f>IF('4'!$CN50=2022,P49,0)</f>
        <v>0</v>
      </c>
      <c r="DG49" s="206">
        <f>IF('4'!$CN50=2022,Q49,0)</f>
        <v>0</v>
      </c>
      <c r="DH49" s="206">
        <f>IF('4'!$CN50=2022,R49,0)</f>
        <v>0</v>
      </c>
      <c r="DI49" s="206">
        <f>IF('4'!$CN50=2022,S49,0)</f>
        <v>0</v>
      </c>
      <c r="DJ49" s="206">
        <f>IF('4'!$CN50=2022,T49,0)</f>
        <v>0</v>
      </c>
      <c r="DK49" s="206">
        <f>IF('4'!$CN50=2022,U49,0)</f>
        <v>0</v>
      </c>
      <c r="DL49" s="206">
        <f>IF('4'!$CN50=2022,V49,0)</f>
        <v>2</v>
      </c>
      <c r="DM49" s="206">
        <f>IF('4'!$CN50=2022,W49,0)</f>
        <v>0</v>
      </c>
      <c r="DN49" s="139"/>
      <c r="DO49" s="139"/>
      <c r="DP49" s="139"/>
      <c r="DQ49" s="139"/>
      <c r="DR49" s="139"/>
      <c r="DS49" s="139"/>
      <c r="DT49" s="139"/>
      <c r="DU49" s="139">
        <f t="shared" ref="DU49:ED52" si="53">CU49+BT49+AT49</f>
        <v>50</v>
      </c>
      <c r="DV49" s="139">
        <f t="shared" si="53"/>
        <v>0</v>
      </c>
      <c r="DW49" s="139">
        <f t="shared" si="53"/>
        <v>0</v>
      </c>
      <c r="DX49" s="139">
        <f t="shared" si="53"/>
        <v>0</v>
      </c>
      <c r="DY49" s="139">
        <f t="shared" si="53"/>
        <v>0</v>
      </c>
      <c r="DZ49" s="139">
        <f t="shared" si="53"/>
        <v>0</v>
      </c>
      <c r="EA49" s="139">
        <f t="shared" si="53"/>
        <v>0</v>
      </c>
      <c r="EB49" s="139">
        <f t="shared" si="53"/>
        <v>0</v>
      </c>
      <c r="EC49" s="139">
        <f t="shared" si="53"/>
        <v>0</v>
      </c>
      <c r="ED49" s="139">
        <f t="shared" si="53"/>
        <v>0</v>
      </c>
      <c r="EE49" s="139">
        <f t="shared" ref="EE49:EM52" si="54">DE49+CD49+BD49</f>
        <v>0</v>
      </c>
      <c r="EF49" s="139">
        <f t="shared" si="54"/>
        <v>0</v>
      </c>
      <c r="EG49" s="139">
        <f t="shared" si="54"/>
        <v>0</v>
      </c>
      <c r="EH49" s="139">
        <f t="shared" si="54"/>
        <v>0</v>
      </c>
      <c r="EI49" s="139">
        <f t="shared" si="54"/>
        <v>0</v>
      </c>
      <c r="EJ49" s="139">
        <f t="shared" si="54"/>
        <v>0</v>
      </c>
      <c r="EK49" s="139">
        <f t="shared" si="54"/>
        <v>0</v>
      </c>
      <c r="EL49" s="139">
        <f t="shared" si="54"/>
        <v>2</v>
      </c>
      <c r="EM49" s="139">
        <f t="shared" si="54"/>
        <v>0</v>
      </c>
      <c r="EN49" s="206">
        <f>CM49</f>
        <v>0</v>
      </c>
      <c r="EO49" s="35"/>
      <c r="EP49" s="35"/>
      <c r="EQ49" s="35"/>
      <c r="ER49" s="35"/>
      <c r="ES49" s="35"/>
      <c r="ET49" s="35"/>
      <c r="EU49" s="35"/>
      <c r="EV49" s="35"/>
    </row>
    <row r="50" spans="1:152" ht="33.6" customHeight="1">
      <c r="A50" s="25" t="s">
        <v>175</v>
      </c>
      <c r="B50" s="33" t="s">
        <v>225</v>
      </c>
      <c r="C50" s="44" t="s">
        <v>229</v>
      </c>
      <c r="D50" s="207" t="s">
        <v>230</v>
      </c>
      <c r="E50" s="52">
        <f>'4'!BS51</f>
        <v>32</v>
      </c>
      <c r="F50" s="52">
        <f>'4'!BT51</f>
        <v>0</v>
      </c>
      <c r="G50" s="35">
        <v>0</v>
      </c>
      <c r="H50" s="35">
        <v>0</v>
      </c>
      <c r="I50" s="35">
        <v>0</v>
      </c>
      <c r="J50" s="35">
        <v>0</v>
      </c>
      <c r="K50" s="35">
        <v>0</v>
      </c>
      <c r="L50" s="35">
        <v>0</v>
      </c>
      <c r="M50" s="35">
        <v>0</v>
      </c>
      <c r="N50" s="35">
        <v>0</v>
      </c>
      <c r="O50" s="35">
        <v>0</v>
      </c>
      <c r="P50" s="35">
        <v>0</v>
      </c>
      <c r="Q50" s="35">
        <v>0</v>
      </c>
      <c r="R50" s="35">
        <v>0</v>
      </c>
      <c r="S50" s="35">
        <v>0</v>
      </c>
      <c r="T50" s="35">
        <v>0</v>
      </c>
      <c r="U50" s="52">
        <f>'4'!BX51</f>
        <v>0</v>
      </c>
      <c r="V50" s="52">
        <f>'4'!BY51</f>
        <v>28</v>
      </c>
      <c r="W50" s="35">
        <v>0</v>
      </c>
      <c r="X50" s="194">
        <f>'4'!BZ51</f>
        <v>0</v>
      </c>
      <c r="Y50" s="35"/>
      <c r="Z50" s="35"/>
      <c r="AA50" s="35"/>
      <c r="AB50" s="35"/>
      <c r="AC50" s="35"/>
      <c r="AD50" s="35"/>
      <c r="AE50" s="35"/>
      <c r="AF50" s="35">
        <v>0</v>
      </c>
      <c r="AG50" s="35">
        <v>0</v>
      </c>
      <c r="AH50" s="35">
        <v>0</v>
      </c>
      <c r="AI50" s="35">
        <v>0</v>
      </c>
      <c r="AJ50" s="35">
        <v>0</v>
      </c>
      <c r="AK50" s="35">
        <v>0</v>
      </c>
      <c r="AL50" s="35">
        <v>0</v>
      </c>
      <c r="AM50" s="35"/>
      <c r="AN50" s="35"/>
      <c r="AO50" s="35"/>
      <c r="AP50" s="35"/>
      <c r="AQ50" s="35"/>
      <c r="AR50" s="35"/>
      <c r="AS50" s="35"/>
      <c r="AT50" s="139">
        <f>IF('4'!$CN51=2020,E50,0)</f>
        <v>0</v>
      </c>
      <c r="AU50" s="139">
        <f>IF('4'!$CN51=2020,F50,0)</f>
        <v>0</v>
      </c>
      <c r="AV50" s="139">
        <f>IF('4'!$CN51=2020,G50,0)</f>
        <v>0</v>
      </c>
      <c r="AW50" s="139">
        <f>IF('4'!$CN51=2020,H50,0)</f>
        <v>0</v>
      </c>
      <c r="AX50" s="139">
        <f>IF('4'!$CN51=2020,I50,0)</f>
        <v>0</v>
      </c>
      <c r="AY50" s="139">
        <f>IF('4'!$CN51=2020,J50,0)</f>
        <v>0</v>
      </c>
      <c r="AZ50" s="139">
        <f>IF('4'!$CN51=2020,K50,0)</f>
        <v>0</v>
      </c>
      <c r="BA50" s="139">
        <f>IF('4'!$CN51=2020,L50,0)</f>
        <v>0</v>
      </c>
      <c r="BB50" s="139">
        <f>IF('4'!$CN51=2020,M50,0)</f>
        <v>0</v>
      </c>
      <c r="BC50" s="139">
        <f>IF('4'!$CN51=2020,N50,0)</f>
        <v>0</v>
      </c>
      <c r="BD50" s="139">
        <f>IF('4'!$CN51=2020,O50,0)</f>
        <v>0</v>
      </c>
      <c r="BE50" s="139">
        <f>IF('4'!$CN51=2020,P50,0)</f>
        <v>0</v>
      </c>
      <c r="BF50" s="139">
        <f>IF('4'!$CN51=2020,Q50,0)</f>
        <v>0</v>
      </c>
      <c r="BG50" s="139">
        <f>IF('4'!$CN51=2020,R50,0)</f>
        <v>0</v>
      </c>
      <c r="BH50" s="139">
        <f>IF('4'!$CN51=2020,S50,0)</f>
        <v>0</v>
      </c>
      <c r="BI50" s="139">
        <f>IF('4'!$CN51=2020,T50,0)</f>
        <v>0</v>
      </c>
      <c r="BJ50" s="139">
        <f>IF('4'!$CN51=2020,U50,0)</f>
        <v>0</v>
      </c>
      <c r="BK50" s="139">
        <f>IF('4'!$CN51=2020,V50,0)</f>
        <v>0</v>
      </c>
      <c r="BL50" s="139">
        <f>IF('4'!$CN51=2020,W50,0)</f>
        <v>0</v>
      </c>
      <c r="BM50" s="139"/>
      <c r="BN50" s="139"/>
      <c r="BO50" s="139"/>
      <c r="BP50" s="139"/>
      <c r="BQ50" s="139"/>
      <c r="BR50" s="139"/>
      <c r="BS50" s="139"/>
      <c r="BT50" s="206">
        <f>IF('4'!$CN51=2021,E50,0)</f>
        <v>0</v>
      </c>
      <c r="BU50" s="206">
        <f>IF('4'!$CN51=2021,F50,0)</f>
        <v>0</v>
      </c>
      <c r="BV50" s="206">
        <f>IF('4'!$CN51=2021,G50,0)</f>
        <v>0</v>
      </c>
      <c r="BW50" s="206">
        <f>IF('4'!$CN51=2021,H50,0)</f>
        <v>0</v>
      </c>
      <c r="BX50" s="206">
        <f>IF('4'!$CN51=2021,I50,0)</f>
        <v>0</v>
      </c>
      <c r="BY50" s="206">
        <f>IF('4'!$CN51=2021,J50,0)</f>
        <v>0</v>
      </c>
      <c r="BZ50" s="206">
        <f>IF('4'!$CN51=2021,K50,0)</f>
        <v>0</v>
      </c>
      <c r="CA50" s="206">
        <f>IF('4'!$CN51=2021,L50,0)</f>
        <v>0</v>
      </c>
      <c r="CB50" s="206">
        <f>IF('4'!$CN51=2021,M50,0)</f>
        <v>0</v>
      </c>
      <c r="CC50" s="206">
        <f>IF('4'!$CN51=2021,N50,0)</f>
        <v>0</v>
      </c>
      <c r="CD50" s="206">
        <f>IF('4'!$CN51=2021,O50,0)</f>
        <v>0</v>
      </c>
      <c r="CE50" s="206">
        <f>IF('4'!$CN51=2021,P50,0)</f>
        <v>0</v>
      </c>
      <c r="CF50" s="206">
        <f>IF('4'!$CN51=2021,Q50,0)</f>
        <v>0</v>
      </c>
      <c r="CG50" s="206">
        <f>IF('4'!$CN51=2021,R50,0)</f>
        <v>0</v>
      </c>
      <c r="CH50" s="206">
        <f>IF('4'!$CN51=2021,S50,0)</f>
        <v>0</v>
      </c>
      <c r="CI50" s="206">
        <f>IF('4'!$CN51=2021,T50,0)</f>
        <v>0</v>
      </c>
      <c r="CJ50" s="206">
        <f>IF('4'!$CN51=2021,U50,0)</f>
        <v>0</v>
      </c>
      <c r="CK50" s="206">
        <f>IF('4'!$CN51=2021,V50,0)</f>
        <v>0</v>
      </c>
      <c r="CL50" s="206">
        <f>IF('4'!$CN51=2021,W50,0)</f>
        <v>0</v>
      </c>
      <c r="CM50" s="206">
        <f>IF('4'!$CN51=2021,X50,0)</f>
        <v>0</v>
      </c>
      <c r="CN50" s="139"/>
      <c r="CO50" s="139"/>
      <c r="CP50" s="139"/>
      <c r="CQ50" s="139"/>
      <c r="CR50" s="139"/>
      <c r="CS50" s="139"/>
      <c r="CT50" s="139"/>
      <c r="CU50" s="206">
        <f>IF('4'!$CN51=2022,E50,0)</f>
        <v>32</v>
      </c>
      <c r="CV50" s="206">
        <f>IF('4'!$CN51=2022,F50,0)</f>
        <v>0</v>
      </c>
      <c r="CW50" s="206">
        <f>IF('4'!$CN51=2022,G50,0)</f>
        <v>0</v>
      </c>
      <c r="CX50" s="206">
        <f>IF('4'!$CN51=2022,H50,0)</f>
        <v>0</v>
      </c>
      <c r="CY50" s="206">
        <f>IF('4'!$CN51=2022,I50,0)</f>
        <v>0</v>
      </c>
      <c r="CZ50" s="206">
        <f>IF('4'!$CN51=2022,J50,0)</f>
        <v>0</v>
      </c>
      <c r="DA50" s="206">
        <f>IF('4'!$CN51=2022,K50,0)</f>
        <v>0</v>
      </c>
      <c r="DB50" s="206">
        <f>IF('4'!$CN51=2022,L50,0)</f>
        <v>0</v>
      </c>
      <c r="DC50" s="206">
        <f>IF('4'!$CN51=2022,M50,0)</f>
        <v>0</v>
      </c>
      <c r="DD50" s="206">
        <f>IF('4'!$CN51=2022,N50,0)</f>
        <v>0</v>
      </c>
      <c r="DE50" s="206">
        <f>IF('4'!$CN51=2022,O50,0)</f>
        <v>0</v>
      </c>
      <c r="DF50" s="206">
        <f>IF('4'!$CN51=2022,P50,0)</f>
        <v>0</v>
      </c>
      <c r="DG50" s="206">
        <f>IF('4'!$CN51=2022,Q50,0)</f>
        <v>0</v>
      </c>
      <c r="DH50" s="206">
        <f>IF('4'!$CN51=2022,R50,0)</f>
        <v>0</v>
      </c>
      <c r="DI50" s="206">
        <f>IF('4'!$CN51=2022,S50,0)</f>
        <v>0</v>
      </c>
      <c r="DJ50" s="206">
        <f>IF('4'!$CN51=2022,T50,0)</f>
        <v>0</v>
      </c>
      <c r="DK50" s="206">
        <f>IF('4'!$CN51=2022,U50,0)</f>
        <v>0</v>
      </c>
      <c r="DL50" s="206">
        <f>IF('4'!$CN51=2022,V50,0)</f>
        <v>28</v>
      </c>
      <c r="DM50" s="206">
        <f>IF('4'!$CN51=2022,W50,0)</f>
        <v>0</v>
      </c>
      <c r="DN50" s="139"/>
      <c r="DO50" s="139"/>
      <c r="DP50" s="139"/>
      <c r="DQ50" s="139"/>
      <c r="DR50" s="139"/>
      <c r="DS50" s="139"/>
      <c r="DT50" s="139"/>
      <c r="DU50" s="139">
        <f t="shared" si="53"/>
        <v>32</v>
      </c>
      <c r="DV50" s="139">
        <f t="shared" si="53"/>
        <v>0</v>
      </c>
      <c r="DW50" s="139">
        <f t="shared" si="53"/>
        <v>0</v>
      </c>
      <c r="DX50" s="139">
        <f t="shared" si="53"/>
        <v>0</v>
      </c>
      <c r="DY50" s="139">
        <f t="shared" si="53"/>
        <v>0</v>
      </c>
      <c r="DZ50" s="139">
        <f t="shared" si="53"/>
        <v>0</v>
      </c>
      <c r="EA50" s="139">
        <f t="shared" si="53"/>
        <v>0</v>
      </c>
      <c r="EB50" s="139">
        <f t="shared" si="53"/>
        <v>0</v>
      </c>
      <c r="EC50" s="139">
        <f t="shared" si="53"/>
        <v>0</v>
      </c>
      <c r="ED50" s="139">
        <f t="shared" si="53"/>
        <v>0</v>
      </c>
      <c r="EE50" s="139">
        <f t="shared" si="54"/>
        <v>0</v>
      </c>
      <c r="EF50" s="139">
        <f t="shared" si="54"/>
        <v>0</v>
      </c>
      <c r="EG50" s="139">
        <f t="shared" si="54"/>
        <v>0</v>
      </c>
      <c r="EH50" s="139">
        <f t="shared" si="54"/>
        <v>0</v>
      </c>
      <c r="EI50" s="139">
        <f t="shared" si="54"/>
        <v>0</v>
      </c>
      <c r="EJ50" s="139">
        <f t="shared" si="54"/>
        <v>0</v>
      </c>
      <c r="EK50" s="139">
        <f t="shared" si="54"/>
        <v>0</v>
      </c>
      <c r="EL50" s="139">
        <f t="shared" si="54"/>
        <v>28</v>
      </c>
      <c r="EM50" s="139">
        <f t="shared" si="54"/>
        <v>0</v>
      </c>
      <c r="EN50" s="206">
        <f>CM50</f>
        <v>0</v>
      </c>
      <c r="EO50" s="35"/>
      <c r="EP50" s="35"/>
      <c r="EQ50" s="35"/>
      <c r="ER50" s="35"/>
      <c r="ES50" s="35"/>
      <c r="ET50" s="35"/>
      <c r="EU50" s="35"/>
      <c r="EV50" s="35"/>
    </row>
    <row r="51" spans="1:152" ht="28.7" hidden="1" customHeight="1">
      <c r="A51" s="25" t="s">
        <v>175</v>
      </c>
      <c r="B51" s="33" t="s">
        <v>225</v>
      </c>
      <c r="C51" s="208">
        <v>0</v>
      </c>
      <c r="D51" s="207">
        <v>0</v>
      </c>
      <c r="E51" s="52">
        <f>'4'!BS52</f>
        <v>0</v>
      </c>
      <c r="F51" s="52">
        <f>'4'!BT52</f>
        <v>0</v>
      </c>
      <c r="G51" s="35">
        <v>0</v>
      </c>
      <c r="H51" s="35">
        <v>0</v>
      </c>
      <c r="I51" s="35">
        <v>0</v>
      </c>
      <c r="J51" s="35">
        <v>0</v>
      </c>
      <c r="K51" s="35">
        <v>0</v>
      </c>
      <c r="L51" s="35">
        <v>0</v>
      </c>
      <c r="M51" s="35">
        <v>0</v>
      </c>
      <c r="N51" s="35">
        <v>0</v>
      </c>
      <c r="O51" s="35">
        <v>0</v>
      </c>
      <c r="P51" s="35">
        <v>0</v>
      </c>
      <c r="Q51" s="35">
        <v>0</v>
      </c>
      <c r="R51" s="35">
        <v>0</v>
      </c>
      <c r="S51" s="35">
        <v>0</v>
      </c>
      <c r="T51" s="35">
        <v>0</v>
      </c>
      <c r="U51" s="52">
        <f>'4'!BX52</f>
        <v>0</v>
      </c>
      <c r="V51" s="52">
        <f>'4'!BY52</f>
        <v>0</v>
      </c>
      <c r="W51" s="35">
        <v>0</v>
      </c>
      <c r="X51" s="194">
        <f>'4'!BZ52</f>
        <v>0</v>
      </c>
      <c r="Y51" s="35"/>
      <c r="Z51" s="35"/>
      <c r="AA51" s="35"/>
      <c r="AB51" s="35"/>
      <c r="AC51" s="35"/>
      <c r="AD51" s="35"/>
      <c r="AE51" s="35"/>
      <c r="AF51" s="35">
        <v>0</v>
      </c>
      <c r="AG51" s="35">
        <v>0</v>
      </c>
      <c r="AH51" s="35">
        <v>0</v>
      </c>
      <c r="AI51" s="35">
        <v>0</v>
      </c>
      <c r="AJ51" s="35">
        <v>0</v>
      </c>
      <c r="AK51" s="35">
        <v>0</v>
      </c>
      <c r="AL51" s="35">
        <v>0</v>
      </c>
      <c r="AM51" s="35"/>
      <c r="AN51" s="35"/>
      <c r="AO51" s="35"/>
      <c r="AP51" s="35"/>
      <c r="AQ51" s="35"/>
      <c r="AR51" s="35"/>
      <c r="AS51" s="35"/>
      <c r="AT51" s="139">
        <f>IF('4'!$CN52=2020,E51,0)</f>
        <v>0</v>
      </c>
      <c r="AU51" s="139">
        <f>IF('4'!$CN52=2020,F51,0)</f>
        <v>0</v>
      </c>
      <c r="AV51" s="139">
        <f>IF('4'!$CN52=2020,G51,0)</f>
        <v>0</v>
      </c>
      <c r="AW51" s="139">
        <f>IF('4'!$CN52=2020,H51,0)</f>
        <v>0</v>
      </c>
      <c r="AX51" s="139">
        <f>IF('4'!$CN52=2020,I51,0)</f>
        <v>0</v>
      </c>
      <c r="AY51" s="139">
        <f>IF('4'!$CN52=2020,J51,0)</f>
        <v>0</v>
      </c>
      <c r="AZ51" s="139">
        <f>IF('4'!$CN52=2020,K51,0)</f>
        <v>0</v>
      </c>
      <c r="BA51" s="139">
        <f>IF('4'!$CN52=2020,L51,0)</f>
        <v>0</v>
      </c>
      <c r="BB51" s="139">
        <f>IF('4'!$CN52=2020,M51,0)</f>
        <v>0</v>
      </c>
      <c r="BC51" s="139">
        <f>IF('4'!$CN52=2020,N51,0)</f>
        <v>0</v>
      </c>
      <c r="BD51" s="139">
        <f>IF('4'!$CN52=2020,O51,0)</f>
        <v>0</v>
      </c>
      <c r="BE51" s="139">
        <f>IF('4'!$CN52=2020,P51,0)</f>
        <v>0</v>
      </c>
      <c r="BF51" s="139">
        <f>IF('4'!$CN52=2020,Q51,0)</f>
        <v>0</v>
      </c>
      <c r="BG51" s="139">
        <f>IF('4'!$CN52=2020,R51,0)</f>
        <v>0</v>
      </c>
      <c r="BH51" s="139">
        <f>IF('4'!$CN52=2020,S51,0)</f>
        <v>0</v>
      </c>
      <c r="BI51" s="139">
        <f>IF('4'!$CN52=2020,T51,0)</f>
        <v>0</v>
      </c>
      <c r="BJ51" s="139">
        <f>IF('4'!$CN52=2020,U51,0)</f>
        <v>0</v>
      </c>
      <c r="BK51" s="139">
        <f>IF('4'!$CN52=2020,V51,0)</f>
        <v>0</v>
      </c>
      <c r="BL51" s="139">
        <f>IF('4'!$CN52=2020,W51,0)</f>
        <v>0</v>
      </c>
      <c r="BM51" s="139"/>
      <c r="BN51" s="139"/>
      <c r="BO51" s="139"/>
      <c r="BP51" s="139"/>
      <c r="BQ51" s="139"/>
      <c r="BR51" s="139"/>
      <c r="BS51" s="139"/>
      <c r="BT51" s="206">
        <f>IF('4'!$CN52=2021,E51,0)</f>
        <v>0</v>
      </c>
      <c r="BU51" s="206">
        <f>IF('4'!$CN52=2021,F51,0)</f>
        <v>0</v>
      </c>
      <c r="BV51" s="206">
        <f>IF('4'!$CN52=2021,G51,0)</f>
        <v>0</v>
      </c>
      <c r="BW51" s="206">
        <f>IF('4'!$CN52=2021,H51,0)</f>
        <v>0</v>
      </c>
      <c r="BX51" s="206">
        <f>IF('4'!$CN52=2021,I51,0)</f>
        <v>0</v>
      </c>
      <c r="BY51" s="206">
        <f>IF('4'!$CN52=2021,J51,0)</f>
        <v>0</v>
      </c>
      <c r="BZ51" s="206">
        <f>IF('4'!$CN52=2021,K51,0)</f>
        <v>0</v>
      </c>
      <c r="CA51" s="206">
        <f>IF('4'!$CN52=2021,L51,0)</f>
        <v>0</v>
      </c>
      <c r="CB51" s="206">
        <f>IF('4'!$CN52=2021,M51,0)</f>
        <v>0</v>
      </c>
      <c r="CC51" s="206">
        <f>IF('4'!$CN52=2021,N51,0)</f>
        <v>0</v>
      </c>
      <c r="CD51" s="206">
        <f>IF('4'!$CN52=2021,O51,0)</f>
        <v>0</v>
      </c>
      <c r="CE51" s="206">
        <f>IF('4'!$CN52=2021,P51,0)</f>
        <v>0</v>
      </c>
      <c r="CF51" s="206">
        <f>IF('4'!$CN52=2021,Q51,0)</f>
        <v>0</v>
      </c>
      <c r="CG51" s="206">
        <f>IF('4'!$CN52=2021,R51,0)</f>
        <v>0</v>
      </c>
      <c r="CH51" s="206">
        <f>IF('4'!$CN52=2021,S51,0)</f>
        <v>0</v>
      </c>
      <c r="CI51" s="206">
        <f>IF('4'!$CN52=2021,T51,0)</f>
        <v>0</v>
      </c>
      <c r="CJ51" s="206">
        <f>IF('4'!$CN52=2021,U51,0)</f>
        <v>0</v>
      </c>
      <c r="CK51" s="206">
        <f>IF('4'!$CN52=2021,V51,0)</f>
        <v>0</v>
      </c>
      <c r="CL51" s="206">
        <f>IF('4'!$CN52=2021,W51,0)</f>
        <v>0</v>
      </c>
      <c r="CM51" s="206">
        <f>IF('4'!$CN52=2021,X51,0)</f>
        <v>0</v>
      </c>
      <c r="CN51" s="139"/>
      <c r="CO51" s="139"/>
      <c r="CP51" s="139"/>
      <c r="CQ51" s="139"/>
      <c r="CR51" s="139"/>
      <c r="CS51" s="139"/>
      <c r="CT51" s="139"/>
      <c r="CU51" s="206">
        <f>IF('4'!$CN52=2022,E51,0)</f>
        <v>0</v>
      </c>
      <c r="CV51" s="206">
        <f>IF('4'!$CN52=2022,F51,0)</f>
        <v>0</v>
      </c>
      <c r="CW51" s="206">
        <f>IF('4'!$CN52=2022,G51,0)</f>
        <v>0</v>
      </c>
      <c r="CX51" s="206">
        <f>IF('4'!$CN52=2022,H51,0)</f>
        <v>0</v>
      </c>
      <c r="CY51" s="206">
        <f>IF('4'!$CN52=2022,I51,0)</f>
        <v>0</v>
      </c>
      <c r="CZ51" s="206">
        <f>IF('4'!$CN52=2022,J51,0)</f>
        <v>0</v>
      </c>
      <c r="DA51" s="206">
        <f>IF('4'!$CN52=2022,K51,0)</f>
        <v>0</v>
      </c>
      <c r="DB51" s="206">
        <f>IF('4'!$CN52=2022,L51,0)</f>
        <v>0</v>
      </c>
      <c r="DC51" s="206">
        <f>IF('4'!$CN52=2022,M51,0)</f>
        <v>0</v>
      </c>
      <c r="DD51" s="206">
        <f>IF('4'!$CN52=2022,N51,0)</f>
        <v>0</v>
      </c>
      <c r="DE51" s="206">
        <f>IF('4'!$CN52=2022,O51,0)</f>
        <v>0</v>
      </c>
      <c r="DF51" s="206">
        <f>IF('4'!$CN52=2022,P51,0)</f>
        <v>0</v>
      </c>
      <c r="DG51" s="206">
        <f>IF('4'!$CN52=2022,Q51,0)</f>
        <v>0</v>
      </c>
      <c r="DH51" s="206">
        <f>IF('4'!$CN52=2022,R51,0)</f>
        <v>0</v>
      </c>
      <c r="DI51" s="206">
        <f>IF('4'!$CN52=2022,S51,0)</f>
        <v>0</v>
      </c>
      <c r="DJ51" s="206">
        <f>IF('4'!$CN52=2022,T51,0)</f>
        <v>0</v>
      </c>
      <c r="DK51" s="206">
        <f>IF('4'!$CN52=2022,U51,0)</f>
        <v>0</v>
      </c>
      <c r="DL51" s="206">
        <f>IF('4'!$CN52=2022,V51,0)</f>
        <v>0</v>
      </c>
      <c r="DM51" s="206">
        <f>IF('4'!$CN52=2022,W51,0)</f>
        <v>0</v>
      </c>
      <c r="DN51" s="139"/>
      <c r="DO51" s="139"/>
      <c r="DP51" s="139"/>
      <c r="DQ51" s="139"/>
      <c r="DR51" s="139"/>
      <c r="DS51" s="139"/>
      <c r="DT51" s="139"/>
      <c r="DU51" s="139">
        <f t="shared" si="53"/>
        <v>0</v>
      </c>
      <c r="DV51" s="139">
        <f t="shared" si="53"/>
        <v>0</v>
      </c>
      <c r="DW51" s="139">
        <f t="shared" si="53"/>
        <v>0</v>
      </c>
      <c r="DX51" s="139">
        <f t="shared" si="53"/>
        <v>0</v>
      </c>
      <c r="DY51" s="139">
        <f t="shared" si="53"/>
        <v>0</v>
      </c>
      <c r="DZ51" s="139">
        <f t="shared" si="53"/>
        <v>0</v>
      </c>
      <c r="EA51" s="139">
        <f t="shared" si="53"/>
        <v>0</v>
      </c>
      <c r="EB51" s="139">
        <f t="shared" si="53"/>
        <v>0</v>
      </c>
      <c r="EC51" s="139">
        <f t="shared" si="53"/>
        <v>0</v>
      </c>
      <c r="ED51" s="139">
        <f t="shared" si="53"/>
        <v>0</v>
      </c>
      <c r="EE51" s="139">
        <f t="shared" si="54"/>
        <v>0</v>
      </c>
      <c r="EF51" s="139">
        <f t="shared" si="54"/>
        <v>0</v>
      </c>
      <c r="EG51" s="139">
        <f t="shared" si="54"/>
        <v>0</v>
      </c>
      <c r="EH51" s="139">
        <f t="shared" si="54"/>
        <v>0</v>
      </c>
      <c r="EI51" s="139">
        <f t="shared" si="54"/>
        <v>0</v>
      </c>
      <c r="EJ51" s="139">
        <f t="shared" si="54"/>
        <v>0</v>
      </c>
      <c r="EK51" s="139">
        <f t="shared" si="54"/>
        <v>0</v>
      </c>
      <c r="EL51" s="139">
        <f t="shared" si="54"/>
        <v>0</v>
      </c>
      <c r="EM51" s="139">
        <f t="shared" si="54"/>
        <v>0</v>
      </c>
      <c r="EN51" s="206">
        <f>CM51</f>
        <v>0</v>
      </c>
      <c r="EO51" s="35"/>
      <c r="EP51" s="35"/>
      <c r="EQ51" s="35"/>
      <c r="ER51" s="35"/>
      <c r="ES51" s="35"/>
      <c r="ET51" s="35"/>
      <c r="EU51" s="35"/>
      <c r="EV51" s="35"/>
    </row>
    <row r="52" spans="1:152" ht="99.6" hidden="1" customHeight="1">
      <c r="A52" s="25" t="s">
        <v>175</v>
      </c>
      <c r="B52" s="33" t="s">
        <v>225</v>
      </c>
      <c r="C52" s="45">
        <v>0</v>
      </c>
      <c r="D52" s="207">
        <v>0</v>
      </c>
      <c r="E52" s="52">
        <v>0</v>
      </c>
      <c r="F52" s="52">
        <v>0</v>
      </c>
      <c r="G52" s="35">
        <v>0</v>
      </c>
      <c r="H52" s="35">
        <v>0</v>
      </c>
      <c r="I52" s="35">
        <v>0</v>
      </c>
      <c r="J52" s="35">
        <v>0</v>
      </c>
      <c r="K52" s="35">
        <v>0</v>
      </c>
      <c r="L52" s="35">
        <v>0</v>
      </c>
      <c r="M52" s="35">
        <v>0</v>
      </c>
      <c r="N52" s="35">
        <v>0</v>
      </c>
      <c r="O52" s="35">
        <v>0</v>
      </c>
      <c r="P52" s="35">
        <v>0</v>
      </c>
      <c r="Q52" s="35">
        <v>0</v>
      </c>
      <c r="R52" s="35">
        <v>0</v>
      </c>
      <c r="S52" s="35">
        <v>0</v>
      </c>
      <c r="T52" s="35">
        <v>0</v>
      </c>
      <c r="U52" s="35">
        <v>0</v>
      </c>
      <c r="V52" s="52">
        <v>0</v>
      </c>
      <c r="W52" s="35">
        <v>0</v>
      </c>
      <c r="X52" s="194">
        <f>'4'!BZ53</f>
        <v>0</v>
      </c>
      <c r="Y52" s="35"/>
      <c r="Z52" s="35"/>
      <c r="AA52" s="35"/>
      <c r="AB52" s="35"/>
      <c r="AC52" s="35"/>
      <c r="AD52" s="35"/>
      <c r="AE52" s="35"/>
      <c r="AF52" s="35">
        <v>0</v>
      </c>
      <c r="AG52" s="35">
        <v>0</v>
      </c>
      <c r="AH52" s="35">
        <v>0</v>
      </c>
      <c r="AI52" s="35">
        <v>0</v>
      </c>
      <c r="AJ52" s="35">
        <v>0</v>
      </c>
      <c r="AK52" s="35">
        <v>0</v>
      </c>
      <c r="AL52" s="35">
        <v>0</v>
      </c>
      <c r="AM52" s="35"/>
      <c r="AN52" s="35"/>
      <c r="AO52" s="35"/>
      <c r="AP52" s="35"/>
      <c r="AQ52" s="35"/>
      <c r="AR52" s="35"/>
      <c r="AS52" s="35"/>
      <c r="AT52" s="139">
        <f>IF('4'!$CN53=2020,E52,0)</f>
        <v>0</v>
      </c>
      <c r="AU52" s="139">
        <f>IF('4'!$CN53=2020,F52,0)</f>
        <v>0</v>
      </c>
      <c r="AV52" s="139">
        <f>IF('4'!$CN53=2020,G52,0)</f>
        <v>0</v>
      </c>
      <c r="AW52" s="139">
        <f>IF('4'!$CN53=2020,H52,0)</f>
        <v>0</v>
      </c>
      <c r="AX52" s="139">
        <f>IF('4'!$CN53=2020,I52,0)</f>
        <v>0</v>
      </c>
      <c r="AY52" s="139">
        <f>IF('4'!$CN53=2020,J52,0)</f>
        <v>0</v>
      </c>
      <c r="AZ52" s="139">
        <f>IF('4'!$CN53=2020,K52,0)</f>
        <v>0</v>
      </c>
      <c r="BA52" s="139">
        <f>IF('4'!$CN53=2020,L52,0)</f>
        <v>0</v>
      </c>
      <c r="BB52" s="139">
        <f>IF('4'!$CN53=2020,M52,0)</f>
        <v>0</v>
      </c>
      <c r="BC52" s="139">
        <f>IF('4'!$CN53=2020,N52,0)</f>
        <v>0</v>
      </c>
      <c r="BD52" s="139">
        <f>IF('4'!$CN53=2020,O52,0)</f>
        <v>0</v>
      </c>
      <c r="BE52" s="139">
        <f>IF('4'!$CN53=2020,P52,0)</f>
        <v>0</v>
      </c>
      <c r="BF52" s="139">
        <f>IF('4'!$CN53=2020,Q52,0)</f>
        <v>0</v>
      </c>
      <c r="BG52" s="139">
        <f>IF('4'!$CN53=2020,R52,0)</f>
        <v>0</v>
      </c>
      <c r="BH52" s="139">
        <f>IF('4'!$CN53=2020,S52,0)</f>
        <v>0</v>
      </c>
      <c r="BI52" s="139">
        <f>IF('4'!$CN53=2020,T52,0)</f>
        <v>0</v>
      </c>
      <c r="BJ52" s="139">
        <f>IF('4'!$CN53=2020,U52,0)</f>
        <v>0</v>
      </c>
      <c r="BK52" s="139">
        <f>IF('4'!$CN53=2020,V52,0)</f>
        <v>0</v>
      </c>
      <c r="BL52" s="139">
        <f>IF('4'!$CN53=2020,W52,0)</f>
        <v>0</v>
      </c>
      <c r="BM52" s="139"/>
      <c r="BN52" s="139"/>
      <c r="BO52" s="139"/>
      <c r="BP52" s="139"/>
      <c r="BQ52" s="139"/>
      <c r="BR52" s="139"/>
      <c r="BS52" s="139"/>
      <c r="BT52" s="206">
        <f>IF('4'!$CN53=2021,E52,0)</f>
        <v>0</v>
      </c>
      <c r="BU52" s="206">
        <f>IF('4'!$CN53=2021,F52,0)</f>
        <v>0</v>
      </c>
      <c r="BV52" s="206">
        <f>IF('4'!$CN53=2021,G52,0)</f>
        <v>0</v>
      </c>
      <c r="BW52" s="206">
        <f>IF('4'!$CN53=2021,H52,0)</f>
        <v>0</v>
      </c>
      <c r="BX52" s="206">
        <f>IF('4'!$CN53=2021,I52,0)</f>
        <v>0</v>
      </c>
      <c r="BY52" s="206">
        <f>IF('4'!$CN53=2021,J52,0)</f>
        <v>0</v>
      </c>
      <c r="BZ52" s="206">
        <f>IF('4'!$CN53=2021,K52,0)</f>
        <v>0</v>
      </c>
      <c r="CA52" s="206">
        <f>IF('4'!$CN53=2021,L52,0)</f>
        <v>0</v>
      </c>
      <c r="CB52" s="206">
        <f>IF('4'!$CN53=2021,M52,0)</f>
        <v>0</v>
      </c>
      <c r="CC52" s="206">
        <f>IF('4'!$CN53=2021,N52,0)</f>
        <v>0</v>
      </c>
      <c r="CD52" s="206">
        <f>IF('4'!$CN53=2021,O52,0)</f>
        <v>0</v>
      </c>
      <c r="CE52" s="206">
        <f>IF('4'!$CN53=2021,P52,0)</f>
        <v>0</v>
      </c>
      <c r="CF52" s="206">
        <f>IF('4'!$CN53=2021,Q52,0)</f>
        <v>0</v>
      </c>
      <c r="CG52" s="206">
        <f>IF('4'!$CN53=2021,R52,0)</f>
        <v>0</v>
      </c>
      <c r="CH52" s="206">
        <f>IF('4'!$CN53=2021,S52,0)</f>
        <v>0</v>
      </c>
      <c r="CI52" s="206">
        <f>IF('4'!$CN53=2021,T52,0)</f>
        <v>0</v>
      </c>
      <c r="CJ52" s="206">
        <f>IF('4'!$CN53=2021,U52,0)</f>
        <v>0</v>
      </c>
      <c r="CK52" s="206">
        <f>IF('4'!$CN53=2021,V52,0)</f>
        <v>0</v>
      </c>
      <c r="CL52" s="206">
        <f>IF('4'!$CN53=2021,W52,0)</f>
        <v>0</v>
      </c>
      <c r="CM52" s="206">
        <f>IF('4'!$CN53=2021,X52,0)</f>
        <v>0</v>
      </c>
      <c r="CN52" s="139"/>
      <c r="CO52" s="139"/>
      <c r="CP52" s="139"/>
      <c r="CQ52" s="139"/>
      <c r="CR52" s="139"/>
      <c r="CS52" s="139"/>
      <c r="CT52" s="139"/>
      <c r="CU52" s="206">
        <f>IF('4'!$CN53=2022,E52,0)</f>
        <v>0</v>
      </c>
      <c r="CV52" s="206">
        <f>IF('4'!$CN53=2022,F52,0)</f>
        <v>0</v>
      </c>
      <c r="CW52" s="206">
        <f>IF('4'!$CN53=2022,G52,0)</f>
        <v>0</v>
      </c>
      <c r="CX52" s="206">
        <f>IF('4'!$CN53=2022,H52,0)</f>
        <v>0</v>
      </c>
      <c r="CY52" s="206">
        <f>IF('4'!$CN53=2022,I52,0)</f>
        <v>0</v>
      </c>
      <c r="CZ52" s="206">
        <f>IF('4'!$CN53=2022,J52,0)</f>
        <v>0</v>
      </c>
      <c r="DA52" s="206">
        <f>IF('4'!$CN53=2022,K52,0)</f>
        <v>0</v>
      </c>
      <c r="DB52" s="206">
        <f>IF('4'!$CN53=2022,L52,0)</f>
        <v>0</v>
      </c>
      <c r="DC52" s="206">
        <f>IF('4'!$CN53=2022,M52,0)</f>
        <v>0</v>
      </c>
      <c r="DD52" s="206">
        <f>IF('4'!$CN53=2022,N52,0)</f>
        <v>0</v>
      </c>
      <c r="DE52" s="206">
        <f>IF('4'!$CN53=2022,O52,0)</f>
        <v>0</v>
      </c>
      <c r="DF52" s="206">
        <f>IF('4'!$CN53=2022,P52,0)</f>
        <v>0</v>
      </c>
      <c r="DG52" s="206">
        <f>IF('4'!$CN53=2022,Q52,0)</f>
        <v>0</v>
      </c>
      <c r="DH52" s="206">
        <f>IF('4'!$CN53=2022,R52,0)</f>
        <v>0</v>
      </c>
      <c r="DI52" s="206">
        <f>IF('4'!$CN53=2022,S52,0)</f>
        <v>0</v>
      </c>
      <c r="DJ52" s="206">
        <f>IF('4'!$CN53=2022,T52,0)</f>
        <v>0</v>
      </c>
      <c r="DK52" s="206">
        <f>IF('4'!$CN53=2022,U52,0)</f>
        <v>0</v>
      </c>
      <c r="DL52" s="206">
        <f>IF('4'!$CN53=2022,V52,0)</f>
        <v>0</v>
      </c>
      <c r="DM52" s="206">
        <f>IF('4'!$CN53=2022,W52,0)</f>
        <v>0</v>
      </c>
      <c r="DN52" s="139"/>
      <c r="DO52" s="139"/>
      <c r="DP52" s="139"/>
      <c r="DQ52" s="139"/>
      <c r="DR52" s="139"/>
      <c r="DS52" s="139"/>
      <c r="DT52" s="139"/>
      <c r="DU52" s="139">
        <f t="shared" si="53"/>
        <v>0</v>
      </c>
      <c r="DV52" s="139">
        <f t="shared" si="53"/>
        <v>0</v>
      </c>
      <c r="DW52" s="139">
        <f t="shared" si="53"/>
        <v>0</v>
      </c>
      <c r="DX52" s="139">
        <f t="shared" si="53"/>
        <v>0</v>
      </c>
      <c r="DY52" s="139">
        <f t="shared" si="53"/>
        <v>0</v>
      </c>
      <c r="DZ52" s="139">
        <f t="shared" si="53"/>
        <v>0</v>
      </c>
      <c r="EA52" s="139">
        <f t="shared" si="53"/>
        <v>0</v>
      </c>
      <c r="EB52" s="139">
        <f t="shared" si="53"/>
        <v>0</v>
      </c>
      <c r="EC52" s="139">
        <f t="shared" si="53"/>
        <v>0</v>
      </c>
      <c r="ED52" s="139">
        <f t="shared" si="53"/>
        <v>0</v>
      </c>
      <c r="EE52" s="139">
        <f t="shared" si="54"/>
        <v>0</v>
      </c>
      <c r="EF52" s="139">
        <f t="shared" si="54"/>
        <v>0</v>
      </c>
      <c r="EG52" s="139">
        <f t="shared" si="54"/>
        <v>0</v>
      </c>
      <c r="EH52" s="139">
        <f t="shared" si="54"/>
        <v>0</v>
      </c>
      <c r="EI52" s="139">
        <f t="shared" si="54"/>
        <v>0</v>
      </c>
      <c r="EJ52" s="139">
        <f t="shared" si="54"/>
        <v>0</v>
      </c>
      <c r="EK52" s="139">
        <f t="shared" si="54"/>
        <v>0</v>
      </c>
      <c r="EL52" s="139">
        <f t="shared" si="54"/>
        <v>0</v>
      </c>
      <c r="EM52" s="139">
        <f t="shared" si="54"/>
        <v>0</v>
      </c>
      <c r="EN52" s="206">
        <v>0</v>
      </c>
      <c r="EO52" s="35"/>
      <c r="EP52" s="35"/>
      <c r="EQ52" s="35"/>
      <c r="ER52" s="35"/>
      <c r="ES52" s="35"/>
      <c r="ET52" s="35"/>
      <c r="EU52" s="35"/>
      <c r="EV52" s="35"/>
    </row>
    <row r="53" spans="1:152" ht="37.5">
      <c r="A53" s="21"/>
      <c r="B53" s="25" t="s">
        <v>231</v>
      </c>
      <c r="C53" s="26" t="s">
        <v>232</v>
      </c>
      <c r="D53" s="27" t="s">
        <v>174</v>
      </c>
      <c r="E53" s="27">
        <f t="shared" ref="E53:AJ53" si="55">SUM(E54,E61,E64,E73)</f>
        <v>80</v>
      </c>
      <c r="F53" s="27">
        <f t="shared" si="55"/>
        <v>0</v>
      </c>
      <c r="G53" s="27">
        <f t="shared" si="55"/>
        <v>0</v>
      </c>
      <c r="H53" s="27">
        <f t="shared" si="55"/>
        <v>0</v>
      </c>
      <c r="I53" s="27">
        <f t="shared" si="55"/>
        <v>0</v>
      </c>
      <c r="J53" s="27">
        <f t="shared" si="55"/>
        <v>0</v>
      </c>
      <c r="K53" s="27">
        <f t="shared" si="55"/>
        <v>0</v>
      </c>
      <c r="L53" s="27">
        <f t="shared" si="55"/>
        <v>0</v>
      </c>
      <c r="M53" s="27">
        <f t="shared" si="55"/>
        <v>0</v>
      </c>
      <c r="N53" s="27">
        <f t="shared" si="55"/>
        <v>0</v>
      </c>
      <c r="O53" s="27">
        <f t="shared" si="55"/>
        <v>0</v>
      </c>
      <c r="P53" s="27">
        <f t="shared" si="55"/>
        <v>0</v>
      </c>
      <c r="Q53" s="27">
        <f t="shared" si="55"/>
        <v>0</v>
      </c>
      <c r="R53" s="27">
        <f t="shared" si="55"/>
        <v>0</v>
      </c>
      <c r="S53" s="27">
        <f t="shared" si="55"/>
        <v>0</v>
      </c>
      <c r="T53" s="27">
        <f t="shared" si="55"/>
        <v>6</v>
      </c>
      <c r="U53" s="27">
        <f t="shared" si="55"/>
        <v>9</v>
      </c>
      <c r="V53" s="27">
        <f t="shared" si="55"/>
        <v>36</v>
      </c>
      <c r="W53" s="27">
        <f t="shared" si="55"/>
        <v>0</v>
      </c>
      <c r="X53" s="27">
        <f t="shared" si="55"/>
        <v>0</v>
      </c>
      <c r="Y53" s="27">
        <f t="shared" si="55"/>
        <v>0</v>
      </c>
      <c r="Z53" s="27">
        <f t="shared" si="55"/>
        <v>0</v>
      </c>
      <c r="AA53" s="27">
        <f t="shared" si="55"/>
        <v>0</v>
      </c>
      <c r="AB53" s="27">
        <f t="shared" si="55"/>
        <v>0</v>
      </c>
      <c r="AC53" s="27">
        <f t="shared" si="55"/>
        <v>0</v>
      </c>
      <c r="AD53" s="27">
        <f t="shared" si="55"/>
        <v>0</v>
      </c>
      <c r="AE53" s="27">
        <f t="shared" si="55"/>
        <v>0</v>
      </c>
      <c r="AF53" s="27">
        <f t="shared" si="55"/>
        <v>0</v>
      </c>
      <c r="AG53" s="27">
        <f t="shared" si="55"/>
        <v>0</v>
      </c>
      <c r="AH53" s="27">
        <f t="shared" si="55"/>
        <v>0</v>
      </c>
      <c r="AI53" s="27">
        <f t="shared" si="55"/>
        <v>0</v>
      </c>
      <c r="AJ53" s="27">
        <f t="shared" si="55"/>
        <v>0</v>
      </c>
      <c r="AK53" s="27">
        <f t="shared" ref="AK53:BP53" si="56">SUM(AK54,AK61,AK64,AK73)</f>
        <v>0</v>
      </c>
      <c r="AL53" s="27">
        <f t="shared" si="56"/>
        <v>0</v>
      </c>
      <c r="AM53" s="27">
        <f t="shared" si="56"/>
        <v>0</v>
      </c>
      <c r="AN53" s="27">
        <f t="shared" si="56"/>
        <v>0</v>
      </c>
      <c r="AO53" s="27">
        <f t="shared" si="56"/>
        <v>0</v>
      </c>
      <c r="AP53" s="27">
        <f t="shared" si="56"/>
        <v>0</v>
      </c>
      <c r="AQ53" s="27">
        <f t="shared" si="56"/>
        <v>0</v>
      </c>
      <c r="AR53" s="27">
        <f t="shared" si="56"/>
        <v>0</v>
      </c>
      <c r="AS53" s="27">
        <f t="shared" si="56"/>
        <v>0</v>
      </c>
      <c r="AT53" s="27">
        <f t="shared" si="56"/>
        <v>0</v>
      </c>
      <c r="AU53" s="27">
        <f t="shared" si="56"/>
        <v>0</v>
      </c>
      <c r="AV53" s="27">
        <f t="shared" si="56"/>
        <v>0</v>
      </c>
      <c r="AW53" s="27">
        <f t="shared" si="56"/>
        <v>0</v>
      </c>
      <c r="AX53" s="27">
        <f t="shared" si="56"/>
        <v>0</v>
      </c>
      <c r="AY53" s="27">
        <f t="shared" si="56"/>
        <v>0</v>
      </c>
      <c r="AZ53" s="27">
        <f t="shared" si="56"/>
        <v>0</v>
      </c>
      <c r="BA53" s="27">
        <f t="shared" si="56"/>
        <v>0</v>
      </c>
      <c r="BB53" s="27">
        <f t="shared" si="56"/>
        <v>0</v>
      </c>
      <c r="BC53" s="27">
        <f t="shared" si="56"/>
        <v>0</v>
      </c>
      <c r="BD53" s="27">
        <f t="shared" si="56"/>
        <v>0</v>
      </c>
      <c r="BE53" s="27">
        <f t="shared" si="56"/>
        <v>0</v>
      </c>
      <c r="BF53" s="27">
        <f t="shared" si="56"/>
        <v>0</v>
      </c>
      <c r="BG53" s="27">
        <f t="shared" si="56"/>
        <v>0</v>
      </c>
      <c r="BH53" s="27">
        <f t="shared" si="56"/>
        <v>0</v>
      </c>
      <c r="BI53" s="27">
        <f t="shared" si="56"/>
        <v>0</v>
      </c>
      <c r="BJ53" s="27">
        <f t="shared" si="56"/>
        <v>0</v>
      </c>
      <c r="BK53" s="27">
        <f t="shared" si="56"/>
        <v>0</v>
      </c>
      <c r="BL53" s="27">
        <f t="shared" si="56"/>
        <v>0</v>
      </c>
      <c r="BM53" s="27">
        <f t="shared" si="56"/>
        <v>0</v>
      </c>
      <c r="BN53" s="27">
        <f t="shared" si="56"/>
        <v>0</v>
      </c>
      <c r="BO53" s="27">
        <f t="shared" si="56"/>
        <v>0</v>
      </c>
      <c r="BP53" s="27">
        <f t="shared" si="56"/>
        <v>0</v>
      </c>
      <c r="BQ53" s="27">
        <f t="shared" ref="BQ53:CV53" si="57">SUM(BQ54,BQ61,BQ64,BQ73)</f>
        <v>0</v>
      </c>
      <c r="BR53" s="27">
        <f t="shared" si="57"/>
        <v>0</v>
      </c>
      <c r="BS53" s="27">
        <f t="shared" si="57"/>
        <v>0</v>
      </c>
      <c r="BT53" s="27">
        <f t="shared" si="57"/>
        <v>0</v>
      </c>
      <c r="BU53" s="27">
        <f t="shared" si="57"/>
        <v>0</v>
      </c>
      <c r="BV53" s="27">
        <f t="shared" si="57"/>
        <v>0</v>
      </c>
      <c r="BW53" s="27">
        <f t="shared" si="57"/>
        <v>0</v>
      </c>
      <c r="BX53" s="27">
        <f t="shared" si="57"/>
        <v>0</v>
      </c>
      <c r="BY53" s="27">
        <f t="shared" si="57"/>
        <v>0</v>
      </c>
      <c r="BZ53" s="27">
        <f t="shared" si="57"/>
        <v>0</v>
      </c>
      <c r="CA53" s="27">
        <f t="shared" si="57"/>
        <v>0</v>
      </c>
      <c r="CB53" s="27">
        <f t="shared" si="57"/>
        <v>0</v>
      </c>
      <c r="CC53" s="27">
        <f t="shared" si="57"/>
        <v>0</v>
      </c>
      <c r="CD53" s="27">
        <f t="shared" si="57"/>
        <v>0</v>
      </c>
      <c r="CE53" s="27">
        <f t="shared" si="57"/>
        <v>0</v>
      </c>
      <c r="CF53" s="27">
        <f t="shared" si="57"/>
        <v>0</v>
      </c>
      <c r="CG53" s="27">
        <f t="shared" si="57"/>
        <v>0</v>
      </c>
      <c r="CH53" s="27">
        <f t="shared" si="57"/>
        <v>0</v>
      </c>
      <c r="CI53" s="27">
        <f t="shared" si="57"/>
        <v>3</v>
      </c>
      <c r="CJ53" s="27">
        <f t="shared" si="57"/>
        <v>0</v>
      </c>
      <c r="CK53" s="27">
        <f t="shared" si="57"/>
        <v>0</v>
      </c>
      <c r="CL53" s="27">
        <f t="shared" si="57"/>
        <v>0</v>
      </c>
      <c r="CM53" s="27">
        <f t="shared" si="57"/>
        <v>0</v>
      </c>
      <c r="CN53" s="27">
        <f t="shared" si="57"/>
        <v>0</v>
      </c>
      <c r="CO53" s="27">
        <f t="shared" si="57"/>
        <v>0</v>
      </c>
      <c r="CP53" s="27">
        <f t="shared" si="57"/>
        <v>0</v>
      </c>
      <c r="CQ53" s="27">
        <f t="shared" si="57"/>
        <v>0</v>
      </c>
      <c r="CR53" s="27">
        <f t="shared" si="57"/>
        <v>0</v>
      </c>
      <c r="CS53" s="27">
        <f t="shared" si="57"/>
        <v>0</v>
      </c>
      <c r="CT53" s="27">
        <f t="shared" si="57"/>
        <v>0</v>
      </c>
      <c r="CU53" s="27">
        <f t="shared" si="57"/>
        <v>80</v>
      </c>
      <c r="CV53" s="27">
        <f t="shared" si="57"/>
        <v>0</v>
      </c>
      <c r="CW53" s="27">
        <f t="shared" ref="CW53:EB53" si="58">SUM(CW54,CW61,CW64,CW73)</f>
        <v>0</v>
      </c>
      <c r="CX53" s="27">
        <f t="shared" si="58"/>
        <v>0</v>
      </c>
      <c r="CY53" s="27">
        <f t="shared" si="58"/>
        <v>0</v>
      </c>
      <c r="CZ53" s="27">
        <f t="shared" si="58"/>
        <v>0</v>
      </c>
      <c r="DA53" s="27">
        <f t="shared" si="58"/>
        <v>0</v>
      </c>
      <c r="DB53" s="27">
        <f t="shared" si="58"/>
        <v>0</v>
      </c>
      <c r="DC53" s="27">
        <f t="shared" si="58"/>
        <v>0</v>
      </c>
      <c r="DD53" s="27">
        <f t="shared" si="58"/>
        <v>0</v>
      </c>
      <c r="DE53" s="27">
        <f t="shared" si="58"/>
        <v>0</v>
      </c>
      <c r="DF53" s="27">
        <f t="shared" si="58"/>
        <v>0</v>
      </c>
      <c r="DG53" s="27">
        <f t="shared" si="58"/>
        <v>0</v>
      </c>
      <c r="DH53" s="27">
        <f t="shared" si="58"/>
        <v>0</v>
      </c>
      <c r="DI53" s="27">
        <f t="shared" si="58"/>
        <v>0</v>
      </c>
      <c r="DJ53" s="27">
        <f t="shared" si="58"/>
        <v>3</v>
      </c>
      <c r="DK53" s="27">
        <f t="shared" si="58"/>
        <v>8</v>
      </c>
      <c r="DL53" s="27">
        <f t="shared" si="58"/>
        <v>36</v>
      </c>
      <c r="DM53" s="27">
        <f t="shared" si="58"/>
        <v>0</v>
      </c>
      <c r="DN53" s="27">
        <f t="shared" si="58"/>
        <v>0</v>
      </c>
      <c r="DO53" s="27">
        <f t="shared" si="58"/>
        <v>0</v>
      </c>
      <c r="DP53" s="27">
        <f t="shared" si="58"/>
        <v>0</v>
      </c>
      <c r="DQ53" s="27">
        <f t="shared" si="58"/>
        <v>0</v>
      </c>
      <c r="DR53" s="27">
        <f t="shared" si="58"/>
        <v>0</v>
      </c>
      <c r="DS53" s="27">
        <f t="shared" si="58"/>
        <v>0</v>
      </c>
      <c r="DT53" s="27">
        <f t="shared" si="58"/>
        <v>0</v>
      </c>
      <c r="DU53" s="27">
        <f t="shared" si="58"/>
        <v>80</v>
      </c>
      <c r="DV53" s="27">
        <f t="shared" si="58"/>
        <v>0</v>
      </c>
      <c r="DW53" s="27">
        <f t="shared" si="58"/>
        <v>0</v>
      </c>
      <c r="DX53" s="27">
        <f t="shared" si="58"/>
        <v>0</v>
      </c>
      <c r="DY53" s="27">
        <f t="shared" si="58"/>
        <v>0</v>
      </c>
      <c r="DZ53" s="27">
        <f t="shared" si="58"/>
        <v>0</v>
      </c>
      <c r="EA53" s="27">
        <f t="shared" si="58"/>
        <v>0</v>
      </c>
      <c r="EB53" s="27">
        <f t="shared" si="58"/>
        <v>0</v>
      </c>
      <c r="EC53" s="27">
        <f t="shared" ref="EC53:EN53" si="59">SUM(EC54,EC61,EC64,EC73)</f>
        <v>0</v>
      </c>
      <c r="ED53" s="27">
        <f t="shared" si="59"/>
        <v>0</v>
      </c>
      <c r="EE53" s="27">
        <f t="shared" si="59"/>
        <v>0</v>
      </c>
      <c r="EF53" s="27">
        <f t="shared" si="59"/>
        <v>0</v>
      </c>
      <c r="EG53" s="27">
        <f t="shared" si="59"/>
        <v>0</v>
      </c>
      <c r="EH53" s="27">
        <f t="shared" si="59"/>
        <v>0</v>
      </c>
      <c r="EI53" s="27">
        <f t="shared" si="59"/>
        <v>0</v>
      </c>
      <c r="EJ53" s="27">
        <f t="shared" si="59"/>
        <v>6</v>
      </c>
      <c r="EK53" s="27">
        <f t="shared" si="59"/>
        <v>8</v>
      </c>
      <c r="EL53" s="27">
        <f t="shared" si="59"/>
        <v>36</v>
      </c>
      <c r="EM53" s="27">
        <f t="shared" si="59"/>
        <v>0</v>
      </c>
      <c r="EN53" s="27">
        <f t="shared" si="59"/>
        <v>0</v>
      </c>
      <c r="EO53" s="27" t="s">
        <v>193</v>
      </c>
      <c r="EP53" s="27" t="s">
        <v>193</v>
      </c>
      <c r="EQ53" s="27" t="s">
        <v>193</v>
      </c>
      <c r="ER53" s="27" t="s">
        <v>193</v>
      </c>
      <c r="ES53" s="27" t="s">
        <v>193</v>
      </c>
      <c r="ET53" s="27" t="s">
        <v>193</v>
      </c>
      <c r="EU53" s="27" t="s">
        <v>193</v>
      </c>
      <c r="EV53" s="27"/>
    </row>
    <row r="54" spans="1:152" ht="75">
      <c r="A54" s="21"/>
      <c r="B54" s="39" t="s">
        <v>233</v>
      </c>
      <c r="C54" s="40" t="s">
        <v>234</v>
      </c>
      <c r="D54" s="41" t="s">
        <v>174</v>
      </c>
      <c r="E54" s="41">
        <f t="shared" ref="E54:AJ54" si="60">SUM(E55,E60)</f>
        <v>80</v>
      </c>
      <c r="F54" s="41">
        <f t="shared" si="60"/>
        <v>0</v>
      </c>
      <c r="G54" s="41">
        <f t="shared" si="60"/>
        <v>0</v>
      </c>
      <c r="H54" s="41">
        <f t="shared" si="60"/>
        <v>0</v>
      </c>
      <c r="I54" s="41">
        <f t="shared" si="60"/>
        <v>0</v>
      </c>
      <c r="J54" s="41">
        <f t="shared" si="60"/>
        <v>0</v>
      </c>
      <c r="K54" s="41">
        <f t="shared" si="60"/>
        <v>0</v>
      </c>
      <c r="L54" s="41">
        <f t="shared" si="60"/>
        <v>0</v>
      </c>
      <c r="M54" s="41">
        <f t="shared" si="60"/>
        <v>0</v>
      </c>
      <c r="N54" s="41">
        <f t="shared" si="60"/>
        <v>0</v>
      </c>
      <c r="O54" s="41">
        <f t="shared" si="60"/>
        <v>0</v>
      </c>
      <c r="P54" s="41">
        <f t="shared" si="60"/>
        <v>0</v>
      </c>
      <c r="Q54" s="41">
        <f t="shared" si="60"/>
        <v>0</v>
      </c>
      <c r="R54" s="41">
        <f t="shared" si="60"/>
        <v>0</v>
      </c>
      <c r="S54" s="41">
        <f t="shared" si="60"/>
        <v>0</v>
      </c>
      <c r="T54" s="41">
        <f t="shared" si="60"/>
        <v>0</v>
      </c>
      <c r="U54" s="41">
        <f t="shared" si="60"/>
        <v>9</v>
      </c>
      <c r="V54" s="41">
        <f t="shared" si="60"/>
        <v>36</v>
      </c>
      <c r="W54" s="41">
        <f t="shared" si="60"/>
        <v>0</v>
      </c>
      <c r="X54" s="41">
        <f t="shared" si="60"/>
        <v>0</v>
      </c>
      <c r="Y54" s="41">
        <f t="shared" si="60"/>
        <v>0</v>
      </c>
      <c r="Z54" s="41">
        <f t="shared" si="60"/>
        <v>0</v>
      </c>
      <c r="AA54" s="41">
        <f t="shared" si="60"/>
        <v>0</v>
      </c>
      <c r="AB54" s="41">
        <f t="shared" si="60"/>
        <v>0</v>
      </c>
      <c r="AC54" s="41">
        <f t="shared" si="60"/>
        <v>0</v>
      </c>
      <c r="AD54" s="41">
        <f t="shared" si="60"/>
        <v>0</v>
      </c>
      <c r="AE54" s="41">
        <f t="shared" si="60"/>
        <v>0</v>
      </c>
      <c r="AF54" s="41">
        <f t="shared" si="60"/>
        <v>0</v>
      </c>
      <c r="AG54" s="41">
        <f t="shared" si="60"/>
        <v>0</v>
      </c>
      <c r="AH54" s="41">
        <f t="shared" si="60"/>
        <v>0</v>
      </c>
      <c r="AI54" s="41">
        <f t="shared" si="60"/>
        <v>0</v>
      </c>
      <c r="AJ54" s="41">
        <f t="shared" si="60"/>
        <v>0</v>
      </c>
      <c r="AK54" s="41">
        <f t="shared" ref="AK54:BP54" si="61">SUM(AK55,AK60)</f>
        <v>0</v>
      </c>
      <c r="AL54" s="41">
        <f t="shared" si="61"/>
        <v>0</v>
      </c>
      <c r="AM54" s="41">
        <f t="shared" si="61"/>
        <v>0</v>
      </c>
      <c r="AN54" s="41">
        <f t="shared" si="61"/>
        <v>0</v>
      </c>
      <c r="AO54" s="41">
        <f t="shared" si="61"/>
        <v>0</v>
      </c>
      <c r="AP54" s="41">
        <f t="shared" si="61"/>
        <v>0</v>
      </c>
      <c r="AQ54" s="41">
        <f t="shared" si="61"/>
        <v>0</v>
      </c>
      <c r="AR54" s="41">
        <f t="shared" si="61"/>
        <v>0</v>
      </c>
      <c r="AS54" s="41">
        <f t="shared" si="61"/>
        <v>0</v>
      </c>
      <c r="AT54" s="41">
        <f t="shared" si="61"/>
        <v>0</v>
      </c>
      <c r="AU54" s="41">
        <f t="shared" si="61"/>
        <v>0</v>
      </c>
      <c r="AV54" s="41">
        <f t="shared" si="61"/>
        <v>0</v>
      </c>
      <c r="AW54" s="41">
        <f t="shared" si="61"/>
        <v>0</v>
      </c>
      <c r="AX54" s="41">
        <f t="shared" si="61"/>
        <v>0</v>
      </c>
      <c r="AY54" s="41">
        <f t="shared" si="61"/>
        <v>0</v>
      </c>
      <c r="AZ54" s="41">
        <f t="shared" si="61"/>
        <v>0</v>
      </c>
      <c r="BA54" s="41">
        <f t="shared" si="61"/>
        <v>0</v>
      </c>
      <c r="BB54" s="41">
        <f t="shared" si="61"/>
        <v>0</v>
      </c>
      <c r="BC54" s="41">
        <f t="shared" si="61"/>
        <v>0</v>
      </c>
      <c r="BD54" s="41">
        <f t="shared" si="61"/>
        <v>0</v>
      </c>
      <c r="BE54" s="41">
        <f t="shared" si="61"/>
        <v>0</v>
      </c>
      <c r="BF54" s="41">
        <f t="shared" si="61"/>
        <v>0</v>
      </c>
      <c r="BG54" s="41">
        <f t="shared" si="61"/>
        <v>0</v>
      </c>
      <c r="BH54" s="41">
        <f t="shared" si="61"/>
        <v>0</v>
      </c>
      <c r="BI54" s="41">
        <f t="shared" si="61"/>
        <v>0</v>
      </c>
      <c r="BJ54" s="41">
        <f t="shared" si="61"/>
        <v>0</v>
      </c>
      <c r="BK54" s="41">
        <f t="shared" si="61"/>
        <v>0</v>
      </c>
      <c r="BL54" s="41">
        <f t="shared" si="61"/>
        <v>0</v>
      </c>
      <c r="BM54" s="41">
        <f t="shared" si="61"/>
        <v>0</v>
      </c>
      <c r="BN54" s="41">
        <f t="shared" si="61"/>
        <v>0</v>
      </c>
      <c r="BO54" s="41">
        <f t="shared" si="61"/>
        <v>0</v>
      </c>
      <c r="BP54" s="41">
        <f t="shared" si="61"/>
        <v>0</v>
      </c>
      <c r="BQ54" s="41">
        <f t="shared" ref="BQ54:CV54" si="62">SUM(BQ55,BQ60)</f>
        <v>0</v>
      </c>
      <c r="BR54" s="41">
        <f t="shared" si="62"/>
        <v>0</v>
      </c>
      <c r="BS54" s="41">
        <f t="shared" si="62"/>
        <v>0</v>
      </c>
      <c r="BT54" s="41">
        <f t="shared" si="62"/>
        <v>0</v>
      </c>
      <c r="BU54" s="41">
        <f t="shared" si="62"/>
        <v>0</v>
      </c>
      <c r="BV54" s="41">
        <f t="shared" si="62"/>
        <v>0</v>
      </c>
      <c r="BW54" s="41">
        <f t="shared" si="62"/>
        <v>0</v>
      </c>
      <c r="BX54" s="41">
        <f t="shared" si="62"/>
        <v>0</v>
      </c>
      <c r="BY54" s="41">
        <f t="shared" si="62"/>
        <v>0</v>
      </c>
      <c r="BZ54" s="41">
        <f t="shared" si="62"/>
        <v>0</v>
      </c>
      <c r="CA54" s="41">
        <f t="shared" si="62"/>
        <v>0</v>
      </c>
      <c r="CB54" s="41">
        <f t="shared" si="62"/>
        <v>0</v>
      </c>
      <c r="CC54" s="41">
        <f t="shared" si="62"/>
        <v>0</v>
      </c>
      <c r="CD54" s="41">
        <f t="shared" si="62"/>
        <v>0</v>
      </c>
      <c r="CE54" s="41">
        <f t="shared" si="62"/>
        <v>0</v>
      </c>
      <c r="CF54" s="41">
        <f t="shared" si="62"/>
        <v>0</v>
      </c>
      <c r="CG54" s="41">
        <f t="shared" si="62"/>
        <v>0</v>
      </c>
      <c r="CH54" s="41">
        <f t="shared" si="62"/>
        <v>0</v>
      </c>
      <c r="CI54" s="41">
        <f t="shared" si="62"/>
        <v>0</v>
      </c>
      <c r="CJ54" s="41">
        <f t="shared" si="62"/>
        <v>0</v>
      </c>
      <c r="CK54" s="41">
        <f t="shared" si="62"/>
        <v>0</v>
      </c>
      <c r="CL54" s="41">
        <f t="shared" si="62"/>
        <v>0</v>
      </c>
      <c r="CM54" s="41">
        <f t="shared" si="62"/>
        <v>0</v>
      </c>
      <c r="CN54" s="41">
        <f t="shared" si="62"/>
        <v>0</v>
      </c>
      <c r="CO54" s="41">
        <f t="shared" si="62"/>
        <v>0</v>
      </c>
      <c r="CP54" s="41">
        <f t="shared" si="62"/>
        <v>0</v>
      </c>
      <c r="CQ54" s="41">
        <f t="shared" si="62"/>
        <v>0</v>
      </c>
      <c r="CR54" s="41">
        <f t="shared" si="62"/>
        <v>0</v>
      </c>
      <c r="CS54" s="41">
        <f t="shared" si="62"/>
        <v>0</v>
      </c>
      <c r="CT54" s="41">
        <f t="shared" si="62"/>
        <v>0</v>
      </c>
      <c r="CU54" s="41">
        <f t="shared" si="62"/>
        <v>80</v>
      </c>
      <c r="CV54" s="41">
        <f t="shared" si="62"/>
        <v>0</v>
      </c>
      <c r="CW54" s="41">
        <f t="shared" ref="CW54:EB54" si="63">SUM(CW55,CW60)</f>
        <v>0</v>
      </c>
      <c r="CX54" s="41">
        <f t="shared" si="63"/>
        <v>0</v>
      </c>
      <c r="CY54" s="41">
        <f t="shared" si="63"/>
        <v>0</v>
      </c>
      <c r="CZ54" s="41">
        <f t="shared" si="63"/>
        <v>0</v>
      </c>
      <c r="DA54" s="41">
        <f t="shared" si="63"/>
        <v>0</v>
      </c>
      <c r="DB54" s="41">
        <f t="shared" si="63"/>
        <v>0</v>
      </c>
      <c r="DC54" s="41">
        <f t="shared" si="63"/>
        <v>0</v>
      </c>
      <c r="DD54" s="41">
        <f t="shared" si="63"/>
        <v>0</v>
      </c>
      <c r="DE54" s="41">
        <f t="shared" si="63"/>
        <v>0</v>
      </c>
      <c r="DF54" s="41">
        <f t="shared" si="63"/>
        <v>0</v>
      </c>
      <c r="DG54" s="41">
        <f t="shared" si="63"/>
        <v>0</v>
      </c>
      <c r="DH54" s="41">
        <f t="shared" si="63"/>
        <v>0</v>
      </c>
      <c r="DI54" s="41">
        <f t="shared" si="63"/>
        <v>0</v>
      </c>
      <c r="DJ54" s="41">
        <f t="shared" si="63"/>
        <v>0</v>
      </c>
      <c r="DK54" s="41">
        <f t="shared" si="63"/>
        <v>8</v>
      </c>
      <c r="DL54" s="41">
        <f t="shared" si="63"/>
        <v>36</v>
      </c>
      <c r="DM54" s="41">
        <f t="shared" si="63"/>
        <v>0</v>
      </c>
      <c r="DN54" s="41">
        <f t="shared" si="63"/>
        <v>0</v>
      </c>
      <c r="DO54" s="41">
        <f t="shared" si="63"/>
        <v>0</v>
      </c>
      <c r="DP54" s="41">
        <f t="shared" si="63"/>
        <v>0</v>
      </c>
      <c r="DQ54" s="41">
        <f t="shared" si="63"/>
        <v>0</v>
      </c>
      <c r="DR54" s="41">
        <f t="shared" si="63"/>
        <v>0</v>
      </c>
      <c r="DS54" s="41">
        <f t="shared" si="63"/>
        <v>0</v>
      </c>
      <c r="DT54" s="41">
        <f t="shared" si="63"/>
        <v>0</v>
      </c>
      <c r="DU54" s="41">
        <f t="shared" si="63"/>
        <v>80</v>
      </c>
      <c r="DV54" s="41">
        <f t="shared" si="63"/>
        <v>0</v>
      </c>
      <c r="DW54" s="41">
        <f t="shared" si="63"/>
        <v>0</v>
      </c>
      <c r="DX54" s="41">
        <f t="shared" si="63"/>
        <v>0</v>
      </c>
      <c r="DY54" s="41">
        <f t="shared" si="63"/>
        <v>0</v>
      </c>
      <c r="DZ54" s="41">
        <f t="shared" si="63"/>
        <v>0</v>
      </c>
      <c r="EA54" s="41">
        <f t="shared" si="63"/>
        <v>0</v>
      </c>
      <c r="EB54" s="41">
        <f t="shared" si="63"/>
        <v>0</v>
      </c>
      <c r="EC54" s="41">
        <f t="shared" ref="EC54:EN54" si="64">SUM(EC55,EC60)</f>
        <v>0</v>
      </c>
      <c r="ED54" s="41">
        <f t="shared" si="64"/>
        <v>0</v>
      </c>
      <c r="EE54" s="41">
        <f t="shared" si="64"/>
        <v>0</v>
      </c>
      <c r="EF54" s="41">
        <f t="shared" si="64"/>
        <v>0</v>
      </c>
      <c r="EG54" s="41">
        <f t="shared" si="64"/>
        <v>0</v>
      </c>
      <c r="EH54" s="41">
        <f t="shared" si="64"/>
        <v>0</v>
      </c>
      <c r="EI54" s="41">
        <f t="shared" si="64"/>
        <v>0</v>
      </c>
      <c r="EJ54" s="41">
        <f t="shared" si="64"/>
        <v>0</v>
      </c>
      <c r="EK54" s="41">
        <f t="shared" si="64"/>
        <v>8</v>
      </c>
      <c r="EL54" s="41">
        <f t="shared" si="64"/>
        <v>36</v>
      </c>
      <c r="EM54" s="41">
        <f t="shared" si="64"/>
        <v>0</v>
      </c>
      <c r="EN54" s="41">
        <f t="shared" si="64"/>
        <v>0</v>
      </c>
      <c r="EO54" s="41" t="s">
        <v>193</v>
      </c>
      <c r="EP54" s="41" t="s">
        <v>193</v>
      </c>
      <c r="EQ54" s="41" t="s">
        <v>193</v>
      </c>
      <c r="ER54" s="41" t="s">
        <v>193</v>
      </c>
      <c r="ES54" s="41" t="s">
        <v>193</v>
      </c>
      <c r="ET54" s="41" t="s">
        <v>193</v>
      </c>
      <c r="EU54" s="41" t="s">
        <v>193</v>
      </c>
      <c r="EV54" s="41"/>
    </row>
    <row r="55" spans="1:152" ht="37.5">
      <c r="A55" s="21"/>
      <c r="B55" s="33" t="s">
        <v>235</v>
      </c>
      <c r="C55" s="34" t="s">
        <v>236</v>
      </c>
      <c r="D55" s="35" t="s">
        <v>174</v>
      </c>
      <c r="E55" s="35">
        <f>SUM(E56:E59)</f>
        <v>80</v>
      </c>
      <c r="F55" s="334">
        <f t="shared" ref="F55:BQ55" si="65">SUM(F56:F59)</f>
        <v>0</v>
      </c>
      <c r="G55" s="334">
        <f t="shared" si="65"/>
        <v>0</v>
      </c>
      <c r="H55" s="334">
        <f t="shared" si="65"/>
        <v>0</v>
      </c>
      <c r="I55" s="334">
        <f t="shared" si="65"/>
        <v>0</v>
      </c>
      <c r="J55" s="334">
        <f t="shared" si="65"/>
        <v>0</v>
      </c>
      <c r="K55" s="334">
        <f t="shared" si="65"/>
        <v>0</v>
      </c>
      <c r="L55" s="334">
        <f t="shared" si="65"/>
        <v>0</v>
      </c>
      <c r="M55" s="334">
        <f t="shared" si="65"/>
        <v>0</v>
      </c>
      <c r="N55" s="334">
        <f t="shared" si="65"/>
        <v>0</v>
      </c>
      <c r="O55" s="334">
        <f t="shared" si="65"/>
        <v>0</v>
      </c>
      <c r="P55" s="334">
        <f t="shared" si="65"/>
        <v>0</v>
      </c>
      <c r="Q55" s="334">
        <f t="shared" si="65"/>
        <v>0</v>
      </c>
      <c r="R55" s="334">
        <f t="shared" si="65"/>
        <v>0</v>
      </c>
      <c r="S55" s="334">
        <f t="shared" si="65"/>
        <v>0</v>
      </c>
      <c r="T55" s="334">
        <f t="shared" si="65"/>
        <v>0</v>
      </c>
      <c r="U55" s="334">
        <f t="shared" si="65"/>
        <v>9</v>
      </c>
      <c r="V55" s="334">
        <f t="shared" si="65"/>
        <v>36</v>
      </c>
      <c r="W55" s="334">
        <f t="shared" si="65"/>
        <v>0</v>
      </c>
      <c r="X55" s="334">
        <f t="shared" si="65"/>
        <v>0</v>
      </c>
      <c r="Y55" s="334">
        <f t="shared" si="65"/>
        <v>0</v>
      </c>
      <c r="Z55" s="334">
        <f t="shared" si="65"/>
        <v>0</v>
      </c>
      <c r="AA55" s="334">
        <f t="shared" si="65"/>
        <v>0</v>
      </c>
      <c r="AB55" s="334">
        <f t="shared" si="65"/>
        <v>0</v>
      </c>
      <c r="AC55" s="334">
        <f t="shared" si="65"/>
        <v>0</v>
      </c>
      <c r="AD55" s="334">
        <f t="shared" si="65"/>
        <v>0</v>
      </c>
      <c r="AE55" s="334">
        <f t="shared" si="65"/>
        <v>0</v>
      </c>
      <c r="AF55" s="334">
        <f t="shared" si="65"/>
        <v>0</v>
      </c>
      <c r="AG55" s="334">
        <f t="shared" si="65"/>
        <v>0</v>
      </c>
      <c r="AH55" s="334">
        <f t="shared" si="65"/>
        <v>0</v>
      </c>
      <c r="AI55" s="334">
        <f t="shared" si="65"/>
        <v>0</v>
      </c>
      <c r="AJ55" s="334">
        <f t="shared" si="65"/>
        <v>0</v>
      </c>
      <c r="AK55" s="334">
        <f t="shared" si="65"/>
        <v>0</v>
      </c>
      <c r="AL55" s="334">
        <f t="shared" si="65"/>
        <v>0</v>
      </c>
      <c r="AM55" s="334">
        <f t="shared" si="65"/>
        <v>0</v>
      </c>
      <c r="AN55" s="334">
        <f t="shared" si="65"/>
        <v>0</v>
      </c>
      <c r="AO55" s="334">
        <f t="shared" si="65"/>
        <v>0</v>
      </c>
      <c r="AP55" s="334">
        <f t="shared" si="65"/>
        <v>0</v>
      </c>
      <c r="AQ55" s="334">
        <f t="shared" si="65"/>
        <v>0</v>
      </c>
      <c r="AR55" s="334">
        <f t="shared" si="65"/>
        <v>0</v>
      </c>
      <c r="AS55" s="334">
        <f t="shared" si="65"/>
        <v>0</v>
      </c>
      <c r="AT55" s="334">
        <f t="shared" si="65"/>
        <v>0</v>
      </c>
      <c r="AU55" s="334">
        <f t="shared" si="65"/>
        <v>0</v>
      </c>
      <c r="AV55" s="334">
        <f t="shared" si="65"/>
        <v>0</v>
      </c>
      <c r="AW55" s="334">
        <f t="shared" si="65"/>
        <v>0</v>
      </c>
      <c r="AX55" s="334">
        <f t="shared" si="65"/>
        <v>0</v>
      </c>
      <c r="AY55" s="334">
        <f t="shared" si="65"/>
        <v>0</v>
      </c>
      <c r="AZ55" s="334">
        <f t="shared" si="65"/>
        <v>0</v>
      </c>
      <c r="BA55" s="334">
        <f t="shared" si="65"/>
        <v>0</v>
      </c>
      <c r="BB55" s="334">
        <f t="shared" si="65"/>
        <v>0</v>
      </c>
      <c r="BC55" s="334">
        <f t="shared" si="65"/>
        <v>0</v>
      </c>
      <c r="BD55" s="334">
        <f t="shared" si="65"/>
        <v>0</v>
      </c>
      <c r="BE55" s="334">
        <f t="shared" si="65"/>
        <v>0</v>
      </c>
      <c r="BF55" s="334">
        <f t="shared" si="65"/>
        <v>0</v>
      </c>
      <c r="BG55" s="334">
        <f t="shared" si="65"/>
        <v>0</v>
      </c>
      <c r="BH55" s="334">
        <f t="shared" si="65"/>
        <v>0</v>
      </c>
      <c r="BI55" s="334">
        <f t="shared" si="65"/>
        <v>0</v>
      </c>
      <c r="BJ55" s="334">
        <f t="shared" si="65"/>
        <v>0</v>
      </c>
      <c r="BK55" s="334">
        <f t="shared" si="65"/>
        <v>0</v>
      </c>
      <c r="BL55" s="334">
        <f t="shared" si="65"/>
        <v>0</v>
      </c>
      <c r="BM55" s="334">
        <f t="shared" si="65"/>
        <v>0</v>
      </c>
      <c r="BN55" s="334">
        <f t="shared" si="65"/>
        <v>0</v>
      </c>
      <c r="BO55" s="334">
        <f t="shared" si="65"/>
        <v>0</v>
      </c>
      <c r="BP55" s="334">
        <f t="shared" si="65"/>
        <v>0</v>
      </c>
      <c r="BQ55" s="334">
        <f t="shared" si="65"/>
        <v>0</v>
      </c>
      <c r="BR55" s="334">
        <f t="shared" ref="BR55:EC55" si="66">SUM(BR56:BR59)</f>
        <v>0</v>
      </c>
      <c r="BS55" s="334">
        <f t="shared" si="66"/>
        <v>0</v>
      </c>
      <c r="BT55" s="334">
        <f t="shared" si="66"/>
        <v>0</v>
      </c>
      <c r="BU55" s="334">
        <f t="shared" si="66"/>
        <v>0</v>
      </c>
      <c r="BV55" s="334">
        <f t="shared" si="66"/>
        <v>0</v>
      </c>
      <c r="BW55" s="334">
        <f t="shared" si="66"/>
        <v>0</v>
      </c>
      <c r="BX55" s="334">
        <f t="shared" si="66"/>
        <v>0</v>
      </c>
      <c r="BY55" s="334">
        <f t="shared" si="66"/>
        <v>0</v>
      </c>
      <c r="BZ55" s="334">
        <f t="shared" si="66"/>
        <v>0</v>
      </c>
      <c r="CA55" s="334">
        <f t="shared" si="66"/>
        <v>0</v>
      </c>
      <c r="CB55" s="334">
        <f t="shared" si="66"/>
        <v>0</v>
      </c>
      <c r="CC55" s="334">
        <f t="shared" si="66"/>
        <v>0</v>
      </c>
      <c r="CD55" s="334">
        <f t="shared" si="66"/>
        <v>0</v>
      </c>
      <c r="CE55" s="334">
        <f t="shared" si="66"/>
        <v>0</v>
      </c>
      <c r="CF55" s="334">
        <f t="shared" si="66"/>
        <v>0</v>
      </c>
      <c r="CG55" s="334">
        <f t="shared" si="66"/>
        <v>0</v>
      </c>
      <c r="CH55" s="334">
        <f t="shared" si="66"/>
        <v>0</v>
      </c>
      <c r="CI55" s="334">
        <f t="shared" si="66"/>
        <v>0</v>
      </c>
      <c r="CJ55" s="334">
        <f t="shared" si="66"/>
        <v>0</v>
      </c>
      <c r="CK55" s="334">
        <f t="shared" si="66"/>
        <v>0</v>
      </c>
      <c r="CL55" s="334">
        <f t="shared" si="66"/>
        <v>0</v>
      </c>
      <c r="CM55" s="334">
        <f t="shared" si="66"/>
        <v>0</v>
      </c>
      <c r="CN55" s="334">
        <f t="shared" si="66"/>
        <v>0</v>
      </c>
      <c r="CO55" s="334">
        <f t="shared" si="66"/>
        <v>0</v>
      </c>
      <c r="CP55" s="334">
        <f t="shared" si="66"/>
        <v>0</v>
      </c>
      <c r="CQ55" s="334">
        <f t="shared" si="66"/>
        <v>0</v>
      </c>
      <c r="CR55" s="334">
        <f t="shared" si="66"/>
        <v>0</v>
      </c>
      <c r="CS55" s="334">
        <f t="shared" si="66"/>
        <v>0</v>
      </c>
      <c r="CT55" s="334">
        <f t="shared" si="66"/>
        <v>0</v>
      </c>
      <c r="CU55" s="334">
        <f t="shared" si="66"/>
        <v>80</v>
      </c>
      <c r="CV55" s="334">
        <f t="shared" si="66"/>
        <v>0</v>
      </c>
      <c r="CW55" s="334">
        <f t="shared" si="66"/>
        <v>0</v>
      </c>
      <c r="CX55" s="334">
        <f t="shared" si="66"/>
        <v>0</v>
      </c>
      <c r="CY55" s="334">
        <f t="shared" si="66"/>
        <v>0</v>
      </c>
      <c r="CZ55" s="334">
        <f t="shared" si="66"/>
        <v>0</v>
      </c>
      <c r="DA55" s="334">
        <f t="shared" si="66"/>
        <v>0</v>
      </c>
      <c r="DB55" s="334">
        <f t="shared" si="66"/>
        <v>0</v>
      </c>
      <c r="DC55" s="334">
        <f t="shared" si="66"/>
        <v>0</v>
      </c>
      <c r="DD55" s="334">
        <f t="shared" si="66"/>
        <v>0</v>
      </c>
      <c r="DE55" s="334">
        <f t="shared" si="66"/>
        <v>0</v>
      </c>
      <c r="DF55" s="334">
        <f t="shared" si="66"/>
        <v>0</v>
      </c>
      <c r="DG55" s="334">
        <f t="shared" si="66"/>
        <v>0</v>
      </c>
      <c r="DH55" s="334">
        <f t="shared" si="66"/>
        <v>0</v>
      </c>
      <c r="DI55" s="334">
        <f t="shared" si="66"/>
        <v>0</v>
      </c>
      <c r="DJ55" s="334">
        <f t="shared" si="66"/>
        <v>0</v>
      </c>
      <c r="DK55" s="334">
        <f t="shared" si="66"/>
        <v>8</v>
      </c>
      <c r="DL55" s="334">
        <f t="shared" si="66"/>
        <v>36</v>
      </c>
      <c r="DM55" s="334">
        <f t="shared" si="66"/>
        <v>0</v>
      </c>
      <c r="DN55" s="334">
        <f t="shared" si="66"/>
        <v>0</v>
      </c>
      <c r="DO55" s="334">
        <f t="shared" si="66"/>
        <v>0</v>
      </c>
      <c r="DP55" s="334">
        <f t="shared" si="66"/>
        <v>0</v>
      </c>
      <c r="DQ55" s="334">
        <f t="shared" si="66"/>
        <v>0</v>
      </c>
      <c r="DR55" s="334">
        <f t="shared" si="66"/>
        <v>0</v>
      </c>
      <c r="DS55" s="334">
        <f t="shared" si="66"/>
        <v>0</v>
      </c>
      <c r="DT55" s="334">
        <f t="shared" si="66"/>
        <v>0</v>
      </c>
      <c r="DU55" s="334">
        <f t="shared" si="66"/>
        <v>80</v>
      </c>
      <c r="DV55" s="334">
        <f t="shared" si="66"/>
        <v>0</v>
      </c>
      <c r="DW55" s="334">
        <f t="shared" si="66"/>
        <v>0</v>
      </c>
      <c r="DX55" s="334">
        <f t="shared" si="66"/>
        <v>0</v>
      </c>
      <c r="DY55" s="334">
        <f t="shared" si="66"/>
        <v>0</v>
      </c>
      <c r="DZ55" s="334">
        <f t="shared" si="66"/>
        <v>0</v>
      </c>
      <c r="EA55" s="334">
        <f t="shared" si="66"/>
        <v>0</v>
      </c>
      <c r="EB55" s="334">
        <f t="shared" si="66"/>
        <v>0</v>
      </c>
      <c r="EC55" s="334">
        <f t="shared" si="66"/>
        <v>0</v>
      </c>
      <c r="ED55" s="334">
        <f t="shared" ref="ED55:EN55" si="67">SUM(ED56:ED59)</f>
        <v>0</v>
      </c>
      <c r="EE55" s="334">
        <f t="shared" si="67"/>
        <v>0</v>
      </c>
      <c r="EF55" s="334">
        <f t="shared" si="67"/>
        <v>0</v>
      </c>
      <c r="EG55" s="334">
        <f t="shared" si="67"/>
        <v>0</v>
      </c>
      <c r="EH55" s="334">
        <f t="shared" si="67"/>
        <v>0</v>
      </c>
      <c r="EI55" s="334">
        <f t="shared" si="67"/>
        <v>0</v>
      </c>
      <c r="EJ55" s="334">
        <f t="shared" si="67"/>
        <v>0</v>
      </c>
      <c r="EK55" s="334">
        <f t="shared" si="67"/>
        <v>8</v>
      </c>
      <c r="EL55" s="334">
        <f t="shared" si="67"/>
        <v>36</v>
      </c>
      <c r="EM55" s="334">
        <f t="shared" si="67"/>
        <v>0</v>
      </c>
      <c r="EN55" s="334">
        <f t="shared" si="67"/>
        <v>0</v>
      </c>
      <c r="EO55" s="35" t="s">
        <v>193</v>
      </c>
      <c r="EP55" s="35" t="s">
        <v>193</v>
      </c>
      <c r="EQ55" s="35" t="s">
        <v>193</v>
      </c>
      <c r="ER55" s="35" t="s">
        <v>193</v>
      </c>
      <c r="ES55" s="35" t="s">
        <v>193</v>
      </c>
      <c r="ET55" s="35" t="s">
        <v>193</v>
      </c>
      <c r="EU55" s="35" t="s">
        <v>193</v>
      </c>
      <c r="EV55" s="35"/>
    </row>
    <row r="56" spans="1:152" ht="50.25" customHeight="1">
      <c r="A56" s="28" t="s">
        <v>177</v>
      </c>
      <c r="B56" s="33" t="s">
        <v>235</v>
      </c>
      <c r="C56" s="34" t="s">
        <v>237</v>
      </c>
      <c r="D56" s="139" t="s">
        <v>238</v>
      </c>
      <c r="E56" s="35">
        <v>0</v>
      </c>
      <c r="F56" s="35">
        <v>0</v>
      </c>
      <c r="G56" s="35">
        <v>0</v>
      </c>
      <c r="H56" s="35">
        <v>0</v>
      </c>
      <c r="I56" s="35">
        <v>0</v>
      </c>
      <c r="J56" s="35">
        <v>0</v>
      </c>
      <c r="K56" s="35">
        <v>0</v>
      </c>
      <c r="L56" s="35">
        <v>0</v>
      </c>
      <c r="M56" s="35">
        <v>0</v>
      </c>
      <c r="N56" s="35">
        <v>0</v>
      </c>
      <c r="O56" s="35">
        <v>0</v>
      </c>
      <c r="P56" s="35">
        <v>0</v>
      </c>
      <c r="Q56" s="35">
        <v>0</v>
      </c>
      <c r="R56" s="35">
        <v>0</v>
      </c>
      <c r="S56" s="35">
        <v>0</v>
      </c>
      <c r="T56" s="35">
        <v>0</v>
      </c>
      <c r="U56" s="35">
        <v>1</v>
      </c>
      <c r="V56" s="35">
        <v>0</v>
      </c>
      <c r="W56" s="35">
        <v>0</v>
      </c>
      <c r="X56" s="35">
        <v>0</v>
      </c>
      <c r="Y56" s="35"/>
      <c r="Z56" s="35"/>
      <c r="AA56" s="35"/>
      <c r="AB56" s="35"/>
      <c r="AC56" s="35"/>
      <c r="AD56" s="35"/>
      <c r="AE56" s="35"/>
      <c r="AF56" s="35">
        <v>0</v>
      </c>
      <c r="AG56" s="35">
        <v>0</v>
      </c>
      <c r="AH56" s="35">
        <v>0</v>
      </c>
      <c r="AI56" s="35">
        <v>0</v>
      </c>
      <c r="AJ56" s="35">
        <v>0</v>
      </c>
      <c r="AK56" s="35">
        <v>0</v>
      </c>
      <c r="AL56" s="35">
        <v>0</v>
      </c>
      <c r="AM56" s="35">
        <v>0</v>
      </c>
      <c r="AN56" s="35">
        <v>0</v>
      </c>
      <c r="AO56" s="35">
        <v>0</v>
      </c>
      <c r="AP56" s="35">
        <v>0</v>
      </c>
      <c r="AQ56" s="35">
        <v>0</v>
      </c>
      <c r="AR56" s="35">
        <v>0</v>
      </c>
      <c r="AS56" s="35">
        <v>0</v>
      </c>
      <c r="AT56" s="35">
        <v>0</v>
      </c>
      <c r="AU56" s="35">
        <v>0</v>
      </c>
      <c r="AV56" s="35">
        <v>0</v>
      </c>
      <c r="AW56" s="35">
        <v>0</v>
      </c>
      <c r="AX56" s="35">
        <v>0</v>
      </c>
      <c r="AY56" s="35">
        <v>0</v>
      </c>
      <c r="AZ56" s="35">
        <v>0</v>
      </c>
      <c r="BA56" s="35">
        <v>0</v>
      </c>
      <c r="BB56" s="35">
        <v>0</v>
      </c>
      <c r="BC56" s="35">
        <v>0</v>
      </c>
      <c r="BD56" s="35">
        <v>0</v>
      </c>
      <c r="BE56" s="35">
        <v>0</v>
      </c>
      <c r="BF56" s="35">
        <v>0</v>
      </c>
      <c r="BG56" s="35">
        <v>0</v>
      </c>
      <c r="BH56" s="35">
        <v>0</v>
      </c>
      <c r="BI56" s="35">
        <v>0</v>
      </c>
      <c r="BJ56" s="35">
        <v>0</v>
      </c>
      <c r="BK56" s="35">
        <v>0</v>
      </c>
      <c r="BL56" s="35">
        <v>0</v>
      </c>
      <c r="BM56" s="35">
        <v>0</v>
      </c>
      <c r="BN56" s="35">
        <v>0</v>
      </c>
      <c r="BO56" s="35">
        <v>0</v>
      </c>
      <c r="BP56" s="35">
        <v>0</v>
      </c>
      <c r="BQ56" s="35">
        <v>0</v>
      </c>
      <c r="BR56" s="35">
        <v>0</v>
      </c>
      <c r="BS56" s="35">
        <v>0</v>
      </c>
      <c r="BT56" s="206">
        <f>IF('4'!$CN57=2021,E56,0)</f>
        <v>0</v>
      </c>
      <c r="BU56" s="206">
        <f>IF('4'!$CN57=2021,F56,0)</f>
        <v>0</v>
      </c>
      <c r="BV56" s="206">
        <f>IF('4'!$CN57=2021,G56,0)</f>
        <v>0</v>
      </c>
      <c r="BW56" s="206">
        <f>IF('4'!$CN57=2021,H56,0)</f>
        <v>0</v>
      </c>
      <c r="BX56" s="206">
        <f>IF('4'!$CN57=2021,I56,0)</f>
        <v>0</v>
      </c>
      <c r="BY56" s="206">
        <f>IF('4'!$CN57=2021,J56,0)</f>
        <v>0</v>
      </c>
      <c r="BZ56" s="206">
        <f>IF('4'!$CN57=2021,K56,0)</f>
        <v>0</v>
      </c>
      <c r="CA56" s="206">
        <f>IF('4'!$CN57=2021,L56,0)</f>
        <v>0</v>
      </c>
      <c r="CB56" s="206">
        <f>IF('4'!$CN57=2021,M56,0)</f>
        <v>0</v>
      </c>
      <c r="CC56" s="206">
        <f>IF('4'!$CN57=2021,N56,0)</f>
        <v>0</v>
      </c>
      <c r="CD56" s="206">
        <f>IF('4'!$CN57=2021,O56,0)</f>
        <v>0</v>
      </c>
      <c r="CE56" s="206">
        <f>IF('4'!$CN57=2021,P56,0)</f>
        <v>0</v>
      </c>
      <c r="CF56" s="206">
        <f>IF('4'!$CN57=2021,Q56,0)</f>
        <v>0</v>
      </c>
      <c r="CG56" s="206">
        <f>IF('4'!$CN57=2021,R56,0)</f>
        <v>0</v>
      </c>
      <c r="CH56" s="206">
        <f>IF('4'!$CN57=2021,S56,0)</f>
        <v>0</v>
      </c>
      <c r="CI56" s="206">
        <f>IF('4'!$CN57=2021,T56,0)</f>
        <v>0</v>
      </c>
      <c r="CJ56" s="206">
        <f>IF('4'!$CN57=2021,U56,0)</f>
        <v>0</v>
      </c>
      <c r="CK56" s="206">
        <f>IF('4'!$CN57=2021,V56,0)</f>
        <v>0</v>
      </c>
      <c r="CL56" s="206">
        <f>IF('4'!$CN57=2021,W56,0)</f>
        <v>0</v>
      </c>
      <c r="CM56" s="206">
        <f>IF('4'!$CN57=2021,X56,0)</f>
        <v>0</v>
      </c>
      <c r="CN56" s="139"/>
      <c r="CO56" s="139"/>
      <c r="CP56" s="139"/>
      <c r="CQ56" s="139"/>
      <c r="CR56" s="139"/>
      <c r="CS56" s="139"/>
      <c r="CT56" s="139"/>
      <c r="CU56" s="206">
        <f>IF('4'!$CN57=2022,E56,0)</f>
        <v>0</v>
      </c>
      <c r="CV56" s="206">
        <f>IF('4'!$CN57=2022,F56,0)</f>
        <v>0</v>
      </c>
      <c r="CW56" s="206">
        <f>IF('4'!$CN57=2022,G56,0)</f>
        <v>0</v>
      </c>
      <c r="CX56" s="206">
        <f>IF('4'!$CN57=2022,H56,0)</f>
        <v>0</v>
      </c>
      <c r="CY56" s="206">
        <f>IF('4'!$CN57=2022,I56,0)</f>
        <v>0</v>
      </c>
      <c r="CZ56" s="206">
        <f>IF('4'!$CN57=2022,J56,0)</f>
        <v>0</v>
      </c>
      <c r="DA56" s="206">
        <f>IF('4'!$CN57=2022,K56,0)</f>
        <v>0</v>
      </c>
      <c r="DB56" s="206">
        <f>IF('4'!$CN57=2022,L56,0)</f>
        <v>0</v>
      </c>
      <c r="DC56" s="206">
        <f>IF('4'!$CN57=2022,M56,0)</f>
        <v>0</v>
      </c>
      <c r="DD56" s="206">
        <f>IF('4'!$CN57=2022,N56,0)</f>
        <v>0</v>
      </c>
      <c r="DE56" s="206">
        <f>IF('4'!$CN57=2022,O56,0)</f>
        <v>0</v>
      </c>
      <c r="DF56" s="206">
        <f>IF('4'!$CN57=2022,P56,0)</f>
        <v>0</v>
      </c>
      <c r="DG56" s="206">
        <f>IF('4'!$CN57=2022,Q56,0)</f>
        <v>0</v>
      </c>
      <c r="DH56" s="206">
        <f>IF('4'!$CN57=2022,R56,0)</f>
        <v>0</v>
      </c>
      <c r="DI56" s="206">
        <f>IF('4'!$CN57=2022,S56,0)</f>
        <v>0</v>
      </c>
      <c r="DJ56" s="206">
        <f>IF('4'!$CN57=2022,T56,0)</f>
        <v>0</v>
      </c>
      <c r="DK56" s="206">
        <f>IF('4'!$CN57=2022,U56,0)</f>
        <v>1</v>
      </c>
      <c r="DL56" s="206">
        <f>IF('4'!$CN57=2022,V56,0)</f>
        <v>0</v>
      </c>
      <c r="DM56" s="206">
        <f>IF('4'!$CN57=2022,W56,0)</f>
        <v>0</v>
      </c>
      <c r="DN56" s="139"/>
      <c r="DO56" s="139"/>
      <c r="DP56" s="139"/>
      <c r="DQ56" s="139"/>
      <c r="DR56" s="139"/>
      <c r="DS56" s="139"/>
      <c r="DT56" s="139"/>
      <c r="DU56" s="139">
        <f t="shared" ref="DU56:ED57" si="68">CU56+BT56+AT56</f>
        <v>0</v>
      </c>
      <c r="DV56" s="139">
        <f t="shared" si="68"/>
        <v>0</v>
      </c>
      <c r="DW56" s="139">
        <f t="shared" si="68"/>
        <v>0</v>
      </c>
      <c r="DX56" s="139">
        <f t="shared" si="68"/>
        <v>0</v>
      </c>
      <c r="DY56" s="139">
        <f t="shared" si="68"/>
        <v>0</v>
      </c>
      <c r="DZ56" s="139">
        <f t="shared" si="68"/>
        <v>0</v>
      </c>
      <c r="EA56" s="139">
        <f t="shared" si="68"/>
        <v>0</v>
      </c>
      <c r="EB56" s="139">
        <f t="shared" si="68"/>
        <v>0</v>
      </c>
      <c r="EC56" s="139">
        <f t="shared" si="68"/>
        <v>0</v>
      </c>
      <c r="ED56" s="139">
        <f t="shared" si="68"/>
        <v>0</v>
      </c>
      <c r="EE56" s="139">
        <f t="shared" ref="EE56:EM57" si="69">DE56+CD56+BD56</f>
        <v>0</v>
      </c>
      <c r="EF56" s="139">
        <f t="shared" si="69"/>
        <v>0</v>
      </c>
      <c r="EG56" s="139">
        <f t="shared" si="69"/>
        <v>0</v>
      </c>
      <c r="EH56" s="139">
        <f t="shared" si="69"/>
        <v>0</v>
      </c>
      <c r="EI56" s="139">
        <f t="shared" si="69"/>
        <v>0</v>
      </c>
      <c r="EJ56" s="139">
        <f t="shared" si="69"/>
        <v>0</v>
      </c>
      <c r="EK56" s="139">
        <f t="shared" si="69"/>
        <v>1</v>
      </c>
      <c r="EL56" s="139">
        <f t="shared" si="69"/>
        <v>0</v>
      </c>
      <c r="EM56" s="139">
        <f t="shared" si="69"/>
        <v>0</v>
      </c>
      <c r="EN56" s="206">
        <f>CM56</f>
        <v>0</v>
      </c>
      <c r="EO56" s="35"/>
      <c r="EP56" s="35"/>
      <c r="EQ56" s="35"/>
      <c r="ER56" s="35"/>
      <c r="ES56" s="35"/>
      <c r="ET56" s="35"/>
      <c r="EU56" s="35"/>
      <c r="EV56" s="35"/>
    </row>
    <row r="57" spans="1:152" ht="74.650000000000006" customHeight="1">
      <c r="A57" s="28" t="s">
        <v>177</v>
      </c>
      <c r="B57" s="33" t="s">
        <v>235</v>
      </c>
      <c r="C57" s="34" t="s">
        <v>239</v>
      </c>
      <c r="D57" s="46" t="s">
        <v>240</v>
      </c>
      <c r="E57" s="35">
        <v>0</v>
      </c>
      <c r="F57" s="35">
        <v>0</v>
      </c>
      <c r="G57" s="35">
        <v>0</v>
      </c>
      <c r="H57" s="35">
        <v>0</v>
      </c>
      <c r="I57" s="35">
        <v>0</v>
      </c>
      <c r="J57" s="35">
        <v>0</v>
      </c>
      <c r="K57" s="35">
        <v>0</v>
      </c>
      <c r="L57" s="35">
        <v>0</v>
      </c>
      <c r="M57" s="35">
        <v>0</v>
      </c>
      <c r="N57" s="35">
        <v>0</v>
      </c>
      <c r="O57" s="35">
        <v>0</v>
      </c>
      <c r="P57" s="35">
        <v>0</v>
      </c>
      <c r="Q57" s="35">
        <v>0</v>
      </c>
      <c r="R57" s="35">
        <v>0</v>
      </c>
      <c r="S57" s="35">
        <v>0</v>
      </c>
      <c r="T57" s="35">
        <v>0</v>
      </c>
      <c r="U57" s="35">
        <v>6</v>
      </c>
      <c r="V57" s="35">
        <v>0</v>
      </c>
      <c r="W57" s="35">
        <v>0</v>
      </c>
      <c r="X57" s="35">
        <v>0</v>
      </c>
      <c r="Y57" s="35"/>
      <c r="Z57" s="35"/>
      <c r="AA57" s="35"/>
      <c r="AB57" s="35"/>
      <c r="AC57" s="35"/>
      <c r="AD57" s="35"/>
      <c r="AE57" s="35"/>
      <c r="AF57" s="35">
        <v>0</v>
      </c>
      <c r="AG57" s="35">
        <v>0</v>
      </c>
      <c r="AH57" s="35">
        <v>0</v>
      </c>
      <c r="AI57" s="35">
        <v>0</v>
      </c>
      <c r="AJ57" s="35">
        <v>0</v>
      </c>
      <c r="AK57" s="35">
        <v>0</v>
      </c>
      <c r="AL57" s="35">
        <v>0</v>
      </c>
      <c r="AM57" s="35">
        <v>0</v>
      </c>
      <c r="AN57" s="35">
        <v>0</v>
      </c>
      <c r="AO57" s="35">
        <v>0</v>
      </c>
      <c r="AP57" s="35">
        <v>0</v>
      </c>
      <c r="AQ57" s="35">
        <v>0</v>
      </c>
      <c r="AR57" s="35">
        <v>0</v>
      </c>
      <c r="AS57" s="35">
        <v>0</v>
      </c>
      <c r="AT57" s="35">
        <v>0</v>
      </c>
      <c r="AU57" s="35">
        <v>0</v>
      </c>
      <c r="AV57" s="35">
        <v>0</v>
      </c>
      <c r="AW57" s="35">
        <v>0</v>
      </c>
      <c r="AX57" s="35">
        <v>0</v>
      </c>
      <c r="AY57" s="35">
        <v>0</v>
      </c>
      <c r="AZ57" s="35">
        <v>0</v>
      </c>
      <c r="BA57" s="35">
        <v>0</v>
      </c>
      <c r="BB57" s="35">
        <v>0</v>
      </c>
      <c r="BC57" s="35">
        <v>0</v>
      </c>
      <c r="BD57" s="35">
        <v>0</v>
      </c>
      <c r="BE57" s="35">
        <v>0</v>
      </c>
      <c r="BF57" s="35">
        <v>0</v>
      </c>
      <c r="BG57" s="35">
        <v>0</v>
      </c>
      <c r="BH57" s="35">
        <v>0</v>
      </c>
      <c r="BI57" s="35">
        <v>0</v>
      </c>
      <c r="BJ57" s="35">
        <v>0</v>
      </c>
      <c r="BK57" s="35">
        <v>0</v>
      </c>
      <c r="BL57" s="35">
        <v>0</v>
      </c>
      <c r="BM57" s="35">
        <v>0</v>
      </c>
      <c r="BN57" s="35">
        <v>0</v>
      </c>
      <c r="BO57" s="35">
        <v>0</v>
      </c>
      <c r="BP57" s="35">
        <v>0</v>
      </c>
      <c r="BQ57" s="35">
        <v>0</v>
      </c>
      <c r="BR57" s="35">
        <v>0</v>
      </c>
      <c r="BS57" s="35">
        <v>0</v>
      </c>
      <c r="BT57" s="206">
        <f>IF('4'!$CN58=2021,E57,0)</f>
        <v>0</v>
      </c>
      <c r="BU57" s="206">
        <f>IF('4'!$CN58=2021,F57,0)</f>
        <v>0</v>
      </c>
      <c r="BV57" s="206">
        <f>IF('4'!$CN58=2021,G57,0)</f>
        <v>0</v>
      </c>
      <c r="BW57" s="206">
        <f>IF('4'!$CN58=2021,H57,0)</f>
        <v>0</v>
      </c>
      <c r="BX57" s="206">
        <f>IF('4'!$CN58=2021,I57,0)</f>
        <v>0</v>
      </c>
      <c r="BY57" s="206">
        <f>IF('4'!$CN58=2021,J57,0)</f>
        <v>0</v>
      </c>
      <c r="BZ57" s="206">
        <f>IF('4'!$CN58=2021,K57,0)</f>
        <v>0</v>
      </c>
      <c r="CA57" s="206">
        <f>IF('4'!$CN58=2021,L57,0)</f>
        <v>0</v>
      </c>
      <c r="CB57" s="206">
        <f>IF('4'!$CN58=2021,M57,0)</f>
        <v>0</v>
      </c>
      <c r="CC57" s="206">
        <f>IF('4'!$CN58=2021,N57,0)</f>
        <v>0</v>
      </c>
      <c r="CD57" s="206">
        <f>IF('4'!$CN58=2021,O57,0)</f>
        <v>0</v>
      </c>
      <c r="CE57" s="206">
        <f>IF('4'!$CN58=2021,P57,0)</f>
        <v>0</v>
      </c>
      <c r="CF57" s="206">
        <f>IF('4'!$CN58=2021,Q57,0)</f>
        <v>0</v>
      </c>
      <c r="CG57" s="206">
        <f>IF('4'!$CN58=2021,R57,0)</f>
        <v>0</v>
      </c>
      <c r="CH57" s="206">
        <f>IF('4'!$CN58=2021,S57,0)</f>
        <v>0</v>
      </c>
      <c r="CI57" s="206">
        <f>IF('4'!$CN58=2021,T57,0)</f>
        <v>0</v>
      </c>
      <c r="CJ57" s="206">
        <f>IF('4'!$CN58=2021,U57,0)</f>
        <v>0</v>
      </c>
      <c r="CK57" s="206">
        <f>IF('4'!$CN58=2021,V57,0)</f>
        <v>0</v>
      </c>
      <c r="CL57" s="206">
        <f>IF('4'!$CN58=2021,W57,0)</f>
        <v>0</v>
      </c>
      <c r="CM57" s="206">
        <f>IF('4'!$CN58=2021,X57,0)</f>
        <v>0</v>
      </c>
      <c r="CN57" s="139"/>
      <c r="CO57" s="139"/>
      <c r="CP57" s="139"/>
      <c r="CQ57" s="139"/>
      <c r="CR57" s="139"/>
      <c r="CS57" s="139"/>
      <c r="CT57" s="139"/>
      <c r="CU57" s="206">
        <f>IF('4'!$CN58=2022,E57,0)</f>
        <v>0</v>
      </c>
      <c r="CV57" s="206">
        <f>IF('4'!$CN58=2022,F57,0)</f>
        <v>0</v>
      </c>
      <c r="CW57" s="206">
        <f>IF('4'!$CN58=2022,G57,0)</f>
        <v>0</v>
      </c>
      <c r="CX57" s="206">
        <f>IF('4'!$CN58=2022,H57,0)</f>
        <v>0</v>
      </c>
      <c r="CY57" s="206">
        <f>IF('4'!$CN58=2022,I57,0)</f>
        <v>0</v>
      </c>
      <c r="CZ57" s="206">
        <f>IF('4'!$CN58=2022,J57,0)</f>
        <v>0</v>
      </c>
      <c r="DA57" s="206">
        <f>IF('4'!$CN58=2022,K57,0)</f>
        <v>0</v>
      </c>
      <c r="DB57" s="206">
        <f>IF('4'!$CN58=2022,L57,0)</f>
        <v>0</v>
      </c>
      <c r="DC57" s="206">
        <f>IF('4'!$CN58=2022,M57,0)</f>
        <v>0</v>
      </c>
      <c r="DD57" s="206">
        <f>IF('4'!$CN58=2022,N57,0)</f>
        <v>0</v>
      </c>
      <c r="DE57" s="206">
        <f>IF('4'!$CN58=2022,O57,0)</f>
        <v>0</v>
      </c>
      <c r="DF57" s="206">
        <f>IF('4'!$CN58=2022,P57,0)</f>
        <v>0</v>
      </c>
      <c r="DG57" s="206">
        <f>IF('4'!$CN58=2022,Q57,0)</f>
        <v>0</v>
      </c>
      <c r="DH57" s="206">
        <f>IF('4'!$CN58=2022,R57,0)</f>
        <v>0</v>
      </c>
      <c r="DI57" s="206">
        <f>IF('4'!$CN58=2022,S57,0)</f>
        <v>0</v>
      </c>
      <c r="DJ57" s="206">
        <f>IF('4'!$CN58=2022,T57,0)</f>
        <v>0</v>
      </c>
      <c r="DK57" s="206">
        <f>IF('4'!$CN58=2022,U57,0)</f>
        <v>6</v>
      </c>
      <c r="DL57" s="206">
        <f>IF('4'!$CN58=2022,V57,0)</f>
        <v>0</v>
      </c>
      <c r="DM57" s="206">
        <f>IF('4'!$CN58=2022,W57,0)</f>
        <v>0</v>
      </c>
      <c r="DN57" s="139"/>
      <c r="DO57" s="139"/>
      <c r="DP57" s="139"/>
      <c r="DQ57" s="139"/>
      <c r="DR57" s="139"/>
      <c r="DS57" s="139"/>
      <c r="DT57" s="139"/>
      <c r="DU57" s="139">
        <f t="shared" si="68"/>
        <v>0</v>
      </c>
      <c r="DV57" s="139">
        <f t="shared" si="68"/>
        <v>0</v>
      </c>
      <c r="DW57" s="139">
        <f t="shared" si="68"/>
        <v>0</v>
      </c>
      <c r="DX57" s="139">
        <f t="shared" si="68"/>
        <v>0</v>
      </c>
      <c r="DY57" s="139">
        <f t="shared" si="68"/>
        <v>0</v>
      </c>
      <c r="DZ57" s="139">
        <f t="shared" si="68"/>
        <v>0</v>
      </c>
      <c r="EA57" s="139">
        <f t="shared" si="68"/>
        <v>0</v>
      </c>
      <c r="EB57" s="139">
        <f t="shared" si="68"/>
        <v>0</v>
      </c>
      <c r="EC57" s="139">
        <f t="shared" si="68"/>
        <v>0</v>
      </c>
      <c r="ED57" s="139">
        <f t="shared" si="68"/>
        <v>0</v>
      </c>
      <c r="EE57" s="139">
        <f t="shared" si="69"/>
        <v>0</v>
      </c>
      <c r="EF57" s="139">
        <f t="shared" si="69"/>
        <v>0</v>
      </c>
      <c r="EG57" s="139">
        <f t="shared" si="69"/>
        <v>0</v>
      </c>
      <c r="EH57" s="139">
        <f t="shared" si="69"/>
        <v>0</v>
      </c>
      <c r="EI57" s="139">
        <f t="shared" si="69"/>
        <v>0</v>
      </c>
      <c r="EJ57" s="139">
        <f t="shared" si="69"/>
        <v>0</v>
      </c>
      <c r="EK57" s="139">
        <f t="shared" si="69"/>
        <v>6</v>
      </c>
      <c r="EL57" s="139">
        <f t="shared" si="69"/>
        <v>0</v>
      </c>
      <c r="EM57" s="139">
        <f t="shared" si="69"/>
        <v>0</v>
      </c>
      <c r="EN57" s="206">
        <f>CM57</f>
        <v>0</v>
      </c>
      <c r="EO57" s="35"/>
      <c r="EP57" s="35"/>
      <c r="EQ57" s="35"/>
      <c r="ER57" s="35"/>
      <c r="ES57" s="35"/>
      <c r="ET57" s="35"/>
      <c r="EU57" s="35"/>
      <c r="EV57" s="35"/>
    </row>
    <row r="58" spans="1:152" ht="74.650000000000006" customHeight="1">
      <c r="A58" s="28"/>
      <c r="B58" s="356" t="s">
        <v>235</v>
      </c>
      <c r="C58" s="34" t="s">
        <v>1306</v>
      </c>
      <c r="D58" s="350" t="s">
        <v>1307</v>
      </c>
      <c r="E58" s="350">
        <v>0</v>
      </c>
      <c r="F58" s="350">
        <v>0</v>
      </c>
      <c r="G58" s="350">
        <v>0</v>
      </c>
      <c r="H58" s="350">
        <v>0</v>
      </c>
      <c r="I58" s="350">
        <v>0</v>
      </c>
      <c r="J58" s="350">
        <v>0</v>
      </c>
      <c r="K58" s="350">
        <v>0</v>
      </c>
      <c r="L58" s="350">
        <v>0</v>
      </c>
      <c r="M58" s="350">
        <v>0</v>
      </c>
      <c r="N58" s="350">
        <v>0</v>
      </c>
      <c r="O58" s="350">
        <v>0</v>
      </c>
      <c r="P58" s="350">
        <v>0</v>
      </c>
      <c r="Q58" s="350">
        <v>0</v>
      </c>
      <c r="R58" s="350">
        <v>0</v>
      </c>
      <c r="S58" s="350">
        <v>0</v>
      </c>
      <c r="T58" s="350">
        <v>0</v>
      </c>
      <c r="U58" s="350">
        <v>1</v>
      </c>
      <c r="V58" s="350">
        <v>0</v>
      </c>
      <c r="W58" s="350">
        <v>0</v>
      </c>
      <c r="X58" s="350">
        <v>0</v>
      </c>
      <c r="Y58" s="350"/>
      <c r="Z58" s="350"/>
      <c r="AA58" s="350"/>
      <c r="AB58" s="350"/>
      <c r="AC58" s="350"/>
      <c r="AD58" s="350"/>
      <c r="AE58" s="350"/>
      <c r="AF58" s="350">
        <v>0</v>
      </c>
      <c r="AG58" s="350">
        <v>0</v>
      </c>
      <c r="AH58" s="350">
        <v>0</v>
      </c>
      <c r="AI58" s="350">
        <v>0</v>
      </c>
      <c r="AJ58" s="350">
        <v>0</v>
      </c>
      <c r="AK58" s="350">
        <v>0</v>
      </c>
      <c r="AL58" s="350">
        <v>0</v>
      </c>
      <c r="AM58" s="350">
        <v>0</v>
      </c>
      <c r="AN58" s="350">
        <v>0</v>
      </c>
      <c r="AO58" s="350">
        <v>0</v>
      </c>
      <c r="AP58" s="350">
        <v>0</v>
      </c>
      <c r="AQ58" s="350">
        <v>0</v>
      </c>
      <c r="AR58" s="350">
        <v>0</v>
      </c>
      <c r="AS58" s="350">
        <v>0</v>
      </c>
      <c r="AT58" s="350">
        <v>0</v>
      </c>
      <c r="AU58" s="350">
        <v>0</v>
      </c>
      <c r="AV58" s="350">
        <v>0</v>
      </c>
      <c r="AW58" s="350">
        <v>0</v>
      </c>
      <c r="AX58" s="350">
        <v>0</v>
      </c>
      <c r="AY58" s="350">
        <v>0</v>
      </c>
      <c r="AZ58" s="350">
        <v>0</v>
      </c>
      <c r="BA58" s="350">
        <v>0</v>
      </c>
      <c r="BB58" s="350">
        <v>0</v>
      </c>
      <c r="BC58" s="350">
        <v>0</v>
      </c>
      <c r="BD58" s="350">
        <v>0</v>
      </c>
      <c r="BE58" s="350">
        <v>0</v>
      </c>
      <c r="BF58" s="350">
        <v>0</v>
      </c>
      <c r="BG58" s="350">
        <v>0</v>
      </c>
      <c r="BH58" s="350">
        <v>0</v>
      </c>
      <c r="BI58" s="350">
        <v>0</v>
      </c>
      <c r="BJ58" s="350">
        <v>0</v>
      </c>
      <c r="BK58" s="350">
        <v>0</v>
      </c>
      <c r="BL58" s="350">
        <v>0</v>
      </c>
      <c r="BM58" s="350">
        <v>0</v>
      </c>
      <c r="BN58" s="350">
        <v>0</v>
      </c>
      <c r="BO58" s="350">
        <v>0</v>
      </c>
      <c r="BP58" s="350">
        <v>0</v>
      </c>
      <c r="BQ58" s="350">
        <v>0</v>
      </c>
      <c r="BR58" s="350">
        <v>0</v>
      </c>
      <c r="BS58" s="350">
        <v>0</v>
      </c>
      <c r="BT58" s="206">
        <f>IF('4'!$CN59=2021,E58,0)</f>
        <v>0</v>
      </c>
      <c r="BU58" s="206">
        <f>IF('4'!$CN59=2021,F58,0)</f>
        <v>0</v>
      </c>
      <c r="BV58" s="206">
        <f>IF('4'!$CN59=2021,G58,0)</f>
        <v>0</v>
      </c>
      <c r="BW58" s="206">
        <f>IF('4'!$CN59=2021,H58,0)</f>
        <v>0</v>
      </c>
      <c r="BX58" s="206">
        <f>IF('4'!$CN59=2021,I58,0)</f>
        <v>0</v>
      </c>
      <c r="BY58" s="206">
        <f>IF('4'!$CN59=2021,J58,0)</f>
        <v>0</v>
      </c>
      <c r="BZ58" s="206">
        <f>IF('4'!$CN59=2021,K58,0)</f>
        <v>0</v>
      </c>
      <c r="CA58" s="206">
        <f>IF('4'!$CN59=2021,L58,0)</f>
        <v>0</v>
      </c>
      <c r="CB58" s="206">
        <f>IF('4'!$CN59=2021,M58,0)</f>
        <v>0</v>
      </c>
      <c r="CC58" s="206">
        <f>IF('4'!$CN59=2021,N58,0)</f>
        <v>0</v>
      </c>
      <c r="CD58" s="206">
        <f>IF('4'!$CN59=2021,O58,0)</f>
        <v>0</v>
      </c>
      <c r="CE58" s="206">
        <f>IF('4'!$CN59=2021,P58,0)</f>
        <v>0</v>
      </c>
      <c r="CF58" s="206">
        <f>IF('4'!$CN59=2021,Q58,0)</f>
        <v>0</v>
      </c>
      <c r="CG58" s="206">
        <f>IF('4'!$CN59=2021,R58,0)</f>
        <v>0</v>
      </c>
      <c r="CH58" s="206">
        <f>IF('4'!$CN59=2021,S58,0)</f>
        <v>0</v>
      </c>
      <c r="CI58" s="206">
        <f>IF('4'!$CN59=2021,T58,0)</f>
        <v>0</v>
      </c>
      <c r="CJ58" s="206">
        <f>IF('4'!$CN59=2021,U58,0)</f>
        <v>0</v>
      </c>
      <c r="CK58" s="206">
        <f>IF('4'!$CN59=2021,V58,0)</f>
        <v>0</v>
      </c>
      <c r="CL58" s="206">
        <f>IF('4'!$CN59=2021,W58,0)</f>
        <v>0</v>
      </c>
      <c r="CM58" s="206">
        <f>IF('4'!$CN59=2021,X58,0)</f>
        <v>0</v>
      </c>
      <c r="CN58" s="352"/>
      <c r="CO58" s="352"/>
      <c r="CP58" s="352"/>
      <c r="CQ58" s="352"/>
      <c r="CR58" s="352"/>
      <c r="CS58" s="352"/>
      <c r="CT58" s="352"/>
      <c r="CU58" s="206">
        <f>IF('4'!$CN59=2022,E58,0)</f>
        <v>0</v>
      </c>
      <c r="CV58" s="206">
        <f>IF('4'!$CN59=2022,F58,0)</f>
        <v>0</v>
      </c>
      <c r="CW58" s="206">
        <f>IF('4'!$CN59=2022,G58,0)</f>
        <v>0</v>
      </c>
      <c r="CX58" s="206">
        <f>IF('4'!$CN59=2022,H58,0)</f>
        <v>0</v>
      </c>
      <c r="CY58" s="206">
        <f>IF('4'!$CN59=2022,I58,0)</f>
        <v>0</v>
      </c>
      <c r="CZ58" s="206">
        <f>IF('4'!$CN59=2022,J58,0)</f>
        <v>0</v>
      </c>
      <c r="DA58" s="206">
        <f>IF('4'!$CN59=2022,K58,0)</f>
        <v>0</v>
      </c>
      <c r="DB58" s="206">
        <f>IF('4'!$CN59=2022,L58,0)</f>
        <v>0</v>
      </c>
      <c r="DC58" s="206">
        <f>IF('4'!$CN59=2022,M58,0)</f>
        <v>0</v>
      </c>
      <c r="DD58" s="206">
        <f>IF('4'!$CN59=2022,N58,0)</f>
        <v>0</v>
      </c>
      <c r="DE58" s="206">
        <f>IF('4'!$CN59=2022,O58,0)</f>
        <v>0</v>
      </c>
      <c r="DF58" s="206">
        <f>IF('4'!$CN59=2022,P58,0)</f>
        <v>0</v>
      </c>
      <c r="DG58" s="206">
        <f>IF('4'!$CN59=2022,Q58,0)</f>
        <v>0</v>
      </c>
      <c r="DH58" s="206">
        <f>IF('4'!$CN59=2022,R58,0)</f>
        <v>0</v>
      </c>
      <c r="DI58" s="206">
        <f>IF('4'!$CN59=2022,S58,0)</f>
        <v>0</v>
      </c>
      <c r="DJ58" s="206">
        <f>IF('4'!$CN59=2022,T58,0)</f>
        <v>0</v>
      </c>
      <c r="DK58" s="206">
        <f>IF('4'!$CN59=2022,U58,0)</f>
        <v>0</v>
      </c>
      <c r="DL58" s="206">
        <f>IF('4'!$CN59=2022,V58,0)</f>
        <v>0</v>
      </c>
      <c r="DM58" s="206">
        <f>IF('4'!$CN59=2022,W58,0)</f>
        <v>0</v>
      </c>
      <c r="DN58" s="352"/>
      <c r="DO58" s="352"/>
      <c r="DP58" s="352"/>
      <c r="DQ58" s="352"/>
      <c r="DR58" s="352"/>
      <c r="DS58" s="352"/>
      <c r="DT58" s="352"/>
      <c r="DU58" s="352">
        <f t="shared" ref="DU58" si="70">CU58+BT58+AT58</f>
        <v>0</v>
      </c>
      <c r="DV58" s="352">
        <f t="shared" ref="DV58" si="71">CV58+BU58+AU58</f>
        <v>0</v>
      </c>
      <c r="DW58" s="352">
        <f t="shared" ref="DW58" si="72">CW58+BV58+AV58</f>
        <v>0</v>
      </c>
      <c r="DX58" s="352">
        <f t="shared" ref="DX58" si="73">CX58+BW58+AW58</f>
        <v>0</v>
      </c>
      <c r="DY58" s="352">
        <f t="shared" ref="DY58" si="74">CY58+BX58+AX58</f>
        <v>0</v>
      </c>
      <c r="DZ58" s="352">
        <f t="shared" ref="DZ58" si="75">CZ58+BY58+AY58</f>
        <v>0</v>
      </c>
      <c r="EA58" s="352">
        <f t="shared" ref="EA58" si="76">DA58+BZ58+AZ58</f>
        <v>0</v>
      </c>
      <c r="EB58" s="352">
        <f t="shared" ref="EB58" si="77">DB58+CA58+BA58</f>
        <v>0</v>
      </c>
      <c r="EC58" s="352">
        <f t="shared" ref="EC58" si="78">DC58+CB58+BB58</f>
        <v>0</v>
      </c>
      <c r="ED58" s="352">
        <f t="shared" ref="ED58" si="79">DD58+CC58+BC58</f>
        <v>0</v>
      </c>
      <c r="EE58" s="352">
        <f t="shared" ref="EE58" si="80">DE58+CD58+BD58</f>
        <v>0</v>
      </c>
      <c r="EF58" s="352">
        <f t="shared" ref="EF58" si="81">DF58+CE58+BE58</f>
        <v>0</v>
      </c>
      <c r="EG58" s="352">
        <f t="shared" ref="EG58" si="82">DG58+CF58+BF58</f>
        <v>0</v>
      </c>
      <c r="EH58" s="352">
        <f t="shared" ref="EH58" si="83">DH58+CG58+BG58</f>
        <v>0</v>
      </c>
      <c r="EI58" s="352">
        <f t="shared" ref="EI58" si="84">DI58+CH58+BH58</f>
        <v>0</v>
      </c>
      <c r="EJ58" s="352">
        <f t="shared" ref="EJ58" si="85">DJ58+CI58+BI58</f>
        <v>0</v>
      </c>
      <c r="EK58" s="352">
        <f t="shared" ref="EK58" si="86">DK58+CJ58+BJ58</f>
        <v>0</v>
      </c>
      <c r="EL58" s="352">
        <f t="shared" ref="EL58" si="87">DL58+CK58+BK58</f>
        <v>0</v>
      </c>
      <c r="EM58" s="352">
        <f t="shared" ref="EM58" si="88">DM58+CL58+BL58</f>
        <v>0</v>
      </c>
      <c r="EN58" s="206">
        <f>CM58</f>
        <v>0</v>
      </c>
      <c r="EO58" s="350"/>
      <c r="EP58" s="350"/>
      <c r="EQ58" s="350"/>
      <c r="ER58" s="350"/>
      <c r="ES58" s="350"/>
      <c r="ET58" s="350"/>
      <c r="EU58" s="350"/>
      <c r="EV58" s="350"/>
    </row>
    <row r="59" spans="1:152" ht="74.650000000000006" customHeight="1">
      <c r="A59" s="28" t="s">
        <v>177</v>
      </c>
      <c r="B59" s="336" t="s">
        <v>235</v>
      </c>
      <c r="C59" s="341" t="s">
        <v>1296</v>
      </c>
      <c r="D59" s="334" t="s">
        <v>1297</v>
      </c>
      <c r="E59" s="52">
        <f>'4'!BS60</f>
        <v>80</v>
      </c>
      <c r="F59" s="334">
        <v>0</v>
      </c>
      <c r="G59" s="334">
        <v>0</v>
      </c>
      <c r="H59" s="334">
        <v>0</v>
      </c>
      <c r="I59" s="334">
        <v>0</v>
      </c>
      <c r="J59" s="334">
        <v>0</v>
      </c>
      <c r="K59" s="334">
        <v>0</v>
      </c>
      <c r="L59" s="334">
        <v>0</v>
      </c>
      <c r="M59" s="334">
        <v>0</v>
      </c>
      <c r="N59" s="334">
        <v>0</v>
      </c>
      <c r="O59" s="334">
        <v>0</v>
      </c>
      <c r="P59" s="334">
        <v>0</v>
      </c>
      <c r="Q59" s="334">
        <v>0</v>
      </c>
      <c r="R59" s="334">
        <v>0</v>
      </c>
      <c r="S59" s="334">
        <v>0</v>
      </c>
      <c r="T59" s="334">
        <v>0</v>
      </c>
      <c r="U59" s="334">
        <v>1</v>
      </c>
      <c r="V59" s="52">
        <f>'4'!BY60</f>
        <v>36</v>
      </c>
      <c r="W59" s="334">
        <v>0</v>
      </c>
      <c r="X59" s="334">
        <v>0</v>
      </c>
      <c r="Y59" s="334"/>
      <c r="Z59" s="334"/>
      <c r="AA59" s="334"/>
      <c r="AB59" s="334"/>
      <c r="AC59" s="334"/>
      <c r="AD59" s="334"/>
      <c r="AE59" s="334"/>
      <c r="AF59" s="334">
        <v>0</v>
      </c>
      <c r="AG59" s="334">
        <v>0</v>
      </c>
      <c r="AH59" s="334">
        <v>0</v>
      </c>
      <c r="AI59" s="334">
        <v>0</v>
      </c>
      <c r="AJ59" s="334">
        <v>0</v>
      </c>
      <c r="AK59" s="334">
        <v>0</v>
      </c>
      <c r="AL59" s="334">
        <v>0</v>
      </c>
      <c r="AM59" s="334">
        <v>0</v>
      </c>
      <c r="AN59" s="334">
        <v>0</v>
      </c>
      <c r="AO59" s="334">
        <v>0</v>
      </c>
      <c r="AP59" s="334">
        <v>0</v>
      </c>
      <c r="AQ59" s="334">
        <v>0</v>
      </c>
      <c r="AR59" s="334">
        <v>0</v>
      </c>
      <c r="AS59" s="334">
        <v>0</v>
      </c>
      <c r="AT59" s="334">
        <v>0</v>
      </c>
      <c r="AU59" s="334">
        <v>0</v>
      </c>
      <c r="AV59" s="334">
        <v>0</v>
      </c>
      <c r="AW59" s="334">
        <v>0</v>
      </c>
      <c r="AX59" s="334">
        <v>0</v>
      </c>
      <c r="AY59" s="334">
        <v>0</v>
      </c>
      <c r="AZ59" s="334">
        <v>0</v>
      </c>
      <c r="BA59" s="334">
        <v>0</v>
      </c>
      <c r="BB59" s="334">
        <v>0</v>
      </c>
      <c r="BC59" s="334">
        <v>0</v>
      </c>
      <c r="BD59" s="334">
        <v>0</v>
      </c>
      <c r="BE59" s="334">
        <v>0</v>
      </c>
      <c r="BF59" s="334">
        <v>0</v>
      </c>
      <c r="BG59" s="334">
        <v>0</v>
      </c>
      <c r="BH59" s="334">
        <v>0</v>
      </c>
      <c r="BI59" s="334">
        <v>0</v>
      </c>
      <c r="BJ59" s="334">
        <v>0</v>
      </c>
      <c r="BK59" s="334">
        <v>0</v>
      </c>
      <c r="BL59" s="334">
        <v>0</v>
      </c>
      <c r="BM59" s="334"/>
      <c r="BN59" s="334"/>
      <c r="BO59" s="334"/>
      <c r="BP59" s="334"/>
      <c r="BQ59" s="334"/>
      <c r="BR59" s="334"/>
      <c r="BS59" s="334"/>
      <c r="BT59" s="206">
        <f>IF('4'!$CN60=2021,E59,0)</f>
        <v>0</v>
      </c>
      <c r="BU59" s="206">
        <f>IF('4'!$CN60=2021,F59,0)</f>
        <v>0</v>
      </c>
      <c r="BV59" s="206">
        <f>IF('4'!$CN60=2021,G59,0)</f>
        <v>0</v>
      </c>
      <c r="BW59" s="206">
        <f>IF('4'!$CN60=2021,H59,0)</f>
        <v>0</v>
      </c>
      <c r="BX59" s="206">
        <f>IF('4'!$CN60=2021,I59,0)</f>
        <v>0</v>
      </c>
      <c r="BY59" s="206">
        <f>IF('4'!$CN60=2021,J59,0)</f>
        <v>0</v>
      </c>
      <c r="BZ59" s="206">
        <f>IF('4'!$CN60=2021,K59,0)</f>
        <v>0</v>
      </c>
      <c r="CA59" s="206">
        <f>IF('4'!$CN60=2021,L59,0)</f>
        <v>0</v>
      </c>
      <c r="CB59" s="206">
        <f>IF('4'!$CN60=2021,M59,0)</f>
        <v>0</v>
      </c>
      <c r="CC59" s="206">
        <f>IF('4'!$CN60=2021,N59,0)</f>
        <v>0</v>
      </c>
      <c r="CD59" s="206">
        <f>IF('4'!$CN60=2021,O59,0)</f>
        <v>0</v>
      </c>
      <c r="CE59" s="206">
        <f>IF('4'!$CN60=2021,P59,0)</f>
        <v>0</v>
      </c>
      <c r="CF59" s="206">
        <f>IF('4'!$CN60=2021,Q59,0)</f>
        <v>0</v>
      </c>
      <c r="CG59" s="206">
        <f>IF('4'!$CN60=2021,R59,0)</f>
        <v>0</v>
      </c>
      <c r="CH59" s="206">
        <f>IF('4'!$CN60=2021,S59,0)</f>
        <v>0</v>
      </c>
      <c r="CI59" s="206">
        <f>IF('4'!$CN60=2021,T59,0)</f>
        <v>0</v>
      </c>
      <c r="CJ59" s="206">
        <f>IF('4'!$CN60=2021,U59,0)</f>
        <v>0</v>
      </c>
      <c r="CK59" s="206">
        <f>IF('4'!$CN60=2021,V59,0)</f>
        <v>0</v>
      </c>
      <c r="CL59" s="206">
        <f>IF('4'!$CN60=2021,W59,0)</f>
        <v>0</v>
      </c>
      <c r="CM59" s="206">
        <f>IF('4'!$CN60=2021,X59,0)</f>
        <v>0</v>
      </c>
      <c r="CN59" s="335"/>
      <c r="CO59" s="335"/>
      <c r="CP59" s="335"/>
      <c r="CQ59" s="335"/>
      <c r="CR59" s="335"/>
      <c r="CS59" s="335"/>
      <c r="CT59" s="335"/>
      <c r="CU59" s="206">
        <f>IF('4'!$CN60=2022,E59,0)</f>
        <v>80</v>
      </c>
      <c r="CV59" s="206">
        <f>IF('4'!$CN60=2022,F59,0)</f>
        <v>0</v>
      </c>
      <c r="CW59" s="206">
        <f>IF('4'!$CN60=2022,G59,0)</f>
        <v>0</v>
      </c>
      <c r="CX59" s="206">
        <f>IF('4'!$CN60=2022,H59,0)</f>
        <v>0</v>
      </c>
      <c r="CY59" s="206">
        <f>IF('4'!$CN60=2022,I59,0)</f>
        <v>0</v>
      </c>
      <c r="CZ59" s="206">
        <f>IF('4'!$CN60=2022,J59,0)</f>
        <v>0</v>
      </c>
      <c r="DA59" s="206">
        <f>IF('4'!$CN60=2022,K59,0)</f>
        <v>0</v>
      </c>
      <c r="DB59" s="206">
        <f>IF('4'!$CN60=2022,L59,0)</f>
        <v>0</v>
      </c>
      <c r="DC59" s="206">
        <f>IF('4'!$CN60=2022,M59,0)</f>
        <v>0</v>
      </c>
      <c r="DD59" s="206">
        <f>IF('4'!$CN60=2022,N59,0)</f>
        <v>0</v>
      </c>
      <c r="DE59" s="206">
        <f>IF('4'!$CN60=2022,O59,0)</f>
        <v>0</v>
      </c>
      <c r="DF59" s="206">
        <f>IF('4'!$CN60=2022,P59,0)</f>
        <v>0</v>
      </c>
      <c r="DG59" s="206">
        <f>IF('4'!$CN60=2022,Q59,0)</f>
        <v>0</v>
      </c>
      <c r="DH59" s="206">
        <f>IF('4'!$CN60=2022,R59,0)</f>
        <v>0</v>
      </c>
      <c r="DI59" s="206">
        <f>IF('4'!$CN60=2022,S59,0)</f>
        <v>0</v>
      </c>
      <c r="DJ59" s="206">
        <f>IF('4'!$CN60=2022,T59,0)</f>
        <v>0</v>
      </c>
      <c r="DK59" s="206">
        <f>IF('4'!$CN60=2022,U59,0)</f>
        <v>1</v>
      </c>
      <c r="DL59" s="206">
        <f>IF('4'!$CN60=2022,V59,0)</f>
        <v>36</v>
      </c>
      <c r="DM59" s="206">
        <f>IF('4'!$CN60=2022,W59,0)</f>
        <v>0</v>
      </c>
      <c r="DN59" s="335"/>
      <c r="DO59" s="335"/>
      <c r="DP59" s="335"/>
      <c r="DQ59" s="335"/>
      <c r="DR59" s="335"/>
      <c r="DS59" s="335"/>
      <c r="DT59" s="335"/>
      <c r="DU59" s="335">
        <f t="shared" ref="DU59" si="89">CU59+BT59+AT59</f>
        <v>80</v>
      </c>
      <c r="DV59" s="335">
        <f t="shared" ref="DV59" si="90">CV59+BU59+AU59</f>
        <v>0</v>
      </c>
      <c r="DW59" s="335">
        <f t="shared" ref="DW59" si="91">CW59+BV59+AV59</f>
        <v>0</v>
      </c>
      <c r="DX59" s="335">
        <f t="shared" ref="DX59" si="92">CX59+BW59+AW59</f>
        <v>0</v>
      </c>
      <c r="DY59" s="335">
        <f t="shared" ref="DY59" si="93">CY59+BX59+AX59</f>
        <v>0</v>
      </c>
      <c r="DZ59" s="335">
        <f t="shared" ref="DZ59" si="94">CZ59+BY59+AY59</f>
        <v>0</v>
      </c>
      <c r="EA59" s="335">
        <f t="shared" ref="EA59" si="95">DA59+BZ59+AZ59</f>
        <v>0</v>
      </c>
      <c r="EB59" s="335">
        <f t="shared" ref="EB59" si="96">DB59+CA59+BA59</f>
        <v>0</v>
      </c>
      <c r="EC59" s="335">
        <f t="shared" ref="EC59" si="97">DC59+CB59+BB59</f>
        <v>0</v>
      </c>
      <c r="ED59" s="335">
        <f t="shared" ref="ED59" si="98">DD59+CC59+BC59</f>
        <v>0</v>
      </c>
      <c r="EE59" s="335">
        <f t="shared" ref="EE59" si="99">DE59+CD59+BD59</f>
        <v>0</v>
      </c>
      <c r="EF59" s="335">
        <f t="shared" ref="EF59" si="100">DF59+CE59+BE59</f>
        <v>0</v>
      </c>
      <c r="EG59" s="335">
        <f t="shared" ref="EG59" si="101">DG59+CF59+BF59</f>
        <v>0</v>
      </c>
      <c r="EH59" s="335">
        <f t="shared" ref="EH59" si="102">DH59+CG59+BG59</f>
        <v>0</v>
      </c>
      <c r="EI59" s="335">
        <f t="shared" ref="EI59" si="103">DI59+CH59+BH59</f>
        <v>0</v>
      </c>
      <c r="EJ59" s="335">
        <f t="shared" ref="EJ59" si="104">DJ59+CI59+BI59</f>
        <v>0</v>
      </c>
      <c r="EK59" s="335">
        <f t="shared" ref="EK59" si="105">DK59+CJ59+BJ59</f>
        <v>1</v>
      </c>
      <c r="EL59" s="335">
        <f t="shared" ref="EL59" si="106">DL59+CK59+BK59</f>
        <v>36</v>
      </c>
      <c r="EM59" s="335">
        <f t="shared" ref="EM59" si="107">DM59+CL59+BL59</f>
        <v>0</v>
      </c>
      <c r="EN59" s="206">
        <f>CM59</f>
        <v>0</v>
      </c>
      <c r="EO59" s="334"/>
      <c r="EP59" s="334"/>
      <c r="EQ59" s="334"/>
      <c r="ER59" s="334"/>
      <c r="ES59" s="334"/>
      <c r="ET59" s="334"/>
      <c r="EU59" s="334"/>
      <c r="EV59" s="334"/>
    </row>
    <row r="60" spans="1:152" ht="56.25">
      <c r="A60" s="21"/>
      <c r="B60" s="33" t="s">
        <v>241</v>
      </c>
      <c r="C60" s="34" t="s">
        <v>242</v>
      </c>
      <c r="D60" s="35" t="s">
        <v>174</v>
      </c>
      <c r="E60" s="35" t="s">
        <v>193</v>
      </c>
      <c r="F60" s="35" t="s">
        <v>193</v>
      </c>
      <c r="G60" s="35" t="s">
        <v>193</v>
      </c>
      <c r="H60" s="35" t="s">
        <v>193</v>
      </c>
      <c r="I60" s="35" t="s">
        <v>193</v>
      </c>
      <c r="J60" s="35" t="s">
        <v>193</v>
      </c>
      <c r="K60" s="35" t="s">
        <v>193</v>
      </c>
      <c r="L60" s="35" t="s">
        <v>193</v>
      </c>
      <c r="M60" s="35" t="s">
        <v>193</v>
      </c>
      <c r="N60" s="35" t="s">
        <v>193</v>
      </c>
      <c r="O60" s="35" t="s">
        <v>193</v>
      </c>
      <c r="P60" s="35" t="s">
        <v>193</v>
      </c>
      <c r="Q60" s="35" t="s">
        <v>193</v>
      </c>
      <c r="R60" s="35" t="s">
        <v>193</v>
      </c>
      <c r="S60" s="35" t="s">
        <v>193</v>
      </c>
      <c r="T60" s="35" t="s">
        <v>193</v>
      </c>
      <c r="U60" s="35" t="s">
        <v>193</v>
      </c>
      <c r="V60" s="35" t="s">
        <v>193</v>
      </c>
      <c r="W60" s="35" t="s">
        <v>193</v>
      </c>
      <c r="X60" s="35" t="s">
        <v>193</v>
      </c>
      <c r="Y60" s="35" t="s">
        <v>193</v>
      </c>
      <c r="Z60" s="35" t="s">
        <v>193</v>
      </c>
      <c r="AA60" s="35" t="s">
        <v>193</v>
      </c>
      <c r="AB60" s="35" t="s">
        <v>193</v>
      </c>
      <c r="AC60" s="35" t="s">
        <v>193</v>
      </c>
      <c r="AD60" s="35" t="s">
        <v>193</v>
      </c>
      <c r="AE60" s="35" t="s">
        <v>193</v>
      </c>
      <c r="AF60" s="35" t="s">
        <v>193</v>
      </c>
      <c r="AG60" s="35" t="s">
        <v>193</v>
      </c>
      <c r="AH60" s="35" t="s">
        <v>193</v>
      </c>
      <c r="AI60" s="35" t="s">
        <v>193</v>
      </c>
      <c r="AJ60" s="35" t="s">
        <v>193</v>
      </c>
      <c r="AK60" s="35" t="s">
        <v>193</v>
      </c>
      <c r="AL60" s="35" t="s">
        <v>193</v>
      </c>
      <c r="AM60" s="35" t="s">
        <v>193</v>
      </c>
      <c r="AN60" s="35" t="s">
        <v>193</v>
      </c>
      <c r="AO60" s="35" t="s">
        <v>193</v>
      </c>
      <c r="AP60" s="35" t="s">
        <v>193</v>
      </c>
      <c r="AQ60" s="35" t="s">
        <v>193</v>
      </c>
      <c r="AR60" s="35" t="s">
        <v>193</v>
      </c>
      <c r="AS60" s="35" t="s">
        <v>193</v>
      </c>
      <c r="AT60" s="35" t="s">
        <v>193</v>
      </c>
      <c r="AU60" s="35" t="s">
        <v>193</v>
      </c>
      <c r="AV60" s="35" t="s">
        <v>193</v>
      </c>
      <c r="AW60" s="35" t="s">
        <v>193</v>
      </c>
      <c r="AX60" s="35" t="s">
        <v>193</v>
      </c>
      <c r="AY60" s="35" t="s">
        <v>193</v>
      </c>
      <c r="AZ60" s="35" t="s">
        <v>193</v>
      </c>
      <c r="BA60" s="35" t="s">
        <v>193</v>
      </c>
      <c r="BB60" s="35" t="s">
        <v>193</v>
      </c>
      <c r="BC60" s="35" t="s">
        <v>193</v>
      </c>
      <c r="BD60" s="35" t="s">
        <v>193</v>
      </c>
      <c r="BE60" s="35" t="s">
        <v>193</v>
      </c>
      <c r="BF60" s="35" t="s">
        <v>193</v>
      </c>
      <c r="BG60" s="35" t="s">
        <v>193</v>
      </c>
      <c r="BH60" s="35" t="s">
        <v>193</v>
      </c>
      <c r="BI60" s="35" t="s">
        <v>193</v>
      </c>
      <c r="BJ60" s="35" t="s">
        <v>193</v>
      </c>
      <c r="BK60" s="35" t="s">
        <v>193</v>
      </c>
      <c r="BL60" s="35" t="s">
        <v>193</v>
      </c>
      <c r="BM60" s="35" t="s">
        <v>193</v>
      </c>
      <c r="BN60" s="35" t="s">
        <v>193</v>
      </c>
      <c r="BO60" s="35" t="s">
        <v>193</v>
      </c>
      <c r="BP60" s="35" t="s">
        <v>193</v>
      </c>
      <c r="BQ60" s="35" t="s">
        <v>193</v>
      </c>
      <c r="BR60" s="35" t="s">
        <v>193</v>
      </c>
      <c r="BS60" s="35" t="s">
        <v>193</v>
      </c>
      <c r="BT60" s="35" t="s">
        <v>193</v>
      </c>
      <c r="BU60" s="35" t="s">
        <v>193</v>
      </c>
      <c r="BV60" s="35" t="s">
        <v>193</v>
      </c>
      <c r="BW60" s="35" t="s">
        <v>193</v>
      </c>
      <c r="BX60" s="35" t="s">
        <v>193</v>
      </c>
      <c r="BY60" s="35" t="s">
        <v>193</v>
      </c>
      <c r="BZ60" s="35" t="s">
        <v>193</v>
      </c>
      <c r="CA60" s="35" t="s">
        <v>193</v>
      </c>
      <c r="CB60" s="35" t="s">
        <v>193</v>
      </c>
      <c r="CC60" s="35" t="s">
        <v>193</v>
      </c>
      <c r="CD60" s="35" t="s">
        <v>193</v>
      </c>
      <c r="CE60" s="35" t="s">
        <v>193</v>
      </c>
      <c r="CF60" s="35" t="s">
        <v>193</v>
      </c>
      <c r="CG60" s="35" t="s">
        <v>193</v>
      </c>
      <c r="CH60" s="35" t="s">
        <v>193</v>
      </c>
      <c r="CI60" s="35" t="s">
        <v>193</v>
      </c>
      <c r="CJ60" s="35" t="s">
        <v>193</v>
      </c>
      <c r="CK60" s="35" t="s">
        <v>193</v>
      </c>
      <c r="CL60" s="35" t="s">
        <v>193</v>
      </c>
      <c r="CM60" s="35" t="s">
        <v>193</v>
      </c>
      <c r="CN60" s="35" t="s">
        <v>193</v>
      </c>
      <c r="CO60" s="35" t="s">
        <v>193</v>
      </c>
      <c r="CP60" s="35" t="s">
        <v>193</v>
      </c>
      <c r="CQ60" s="35" t="s">
        <v>193</v>
      </c>
      <c r="CR60" s="35" t="s">
        <v>193</v>
      </c>
      <c r="CS60" s="35" t="s">
        <v>193</v>
      </c>
      <c r="CT60" s="35" t="s">
        <v>193</v>
      </c>
      <c r="CU60" s="35" t="s">
        <v>193</v>
      </c>
      <c r="CV60" s="35" t="s">
        <v>193</v>
      </c>
      <c r="CW60" s="35" t="s">
        <v>193</v>
      </c>
      <c r="CX60" s="35" t="s">
        <v>193</v>
      </c>
      <c r="CY60" s="35" t="s">
        <v>193</v>
      </c>
      <c r="CZ60" s="35" t="s">
        <v>193</v>
      </c>
      <c r="DA60" s="35" t="s">
        <v>193</v>
      </c>
      <c r="DB60" s="35" t="s">
        <v>193</v>
      </c>
      <c r="DC60" s="35" t="s">
        <v>193</v>
      </c>
      <c r="DD60" s="35" t="s">
        <v>193</v>
      </c>
      <c r="DE60" s="35" t="s">
        <v>193</v>
      </c>
      <c r="DF60" s="35" t="s">
        <v>193</v>
      </c>
      <c r="DG60" s="35" t="s">
        <v>193</v>
      </c>
      <c r="DH60" s="35" t="s">
        <v>193</v>
      </c>
      <c r="DI60" s="35" t="s">
        <v>193</v>
      </c>
      <c r="DJ60" s="35" t="s">
        <v>193</v>
      </c>
      <c r="DK60" s="35" t="s">
        <v>193</v>
      </c>
      <c r="DL60" s="35" t="s">
        <v>193</v>
      </c>
      <c r="DM60" s="35" t="s">
        <v>193</v>
      </c>
      <c r="DN60" s="35" t="s">
        <v>193</v>
      </c>
      <c r="DO60" s="35" t="s">
        <v>193</v>
      </c>
      <c r="DP60" s="35" t="s">
        <v>193</v>
      </c>
      <c r="DQ60" s="35" t="s">
        <v>193</v>
      </c>
      <c r="DR60" s="35" t="s">
        <v>193</v>
      </c>
      <c r="DS60" s="35" t="s">
        <v>193</v>
      </c>
      <c r="DT60" s="35" t="s">
        <v>193</v>
      </c>
      <c r="DU60" s="35" t="s">
        <v>193</v>
      </c>
      <c r="DV60" s="35" t="s">
        <v>193</v>
      </c>
      <c r="DW60" s="35" t="s">
        <v>193</v>
      </c>
      <c r="DX60" s="35" t="s">
        <v>193</v>
      </c>
      <c r="DY60" s="35" t="s">
        <v>193</v>
      </c>
      <c r="DZ60" s="35" t="s">
        <v>193</v>
      </c>
      <c r="EA60" s="35" t="s">
        <v>193</v>
      </c>
      <c r="EB60" s="35" t="s">
        <v>193</v>
      </c>
      <c r="EC60" s="35" t="s">
        <v>193</v>
      </c>
      <c r="ED60" s="35" t="s">
        <v>193</v>
      </c>
      <c r="EE60" s="35" t="s">
        <v>193</v>
      </c>
      <c r="EF60" s="35" t="s">
        <v>193</v>
      </c>
      <c r="EG60" s="35" t="s">
        <v>193</v>
      </c>
      <c r="EH60" s="35" t="s">
        <v>193</v>
      </c>
      <c r="EI60" s="35" t="s">
        <v>193</v>
      </c>
      <c r="EJ60" s="35" t="s">
        <v>193</v>
      </c>
      <c r="EK60" s="35" t="s">
        <v>193</v>
      </c>
      <c r="EL60" s="35" t="s">
        <v>193</v>
      </c>
      <c r="EM60" s="35" t="s">
        <v>193</v>
      </c>
      <c r="EN60" s="35" t="s">
        <v>193</v>
      </c>
      <c r="EO60" s="35" t="s">
        <v>193</v>
      </c>
      <c r="EP60" s="35" t="s">
        <v>193</v>
      </c>
      <c r="EQ60" s="35" t="s">
        <v>193</v>
      </c>
      <c r="ER60" s="35" t="s">
        <v>193</v>
      </c>
      <c r="ES60" s="35" t="s">
        <v>193</v>
      </c>
      <c r="ET60" s="35" t="s">
        <v>193</v>
      </c>
      <c r="EU60" s="35" t="s">
        <v>193</v>
      </c>
      <c r="EV60" s="35"/>
    </row>
    <row r="61" spans="1:152" ht="56.25">
      <c r="A61" s="21"/>
      <c r="B61" s="39" t="s">
        <v>243</v>
      </c>
      <c r="C61" s="40" t="s">
        <v>244</v>
      </c>
      <c r="D61" s="41" t="s">
        <v>174</v>
      </c>
      <c r="E61" s="41" t="s">
        <v>193</v>
      </c>
      <c r="F61" s="41" t="s">
        <v>193</v>
      </c>
      <c r="G61" s="41" t="s">
        <v>193</v>
      </c>
      <c r="H61" s="41" t="s">
        <v>193</v>
      </c>
      <c r="I61" s="41" t="s">
        <v>193</v>
      </c>
      <c r="J61" s="41" t="s">
        <v>193</v>
      </c>
      <c r="K61" s="41" t="s">
        <v>193</v>
      </c>
      <c r="L61" s="41" t="s">
        <v>193</v>
      </c>
      <c r="M61" s="41" t="s">
        <v>193</v>
      </c>
      <c r="N61" s="41" t="s">
        <v>193</v>
      </c>
      <c r="O61" s="41" t="s">
        <v>193</v>
      </c>
      <c r="P61" s="41" t="s">
        <v>193</v>
      </c>
      <c r="Q61" s="41" t="s">
        <v>193</v>
      </c>
      <c r="R61" s="41" t="s">
        <v>193</v>
      </c>
      <c r="S61" s="41" t="s">
        <v>193</v>
      </c>
      <c r="T61" s="41" t="s">
        <v>193</v>
      </c>
      <c r="U61" s="41" t="s">
        <v>193</v>
      </c>
      <c r="V61" s="41" t="s">
        <v>193</v>
      </c>
      <c r="W61" s="41" t="s">
        <v>193</v>
      </c>
      <c r="X61" s="41" t="s">
        <v>193</v>
      </c>
      <c r="Y61" s="41" t="s">
        <v>193</v>
      </c>
      <c r="Z61" s="41" t="s">
        <v>193</v>
      </c>
      <c r="AA61" s="41" t="s">
        <v>193</v>
      </c>
      <c r="AB61" s="41" t="s">
        <v>193</v>
      </c>
      <c r="AC61" s="41" t="s">
        <v>193</v>
      </c>
      <c r="AD61" s="41" t="s">
        <v>193</v>
      </c>
      <c r="AE61" s="41" t="s">
        <v>193</v>
      </c>
      <c r="AF61" s="41" t="s">
        <v>193</v>
      </c>
      <c r="AG61" s="41" t="s">
        <v>193</v>
      </c>
      <c r="AH61" s="41" t="s">
        <v>193</v>
      </c>
      <c r="AI61" s="41" t="s">
        <v>193</v>
      </c>
      <c r="AJ61" s="41" t="s">
        <v>193</v>
      </c>
      <c r="AK61" s="41" t="s">
        <v>193</v>
      </c>
      <c r="AL61" s="41" t="s">
        <v>193</v>
      </c>
      <c r="AM61" s="41" t="s">
        <v>193</v>
      </c>
      <c r="AN61" s="41" t="s">
        <v>193</v>
      </c>
      <c r="AO61" s="41" t="s">
        <v>193</v>
      </c>
      <c r="AP61" s="41" t="s">
        <v>193</v>
      </c>
      <c r="AQ61" s="41" t="s">
        <v>193</v>
      </c>
      <c r="AR61" s="41" t="s">
        <v>193</v>
      </c>
      <c r="AS61" s="41" t="s">
        <v>193</v>
      </c>
      <c r="AT61" s="41" t="s">
        <v>193</v>
      </c>
      <c r="AU61" s="41" t="s">
        <v>193</v>
      </c>
      <c r="AV61" s="41" t="s">
        <v>193</v>
      </c>
      <c r="AW61" s="41" t="s">
        <v>193</v>
      </c>
      <c r="AX61" s="41" t="s">
        <v>193</v>
      </c>
      <c r="AY61" s="41" t="s">
        <v>193</v>
      </c>
      <c r="AZ61" s="41" t="s">
        <v>193</v>
      </c>
      <c r="BA61" s="41" t="s">
        <v>193</v>
      </c>
      <c r="BB61" s="41" t="s">
        <v>193</v>
      </c>
      <c r="BC61" s="41" t="s">
        <v>193</v>
      </c>
      <c r="BD61" s="41" t="s">
        <v>193</v>
      </c>
      <c r="BE61" s="41" t="s">
        <v>193</v>
      </c>
      <c r="BF61" s="41" t="s">
        <v>193</v>
      </c>
      <c r="BG61" s="41" t="s">
        <v>193</v>
      </c>
      <c r="BH61" s="41" t="s">
        <v>193</v>
      </c>
      <c r="BI61" s="41" t="s">
        <v>193</v>
      </c>
      <c r="BJ61" s="41" t="s">
        <v>193</v>
      </c>
      <c r="BK61" s="41" t="s">
        <v>193</v>
      </c>
      <c r="BL61" s="41" t="s">
        <v>193</v>
      </c>
      <c r="BM61" s="41" t="s">
        <v>193</v>
      </c>
      <c r="BN61" s="41" t="s">
        <v>193</v>
      </c>
      <c r="BO61" s="41" t="s">
        <v>193</v>
      </c>
      <c r="BP61" s="41" t="s">
        <v>193</v>
      </c>
      <c r="BQ61" s="41" t="s">
        <v>193</v>
      </c>
      <c r="BR61" s="41" t="s">
        <v>193</v>
      </c>
      <c r="BS61" s="41" t="s">
        <v>193</v>
      </c>
      <c r="BT61" s="41" t="s">
        <v>193</v>
      </c>
      <c r="BU61" s="41" t="s">
        <v>193</v>
      </c>
      <c r="BV61" s="41" t="s">
        <v>193</v>
      </c>
      <c r="BW61" s="41" t="s">
        <v>193</v>
      </c>
      <c r="BX61" s="41" t="s">
        <v>193</v>
      </c>
      <c r="BY61" s="41" t="s">
        <v>193</v>
      </c>
      <c r="BZ61" s="41" t="s">
        <v>193</v>
      </c>
      <c r="CA61" s="41" t="s">
        <v>193</v>
      </c>
      <c r="CB61" s="41" t="s">
        <v>193</v>
      </c>
      <c r="CC61" s="41" t="s">
        <v>193</v>
      </c>
      <c r="CD61" s="41" t="s">
        <v>193</v>
      </c>
      <c r="CE61" s="41" t="s">
        <v>193</v>
      </c>
      <c r="CF61" s="41" t="s">
        <v>193</v>
      </c>
      <c r="CG61" s="41" t="s">
        <v>193</v>
      </c>
      <c r="CH61" s="41" t="s">
        <v>193</v>
      </c>
      <c r="CI61" s="41" t="s">
        <v>193</v>
      </c>
      <c r="CJ61" s="41" t="s">
        <v>193</v>
      </c>
      <c r="CK61" s="41" t="s">
        <v>193</v>
      </c>
      <c r="CL61" s="41" t="s">
        <v>193</v>
      </c>
      <c r="CM61" s="41" t="s">
        <v>193</v>
      </c>
      <c r="CN61" s="41" t="s">
        <v>193</v>
      </c>
      <c r="CO61" s="41" t="s">
        <v>193</v>
      </c>
      <c r="CP61" s="41" t="s">
        <v>193</v>
      </c>
      <c r="CQ61" s="41" t="s">
        <v>193</v>
      </c>
      <c r="CR61" s="41" t="s">
        <v>193</v>
      </c>
      <c r="CS61" s="41" t="s">
        <v>193</v>
      </c>
      <c r="CT61" s="41" t="s">
        <v>193</v>
      </c>
      <c r="CU61" s="41" t="s">
        <v>193</v>
      </c>
      <c r="CV61" s="41" t="s">
        <v>193</v>
      </c>
      <c r="CW61" s="41" t="s">
        <v>193</v>
      </c>
      <c r="CX61" s="41" t="s">
        <v>193</v>
      </c>
      <c r="CY61" s="41" t="s">
        <v>193</v>
      </c>
      <c r="CZ61" s="41" t="s">
        <v>193</v>
      </c>
      <c r="DA61" s="41" t="s">
        <v>193</v>
      </c>
      <c r="DB61" s="41" t="s">
        <v>193</v>
      </c>
      <c r="DC61" s="41" t="s">
        <v>193</v>
      </c>
      <c r="DD61" s="41" t="s">
        <v>193</v>
      </c>
      <c r="DE61" s="41" t="s">
        <v>193</v>
      </c>
      <c r="DF61" s="41" t="s">
        <v>193</v>
      </c>
      <c r="DG61" s="41" t="s">
        <v>193</v>
      </c>
      <c r="DH61" s="41" t="s">
        <v>193</v>
      </c>
      <c r="DI61" s="41" t="s">
        <v>193</v>
      </c>
      <c r="DJ61" s="41" t="s">
        <v>193</v>
      </c>
      <c r="DK61" s="41" t="s">
        <v>193</v>
      </c>
      <c r="DL61" s="41" t="s">
        <v>193</v>
      </c>
      <c r="DM61" s="41" t="s">
        <v>193</v>
      </c>
      <c r="DN61" s="41" t="s">
        <v>193</v>
      </c>
      <c r="DO61" s="41" t="s">
        <v>193</v>
      </c>
      <c r="DP61" s="41" t="s">
        <v>193</v>
      </c>
      <c r="DQ61" s="41" t="s">
        <v>193</v>
      </c>
      <c r="DR61" s="41" t="s">
        <v>193</v>
      </c>
      <c r="DS61" s="41" t="s">
        <v>193</v>
      </c>
      <c r="DT61" s="41" t="s">
        <v>193</v>
      </c>
      <c r="DU61" s="41" t="s">
        <v>193</v>
      </c>
      <c r="DV61" s="41" t="s">
        <v>193</v>
      </c>
      <c r="DW61" s="41" t="s">
        <v>193</v>
      </c>
      <c r="DX61" s="41" t="s">
        <v>193</v>
      </c>
      <c r="DY61" s="41" t="s">
        <v>193</v>
      </c>
      <c r="DZ61" s="41" t="s">
        <v>193</v>
      </c>
      <c r="EA61" s="41" t="s">
        <v>193</v>
      </c>
      <c r="EB61" s="41" t="s">
        <v>193</v>
      </c>
      <c r="EC61" s="41" t="s">
        <v>193</v>
      </c>
      <c r="ED61" s="41" t="s">
        <v>193</v>
      </c>
      <c r="EE61" s="41" t="s">
        <v>193</v>
      </c>
      <c r="EF61" s="41" t="s">
        <v>193</v>
      </c>
      <c r="EG61" s="41" t="s">
        <v>193</v>
      </c>
      <c r="EH61" s="41" t="s">
        <v>193</v>
      </c>
      <c r="EI61" s="41" t="s">
        <v>193</v>
      </c>
      <c r="EJ61" s="41" t="s">
        <v>193</v>
      </c>
      <c r="EK61" s="41" t="s">
        <v>193</v>
      </c>
      <c r="EL61" s="41" t="s">
        <v>193</v>
      </c>
      <c r="EM61" s="41" t="s">
        <v>193</v>
      </c>
      <c r="EN61" s="41" t="s">
        <v>193</v>
      </c>
      <c r="EO61" s="41" t="s">
        <v>193</v>
      </c>
      <c r="EP61" s="41" t="s">
        <v>193</v>
      </c>
      <c r="EQ61" s="41" t="s">
        <v>193</v>
      </c>
      <c r="ER61" s="41" t="s">
        <v>193</v>
      </c>
      <c r="ES61" s="41" t="s">
        <v>193</v>
      </c>
      <c r="ET61" s="41" t="s">
        <v>193</v>
      </c>
      <c r="EU61" s="41" t="s">
        <v>193</v>
      </c>
      <c r="EV61" s="41"/>
    </row>
    <row r="62" spans="1:152" ht="37.5">
      <c r="A62" s="21"/>
      <c r="B62" s="33" t="s">
        <v>245</v>
      </c>
      <c r="C62" s="34" t="s">
        <v>246</v>
      </c>
      <c r="D62" s="35" t="s">
        <v>174</v>
      </c>
      <c r="E62" s="35" t="s">
        <v>193</v>
      </c>
      <c r="F62" s="35" t="s">
        <v>193</v>
      </c>
      <c r="G62" s="35" t="s">
        <v>193</v>
      </c>
      <c r="H62" s="35" t="s">
        <v>193</v>
      </c>
      <c r="I62" s="35" t="s">
        <v>193</v>
      </c>
      <c r="J62" s="35" t="s">
        <v>193</v>
      </c>
      <c r="K62" s="35" t="s">
        <v>193</v>
      </c>
      <c r="L62" s="35" t="s">
        <v>193</v>
      </c>
      <c r="M62" s="35" t="s">
        <v>193</v>
      </c>
      <c r="N62" s="35" t="s">
        <v>193</v>
      </c>
      <c r="O62" s="35" t="s">
        <v>193</v>
      </c>
      <c r="P62" s="35" t="s">
        <v>193</v>
      </c>
      <c r="Q62" s="35" t="s">
        <v>193</v>
      </c>
      <c r="R62" s="35" t="s">
        <v>193</v>
      </c>
      <c r="S62" s="35" t="s">
        <v>193</v>
      </c>
      <c r="T62" s="35" t="s">
        <v>193</v>
      </c>
      <c r="U62" s="35" t="s">
        <v>193</v>
      </c>
      <c r="V62" s="35" t="s">
        <v>193</v>
      </c>
      <c r="W62" s="35" t="s">
        <v>193</v>
      </c>
      <c r="X62" s="35" t="s">
        <v>193</v>
      </c>
      <c r="Y62" s="35" t="s">
        <v>193</v>
      </c>
      <c r="Z62" s="35" t="s">
        <v>193</v>
      </c>
      <c r="AA62" s="35" t="s">
        <v>193</v>
      </c>
      <c r="AB62" s="35" t="s">
        <v>193</v>
      </c>
      <c r="AC62" s="35" t="s">
        <v>193</v>
      </c>
      <c r="AD62" s="35" t="s">
        <v>193</v>
      </c>
      <c r="AE62" s="35" t="s">
        <v>193</v>
      </c>
      <c r="AF62" s="35" t="s">
        <v>193</v>
      </c>
      <c r="AG62" s="35" t="s">
        <v>193</v>
      </c>
      <c r="AH62" s="35" t="s">
        <v>193</v>
      </c>
      <c r="AI62" s="35" t="s">
        <v>193</v>
      </c>
      <c r="AJ62" s="35" t="s">
        <v>193</v>
      </c>
      <c r="AK62" s="35" t="s">
        <v>193</v>
      </c>
      <c r="AL62" s="35" t="s">
        <v>193</v>
      </c>
      <c r="AM62" s="35" t="s">
        <v>193</v>
      </c>
      <c r="AN62" s="35" t="s">
        <v>193</v>
      </c>
      <c r="AO62" s="35" t="s">
        <v>193</v>
      </c>
      <c r="AP62" s="35" t="s">
        <v>193</v>
      </c>
      <c r="AQ62" s="35" t="s">
        <v>193</v>
      </c>
      <c r="AR62" s="35" t="s">
        <v>193</v>
      </c>
      <c r="AS62" s="35" t="s">
        <v>193</v>
      </c>
      <c r="AT62" s="35" t="s">
        <v>193</v>
      </c>
      <c r="AU62" s="35" t="s">
        <v>193</v>
      </c>
      <c r="AV62" s="35" t="s">
        <v>193</v>
      </c>
      <c r="AW62" s="35" t="s">
        <v>193</v>
      </c>
      <c r="AX62" s="35" t="s">
        <v>193</v>
      </c>
      <c r="AY62" s="35" t="s">
        <v>193</v>
      </c>
      <c r="AZ62" s="35" t="s">
        <v>193</v>
      </c>
      <c r="BA62" s="35" t="s">
        <v>193</v>
      </c>
      <c r="BB62" s="35" t="s">
        <v>193</v>
      </c>
      <c r="BC62" s="35" t="s">
        <v>193</v>
      </c>
      <c r="BD62" s="35" t="s">
        <v>193</v>
      </c>
      <c r="BE62" s="35" t="s">
        <v>193</v>
      </c>
      <c r="BF62" s="35" t="s">
        <v>193</v>
      </c>
      <c r="BG62" s="35" t="s">
        <v>193</v>
      </c>
      <c r="BH62" s="35" t="s">
        <v>193</v>
      </c>
      <c r="BI62" s="35" t="s">
        <v>193</v>
      </c>
      <c r="BJ62" s="35" t="s">
        <v>193</v>
      </c>
      <c r="BK62" s="35" t="s">
        <v>193</v>
      </c>
      <c r="BL62" s="35" t="s">
        <v>193</v>
      </c>
      <c r="BM62" s="35" t="s">
        <v>193</v>
      </c>
      <c r="BN62" s="35" t="s">
        <v>193</v>
      </c>
      <c r="BO62" s="35" t="s">
        <v>193</v>
      </c>
      <c r="BP62" s="35" t="s">
        <v>193</v>
      </c>
      <c r="BQ62" s="35" t="s">
        <v>193</v>
      </c>
      <c r="BR62" s="35" t="s">
        <v>193</v>
      </c>
      <c r="BS62" s="35" t="s">
        <v>193</v>
      </c>
      <c r="BT62" s="35" t="s">
        <v>193</v>
      </c>
      <c r="BU62" s="35" t="s">
        <v>193</v>
      </c>
      <c r="BV62" s="35" t="s">
        <v>193</v>
      </c>
      <c r="BW62" s="35" t="s">
        <v>193</v>
      </c>
      <c r="BX62" s="35" t="s">
        <v>193</v>
      </c>
      <c r="BY62" s="35" t="s">
        <v>193</v>
      </c>
      <c r="BZ62" s="35" t="s">
        <v>193</v>
      </c>
      <c r="CA62" s="35" t="s">
        <v>193</v>
      </c>
      <c r="CB62" s="35" t="s">
        <v>193</v>
      </c>
      <c r="CC62" s="35" t="s">
        <v>193</v>
      </c>
      <c r="CD62" s="35" t="s">
        <v>193</v>
      </c>
      <c r="CE62" s="35" t="s">
        <v>193</v>
      </c>
      <c r="CF62" s="35" t="s">
        <v>193</v>
      </c>
      <c r="CG62" s="35" t="s">
        <v>193</v>
      </c>
      <c r="CH62" s="35" t="s">
        <v>193</v>
      </c>
      <c r="CI62" s="35" t="s">
        <v>193</v>
      </c>
      <c r="CJ62" s="35" t="s">
        <v>193</v>
      </c>
      <c r="CK62" s="35" t="s">
        <v>193</v>
      </c>
      <c r="CL62" s="35" t="s">
        <v>193</v>
      </c>
      <c r="CM62" s="35" t="s">
        <v>193</v>
      </c>
      <c r="CN62" s="35" t="s">
        <v>193</v>
      </c>
      <c r="CO62" s="35" t="s">
        <v>193</v>
      </c>
      <c r="CP62" s="35" t="s">
        <v>193</v>
      </c>
      <c r="CQ62" s="35" t="s">
        <v>193</v>
      </c>
      <c r="CR62" s="35" t="s">
        <v>193</v>
      </c>
      <c r="CS62" s="35" t="s">
        <v>193</v>
      </c>
      <c r="CT62" s="35" t="s">
        <v>193</v>
      </c>
      <c r="CU62" s="35" t="s">
        <v>193</v>
      </c>
      <c r="CV62" s="35" t="s">
        <v>193</v>
      </c>
      <c r="CW62" s="35" t="s">
        <v>193</v>
      </c>
      <c r="CX62" s="35" t="s">
        <v>193</v>
      </c>
      <c r="CY62" s="35" t="s">
        <v>193</v>
      </c>
      <c r="CZ62" s="35" t="s">
        <v>193</v>
      </c>
      <c r="DA62" s="35" t="s">
        <v>193</v>
      </c>
      <c r="DB62" s="35" t="s">
        <v>193</v>
      </c>
      <c r="DC62" s="35" t="s">
        <v>193</v>
      </c>
      <c r="DD62" s="35" t="s">
        <v>193</v>
      </c>
      <c r="DE62" s="35" t="s">
        <v>193</v>
      </c>
      <c r="DF62" s="35" t="s">
        <v>193</v>
      </c>
      <c r="DG62" s="35" t="s">
        <v>193</v>
      </c>
      <c r="DH62" s="35" t="s">
        <v>193</v>
      </c>
      <c r="DI62" s="35" t="s">
        <v>193</v>
      </c>
      <c r="DJ62" s="35" t="s">
        <v>193</v>
      </c>
      <c r="DK62" s="35" t="s">
        <v>193</v>
      </c>
      <c r="DL62" s="35" t="s">
        <v>193</v>
      </c>
      <c r="DM62" s="35" t="s">
        <v>193</v>
      </c>
      <c r="DN62" s="35" t="s">
        <v>193</v>
      </c>
      <c r="DO62" s="35" t="s">
        <v>193</v>
      </c>
      <c r="DP62" s="35" t="s">
        <v>193</v>
      </c>
      <c r="DQ62" s="35" t="s">
        <v>193</v>
      </c>
      <c r="DR62" s="35" t="s">
        <v>193</v>
      </c>
      <c r="DS62" s="35" t="s">
        <v>193</v>
      </c>
      <c r="DT62" s="35" t="s">
        <v>193</v>
      </c>
      <c r="DU62" s="35" t="s">
        <v>193</v>
      </c>
      <c r="DV62" s="35" t="s">
        <v>193</v>
      </c>
      <c r="DW62" s="35" t="s">
        <v>193</v>
      </c>
      <c r="DX62" s="35" t="s">
        <v>193</v>
      </c>
      <c r="DY62" s="35" t="s">
        <v>193</v>
      </c>
      <c r="DZ62" s="35" t="s">
        <v>193</v>
      </c>
      <c r="EA62" s="35" t="s">
        <v>193</v>
      </c>
      <c r="EB62" s="35" t="s">
        <v>193</v>
      </c>
      <c r="EC62" s="35" t="s">
        <v>193</v>
      </c>
      <c r="ED62" s="35" t="s">
        <v>193</v>
      </c>
      <c r="EE62" s="35" t="s">
        <v>193</v>
      </c>
      <c r="EF62" s="35" t="s">
        <v>193</v>
      </c>
      <c r="EG62" s="35" t="s">
        <v>193</v>
      </c>
      <c r="EH62" s="35" t="s">
        <v>193</v>
      </c>
      <c r="EI62" s="35" t="s">
        <v>193</v>
      </c>
      <c r="EJ62" s="35" t="s">
        <v>193</v>
      </c>
      <c r="EK62" s="35" t="s">
        <v>193</v>
      </c>
      <c r="EL62" s="35" t="s">
        <v>193</v>
      </c>
      <c r="EM62" s="35" t="s">
        <v>193</v>
      </c>
      <c r="EN62" s="35" t="s">
        <v>193</v>
      </c>
      <c r="EO62" s="35" t="s">
        <v>193</v>
      </c>
      <c r="EP62" s="35" t="s">
        <v>193</v>
      </c>
      <c r="EQ62" s="35" t="s">
        <v>193</v>
      </c>
      <c r="ER62" s="35" t="s">
        <v>193</v>
      </c>
      <c r="ES62" s="35" t="s">
        <v>193</v>
      </c>
      <c r="ET62" s="35" t="s">
        <v>193</v>
      </c>
      <c r="EU62" s="35" t="s">
        <v>193</v>
      </c>
      <c r="EV62" s="35"/>
    </row>
    <row r="63" spans="1:152" ht="37.5">
      <c r="A63" s="21"/>
      <c r="B63" s="33" t="s">
        <v>247</v>
      </c>
      <c r="C63" s="34" t="s">
        <v>248</v>
      </c>
      <c r="D63" s="35" t="s">
        <v>174</v>
      </c>
      <c r="E63" s="35" t="s">
        <v>193</v>
      </c>
      <c r="F63" s="35" t="s">
        <v>193</v>
      </c>
      <c r="G63" s="35" t="s">
        <v>193</v>
      </c>
      <c r="H63" s="35" t="s">
        <v>193</v>
      </c>
      <c r="I63" s="35" t="s">
        <v>193</v>
      </c>
      <c r="J63" s="35" t="s">
        <v>193</v>
      </c>
      <c r="K63" s="35" t="s">
        <v>193</v>
      </c>
      <c r="L63" s="35" t="s">
        <v>193</v>
      </c>
      <c r="M63" s="35" t="s">
        <v>193</v>
      </c>
      <c r="N63" s="35" t="s">
        <v>193</v>
      </c>
      <c r="O63" s="35" t="s">
        <v>193</v>
      </c>
      <c r="P63" s="35" t="s">
        <v>193</v>
      </c>
      <c r="Q63" s="35" t="s">
        <v>193</v>
      </c>
      <c r="R63" s="35" t="s">
        <v>193</v>
      </c>
      <c r="S63" s="35" t="s">
        <v>193</v>
      </c>
      <c r="T63" s="35" t="s">
        <v>193</v>
      </c>
      <c r="U63" s="35" t="s">
        <v>193</v>
      </c>
      <c r="V63" s="35" t="s">
        <v>193</v>
      </c>
      <c r="W63" s="35" t="s">
        <v>193</v>
      </c>
      <c r="X63" s="35" t="s">
        <v>193</v>
      </c>
      <c r="Y63" s="35" t="s">
        <v>193</v>
      </c>
      <c r="Z63" s="35" t="s">
        <v>193</v>
      </c>
      <c r="AA63" s="35" t="s">
        <v>193</v>
      </c>
      <c r="AB63" s="35" t="s">
        <v>193</v>
      </c>
      <c r="AC63" s="35" t="s">
        <v>193</v>
      </c>
      <c r="AD63" s="35" t="s">
        <v>193</v>
      </c>
      <c r="AE63" s="35" t="s">
        <v>193</v>
      </c>
      <c r="AF63" s="35" t="s">
        <v>193</v>
      </c>
      <c r="AG63" s="35" t="s">
        <v>193</v>
      </c>
      <c r="AH63" s="35" t="s">
        <v>193</v>
      </c>
      <c r="AI63" s="35" t="s">
        <v>193</v>
      </c>
      <c r="AJ63" s="35" t="s">
        <v>193</v>
      </c>
      <c r="AK63" s="35" t="s">
        <v>193</v>
      </c>
      <c r="AL63" s="35" t="s">
        <v>193</v>
      </c>
      <c r="AM63" s="35" t="s">
        <v>193</v>
      </c>
      <c r="AN63" s="35" t="s">
        <v>193</v>
      </c>
      <c r="AO63" s="35" t="s">
        <v>193</v>
      </c>
      <c r="AP63" s="35" t="s">
        <v>193</v>
      </c>
      <c r="AQ63" s="35" t="s">
        <v>193</v>
      </c>
      <c r="AR63" s="35" t="s">
        <v>193</v>
      </c>
      <c r="AS63" s="35" t="s">
        <v>193</v>
      </c>
      <c r="AT63" s="35" t="s">
        <v>193</v>
      </c>
      <c r="AU63" s="35" t="s">
        <v>193</v>
      </c>
      <c r="AV63" s="35" t="s">
        <v>193</v>
      </c>
      <c r="AW63" s="35" t="s">
        <v>193</v>
      </c>
      <c r="AX63" s="35" t="s">
        <v>193</v>
      </c>
      <c r="AY63" s="35" t="s">
        <v>193</v>
      </c>
      <c r="AZ63" s="35" t="s">
        <v>193</v>
      </c>
      <c r="BA63" s="35" t="s">
        <v>193</v>
      </c>
      <c r="BB63" s="35" t="s">
        <v>193</v>
      </c>
      <c r="BC63" s="35" t="s">
        <v>193</v>
      </c>
      <c r="BD63" s="35" t="s">
        <v>193</v>
      </c>
      <c r="BE63" s="35" t="s">
        <v>193</v>
      </c>
      <c r="BF63" s="35" t="s">
        <v>193</v>
      </c>
      <c r="BG63" s="35" t="s">
        <v>193</v>
      </c>
      <c r="BH63" s="35" t="s">
        <v>193</v>
      </c>
      <c r="BI63" s="35" t="s">
        <v>193</v>
      </c>
      <c r="BJ63" s="35" t="s">
        <v>193</v>
      </c>
      <c r="BK63" s="35" t="s">
        <v>193</v>
      </c>
      <c r="BL63" s="35" t="s">
        <v>193</v>
      </c>
      <c r="BM63" s="35" t="s">
        <v>193</v>
      </c>
      <c r="BN63" s="35" t="s">
        <v>193</v>
      </c>
      <c r="BO63" s="35" t="s">
        <v>193</v>
      </c>
      <c r="BP63" s="35" t="s">
        <v>193</v>
      </c>
      <c r="BQ63" s="35" t="s">
        <v>193</v>
      </c>
      <c r="BR63" s="35" t="s">
        <v>193</v>
      </c>
      <c r="BS63" s="35" t="s">
        <v>193</v>
      </c>
      <c r="BT63" s="35" t="s">
        <v>193</v>
      </c>
      <c r="BU63" s="35" t="s">
        <v>193</v>
      </c>
      <c r="BV63" s="35" t="s">
        <v>193</v>
      </c>
      <c r="BW63" s="35" t="s">
        <v>193</v>
      </c>
      <c r="BX63" s="35" t="s">
        <v>193</v>
      </c>
      <c r="BY63" s="35" t="s">
        <v>193</v>
      </c>
      <c r="BZ63" s="35" t="s">
        <v>193</v>
      </c>
      <c r="CA63" s="35" t="s">
        <v>193</v>
      </c>
      <c r="CB63" s="35" t="s">
        <v>193</v>
      </c>
      <c r="CC63" s="35" t="s">
        <v>193</v>
      </c>
      <c r="CD63" s="35" t="s">
        <v>193</v>
      </c>
      <c r="CE63" s="35" t="s">
        <v>193</v>
      </c>
      <c r="CF63" s="35" t="s">
        <v>193</v>
      </c>
      <c r="CG63" s="35" t="s">
        <v>193</v>
      </c>
      <c r="CH63" s="35" t="s">
        <v>193</v>
      </c>
      <c r="CI63" s="35" t="s">
        <v>193</v>
      </c>
      <c r="CJ63" s="35" t="s">
        <v>193</v>
      </c>
      <c r="CK63" s="35" t="s">
        <v>193</v>
      </c>
      <c r="CL63" s="35" t="s">
        <v>193</v>
      </c>
      <c r="CM63" s="35" t="s">
        <v>193</v>
      </c>
      <c r="CN63" s="35" t="s">
        <v>193</v>
      </c>
      <c r="CO63" s="35" t="s">
        <v>193</v>
      </c>
      <c r="CP63" s="35" t="s">
        <v>193</v>
      </c>
      <c r="CQ63" s="35" t="s">
        <v>193</v>
      </c>
      <c r="CR63" s="35" t="s">
        <v>193</v>
      </c>
      <c r="CS63" s="35" t="s">
        <v>193</v>
      </c>
      <c r="CT63" s="35" t="s">
        <v>193</v>
      </c>
      <c r="CU63" s="35" t="s">
        <v>193</v>
      </c>
      <c r="CV63" s="35" t="s">
        <v>193</v>
      </c>
      <c r="CW63" s="35" t="s">
        <v>193</v>
      </c>
      <c r="CX63" s="35" t="s">
        <v>193</v>
      </c>
      <c r="CY63" s="35" t="s">
        <v>193</v>
      </c>
      <c r="CZ63" s="35" t="s">
        <v>193</v>
      </c>
      <c r="DA63" s="35" t="s">
        <v>193</v>
      </c>
      <c r="DB63" s="35" t="s">
        <v>193</v>
      </c>
      <c r="DC63" s="35" t="s">
        <v>193</v>
      </c>
      <c r="DD63" s="35" t="s">
        <v>193</v>
      </c>
      <c r="DE63" s="35" t="s">
        <v>193</v>
      </c>
      <c r="DF63" s="35" t="s">
        <v>193</v>
      </c>
      <c r="DG63" s="35" t="s">
        <v>193</v>
      </c>
      <c r="DH63" s="35" t="s">
        <v>193</v>
      </c>
      <c r="DI63" s="35" t="s">
        <v>193</v>
      </c>
      <c r="DJ63" s="35" t="s">
        <v>193</v>
      </c>
      <c r="DK63" s="35" t="s">
        <v>193</v>
      </c>
      <c r="DL63" s="35" t="s">
        <v>193</v>
      </c>
      <c r="DM63" s="35" t="s">
        <v>193</v>
      </c>
      <c r="DN63" s="35" t="s">
        <v>193</v>
      </c>
      <c r="DO63" s="35" t="s">
        <v>193</v>
      </c>
      <c r="DP63" s="35" t="s">
        <v>193</v>
      </c>
      <c r="DQ63" s="35" t="s">
        <v>193</v>
      </c>
      <c r="DR63" s="35" t="s">
        <v>193</v>
      </c>
      <c r="DS63" s="35" t="s">
        <v>193</v>
      </c>
      <c r="DT63" s="35" t="s">
        <v>193</v>
      </c>
      <c r="DU63" s="35" t="s">
        <v>193</v>
      </c>
      <c r="DV63" s="35" t="s">
        <v>193</v>
      </c>
      <c r="DW63" s="35" t="s">
        <v>193</v>
      </c>
      <c r="DX63" s="35" t="s">
        <v>193</v>
      </c>
      <c r="DY63" s="35" t="s">
        <v>193</v>
      </c>
      <c r="DZ63" s="35" t="s">
        <v>193</v>
      </c>
      <c r="EA63" s="35" t="s">
        <v>193</v>
      </c>
      <c r="EB63" s="35" t="s">
        <v>193</v>
      </c>
      <c r="EC63" s="35" t="s">
        <v>193</v>
      </c>
      <c r="ED63" s="35" t="s">
        <v>193</v>
      </c>
      <c r="EE63" s="35" t="s">
        <v>193</v>
      </c>
      <c r="EF63" s="35" t="s">
        <v>193</v>
      </c>
      <c r="EG63" s="35" t="s">
        <v>193</v>
      </c>
      <c r="EH63" s="35" t="s">
        <v>193</v>
      </c>
      <c r="EI63" s="35" t="s">
        <v>193</v>
      </c>
      <c r="EJ63" s="35" t="s">
        <v>193</v>
      </c>
      <c r="EK63" s="35" t="s">
        <v>193</v>
      </c>
      <c r="EL63" s="35" t="s">
        <v>193</v>
      </c>
      <c r="EM63" s="35" t="s">
        <v>193</v>
      </c>
      <c r="EN63" s="35" t="s">
        <v>193</v>
      </c>
      <c r="EO63" s="35" t="s">
        <v>193</v>
      </c>
      <c r="EP63" s="35" t="s">
        <v>193</v>
      </c>
      <c r="EQ63" s="35" t="s">
        <v>193</v>
      </c>
      <c r="ER63" s="35" t="s">
        <v>193</v>
      </c>
      <c r="ES63" s="35" t="s">
        <v>193</v>
      </c>
      <c r="ET63" s="35" t="s">
        <v>193</v>
      </c>
      <c r="EU63" s="35" t="s">
        <v>193</v>
      </c>
      <c r="EV63" s="35"/>
    </row>
    <row r="64" spans="1:152" ht="37.5">
      <c r="A64" s="21"/>
      <c r="B64" s="39" t="s">
        <v>249</v>
      </c>
      <c r="C64" s="40" t="s">
        <v>250</v>
      </c>
      <c r="D64" s="41" t="s">
        <v>174</v>
      </c>
      <c r="E64" s="41" t="s">
        <v>193</v>
      </c>
      <c r="F64" s="41" t="s">
        <v>193</v>
      </c>
      <c r="G64" s="41" t="s">
        <v>193</v>
      </c>
      <c r="H64" s="41" t="s">
        <v>193</v>
      </c>
      <c r="I64" s="41" t="s">
        <v>193</v>
      </c>
      <c r="J64" s="41" t="s">
        <v>193</v>
      </c>
      <c r="K64" s="41" t="s">
        <v>193</v>
      </c>
      <c r="L64" s="41" t="s">
        <v>193</v>
      </c>
      <c r="M64" s="41" t="s">
        <v>193</v>
      </c>
      <c r="N64" s="41" t="s">
        <v>193</v>
      </c>
      <c r="O64" s="41" t="s">
        <v>193</v>
      </c>
      <c r="P64" s="41" t="s">
        <v>193</v>
      </c>
      <c r="Q64" s="41" t="s">
        <v>193</v>
      </c>
      <c r="R64" s="41" t="s">
        <v>193</v>
      </c>
      <c r="S64" s="41" t="s">
        <v>193</v>
      </c>
      <c r="T64" s="41" t="s">
        <v>193</v>
      </c>
      <c r="U64" s="41" t="s">
        <v>193</v>
      </c>
      <c r="V64" s="41" t="s">
        <v>193</v>
      </c>
      <c r="W64" s="41" t="s">
        <v>193</v>
      </c>
      <c r="X64" s="41" t="s">
        <v>193</v>
      </c>
      <c r="Y64" s="41" t="s">
        <v>193</v>
      </c>
      <c r="Z64" s="41" t="s">
        <v>193</v>
      </c>
      <c r="AA64" s="41" t="s">
        <v>193</v>
      </c>
      <c r="AB64" s="41" t="s">
        <v>193</v>
      </c>
      <c r="AC64" s="41" t="s">
        <v>193</v>
      </c>
      <c r="AD64" s="41" t="s">
        <v>193</v>
      </c>
      <c r="AE64" s="41" t="s">
        <v>193</v>
      </c>
      <c r="AF64" s="41" t="s">
        <v>193</v>
      </c>
      <c r="AG64" s="41" t="s">
        <v>193</v>
      </c>
      <c r="AH64" s="41" t="s">
        <v>193</v>
      </c>
      <c r="AI64" s="41" t="s">
        <v>193</v>
      </c>
      <c r="AJ64" s="41" t="s">
        <v>193</v>
      </c>
      <c r="AK64" s="41" t="s">
        <v>193</v>
      </c>
      <c r="AL64" s="41" t="s">
        <v>193</v>
      </c>
      <c r="AM64" s="41" t="s">
        <v>193</v>
      </c>
      <c r="AN64" s="41" t="s">
        <v>193</v>
      </c>
      <c r="AO64" s="41" t="s">
        <v>193</v>
      </c>
      <c r="AP64" s="41" t="s">
        <v>193</v>
      </c>
      <c r="AQ64" s="41" t="s">
        <v>193</v>
      </c>
      <c r="AR64" s="41" t="s">
        <v>193</v>
      </c>
      <c r="AS64" s="41" t="s">
        <v>193</v>
      </c>
      <c r="AT64" s="41" t="s">
        <v>193</v>
      </c>
      <c r="AU64" s="41" t="s">
        <v>193</v>
      </c>
      <c r="AV64" s="41" t="s">
        <v>193</v>
      </c>
      <c r="AW64" s="41" t="s">
        <v>193</v>
      </c>
      <c r="AX64" s="41" t="s">
        <v>193</v>
      </c>
      <c r="AY64" s="41" t="s">
        <v>193</v>
      </c>
      <c r="AZ64" s="41" t="s">
        <v>193</v>
      </c>
      <c r="BA64" s="41" t="s">
        <v>193</v>
      </c>
      <c r="BB64" s="41" t="s">
        <v>193</v>
      </c>
      <c r="BC64" s="41" t="s">
        <v>193</v>
      </c>
      <c r="BD64" s="41" t="s">
        <v>193</v>
      </c>
      <c r="BE64" s="41" t="s">
        <v>193</v>
      </c>
      <c r="BF64" s="41" t="s">
        <v>193</v>
      </c>
      <c r="BG64" s="41" t="s">
        <v>193</v>
      </c>
      <c r="BH64" s="41" t="s">
        <v>193</v>
      </c>
      <c r="BI64" s="41" t="s">
        <v>193</v>
      </c>
      <c r="BJ64" s="41" t="s">
        <v>193</v>
      </c>
      <c r="BK64" s="41" t="s">
        <v>193</v>
      </c>
      <c r="BL64" s="41" t="s">
        <v>193</v>
      </c>
      <c r="BM64" s="41" t="s">
        <v>193</v>
      </c>
      <c r="BN64" s="41" t="s">
        <v>193</v>
      </c>
      <c r="BO64" s="41" t="s">
        <v>193</v>
      </c>
      <c r="BP64" s="41" t="s">
        <v>193</v>
      </c>
      <c r="BQ64" s="41" t="s">
        <v>193</v>
      </c>
      <c r="BR64" s="41" t="s">
        <v>193</v>
      </c>
      <c r="BS64" s="41" t="s">
        <v>193</v>
      </c>
      <c r="BT64" s="41" t="s">
        <v>193</v>
      </c>
      <c r="BU64" s="41" t="s">
        <v>193</v>
      </c>
      <c r="BV64" s="41" t="s">
        <v>193</v>
      </c>
      <c r="BW64" s="41" t="s">
        <v>193</v>
      </c>
      <c r="BX64" s="41" t="s">
        <v>193</v>
      </c>
      <c r="BY64" s="41" t="s">
        <v>193</v>
      </c>
      <c r="BZ64" s="41" t="s">
        <v>193</v>
      </c>
      <c r="CA64" s="41" t="s">
        <v>193</v>
      </c>
      <c r="CB64" s="41" t="s">
        <v>193</v>
      </c>
      <c r="CC64" s="41" t="s">
        <v>193</v>
      </c>
      <c r="CD64" s="41" t="s">
        <v>193</v>
      </c>
      <c r="CE64" s="41" t="s">
        <v>193</v>
      </c>
      <c r="CF64" s="41" t="s">
        <v>193</v>
      </c>
      <c r="CG64" s="41" t="s">
        <v>193</v>
      </c>
      <c r="CH64" s="41" t="s">
        <v>193</v>
      </c>
      <c r="CI64" s="41" t="s">
        <v>193</v>
      </c>
      <c r="CJ64" s="41" t="s">
        <v>193</v>
      </c>
      <c r="CK64" s="41" t="s">
        <v>193</v>
      </c>
      <c r="CL64" s="41" t="s">
        <v>193</v>
      </c>
      <c r="CM64" s="41" t="s">
        <v>193</v>
      </c>
      <c r="CN64" s="41" t="s">
        <v>193</v>
      </c>
      <c r="CO64" s="41" t="s">
        <v>193</v>
      </c>
      <c r="CP64" s="41" t="s">
        <v>193</v>
      </c>
      <c r="CQ64" s="41" t="s">
        <v>193</v>
      </c>
      <c r="CR64" s="41" t="s">
        <v>193</v>
      </c>
      <c r="CS64" s="41" t="s">
        <v>193</v>
      </c>
      <c r="CT64" s="41" t="s">
        <v>193</v>
      </c>
      <c r="CU64" s="41" t="s">
        <v>193</v>
      </c>
      <c r="CV64" s="41" t="s">
        <v>193</v>
      </c>
      <c r="CW64" s="41" t="s">
        <v>193</v>
      </c>
      <c r="CX64" s="41" t="s">
        <v>193</v>
      </c>
      <c r="CY64" s="41" t="s">
        <v>193</v>
      </c>
      <c r="CZ64" s="41" t="s">
        <v>193</v>
      </c>
      <c r="DA64" s="41" t="s">
        <v>193</v>
      </c>
      <c r="DB64" s="41" t="s">
        <v>193</v>
      </c>
      <c r="DC64" s="41" t="s">
        <v>193</v>
      </c>
      <c r="DD64" s="41" t="s">
        <v>193</v>
      </c>
      <c r="DE64" s="41" t="s">
        <v>193</v>
      </c>
      <c r="DF64" s="41" t="s">
        <v>193</v>
      </c>
      <c r="DG64" s="41" t="s">
        <v>193</v>
      </c>
      <c r="DH64" s="41" t="s">
        <v>193</v>
      </c>
      <c r="DI64" s="41" t="s">
        <v>193</v>
      </c>
      <c r="DJ64" s="41" t="s">
        <v>193</v>
      </c>
      <c r="DK64" s="41" t="s">
        <v>193</v>
      </c>
      <c r="DL64" s="41" t="s">
        <v>193</v>
      </c>
      <c r="DM64" s="41" t="s">
        <v>193</v>
      </c>
      <c r="DN64" s="41" t="s">
        <v>193</v>
      </c>
      <c r="DO64" s="41" t="s">
        <v>193</v>
      </c>
      <c r="DP64" s="41" t="s">
        <v>193</v>
      </c>
      <c r="DQ64" s="41" t="s">
        <v>193</v>
      </c>
      <c r="DR64" s="41" t="s">
        <v>193</v>
      </c>
      <c r="DS64" s="41" t="s">
        <v>193</v>
      </c>
      <c r="DT64" s="41" t="s">
        <v>193</v>
      </c>
      <c r="DU64" s="41" t="s">
        <v>193</v>
      </c>
      <c r="DV64" s="41" t="s">
        <v>193</v>
      </c>
      <c r="DW64" s="41" t="s">
        <v>193</v>
      </c>
      <c r="DX64" s="41" t="s">
        <v>193</v>
      </c>
      <c r="DY64" s="41" t="s">
        <v>193</v>
      </c>
      <c r="DZ64" s="41" t="s">
        <v>193</v>
      </c>
      <c r="EA64" s="41" t="s">
        <v>193</v>
      </c>
      <c r="EB64" s="41" t="s">
        <v>193</v>
      </c>
      <c r="EC64" s="41" t="s">
        <v>193</v>
      </c>
      <c r="ED64" s="41" t="s">
        <v>193</v>
      </c>
      <c r="EE64" s="41" t="s">
        <v>193</v>
      </c>
      <c r="EF64" s="41" t="s">
        <v>193</v>
      </c>
      <c r="EG64" s="41" t="s">
        <v>193</v>
      </c>
      <c r="EH64" s="41" t="s">
        <v>193</v>
      </c>
      <c r="EI64" s="41" t="s">
        <v>193</v>
      </c>
      <c r="EJ64" s="41" t="s">
        <v>193</v>
      </c>
      <c r="EK64" s="41" t="s">
        <v>193</v>
      </c>
      <c r="EL64" s="41" t="s">
        <v>193</v>
      </c>
      <c r="EM64" s="41" t="s">
        <v>193</v>
      </c>
      <c r="EN64" s="41" t="s">
        <v>193</v>
      </c>
      <c r="EO64" s="41" t="s">
        <v>193</v>
      </c>
      <c r="EP64" s="41" t="s">
        <v>193</v>
      </c>
      <c r="EQ64" s="41" t="s">
        <v>193</v>
      </c>
      <c r="ER64" s="41" t="s">
        <v>193</v>
      </c>
      <c r="ES64" s="41" t="s">
        <v>193</v>
      </c>
      <c r="ET64" s="41" t="s">
        <v>193</v>
      </c>
      <c r="EU64" s="41" t="s">
        <v>193</v>
      </c>
      <c r="EV64" s="41"/>
    </row>
    <row r="65" spans="1:152" ht="37.5">
      <c r="A65" s="21"/>
      <c r="B65" s="33" t="s">
        <v>251</v>
      </c>
      <c r="C65" s="34" t="s">
        <v>252</v>
      </c>
      <c r="D65" s="35" t="s">
        <v>174</v>
      </c>
      <c r="E65" s="35" t="s">
        <v>193</v>
      </c>
      <c r="F65" s="35" t="s">
        <v>193</v>
      </c>
      <c r="G65" s="35" t="s">
        <v>193</v>
      </c>
      <c r="H65" s="35" t="s">
        <v>193</v>
      </c>
      <c r="I65" s="35" t="s">
        <v>193</v>
      </c>
      <c r="J65" s="35" t="s">
        <v>193</v>
      </c>
      <c r="K65" s="35" t="s">
        <v>193</v>
      </c>
      <c r="L65" s="35" t="s">
        <v>193</v>
      </c>
      <c r="M65" s="35" t="s">
        <v>193</v>
      </c>
      <c r="N65" s="35" t="s">
        <v>193</v>
      </c>
      <c r="O65" s="35" t="s">
        <v>193</v>
      </c>
      <c r="P65" s="35" t="s">
        <v>193</v>
      </c>
      <c r="Q65" s="35" t="s">
        <v>193</v>
      </c>
      <c r="R65" s="35" t="s">
        <v>193</v>
      </c>
      <c r="S65" s="35" t="s">
        <v>193</v>
      </c>
      <c r="T65" s="35" t="s">
        <v>193</v>
      </c>
      <c r="U65" s="35" t="s">
        <v>193</v>
      </c>
      <c r="V65" s="35" t="s">
        <v>193</v>
      </c>
      <c r="W65" s="35" t="s">
        <v>193</v>
      </c>
      <c r="X65" s="35" t="s">
        <v>193</v>
      </c>
      <c r="Y65" s="35" t="s">
        <v>193</v>
      </c>
      <c r="Z65" s="35" t="s">
        <v>193</v>
      </c>
      <c r="AA65" s="35" t="s">
        <v>193</v>
      </c>
      <c r="AB65" s="35" t="s">
        <v>193</v>
      </c>
      <c r="AC65" s="35" t="s">
        <v>193</v>
      </c>
      <c r="AD65" s="35" t="s">
        <v>193</v>
      </c>
      <c r="AE65" s="35" t="s">
        <v>193</v>
      </c>
      <c r="AF65" s="35" t="s">
        <v>193</v>
      </c>
      <c r="AG65" s="35" t="s">
        <v>193</v>
      </c>
      <c r="AH65" s="35" t="s">
        <v>193</v>
      </c>
      <c r="AI65" s="35" t="s">
        <v>193</v>
      </c>
      <c r="AJ65" s="35" t="s">
        <v>193</v>
      </c>
      <c r="AK65" s="35" t="s">
        <v>193</v>
      </c>
      <c r="AL65" s="35" t="s">
        <v>193</v>
      </c>
      <c r="AM65" s="35" t="s">
        <v>193</v>
      </c>
      <c r="AN65" s="35" t="s">
        <v>193</v>
      </c>
      <c r="AO65" s="35" t="s">
        <v>193</v>
      </c>
      <c r="AP65" s="35" t="s">
        <v>193</v>
      </c>
      <c r="AQ65" s="35" t="s">
        <v>193</v>
      </c>
      <c r="AR65" s="35" t="s">
        <v>193</v>
      </c>
      <c r="AS65" s="35" t="s">
        <v>193</v>
      </c>
      <c r="AT65" s="35" t="s">
        <v>193</v>
      </c>
      <c r="AU65" s="35" t="s">
        <v>193</v>
      </c>
      <c r="AV65" s="35" t="s">
        <v>193</v>
      </c>
      <c r="AW65" s="35" t="s">
        <v>193</v>
      </c>
      <c r="AX65" s="35" t="s">
        <v>193</v>
      </c>
      <c r="AY65" s="35" t="s">
        <v>193</v>
      </c>
      <c r="AZ65" s="35" t="s">
        <v>193</v>
      </c>
      <c r="BA65" s="35" t="s">
        <v>193</v>
      </c>
      <c r="BB65" s="35" t="s">
        <v>193</v>
      </c>
      <c r="BC65" s="35" t="s">
        <v>193</v>
      </c>
      <c r="BD65" s="35" t="s">
        <v>193</v>
      </c>
      <c r="BE65" s="35" t="s">
        <v>193</v>
      </c>
      <c r="BF65" s="35" t="s">
        <v>193</v>
      </c>
      <c r="BG65" s="35" t="s">
        <v>193</v>
      </c>
      <c r="BH65" s="35" t="s">
        <v>193</v>
      </c>
      <c r="BI65" s="35" t="s">
        <v>193</v>
      </c>
      <c r="BJ65" s="35" t="s">
        <v>193</v>
      </c>
      <c r="BK65" s="35" t="s">
        <v>193</v>
      </c>
      <c r="BL65" s="35" t="s">
        <v>193</v>
      </c>
      <c r="BM65" s="35" t="s">
        <v>193</v>
      </c>
      <c r="BN65" s="35" t="s">
        <v>193</v>
      </c>
      <c r="BO65" s="35" t="s">
        <v>193</v>
      </c>
      <c r="BP65" s="35" t="s">
        <v>193</v>
      </c>
      <c r="BQ65" s="35" t="s">
        <v>193</v>
      </c>
      <c r="BR65" s="35" t="s">
        <v>193</v>
      </c>
      <c r="BS65" s="35" t="s">
        <v>193</v>
      </c>
      <c r="BT65" s="35" t="s">
        <v>193</v>
      </c>
      <c r="BU65" s="35" t="s">
        <v>193</v>
      </c>
      <c r="BV65" s="35" t="s">
        <v>193</v>
      </c>
      <c r="BW65" s="35" t="s">
        <v>193</v>
      </c>
      <c r="BX65" s="35" t="s">
        <v>193</v>
      </c>
      <c r="BY65" s="35" t="s">
        <v>193</v>
      </c>
      <c r="BZ65" s="35" t="s">
        <v>193</v>
      </c>
      <c r="CA65" s="35" t="s">
        <v>193</v>
      </c>
      <c r="CB65" s="35" t="s">
        <v>193</v>
      </c>
      <c r="CC65" s="35" t="s">
        <v>193</v>
      </c>
      <c r="CD65" s="35" t="s">
        <v>193</v>
      </c>
      <c r="CE65" s="35" t="s">
        <v>193</v>
      </c>
      <c r="CF65" s="35" t="s">
        <v>193</v>
      </c>
      <c r="CG65" s="35" t="s">
        <v>193</v>
      </c>
      <c r="CH65" s="35" t="s">
        <v>193</v>
      </c>
      <c r="CI65" s="35" t="s">
        <v>193</v>
      </c>
      <c r="CJ65" s="35" t="s">
        <v>193</v>
      </c>
      <c r="CK65" s="35" t="s">
        <v>193</v>
      </c>
      <c r="CL65" s="35" t="s">
        <v>193</v>
      </c>
      <c r="CM65" s="35" t="s">
        <v>193</v>
      </c>
      <c r="CN65" s="35" t="s">
        <v>193</v>
      </c>
      <c r="CO65" s="35" t="s">
        <v>193</v>
      </c>
      <c r="CP65" s="35" t="s">
        <v>193</v>
      </c>
      <c r="CQ65" s="35" t="s">
        <v>193</v>
      </c>
      <c r="CR65" s="35" t="s">
        <v>193</v>
      </c>
      <c r="CS65" s="35" t="s">
        <v>193</v>
      </c>
      <c r="CT65" s="35" t="s">
        <v>193</v>
      </c>
      <c r="CU65" s="35" t="s">
        <v>193</v>
      </c>
      <c r="CV65" s="35" t="s">
        <v>193</v>
      </c>
      <c r="CW65" s="35" t="s">
        <v>193</v>
      </c>
      <c r="CX65" s="35" t="s">
        <v>193</v>
      </c>
      <c r="CY65" s="35" t="s">
        <v>193</v>
      </c>
      <c r="CZ65" s="35" t="s">
        <v>193</v>
      </c>
      <c r="DA65" s="35" t="s">
        <v>193</v>
      </c>
      <c r="DB65" s="35" t="s">
        <v>193</v>
      </c>
      <c r="DC65" s="35" t="s">
        <v>193</v>
      </c>
      <c r="DD65" s="35" t="s">
        <v>193</v>
      </c>
      <c r="DE65" s="35" t="s">
        <v>193</v>
      </c>
      <c r="DF65" s="35" t="s">
        <v>193</v>
      </c>
      <c r="DG65" s="35" t="s">
        <v>193</v>
      </c>
      <c r="DH65" s="35" t="s">
        <v>193</v>
      </c>
      <c r="DI65" s="35" t="s">
        <v>193</v>
      </c>
      <c r="DJ65" s="35" t="s">
        <v>193</v>
      </c>
      <c r="DK65" s="35" t="s">
        <v>193</v>
      </c>
      <c r="DL65" s="35" t="s">
        <v>193</v>
      </c>
      <c r="DM65" s="35" t="s">
        <v>193</v>
      </c>
      <c r="DN65" s="35" t="s">
        <v>193</v>
      </c>
      <c r="DO65" s="35" t="s">
        <v>193</v>
      </c>
      <c r="DP65" s="35" t="s">
        <v>193</v>
      </c>
      <c r="DQ65" s="35" t="s">
        <v>193</v>
      </c>
      <c r="DR65" s="35" t="s">
        <v>193</v>
      </c>
      <c r="DS65" s="35" t="s">
        <v>193</v>
      </c>
      <c r="DT65" s="35" t="s">
        <v>193</v>
      </c>
      <c r="DU65" s="35" t="s">
        <v>193</v>
      </c>
      <c r="DV65" s="35" t="s">
        <v>193</v>
      </c>
      <c r="DW65" s="35" t="s">
        <v>193</v>
      </c>
      <c r="DX65" s="35" t="s">
        <v>193</v>
      </c>
      <c r="DY65" s="35" t="s">
        <v>193</v>
      </c>
      <c r="DZ65" s="35" t="s">
        <v>193</v>
      </c>
      <c r="EA65" s="35" t="s">
        <v>193</v>
      </c>
      <c r="EB65" s="35" t="s">
        <v>193</v>
      </c>
      <c r="EC65" s="35" t="s">
        <v>193</v>
      </c>
      <c r="ED65" s="35" t="s">
        <v>193</v>
      </c>
      <c r="EE65" s="35" t="s">
        <v>193</v>
      </c>
      <c r="EF65" s="35" t="s">
        <v>193</v>
      </c>
      <c r="EG65" s="35" t="s">
        <v>193</v>
      </c>
      <c r="EH65" s="35" t="s">
        <v>193</v>
      </c>
      <c r="EI65" s="35" t="s">
        <v>193</v>
      </c>
      <c r="EJ65" s="35" t="s">
        <v>193</v>
      </c>
      <c r="EK65" s="35" t="s">
        <v>193</v>
      </c>
      <c r="EL65" s="35" t="s">
        <v>193</v>
      </c>
      <c r="EM65" s="35" t="s">
        <v>193</v>
      </c>
      <c r="EN65" s="35" t="s">
        <v>193</v>
      </c>
      <c r="EO65" s="35" t="s">
        <v>193</v>
      </c>
      <c r="EP65" s="35" t="s">
        <v>193</v>
      </c>
      <c r="EQ65" s="35" t="s">
        <v>193</v>
      </c>
      <c r="ER65" s="35" t="s">
        <v>193</v>
      </c>
      <c r="ES65" s="35" t="s">
        <v>193</v>
      </c>
      <c r="ET65" s="35" t="s">
        <v>193</v>
      </c>
      <c r="EU65" s="35" t="s">
        <v>193</v>
      </c>
      <c r="EV65" s="35"/>
    </row>
    <row r="66" spans="1:152" ht="37.5">
      <c r="A66" s="21"/>
      <c r="B66" s="33" t="s">
        <v>253</v>
      </c>
      <c r="C66" s="34" t="s">
        <v>254</v>
      </c>
      <c r="D66" s="35" t="s">
        <v>174</v>
      </c>
      <c r="E66" s="35" t="s">
        <v>193</v>
      </c>
      <c r="F66" s="35" t="s">
        <v>193</v>
      </c>
      <c r="G66" s="35" t="s">
        <v>193</v>
      </c>
      <c r="H66" s="35" t="s">
        <v>193</v>
      </c>
      <c r="I66" s="35" t="s">
        <v>193</v>
      </c>
      <c r="J66" s="35" t="s">
        <v>193</v>
      </c>
      <c r="K66" s="35" t="s">
        <v>193</v>
      </c>
      <c r="L66" s="35" t="s">
        <v>193</v>
      </c>
      <c r="M66" s="35" t="s">
        <v>193</v>
      </c>
      <c r="N66" s="35" t="s">
        <v>193</v>
      </c>
      <c r="O66" s="35" t="s">
        <v>193</v>
      </c>
      <c r="P66" s="35" t="s">
        <v>193</v>
      </c>
      <c r="Q66" s="35" t="s">
        <v>193</v>
      </c>
      <c r="R66" s="35" t="s">
        <v>193</v>
      </c>
      <c r="S66" s="35" t="s">
        <v>193</v>
      </c>
      <c r="T66" s="35" t="s">
        <v>193</v>
      </c>
      <c r="U66" s="35" t="s">
        <v>193</v>
      </c>
      <c r="V66" s="35" t="s">
        <v>193</v>
      </c>
      <c r="W66" s="35" t="s">
        <v>193</v>
      </c>
      <c r="X66" s="35" t="s">
        <v>193</v>
      </c>
      <c r="Y66" s="35" t="s">
        <v>193</v>
      </c>
      <c r="Z66" s="35" t="s">
        <v>193</v>
      </c>
      <c r="AA66" s="35" t="s">
        <v>193</v>
      </c>
      <c r="AB66" s="35" t="s">
        <v>193</v>
      </c>
      <c r="AC66" s="35" t="s">
        <v>193</v>
      </c>
      <c r="AD66" s="35" t="s">
        <v>193</v>
      </c>
      <c r="AE66" s="35" t="s">
        <v>193</v>
      </c>
      <c r="AF66" s="35" t="s">
        <v>193</v>
      </c>
      <c r="AG66" s="35" t="s">
        <v>193</v>
      </c>
      <c r="AH66" s="35" t="s">
        <v>193</v>
      </c>
      <c r="AI66" s="35" t="s">
        <v>193</v>
      </c>
      <c r="AJ66" s="35" t="s">
        <v>193</v>
      </c>
      <c r="AK66" s="35" t="s">
        <v>193</v>
      </c>
      <c r="AL66" s="35" t="s">
        <v>193</v>
      </c>
      <c r="AM66" s="35" t="s">
        <v>193</v>
      </c>
      <c r="AN66" s="35" t="s">
        <v>193</v>
      </c>
      <c r="AO66" s="35" t="s">
        <v>193</v>
      </c>
      <c r="AP66" s="35" t="s">
        <v>193</v>
      </c>
      <c r="AQ66" s="35" t="s">
        <v>193</v>
      </c>
      <c r="AR66" s="35" t="s">
        <v>193</v>
      </c>
      <c r="AS66" s="35" t="s">
        <v>193</v>
      </c>
      <c r="AT66" s="35" t="s">
        <v>193</v>
      </c>
      <c r="AU66" s="35" t="s">
        <v>193</v>
      </c>
      <c r="AV66" s="35" t="s">
        <v>193</v>
      </c>
      <c r="AW66" s="35" t="s">
        <v>193</v>
      </c>
      <c r="AX66" s="35" t="s">
        <v>193</v>
      </c>
      <c r="AY66" s="35" t="s">
        <v>193</v>
      </c>
      <c r="AZ66" s="35" t="s">
        <v>193</v>
      </c>
      <c r="BA66" s="35" t="s">
        <v>193</v>
      </c>
      <c r="BB66" s="35" t="s">
        <v>193</v>
      </c>
      <c r="BC66" s="35" t="s">
        <v>193</v>
      </c>
      <c r="BD66" s="35" t="s">
        <v>193</v>
      </c>
      <c r="BE66" s="35" t="s">
        <v>193</v>
      </c>
      <c r="BF66" s="35" t="s">
        <v>193</v>
      </c>
      <c r="BG66" s="35" t="s">
        <v>193</v>
      </c>
      <c r="BH66" s="35" t="s">
        <v>193</v>
      </c>
      <c r="BI66" s="35" t="s">
        <v>193</v>
      </c>
      <c r="BJ66" s="35" t="s">
        <v>193</v>
      </c>
      <c r="BK66" s="35" t="s">
        <v>193</v>
      </c>
      <c r="BL66" s="35" t="s">
        <v>193</v>
      </c>
      <c r="BM66" s="35" t="s">
        <v>193</v>
      </c>
      <c r="BN66" s="35" t="s">
        <v>193</v>
      </c>
      <c r="BO66" s="35" t="s">
        <v>193</v>
      </c>
      <c r="BP66" s="35" t="s">
        <v>193</v>
      </c>
      <c r="BQ66" s="35" t="s">
        <v>193</v>
      </c>
      <c r="BR66" s="35" t="s">
        <v>193</v>
      </c>
      <c r="BS66" s="35" t="s">
        <v>193</v>
      </c>
      <c r="BT66" s="35" t="s">
        <v>193</v>
      </c>
      <c r="BU66" s="35" t="s">
        <v>193</v>
      </c>
      <c r="BV66" s="35" t="s">
        <v>193</v>
      </c>
      <c r="BW66" s="35" t="s">
        <v>193</v>
      </c>
      <c r="BX66" s="35" t="s">
        <v>193</v>
      </c>
      <c r="BY66" s="35" t="s">
        <v>193</v>
      </c>
      <c r="BZ66" s="35" t="s">
        <v>193</v>
      </c>
      <c r="CA66" s="35" t="s">
        <v>193</v>
      </c>
      <c r="CB66" s="35" t="s">
        <v>193</v>
      </c>
      <c r="CC66" s="35" t="s">
        <v>193</v>
      </c>
      <c r="CD66" s="35" t="s">
        <v>193</v>
      </c>
      <c r="CE66" s="35" t="s">
        <v>193</v>
      </c>
      <c r="CF66" s="35" t="s">
        <v>193</v>
      </c>
      <c r="CG66" s="35" t="s">
        <v>193</v>
      </c>
      <c r="CH66" s="35" t="s">
        <v>193</v>
      </c>
      <c r="CI66" s="35" t="s">
        <v>193</v>
      </c>
      <c r="CJ66" s="35" t="s">
        <v>193</v>
      </c>
      <c r="CK66" s="35" t="s">
        <v>193</v>
      </c>
      <c r="CL66" s="35" t="s">
        <v>193</v>
      </c>
      <c r="CM66" s="35" t="s">
        <v>193</v>
      </c>
      <c r="CN66" s="35" t="s">
        <v>193</v>
      </c>
      <c r="CO66" s="35" t="s">
        <v>193</v>
      </c>
      <c r="CP66" s="35" t="s">
        <v>193</v>
      </c>
      <c r="CQ66" s="35" t="s">
        <v>193</v>
      </c>
      <c r="CR66" s="35" t="s">
        <v>193</v>
      </c>
      <c r="CS66" s="35" t="s">
        <v>193</v>
      </c>
      <c r="CT66" s="35" t="s">
        <v>193</v>
      </c>
      <c r="CU66" s="35" t="s">
        <v>193</v>
      </c>
      <c r="CV66" s="35" t="s">
        <v>193</v>
      </c>
      <c r="CW66" s="35" t="s">
        <v>193</v>
      </c>
      <c r="CX66" s="35" t="s">
        <v>193</v>
      </c>
      <c r="CY66" s="35" t="s">
        <v>193</v>
      </c>
      <c r="CZ66" s="35" t="s">
        <v>193</v>
      </c>
      <c r="DA66" s="35" t="s">
        <v>193</v>
      </c>
      <c r="DB66" s="35" t="s">
        <v>193</v>
      </c>
      <c r="DC66" s="35" t="s">
        <v>193</v>
      </c>
      <c r="DD66" s="35" t="s">
        <v>193</v>
      </c>
      <c r="DE66" s="35" t="s">
        <v>193</v>
      </c>
      <c r="DF66" s="35" t="s">
        <v>193</v>
      </c>
      <c r="DG66" s="35" t="s">
        <v>193</v>
      </c>
      <c r="DH66" s="35" t="s">
        <v>193</v>
      </c>
      <c r="DI66" s="35" t="s">
        <v>193</v>
      </c>
      <c r="DJ66" s="35" t="s">
        <v>193</v>
      </c>
      <c r="DK66" s="35" t="s">
        <v>193</v>
      </c>
      <c r="DL66" s="35" t="s">
        <v>193</v>
      </c>
      <c r="DM66" s="35" t="s">
        <v>193</v>
      </c>
      <c r="DN66" s="35" t="s">
        <v>193</v>
      </c>
      <c r="DO66" s="35" t="s">
        <v>193</v>
      </c>
      <c r="DP66" s="35" t="s">
        <v>193</v>
      </c>
      <c r="DQ66" s="35" t="s">
        <v>193</v>
      </c>
      <c r="DR66" s="35" t="s">
        <v>193</v>
      </c>
      <c r="DS66" s="35" t="s">
        <v>193</v>
      </c>
      <c r="DT66" s="35" t="s">
        <v>193</v>
      </c>
      <c r="DU66" s="35" t="s">
        <v>193</v>
      </c>
      <c r="DV66" s="35" t="s">
        <v>193</v>
      </c>
      <c r="DW66" s="35" t="s">
        <v>193</v>
      </c>
      <c r="DX66" s="35" t="s">
        <v>193</v>
      </c>
      <c r="DY66" s="35" t="s">
        <v>193</v>
      </c>
      <c r="DZ66" s="35" t="s">
        <v>193</v>
      </c>
      <c r="EA66" s="35" t="s">
        <v>193</v>
      </c>
      <c r="EB66" s="35" t="s">
        <v>193</v>
      </c>
      <c r="EC66" s="35" t="s">
        <v>193</v>
      </c>
      <c r="ED66" s="35" t="s">
        <v>193</v>
      </c>
      <c r="EE66" s="35" t="s">
        <v>193</v>
      </c>
      <c r="EF66" s="35" t="s">
        <v>193</v>
      </c>
      <c r="EG66" s="35" t="s">
        <v>193</v>
      </c>
      <c r="EH66" s="35" t="s">
        <v>193</v>
      </c>
      <c r="EI66" s="35" t="s">
        <v>193</v>
      </c>
      <c r="EJ66" s="35" t="s">
        <v>193</v>
      </c>
      <c r="EK66" s="35" t="s">
        <v>193</v>
      </c>
      <c r="EL66" s="35" t="s">
        <v>193</v>
      </c>
      <c r="EM66" s="35" t="s">
        <v>193</v>
      </c>
      <c r="EN66" s="35" t="s">
        <v>193</v>
      </c>
      <c r="EO66" s="35" t="s">
        <v>193</v>
      </c>
      <c r="EP66" s="35" t="s">
        <v>193</v>
      </c>
      <c r="EQ66" s="35" t="s">
        <v>193</v>
      </c>
      <c r="ER66" s="35" t="s">
        <v>193</v>
      </c>
      <c r="ES66" s="35" t="s">
        <v>193</v>
      </c>
      <c r="ET66" s="35" t="s">
        <v>193</v>
      </c>
      <c r="EU66" s="35" t="s">
        <v>193</v>
      </c>
      <c r="EV66" s="35"/>
    </row>
    <row r="67" spans="1:152" ht="37.5">
      <c r="A67" s="21"/>
      <c r="B67" s="33" t="s">
        <v>255</v>
      </c>
      <c r="C67" s="34" t="s">
        <v>256</v>
      </c>
      <c r="D67" s="35" t="s">
        <v>174</v>
      </c>
      <c r="E67" s="35" t="s">
        <v>193</v>
      </c>
      <c r="F67" s="35" t="s">
        <v>193</v>
      </c>
      <c r="G67" s="35" t="s">
        <v>193</v>
      </c>
      <c r="H67" s="35" t="s">
        <v>193</v>
      </c>
      <c r="I67" s="35" t="s">
        <v>193</v>
      </c>
      <c r="J67" s="35" t="s">
        <v>193</v>
      </c>
      <c r="K67" s="35" t="s">
        <v>193</v>
      </c>
      <c r="L67" s="35" t="s">
        <v>193</v>
      </c>
      <c r="M67" s="35" t="s">
        <v>193</v>
      </c>
      <c r="N67" s="35" t="s">
        <v>193</v>
      </c>
      <c r="O67" s="35" t="s">
        <v>193</v>
      </c>
      <c r="P67" s="35" t="s">
        <v>193</v>
      </c>
      <c r="Q67" s="35" t="s">
        <v>193</v>
      </c>
      <c r="R67" s="35" t="s">
        <v>193</v>
      </c>
      <c r="S67" s="35" t="s">
        <v>193</v>
      </c>
      <c r="T67" s="35" t="s">
        <v>193</v>
      </c>
      <c r="U67" s="35" t="s">
        <v>193</v>
      </c>
      <c r="V67" s="35" t="s">
        <v>193</v>
      </c>
      <c r="W67" s="35" t="s">
        <v>193</v>
      </c>
      <c r="X67" s="35" t="s">
        <v>193</v>
      </c>
      <c r="Y67" s="35" t="s">
        <v>193</v>
      </c>
      <c r="Z67" s="35" t="s">
        <v>193</v>
      </c>
      <c r="AA67" s="35" t="s">
        <v>193</v>
      </c>
      <c r="AB67" s="35" t="s">
        <v>193</v>
      </c>
      <c r="AC67" s="35" t="s">
        <v>193</v>
      </c>
      <c r="AD67" s="35" t="s">
        <v>193</v>
      </c>
      <c r="AE67" s="35" t="s">
        <v>193</v>
      </c>
      <c r="AF67" s="35" t="s">
        <v>193</v>
      </c>
      <c r="AG67" s="35" t="s">
        <v>193</v>
      </c>
      <c r="AH67" s="35" t="s">
        <v>193</v>
      </c>
      <c r="AI67" s="35" t="s">
        <v>193</v>
      </c>
      <c r="AJ67" s="35" t="s">
        <v>193</v>
      </c>
      <c r="AK67" s="35" t="s">
        <v>193</v>
      </c>
      <c r="AL67" s="35" t="s">
        <v>193</v>
      </c>
      <c r="AM67" s="35" t="s">
        <v>193</v>
      </c>
      <c r="AN67" s="35" t="s">
        <v>193</v>
      </c>
      <c r="AO67" s="35" t="s">
        <v>193</v>
      </c>
      <c r="AP67" s="35" t="s">
        <v>193</v>
      </c>
      <c r="AQ67" s="35" t="s">
        <v>193</v>
      </c>
      <c r="AR67" s="35" t="s">
        <v>193</v>
      </c>
      <c r="AS67" s="35" t="s">
        <v>193</v>
      </c>
      <c r="AT67" s="35" t="s">
        <v>193</v>
      </c>
      <c r="AU67" s="35" t="s">
        <v>193</v>
      </c>
      <c r="AV67" s="35" t="s">
        <v>193</v>
      </c>
      <c r="AW67" s="35" t="s">
        <v>193</v>
      </c>
      <c r="AX67" s="35" t="s">
        <v>193</v>
      </c>
      <c r="AY67" s="35" t="s">
        <v>193</v>
      </c>
      <c r="AZ67" s="35" t="s">
        <v>193</v>
      </c>
      <c r="BA67" s="35" t="s">
        <v>193</v>
      </c>
      <c r="BB67" s="35" t="s">
        <v>193</v>
      </c>
      <c r="BC67" s="35" t="s">
        <v>193</v>
      </c>
      <c r="BD67" s="35" t="s">
        <v>193</v>
      </c>
      <c r="BE67" s="35" t="s">
        <v>193</v>
      </c>
      <c r="BF67" s="35" t="s">
        <v>193</v>
      </c>
      <c r="BG67" s="35" t="s">
        <v>193</v>
      </c>
      <c r="BH67" s="35" t="s">
        <v>193</v>
      </c>
      <c r="BI67" s="35" t="s">
        <v>193</v>
      </c>
      <c r="BJ67" s="35" t="s">
        <v>193</v>
      </c>
      <c r="BK67" s="35" t="s">
        <v>193</v>
      </c>
      <c r="BL67" s="35" t="s">
        <v>193</v>
      </c>
      <c r="BM67" s="35" t="s">
        <v>193</v>
      </c>
      <c r="BN67" s="35" t="s">
        <v>193</v>
      </c>
      <c r="BO67" s="35" t="s">
        <v>193</v>
      </c>
      <c r="BP67" s="35" t="s">
        <v>193</v>
      </c>
      <c r="BQ67" s="35" t="s">
        <v>193</v>
      </c>
      <c r="BR67" s="35" t="s">
        <v>193</v>
      </c>
      <c r="BS67" s="35" t="s">
        <v>193</v>
      </c>
      <c r="BT67" s="35" t="s">
        <v>193</v>
      </c>
      <c r="BU67" s="35" t="s">
        <v>193</v>
      </c>
      <c r="BV67" s="35" t="s">
        <v>193</v>
      </c>
      <c r="BW67" s="35" t="s">
        <v>193</v>
      </c>
      <c r="BX67" s="35" t="s">
        <v>193</v>
      </c>
      <c r="BY67" s="35" t="s">
        <v>193</v>
      </c>
      <c r="BZ67" s="35" t="s">
        <v>193</v>
      </c>
      <c r="CA67" s="35" t="s">
        <v>193</v>
      </c>
      <c r="CB67" s="35" t="s">
        <v>193</v>
      </c>
      <c r="CC67" s="35" t="s">
        <v>193</v>
      </c>
      <c r="CD67" s="35" t="s">
        <v>193</v>
      </c>
      <c r="CE67" s="35" t="s">
        <v>193</v>
      </c>
      <c r="CF67" s="35" t="s">
        <v>193</v>
      </c>
      <c r="CG67" s="35" t="s">
        <v>193</v>
      </c>
      <c r="CH67" s="35" t="s">
        <v>193</v>
      </c>
      <c r="CI67" s="35" t="s">
        <v>193</v>
      </c>
      <c r="CJ67" s="35" t="s">
        <v>193</v>
      </c>
      <c r="CK67" s="35" t="s">
        <v>193</v>
      </c>
      <c r="CL67" s="35" t="s">
        <v>193</v>
      </c>
      <c r="CM67" s="35" t="s">
        <v>193</v>
      </c>
      <c r="CN67" s="35" t="s">
        <v>193</v>
      </c>
      <c r="CO67" s="35" t="s">
        <v>193</v>
      </c>
      <c r="CP67" s="35" t="s">
        <v>193</v>
      </c>
      <c r="CQ67" s="35" t="s">
        <v>193</v>
      </c>
      <c r="CR67" s="35" t="s">
        <v>193</v>
      </c>
      <c r="CS67" s="35" t="s">
        <v>193</v>
      </c>
      <c r="CT67" s="35" t="s">
        <v>193</v>
      </c>
      <c r="CU67" s="35" t="s">
        <v>193</v>
      </c>
      <c r="CV67" s="35" t="s">
        <v>193</v>
      </c>
      <c r="CW67" s="35" t="s">
        <v>193</v>
      </c>
      <c r="CX67" s="35" t="s">
        <v>193</v>
      </c>
      <c r="CY67" s="35" t="s">
        <v>193</v>
      </c>
      <c r="CZ67" s="35" t="s">
        <v>193</v>
      </c>
      <c r="DA67" s="35" t="s">
        <v>193</v>
      </c>
      <c r="DB67" s="35" t="s">
        <v>193</v>
      </c>
      <c r="DC67" s="35" t="s">
        <v>193</v>
      </c>
      <c r="DD67" s="35" t="s">
        <v>193</v>
      </c>
      <c r="DE67" s="35" t="s">
        <v>193</v>
      </c>
      <c r="DF67" s="35" t="s">
        <v>193</v>
      </c>
      <c r="DG67" s="35" t="s">
        <v>193</v>
      </c>
      <c r="DH67" s="35" t="s">
        <v>193</v>
      </c>
      <c r="DI67" s="35" t="s">
        <v>193</v>
      </c>
      <c r="DJ67" s="35" t="s">
        <v>193</v>
      </c>
      <c r="DK67" s="35" t="s">
        <v>193</v>
      </c>
      <c r="DL67" s="35" t="s">
        <v>193</v>
      </c>
      <c r="DM67" s="35" t="s">
        <v>193</v>
      </c>
      <c r="DN67" s="35" t="s">
        <v>193</v>
      </c>
      <c r="DO67" s="35" t="s">
        <v>193</v>
      </c>
      <c r="DP67" s="35" t="s">
        <v>193</v>
      </c>
      <c r="DQ67" s="35" t="s">
        <v>193</v>
      </c>
      <c r="DR67" s="35" t="s">
        <v>193</v>
      </c>
      <c r="DS67" s="35" t="s">
        <v>193</v>
      </c>
      <c r="DT67" s="35" t="s">
        <v>193</v>
      </c>
      <c r="DU67" s="35" t="s">
        <v>193</v>
      </c>
      <c r="DV67" s="35" t="s">
        <v>193</v>
      </c>
      <c r="DW67" s="35" t="s">
        <v>193</v>
      </c>
      <c r="DX67" s="35" t="s">
        <v>193</v>
      </c>
      <c r="DY67" s="35" t="s">
        <v>193</v>
      </c>
      <c r="DZ67" s="35" t="s">
        <v>193</v>
      </c>
      <c r="EA67" s="35" t="s">
        <v>193</v>
      </c>
      <c r="EB67" s="35" t="s">
        <v>193</v>
      </c>
      <c r="EC67" s="35" t="s">
        <v>193</v>
      </c>
      <c r="ED67" s="35" t="s">
        <v>193</v>
      </c>
      <c r="EE67" s="35" t="s">
        <v>193</v>
      </c>
      <c r="EF67" s="35" t="s">
        <v>193</v>
      </c>
      <c r="EG67" s="35" t="s">
        <v>193</v>
      </c>
      <c r="EH67" s="35" t="s">
        <v>193</v>
      </c>
      <c r="EI67" s="35" t="s">
        <v>193</v>
      </c>
      <c r="EJ67" s="35" t="s">
        <v>193</v>
      </c>
      <c r="EK67" s="35" t="s">
        <v>193</v>
      </c>
      <c r="EL67" s="35" t="s">
        <v>193</v>
      </c>
      <c r="EM67" s="35" t="s">
        <v>193</v>
      </c>
      <c r="EN67" s="35" t="s">
        <v>193</v>
      </c>
      <c r="EO67" s="35" t="s">
        <v>193</v>
      </c>
      <c r="EP67" s="35" t="s">
        <v>193</v>
      </c>
      <c r="EQ67" s="35" t="s">
        <v>193</v>
      </c>
      <c r="ER67" s="35" t="s">
        <v>193</v>
      </c>
      <c r="ES67" s="35" t="s">
        <v>193</v>
      </c>
      <c r="ET67" s="35" t="s">
        <v>193</v>
      </c>
      <c r="EU67" s="35" t="s">
        <v>193</v>
      </c>
      <c r="EV67" s="35"/>
    </row>
    <row r="68" spans="1:152" ht="37.5">
      <c r="A68" s="21"/>
      <c r="B68" s="33" t="s">
        <v>257</v>
      </c>
      <c r="C68" s="34" t="s">
        <v>258</v>
      </c>
      <c r="D68" s="35" t="s">
        <v>174</v>
      </c>
      <c r="E68" s="35" t="s">
        <v>193</v>
      </c>
      <c r="F68" s="35" t="s">
        <v>193</v>
      </c>
      <c r="G68" s="35" t="s">
        <v>193</v>
      </c>
      <c r="H68" s="35" t="s">
        <v>193</v>
      </c>
      <c r="I68" s="35" t="s">
        <v>193</v>
      </c>
      <c r="J68" s="35" t="s">
        <v>193</v>
      </c>
      <c r="K68" s="35" t="s">
        <v>193</v>
      </c>
      <c r="L68" s="35" t="s">
        <v>193</v>
      </c>
      <c r="M68" s="35" t="s">
        <v>193</v>
      </c>
      <c r="N68" s="35" t="s">
        <v>193</v>
      </c>
      <c r="O68" s="35" t="s">
        <v>193</v>
      </c>
      <c r="P68" s="35" t="s">
        <v>193</v>
      </c>
      <c r="Q68" s="35" t="s">
        <v>193</v>
      </c>
      <c r="R68" s="35" t="s">
        <v>193</v>
      </c>
      <c r="S68" s="35" t="s">
        <v>193</v>
      </c>
      <c r="T68" s="35" t="s">
        <v>193</v>
      </c>
      <c r="U68" s="35" t="s">
        <v>193</v>
      </c>
      <c r="V68" s="35" t="s">
        <v>193</v>
      </c>
      <c r="W68" s="35" t="s">
        <v>193</v>
      </c>
      <c r="X68" s="35" t="s">
        <v>193</v>
      </c>
      <c r="Y68" s="35" t="s">
        <v>193</v>
      </c>
      <c r="Z68" s="35" t="s">
        <v>193</v>
      </c>
      <c r="AA68" s="35" t="s">
        <v>193</v>
      </c>
      <c r="AB68" s="35" t="s">
        <v>193</v>
      </c>
      <c r="AC68" s="35" t="s">
        <v>193</v>
      </c>
      <c r="AD68" s="35" t="s">
        <v>193</v>
      </c>
      <c r="AE68" s="35" t="s">
        <v>193</v>
      </c>
      <c r="AF68" s="35" t="s">
        <v>193</v>
      </c>
      <c r="AG68" s="35" t="s">
        <v>193</v>
      </c>
      <c r="AH68" s="35" t="s">
        <v>193</v>
      </c>
      <c r="AI68" s="35" t="s">
        <v>193</v>
      </c>
      <c r="AJ68" s="35" t="s">
        <v>193</v>
      </c>
      <c r="AK68" s="35" t="s">
        <v>193</v>
      </c>
      <c r="AL68" s="35" t="s">
        <v>193</v>
      </c>
      <c r="AM68" s="35" t="s">
        <v>193</v>
      </c>
      <c r="AN68" s="35" t="s">
        <v>193</v>
      </c>
      <c r="AO68" s="35" t="s">
        <v>193</v>
      </c>
      <c r="AP68" s="35" t="s">
        <v>193</v>
      </c>
      <c r="AQ68" s="35" t="s">
        <v>193</v>
      </c>
      <c r="AR68" s="35" t="s">
        <v>193</v>
      </c>
      <c r="AS68" s="35" t="s">
        <v>193</v>
      </c>
      <c r="AT68" s="35" t="s">
        <v>193</v>
      </c>
      <c r="AU68" s="35" t="s">
        <v>193</v>
      </c>
      <c r="AV68" s="35" t="s">
        <v>193</v>
      </c>
      <c r="AW68" s="35" t="s">
        <v>193</v>
      </c>
      <c r="AX68" s="35" t="s">
        <v>193</v>
      </c>
      <c r="AY68" s="35" t="s">
        <v>193</v>
      </c>
      <c r="AZ68" s="35" t="s">
        <v>193</v>
      </c>
      <c r="BA68" s="35" t="s">
        <v>193</v>
      </c>
      <c r="BB68" s="35" t="s">
        <v>193</v>
      </c>
      <c r="BC68" s="35" t="s">
        <v>193</v>
      </c>
      <c r="BD68" s="35" t="s">
        <v>193</v>
      </c>
      <c r="BE68" s="35" t="s">
        <v>193</v>
      </c>
      <c r="BF68" s="35" t="s">
        <v>193</v>
      </c>
      <c r="BG68" s="35" t="s">
        <v>193</v>
      </c>
      <c r="BH68" s="35" t="s">
        <v>193</v>
      </c>
      <c r="BI68" s="35" t="s">
        <v>193</v>
      </c>
      <c r="BJ68" s="35" t="s">
        <v>193</v>
      </c>
      <c r="BK68" s="35" t="s">
        <v>193</v>
      </c>
      <c r="BL68" s="35" t="s">
        <v>193</v>
      </c>
      <c r="BM68" s="35" t="s">
        <v>193</v>
      </c>
      <c r="BN68" s="35" t="s">
        <v>193</v>
      </c>
      <c r="BO68" s="35" t="s">
        <v>193</v>
      </c>
      <c r="BP68" s="35" t="s">
        <v>193</v>
      </c>
      <c r="BQ68" s="35" t="s">
        <v>193</v>
      </c>
      <c r="BR68" s="35" t="s">
        <v>193</v>
      </c>
      <c r="BS68" s="35" t="s">
        <v>193</v>
      </c>
      <c r="BT68" s="35" t="s">
        <v>193</v>
      </c>
      <c r="BU68" s="35" t="s">
        <v>193</v>
      </c>
      <c r="BV68" s="35" t="s">
        <v>193</v>
      </c>
      <c r="BW68" s="35" t="s">
        <v>193</v>
      </c>
      <c r="BX68" s="35" t="s">
        <v>193</v>
      </c>
      <c r="BY68" s="35" t="s">
        <v>193</v>
      </c>
      <c r="BZ68" s="35" t="s">
        <v>193</v>
      </c>
      <c r="CA68" s="35" t="s">
        <v>193</v>
      </c>
      <c r="CB68" s="35" t="s">
        <v>193</v>
      </c>
      <c r="CC68" s="35" t="s">
        <v>193</v>
      </c>
      <c r="CD68" s="35" t="s">
        <v>193</v>
      </c>
      <c r="CE68" s="35" t="s">
        <v>193</v>
      </c>
      <c r="CF68" s="35" t="s">
        <v>193</v>
      </c>
      <c r="CG68" s="35" t="s">
        <v>193</v>
      </c>
      <c r="CH68" s="35" t="s">
        <v>193</v>
      </c>
      <c r="CI68" s="35" t="s">
        <v>193</v>
      </c>
      <c r="CJ68" s="35" t="s">
        <v>193</v>
      </c>
      <c r="CK68" s="35" t="s">
        <v>193</v>
      </c>
      <c r="CL68" s="35" t="s">
        <v>193</v>
      </c>
      <c r="CM68" s="35" t="s">
        <v>193</v>
      </c>
      <c r="CN68" s="35" t="s">
        <v>193</v>
      </c>
      <c r="CO68" s="35" t="s">
        <v>193</v>
      </c>
      <c r="CP68" s="35" t="s">
        <v>193</v>
      </c>
      <c r="CQ68" s="35" t="s">
        <v>193</v>
      </c>
      <c r="CR68" s="35" t="s">
        <v>193</v>
      </c>
      <c r="CS68" s="35" t="s">
        <v>193</v>
      </c>
      <c r="CT68" s="35" t="s">
        <v>193</v>
      </c>
      <c r="CU68" s="35" t="s">
        <v>193</v>
      </c>
      <c r="CV68" s="35" t="s">
        <v>193</v>
      </c>
      <c r="CW68" s="35" t="s">
        <v>193</v>
      </c>
      <c r="CX68" s="35" t="s">
        <v>193</v>
      </c>
      <c r="CY68" s="35" t="s">
        <v>193</v>
      </c>
      <c r="CZ68" s="35" t="s">
        <v>193</v>
      </c>
      <c r="DA68" s="35" t="s">
        <v>193</v>
      </c>
      <c r="DB68" s="35" t="s">
        <v>193</v>
      </c>
      <c r="DC68" s="35" t="s">
        <v>193</v>
      </c>
      <c r="DD68" s="35" t="s">
        <v>193</v>
      </c>
      <c r="DE68" s="35" t="s">
        <v>193</v>
      </c>
      <c r="DF68" s="35" t="s">
        <v>193</v>
      </c>
      <c r="DG68" s="35" t="s">
        <v>193</v>
      </c>
      <c r="DH68" s="35" t="s">
        <v>193</v>
      </c>
      <c r="DI68" s="35" t="s">
        <v>193</v>
      </c>
      <c r="DJ68" s="35" t="s">
        <v>193</v>
      </c>
      <c r="DK68" s="35" t="s">
        <v>193</v>
      </c>
      <c r="DL68" s="35" t="s">
        <v>193</v>
      </c>
      <c r="DM68" s="35" t="s">
        <v>193</v>
      </c>
      <c r="DN68" s="35" t="s">
        <v>193</v>
      </c>
      <c r="DO68" s="35" t="s">
        <v>193</v>
      </c>
      <c r="DP68" s="35" t="s">
        <v>193</v>
      </c>
      <c r="DQ68" s="35" t="s">
        <v>193</v>
      </c>
      <c r="DR68" s="35" t="s">
        <v>193</v>
      </c>
      <c r="DS68" s="35" t="s">
        <v>193</v>
      </c>
      <c r="DT68" s="35" t="s">
        <v>193</v>
      </c>
      <c r="DU68" s="35" t="s">
        <v>193</v>
      </c>
      <c r="DV68" s="35" t="s">
        <v>193</v>
      </c>
      <c r="DW68" s="35" t="s">
        <v>193</v>
      </c>
      <c r="DX68" s="35" t="s">
        <v>193</v>
      </c>
      <c r="DY68" s="35" t="s">
        <v>193</v>
      </c>
      <c r="DZ68" s="35" t="s">
        <v>193</v>
      </c>
      <c r="EA68" s="35" t="s">
        <v>193</v>
      </c>
      <c r="EB68" s="35" t="s">
        <v>193</v>
      </c>
      <c r="EC68" s="35" t="s">
        <v>193</v>
      </c>
      <c r="ED68" s="35" t="s">
        <v>193</v>
      </c>
      <c r="EE68" s="35" t="s">
        <v>193</v>
      </c>
      <c r="EF68" s="35" t="s">
        <v>193</v>
      </c>
      <c r="EG68" s="35" t="s">
        <v>193</v>
      </c>
      <c r="EH68" s="35" t="s">
        <v>193</v>
      </c>
      <c r="EI68" s="35" t="s">
        <v>193</v>
      </c>
      <c r="EJ68" s="35" t="s">
        <v>193</v>
      </c>
      <c r="EK68" s="35" t="s">
        <v>193</v>
      </c>
      <c r="EL68" s="35" t="s">
        <v>193</v>
      </c>
      <c r="EM68" s="35" t="s">
        <v>193</v>
      </c>
      <c r="EN68" s="35" t="s">
        <v>193</v>
      </c>
      <c r="EO68" s="35" t="s">
        <v>193</v>
      </c>
      <c r="EP68" s="35" t="s">
        <v>193</v>
      </c>
      <c r="EQ68" s="35" t="s">
        <v>193</v>
      </c>
      <c r="ER68" s="35" t="s">
        <v>193</v>
      </c>
      <c r="ES68" s="35" t="s">
        <v>193</v>
      </c>
      <c r="ET68" s="35" t="s">
        <v>193</v>
      </c>
      <c r="EU68" s="35" t="s">
        <v>193</v>
      </c>
      <c r="EV68" s="35"/>
    </row>
    <row r="69" spans="1:152" ht="56.25">
      <c r="A69" s="21"/>
      <c r="B69" s="33" t="s">
        <v>259</v>
      </c>
      <c r="C69" s="34" t="s">
        <v>260</v>
      </c>
      <c r="D69" s="35" t="s">
        <v>174</v>
      </c>
      <c r="E69" s="35" t="s">
        <v>193</v>
      </c>
      <c r="F69" s="35" t="s">
        <v>193</v>
      </c>
      <c r="G69" s="35" t="s">
        <v>193</v>
      </c>
      <c r="H69" s="35" t="s">
        <v>193</v>
      </c>
      <c r="I69" s="35" t="s">
        <v>193</v>
      </c>
      <c r="J69" s="35" t="s">
        <v>193</v>
      </c>
      <c r="K69" s="35" t="s">
        <v>193</v>
      </c>
      <c r="L69" s="35" t="s">
        <v>193</v>
      </c>
      <c r="M69" s="35" t="s">
        <v>193</v>
      </c>
      <c r="N69" s="35" t="s">
        <v>193</v>
      </c>
      <c r="O69" s="35" t="s">
        <v>193</v>
      </c>
      <c r="P69" s="35" t="s">
        <v>193</v>
      </c>
      <c r="Q69" s="35" t="s">
        <v>193</v>
      </c>
      <c r="R69" s="35" t="s">
        <v>193</v>
      </c>
      <c r="S69" s="35" t="s">
        <v>193</v>
      </c>
      <c r="T69" s="35" t="s">
        <v>193</v>
      </c>
      <c r="U69" s="35" t="s">
        <v>193</v>
      </c>
      <c r="V69" s="35" t="s">
        <v>193</v>
      </c>
      <c r="W69" s="35" t="s">
        <v>193</v>
      </c>
      <c r="X69" s="35" t="s">
        <v>193</v>
      </c>
      <c r="Y69" s="35" t="s">
        <v>193</v>
      </c>
      <c r="Z69" s="35" t="s">
        <v>193</v>
      </c>
      <c r="AA69" s="35" t="s">
        <v>193</v>
      </c>
      <c r="AB69" s="35" t="s">
        <v>193</v>
      </c>
      <c r="AC69" s="35" t="s">
        <v>193</v>
      </c>
      <c r="AD69" s="35" t="s">
        <v>193</v>
      </c>
      <c r="AE69" s="35" t="s">
        <v>193</v>
      </c>
      <c r="AF69" s="35" t="s">
        <v>193</v>
      </c>
      <c r="AG69" s="35" t="s">
        <v>193</v>
      </c>
      <c r="AH69" s="35" t="s">
        <v>193</v>
      </c>
      <c r="AI69" s="35" t="s">
        <v>193</v>
      </c>
      <c r="AJ69" s="35" t="s">
        <v>193</v>
      </c>
      <c r="AK69" s="35" t="s">
        <v>193</v>
      </c>
      <c r="AL69" s="35" t="s">
        <v>193</v>
      </c>
      <c r="AM69" s="35" t="s">
        <v>193</v>
      </c>
      <c r="AN69" s="35" t="s">
        <v>193</v>
      </c>
      <c r="AO69" s="35" t="s">
        <v>193</v>
      </c>
      <c r="AP69" s="35" t="s">
        <v>193</v>
      </c>
      <c r="AQ69" s="35" t="s">
        <v>193</v>
      </c>
      <c r="AR69" s="35" t="s">
        <v>193</v>
      </c>
      <c r="AS69" s="35" t="s">
        <v>193</v>
      </c>
      <c r="AT69" s="35" t="s">
        <v>193</v>
      </c>
      <c r="AU69" s="35" t="s">
        <v>193</v>
      </c>
      <c r="AV69" s="35" t="s">
        <v>193</v>
      </c>
      <c r="AW69" s="35" t="s">
        <v>193</v>
      </c>
      <c r="AX69" s="35" t="s">
        <v>193</v>
      </c>
      <c r="AY69" s="35" t="s">
        <v>193</v>
      </c>
      <c r="AZ69" s="35" t="s">
        <v>193</v>
      </c>
      <c r="BA69" s="35" t="s">
        <v>193</v>
      </c>
      <c r="BB69" s="35" t="s">
        <v>193</v>
      </c>
      <c r="BC69" s="35" t="s">
        <v>193</v>
      </c>
      <c r="BD69" s="35" t="s">
        <v>193</v>
      </c>
      <c r="BE69" s="35" t="s">
        <v>193</v>
      </c>
      <c r="BF69" s="35" t="s">
        <v>193</v>
      </c>
      <c r="BG69" s="35" t="s">
        <v>193</v>
      </c>
      <c r="BH69" s="35" t="s">
        <v>193</v>
      </c>
      <c r="BI69" s="35" t="s">
        <v>193</v>
      </c>
      <c r="BJ69" s="35" t="s">
        <v>193</v>
      </c>
      <c r="BK69" s="35" t="s">
        <v>193</v>
      </c>
      <c r="BL69" s="35" t="s">
        <v>193</v>
      </c>
      <c r="BM69" s="35" t="s">
        <v>193</v>
      </c>
      <c r="BN69" s="35" t="s">
        <v>193</v>
      </c>
      <c r="BO69" s="35" t="s">
        <v>193</v>
      </c>
      <c r="BP69" s="35" t="s">
        <v>193</v>
      </c>
      <c r="BQ69" s="35" t="s">
        <v>193</v>
      </c>
      <c r="BR69" s="35" t="s">
        <v>193</v>
      </c>
      <c r="BS69" s="35" t="s">
        <v>193</v>
      </c>
      <c r="BT69" s="35" t="s">
        <v>193</v>
      </c>
      <c r="BU69" s="35" t="s">
        <v>193</v>
      </c>
      <c r="BV69" s="35" t="s">
        <v>193</v>
      </c>
      <c r="BW69" s="35" t="s">
        <v>193</v>
      </c>
      <c r="BX69" s="35" t="s">
        <v>193</v>
      </c>
      <c r="BY69" s="35" t="s">
        <v>193</v>
      </c>
      <c r="BZ69" s="35" t="s">
        <v>193</v>
      </c>
      <c r="CA69" s="35" t="s">
        <v>193</v>
      </c>
      <c r="CB69" s="35" t="s">
        <v>193</v>
      </c>
      <c r="CC69" s="35" t="s">
        <v>193</v>
      </c>
      <c r="CD69" s="35" t="s">
        <v>193</v>
      </c>
      <c r="CE69" s="35" t="s">
        <v>193</v>
      </c>
      <c r="CF69" s="35" t="s">
        <v>193</v>
      </c>
      <c r="CG69" s="35" t="s">
        <v>193</v>
      </c>
      <c r="CH69" s="35" t="s">
        <v>193</v>
      </c>
      <c r="CI69" s="35" t="s">
        <v>193</v>
      </c>
      <c r="CJ69" s="35" t="s">
        <v>193</v>
      </c>
      <c r="CK69" s="35" t="s">
        <v>193</v>
      </c>
      <c r="CL69" s="35" t="s">
        <v>193</v>
      </c>
      <c r="CM69" s="35" t="s">
        <v>193</v>
      </c>
      <c r="CN69" s="35" t="s">
        <v>193</v>
      </c>
      <c r="CO69" s="35" t="s">
        <v>193</v>
      </c>
      <c r="CP69" s="35" t="s">
        <v>193</v>
      </c>
      <c r="CQ69" s="35" t="s">
        <v>193</v>
      </c>
      <c r="CR69" s="35" t="s">
        <v>193</v>
      </c>
      <c r="CS69" s="35" t="s">
        <v>193</v>
      </c>
      <c r="CT69" s="35" t="s">
        <v>193</v>
      </c>
      <c r="CU69" s="35" t="s">
        <v>193</v>
      </c>
      <c r="CV69" s="35" t="s">
        <v>193</v>
      </c>
      <c r="CW69" s="35" t="s">
        <v>193</v>
      </c>
      <c r="CX69" s="35" t="s">
        <v>193</v>
      </c>
      <c r="CY69" s="35" t="s">
        <v>193</v>
      </c>
      <c r="CZ69" s="35" t="s">
        <v>193</v>
      </c>
      <c r="DA69" s="35" t="s">
        <v>193</v>
      </c>
      <c r="DB69" s="35" t="s">
        <v>193</v>
      </c>
      <c r="DC69" s="35" t="s">
        <v>193</v>
      </c>
      <c r="DD69" s="35" t="s">
        <v>193</v>
      </c>
      <c r="DE69" s="35" t="s">
        <v>193</v>
      </c>
      <c r="DF69" s="35" t="s">
        <v>193</v>
      </c>
      <c r="DG69" s="35" t="s">
        <v>193</v>
      </c>
      <c r="DH69" s="35" t="s">
        <v>193</v>
      </c>
      <c r="DI69" s="35" t="s">
        <v>193</v>
      </c>
      <c r="DJ69" s="35" t="s">
        <v>193</v>
      </c>
      <c r="DK69" s="35" t="s">
        <v>193</v>
      </c>
      <c r="DL69" s="35" t="s">
        <v>193</v>
      </c>
      <c r="DM69" s="35" t="s">
        <v>193</v>
      </c>
      <c r="DN69" s="35" t="s">
        <v>193</v>
      </c>
      <c r="DO69" s="35" t="s">
        <v>193</v>
      </c>
      <c r="DP69" s="35" t="s">
        <v>193</v>
      </c>
      <c r="DQ69" s="35" t="s">
        <v>193</v>
      </c>
      <c r="DR69" s="35" t="s">
        <v>193</v>
      </c>
      <c r="DS69" s="35" t="s">
        <v>193</v>
      </c>
      <c r="DT69" s="35" t="s">
        <v>193</v>
      </c>
      <c r="DU69" s="35" t="s">
        <v>193</v>
      </c>
      <c r="DV69" s="35" t="s">
        <v>193</v>
      </c>
      <c r="DW69" s="35" t="s">
        <v>193</v>
      </c>
      <c r="DX69" s="35" t="s">
        <v>193</v>
      </c>
      <c r="DY69" s="35" t="s">
        <v>193</v>
      </c>
      <c r="DZ69" s="35" t="s">
        <v>193</v>
      </c>
      <c r="EA69" s="35" t="s">
        <v>193</v>
      </c>
      <c r="EB69" s="35" t="s">
        <v>193</v>
      </c>
      <c r="EC69" s="35" t="s">
        <v>193</v>
      </c>
      <c r="ED69" s="35" t="s">
        <v>193</v>
      </c>
      <c r="EE69" s="35" t="s">
        <v>193</v>
      </c>
      <c r="EF69" s="35" t="s">
        <v>193</v>
      </c>
      <c r="EG69" s="35" t="s">
        <v>193</v>
      </c>
      <c r="EH69" s="35" t="s">
        <v>193</v>
      </c>
      <c r="EI69" s="35" t="s">
        <v>193</v>
      </c>
      <c r="EJ69" s="35" t="s">
        <v>193</v>
      </c>
      <c r="EK69" s="35" t="s">
        <v>193</v>
      </c>
      <c r="EL69" s="35" t="s">
        <v>193</v>
      </c>
      <c r="EM69" s="35" t="s">
        <v>193</v>
      </c>
      <c r="EN69" s="35" t="s">
        <v>193</v>
      </c>
      <c r="EO69" s="35" t="s">
        <v>193</v>
      </c>
      <c r="EP69" s="35" t="s">
        <v>193</v>
      </c>
      <c r="EQ69" s="35" t="s">
        <v>193</v>
      </c>
      <c r="ER69" s="35" t="s">
        <v>193</v>
      </c>
      <c r="ES69" s="35" t="s">
        <v>193</v>
      </c>
      <c r="ET69" s="35" t="s">
        <v>193</v>
      </c>
      <c r="EU69" s="35" t="s">
        <v>193</v>
      </c>
      <c r="EV69" s="35"/>
    </row>
    <row r="70" spans="1:152" ht="56.25">
      <c r="A70" s="21"/>
      <c r="B70" s="33" t="s">
        <v>261</v>
      </c>
      <c r="C70" s="34" t="s">
        <v>262</v>
      </c>
      <c r="D70" s="35" t="s">
        <v>174</v>
      </c>
      <c r="E70" s="35" t="s">
        <v>193</v>
      </c>
      <c r="F70" s="35" t="s">
        <v>193</v>
      </c>
      <c r="G70" s="35" t="s">
        <v>193</v>
      </c>
      <c r="H70" s="35" t="s">
        <v>193</v>
      </c>
      <c r="I70" s="35" t="s">
        <v>193</v>
      </c>
      <c r="J70" s="35" t="s">
        <v>193</v>
      </c>
      <c r="K70" s="35" t="s">
        <v>193</v>
      </c>
      <c r="L70" s="35" t="s">
        <v>193</v>
      </c>
      <c r="M70" s="35" t="s">
        <v>193</v>
      </c>
      <c r="N70" s="35" t="s">
        <v>193</v>
      </c>
      <c r="O70" s="35" t="s">
        <v>193</v>
      </c>
      <c r="P70" s="35" t="s">
        <v>193</v>
      </c>
      <c r="Q70" s="35" t="s">
        <v>193</v>
      </c>
      <c r="R70" s="35" t="s">
        <v>193</v>
      </c>
      <c r="S70" s="35" t="s">
        <v>193</v>
      </c>
      <c r="T70" s="35" t="s">
        <v>193</v>
      </c>
      <c r="U70" s="35" t="s">
        <v>193</v>
      </c>
      <c r="V70" s="35" t="s">
        <v>193</v>
      </c>
      <c r="W70" s="35" t="s">
        <v>193</v>
      </c>
      <c r="X70" s="35" t="s">
        <v>193</v>
      </c>
      <c r="Y70" s="35" t="s">
        <v>193</v>
      </c>
      <c r="Z70" s="35" t="s">
        <v>193</v>
      </c>
      <c r="AA70" s="35" t="s">
        <v>193</v>
      </c>
      <c r="AB70" s="35" t="s">
        <v>193</v>
      </c>
      <c r="AC70" s="35" t="s">
        <v>193</v>
      </c>
      <c r="AD70" s="35" t="s">
        <v>193</v>
      </c>
      <c r="AE70" s="35" t="s">
        <v>193</v>
      </c>
      <c r="AF70" s="35" t="s">
        <v>193</v>
      </c>
      <c r="AG70" s="35" t="s">
        <v>193</v>
      </c>
      <c r="AH70" s="35" t="s">
        <v>193</v>
      </c>
      <c r="AI70" s="35" t="s">
        <v>193</v>
      </c>
      <c r="AJ70" s="35" t="s">
        <v>193</v>
      </c>
      <c r="AK70" s="35" t="s">
        <v>193</v>
      </c>
      <c r="AL70" s="35" t="s">
        <v>193</v>
      </c>
      <c r="AM70" s="35" t="s">
        <v>193</v>
      </c>
      <c r="AN70" s="35" t="s">
        <v>193</v>
      </c>
      <c r="AO70" s="35" t="s">
        <v>193</v>
      </c>
      <c r="AP70" s="35" t="s">
        <v>193</v>
      </c>
      <c r="AQ70" s="35" t="s">
        <v>193</v>
      </c>
      <c r="AR70" s="35" t="s">
        <v>193</v>
      </c>
      <c r="AS70" s="35" t="s">
        <v>193</v>
      </c>
      <c r="AT70" s="35" t="s">
        <v>193</v>
      </c>
      <c r="AU70" s="35" t="s">
        <v>193</v>
      </c>
      <c r="AV70" s="35" t="s">
        <v>193</v>
      </c>
      <c r="AW70" s="35" t="s">
        <v>193</v>
      </c>
      <c r="AX70" s="35" t="s">
        <v>193</v>
      </c>
      <c r="AY70" s="35" t="s">
        <v>193</v>
      </c>
      <c r="AZ70" s="35" t="s">
        <v>193</v>
      </c>
      <c r="BA70" s="35" t="s">
        <v>193</v>
      </c>
      <c r="BB70" s="35" t="s">
        <v>193</v>
      </c>
      <c r="BC70" s="35" t="s">
        <v>193</v>
      </c>
      <c r="BD70" s="35" t="s">
        <v>193</v>
      </c>
      <c r="BE70" s="35" t="s">
        <v>193</v>
      </c>
      <c r="BF70" s="35" t="s">
        <v>193</v>
      </c>
      <c r="BG70" s="35" t="s">
        <v>193</v>
      </c>
      <c r="BH70" s="35" t="s">
        <v>193</v>
      </c>
      <c r="BI70" s="35" t="s">
        <v>193</v>
      </c>
      <c r="BJ70" s="35" t="s">
        <v>193</v>
      </c>
      <c r="BK70" s="35" t="s">
        <v>193</v>
      </c>
      <c r="BL70" s="35" t="s">
        <v>193</v>
      </c>
      <c r="BM70" s="35" t="s">
        <v>193</v>
      </c>
      <c r="BN70" s="35" t="s">
        <v>193</v>
      </c>
      <c r="BO70" s="35" t="s">
        <v>193</v>
      </c>
      <c r="BP70" s="35" t="s">
        <v>193</v>
      </c>
      <c r="BQ70" s="35" t="s">
        <v>193</v>
      </c>
      <c r="BR70" s="35" t="s">
        <v>193</v>
      </c>
      <c r="BS70" s="35" t="s">
        <v>193</v>
      </c>
      <c r="BT70" s="35" t="s">
        <v>193</v>
      </c>
      <c r="BU70" s="35" t="s">
        <v>193</v>
      </c>
      <c r="BV70" s="35" t="s">
        <v>193</v>
      </c>
      <c r="BW70" s="35" t="s">
        <v>193</v>
      </c>
      <c r="BX70" s="35" t="s">
        <v>193</v>
      </c>
      <c r="BY70" s="35" t="s">
        <v>193</v>
      </c>
      <c r="BZ70" s="35" t="s">
        <v>193</v>
      </c>
      <c r="CA70" s="35" t="s">
        <v>193</v>
      </c>
      <c r="CB70" s="35" t="s">
        <v>193</v>
      </c>
      <c r="CC70" s="35" t="s">
        <v>193</v>
      </c>
      <c r="CD70" s="35" t="s">
        <v>193</v>
      </c>
      <c r="CE70" s="35" t="s">
        <v>193</v>
      </c>
      <c r="CF70" s="35" t="s">
        <v>193</v>
      </c>
      <c r="CG70" s="35" t="s">
        <v>193</v>
      </c>
      <c r="CH70" s="35" t="s">
        <v>193</v>
      </c>
      <c r="CI70" s="35" t="s">
        <v>193</v>
      </c>
      <c r="CJ70" s="35" t="s">
        <v>193</v>
      </c>
      <c r="CK70" s="35" t="s">
        <v>193</v>
      </c>
      <c r="CL70" s="35" t="s">
        <v>193</v>
      </c>
      <c r="CM70" s="35" t="s">
        <v>193</v>
      </c>
      <c r="CN70" s="35" t="s">
        <v>193</v>
      </c>
      <c r="CO70" s="35" t="s">
        <v>193</v>
      </c>
      <c r="CP70" s="35" t="s">
        <v>193</v>
      </c>
      <c r="CQ70" s="35" t="s">
        <v>193</v>
      </c>
      <c r="CR70" s="35" t="s">
        <v>193</v>
      </c>
      <c r="CS70" s="35" t="s">
        <v>193</v>
      </c>
      <c r="CT70" s="35" t="s">
        <v>193</v>
      </c>
      <c r="CU70" s="35" t="s">
        <v>193</v>
      </c>
      <c r="CV70" s="35" t="s">
        <v>193</v>
      </c>
      <c r="CW70" s="35" t="s">
        <v>193</v>
      </c>
      <c r="CX70" s="35" t="s">
        <v>193</v>
      </c>
      <c r="CY70" s="35" t="s">
        <v>193</v>
      </c>
      <c r="CZ70" s="35" t="s">
        <v>193</v>
      </c>
      <c r="DA70" s="35" t="s">
        <v>193</v>
      </c>
      <c r="DB70" s="35" t="s">
        <v>193</v>
      </c>
      <c r="DC70" s="35" t="s">
        <v>193</v>
      </c>
      <c r="DD70" s="35" t="s">
        <v>193</v>
      </c>
      <c r="DE70" s="35" t="s">
        <v>193</v>
      </c>
      <c r="DF70" s="35" t="s">
        <v>193</v>
      </c>
      <c r="DG70" s="35" t="s">
        <v>193</v>
      </c>
      <c r="DH70" s="35" t="s">
        <v>193</v>
      </c>
      <c r="DI70" s="35" t="s">
        <v>193</v>
      </c>
      <c r="DJ70" s="35" t="s">
        <v>193</v>
      </c>
      <c r="DK70" s="35" t="s">
        <v>193</v>
      </c>
      <c r="DL70" s="35" t="s">
        <v>193</v>
      </c>
      <c r="DM70" s="35" t="s">
        <v>193</v>
      </c>
      <c r="DN70" s="35" t="s">
        <v>193</v>
      </c>
      <c r="DO70" s="35" t="s">
        <v>193</v>
      </c>
      <c r="DP70" s="35" t="s">
        <v>193</v>
      </c>
      <c r="DQ70" s="35" t="s">
        <v>193</v>
      </c>
      <c r="DR70" s="35" t="s">
        <v>193</v>
      </c>
      <c r="DS70" s="35" t="s">
        <v>193</v>
      </c>
      <c r="DT70" s="35" t="s">
        <v>193</v>
      </c>
      <c r="DU70" s="35" t="s">
        <v>193</v>
      </c>
      <c r="DV70" s="35" t="s">
        <v>193</v>
      </c>
      <c r="DW70" s="35" t="s">
        <v>193</v>
      </c>
      <c r="DX70" s="35" t="s">
        <v>193</v>
      </c>
      <c r="DY70" s="35" t="s">
        <v>193</v>
      </c>
      <c r="DZ70" s="35" t="s">
        <v>193</v>
      </c>
      <c r="EA70" s="35" t="s">
        <v>193</v>
      </c>
      <c r="EB70" s="35" t="s">
        <v>193</v>
      </c>
      <c r="EC70" s="35" t="s">
        <v>193</v>
      </c>
      <c r="ED70" s="35" t="s">
        <v>193</v>
      </c>
      <c r="EE70" s="35" t="s">
        <v>193</v>
      </c>
      <c r="EF70" s="35" t="s">
        <v>193</v>
      </c>
      <c r="EG70" s="35" t="s">
        <v>193</v>
      </c>
      <c r="EH70" s="35" t="s">
        <v>193</v>
      </c>
      <c r="EI70" s="35" t="s">
        <v>193</v>
      </c>
      <c r="EJ70" s="35" t="s">
        <v>193</v>
      </c>
      <c r="EK70" s="35" t="s">
        <v>193</v>
      </c>
      <c r="EL70" s="35" t="s">
        <v>193</v>
      </c>
      <c r="EM70" s="35" t="s">
        <v>193</v>
      </c>
      <c r="EN70" s="35" t="s">
        <v>193</v>
      </c>
      <c r="EO70" s="35" t="s">
        <v>193</v>
      </c>
      <c r="EP70" s="35" t="s">
        <v>193</v>
      </c>
      <c r="EQ70" s="35" t="s">
        <v>193</v>
      </c>
      <c r="ER70" s="35" t="s">
        <v>193</v>
      </c>
      <c r="ES70" s="35" t="s">
        <v>193</v>
      </c>
      <c r="ET70" s="35" t="s">
        <v>193</v>
      </c>
      <c r="EU70" s="35" t="s">
        <v>193</v>
      </c>
      <c r="EV70" s="35"/>
    </row>
    <row r="71" spans="1:152" ht="56.25">
      <c r="A71" s="21"/>
      <c r="B71" s="33" t="s">
        <v>263</v>
      </c>
      <c r="C71" s="34" t="s">
        <v>264</v>
      </c>
      <c r="D71" s="35" t="s">
        <v>174</v>
      </c>
      <c r="E71" s="35" t="s">
        <v>193</v>
      </c>
      <c r="F71" s="35" t="s">
        <v>193</v>
      </c>
      <c r="G71" s="35" t="s">
        <v>193</v>
      </c>
      <c r="H71" s="35" t="s">
        <v>193</v>
      </c>
      <c r="I71" s="35" t="s">
        <v>193</v>
      </c>
      <c r="J71" s="35" t="s">
        <v>193</v>
      </c>
      <c r="K71" s="35" t="s">
        <v>193</v>
      </c>
      <c r="L71" s="35" t="s">
        <v>193</v>
      </c>
      <c r="M71" s="35" t="s">
        <v>193</v>
      </c>
      <c r="N71" s="35" t="s">
        <v>193</v>
      </c>
      <c r="O71" s="35" t="s">
        <v>193</v>
      </c>
      <c r="P71" s="35" t="s">
        <v>193</v>
      </c>
      <c r="Q71" s="35" t="s">
        <v>193</v>
      </c>
      <c r="R71" s="35" t="s">
        <v>193</v>
      </c>
      <c r="S71" s="35" t="s">
        <v>193</v>
      </c>
      <c r="T71" s="35" t="s">
        <v>193</v>
      </c>
      <c r="U71" s="35" t="s">
        <v>193</v>
      </c>
      <c r="V71" s="35" t="s">
        <v>193</v>
      </c>
      <c r="W71" s="35" t="s">
        <v>193</v>
      </c>
      <c r="X71" s="35" t="s">
        <v>193</v>
      </c>
      <c r="Y71" s="35" t="s">
        <v>193</v>
      </c>
      <c r="Z71" s="35" t="s">
        <v>193</v>
      </c>
      <c r="AA71" s="35" t="s">
        <v>193</v>
      </c>
      <c r="AB71" s="35" t="s">
        <v>193</v>
      </c>
      <c r="AC71" s="35" t="s">
        <v>193</v>
      </c>
      <c r="AD71" s="35" t="s">
        <v>193</v>
      </c>
      <c r="AE71" s="35" t="s">
        <v>193</v>
      </c>
      <c r="AF71" s="35" t="s">
        <v>193</v>
      </c>
      <c r="AG71" s="35" t="s">
        <v>193</v>
      </c>
      <c r="AH71" s="35" t="s">
        <v>193</v>
      </c>
      <c r="AI71" s="35" t="s">
        <v>193</v>
      </c>
      <c r="AJ71" s="35" t="s">
        <v>193</v>
      </c>
      <c r="AK71" s="35" t="s">
        <v>193</v>
      </c>
      <c r="AL71" s="35" t="s">
        <v>193</v>
      </c>
      <c r="AM71" s="35" t="s">
        <v>193</v>
      </c>
      <c r="AN71" s="35" t="s">
        <v>193</v>
      </c>
      <c r="AO71" s="35" t="s">
        <v>193</v>
      </c>
      <c r="AP71" s="35" t="s">
        <v>193</v>
      </c>
      <c r="AQ71" s="35" t="s">
        <v>193</v>
      </c>
      <c r="AR71" s="35" t="s">
        <v>193</v>
      </c>
      <c r="AS71" s="35" t="s">
        <v>193</v>
      </c>
      <c r="AT71" s="35" t="s">
        <v>193</v>
      </c>
      <c r="AU71" s="35" t="s">
        <v>193</v>
      </c>
      <c r="AV71" s="35" t="s">
        <v>193</v>
      </c>
      <c r="AW71" s="35" t="s">
        <v>193</v>
      </c>
      <c r="AX71" s="35" t="s">
        <v>193</v>
      </c>
      <c r="AY71" s="35" t="s">
        <v>193</v>
      </c>
      <c r="AZ71" s="35" t="s">
        <v>193</v>
      </c>
      <c r="BA71" s="35" t="s">
        <v>193</v>
      </c>
      <c r="BB71" s="35" t="s">
        <v>193</v>
      </c>
      <c r="BC71" s="35" t="s">
        <v>193</v>
      </c>
      <c r="BD71" s="35" t="s">
        <v>193</v>
      </c>
      <c r="BE71" s="35" t="s">
        <v>193</v>
      </c>
      <c r="BF71" s="35" t="s">
        <v>193</v>
      </c>
      <c r="BG71" s="35" t="s">
        <v>193</v>
      </c>
      <c r="BH71" s="35" t="s">
        <v>193</v>
      </c>
      <c r="BI71" s="35" t="s">
        <v>193</v>
      </c>
      <c r="BJ71" s="35" t="s">
        <v>193</v>
      </c>
      <c r="BK71" s="35" t="s">
        <v>193</v>
      </c>
      <c r="BL71" s="35" t="s">
        <v>193</v>
      </c>
      <c r="BM71" s="35" t="s">
        <v>193</v>
      </c>
      <c r="BN71" s="35" t="s">
        <v>193</v>
      </c>
      <c r="BO71" s="35" t="s">
        <v>193</v>
      </c>
      <c r="BP71" s="35" t="s">
        <v>193</v>
      </c>
      <c r="BQ71" s="35" t="s">
        <v>193</v>
      </c>
      <c r="BR71" s="35" t="s">
        <v>193</v>
      </c>
      <c r="BS71" s="35" t="s">
        <v>193</v>
      </c>
      <c r="BT71" s="35" t="s">
        <v>193</v>
      </c>
      <c r="BU71" s="35" t="s">
        <v>193</v>
      </c>
      <c r="BV71" s="35" t="s">
        <v>193</v>
      </c>
      <c r="BW71" s="35" t="s">
        <v>193</v>
      </c>
      <c r="BX71" s="35" t="s">
        <v>193</v>
      </c>
      <c r="BY71" s="35" t="s">
        <v>193</v>
      </c>
      <c r="BZ71" s="35" t="s">
        <v>193</v>
      </c>
      <c r="CA71" s="35" t="s">
        <v>193</v>
      </c>
      <c r="CB71" s="35" t="s">
        <v>193</v>
      </c>
      <c r="CC71" s="35" t="s">
        <v>193</v>
      </c>
      <c r="CD71" s="35" t="s">
        <v>193</v>
      </c>
      <c r="CE71" s="35" t="s">
        <v>193</v>
      </c>
      <c r="CF71" s="35" t="s">
        <v>193</v>
      </c>
      <c r="CG71" s="35" t="s">
        <v>193</v>
      </c>
      <c r="CH71" s="35" t="s">
        <v>193</v>
      </c>
      <c r="CI71" s="35" t="s">
        <v>193</v>
      </c>
      <c r="CJ71" s="35" t="s">
        <v>193</v>
      </c>
      <c r="CK71" s="35" t="s">
        <v>193</v>
      </c>
      <c r="CL71" s="35" t="s">
        <v>193</v>
      </c>
      <c r="CM71" s="35" t="s">
        <v>193</v>
      </c>
      <c r="CN71" s="35" t="s">
        <v>193</v>
      </c>
      <c r="CO71" s="35" t="s">
        <v>193</v>
      </c>
      <c r="CP71" s="35" t="s">
        <v>193</v>
      </c>
      <c r="CQ71" s="35" t="s">
        <v>193</v>
      </c>
      <c r="CR71" s="35" t="s">
        <v>193</v>
      </c>
      <c r="CS71" s="35" t="s">
        <v>193</v>
      </c>
      <c r="CT71" s="35" t="s">
        <v>193</v>
      </c>
      <c r="CU71" s="35" t="s">
        <v>193</v>
      </c>
      <c r="CV71" s="35" t="s">
        <v>193</v>
      </c>
      <c r="CW71" s="35" t="s">
        <v>193</v>
      </c>
      <c r="CX71" s="35" t="s">
        <v>193</v>
      </c>
      <c r="CY71" s="35" t="s">
        <v>193</v>
      </c>
      <c r="CZ71" s="35" t="s">
        <v>193</v>
      </c>
      <c r="DA71" s="35" t="s">
        <v>193</v>
      </c>
      <c r="DB71" s="35" t="s">
        <v>193</v>
      </c>
      <c r="DC71" s="35" t="s">
        <v>193</v>
      </c>
      <c r="DD71" s="35" t="s">
        <v>193</v>
      </c>
      <c r="DE71" s="35" t="s">
        <v>193</v>
      </c>
      <c r="DF71" s="35" t="s">
        <v>193</v>
      </c>
      <c r="DG71" s="35" t="s">
        <v>193</v>
      </c>
      <c r="DH71" s="35" t="s">
        <v>193</v>
      </c>
      <c r="DI71" s="35" t="s">
        <v>193</v>
      </c>
      <c r="DJ71" s="35" t="s">
        <v>193</v>
      </c>
      <c r="DK71" s="35" t="s">
        <v>193</v>
      </c>
      <c r="DL71" s="35" t="s">
        <v>193</v>
      </c>
      <c r="DM71" s="35" t="s">
        <v>193</v>
      </c>
      <c r="DN71" s="35" t="s">
        <v>193</v>
      </c>
      <c r="DO71" s="35" t="s">
        <v>193</v>
      </c>
      <c r="DP71" s="35" t="s">
        <v>193</v>
      </c>
      <c r="DQ71" s="35" t="s">
        <v>193</v>
      </c>
      <c r="DR71" s="35" t="s">
        <v>193</v>
      </c>
      <c r="DS71" s="35" t="s">
        <v>193</v>
      </c>
      <c r="DT71" s="35" t="s">
        <v>193</v>
      </c>
      <c r="DU71" s="35" t="s">
        <v>193</v>
      </c>
      <c r="DV71" s="35" t="s">
        <v>193</v>
      </c>
      <c r="DW71" s="35" t="s">
        <v>193</v>
      </c>
      <c r="DX71" s="35" t="s">
        <v>193</v>
      </c>
      <c r="DY71" s="35" t="s">
        <v>193</v>
      </c>
      <c r="DZ71" s="35" t="s">
        <v>193</v>
      </c>
      <c r="EA71" s="35" t="s">
        <v>193</v>
      </c>
      <c r="EB71" s="35" t="s">
        <v>193</v>
      </c>
      <c r="EC71" s="35" t="s">
        <v>193</v>
      </c>
      <c r="ED71" s="35" t="s">
        <v>193</v>
      </c>
      <c r="EE71" s="35" t="s">
        <v>193</v>
      </c>
      <c r="EF71" s="35" t="s">
        <v>193</v>
      </c>
      <c r="EG71" s="35" t="s">
        <v>193</v>
      </c>
      <c r="EH71" s="35" t="s">
        <v>193</v>
      </c>
      <c r="EI71" s="35" t="s">
        <v>193</v>
      </c>
      <c r="EJ71" s="35" t="s">
        <v>193</v>
      </c>
      <c r="EK71" s="35" t="s">
        <v>193</v>
      </c>
      <c r="EL71" s="35" t="s">
        <v>193</v>
      </c>
      <c r="EM71" s="35" t="s">
        <v>193</v>
      </c>
      <c r="EN71" s="35" t="s">
        <v>193</v>
      </c>
      <c r="EO71" s="35" t="s">
        <v>193</v>
      </c>
      <c r="EP71" s="35" t="s">
        <v>193</v>
      </c>
      <c r="EQ71" s="35" t="s">
        <v>193</v>
      </c>
      <c r="ER71" s="35" t="s">
        <v>193</v>
      </c>
      <c r="ES71" s="35" t="s">
        <v>193</v>
      </c>
      <c r="ET71" s="35" t="s">
        <v>193</v>
      </c>
      <c r="EU71" s="35" t="s">
        <v>193</v>
      </c>
      <c r="EV71" s="35"/>
    </row>
    <row r="72" spans="1:152" ht="56.25">
      <c r="A72" s="21"/>
      <c r="B72" s="33" t="s">
        <v>265</v>
      </c>
      <c r="C72" s="34" t="s">
        <v>266</v>
      </c>
      <c r="D72" s="35" t="s">
        <v>174</v>
      </c>
      <c r="E72" s="35" t="s">
        <v>193</v>
      </c>
      <c r="F72" s="35" t="s">
        <v>193</v>
      </c>
      <c r="G72" s="35" t="s">
        <v>193</v>
      </c>
      <c r="H72" s="35" t="s">
        <v>193</v>
      </c>
      <c r="I72" s="35" t="s">
        <v>193</v>
      </c>
      <c r="J72" s="35" t="s">
        <v>193</v>
      </c>
      <c r="K72" s="35" t="s">
        <v>193</v>
      </c>
      <c r="L72" s="35" t="s">
        <v>193</v>
      </c>
      <c r="M72" s="35" t="s">
        <v>193</v>
      </c>
      <c r="N72" s="35" t="s">
        <v>193</v>
      </c>
      <c r="O72" s="35" t="s">
        <v>193</v>
      </c>
      <c r="P72" s="35" t="s">
        <v>193</v>
      </c>
      <c r="Q72" s="35" t="s">
        <v>193</v>
      </c>
      <c r="R72" s="35" t="s">
        <v>193</v>
      </c>
      <c r="S72" s="35" t="s">
        <v>193</v>
      </c>
      <c r="T72" s="35" t="s">
        <v>193</v>
      </c>
      <c r="U72" s="35" t="s">
        <v>193</v>
      </c>
      <c r="V72" s="35" t="s">
        <v>193</v>
      </c>
      <c r="W72" s="35" t="s">
        <v>193</v>
      </c>
      <c r="X72" s="35" t="s">
        <v>193</v>
      </c>
      <c r="Y72" s="35" t="s">
        <v>193</v>
      </c>
      <c r="Z72" s="35" t="s">
        <v>193</v>
      </c>
      <c r="AA72" s="35" t="s">
        <v>193</v>
      </c>
      <c r="AB72" s="35" t="s">
        <v>193</v>
      </c>
      <c r="AC72" s="35" t="s">
        <v>193</v>
      </c>
      <c r="AD72" s="35" t="s">
        <v>193</v>
      </c>
      <c r="AE72" s="35" t="s">
        <v>193</v>
      </c>
      <c r="AF72" s="35" t="s">
        <v>193</v>
      </c>
      <c r="AG72" s="35" t="s">
        <v>193</v>
      </c>
      <c r="AH72" s="35" t="s">
        <v>193</v>
      </c>
      <c r="AI72" s="35" t="s">
        <v>193</v>
      </c>
      <c r="AJ72" s="35" t="s">
        <v>193</v>
      </c>
      <c r="AK72" s="35" t="s">
        <v>193</v>
      </c>
      <c r="AL72" s="35" t="s">
        <v>193</v>
      </c>
      <c r="AM72" s="35" t="s">
        <v>193</v>
      </c>
      <c r="AN72" s="35" t="s">
        <v>193</v>
      </c>
      <c r="AO72" s="35" t="s">
        <v>193</v>
      </c>
      <c r="AP72" s="35" t="s">
        <v>193</v>
      </c>
      <c r="AQ72" s="35" t="s">
        <v>193</v>
      </c>
      <c r="AR72" s="35" t="s">
        <v>193</v>
      </c>
      <c r="AS72" s="35" t="s">
        <v>193</v>
      </c>
      <c r="AT72" s="35" t="s">
        <v>193</v>
      </c>
      <c r="AU72" s="35" t="s">
        <v>193</v>
      </c>
      <c r="AV72" s="35" t="s">
        <v>193</v>
      </c>
      <c r="AW72" s="35" t="s">
        <v>193</v>
      </c>
      <c r="AX72" s="35" t="s">
        <v>193</v>
      </c>
      <c r="AY72" s="35" t="s">
        <v>193</v>
      </c>
      <c r="AZ72" s="35" t="s">
        <v>193</v>
      </c>
      <c r="BA72" s="35" t="s">
        <v>193</v>
      </c>
      <c r="BB72" s="35" t="s">
        <v>193</v>
      </c>
      <c r="BC72" s="35" t="s">
        <v>193</v>
      </c>
      <c r="BD72" s="35" t="s">
        <v>193</v>
      </c>
      <c r="BE72" s="35" t="s">
        <v>193</v>
      </c>
      <c r="BF72" s="35" t="s">
        <v>193</v>
      </c>
      <c r="BG72" s="35" t="s">
        <v>193</v>
      </c>
      <c r="BH72" s="35" t="s">
        <v>193</v>
      </c>
      <c r="BI72" s="35" t="s">
        <v>193</v>
      </c>
      <c r="BJ72" s="35" t="s">
        <v>193</v>
      </c>
      <c r="BK72" s="35" t="s">
        <v>193</v>
      </c>
      <c r="BL72" s="35" t="s">
        <v>193</v>
      </c>
      <c r="BM72" s="35" t="s">
        <v>193</v>
      </c>
      <c r="BN72" s="35" t="s">
        <v>193</v>
      </c>
      <c r="BO72" s="35" t="s">
        <v>193</v>
      </c>
      <c r="BP72" s="35" t="s">
        <v>193</v>
      </c>
      <c r="BQ72" s="35" t="s">
        <v>193</v>
      </c>
      <c r="BR72" s="35" t="s">
        <v>193</v>
      </c>
      <c r="BS72" s="35" t="s">
        <v>193</v>
      </c>
      <c r="BT72" s="35" t="s">
        <v>193</v>
      </c>
      <c r="BU72" s="35" t="s">
        <v>193</v>
      </c>
      <c r="BV72" s="35" t="s">
        <v>193</v>
      </c>
      <c r="BW72" s="35" t="s">
        <v>193</v>
      </c>
      <c r="BX72" s="35" t="s">
        <v>193</v>
      </c>
      <c r="BY72" s="35" t="s">
        <v>193</v>
      </c>
      <c r="BZ72" s="35" t="s">
        <v>193</v>
      </c>
      <c r="CA72" s="35" t="s">
        <v>193</v>
      </c>
      <c r="CB72" s="35" t="s">
        <v>193</v>
      </c>
      <c r="CC72" s="35" t="s">
        <v>193</v>
      </c>
      <c r="CD72" s="35" t="s">
        <v>193</v>
      </c>
      <c r="CE72" s="35" t="s">
        <v>193</v>
      </c>
      <c r="CF72" s="35" t="s">
        <v>193</v>
      </c>
      <c r="CG72" s="35" t="s">
        <v>193</v>
      </c>
      <c r="CH72" s="35" t="s">
        <v>193</v>
      </c>
      <c r="CI72" s="35" t="s">
        <v>193</v>
      </c>
      <c r="CJ72" s="35" t="s">
        <v>193</v>
      </c>
      <c r="CK72" s="35" t="s">
        <v>193</v>
      </c>
      <c r="CL72" s="35" t="s">
        <v>193</v>
      </c>
      <c r="CM72" s="35" t="s">
        <v>193</v>
      </c>
      <c r="CN72" s="35" t="s">
        <v>193</v>
      </c>
      <c r="CO72" s="35" t="s">
        <v>193</v>
      </c>
      <c r="CP72" s="35" t="s">
        <v>193</v>
      </c>
      <c r="CQ72" s="35" t="s">
        <v>193</v>
      </c>
      <c r="CR72" s="35" t="s">
        <v>193</v>
      </c>
      <c r="CS72" s="35" t="s">
        <v>193</v>
      </c>
      <c r="CT72" s="35" t="s">
        <v>193</v>
      </c>
      <c r="CU72" s="35" t="s">
        <v>193</v>
      </c>
      <c r="CV72" s="35" t="s">
        <v>193</v>
      </c>
      <c r="CW72" s="35" t="s">
        <v>193</v>
      </c>
      <c r="CX72" s="35" t="s">
        <v>193</v>
      </c>
      <c r="CY72" s="35" t="s">
        <v>193</v>
      </c>
      <c r="CZ72" s="35" t="s">
        <v>193</v>
      </c>
      <c r="DA72" s="35" t="s">
        <v>193</v>
      </c>
      <c r="DB72" s="35" t="s">
        <v>193</v>
      </c>
      <c r="DC72" s="35" t="s">
        <v>193</v>
      </c>
      <c r="DD72" s="35" t="s">
        <v>193</v>
      </c>
      <c r="DE72" s="35" t="s">
        <v>193</v>
      </c>
      <c r="DF72" s="35" t="s">
        <v>193</v>
      </c>
      <c r="DG72" s="35" t="s">
        <v>193</v>
      </c>
      <c r="DH72" s="35" t="s">
        <v>193</v>
      </c>
      <c r="DI72" s="35" t="s">
        <v>193</v>
      </c>
      <c r="DJ72" s="35" t="s">
        <v>193</v>
      </c>
      <c r="DK72" s="35" t="s">
        <v>193</v>
      </c>
      <c r="DL72" s="35" t="s">
        <v>193</v>
      </c>
      <c r="DM72" s="35" t="s">
        <v>193</v>
      </c>
      <c r="DN72" s="35" t="s">
        <v>193</v>
      </c>
      <c r="DO72" s="35" t="s">
        <v>193</v>
      </c>
      <c r="DP72" s="35" t="s">
        <v>193</v>
      </c>
      <c r="DQ72" s="35" t="s">
        <v>193</v>
      </c>
      <c r="DR72" s="35" t="s">
        <v>193</v>
      </c>
      <c r="DS72" s="35" t="s">
        <v>193</v>
      </c>
      <c r="DT72" s="35" t="s">
        <v>193</v>
      </c>
      <c r="DU72" s="35" t="s">
        <v>193</v>
      </c>
      <c r="DV72" s="35" t="s">
        <v>193</v>
      </c>
      <c r="DW72" s="35" t="s">
        <v>193</v>
      </c>
      <c r="DX72" s="35" t="s">
        <v>193</v>
      </c>
      <c r="DY72" s="35" t="s">
        <v>193</v>
      </c>
      <c r="DZ72" s="35" t="s">
        <v>193</v>
      </c>
      <c r="EA72" s="35" t="s">
        <v>193</v>
      </c>
      <c r="EB72" s="35" t="s">
        <v>193</v>
      </c>
      <c r="EC72" s="35" t="s">
        <v>193</v>
      </c>
      <c r="ED72" s="35" t="s">
        <v>193</v>
      </c>
      <c r="EE72" s="35" t="s">
        <v>193</v>
      </c>
      <c r="EF72" s="35" t="s">
        <v>193</v>
      </c>
      <c r="EG72" s="35" t="s">
        <v>193</v>
      </c>
      <c r="EH72" s="35" t="s">
        <v>193</v>
      </c>
      <c r="EI72" s="35" t="s">
        <v>193</v>
      </c>
      <c r="EJ72" s="35" t="s">
        <v>193</v>
      </c>
      <c r="EK72" s="35" t="s">
        <v>193</v>
      </c>
      <c r="EL72" s="35" t="s">
        <v>193</v>
      </c>
      <c r="EM72" s="35" t="s">
        <v>193</v>
      </c>
      <c r="EN72" s="35" t="s">
        <v>193</v>
      </c>
      <c r="EO72" s="35" t="s">
        <v>193</v>
      </c>
      <c r="EP72" s="35" t="s">
        <v>193</v>
      </c>
      <c r="EQ72" s="35" t="s">
        <v>193</v>
      </c>
      <c r="ER72" s="35" t="s">
        <v>193</v>
      </c>
      <c r="ES72" s="35" t="s">
        <v>193</v>
      </c>
      <c r="ET72" s="35" t="s">
        <v>193</v>
      </c>
      <c r="EU72" s="35" t="s">
        <v>193</v>
      </c>
      <c r="EV72" s="35"/>
    </row>
    <row r="73" spans="1:152" ht="56.25">
      <c r="A73" s="21"/>
      <c r="B73" s="39" t="s">
        <v>267</v>
      </c>
      <c r="C73" s="40" t="s">
        <v>268</v>
      </c>
      <c r="D73" s="41" t="s">
        <v>174</v>
      </c>
      <c r="E73" s="41">
        <f t="shared" ref="E73:X73" si="108">E74</f>
        <v>0</v>
      </c>
      <c r="F73" s="41">
        <f t="shared" si="108"/>
        <v>0</v>
      </c>
      <c r="G73" s="41">
        <f t="shared" si="108"/>
        <v>0</v>
      </c>
      <c r="H73" s="41">
        <f t="shared" si="108"/>
        <v>0</v>
      </c>
      <c r="I73" s="41">
        <f t="shared" si="108"/>
        <v>0</v>
      </c>
      <c r="J73" s="41">
        <f t="shared" si="108"/>
        <v>0</v>
      </c>
      <c r="K73" s="41">
        <f t="shared" si="108"/>
        <v>0</v>
      </c>
      <c r="L73" s="41">
        <f t="shared" si="108"/>
        <v>0</v>
      </c>
      <c r="M73" s="41">
        <f t="shared" si="108"/>
        <v>0</v>
      </c>
      <c r="N73" s="41">
        <f t="shared" si="108"/>
        <v>0</v>
      </c>
      <c r="O73" s="41">
        <f t="shared" si="108"/>
        <v>0</v>
      </c>
      <c r="P73" s="41">
        <f t="shared" si="108"/>
        <v>0</v>
      </c>
      <c r="Q73" s="41">
        <f t="shared" si="108"/>
        <v>0</v>
      </c>
      <c r="R73" s="41">
        <f t="shared" si="108"/>
        <v>0</v>
      </c>
      <c r="S73" s="41">
        <f t="shared" si="108"/>
        <v>0</v>
      </c>
      <c r="T73" s="41">
        <f t="shared" si="108"/>
        <v>6</v>
      </c>
      <c r="U73" s="41">
        <f t="shared" si="108"/>
        <v>0</v>
      </c>
      <c r="V73" s="41">
        <f t="shared" si="108"/>
        <v>0</v>
      </c>
      <c r="W73" s="41">
        <f t="shared" si="108"/>
        <v>0</v>
      </c>
      <c r="X73" s="41">
        <f t="shared" si="108"/>
        <v>0</v>
      </c>
      <c r="Y73" s="41" t="s">
        <v>193</v>
      </c>
      <c r="Z73" s="41" t="s">
        <v>193</v>
      </c>
      <c r="AA73" s="41" t="s">
        <v>193</v>
      </c>
      <c r="AB73" s="41" t="s">
        <v>193</v>
      </c>
      <c r="AC73" s="41" t="s">
        <v>193</v>
      </c>
      <c r="AD73" s="41" t="s">
        <v>193</v>
      </c>
      <c r="AE73" s="41" t="s">
        <v>193</v>
      </c>
      <c r="AF73" s="41">
        <f t="shared" ref="AF73:BK73" si="109">AF74</f>
        <v>0</v>
      </c>
      <c r="AG73" s="41">
        <f t="shared" si="109"/>
        <v>0</v>
      </c>
      <c r="AH73" s="41">
        <f t="shared" si="109"/>
        <v>0</v>
      </c>
      <c r="AI73" s="41">
        <f t="shared" si="109"/>
        <v>0</v>
      </c>
      <c r="AJ73" s="41">
        <f t="shared" si="109"/>
        <v>0</v>
      </c>
      <c r="AK73" s="41">
        <f t="shared" si="109"/>
        <v>0</v>
      </c>
      <c r="AL73" s="41">
        <f t="shared" si="109"/>
        <v>0</v>
      </c>
      <c r="AM73" s="41">
        <f t="shared" si="109"/>
        <v>0</v>
      </c>
      <c r="AN73" s="41">
        <f t="shared" si="109"/>
        <v>0</v>
      </c>
      <c r="AO73" s="41">
        <f t="shared" si="109"/>
        <v>0</v>
      </c>
      <c r="AP73" s="41">
        <f t="shared" si="109"/>
        <v>0</v>
      </c>
      <c r="AQ73" s="41">
        <f t="shared" si="109"/>
        <v>0</v>
      </c>
      <c r="AR73" s="41">
        <f t="shared" si="109"/>
        <v>0</v>
      </c>
      <c r="AS73" s="41">
        <f t="shared" si="109"/>
        <v>0</v>
      </c>
      <c r="AT73" s="41">
        <f t="shared" si="109"/>
        <v>0</v>
      </c>
      <c r="AU73" s="41">
        <f t="shared" si="109"/>
        <v>0</v>
      </c>
      <c r="AV73" s="41">
        <f t="shared" si="109"/>
        <v>0</v>
      </c>
      <c r="AW73" s="41">
        <f t="shared" si="109"/>
        <v>0</v>
      </c>
      <c r="AX73" s="41">
        <f t="shared" si="109"/>
        <v>0</v>
      </c>
      <c r="AY73" s="41">
        <f t="shared" si="109"/>
        <v>0</v>
      </c>
      <c r="AZ73" s="41">
        <f t="shared" si="109"/>
        <v>0</v>
      </c>
      <c r="BA73" s="41">
        <f t="shared" si="109"/>
        <v>0</v>
      </c>
      <c r="BB73" s="41">
        <f t="shared" si="109"/>
        <v>0</v>
      </c>
      <c r="BC73" s="41">
        <f t="shared" si="109"/>
        <v>0</v>
      </c>
      <c r="BD73" s="41">
        <f t="shared" si="109"/>
        <v>0</v>
      </c>
      <c r="BE73" s="41">
        <f t="shared" si="109"/>
        <v>0</v>
      </c>
      <c r="BF73" s="41">
        <f t="shared" si="109"/>
        <v>0</v>
      </c>
      <c r="BG73" s="41">
        <f t="shared" si="109"/>
        <v>0</v>
      </c>
      <c r="BH73" s="41">
        <f t="shared" si="109"/>
        <v>0</v>
      </c>
      <c r="BI73" s="41">
        <f t="shared" si="109"/>
        <v>0</v>
      </c>
      <c r="BJ73" s="41">
        <f t="shared" si="109"/>
        <v>0</v>
      </c>
      <c r="BK73" s="41">
        <f t="shared" si="109"/>
        <v>0</v>
      </c>
      <c r="BL73" s="41">
        <f t="shared" ref="BL73:CQ73" si="110">BL74</f>
        <v>0</v>
      </c>
      <c r="BM73" s="41">
        <f t="shared" si="110"/>
        <v>0</v>
      </c>
      <c r="BN73" s="41">
        <f t="shared" si="110"/>
        <v>0</v>
      </c>
      <c r="BO73" s="41">
        <f t="shared" si="110"/>
        <v>0</v>
      </c>
      <c r="BP73" s="41">
        <f t="shared" si="110"/>
        <v>0</v>
      </c>
      <c r="BQ73" s="41">
        <f t="shared" si="110"/>
        <v>0</v>
      </c>
      <c r="BR73" s="41">
        <f t="shared" si="110"/>
        <v>0</v>
      </c>
      <c r="BS73" s="41">
        <f t="shared" si="110"/>
        <v>0</v>
      </c>
      <c r="BT73" s="41">
        <f t="shared" si="110"/>
        <v>0</v>
      </c>
      <c r="BU73" s="41">
        <f t="shared" si="110"/>
        <v>0</v>
      </c>
      <c r="BV73" s="41">
        <f t="shared" si="110"/>
        <v>0</v>
      </c>
      <c r="BW73" s="41">
        <f t="shared" si="110"/>
        <v>0</v>
      </c>
      <c r="BX73" s="41">
        <f t="shared" si="110"/>
        <v>0</v>
      </c>
      <c r="BY73" s="41">
        <f t="shared" si="110"/>
        <v>0</v>
      </c>
      <c r="BZ73" s="41">
        <f t="shared" si="110"/>
        <v>0</v>
      </c>
      <c r="CA73" s="41">
        <f t="shared" si="110"/>
        <v>0</v>
      </c>
      <c r="CB73" s="41">
        <f t="shared" si="110"/>
        <v>0</v>
      </c>
      <c r="CC73" s="41">
        <f t="shared" si="110"/>
        <v>0</v>
      </c>
      <c r="CD73" s="41">
        <f t="shared" si="110"/>
        <v>0</v>
      </c>
      <c r="CE73" s="41">
        <f t="shared" si="110"/>
        <v>0</v>
      </c>
      <c r="CF73" s="41">
        <f t="shared" si="110"/>
        <v>0</v>
      </c>
      <c r="CG73" s="41">
        <f t="shared" si="110"/>
        <v>0</v>
      </c>
      <c r="CH73" s="41">
        <f t="shared" si="110"/>
        <v>0</v>
      </c>
      <c r="CI73" s="41">
        <f t="shared" si="110"/>
        <v>3</v>
      </c>
      <c r="CJ73" s="41">
        <f t="shared" si="110"/>
        <v>0</v>
      </c>
      <c r="CK73" s="41">
        <f t="shared" si="110"/>
        <v>0</v>
      </c>
      <c r="CL73" s="41">
        <f t="shared" si="110"/>
        <v>0</v>
      </c>
      <c r="CM73" s="41">
        <f t="shared" si="110"/>
        <v>0</v>
      </c>
      <c r="CN73" s="41">
        <f t="shared" si="110"/>
        <v>0</v>
      </c>
      <c r="CO73" s="41">
        <f t="shared" si="110"/>
        <v>0</v>
      </c>
      <c r="CP73" s="41">
        <f t="shared" si="110"/>
        <v>0</v>
      </c>
      <c r="CQ73" s="41">
        <f t="shared" si="110"/>
        <v>0</v>
      </c>
      <c r="CR73" s="41">
        <f t="shared" ref="CR73:DW73" si="111">CR74</f>
        <v>0</v>
      </c>
      <c r="CS73" s="41">
        <f t="shared" si="111"/>
        <v>0</v>
      </c>
      <c r="CT73" s="41">
        <f t="shared" si="111"/>
        <v>0</v>
      </c>
      <c r="CU73" s="41">
        <f t="shared" si="111"/>
        <v>0</v>
      </c>
      <c r="CV73" s="41">
        <f t="shared" si="111"/>
        <v>0</v>
      </c>
      <c r="CW73" s="41">
        <f t="shared" si="111"/>
        <v>0</v>
      </c>
      <c r="CX73" s="41">
        <f t="shared" si="111"/>
        <v>0</v>
      </c>
      <c r="CY73" s="41">
        <f t="shared" si="111"/>
        <v>0</v>
      </c>
      <c r="CZ73" s="41">
        <f t="shared" si="111"/>
        <v>0</v>
      </c>
      <c r="DA73" s="41">
        <f t="shared" si="111"/>
        <v>0</v>
      </c>
      <c r="DB73" s="41">
        <f t="shared" si="111"/>
        <v>0</v>
      </c>
      <c r="DC73" s="41">
        <f t="shared" si="111"/>
        <v>0</v>
      </c>
      <c r="DD73" s="41">
        <f t="shared" si="111"/>
        <v>0</v>
      </c>
      <c r="DE73" s="41">
        <f t="shared" si="111"/>
        <v>0</v>
      </c>
      <c r="DF73" s="41">
        <f t="shared" si="111"/>
        <v>0</v>
      </c>
      <c r="DG73" s="41">
        <f t="shared" si="111"/>
        <v>0</v>
      </c>
      <c r="DH73" s="41">
        <f t="shared" si="111"/>
        <v>0</v>
      </c>
      <c r="DI73" s="41">
        <f t="shared" si="111"/>
        <v>0</v>
      </c>
      <c r="DJ73" s="41">
        <f t="shared" si="111"/>
        <v>3</v>
      </c>
      <c r="DK73" s="41">
        <f t="shared" si="111"/>
        <v>0</v>
      </c>
      <c r="DL73" s="41">
        <f t="shared" si="111"/>
        <v>0</v>
      </c>
      <c r="DM73" s="41">
        <f t="shared" si="111"/>
        <v>0</v>
      </c>
      <c r="DN73" s="41">
        <f t="shared" si="111"/>
        <v>0</v>
      </c>
      <c r="DO73" s="41">
        <f t="shared" si="111"/>
        <v>0</v>
      </c>
      <c r="DP73" s="41">
        <f t="shared" si="111"/>
        <v>0</v>
      </c>
      <c r="DQ73" s="41">
        <f t="shared" si="111"/>
        <v>0</v>
      </c>
      <c r="DR73" s="41">
        <f t="shared" si="111"/>
        <v>0</v>
      </c>
      <c r="DS73" s="41">
        <f t="shared" si="111"/>
        <v>0</v>
      </c>
      <c r="DT73" s="41">
        <f t="shared" si="111"/>
        <v>0</v>
      </c>
      <c r="DU73" s="41">
        <f t="shared" si="111"/>
        <v>0</v>
      </c>
      <c r="DV73" s="41">
        <f t="shared" si="111"/>
        <v>0</v>
      </c>
      <c r="DW73" s="41">
        <f t="shared" si="111"/>
        <v>0</v>
      </c>
      <c r="DX73" s="41">
        <f t="shared" ref="DX73:EN73" si="112">DX74</f>
        <v>0</v>
      </c>
      <c r="DY73" s="41">
        <f t="shared" si="112"/>
        <v>0</v>
      </c>
      <c r="DZ73" s="41">
        <f t="shared" si="112"/>
        <v>0</v>
      </c>
      <c r="EA73" s="41">
        <f t="shared" si="112"/>
        <v>0</v>
      </c>
      <c r="EB73" s="41">
        <f t="shared" si="112"/>
        <v>0</v>
      </c>
      <c r="EC73" s="41">
        <f t="shared" si="112"/>
        <v>0</v>
      </c>
      <c r="ED73" s="41">
        <f t="shared" si="112"/>
        <v>0</v>
      </c>
      <c r="EE73" s="41">
        <f t="shared" si="112"/>
        <v>0</v>
      </c>
      <c r="EF73" s="41">
        <f t="shared" si="112"/>
        <v>0</v>
      </c>
      <c r="EG73" s="41">
        <f t="shared" si="112"/>
        <v>0</v>
      </c>
      <c r="EH73" s="41">
        <f t="shared" si="112"/>
        <v>0</v>
      </c>
      <c r="EI73" s="41">
        <f t="shared" si="112"/>
        <v>0</v>
      </c>
      <c r="EJ73" s="41">
        <f t="shared" si="112"/>
        <v>6</v>
      </c>
      <c r="EK73" s="41">
        <f t="shared" si="112"/>
        <v>0</v>
      </c>
      <c r="EL73" s="41">
        <f t="shared" si="112"/>
        <v>0</v>
      </c>
      <c r="EM73" s="41">
        <f t="shared" si="112"/>
        <v>0</v>
      </c>
      <c r="EN73" s="41">
        <f t="shared" si="112"/>
        <v>0</v>
      </c>
      <c r="EO73" s="41" t="s">
        <v>193</v>
      </c>
      <c r="EP73" s="41" t="s">
        <v>193</v>
      </c>
      <c r="EQ73" s="41" t="s">
        <v>193</v>
      </c>
      <c r="ER73" s="41" t="s">
        <v>193</v>
      </c>
      <c r="ES73" s="41" t="s">
        <v>193</v>
      </c>
      <c r="ET73" s="41" t="s">
        <v>193</v>
      </c>
      <c r="EU73" s="41" t="s">
        <v>193</v>
      </c>
      <c r="EV73" s="41"/>
    </row>
    <row r="74" spans="1:152" ht="37.5">
      <c r="A74" s="21"/>
      <c r="B74" s="33" t="s">
        <v>269</v>
      </c>
      <c r="C74" s="34" t="s">
        <v>270</v>
      </c>
      <c r="D74" s="35" t="s">
        <v>174</v>
      </c>
      <c r="E74" s="35">
        <f t="shared" ref="E74:AJ74" si="113">SUM(E75:E81)</f>
        <v>0</v>
      </c>
      <c r="F74" s="35">
        <f t="shared" si="113"/>
        <v>0</v>
      </c>
      <c r="G74" s="35">
        <f t="shared" si="113"/>
        <v>0</v>
      </c>
      <c r="H74" s="35">
        <f t="shared" si="113"/>
        <v>0</v>
      </c>
      <c r="I74" s="35">
        <f t="shared" si="113"/>
        <v>0</v>
      </c>
      <c r="J74" s="35">
        <f t="shared" si="113"/>
        <v>0</v>
      </c>
      <c r="K74" s="35">
        <f t="shared" si="113"/>
        <v>0</v>
      </c>
      <c r="L74" s="35">
        <f t="shared" si="113"/>
        <v>0</v>
      </c>
      <c r="M74" s="35">
        <f t="shared" si="113"/>
        <v>0</v>
      </c>
      <c r="N74" s="35">
        <f t="shared" si="113"/>
        <v>0</v>
      </c>
      <c r="O74" s="35">
        <f t="shared" si="113"/>
        <v>0</v>
      </c>
      <c r="P74" s="35">
        <f t="shared" si="113"/>
        <v>0</v>
      </c>
      <c r="Q74" s="35">
        <f t="shared" si="113"/>
        <v>0</v>
      </c>
      <c r="R74" s="35">
        <f t="shared" si="113"/>
        <v>0</v>
      </c>
      <c r="S74" s="35">
        <f t="shared" si="113"/>
        <v>0</v>
      </c>
      <c r="T74" s="35">
        <f t="shared" si="113"/>
        <v>6</v>
      </c>
      <c r="U74" s="35">
        <f t="shared" si="113"/>
        <v>0</v>
      </c>
      <c r="V74" s="35">
        <f t="shared" si="113"/>
        <v>0</v>
      </c>
      <c r="W74" s="35">
        <f t="shared" si="113"/>
        <v>0</v>
      </c>
      <c r="X74" s="35">
        <f t="shared" si="113"/>
        <v>0</v>
      </c>
      <c r="Y74" s="35">
        <f t="shared" si="113"/>
        <v>0</v>
      </c>
      <c r="Z74" s="35">
        <f t="shared" si="113"/>
        <v>0</v>
      </c>
      <c r="AA74" s="35">
        <f t="shared" si="113"/>
        <v>0</v>
      </c>
      <c r="AB74" s="35">
        <f t="shared" si="113"/>
        <v>0</v>
      </c>
      <c r="AC74" s="35">
        <f t="shared" si="113"/>
        <v>0</v>
      </c>
      <c r="AD74" s="35">
        <f t="shared" si="113"/>
        <v>0</v>
      </c>
      <c r="AE74" s="35">
        <f t="shared" si="113"/>
        <v>0</v>
      </c>
      <c r="AF74" s="35">
        <f t="shared" si="113"/>
        <v>0</v>
      </c>
      <c r="AG74" s="35">
        <f t="shared" si="113"/>
        <v>0</v>
      </c>
      <c r="AH74" s="35">
        <f t="shared" si="113"/>
        <v>0</v>
      </c>
      <c r="AI74" s="35">
        <f t="shared" si="113"/>
        <v>0</v>
      </c>
      <c r="AJ74" s="35">
        <f t="shared" si="113"/>
        <v>0</v>
      </c>
      <c r="AK74" s="35">
        <f t="shared" ref="AK74:BP74" si="114">SUM(AK75:AK81)</f>
        <v>0</v>
      </c>
      <c r="AL74" s="35">
        <f t="shared" si="114"/>
        <v>0</v>
      </c>
      <c r="AM74" s="35">
        <f t="shared" si="114"/>
        <v>0</v>
      </c>
      <c r="AN74" s="35">
        <f t="shared" si="114"/>
        <v>0</v>
      </c>
      <c r="AO74" s="35">
        <f t="shared" si="114"/>
        <v>0</v>
      </c>
      <c r="AP74" s="35">
        <f t="shared" si="114"/>
        <v>0</v>
      </c>
      <c r="AQ74" s="35">
        <f t="shared" si="114"/>
        <v>0</v>
      </c>
      <c r="AR74" s="35">
        <f t="shared" si="114"/>
        <v>0</v>
      </c>
      <c r="AS74" s="35">
        <f t="shared" si="114"/>
        <v>0</v>
      </c>
      <c r="AT74" s="35">
        <f t="shared" si="114"/>
        <v>0</v>
      </c>
      <c r="AU74" s="35">
        <f t="shared" si="114"/>
        <v>0</v>
      </c>
      <c r="AV74" s="35">
        <f t="shared" si="114"/>
        <v>0</v>
      </c>
      <c r="AW74" s="35">
        <f t="shared" si="114"/>
        <v>0</v>
      </c>
      <c r="AX74" s="35">
        <f t="shared" si="114"/>
        <v>0</v>
      </c>
      <c r="AY74" s="35">
        <f t="shared" si="114"/>
        <v>0</v>
      </c>
      <c r="AZ74" s="35">
        <f t="shared" si="114"/>
        <v>0</v>
      </c>
      <c r="BA74" s="35">
        <f t="shared" si="114"/>
        <v>0</v>
      </c>
      <c r="BB74" s="35">
        <f t="shared" si="114"/>
        <v>0</v>
      </c>
      <c r="BC74" s="35">
        <f t="shared" si="114"/>
        <v>0</v>
      </c>
      <c r="BD74" s="35">
        <f t="shared" si="114"/>
        <v>0</v>
      </c>
      <c r="BE74" s="35">
        <f t="shared" si="114"/>
        <v>0</v>
      </c>
      <c r="BF74" s="35">
        <f t="shared" si="114"/>
        <v>0</v>
      </c>
      <c r="BG74" s="35">
        <f t="shared" si="114"/>
        <v>0</v>
      </c>
      <c r="BH74" s="35">
        <f t="shared" si="114"/>
        <v>0</v>
      </c>
      <c r="BI74" s="35">
        <f t="shared" si="114"/>
        <v>0</v>
      </c>
      <c r="BJ74" s="35">
        <f t="shared" si="114"/>
        <v>0</v>
      </c>
      <c r="BK74" s="35">
        <f t="shared" si="114"/>
        <v>0</v>
      </c>
      <c r="BL74" s="35">
        <f t="shared" si="114"/>
        <v>0</v>
      </c>
      <c r="BM74" s="35">
        <f t="shared" si="114"/>
        <v>0</v>
      </c>
      <c r="BN74" s="35">
        <f t="shared" si="114"/>
        <v>0</v>
      </c>
      <c r="BO74" s="35">
        <f t="shared" si="114"/>
        <v>0</v>
      </c>
      <c r="BP74" s="35">
        <f t="shared" si="114"/>
        <v>0</v>
      </c>
      <c r="BQ74" s="35">
        <f t="shared" ref="BQ74:CV74" si="115">SUM(BQ75:BQ81)</f>
        <v>0</v>
      </c>
      <c r="BR74" s="35">
        <f t="shared" si="115"/>
        <v>0</v>
      </c>
      <c r="BS74" s="35">
        <f t="shared" si="115"/>
        <v>0</v>
      </c>
      <c r="BT74" s="35">
        <f t="shared" si="115"/>
        <v>0</v>
      </c>
      <c r="BU74" s="35">
        <f t="shared" si="115"/>
        <v>0</v>
      </c>
      <c r="BV74" s="35">
        <f t="shared" si="115"/>
        <v>0</v>
      </c>
      <c r="BW74" s="35">
        <f t="shared" si="115"/>
        <v>0</v>
      </c>
      <c r="BX74" s="35">
        <f t="shared" si="115"/>
        <v>0</v>
      </c>
      <c r="BY74" s="35">
        <f t="shared" si="115"/>
        <v>0</v>
      </c>
      <c r="BZ74" s="35">
        <f t="shared" si="115"/>
        <v>0</v>
      </c>
      <c r="CA74" s="35">
        <f t="shared" si="115"/>
        <v>0</v>
      </c>
      <c r="CB74" s="35">
        <f t="shared" si="115"/>
        <v>0</v>
      </c>
      <c r="CC74" s="35">
        <f t="shared" si="115"/>
        <v>0</v>
      </c>
      <c r="CD74" s="35">
        <f t="shared" si="115"/>
        <v>0</v>
      </c>
      <c r="CE74" s="35">
        <f t="shared" si="115"/>
        <v>0</v>
      </c>
      <c r="CF74" s="35">
        <f t="shared" si="115"/>
        <v>0</v>
      </c>
      <c r="CG74" s="35">
        <f t="shared" si="115"/>
        <v>0</v>
      </c>
      <c r="CH74" s="35">
        <f t="shared" si="115"/>
        <v>0</v>
      </c>
      <c r="CI74" s="35">
        <f t="shared" si="115"/>
        <v>3</v>
      </c>
      <c r="CJ74" s="35">
        <f t="shared" si="115"/>
        <v>0</v>
      </c>
      <c r="CK74" s="35">
        <f t="shared" si="115"/>
        <v>0</v>
      </c>
      <c r="CL74" s="35">
        <f t="shared" si="115"/>
        <v>0</v>
      </c>
      <c r="CM74" s="35">
        <f t="shared" si="115"/>
        <v>0</v>
      </c>
      <c r="CN74" s="35">
        <f t="shared" si="115"/>
        <v>0</v>
      </c>
      <c r="CO74" s="35">
        <f t="shared" si="115"/>
        <v>0</v>
      </c>
      <c r="CP74" s="35">
        <f t="shared" si="115"/>
        <v>0</v>
      </c>
      <c r="CQ74" s="35">
        <f t="shared" si="115"/>
        <v>0</v>
      </c>
      <c r="CR74" s="35">
        <f t="shared" si="115"/>
        <v>0</v>
      </c>
      <c r="CS74" s="35">
        <f t="shared" si="115"/>
        <v>0</v>
      </c>
      <c r="CT74" s="35">
        <f t="shared" si="115"/>
        <v>0</v>
      </c>
      <c r="CU74" s="35">
        <f t="shared" si="115"/>
        <v>0</v>
      </c>
      <c r="CV74" s="35">
        <f t="shared" si="115"/>
        <v>0</v>
      </c>
      <c r="CW74" s="35">
        <f t="shared" ref="CW74:EB74" si="116">SUM(CW75:CW81)</f>
        <v>0</v>
      </c>
      <c r="CX74" s="35">
        <f t="shared" si="116"/>
        <v>0</v>
      </c>
      <c r="CY74" s="35">
        <f t="shared" si="116"/>
        <v>0</v>
      </c>
      <c r="CZ74" s="35">
        <f t="shared" si="116"/>
        <v>0</v>
      </c>
      <c r="DA74" s="35">
        <f t="shared" si="116"/>
        <v>0</v>
      </c>
      <c r="DB74" s="35">
        <f t="shared" si="116"/>
        <v>0</v>
      </c>
      <c r="DC74" s="35">
        <f t="shared" si="116"/>
        <v>0</v>
      </c>
      <c r="DD74" s="35">
        <f t="shared" si="116"/>
        <v>0</v>
      </c>
      <c r="DE74" s="35">
        <f t="shared" si="116"/>
        <v>0</v>
      </c>
      <c r="DF74" s="35">
        <f t="shared" si="116"/>
        <v>0</v>
      </c>
      <c r="DG74" s="35">
        <f t="shared" si="116"/>
        <v>0</v>
      </c>
      <c r="DH74" s="35">
        <f t="shared" si="116"/>
        <v>0</v>
      </c>
      <c r="DI74" s="35">
        <f t="shared" si="116"/>
        <v>0</v>
      </c>
      <c r="DJ74" s="35">
        <f t="shared" si="116"/>
        <v>3</v>
      </c>
      <c r="DK74" s="35">
        <f t="shared" si="116"/>
        <v>0</v>
      </c>
      <c r="DL74" s="35">
        <f t="shared" si="116"/>
        <v>0</v>
      </c>
      <c r="DM74" s="35">
        <f t="shared" si="116"/>
        <v>0</v>
      </c>
      <c r="DN74" s="35">
        <f t="shared" si="116"/>
        <v>0</v>
      </c>
      <c r="DO74" s="35">
        <f t="shared" si="116"/>
        <v>0</v>
      </c>
      <c r="DP74" s="35">
        <f t="shared" si="116"/>
        <v>0</v>
      </c>
      <c r="DQ74" s="35">
        <f t="shared" si="116"/>
        <v>0</v>
      </c>
      <c r="DR74" s="35">
        <f t="shared" si="116"/>
        <v>0</v>
      </c>
      <c r="DS74" s="35">
        <f t="shared" si="116"/>
        <v>0</v>
      </c>
      <c r="DT74" s="35">
        <f t="shared" si="116"/>
        <v>0</v>
      </c>
      <c r="DU74" s="35">
        <f t="shared" si="116"/>
        <v>0</v>
      </c>
      <c r="DV74" s="35">
        <f t="shared" si="116"/>
        <v>0</v>
      </c>
      <c r="DW74" s="35">
        <f t="shared" si="116"/>
        <v>0</v>
      </c>
      <c r="DX74" s="35">
        <f t="shared" si="116"/>
        <v>0</v>
      </c>
      <c r="DY74" s="35">
        <f t="shared" si="116"/>
        <v>0</v>
      </c>
      <c r="DZ74" s="35">
        <f t="shared" si="116"/>
        <v>0</v>
      </c>
      <c r="EA74" s="35">
        <f t="shared" si="116"/>
        <v>0</v>
      </c>
      <c r="EB74" s="35">
        <f t="shared" si="116"/>
        <v>0</v>
      </c>
      <c r="EC74" s="35">
        <f t="shared" ref="EC74:EN74" si="117">SUM(EC75:EC81)</f>
        <v>0</v>
      </c>
      <c r="ED74" s="35">
        <f t="shared" si="117"/>
        <v>0</v>
      </c>
      <c r="EE74" s="35">
        <f t="shared" si="117"/>
        <v>0</v>
      </c>
      <c r="EF74" s="35">
        <f t="shared" si="117"/>
        <v>0</v>
      </c>
      <c r="EG74" s="35">
        <f t="shared" si="117"/>
        <v>0</v>
      </c>
      <c r="EH74" s="35">
        <f t="shared" si="117"/>
        <v>0</v>
      </c>
      <c r="EI74" s="35">
        <f t="shared" si="117"/>
        <v>0</v>
      </c>
      <c r="EJ74" s="35">
        <f t="shared" si="117"/>
        <v>6</v>
      </c>
      <c r="EK74" s="35">
        <f t="shared" si="117"/>
        <v>0</v>
      </c>
      <c r="EL74" s="35">
        <f t="shared" si="117"/>
        <v>0</v>
      </c>
      <c r="EM74" s="35">
        <f t="shared" si="117"/>
        <v>0</v>
      </c>
      <c r="EN74" s="35">
        <f t="shared" si="117"/>
        <v>0</v>
      </c>
      <c r="EO74" s="35" t="s">
        <v>193</v>
      </c>
      <c r="EP74" s="35" t="s">
        <v>193</v>
      </c>
      <c r="EQ74" s="35" t="s">
        <v>193</v>
      </c>
      <c r="ER74" s="35" t="s">
        <v>193</v>
      </c>
      <c r="ES74" s="35" t="s">
        <v>193</v>
      </c>
      <c r="ET74" s="35" t="s">
        <v>193</v>
      </c>
      <c r="EU74" s="35" t="s">
        <v>193</v>
      </c>
      <c r="EV74" s="35"/>
    </row>
    <row r="75" spans="1:152" ht="56.25">
      <c r="A75" s="28" t="s">
        <v>177</v>
      </c>
      <c r="B75" s="33" t="s">
        <v>269</v>
      </c>
      <c r="C75" s="34" t="s">
        <v>271</v>
      </c>
      <c r="D75" s="207" t="s">
        <v>272</v>
      </c>
      <c r="E75" s="35">
        <v>0</v>
      </c>
      <c r="F75" s="35">
        <v>0</v>
      </c>
      <c r="G75" s="35">
        <v>0</v>
      </c>
      <c r="H75" s="35">
        <v>0</v>
      </c>
      <c r="I75" s="35">
        <v>0</v>
      </c>
      <c r="J75" s="35">
        <v>0</v>
      </c>
      <c r="K75" s="35">
        <v>0</v>
      </c>
      <c r="L75" s="35">
        <v>0</v>
      </c>
      <c r="M75" s="35">
        <v>0</v>
      </c>
      <c r="N75" s="35">
        <v>0</v>
      </c>
      <c r="O75" s="35">
        <v>0</v>
      </c>
      <c r="P75" s="35">
        <v>0</v>
      </c>
      <c r="Q75" s="35">
        <v>0</v>
      </c>
      <c r="R75" s="35">
        <v>0</v>
      </c>
      <c r="S75" s="35">
        <v>0</v>
      </c>
      <c r="T75" s="35">
        <v>1</v>
      </c>
      <c r="U75" s="35">
        <v>0</v>
      </c>
      <c r="V75" s="35">
        <v>0</v>
      </c>
      <c r="W75" s="35">
        <v>0</v>
      </c>
      <c r="X75" s="194">
        <f>'4'!BZ76</f>
        <v>0</v>
      </c>
      <c r="Y75" s="35"/>
      <c r="Z75" s="35"/>
      <c r="AA75" s="35"/>
      <c r="AB75" s="35"/>
      <c r="AC75" s="35"/>
      <c r="AD75" s="35"/>
      <c r="AE75" s="35"/>
      <c r="AF75" s="35">
        <v>0</v>
      </c>
      <c r="AG75" s="35">
        <v>0</v>
      </c>
      <c r="AH75" s="35">
        <v>0</v>
      </c>
      <c r="AI75" s="35">
        <v>0</v>
      </c>
      <c r="AJ75" s="35">
        <v>0</v>
      </c>
      <c r="AK75" s="35">
        <v>0</v>
      </c>
      <c r="AL75" s="35">
        <v>0</v>
      </c>
      <c r="AM75" s="35">
        <v>0</v>
      </c>
      <c r="AN75" s="35">
        <v>0</v>
      </c>
      <c r="AO75" s="35">
        <v>0</v>
      </c>
      <c r="AP75" s="35">
        <v>0</v>
      </c>
      <c r="AQ75" s="35">
        <v>0</v>
      </c>
      <c r="AR75" s="35">
        <v>0</v>
      </c>
      <c r="AS75" s="35">
        <v>0</v>
      </c>
      <c r="AT75" s="35">
        <v>0</v>
      </c>
      <c r="AU75" s="35">
        <v>0</v>
      </c>
      <c r="AV75" s="35">
        <v>0</v>
      </c>
      <c r="AW75" s="35">
        <v>0</v>
      </c>
      <c r="AX75" s="35">
        <v>0</v>
      </c>
      <c r="AY75" s="35">
        <v>0</v>
      </c>
      <c r="AZ75" s="35">
        <v>0</v>
      </c>
      <c r="BA75" s="35">
        <v>0</v>
      </c>
      <c r="BB75" s="35">
        <v>0</v>
      </c>
      <c r="BC75" s="35">
        <v>0</v>
      </c>
      <c r="BD75" s="35">
        <v>0</v>
      </c>
      <c r="BE75" s="35">
        <v>0</v>
      </c>
      <c r="BF75" s="35">
        <v>0</v>
      </c>
      <c r="BG75" s="35">
        <v>0</v>
      </c>
      <c r="BH75" s="35">
        <v>0</v>
      </c>
      <c r="BI75" s="35">
        <v>0</v>
      </c>
      <c r="BJ75" s="35">
        <v>0</v>
      </c>
      <c r="BK75" s="35">
        <v>0</v>
      </c>
      <c r="BL75" s="35">
        <v>0</v>
      </c>
      <c r="BM75" s="35"/>
      <c r="BN75" s="35"/>
      <c r="BO75" s="35"/>
      <c r="BP75" s="35"/>
      <c r="BQ75" s="35"/>
      <c r="BR75" s="35"/>
      <c r="BS75" s="35"/>
      <c r="BT75" s="35">
        <f>IF('4'!$CN76=2021,E75,0)</f>
        <v>0</v>
      </c>
      <c r="BU75" s="35">
        <f>IF('4'!$CN76=2021,F75,0)</f>
        <v>0</v>
      </c>
      <c r="BV75" s="35">
        <f>IF('4'!$CN76=2021,G75,0)</f>
        <v>0</v>
      </c>
      <c r="BW75" s="35">
        <f>IF('4'!$CN76=2021,H75,0)</f>
        <v>0</v>
      </c>
      <c r="BX75" s="35">
        <f>IF('4'!$CN76=2021,I75,0)</f>
        <v>0</v>
      </c>
      <c r="BY75" s="35">
        <f>IF('4'!$CN76=2021,J75,0)</f>
        <v>0</v>
      </c>
      <c r="BZ75" s="35">
        <f>IF('4'!$CN76=2021,K75,0)</f>
        <v>0</v>
      </c>
      <c r="CA75" s="35">
        <f>IF('4'!$CN76=2021,L75,0)</f>
        <v>0</v>
      </c>
      <c r="CB75" s="35">
        <f>IF('4'!$CN76=2021,M75,0)</f>
        <v>0</v>
      </c>
      <c r="CC75" s="35">
        <f>IF('4'!$CN76=2021,N75,0)</f>
        <v>0</v>
      </c>
      <c r="CD75" s="35">
        <f>IF('4'!$CN76=2021,O75,0)</f>
        <v>0</v>
      </c>
      <c r="CE75" s="35">
        <f>IF('4'!$CN76=2021,P75,0)</f>
        <v>0</v>
      </c>
      <c r="CF75" s="35">
        <f>IF('4'!$CN76=2021,Q75,0)</f>
        <v>0</v>
      </c>
      <c r="CG75" s="35">
        <f>IF('4'!$CN76=2021,R75,0)</f>
        <v>0</v>
      </c>
      <c r="CH75" s="35">
        <f>IF('4'!$CN76=2021,S75,0)</f>
        <v>0</v>
      </c>
      <c r="CI75" s="35">
        <f>IF('4'!$CN76=2021,T75,0)</f>
        <v>0</v>
      </c>
      <c r="CJ75" s="35">
        <f>IF('4'!$CN76=2021,U75,0)</f>
        <v>0</v>
      </c>
      <c r="CK75" s="35">
        <f>IF('4'!$CN76=2021,V75,0)</f>
        <v>0</v>
      </c>
      <c r="CL75" s="35">
        <f>IF('4'!$CN76=2021,W75,0)</f>
        <v>0</v>
      </c>
      <c r="CM75" s="35">
        <f>IF('4'!$CN76=2021,X75,0)</f>
        <v>0</v>
      </c>
      <c r="CN75" s="35"/>
      <c r="CO75" s="35"/>
      <c r="CP75" s="35"/>
      <c r="CQ75" s="35"/>
      <c r="CR75" s="35"/>
      <c r="CS75" s="35"/>
      <c r="CT75" s="35"/>
      <c r="CU75" s="35">
        <f>IF('4'!$CN76=2022,E75,0)</f>
        <v>0</v>
      </c>
      <c r="CV75" s="35">
        <f>IF('4'!$CN76=2022,F75,0)</f>
        <v>0</v>
      </c>
      <c r="CW75" s="35">
        <f>IF('4'!$CN76=2022,G75,0)</f>
        <v>0</v>
      </c>
      <c r="CX75" s="35">
        <f>IF('4'!$CN76=2022,H75,0)</f>
        <v>0</v>
      </c>
      <c r="CY75" s="35">
        <f>IF('4'!$CN76=2022,I75,0)</f>
        <v>0</v>
      </c>
      <c r="CZ75" s="35">
        <f>IF('4'!$CN76=2022,J75,0)</f>
        <v>0</v>
      </c>
      <c r="DA75" s="35">
        <f>IF('4'!$CN76=2022,K75,0)</f>
        <v>0</v>
      </c>
      <c r="DB75" s="35">
        <f>IF('4'!$CN76=2022,L75,0)</f>
        <v>0</v>
      </c>
      <c r="DC75" s="35">
        <f>IF('4'!$CN76=2022,M75,0)</f>
        <v>0</v>
      </c>
      <c r="DD75" s="35">
        <f>IF('4'!$CN76=2022,N75,0)</f>
        <v>0</v>
      </c>
      <c r="DE75" s="35">
        <f>IF('4'!$CN76=2022,O75,0)</f>
        <v>0</v>
      </c>
      <c r="DF75" s="35">
        <f>IF('4'!$CN76=2022,P75,0)</f>
        <v>0</v>
      </c>
      <c r="DG75" s="35">
        <f>IF('4'!$CN76=2022,Q75,0)</f>
        <v>0</v>
      </c>
      <c r="DH75" s="35">
        <f>IF('4'!$CN76=2022,R75,0)</f>
        <v>0</v>
      </c>
      <c r="DI75" s="35">
        <f>IF('4'!$CN76=2022,S75,0)</f>
        <v>0</v>
      </c>
      <c r="DJ75" s="35">
        <f>IF('4'!$CN76=2022,T75,0)</f>
        <v>1</v>
      </c>
      <c r="DK75" s="35">
        <f>IF('4'!$CN76=2022,U75,0)</f>
        <v>0</v>
      </c>
      <c r="DL75" s="35">
        <f>IF('4'!$CN76=2022,V75,0)</f>
        <v>0</v>
      </c>
      <c r="DM75" s="35">
        <f>IF('4'!$CN76=2022,W75,0)</f>
        <v>0</v>
      </c>
      <c r="DN75" s="35"/>
      <c r="DO75" s="35"/>
      <c r="DP75" s="35"/>
      <c r="DQ75" s="35"/>
      <c r="DR75" s="35"/>
      <c r="DS75" s="35"/>
      <c r="DT75" s="35"/>
      <c r="DU75" s="35">
        <f t="shared" ref="DU75:ED81" si="118">CU75+BT75+AT75</f>
        <v>0</v>
      </c>
      <c r="DV75" s="35">
        <f t="shared" si="118"/>
        <v>0</v>
      </c>
      <c r="DW75" s="35">
        <f t="shared" si="118"/>
        <v>0</v>
      </c>
      <c r="DX75" s="35">
        <f t="shared" si="118"/>
        <v>0</v>
      </c>
      <c r="DY75" s="35">
        <f t="shared" si="118"/>
        <v>0</v>
      </c>
      <c r="DZ75" s="35">
        <f t="shared" si="118"/>
        <v>0</v>
      </c>
      <c r="EA75" s="35">
        <f t="shared" si="118"/>
        <v>0</v>
      </c>
      <c r="EB75" s="35">
        <f t="shared" si="118"/>
        <v>0</v>
      </c>
      <c r="EC75" s="35">
        <f t="shared" si="118"/>
        <v>0</v>
      </c>
      <c r="ED75" s="35">
        <f t="shared" si="118"/>
        <v>0</v>
      </c>
      <c r="EE75" s="35">
        <f t="shared" ref="EE75:EM81" si="119">DE75+CD75+BD75</f>
        <v>0</v>
      </c>
      <c r="EF75" s="35">
        <f t="shared" si="119"/>
        <v>0</v>
      </c>
      <c r="EG75" s="35">
        <f t="shared" si="119"/>
        <v>0</v>
      </c>
      <c r="EH75" s="35">
        <f t="shared" si="119"/>
        <v>0</v>
      </c>
      <c r="EI75" s="35">
        <f t="shared" si="119"/>
        <v>0</v>
      </c>
      <c r="EJ75" s="35">
        <f t="shared" si="119"/>
        <v>1</v>
      </c>
      <c r="EK75" s="35">
        <f t="shared" si="119"/>
        <v>0</v>
      </c>
      <c r="EL75" s="35">
        <f t="shared" si="119"/>
        <v>0</v>
      </c>
      <c r="EM75" s="35">
        <f t="shared" si="119"/>
        <v>0</v>
      </c>
      <c r="EN75" s="206">
        <f t="shared" ref="EN75:EN81" si="120">CM75</f>
        <v>0</v>
      </c>
      <c r="EO75" s="35"/>
      <c r="EP75" s="35"/>
      <c r="EQ75" s="35"/>
      <c r="ER75" s="35"/>
      <c r="ES75" s="35"/>
      <c r="ET75" s="35"/>
      <c r="EU75" s="35"/>
      <c r="EV75" s="35"/>
    </row>
    <row r="76" spans="1:152" ht="56.25">
      <c r="A76" s="28" t="s">
        <v>177</v>
      </c>
      <c r="B76" s="33" t="s">
        <v>269</v>
      </c>
      <c r="C76" s="34" t="s">
        <v>273</v>
      </c>
      <c r="D76" s="207" t="s">
        <v>274</v>
      </c>
      <c r="E76" s="35">
        <v>0</v>
      </c>
      <c r="F76" s="35">
        <v>0</v>
      </c>
      <c r="G76" s="35">
        <v>0</v>
      </c>
      <c r="H76" s="35">
        <v>0</v>
      </c>
      <c r="I76" s="35">
        <v>0</v>
      </c>
      <c r="J76" s="35">
        <v>0</v>
      </c>
      <c r="K76" s="35">
        <v>0</v>
      </c>
      <c r="L76" s="35">
        <v>0</v>
      </c>
      <c r="M76" s="35">
        <v>0</v>
      </c>
      <c r="N76" s="35">
        <v>0</v>
      </c>
      <c r="O76" s="35">
        <v>0</v>
      </c>
      <c r="P76" s="35">
        <v>0</v>
      </c>
      <c r="Q76" s="35">
        <v>0</v>
      </c>
      <c r="R76" s="35">
        <v>0</v>
      </c>
      <c r="S76" s="35">
        <v>0</v>
      </c>
      <c r="T76" s="35">
        <v>1</v>
      </c>
      <c r="U76" s="35">
        <v>0</v>
      </c>
      <c r="V76" s="35">
        <v>0</v>
      </c>
      <c r="W76" s="35">
        <v>0</v>
      </c>
      <c r="X76" s="194">
        <f>'4'!BZ77</f>
        <v>0</v>
      </c>
      <c r="Y76" s="35"/>
      <c r="Z76" s="35"/>
      <c r="AA76" s="35"/>
      <c r="AB76" s="35"/>
      <c r="AC76" s="35"/>
      <c r="AD76" s="35"/>
      <c r="AE76" s="35"/>
      <c r="AF76" s="35">
        <v>0</v>
      </c>
      <c r="AG76" s="35">
        <v>0</v>
      </c>
      <c r="AH76" s="35">
        <v>0</v>
      </c>
      <c r="AI76" s="35">
        <v>0</v>
      </c>
      <c r="AJ76" s="35">
        <v>0</v>
      </c>
      <c r="AK76" s="35">
        <v>0</v>
      </c>
      <c r="AL76" s="35">
        <v>0</v>
      </c>
      <c r="AM76" s="35">
        <v>0</v>
      </c>
      <c r="AN76" s="35">
        <v>0</v>
      </c>
      <c r="AO76" s="35">
        <v>0</v>
      </c>
      <c r="AP76" s="35">
        <v>0</v>
      </c>
      <c r="AQ76" s="35">
        <v>0</v>
      </c>
      <c r="AR76" s="35">
        <v>0</v>
      </c>
      <c r="AS76" s="35">
        <v>0</v>
      </c>
      <c r="AT76" s="35">
        <v>0</v>
      </c>
      <c r="AU76" s="35">
        <v>0</v>
      </c>
      <c r="AV76" s="35">
        <v>0</v>
      </c>
      <c r="AW76" s="35">
        <v>0</v>
      </c>
      <c r="AX76" s="35">
        <v>0</v>
      </c>
      <c r="AY76" s="35">
        <v>0</v>
      </c>
      <c r="AZ76" s="35">
        <v>0</v>
      </c>
      <c r="BA76" s="35">
        <v>0</v>
      </c>
      <c r="BB76" s="35">
        <v>0</v>
      </c>
      <c r="BC76" s="35">
        <v>0</v>
      </c>
      <c r="BD76" s="35">
        <v>0</v>
      </c>
      <c r="BE76" s="35">
        <v>0</v>
      </c>
      <c r="BF76" s="35">
        <v>0</v>
      </c>
      <c r="BG76" s="35">
        <v>0</v>
      </c>
      <c r="BH76" s="35">
        <v>0</v>
      </c>
      <c r="BI76" s="35">
        <v>0</v>
      </c>
      <c r="BJ76" s="35">
        <v>0</v>
      </c>
      <c r="BK76" s="35">
        <v>0</v>
      </c>
      <c r="BL76" s="35">
        <v>0</v>
      </c>
      <c r="BM76" s="35"/>
      <c r="BN76" s="35"/>
      <c r="BO76" s="35"/>
      <c r="BP76" s="35"/>
      <c r="BQ76" s="35"/>
      <c r="BR76" s="35"/>
      <c r="BS76" s="35"/>
      <c r="BT76" s="35">
        <f>IF('4'!$CN77=2021,E76,0)</f>
        <v>0</v>
      </c>
      <c r="BU76" s="35">
        <f>IF('4'!$CN77=2021,F76,0)</f>
        <v>0</v>
      </c>
      <c r="BV76" s="35">
        <f>IF('4'!$CN77=2021,G76,0)</f>
        <v>0</v>
      </c>
      <c r="BW76" s="35">
        <f>IF('4'!$CN77=2021,H76,0)</f>
        <v>0</v>
      </c>
      <c r="BX76" s="35">
        <f>IF('4'!$CN77=2021,I76,0)</f>
        <v>0</v>
      </c>
      <c r="BY76" s="35">
        <f>IF('4'!$CN77=2021,J76,0)</f>
        <v>0</v>
      </c>
      <c r="BZ76" s="35">
        <f>IF('4'!$CN77=2021,K76,0)</f>
        <v>0</v>
      </c>
      <c r="CA76" s="35">
        <f>IF('4'!$CN77=2021,L76,0)</f>
        <v>0</v>
      </c>
      <c r="CB76" s="35">
        <f>IF('4'!$CN77=2021,M76,0)</f>
        <v>0</v>
      </c>
      <c r="CC76" s="35">
        <f>IF('4'!$CN77=2021,N76,0)</f>
        <v>0</v>
      </c>
      <c r="CD76" s="35">
        <f>IF('4'!$CN77=2021,O76,0)</f>
        <v>0</v>
      </c>
      <c r="CE76" s="35">
        <f>IF('4'!$CN77=2021,P76,0)</f>
        <v>0</v>
      </c>
      <c r="CF76" s="35">
        <f>IF('4'!$CN77=2021,Q76,0)</f>
        <v>0</v>
      </c>
      <c r="CG76" s="35">
        <f>IF('4'!$CN77=2021,R76,0)</f>
        <v>0</v>
      </c>
      <c r="CH76" s="35">
        <f>IF('4'!$CN77=2021,S76,0)</f>
        <v>0</v>
      </c>
      <c r="CI76" s="35">
        <f>IF('4'!$CN77=2021,T76,0)</f>
        <v>1</v>
      </c>
      <c r="CJ76" s="35">
        <f>IF('4'!$CN77=2021,U76,0)</f>
        <v>0</v>
      </c>
      <c r="CK76" s="35">
        <f>IF('4'!$CN77=2021,V76,0)</f>
        <v>0</v>
      </c>
      <c r="CL76" s="35">
        <f>IF('4'!$CN77=2021,W76,0)</f>
        <v>0</v>
      </c>
      <c r="CM76" s="35">
        <f>IF('4'!$CN77=2021,X76,0)</f>
        <v>0</v>
      </c>
      <c r="CN76" s="35"/>
      <c r="CO76" s="35"/>
      <c r="CP76" s="35"/>
      <c r="CQ76" s="35"/>
      <c r="CR76" s="35"/>
      <c r="CS76" s="35"/>
      <c r="CT76" s="35"/>
      <c r="CU76" s="35">
        <f>IF('4'!$CN77=2022,E76,0)</f>
        <v>0</v>
      </c>
      <c r="CV76" s="35">
        <f>IF('4'!$CN77=2022,F76,0)</f>
        <v>0</v>
      </c>
      <c r="CW76" s="35">
        <f>IF('4'!$CN77=2022,G76,0)</f>
        <v>0</v>
      </c>
      <c r="CX76" s="35">
        <f>IF('4'!$CN77=2022,H76,0)</f>
        <v>0</v>
      </c>
      <c r="CY76" s="35">
        <f>IF('4'!$CN77=2022,I76,0)</f>
        <v>0</v>
      </c>
      <c r="CZ76" s="35">
        <f>IF('4'!$CN77=2022,J76,0)</f>
        <v>0</v>
      </c>
      <c r="DA76" s="35">
        <f>IF('4'!$CN77=2022,K76,0)</f>
        <v>0</v>
      </c>
      <c r="DB76" s="35">
        <f>IF('4'!$CN77=2022,L76,0)</f>
        <v>0</v>
      </c>
      <c r="DC76" s="35">
        <f>IF('4'!$CN77=2022,M76,0)</f>
        <v>0</v>
      </c>
      <c r="DD76" s="35">
        <f>IF('4'!$CN77=2022,N76,0)</f>
        <v>0</v>
      </c>
      <c r="DE76" s="35">
        <f>IF('4'!$CN77=2022,O76,0)</f>
        <v>0</v>
      </c>
      <c r="DF76" s="35">
        <f>IF('4'!$CN77=2022,P76,0)</f>
        <v>0</v>
      </c>
      <c r="DG76" s="35">
        <f>IF('4'!$CN77=2022,Q76,0)</f>
        <v>0</v>
      </c>
      <c r="DH76" s="35">
        <f>IF('4'!$CN77=2022,R76,0)</f>
        <v>0</v>
      </c>
      <c r="DI76" s="35">
        <f>IF('4'!$CN77=2022,S76,0)</f>
        <v>0</v>
      </c>
      <c r="DJ76" s="35">
        <f>IF('4'!$CN77=2022,T76,0)</f>
        <v>0</v>
      </c>
      <c r="DK76" s="35">
        <f>IF('4'!$CN77=2022,U76,0)</f>
        <v>0</v>
      </c>
      <c r="DL76" s="35">
        <f>IF('4'!$CN77=2022,V76,0)</f>
        <v>0</v>
      </c>
      <c r="DM76" s="35">
        <f>IF('4'!$CN77=2022,W76,0)</f>
        <v>0</v>
      </c>
      <c r="DN76" s="35"/>
      <c r="DO76" s="35"/>
      <c r="DP76" s="35"/>
      <c r="DQ76" s="35"/>
      <c r="DR76" s="35"/>
      <c r="DS76" s="35"/>
      <c r="DT76" s="35"/>
      <c r="DU76" s="35">
        <f t="shared" si="118"/>
        <v>0</v>
      </c>
      <c r="DV76" s="35">
        <f t="shared" si="118"/>
        <v>0</v>
      </c>
      <c r="DW76" s="35">
        <f t="shared" si="118"/>
        <v>0</v>
      </c>
      <c r="DX76" s="35">
        <f t="shared" si="118"/>
        <v>0</v>
      </c>
      <c r="DY76" s="35">
        <f t="shared" si="118"/>
        <v>0</v>
      </c>
      <c r="DZ76" s="35">
        <f t="shared" si="118"/>
        <v>0</v>
      </c>
      <c r="EA76" s="35">
        <f t="shared" si="118"/>
        <v>0</v>
      </c>
      <c r="EB76" s="35">
        <f t="shared" si="118"/>
        <v>0</v>
      </c>
      <c r="EC76" s="35">
        <f t="shared" si="118"/>
        <v>0</v>
      </c>
      <c r="ED76" s="35">
        <f t="shared" si="118"/>
        <v>0</v>
      </c>
      <c r="EE76" s="35">
        <f t="shared" si="119"/>
        <v>0</v>
      </c>
      <c r="EF76" s="35">
        <f t="shared" si="119"/>
        <v>0</v>
      </c>
      <c r="EG76" s="35">
        <f t="shared" si="119"/>
        <v>0</v>
      </c>
      <c r="EH76" s="35">
        <f t="shared" si="119"/>
        <v>0</v>
      </c>
      <c r="EI76" s="35">
        <f t="shared" si="119"/>
        <v>0</v>
      </c>
      <c r="EJ76" s="35">
        <f t="shared" si="119"/>
        <v>1</v>
      </c>
      <c r="EK76" s="35">
        <f t="shared" si="119"/>
        <v>0</v>
      </c>
      <c r="EL76" s="35">
        <f t="shared" si="119"/>
        <v>0</v>
      </c>
      <c r="EM76" s="35">
        <f t="shared" si="119"/>
        <v>0</v>
      </c>
      <c r="EN76" s="206">
        <f t="shared" si="120"/>
        <v>0</v>
      </c>
      <c r="EO76" s="35"/>
      <c r="EP76" s="35"/>
      <c r="EQ76" s="35"/>
      <c r="ER76" s="35"/>
      <c r="ES76" s="35"/>
      <c r="ET76" s="35"/>
      <c r="EU76" s="35"/>
      <c r="EV76" s="35"/>
    </row>
    <row r="77" spans="1:152" ht="56.25">
      <c r="A77" s="28" t="s">
        <v>177</v>
      </c>
      <c r="B77" s="33" t="s">
        <v>269</v>
      </c>
      <c r="C77" s="34" t="s">
        <v>275</v>
      </c>
      <c r="D77" s="207" t="s">
        <v>276</v>
      </c>
      <c r="E77" s="35">
        <v>0</v>
      </c>
      <c r="F77" s="35">
        <v>0</v>
      </c>
      <c r="G77" s="35">
        <v>0</v>
      </c>
      <c r="H77" s="35">
        <v>0</v>
      </c>
      <c r="I77" s="35">
        <v>0</v>
      </c>
      <c r="J77" s="35">
        <v>0</v>
      </c>
      <c r="K77" s="35">
        <v>0</v>
      </c>
      <c r="L77" s="35">
        <v>0</v>
      </c>
      <c r="M77" s="35">
        <v>0</v>
      </c>
      <c r="N77" s="35">
        <v>0</v>
      </c>
      <c r="O77" s="35">
        <v>0</v>
      </c>
      <c r="P77" s="35">
        <v>0</v>
      </c>
      <c r="Q77" s="35">
        <v>0</v>
      </c>
      <c r="R77" s="35">
        <v>0</v>
      </c>
      <c r="S77" s="35">
        <v>0</v>
      </c>
      <c r="T77" s="35">
        <v>1</v>
      </c>
      <c r="U77" s="35">
        <v>0</v>
      </c>
      <c r="V77" s="35">
        <v>0</v>
      </c>
      <c r="W77" s="35">
        <v>0</v>
      </c>
      <c r="X77" s="194">
        <f>'4'!BZ78</f>
        <v>0</v>
      </c>
      <c r="Y77" s="35"/>
      <c r="Z77" s="35"/>
      <c r="AA77" s="35"/>
      <c r="AB77" s="35"/>
      <c r="AC77" s="35"/>
      <c r="AD77" s="35"/>
      <c r="AE77" s="35"/>
      <c r="AF77" s="35">
        <v>0</v>
      </c>
      <c r="AG77" s="35">
        <v>0</v>
      </c>
      <c r="AH77" s="35">
        <v>0</v>
      </c>
      <c r="AI77" s="35">
        <v>0</v>
      </c>
      <c r="AJ77" s="35">
        <v>0</v>
      </c>
      <c r="AK77" s="35">
        <v>0</v>
      </c>
      <c r="AL77" s="35">
        <v>0</v>
      </c>
      <c r="AM77" s="35">
        <v>0</v>
      </c>
      <c r="AN77" s="35">
        <v>0</v>
      </c>
      <c r="AO77" s="35">
        <v>0</v>
      </c>
      <c r="AP77" s="35">
        <v>0</v>
      </c>
      <c r="AQ77" s="35">
        <v>0</v>
      </c>
      <c r="AR77" s="35">
        <v>0</v>
      </c>
      <c r="AS77" s="35">
        <v>0</v>
      </c>
      <c r="AT77" s="35">
        <v>0</v>
      </c>
      <c r="AU77" s="35">
        <v>0</v>
      </c>
      <c r="AV77" s="35">
        <v>0</v>
      </c>
      <c r="AW77" s="35">
        <v>0</v>
      </c>
      <c r="AX77" s="35">
        <v>0</v>
      </c>
      <c r="AY77" s="35">
        <v>0</v>
      </c>
      <c r="AZ77" s="35">
        <v>0</v>
      </c>
      <c r="BA77" s="35">
        <v>0</v>
      </c>
      <c r="BB77" s="35">
        <v>0</v>
      </c>
      <c r="BC77" s="35">
        <v>0</v>
      </c>
      <c r="BD77" s="35">
        <v>0</v>
      </c>
      <c r="BE77" s="35">
        <v>0</v>
      </c>
      <c r="BF77" s="35">
        <v>0</v>
      </c>
      <c r="BG77" s="35">
        <v>0</v>
      </c>
      <c r="BH77" s="35">
        <v>0</v>
      </c>
      <c r="BI77" s="35">
        <v>0</v>
      </c>
      <c r="BJ77" s="35">
        <v>0</v>
      </c>
      <c r="BK77" s="35">
        <v>0</v>
      </c>
      <c r="BL77" s="35">
        <v>0</v>
      </c>
      <c r="BM77" s="35"/>
      <c r="BN77" s="35"/>
      <c r="BO77" s="35"/>
      <c r="BP77" s="35"/>
      <c r="BQ77" s="35"/>
      <c r="BR77" s="35"/>
      <c r="BS77" s="35"/>
      <c r="BT77" s="35">
        <f>IF('4'!$CN78=2021,E77,0)</f>
        <v>0</v>
      </c>
      <c r="BU77" s="35">
        <f>IF('4'!$CN78=2021,F77,0)</f>
        <v>0</v>
      </c>
      <c r="BV77" s="35">
        <f>IF('4'!$CN78=2021,G77,0)</f>
        <v>0</v>
      </c>
      <c r="BW77" s="35">
        <f>IF('4'!$CN78=2021,H77,0)</f>
        <v>0</v>
      </c>
      <c r="BX77" s="35">
        <f>IF('4'!$CN78=2021,I77,0)</f>
        <v>0</v>
      </c>
      <c r="BY77" s="35">
        <f>IF('4'!$CN78=2021,J77,0)</f>
        <v>0</v>
      </c>
      <c r="BZ77" s="35">
        <f>IF('4'!$CN78=2021,K77,0)</f>
        <v>0</v>
      </c>
      <c r="CA77" s="35">
        <f>IF('4'!$CN78=2021,L77,0)</f>
        <v>0</v>
      </c>
      <c r="CB77" s="35">
        <f>IF('4'!$CN78=2021,M77,0)</f>
        <v>0</v>
      </c>
      <c r="CC77" s="35">
        <f>IF('4'!$CN78=2021,N77,0)</f>
        <v>0</v>
      </c>
      <c r="CD77" s="35">
        <f>IF('4'!$CN78=2021,O77,0)</f>
        <v>0</v>
      </c>
      <c r="CE77" s="35">
        <f>IF('4'!$CN78=2021,P77,0)</f>
        <v>0</v>
      </c>
      <c r="CF77" s="35">
        <f>IF('4'!$CN78=2021,Q77,0)</f>
        <v>0</v>
      </c>
      <c r="CG77" s="35">
        <f>IF('4'!$CN78=2021,R77,0)</f>
        <v>0</v>
      </c>
      <c r="CH77" s="35">
        <f>IF('4'!$CN78=2021,S77,0)</f>
        <v>0</v>
      </c>
      <c r="CI77" s="35">
        <f>IF('4'!$CN78=2021,T77,0)</f>
        <v>1</v>
      </c>
      <c r="CJ77" s="35">
        <f>IF('4'!$CN78=2021,U77,0)</f>
        <v>0</v>
      </c>
      <c r="CK77" s="35">
        <f>IF('4'!$CN78=2021,V77,0)</f>
        <v>0</v>
      </c>
      <c r="CL77" s="35">
        <f>IF('4'!$CN78=2021,W77,0)</f>
        <v>0</v>
      </c>
      <c r="CM77" s="35">
        <f>IF('4'!$CN78=2021,X77,0)</f>
        <v>0</v>
      </c>
      <c r="CN77" s="35"/>
      <c r="CO77" s="35"/>
      <c r="CP77" s="35"/>
      <c r="CQ77" s="35"/>
      <c r="CR77" s="35"/>
      <c r="CS77" s="35"/>
      <c r="CT77" s="35"/>
      <c r="CU77" s="35">
        <f>IF('4'!$CN78=2022,E77,0)</f>
        <v>0</v>
      </c>
      <c r="CV77" s="35">
        <f>IF('4'!$CN78=2022,F77,0)</f>
        <v>0</v>
      </c>
      <c r="CW77" s="35">
        <f>IF('4'!$CN78=2022,G77,0)</f>
        <v>0</v>
      </c>
      <c r="CX77" s="35">
        <f>IF('4'!$CN78=2022,H77,0)</f>
        <v>0</v>
      </c>
      <c r="CY77" s="35">
        <f>IF('4'!$CN78=2022,I77,0)</f>
        <v>0</v>
      </c>
      <c r="CZ77" s="35">
        <f>IF('4'!$CN78=2022,J77,0)</f>
        <v>0</v>
      </c>
      <c r="DA77" s="35">
        <f>IF('4'!$CN78=2022,K77,0)</f>
        <v>0</v>
      </c>
      <c r="DB77" s="35">
        <f>IF('4'!$CN78=2022,L77,0)</f>
        <v>0</v>
      </c>
      <c r="DC77" s="35">
        <f>IF('4'!$CN78=2022,M77,0)</f>
        <v>0</v>
      </c>
      <c r="DD77" s="35">
        <f>IF('4'!$CN78=2022,N77,0)</f>
        <v>0</v>
      </c>
      <c r="DE77" s="35">
        <f>IF('4'!$CN78=2022,O77,0)</f>
        <v>0</v>
      </c>
      <c r="DF77" s="35">
        <f>IF('4'!$CN78=2022,P77,0)</f>
        <v>0</v>
      </c>
      <c r="DG77" s="35">
        <f>IF('4'!$CN78=2022,Q77,0)</f>
        <v>0</v>
      </c>
      <c r="DH77" s="35">
        <f>IF('4'!$CN78=2022,R77,0)</f>
        <v>0</v>
      </c>
      <c r="DI77" s="35">
        <f>IF('4'!$CN78=2022,S77,0)</f>
        <v>0</v>
      </c>
      <c r="DJ77" s="35">
        <f>IF('4'!$CN78=2022,T77,0)</f>
        <v>0</v>
      </c>
      <c r="DK77" s="35">
        <f>IF('4'!$CN78=2022,U77,0)</f>
        <v>0</v>
      </c>
      <c r="DL77" s="35">
        <f>IF('4'!$CN78=2022,V77,0)</f>
        <v>0</v>
      </c>
      <c r="DM77" s="35">
        <f>IF('4'!$CN78=2022,W77,0)</f>
        <v>0</v>
      </c>
      <c r="DN77" s="35"/>
      <c r="DO77" s="35"/>
      <c r="DP77" s="35"/>
      <c r="DQ77" s="35"/>
      <c r="DR77" s="35"/>
      <c r="DS77" s="35"/>
      <c r="DT77" s="35"/>
      <c r="DU77" s="35">
        <f t="shared" si="118"/>
        <v>0</v>
      </c>
      <c r="DV77" s="35">
        <f t="shared" si="118"/>
        <v>0</v>
      </c>
      <c r="DW77" s="35">
        <f t="shared" si="118"/>
        <v>0</v>
      </c>
      <c r="DX77" s="35">
        <f t="shared" si="118"/>
        <v>0</v>
      </c>
      <c r="DY77" s="35">
        <f t="shared" si="118"/>
        <v>0</v>
      </c>
      <c r="DZ77" s="35">
        <f t="shared" si="118"/>
        <v>0</v>
      </c>
      <c r="EA77" s="35">
        <f t="shared" si="118"/>
        <v>0</v>
      </c>
      <c r="EB77" s="35">
        <f t="shared" si="118"/>
        <v>0</v>
      </c>
      <c r="EC77" s="35">
        <f t="shared" si="118"/>
        <v>0</v>
      </c>
      <c r="ED77" s="35">
        <f t="shared" si="118"/>
        <v>0</v>
      </c>
      <c r="EE77" s="35">
        <f t="shared" si="119"/>
        <v>0</v>
      </c>
      <c r="EF77" s="35">
        <f t="shared" si="119"/>
        <v>0</v>
      </c>
      <c r="EG77" s="35">
        <f t="shared" si="119"/>
        <v>0</v>
      </c>
      <c r="EH77" s="35">
        <f t="shared" si="119"/>
        <v>0</v>
      </c>
      <c r="EI77" s="35">
        <f t="shared" si="119"/>
        <v>0</v>
      </c>
      <c r="EJ77" s="35">
        <f t="shared" si="119"/>
        <v>1</v>
      </c>
      <c r="EK77" s="35">
        <f t="shared" si="119"/>
        <v>0</v>
      </c>
      <c r="EL77" s="35">
        <f t="shared" si="119"/>
        <v>0</v>
      </c>
      <c r="EM77" s="35">
        <f t="shared" si="119"/>
        <v>0</v>
      </c>
      <c r="EN77" s="206">
        <f t="shared" si="120"/>
        <v>0</v>
      </c>
      <c r="EO77" s="35"/>
      <c r="EP77" s="35"/>
      <c r="EQ77" s="35"/>
      <c r="ER77" s="35"/>
      <c r="ES77" s="35"/>
      <c r="ET77" s="35"/>
      <c r="EU77" s="35"/>
      <c r="EV77" s="35"/>
    </row>
    <row r="78" spans="1:152" ht="56.25">
      <c r="A78" s="28" t="s">
        <v>177</v>
      </c>
      <c r="B78" s="33" t="s">
        <v>269</v>
      </c>
      <c r="C78" s="34" t="s">
        <v>277</v>
      </c>
      <c r="D78" s="207" t="s">
        <v>278</v>
      </c>
      <c r="E78" s="35">
        <v>0</v>
      </c>
      <c r="F78" s="35">
        <v>0</v>
      </c>
      <c r="G78" s="35">
        <v>0</v>
      </c>
      <c r="H78" s="35">
        <v>0</v>
      </c>
      <c r="I78" s="35">
        <v>0</v>
      </c>
      <c r="J78" s="35">
        <v>0</v>
      </c>
      <c r="K78" s="35">
        <v>0</v>
      </c>
      <c r="L78" s="35">
        <v>0</v>
      </c>
      <c r="M78" s="35">
        <v>0</v>
      </c>
      <c r="N78" s="35">
        <v>0</v>
      </c>
      <c r="O78" s="35">
        <v>0</v>
      </c>
      <c r="P78" s="35">
        <v>0</v>
      </c>
      <c r="Q78" s="35">
        <v>0</v>
      </c>
      <c r="R78" s="35">
        <v>0</v>
      </c>
      <c r="S78" s="35">
        <v>0</v>
      </c>
      <c r="T78" s="35">
        <v>1</v>
      </c>
      <c r="U78" s="35">
        <v>0</v>
      </c>
      <c r="V78" s="35">
        <v>0</v>
      </c>
      <c r="W78" s="35">
        <v>0</v>
      </c>
      <c r="X78" s="194">
        <f>'4'!BZ79</f>
        <v>0</v>
      </c>
      <c r="Y78" s="35"/>
      <c r="Z78" s="35"/>
      <c r="AA78" s="35"/>
      <c r="AB78" s="35"/>
      <c r="AC78" s="35"/>
      <c r="AD78" s="35"/>
      <c r="AE78" s="35"/>
      <c r="AF78" s="35">
        <v>0</v>
      </c>
      <c r="AG78" s="35">
        <v>0</v>
      </c>
      <c r="AH78" s="35">
        <v>0</v>
      </c>
      <c r="AI78" s="35">
        <v>0</v>
      </c>
      <c r="AJ78" s="35">
        <v>0</v>
      </c>
      <c r="AK78" s="35">
        <v>0</v>
      </c>
      <c r="AL78" s="35">
        <v>0</v>
      </c>
      <c r="AM78" s="35">
        <v>0</v>
      </c>
      <c r="AN78" s="35">
        <v>0</v>
      </c>
      <c r="AO78" s="35">
        <v>0</v>
      </c>
      <c r="AP78" s="35">
        <v>0</v>
      </c>
      <c r="AQ78" s="35">
        <v>0</v>
      </c>
      <c r="AR78" s="35">
        <v>0</v>
      </c>
      <c r="AS78" s="35">
        <v>0</v>
      </c>
      <c r="AT78" s="35">
        <v>0</v>
      </c>
      <c r="AU78" s="35">
        <v>0</v>
      </c>
      <c r="AV78" s="35">
        <v>0</v>
      </c>
      <c r="AW78" s="35">
        <v>0</v>
      </c>
      <c r="AX78" s="35">
        <v>0</v>
      </c>
      <c r="AY78" s="35">
        <v>0</v>
      </c>
      <c r="AZ78" s="35">
        <v>0</v>
      </c>
      <c r="BA78" s="35">
        <v>0</v>
      </c>
      <c r="BB78" s="35">
        <v>0</v>
      </c>
      <c r="BC78" s="35">
        <v>0</v>
      </c>
      <c r="BD78" s="35">
        <v>0</v>
      </c>
      <c r="BE78" s="35">
        <v>0</v>
      </c>
      <c r="BF78" s="35">
        <v>0</v>
      </c>
      <c r="BG78" s="35">
        <v>0</v>
      </c>
      <c r="BH78" s="35">
        <v>0</v>
      </c>
      <c r="BI78" s="35">
        <v>0</v>
      </c>
      <c r="BJ78" s="35">
        <v>0</v>
      </c>
      <c r="BK78" s="35">
        <v>0</v>
      </c>
      <c r="BL78" s="35">
        <v>0</v>
      </c>
      <c r="BM78" s="35"/>
      <c r="BN78" s="35"/>
      <c r="BO78" s="35"/>
      <c r="BP78" s="35"/>
      <c r="BQ78" s="35"/>
      <c r="BR78" s="35"/>
      <c r="BS78" s="35"/>
      <c r="BT78" s="35">
        <f>IF('4'!$CN79=2021,E78,0)</f>
        <v>0</v>
      </c>
      <c r="BU78" s="35">
        <f>IF('4'!$CN79=2021,F78,0)</f>
        <v>0</v>
      </c>
      <c r="BV78" s="35">
        <f>IF('4'!$CN79=2021,G78,0)</f>
        <v>0</v>
      </c>
      <c r="BW78" s="35">
        <f>IF('4'!$CN79=2021,H78,0)</f>
        <v>0</v>
      </c>
      <c r="BX78" s="35">
        <f>IF('4'!$CN79=2021,I78,0)</f>
        <v>0</v>
      </c>
      <c r="BY78" s="35">
        <f>IF('4'!$CN79=2021,J78,0)</f>
        <v>0</v>
      </c>
      <c r="BZ78" s="35">
        <f>IF('4'!$CN79=2021,K78,0)</f>
        <v>0</v>
      </c>
      <c r="CA78" s="35">
        <f>IF('4'!$CN79=2021,L78,0)</f>
        <v>0</v>
      </c>
      <c r="CB78" s="35">
        <f>IF('4'!$CN79=2021,M78,0)</f>
        <v>0</v>
      </c>
      <c r="CC78" s="35">
        <f>IF('4'!$CN79=2021,N78,0)</f>
        <v>0</v>
      </c>
      <c r="CD78" s="35">
        <f>IF('4'!$CN79=2021,O78,0)</f>
        <v>0</v>
      </c>
      <c r="CE78" s="35">
        <f>IF('4'!$CN79=2021,P78,0)</f>
        <v>0</v>
      </c>
      <c r="CF78" s="35">
        <f>IF('4'!$CN79=2021,Q78,0)</f>
        <v>0</v>
      </c>
      <c r="CG78" s="35">
        <f>IF('4'!$CN79=2021,R78,0)</f>
        <v>0</v>
      </c>
      <c r="CH78" s="35">
        <f>IF('4'!$CN79=2021,S78,0)</f>
        <v>0</v>
      </c>
      <c r="CI78" s="35">
        <f>IF('4'!$CN79=2021,T78,0)</f>
        <v>1</v>
      </c>
      <c r="CJ78" s="35">
        <f>IF('4'!$CN79=2021,U78,0)</f>
        <v>0</v>
      </c>
      <c r="CK78" s="35">
        <f>IF('4'!$CN79=2021,V78,0)</f>
        <v>0</v>
      </c>
      <c r="CL78" s="35">
        <f>IF('4'!$CN79=2021,W78,0)</f>
        <v>0</v>
      </c>
      <c r="CM78" s="35">
        <f>IF('4'!$CN79=2021,X78,0)</f>
        <v>0</v>
      </c>
      <c r="CN78" s="35"/>
      <c r="CO78" s="35"/>
      <c r="CP78" s="35"/>
      <c r="CQ78" s="35"/>
      <c r="CR78" s="35"/>
      <c r="CS78" s="35"/>
      <c r="CT78" s="35"/>
      <c r="CU78" s="35">
        <f>IF('4'!$CN79=2022,E78,0)</f>
        <v>0</v>
      </c>
      <c r="CV78" s="35">
        <f>IF('4'!$CN79=2022,F78,0)</f>
        <v>0</v>
      </c>
      <c r="CW78" s="35">
        <f>IF('4'!$CN79=2022,G78,0)</f>
        <v>0</v>
      </c>
      <c r="CX78" s="35">
        <f>IF('4'!$CN79=2022,H78,0)</f>
        <v>0</v>
      </c>
      <c r="CY78" s="35">
        <f>IF('4'!$CN79=2022,I78,0)</f>
        <v>0</v>
      </c>
      <c r="CZ78" s="35">
        <f>IF('4'!$CN79=2022,J78,0)</f>
        <v>0</v>
      </c>
      <c r="DA78" s="35">
        <f>IF('4'!$CN79=2022,K78,0)</f>
        <v>0</v>
      </c>
      <c r="DB78" s="35">
        <f>IF('4'!$CN79=2022,L78,0)</f>
        <v>0</v>
      </c>
      <c r="DC78" s="35">
        <f>IF('4'!$CN79=2022,M78,0)</f>
        <v>0</v>
      </c>
      <c r="DD78" s="35">
        <f>IF('4'!$CN79=2022,N78,0)</f>
        <v>0</v>
      </c>
      <c r="DE78" s="35">
        <f>IF('4'!$CN79=2022,O78,0)</f>
        <v>0</v>
      </c>
      <c r="DF78" s="35">
        <f>IF('4'!$CN79=2022,P78,0)</f>
        <v>0</v>
      </c>
      <c r="DG78" s="35">
        <f>IF('4'!$CN79=2022,Q78,0)</f>
        <v>0</v>
      </c>
      <c r="DH78" s="35">
        <f>IF('4'!$CN79=2022,R78,0)</f>
        <v>0</v>
      </c>
      <c r="DI78" s="35">
        <f>IF('4'!$CN79=2022,S78,0)</f>
        <v>0</v>
      </c>
      <c r="DJ78" s="35">
        <f>IF('4'!$CN79=2022,T78,0)</f>
        <v>0</v>
      </c>
      <c r="DK78" s="35">
        <f>IF('4'!$CN79=2022,U78,0)</f>
        <v>0</v>
      </c>
      <c r="DL78" s="35">
        <f>IF('4'!$CN79=2022,V78,0)</f>
        <v>0</v>
      </c>
      <c r="DM78" s="35">
        <f>IF('4'!$CN79=2022,W78,0)</f>
        <v>0</v>
      </c>
      <c r="DN78" s="35"/>
      <c r="DO78" s="35"/>
      <c r="DP78" s="35"/>
      <c r="DQ78" s="35"/>
      <c r="DR78" s="35"/>
      <c r="DS78" s="35"/>
      <c r="DT78" s="35"/>
      <c r="DU78" s="35">
        <f t="shared" si="118"/>
        <v>0</v>
      </c>
      <c r="DV78" s="35">
        <f t="shared" si="118"/>
        <v>0</v>
      </c>
      <c r="DW78" s="35">
        <f t="shared" si="118"/>
        <v>0</v>
      </c>
      <c r="DX78" s="35">
        <f t="shared" si="118"/>
        <v>0</v>
      </c>
      <c r="DY78" s="35">
        <f t="shared" si="118"/>
        <v>0</v>
      </c>
      <c r="DZ78" s="35">
        <f t="shared" si="118"/>
        <v>0</v>
      </c>
      <c r="EA78" s="35">
        <f t="shared" si="118"/>
        <v>0</v>
      </c>
      <c r="EB78" s="35">
        <f t="shared" si="118"/>
        <v>0</v>
      </c>
      <c r="EC78" s="35">
        <f t="shared" si="118"/>
        <v>0</v>
      </c>
      <c r="ED78" s="35">
        <f t="shared" si="118"/>
        <v>0</v>
      </c>
      <c r="EE78" s="35">
        <f t="shared" si="119"/>
        <v>0</v>
      </c>
      <c r="EF78" s="35">
        <f t="shared" si="119"/>
        <v>0</v>
      </c>
      <c r="EG78" s="35">
        <f t="shared" si="119"/>
        <v>0</v>
      </c>
      <c r="EH78" s="35">
        <f t="shared" si="119"/>
        <v>0</v>
      </c>
      <c r="EI78" s="35">
        <f t="shared" si="119"/>
        <v>0</v>
      </c>
      <c r="EJ78" s="35">
        <f t="shared" si="119"/>
        <v>1</v>
      </c>
      <c r="EK78" s="35">
        <f t="shared" si="119"/>
        <v>0</v>
      </c>
      <c r="EL78" s="35">
        <f t="shared" si="119"/>
        <v>0</v>
      </c>
      <c r="EM78" s="35">
        <f t="shared" si="119"/>
        <v>0</v>
      </c>
      <c r="EN78" s="206">
        <f t="shared" si="120"/>
        <v>0</v>
      </c>
      <c r="EO78" s="35"/>
      <c r="EP78" s="35"/>
      <c r="EQ78" s="35"/>
      <c r="ER78" s="35"/>
      <c r="ES78" s="35"/>
      <c r="ET78" s="35"/>
      <c r="EU78" s="35"/>
      <c r="EV78" s="35"/>
    </row>
    <row r="79" spans="1:152" ht="56.25">
      <c r="A79" s="28" t="s">
        <v>177</v>
      </c>
      <c r="B79" s="33" t="s">
        <v>269</v>
      </c>
      <c r="C79" s="34" t="s">
        <v>279</v>
      </c>
      <c r="D79" s="207" t="s">
        <v>280</v>
      </c>
      <c r="E79" s="35">
        <v>0</v>
      </c>
      <c r="F79" s="35">
        <v>0</v>
      </c>
      <c r="G79" s="35">
        <v>0</v>
      </c>
      <c r="H79" s="35">
        <v>0</v>
      </c>
      <c r="I79" s="35">
        <v>0</v>
      </c>
      <c r="J79" s="35">
        <v>0</v>
      </c>
      <c r="K79" s="35">
        <v>0</v>
      </c>
      <c r="L79" s="35">
        <v>0</v>
      </c>
      <c r="M79" s="35">
        <v>0</v>
      </c>
      <c r="N79" s="35">
        <v>0</v>
      </c>
      <c r="O79" s="35">
        <v>0</v>
      </c>
      <c r="P79" s="35">
        <v>0</v>
      </c>
      <c r="Q79" s="35">
        <v>0</v>
      </c>
      <c r="R79" s="35">
        <v>0</v>
      </c>
      <c r="S79" s="35">
        <v>0</v>
      </c>
      <c r="T79" s="35">
        <v>1</v>
      </c>
      <c r="U79" s="35">
        <v>0</v>
      </c>
      <c r="V79" s="35">
        <v>0</v>
      </c>
      <c r="W79" s="35">
        <v>0</v>
      </c>
      <c r="X79" s="194">
        <f>'4'!BZ80</f>
        <v>0</v>
      </c>
      <c r="Y79" s="35"/>
      <c r="Z79" s="35"/>
      <c r="AA79" s="35"/>
      <c r="AB79" s="35"/>
      <c r="AC79" s="35"/>
      <c r="AD79" s="35"/>
      <c r="AE79" s="35"/>
      <c r="AF79" s="35">
        <v>0</v>
      </c>
      <c r="AG79" s="35">
        <v>0</v>
      </c>
      <c r="AH79" s="35">
        <v>0</v>
      </c>
      <c r="AI79" s="35">
        <v>0</v>
      </c>
      <c r="AJ79" s="35">
        <v>0</v>
      </c>
      <c r="AK79" s="35">
        <v>0</v>
      </c>
      <c r="AL79" s="35">
        <v>0</v>
      </c>
      <c r="AM79" s="35">
        <v>0</v>
      </c>
      <c r="AN79" s="35">
        <v>0</v>
      </c>
      <c r="AO79" s="35">
        <v>0</v>
      </c>
      <c r="AP79" s="35">
        <v>0</v>
      </c>
      <c r="AQ79" s="35">
        <v>0</v>
      </c>
      <c r="AR79" s="35">
        <v>0</v>
      </c>
      <c r="AS79" s="35">
        <v>0</v>
      </c>
      <c r="AT79" s="35">
        <v>0</v>
      </c>
      <c r="AU79" s="35">
        <v>0</v>
      </c>
      <c r="AV79" s="35">
        <v>0</v>
      </c>
      <c r="AW79" s="35">
        <v>0</v>
      </c>
      <c r="AX79" s="35">
        <v>0</v>
      </c>
      <c r="AY79" s="35">
        <v>0</v>
      </c>
      <c r="AZ79" s="35">
        <v>0</v>
      </c>
      <c r="BA79" s="35">
        <v>0</v>
      </c>
      <c r="BB79" s="35">
        <v>0</v>
      </c>
      <c r="BC79" s="35">
        <v>0</v>
      </c>
      <c r="BD79" s="35">
        <v>0</v>
      </c>
      <c r="BE79" s="35">
        <v>0</v>
      </c>
      <c r="BF79" s="35">
        <v>0</v>
      </c>
      <c r="BG79" s="35">
        <v>0</v>
      </c>
      <c r="BH79" s="35">
        <v>0</v>
      </c>
      <c r="BI79" s="35">
        <v>0</v>
      </c>
      <c r="BJ79" s="35">
        <v>0</v>
      </c>
      <c r="BK79" s="35">
        <v>0</v>
      </c>
      <c r="BL79" s="35">
        <v>0</v>
      </c>
      <c r="BM79" s="35"/>
      <c r="BN79" s="35"/>
      <c r="BO79" s="35"/>
      <c r="BP79" s="35"/>
      <c r="BQ79" s="35"/>
      <c r="BR79" s="35"/>
      <c r="BS79" s="35"/>
      <c r="BT79" s="35">
        <f>IF('4'!$CN80=2021,E79,0)</f>
        <v>0</v>
      </c>
      <c r="BU79" s="35">
        <f>IF('4'!$CN80=2021,F79,0)</f>
        <v>0</v>
      </c>
      <c r="BV79" s="35">
        <f>IF('4'!$CN80=2021,G79,0)</f>
        <v>0</v>
      </c>
      <c r="BW79" s="35">
        <f>IF('4'!$CN80=2021,H79,0)</f>
        <v>0</v>
      </c>
      <c r="BX79" s="35">
        <f>IF('4'!$CN80=2021,I79,0)</f>
        <v>0</v>
      </c>
      <c r="BY79" s="35">
        <f>IF('4'!$CN80=2021,J79,0)</f>
        <v>0</v>
      </c>
      <c r="BZ79" s="35">
        <f>IF('4'!$CN80=2021,K79,0)</f>
        <v>0</v>
      </c>
      <c r="CA79" s="35">
        <f>IF('4'!$CN80=2021,L79,0)</f>
        <v>0</v>
      </c>
      <c r="CB79" s="35">
        <f>IF('4'!$CN80=2021,M79,0)</f>
        <v>0</v>
      </c>
      <c r="CC79" s="35">
        <f>IF('4'!$CN80=2021,N79,0)</f>
        <v>0</v>
      </c>
      <c r="CD79" s="35">
        <f>IF('4'!$CN80=2021,O79,0)</f>
        <v>0</v>
      </c>
      <c r="CE79" s="35">
        <f>IF('4'!$CN80=2021,P79,0)</f>
        <v>0</v>
      </c>
      <c r="CF79" s="35">
        <f>IF('4'!$CN80=2021,Q79,0)</f>
        <v>0</v>
      </c>
      <c r="CG79" s="35">
        <f>IF('4'!$CN80=2021,R79,0)</f>
        <v>0</v>
      </c>
      <c r="CH79" s="35">
        <f>IF('4'!$CN80=2021,S79,0)</f>
        <v>0</v>
      </c>
      <c r="CI79" s="35">
        <f>IF('4'!$CN80=2021,T79,0)</f>
        <v>0</v>
      </c>
      <c r="CJ79" s="35">
        <f>IF('4'!$CN80=2021,U79,0)</f>
        <v>0</v>
      </c>
      <c r="CK79" s="35">
        <f>IF('4'!$CN80=2021,V79,0)</f>
        <v>0</v>
      </c>
      <c r="CL79" s="35">
        <f>IF('4'!$CN80=2021,W79,0)</f>
        <v>0</v>
      </c>
      <c r="CM79" s="35">
        <f>IF('4'!$CN80=2021,X79,0)</f>
        <v>0</v>
      </c>
      <c r="CN79" s="35"/>
      <c r="CO79" s="35"/>
      <c r="CP79" s="35"/>
      <c r="CQ79" s="35"/>
      <c r="CR79" s="35"/>
      <c r="CS79" s="35"/>
      <c r="CT79" s="35"/>
      <c r="CU79" s="35">
        <f>IF('4'!$CN80=2022,E79,0)</f>
        <v>0</v>
      </c>
      <c r="CV79" s="35">
        <f>IF('4'!$CN80=2022,F79,0)</f>
        <v>0</v>
      </c>
      <c r="CW79" s="35">
        <f>IF('4'!$CN80=2022,G79,0)</f>
        <v>0</v>
      </c>
      <c r="CX79" s="35">
        <f>IF('4'!$CN80=2022,H79,0)</f>
        <v>0</v>
      </c>
      <c r="CY79" s="35">
        <f>IF('4'!$CN80=2022,I79,0)</f>
        <v>0</v>
      </c>
      <c r="CZ79" s="35">
        <f>IF('4'!$CN80=2022,J79,0)</f>
        <v>0</v>
      </c>
      <c r="DA79" s="35">
        <f>IF('4'!$CN80=2022,K79,0)</f>
        <v>0</v>
      </c>
      <c r="DB79" s="35">
        <f>IF('4'!$CN80=2022,L79,0)</f>
        <v>0</v>
      </c>
      <c r="DC79" s="35">
        <f>IF('4'!$CN80=2022,M79,0)</f>
        <v>0</v>
      </c>
      <c r="DD79" s="35">
        <f>IF('4'!$CN80=2022,N79,0)</f>
        <v>0</v>
      </c>
      <c r="DE79" s="35">
        <f>IF('4'!$CN80=2022,O79,0)</f>
        <v>0</v>
      </c>
      <c r="DF79" s="35">
        <f>IF('4'!$CN80=2022,P79,0)</f>
        <v>0</v>
      </c>
      <c r="DG79" s="35">
        <f>IF('4'!$CN80=2022,Q79,0)</f>
        <v>0</v>
      </c>
      <c r="DH79" s="35">
        <f>IF('4'!$CN80=2022,R79,0)</f>
        <v>0</v>
      </c>
      <c r="DI79" s="35">
        <f>IF('4'!$CN80=2022,S79,0)</f>
        <v>0</v>
      </c>
      <c r="DJ79" s="35">
        <f>IF('4'!$CN80=2022,T79,0)</f>
        <v>1</v>
      </c>
      <c r="DK79" s="35">
        <f>IF('4'!$CN80=2022,U79,0)</f>
        <v>0</v>
      </c>
      <c r="DL79" s="35">
        <f>IF('4'!$CN80=2022,V79,0)</f>
        <v>0</v>
      </c>
      <c r="DM79" s="35">
        <f>IF('4'!$CN80=2022,W79,0)</f>
        <v>0</v>
      </c>
      <c r="DN79" s="35"/>
      <c r="DO79" s="35"/>
      <c r="DP79" s="35"/>
      <c r="DQ79" s="35"/>
      <c r="DR79" s="35"/>
      <c r="DS79" s="35"/>
      <c r="DT79" s="35"/>
      <c r="DU79" s="35">
        <f t="shared" si="118"/>
        <v>0</v>
      </c>
      <c r="DV79" s="35">
        <f t="shared" si="118"/>
        <v>0</v>
      </c>
      <c r="DW79" s="35">
        <f t="shared" si="118"/>
        <v>0</v>
      </c>
      <c r="DX79" s="35">
        <f t="shared" si="118"/>
        <v>0</v>
      </c>
      <c r="DY79" s="35">
        <f t="shared" si="118"/>
        <v>0</v>
      </c>
      <c r="DZ79" s="35">
        <f t="shared" si="118"/>
        <v>0</v>
      </c>
      <c r="EA79" s="35">
        <f t="shared" si="118"/>
        <v>0</v>
      </c>
      <c r="EB79" s="35">
        <f t="shared" si="118"/>
        <v>0</v>
      </c>
      <c r="EC79" s="35">
        <f t="shared" si="118"/>
        <v>0</v>
      </c>
      <c r="ED79" s="35">
        <f t="shared" si="118"/>
        <v>0</v>
      </c>
      <c r="EE79" s="35">
        <f t="shared" si="119"/>
        <v>0</v>
      </c>
      <c r="EF79" s="35">
        <f t="shared" si="119"/>
        <v>0</v>
      </c>
      <c r="EG79" s="35">
        <f t="shared" si="119"/>
        <v>0</v>
      </c>
      <c r="EH79" s="35">
        <f t="shared" si="119"/>
        <v>0</v>
      </c>
      <c r="EI79" s="35">
        <f t="shared" si="119"/>
        <v>0</v>
      </c>
      <c r="EJ79" s="35">
        <f t="shared" si="119"/>
        <v>1</v>
      </c>
      <c r="EK79" s="35">
        <f t="shared" si="119"/>
        <v>0</v>
      </c>
      <c r="EL79" s="35">
        <f t="shared" si="119"/>
        <v>0</v>
      </c>
      <c r="EM79" s="35">
        <f t="shared" si="119"/>
        <v>0</v>
      </c>
      <c r="EN79" s="206">
        <f t="shared" si="120"/>
        <v>0</v>
      </c>
      <c r="EO79" s="35"/>
      <c r="EP79" s="35"/>
      <c r="EQ79" s="35"/>
      <c r="ER79" s="35"/>
      <c r="ES79" s="35"/>
      <c r="ET79" s="35"/>
      <c r="EU79" s="35"/>
      <c r="EV79" s="35"/>
    </row>
    <row r="80" spans="1:152" ht="56.25">
      <c r="A80" s="28" t="s">
        <v>177</v>
      </c>
      <c r="B80" s="33" t="s">
        <v>269</v>
      </c>
      <c r="C80" s="34" t="s">
        <v>281</v>
      </c>
      <c r="D80" s="207" t="s">
        <v>282</v>
      </c>
      <c r="E80" s="35">
        <v>0</v>
      </c>
      <c r="F80" s="35">
        <v>0</v>
      </c>
      <c r="G80" s="35">
        <v>0</v>
      </c>
      <c r="H80" s="35">
        <v>0</v>
      </c>
      <c r="I80" s="35">
        <v>0</v>
      </c>
      <c r="J80" s="35">
        <v>0</v>
      </c>
      <c r="K80" s="35">
        <v>0</v>
      </c>
      <c r="L80" s="35">
        <v>0</v>
      </c>
      <c r="M80" s="35">
        <v>0</v>
      </c>
      <c r="N80" s="35">
        <v>0</v>
      </c>
      <c r="O80" s="35">
        <v>0</v>
      </c>
      <c r="P80" s="35">
        <v>0</v>
      </c>
      <c r="Q80" s="35">
        <v>0</v>
      </c>
      <c r="R80" s="35">
        <v>0</v>
      </c>
      <c r="S80" s="35">
        <v>0</v>
      </c>
      <c r="T80" s="35">
        <v>1</v>
      </c>
      <c r="U80" s="35">
        <v>0</v>
      </c>
      <c r="V80" s="35">
        <v>0</v>
      </c>
      <c r="W80" s="35">
        <v>0</v>
      </c>
      <c r="X80" s="194">
        <f>'4'!BZ81</f>
        <v>0</v>
      </c>
      <c r="Y80" s="35"/>
      <c r="Z80" s="35"/>
      <c r="AA80" s="35"/>
      <c r="AB80" s="35"/>
      <c r="AC80" s="35"/>
      <c r="AD80" s="35"/>
      <c r="AE80" s="35"/>
      <c r="AF80" s="35">
        <v>0</v>
      </c>
      <c r="AG80" s="35">
        <v>0</v>
      </c>
      <c r="AH80" s="35">
        <v>0</v>
      </c>
      <c r="AI80" s="35">
        <v>0</v>
      </c>
      <c r="AJ80" s="35">
        <v>0</v>
      </c>
      <c r="AK80" s="35">
        <v>0</v>
      </c>
      <c r="AL80" s="35">
        <v>0</v>
      </c>
      <c r="AM80" s="35">
        <v>0</v>
      </c>
      <c r="AN80" s="35">
        <v>0</v>
      </c>
      <c r="AO80" s="35">
        <v>0</v>
      </c>
      <c r="AP80" s="35">
        <v>0</v>
      </c>
      <c r="AQ80" s="35">
        <v>0</v>
      </c>
      <c r="AR80" s="35">
        <v>0</v>
      </c>
      <c r="AS80" s="35">
        <v>0</v>
      </c>
      <c r="AT80" s="35">
        <v>0</v>
      </c>
      <c r="AU80" s="35">
        <v>0</v>
      </c>
      <c r="AV80" s="35">
        <v>0</v>
      </c>
      <c r="AW80" s="35">
        <v>0</v>
      </c>
      <c r="AX80" s="35">
        <v>0</v>
      </c>
      <c r="AY80" s="35">
        <v>0</v>
      </c>
      <c r="AZ80" s="35">
        <v>0</v>
      </c>
      <c r="BA80" s="35">
        <v>0</v>
      </c>
      <c r="BB80" s="35">
        <v>0</v>
      </c>
      <c r="BC80" s="35">
        <v>0</v>
      </c>
      <c r="BD80" s="35">
        <v>0</v>
      </c>
      <c r="BE80" s="35">
        <v>0</v>
      </c>
      <c r="BF80" s="35">
        <v>0</v>
      </c>
      <c r="BG80" s="35">
        <v>0</v>
      </c>
      <c r="BH80" s="35">
        <v>0</v>
      </c>
      <c r="BI80" s="35">
        <v>0</v>
      </c>
      <c r="BJ80" s="35">
        <v>0</v>
      </c>
      <c r="BK80" s="35">
        <v>0</v>
      </c>
      <c r="BL80" s="35">
        <v>0</v>
      </c>
      <c r="BM80" s="35"/>
      <c r="BN80" s="35"/>
      <c r="BO80" s="35"/>
      <c r="BP80" s="35"/>
      <c r="BQ80" s="35"/>
      <c r="BR80" s="35"/>
      <c r="BS80" s="35"/>
      <c r="BT80" s="35">
        <f>IF('4'!$CN81=2021,E80,0)</f>
        <v>0</v>
      </c>
      <c r="BU80" s="35">
        <f>IF('4'!$CN81=2021,F80,0)</f>
        <v>0</v>
      </c>
      <c r="BV80" s="35">
        <f>IF('4'!$CN81=2021,G80,0)</f>
        <v>0</v>
      </c>
      <c r="BW80" s="35">
        <f>IF('4'!$CN81=2021,H80,0)</f>
        <v>0</v>
      </c>
      <c r="BX80" s="35">
        <f>IF('4'!$CN81=2021,I80,0)</f>
        <v>0</v>
      </c>
      <c r="BY80" s="35">
        <f>IF('4'!$CN81=2021,J80,0)</f>
        <v>0</v>
      </c>
      <c r="BZ80" s="35">
        <f>IF('4'!$CN81=2021,K80,0)</f>
        <v>0</v>
      </c>
      <c r="CA80" s="35">
        <f>IF('4'!$CN81=2021,L80,0)</f>
        <v>0</v>
      </c>
      <c r="CB80" s="35">
        <f>IF('4'!$CN81=2021,M80,0)</f>
        <v>0</v>
      </c>
      <c r="CC80" s="35">
        <f>IF('4'!$CN81=2021,N80,0)</f>
        <v>0</v>
      </c>
      <c r="CD80" s="35">
        <f>IF('4'!$CN81=2021,O80,0)</f>
        <v>0</v>
      </c>
      <c r="CE80" s="35">
        <f>IF('4'!$CN81=2021,P80,0)</f>
        <v>0</v>
      </c>
      <c r="CF80" s="35">
        <f>IF('4'!$CN81=2021,Q80,0)</f>
        <v>0</v>
      </c>
      <c r="CG80" s="35">
        <f>IF('4'!$CN81=2021,R80,0)</f>
        <v>0</v>
      </c>
      <c r="CH80" s="35">
        <f>IF('4'!$CN81=2021,S80,0)</f>
        <v>0</v>
      </c>
      <c r="CI80" s="35">
        <f>IF('4'!$CN81=2021,T80,0)</f>
        <v>0</v>
      </c>
      <c r="CJ80" s="35">
        <f>IF('4'!$CN81=2021,U80,0)</f>
        <v>0</v>
      </c>
      <c r="CK80" s="35">
        <f>IF('4'!$CN81=2021,V80,0)</f>
        <v>0</v>
      </c>
      <c r="CL80" s="35">
        <f>IF('4'!$CN81=2021,W80,0)</f>
        <v>0</v>
      </c>
      <c r="CM80" s="35">
        <f>IF('4'!$CN81=2021,X80,0)</f>
        <v>0</v>
      </c>
      <c r="CN80" s="35"/>
      <c r="CO80" s="35"/>
      <c r="CP80" s="35"/>
      <c r="CQ80" s="35"/>
      <c r="CR80" s="35"/>
      <c r="CS80" s="35"/>
      <c r="CT80" s="35"/>
      <c r="CU80" s="35">
        <f>IF('4'!$CN81=2022,E80,0)</f>
        <v>0</v>
      </c>
      <c r="CV80" s="35">
        <f>IF('4'!$CN81=2022,F80,0)</f>
        <v>0</v>
      </c>
      <c r="CW80" s="35">
        <f>IF('4'!$CN81=2022,G80,0)</f>
        <v>0</v>
      </c>
      <c r="CX80" s="35">
        <f>IF('4'!$CN81=2022,H80,0)</f>
        <v>0</v>
      </c>
      <c r="CY80" s="35">
        <f>IF('4'!$CN81=2022,I80,0)</f>
        <v>0</v>
      </c>
      <c r="CZ80" s="35">
        <f>IF('4'!$CN81=2022,J80,0)</f>
        <v>0</v>
      </c>
      <c r="DA80" s="35">
        <f>IF('4'!$CN81=2022,K80,0)</f>
        <v>0</v>
      </c>
      <c r="DB80" s="35">
        <f>IF('4'!$CN81=2022,L80,0)</f>
        <v>0</v>
      </c>
      <c r="DC80" s="35">
        <f>IF('4'!$CN81=2022,M80,0)</f>
        <v>0</v>
      </c>
      <c r="DD80" s="35">
        <f>IF('4'!$CN81=2022,N80,0)</f>
        <v>0</v>
      </c>
      <c r="DE80" s="35">
        <f>IF('4'!$CN81=2022,O80,0)</f>
        <v>0</v>
      </c>
      <c r="DF80" s="35">
        <f>IF('4'!$CN81=2022,P80,0)</f>
        <v>0</v>
      </c>
      <c r="DG80" s="35">
        <f>IF('4'!$CN81=2022,Q80,0)</f>
        <v>0</v>
      </c>
      <c r="DH80" s="35">
        <f>IF('4'!$CN81=2022,R80,0)</f>
        <v>0</v>
      </c>
      <c r="DI80" s="35">
        <f>IF('4'!$CN81=2022,S80,0)</f>
        <v>0</v>
      </c>
      <c r="DJ80" s="35">
        <f>IF('4'!$CN81=2022,T80,0)</f>
        <v>1</v>
      </c>
      <c r="DK80" s="35">
        <f>IF('4'!$CN81=2022,U80,0)</f>
        <v>0</v>
      </c>
      <c r="DL80" s="35">
        <f>IF('4'!$CN81=2022,V80,0)</f>
        <v>0</v>
      </c>
      <c r="DM80" s="35">
        <f>IF('4'!$CN81=2022,W80,0)</f>
        <v>0</v>
      </c>
      <c r="DN80" s="35"/>
      <c r="DO80" s="35"/>
      <c r="DP80" s="35"/>
      <c r="DQ80" s="35"/>
      <c r="DR80" s="35"/>
      <c r="DS80" s="35"/>
      <c r="DT80" s="35"/>
      <c r="DU80" s="35">
        <f t="shared" si="118"/>
        <v>0</v>
      </c>
      <c r="DV80" s="35">
        <f t="shared" si="118"/>
        <v>0</v>
      </c>
      <c r="DW80" s="35">
        <f t="shared" si="118"/>
        <v>0</v>
      </c>
      <c r="DX80" s="35">
        <f t="shared" si="118"/>
        <v>0</v>
      </c>
      <c r="DY80" s="35">
        <f t="shared" si="118"/>
        <v>0</v>
      </c>
      <c r="DZ80" s="35">
        <f t="shared" si="118"/>
        <v>0</v>
      </c>
      <c r="EA80" s="35">
        <f t="shared" si="118"/>
        <v>0</v>
      </c>
      <c r="EB80" s="35">
        <f t="shared" si="118"/>
        <v>0</v>
      </c>
      <c r="EC80" s="35">
        <f t="shared" si="118"/>
        <v>0</v>
      </c>
      <c r="ED80" s="35">
        <f t="shared" si="118"/>
        <v>0</v>
      </c>
      <c r="EE80" s="35">
        <f t="shared" si="119"/>
        <v>0</v>
      </c>
      <c r="EF80" s="35">
        <f t="shared" si="119"/>
        <v>0</v>
      </c>
      <c r="EG80" s="35">
        <f t="shared" si="119"/>
        <v>0</v>
      </c>
      <c r="EH80" s="35">
        <f t="shared" si="119"/>
        <v>0</v>
      </c>
      <c r="EI80" s="35">
        <f t="shared" si="119"/>
        <v>0</v>
      </c>
      <c r="EJ80" s="35">
        <f t="shared" si="119"/>
        <v>1</v>
      </c>
      <c r="EK80" s="35">
        <f t="shared" si="119"/>
        <v>0</v>
      </c>
      <c r="EL80" s="35">
        <f t="shared" si="119"/>
        <v>0</v>
      </c>
      <c r="EM80" s="35">
        <f t="shared" si="119"/>
        <v>0</v>
      </c>
      <c r="EN80" s="206">
        <f t="shared" si="120"/>
        <v>0</v>
      </c>
      <c r="EO80" s="35"/>
      <c r="EP80" s="35"/>
      <c r="EQ80" s="35"/>
      <c r="ER80" s="35"/>
      <c r="ES80" s="35"/>
      <c r="ET80" s="35"/>
      <c r="EU80" s="35"/>
      <c r="EV80" s="35"/>
    </row>
    <row r="81" spans="1:152" ht="52.9" customHeight="1">
      <c r="A81" s="28" t="s">
        <v>177</v>
      </c>
      <c r="B81" s="33" t="s">
        <v>269</v>
      </c>
      <c r="C81" s="34" t="s">
        <v>283</v>
      </c>
      <c r="D81" s="48" t="s">
        <v>284</v>
      </c>
      <c r="E81" s="35">
        <v>0</v>
      </c>
      <c r="F81" s="35">
        <v>0</v>
      </c>
      <c r="G81" s="35">
        <v>0</v>
      </c>
      <c r="H81" s="35">
        <v>0</v>
      </c>
      <c r="I81" s="35">
        <v>0</v>
      </c>
      <c r="J81" s="35">
        <v>0</v>
      </c>
      <c r="K81" s="35">
        <v>0</v>
      </c>
      <c r="L81" s="35">
        <v>0</v>
      </c>
      <c r="M81" s="35">
        <v>0</v>
      </c>
      <c r="N81" s="35">
        <v>0</v>
      </c>
      <c r="O81" s="35">
        <v>0</v>
      </c>
      <c r="P81" s="35">
        <v>0</v>
      </c>
      <c r="Q81" s="35">
        <v>0</v>
      </c>
      <c r="R81" s="35">
        <v>0</v>
      </c>
      <c r="S81" s="35">
        <v>0</v>
      </c>
      <c r="T81" s="35">
        <v>0</v>
      </c>
      <c r="U81" s="35">
        <v>0</v>
      </c>
      <c r="V81" s="35">
        <v>0</v>
      </c>
      <c r="W81" s="35">
        <v>0</v>
      </c>
      <c r="X81" s="194">
        <f>'4'!BZ82</f>
        <v>0</v>
      </c>
      <c r="Y81" s="35"/>
      <c r="Z81" s="35"/>
      <c r="AA81" s="35"/>
      <c r="AB81" s="35"/>
      <c r="AC81" s="35"/>
      <c r="AD81" s="35"/>
      <c r="AE81" s="35"/>
      <c r="AF81" s="35">
        <v>0</v>
      </c>
      <c r="AG81" s="35">
        <v>0</v>
      </c>
      <c r="AH81" s="35">
        <v>0</v>
      </c>
      <c r="AI81" s="35">
        <v>0</v>
      </c>
      <c r="AJ81" s="35">
        <v>0</v>
      </c>
      <c r="AK81" s="35">
        <v>0</v>
      </c>
      <c r="AL81" s="35">
        <v>0</v>
      </c>
      <c r="AM81" s="35">
        <v>0</v>
      </c>
      <c r="AN81" s="35">
        <v>0</v>
      </c>
      <c r="AO81" s="35">
        <v>0</v>
      </c>
      <c r="AP81" s="35">
        <v>0</v>
      </c>
      <c r="AQ81" s="35">
        <v>0</v>
      </c>
      <c r="AR81" s="35">
        <v>0</v>
      </c>
      <c r="AS81" s="35">
        <v>0</v>
      </c>
      <c r="AT81" s="35">
        <v>0</v>
      </c>
      <c r="AU81" s="35">
        <v>0</v>
      </c>
      <c r="AV81" s="35">
        <v>0</v>
      </c>
      <c r="AW81" s="35">
        <v>0</v>
      </c>
      <c r="AX81" s="35">
        <v>0</v>
      </c>
      <c r="AY81" s="35">
        <v>0</v>
      </c>
      <c r="AZ81" s="35">
        <v>0</v>
      </c>
      <c r="BA81" s="35">
        <v>0</v>
      </c>
      <c r="BB81" s="35">
        <v>0</v>
      </c>
      <c r="BC81" s="35">
        <v>0</v>
      </c>
      <c r="BD81" s="35">
        <v>0</v>
      </c>
      <c r="BE81" s="35">
        <v>0</v>
      </c>
      <c r="BF81" s="35">
        <v>0</v>
      </c>
      <c r="BG81" s="35">
        <v>0</v>
      </c>
      <c r="BH81" s="35">
        <v>0</v>
      </c>
      <c r="BI81" s="35">
        <v>0</v>
      </c>
      <c r="BJ81" s="35">
        <v>0</v>
      </c>
      <c r="BK81" s="35">
        <v>0</v>
      </c>
      <c r="BL81" s="35">
        <v>0</v>
      </c>
      <c r="BM81" s="35"/>
      <c r="BN81" s="35"/>
      <c r="BO81" s="35"/>
      <c r="BP81" s="35"/>
      <c r="BQ81" s="35"/>
      <c r="BR81" s="35"/>
      <c r="BS81" s="35"/>
      <c r="BT81" s="35">
        <f>IF('4'!$CN82=2021,E81,0)</f>
        <v>0</v>
      </c>
      <c r="BU81" s="35">
        <f>IF('4'!$CN82=2021,F81,0)</f>
        <v>0</v>
      </c>
      <c r="BV81" s="35">
        <f>IF('4'!$CN82=2021,G81,0)</f>
        <v>0</v>
      </c>
      <c r="BW81" s="35">
        <f>IF('4'!$CN82=2021,H81,0)</f>
        <v>0</v>
      </c>
      <c r="BX81" s="35">
        <f>IF('4'!$CN82=2021,I81,0)</f>
        <v>0</v>
      </c>
      <c r="BY81" s="35">
        <f>IF('4'!$CN82=2021,J81,0)</f>
        <v>0</v>
      </c>
      <c r="BZ81" s="35">
        <f>IF('4'!$CN82=2021,K81,0)</f>
        <v>0</v>
      </c>
      <c r="CA81" s="35">
        <f>IF('4'!$CN82=2021,L81,0)</f>
        <v>0</v>
      </c>
      <c r="CB81" s="35">
        <f>IF('4'!$CN82=2021,M81,0)</f>
        <v>0</v>
      </c>
      <c r="CC81" s="35">
        <f>IF('4'!$CN82=2021,N81,0)</f>
        <v>0</v>
      </c>
      <c r="CD81" s="35">
        <f>IF('4'!$CN82=2021,O81,0)</f>
        <v>0</v>
      </c>
      <c r="CE81" s="35">
        <f>IF('4'!$CN82=2021,P81,0)</f>
        <v>0</v>
      </c>
      <c r="CF81" s="35">
        <f>IF('4'!$CN82=2021,Q81,0)</f>
        <v>0</v>
      </c>
      <c r="CG81" s="35">
        <f>IF('4'!$CN82=2021,R81,0)</f>
        <v>0</v>
      </c>
      <c r="CH81" s="35">
        <f>IF('4'!$CN82=2021,S81,0)</f>
        <v>0</v>
      </c>
      <c r="CI81" s="35">
        <f>IF('4'!$CN82=2021,T81,0)</f>
        <v>0</v>
      </c>
      <c r="CJ81" s="35">
        <f>IF('4'!$CN82=2021,U81,0)</f>
        <v>0</v>
      </c>
      <c r="CK81" s="35">
        <f>IF('4'!$CN82=2021,V81,0)</f>
        <v>0</v>
      </c>
      <c r="CL81" s="35">
        <f>IF('4'!$CN82=2021,W81,0)</f>
        <v>0</v>
      </c>
      <c r="CM81" s="35">
        <f>IF('4'!$CN82=2021,X81,0)</f>
        <v>0</v>
      </c>
      <c r="CN81" s="35"/>
      <c r="CO81" s="35"/>
      <c r="CP81" s="35"/>
      <c r="CQ81" s="35"/>
      <c r="CR81" s="35"/>
      <c r="CS81" s="35"/>
      <c r="CT81" s="35"/>
      <c r="CU81" s="35">
        <f>IF('4'!$CN82=2022,E81,0)</f>
        <v>0</v>
      </c>
      <c r="CV81" s="35">
        <f>IF('4'!$CN82=2022,F81,0)</f>
        <v>0</v>
      </c>
      <c r="CW81" s="35">
        <f>IF('4'!$CN82=2022,G81,0)</f>
        <v>0</v>
      </c>
      <c r="CX81" s="35">
        <f>IF('4'!$CN82=2022,H81,0)</f>
        <v>0</v>
      </c>
      <c r="CY81" s="35">
        <f>IF('4'!$CN82=2022,I81,0)</f>
        <v>0</v>
      </c>
      <c r="CZ81" s="35">
        <f>IF('4'!$CN82=2022,J81,0)</f>
        <v>0</v>
      </c>
      <c r="DA81" s="35">
        <f>IF('4'!$CN82=2022,K81,0)</f>
        <v>0</v>
      </c>
      <c r="DB81" s="35">
        <f>IF('4'!$CN82=2022,L81,0)</f>
        <v>0</v>
      </c>
      <c r="DC81" s="35">
        <f>IF('4'!$CN82=2022,M81,0)</f>
        <v>0</v>
      </c>
      <c r="DD81" s="35">
        <f>IF('4'!$CN82=2022,N81,0)</f>
        <v>0</v>
      </c>
      <c r="DE81" s="35">
        <f>IF('4'!$CN82=2022,O81,0)</f>
        <v>0</v>
      </c>
      <c r="DF81" s="35">
        <f>IF('4'!$CN82=2022,P81,0)</f>
        <v>0</v>
      </c>
      <c r="DG81" s="35">
        <f>IF('4'!$CN82=2022,Q81,0)</f>
        <v>0</v>
      </c>
      <c r="DH81" s="35">
        <f>IF('4'!$CN82=2022,R81,0)</f>
        <v>0</v>
      </c>
      <c r="DI81" s="35">
        <f>IF('4'!$CN82=2022,S81,0)</f>
        <v>0</v>
      </c>
      <c r="DJ81" s="35">
        <f>IF('4'!$CN82=2022,T81,0)</f>
        <v>0</v>
      </c>
      <c r="DK81" s="35">
        <f>IF('4'!$CN82=2022,U81,0)</f>
        <v>0</v>
      </c>
      <c r="DL81" s="35">
        <f>IF('4'!$CN82=2022,V81,0)</f>
        <v>0</v>
      </c>
      <c r="DM81" s="35">
        <f>IF('4'!$CN82=2022,W81,0)</f>
        <v>0</v>
      </c>
      <c r="DN81" s="35"/>
      <c r="DO81" s="35"/>
      <c r="DP81" s="35"/>
      <c r="DQ81" s="35"/>
      <c r="DR81" s="35"/>
      <c r="DS81" s="35"/>
      <c r="DT81" s="35"/>
      <c r="DU81" s="35">
        <f t="shared" si="118"/>
        <v>0</v>
      </c>
      <c r="DV81" s="35">
        <f t="shared" si="118"/>
        <v>0</v>
      </c>
      <c r="DW81" s="35">
        <f t="shared" si="118"/>
        <v>0</v>
      </c>
      <c r="DX81" s="35">
        <f t="shared" si="118"/>
        <v>0</v>
      </c>
      <c r="DY81" s="35">
        <f t="shared" si="118"/>
        <v>0</v>
      </c>
      <c r="DZ81" s="35">
        <f t="shared" si="118"/>
        <v>0</v>
      </c>
      <c r="EA81" s="35">
        <f t="shared" si="118"/>
        <v>0</v>
      </c>
      <c r="EB81" s="35">
        <f t="shared" si="118"/>
        <v>0</v>
      </c>
      <c r="EC81" s="35">
        <f t="shared" si="118"/>
        <v>0</v>
      </c>
      <c r="ED81" s="35">
        <f t="shared" si="118"/>
        <v>0</v>
      </c>
      <c r="EE81" s="35">
        <f t="shared" si="119"/>
        <v>0</v>
      </c>
      <c r="EF81" s="35">
        <f t="shared" si="119"/>
        <v>0</v>
      </c>
      <c r="EG81" s="35">
        <f t="shared" si="119"/>
        <v>0</v>
      </c>
      <c r="EH81" s="35">
        <f t="shared" si="119"/>
        <v>0</v>
      </c>
      <c r="EI81" s="35">
        <f t="shared" si="119"/>
        <v>0</v>
      </c>
      <c r="EJ81" s="35">
        <f t="shared" si="119"/>
        <v>0</v>
      </c>
      <c r="EK81" s="35">
        <f t="shared" si="119"/>
        <v>0</v>
      </c>
      <c r="EL81" s="35">
        <f t="shared" si="119"/>
        <v>0</v>
      </c>
      <c r="EM81" s="35">
        <f t="shared" si="119"/>
        <v>0</v>
      </c>
      <c r="EN81" s="206">
        <f t="shared" si="120"/>
        <v>0</v>
      </c>
      <c r="EO81" s="35"/>
      <c r="EP81" s="35"/>
      <c r="EQ81" s="35"/>
      <c r="ER81" s="35"/>
      <c r="ES81" s="35"/>
      <c r="ET81" s="35"/>
      <c r="EU81" s="35"/>
      <c r="EV81" s="35"/>
    </row>
    <row r="82" spans="1:152" ht="37.5">
      <c r="A82" s="21"/>
      <c r="B82" s="33" t="s">
        <v>285</v>
      </c>
      <c r="C82" s="34" t="s">
        <v>286</v>
      </c>
      <c r="D82" s="35" t="s">
        <v>174</v>
      </c>
      <c r="E82" s="35" t="s">
        <v>193</v>
      </c>
      <c r="F82" s="35" t="s">
        <v>193</v>
      </c>
      <c r="G82" s="35" t="s">
        <v>193</v>
      </c>
      <c r="H82" s="35" t="s">
        <v>193</v>
      </c>
      <c r="I82" s="35" t="s">
        <v>193</v>
      </c>
      <c r="J82" s="35" t="s">
        <v>193</v>
      </c>
      <c r="K82" s="35" t="s">
        <v>193</v>
      </c>
      <c r="L82" s="35" t="s">
        <v>193</v>
      </c>
      <c r="M82" s="35" t="s">
        <v>193</v>
      </c>
      <c r="N82" s="35" t="s">
        <v>193</v>
      </c>
      <c r="O82" s="35" t="s">
        <v>193</v>
      </c>
      <c r="P82" s="35" t="s">
        <v>193</v>
      </c>
      <c r="Q82" s="35" t="s">
        <v>193</v>
      </c>
      <c r="R82" s="35" t="s">
        <v>193</v>
      </c>
      <c r="S82" s="35" t="s">
        <v>193</v>
      </c>
      <c r="T82" s="35" t="s">
        <v>193</v>
      </c>
      <c r="U82" s="35" t="s">
        <v>193</v>
      </c>
      <c r="V82" s="35" t="s">
        <v>193</v>
      </c>
      <c r="W82" s="35" t="s">
        <v>193</v>
      </c>
      <c r="X82" s="35" t="s">
        <v>193</v>
      </c>
      <c r="Y82" s="35" t="s">
        <v>193</v>
      </c>
      <c r="Z82" s="35" t="s">
        <v>193</v>
      </c>
      <c r="AA82" s="35" t="s">
        <v>193</v>
      </c>
      <c r="AB82" s="35" t="s">
        <v>193</v>
      </c>
      <c r="AC82" s="35" t="s">
        <v>193</v>
      </c>
      <c r="AD82" s="35" t="s">
        <v>193</v>
      </c>
      <c r="AE82" s="35" t="s">
        <v>193</v>
      </c>
      <c r="AF82" s="35" t="s">
        <v>193</v>
      </c>
      <c r="AG82" s="35" t="s">
        <v>193</v>
      </c>
      <c r="AH82" s="35" t="s">
        <v>193</v>
      </c>
      <c r="AI82" s="35" t="s">
        <v>193</v>
      </c>
      <c r="AJ82" s="35" t="s">
        <v>193</v>
      </c>
      <c r="AK82" s="35" t="s">
        <v>193</v>
      </c>
      <c r="AL82" s="35" t="s">
        <v>193</v>
      </c>
      <c r="AM82" s="35" t="s">
        <v>193</v>
      </c>
      <c r="AN82" s="35" t="s">
        <v>193</v>
      </c>
      <c r="AO82" s="35" t="s">
        <v>193</v>
      </c>
      <c r="AP82" s="35" t="s">
        <v>193</v>
      </c>
      <c r="AQ82" s="35" t="s">
        <v>193</v>
      </c>
      <c r="AR82" s="35" t="s">
        <v>193</v>
      </c>
      <c r="AS82" s="35" t="s">
        <v>193</v>
      </c>
      <c r="AT82" s="35" t="s">
        <v>193</v>
      </c>
      <c r="AU82" s="35" t="s">
        <v>193</v>
      </c>
      <c r="AV82" s="35" t="s">
        <v>193</v>
      </c>
      <c r="AW82" s="35" t="s">
        <v>193</v>
      </c>
      <c r="AX82" s="35" t="s">
        <v>193</v>
      </c>
      <c r="AY82" s="35" t="s">
        <v>193</v>
      </c>
      <c r="AZ82" s="35" t="s">
        <v>193</v>
      </c>
      <c r="BA82" s="35" t="s">
        <v>193</v>
      </c>
      <c r="BB82" s="35" t="s">
        <v>193</v>
      </c>
      <c r="BC82" s="35" t="s">
        <v>193</v>
      </c>
      <c r="BD82" s="35" t="s">
        <v>193</v>
      </c>
      <c r="BE82" s="35" t="s">
        <v>193</v>
      </c>
      <c r="BF82" s="35" t="s">
        <v>193</v>
      </c>
      <c r="BG82" s="35" t="s">
        <v>193</v>
      </c>
      <c r="BH82" s="35" t="s">
        <v>193</v>
      </c>
      <c r="BI82" s="35" t="s">
        <v>193</v>
      </c>
      <c r="BJ82" s="35" t="s">
        <v>193</v>
      </c>
      <c r="BK82" s="35" t="s">
        <v>193</v>
      </c>
      <c r="BL82" s="35" t="s">
        <v>193</v>
      </c>
      <c r="BM82" s="35" t="s">
        <v>193</v>
      </c>
      <c r="BN82" s="35" t="s">
        <v>193</v>
      </c>
      <c r="BO82" s="35" t="s">
        <v>193</v>
      </c>
      <c r="BP82" s="35" t="s">
        <v>193</v>
      </c>
      <c r="BQ82" s="35" t="s">
        <v>193</v>
      </c>
      <c r="BR82" s="35" t="s">
        <v>193</v>
      </c>
      <c r="BS82" s="35" t="s">
        <v>193</v>
      </c>
      <c r="BT82" s="35" t="s">
        <v>193</v>
      </c>
      <c r="BU82" s="35" t="s">
        <v>193</v>
      </c>
      <c r="BV82" s="35" t="s">
        <v>193</v>
      </c>
      <c r="BW82" s="35" t="s">
        <v>193</v>
      </c>
      <c r="BX82" s="35" t="s">
        <v>193</v>
      </c>
      <c r="BY82" s="35" t="s">
        <v>193</v>
      </c>
      <c r="BZ82" s="35" t="s">
        <v>193</v>
      </c>
      <c r="CA82" s="35" t="s">
        <v>193</v>
      </c>
      <c r="CB82" s="35" t="s">
        <v>193</v>
      </c>
      <c r="CC82" s="35" t="s">
        <v>193</v>
      </c>
      <c r="CD82" s="35" t="s">
        <v>193</v>
      </c>
      <c r="CE82" s="35" t="s">
        <v>193</v>
      </c>
      <c r="CF82" s="35" t="s">
        <v>193</v>
      </c>
      <c r="CG82" s="35" t="s">
        <v>193</v>
      </c>
      <c r="CH82" s="35" t="s">
        <v>193</v>
      </c>
      <c r="CI82" s="35" t="s">
        <v>193</v>
      </c>
      <c r="CJ82" s="35" t="s">
        <v>193</v>
      </c>
      <c r="CK82" s="35" t="s">
        <v>193</v>
      </c>
      <c r="CL82" s="35" t="s">
        <v>193</v>
      </c>
      <c r="CM82" s="35" t="s">
        <v>193</v>
      </c>
      <c r="CN82" s="35" t="s">
        <v>193</v>
      </c>
      <c r="CO82" s="35" t="s">
        <v>193</v>
      </c>
      <c r="CP82" s="35" t="s">
        <v>193</v>
      </c>
      <c r="CQ82" s="35" t="s">
        <v>193</v>
      </c>
      <c r="CR82" s="35" t="s">
        <v>193</v>
      </c>
      <c r="CS82" s="35" t="s">
        <v>193</v>
      </c>
      <c r="CT82" s="35" t="s">
        <v>193</v>
      </c>
      <c r="CU82" s="35" t="s">
        <v>193</v>
      </c>
      <c r="CV82" s="35" t="s">
        <v>193</v>
      </c>
      <c r="CW82" s="35" t="s">
        <v>193</v>
      </c>
      <c r="CX82" s="35" t="s">
        <v>193</v>
      </c>
      <c r="CY82" s="35" t="s">
        <v>193</v>
      </c>
      <c r="CZ82" s="35" t="s">
        <v>193</v>
      </c>
      <c r="DA82" s="35" t="s">
        <v>193</v>
      </c>
      <c r="DB82" s="35" t="s">
        <v>193</v>
      </c>
      <c r="DC82" s="35" t="s">
        <v>193</v>
      </c>
      <c r="DD82" s="35" t="s">
        <v>193</v>
      </c>
      <c r="DE82" s="35" t="s">
        <v>193</v>
      </c>
      <c r="DF82" s="35" t="s">
        <v>193</v>
      </c>
      <c r="DG82" s="35" t="s">
        <v>193</v>
      </c>
      <c r="DH82" s="35" t="s">
        <v>193</v>
      </c>
      <c r="DI82" s="35" t="s">
        <v>193</v>
      </c>
      <c r="DJ82" s="35" t="s">
        <v>193</v>
      </c>
      <c r="DK82" s="35" t="s">
        <v>193</v>
      </c>
      <c r="DL82" s="35" t="s">
        <v>193</v>
      </c>
      <c r="DM82" s="35" t="s">
        <v>193</v>
      </c>
      <c r="DN82" s="35" t="s">
        <v>193</v>
      </c>
      <c r="DO82" s="35" t="s">
        <v>193</v>
      </c>
      <c r="DP82" s="35" t="s">
        <v>193</v>
      </c>
      <c r="DQ82" s="35" t="s">
        <v>193</v>
      </c>
      <c r="DR82" s="35" t="s">
        <v>193</v>
      </c>
      <c r="DS82" s="35" t="s">
        <v>193</v>
      </c>
      <c r="DT82" s="35" t="s">
        <v>193</v>
      </c>
      <c r="DU82" s="35" t="s">
        <v>193</v>
      </c>
      <c r="DV82" s="35" t="s">
        <v>193</v>
      </c>
      <c r="DW82" s="35" t="s">
        <v>193</v>
      </c>
      <c r="DX82" s="35" t="s">
        <v>193</v>
      </c>
      <c r="DY82" s="35" t="s">
        <v>193</v>
      </c>
      <c r="DZ82" s="35" t="s">
        <v>193</v>
      </c>
      <c r="EA82" s="35" t="s">
        <v>193</v>
      </c>
      <c r="EB82" s="35" t="s">
        <v>193</v>
      </c>
      <c r="EC82" s="35" t="s">
        <v>193</v>
      </c>
      <c r="ED82" s="35" t="s">
        <v>193</v>
      </c>
      <c r="EE82" s="35" t="s">
        <v>193</v>
      </c>
      <c r="EF82" s="35" t="s">
        <v>193</v>
      </c>
      <c r="EG82" s="35" t="s">
        <v>193</v>
      </c>
      <c r="EH82" s="35" t="s">
        <v>193</v>
      </c>
      <c r="EI82" s="35" t="s">
        <v>193</v>
      </c>
      <c r="EJ82" s="35" t="s">
        <v>193</v>
      </c>
      <c r="EK82" s="35" t="s">
        <v>193</v>
      </c>
      <c r="EL82" s="35" t="s">
        <v>193</v>
      </c>
      <c r="EM82" s="35" t="s">
        <v>193</v>
      </c>
      <c r="EN82" s="35" t="s">
        <v>193</v>
      </c>
      <c r="EO82" s="35" t="s">
        <v>193</v>
      </c>
      <c r="EP82" s="35" t="s">
        <v>193</v>
      </c>
      <c r="EQ82" s="35" t="s">
        <v>193</v>
      </c>
      <c r="ER82" s="35" t="s">
        <v>193</v>
      </c>
      <c r="ES82" s="35" t="s">
        <v>193</v>
      </c>
      <c r="ET82" s="35" t="s">
        <v>193</v>
      </c>
      <c r="EU82" s="35" t="s">
        <v>193</v>
      </c>
      <c r="EV82" s="35"/>
    </row>
    <row r="83" spans="1:152" ht="75">
      <c r="A83" s="21"/>
      <c r="B83" s="25" t="s">
        <v>287</v>
      </c>
      <c r="C83" s="26" t="s">
        <v>288</v>
      </c>
      <c r="D83" s="27" t="s">
        <v>174</v>
      </c>
      <c r="E83" s="58">
        <f t="shared" ref="E83:AJ83" si="121">SUM(E84:E85)</f>
        <v>1331</v>
      </c>
      <c r="F83" s="58">
        <f t="shared" si="121"/>
        <v>75</v>
      </c>
      <c r="G83" s="58">
        <f t="shared" si="121"/>
        <v>0</v>
      </c>
      <c r="H83" s="58">
        <f t="shared" si="121"/>
        <v>2</v>
      </c>
      <c r="I83" s="58">
        <f t="shared" si="121"/>
        <v>48.379999999999995</v>
      </c>
      <c r="J83" s="58">
        <f t="shared" si="121"/>
        <v>0</v>
      </c>
      <c r="K83" s="58">
        <f t="shared" si="121"/>
        <v>85</v>
      </c>
      <c r="L83" s="58">
        <f t="shared" si="121"/>
        <v>0</v>
      </c>
      <c r="M83" s="58">
        <f t="shared" si="121"/>
        <v>0</v>
      </c>
      <c r="N83" s="58">
        <f t="shared" si="121"/>
        <v>139.29000000000002</v>
      </c>
      <c r="O83" s="58">
        <f t="shared" si="121"/>
        <v>0</v>
      </c>
      <c r="P83" s="58">
        <f t="shared" si="121"/>
        <v>0</v>
      </c>
      <c r="Q83" s="58">
        <f t="shared" si="121"/>
        <v>0</v>
      </c>
      <c r="R83" s="58">
        <f t="shared" si="121"/>
        <v>2.2000000000000002</v>
      </c>
      <c r="S83" s="58">
        <f t="shared" si="121"/>
        <v>0</v>
      </c>
      <c r="T83" s="58">
        <f t="shared" si="121"/>
        <v>0</v>
      </c>
      <c r="U83" s="58">
        <f t="shared" si="121"/>
        <v>34</v>
      </c>
      <c r="V83" s="58">
        <f t="shared" si="121"/>
        <v>550</v>
      </c>
      <c r="W83" s="58">
        <f t="shared" si="121"/>
        <v>0</v>
      </c>
      <c r="X83" s="58">
        <f t="shared" si="121"/>
        <v>0</v>
      </c>
      <c r="Y83" s="58">
        <f t="shared" si="121"/>
        <v>0</v>
      </c>
      <c r="Z83" s="58">
        <f t="shared" si="121"/>
        <v>0</v>
      </c>
      <c r="AA83" s="58">
        <f t="shared" si="121"/>
        <v>0</v>
      </c>
      <c r="AB83" s="58">
        <f t="shared" si="121"/>
        <v>0</v>
      </c>
      <c r="AC83" s="58">
        <f t="shared" si="121"/>
        <v>0</v>
      </c>
      <c r="AD83" s="58">
        <f t="shared" si="121"/>
        <v>0</v>
      </c>
      <c r="AE83" s="58">
        <f t="shared" si="121"/>
        <v>0</v>
      </c>
      <c r="AF83" s="58">
        <f t="shared" si="121"/>
        <v>0</v>
      </c>
      <c r="AG83" s="58">
        <f t="shared" si="121"/>
        <v>0</v>
      </c>
      <c r="AH83" s="58">
        <f t="shared" si="121"/>
        <v>0</v>
      </c>
      <c r="AI83" s="58">
        <f t="shared" si="121"/>
        <v>0</v>
      </c>
      <c r="AJ83" s="58">
        <f t="shared" si="121"/>
        <v>0</v>
      </c>
      <c r="AK83" s="58">
        <f t="shared" ref="AK83:BP83" si="122">SUM(AK84:AK85)</f>
        <v>0</v>
      </c>
      <c r="AL83" s="58">
        <f t="shared" si="122"/>
        <v>0</v>
      </c>
      <c r="AM83" s="58">
        <f t="shared" si="122"/>
        <v>0</v>
      </c>
      <c r="AN83" s="58">
        <f t="shared" si="122"/>
        <v>0</v>
      </c>
      <c r="AO83" s="58">
        <f t="shared" si="122"/>
        <v>0</v>
      </c>
      <c r="AP83" s="58">
        <f t="shared" si="122"/>
        <v>0</v>
      </c>
      <c r="AQ83" s="58">
        <f t="shared" si="122"/>
        <v>0</v>
      </c>
      <c r="AR83" s="58">
        <f t="shared" si="122"/>
        <v>0</v>
      </c>
      <c r="AS83" s="58">
        <f t="shared" si="122"/>
        <v>0</v>
      </c>
      <c r="AT83" s="58">
        <f t="shared" si="122"/>
        <v>0</v>
      </c>
      <c r="AU83" s="58">
        <f t="shared" si="122"/>
        <v>0</v>
      </c>
      <c r="AV83" s="58">
        <f t="shared" si="122"/>
        <v>0</v>
      </c>
      <c r="AW83" s="58">
        <f t="shared" si="122"/>
        <v>0</v>
      </c>
      <c r="AX83" s="58">
        <f t="shared" si="122"/>
        <v>0</v>
      </c>
      <c r="AY83" s="58">
        <f t="shared" si="122"/>
        <v>0</v>
      </c>
      <c r="AZ83" s="58">
        <f t="shared" si="122"/>
        <v>0</v>
      </c>
      <c r="BA83" s="58">
        <f t="shared" si="122"/>
        <v>0</v>
      </c>
      <c r="BB83" s="58">
        <f t="shared" si="122"/>
        <v>0</v>
      </c>
      <c r="BC83" s="58">
        <f t="shared" si="122"/>
        <v>0</v>
      </c>
      <c r="BD83" s="58">
        <f t="shared" si="122"/>
        <v>0</v>
      </c>
      <c r="BE83" s="58">
        <f t="shared" si="122"/>
        <v>0</v>
      </c>
      <c r="BF83" s="58">
        <f t="shared" si="122"/>
        <v>0</v>
      </c>
      <c r="BG83" s="58">
        <f t="shared" si="122"/>
        <v>0</v>
      </c>
      <c r="BH83" s="58">
        <f t="shared" si="122"/>
        <v>0</v>
      </c>
      <c r="BI83" s="58">
        <f t="shared" si="122"/>
        <v>0</v>
      </c>
      <c r="BJ83" s="58">
        <f t="shared" si="122"/>
        <v>0</v>
      </c>
      <c r="BK83" s="58">
        <f t="shared" si="122"/>
        <v>0</v>
      </c>
      <c r="BL83" s="58">
        <f t="shared" si="122"/>
        <v>0</v>
      </c>
      <c r="BM83" s="58">
        <f t="shared" si="122"/>
        <v>0</v>
      </c>
      <c r="BN83" s="58">
        <f t="shared" si="122"/>
        <v>0</v>
      </c>
      <c r="BO83" s="58">
        <f t="shared" si="122"/>
        <v>0</v>
      </c>
      <c r="BP83" s="58">
        <f t="shared" si="122"/>
        <v>0</v>
      </c>
      <c r="BQ83" s="58">
        <f t="shared" ref="BQ83:CV83" si="123">SUM(BQ84:BQ85)</f>
        <v>0</v>
      </c>
      <c r="BR83" s="58">
        <f t="shared" si="123"/>
        <v>0</v>
      </c>
      <c r="BS83" s="58">
        <f t="shared" si="123"/>
        <v>0</v>
      </c>
      <c r="BT83" s="58">
        <f t="shared" si="123"/>
        <v>0</v>
      </c>
      <c r="BU83" s="58">
        <f t="shared" si="123"/>
        <v>0</v>
      </c>
      <c r="BV83" s="58">
        <f t="shared" si="123"/>
        <v>0</v>
      </c>
      <c r="BW83" s="58">
        <f t="shared" si="123"/>
        <v>0</v>
      </c>
      <c r="BX83" s="58">
        <f t="shared" si="123"/>
        <v>0</v>
      </c>
      <c r="BY83" s="58">
        <f t="shared" si="123"/>
        <v>0</v>
      </c>
      <c r="BZ83" s="58">
        <f t="shared" si="123"/>
        <v>0</v>
      </c>
      <c r="CA83" s="58">
        <f t="shared" si="123"/>
        <v>0</v>
      </c>
      <c r="CB83" s="58">
        <f t="shared" si="123"/>
        <v>0</v>
      </c>
      <c r="CC83" s="58">
        <f t="shared" si="123"/>
        <v>0</v>
      </c>
      <c r="CD83" s="58">
        <f t="shared" si="123"/>
        <v>0</v>
      </c>
      <c r="CE83" s="58">
        <f t="shared" si="123"/>
        <v>0</v>
      </c>
      <c r="CF83" s="58">
        <f t="shared" si="123"/>
        <v>0</v>
      </c>
      <c r="CG83" s="58">
        <f t="shared" si="123"/>
        <v>0</v>
      </c>
      <c r="CH83" s="58">
        <f t="shared" si="123"/>
        <v>0</v>
      </c>
      <c r="CI83" s="58">
        <f t="shared" si="123"/>
        <v>0</v>
      </c>
      <c r="CJ83" s="58">
        <f t="shared" si="123"/>
        <v>0</v>
      </c>
      <c r="CK83" s="58">
        <f t="shared" si="123"/>
        <v>0</v>
      </c>
      <c r="CL83" s="58">
        <f t="shared" si="123"/>
        <v>0</v>
      </c>
      <c r="CM83" s="58">
        <f t="shared" si="123"/>
        <v>0</v>
      </c>
      <c r="CN83" s="58">
        <f t="shared" si="123"/>
        <v>0</v>
      </c>
      <c r="CO83" s="58">
        <f t="shared" si="123"/>
        <v>0</v>
      </c>
      <c r="CP83" s="58">
        <f t="shared" si="123"/>
        <v>0</v>
      </c>
      <c r="CQ83" s="58">
        <f t="shared" si="123"/>
        <v>0</v>
      </c>
      <c r="CR83" s="58">
        <f t="shared" si="123"/>
        <v>0</v>
      </c>
      <c r="CS83" s="58">
        <f t="shared" si="123"/>
        <v>0</v>
      </c>
      <c r="CT83" s="58">
        <f t="shared" si="123"/>
        <v>0</v>
      </c>
      <c r="CU83" s="58">
        <f t="shared" si="123"/>
        <v>100</v>
      </c>
      <c r="CV83" s="58">
        <f t="shared" si="123"/>
        <v>75</v>
      </c>
      <c r="CW83" s="58">
        <f t="shared" ref="CW83:EB83" si="124">SUM(CW84:CW85)</f>
        <v>0</v>
      </c>
      <c r="CX83" s="58">
        <f t="shared" si="124"/>
        <v>2</v>
      </c>
      <c r="CY83" s="58">
        <f t="shared" si="124"/>
        <v>20.38</v>
      </c>
      <c r="CZ83" s="58">
        <f t="shared" si="124"/>
        <v>0</v>
      </c>
      <c r="DA83" s="58">
        <f t="shared" si="124"/>
        <v>0</v>
      </c>
      <c r="DB83" s="58">
        <f t="shared" si="124"/>
        <v>0</v>
      </c>
      <c r="DC83" s="58">
        <f t="shared" si="124"/>
        <v>0</v>
      </c>
      <c r="DD83" s="58">
        <f t="shared" si="124"/>
        <v>58.82</v>
      </c>
      <c r="DE83" s="58">
        <f t="shared" si="124"/>
        <v>0</v>
      </c>
      <c r="DF83" s="58">
        <f t="shared" si="124"/>
        <v>0</v>
      </c>
      <c r="DG83" s="58">
        <f t="shared" si="124"/>
        <v>0</v>
      </c>
      <c r="DH83" s="58">
        <f t="shared" si="124"/>
        <v>0</v>
      </c>
      <c r="DI83" s="58">
        <f t="shared" si="124"/>
        <v>0</v>
      </c>
      <c r="DJ83" s="58">
        <f t="shared" si="124"/>
        <v>0</v>
      </c>
      <c r="DK83" s="58">
        <f t="shared" si="124"/>
        <v>23</v>
      </c>
      <c r="DL83" s="58">
        <f t="shared" si="124"/>
        <v>14</v>
      </c>
      <c r="DM83" s="58">
        <f t="shared" si="124"/>
        <v>0</v>
      </c>
      <c r="DN83" s="58">
        <f t="shared" si="124"/>
        <v>0</v>
      </c>
      <c r="DO83" s="58">
        <f t="shared" si="124"/>
        <v>0</v>
      </c>
      <c r="DP83" s="58">
        <f t="shared" si="124"/>
        <v>0</v>
      </c>
      <c r="DQ83" s="58">
        <f t="shared" si="124"/>
        <v>0</v>
      </c>
      <c r="DR83" s="58">
        <f t="shared" si="124"/>
        <v>0</v>
      </c>
      <c r="DS83" s="58">
        <f t="shared" si="124"/>
        <v>0</v>
      </c>
      <c r="DT83" s="58">
        <f t="shared" si="124"/>
        <v>0</v>
      </c>
      <c r="DU83" s="58">
        <f t="shared" si="124"/>
        <v>100</v>
      </c>
      <c r="DV83" s="58">
        <f t="shared" si="124"/>
        <v>75</v>
      </c>
      <c r="DW83" s="58">
        <f t="shared" si="124"/>
        <v>0</v>
      </c>
      <c r="DX83" s="58">
        <f t="shared" si="124"/>
        <v>2</v>
      </c>
      <c r="DY83" s="58">
        <f t="shared" si="124"/>
        <v>20.38</v>
      </c>
      <c r="DZ83" s="58">
        <f t="shared" si="124"/>
        <v>0</v>
      </c>
      <c r="EA83" s="58">
        <f t="shared" si="124"/>
        <v>0</v>
      </c>
      <c r="EB83" s="58">
        <f t="shared" si="124"/>
        <v>0</v>
      </c>
      <c r="EC83" s="58">
        <f t="shared" ref="EC83:EN83" si="125">SUM(EC84:EC85)</f>
        <v>0</v>
      </c>
      <c r="ED83" s="58">
        <f t="shared" si="125"/>
        <v>58.82</v>
      </c>
      <c r="EE83" s="58">
        <f t="shared" si="125"/>
        <v>0</v>
      </c>
      <c r="EF83" s="58">
        <f t="shared" si="125"/>
        <v>0</v>
      </c>
      <c r="EG83" s="58">
        <f t="shared" si="125"/>
        <v>0</v>
      </c>
      <c r="EH83" s="58">
        <f t="shared" si="125"/>
        <v>0</v>
      </c>
      <c r="EI83" s="58">
        <f t="shared" si="125"/>
        <v>0</v>
      </c>
      <c r="EJ83" s="58">
        <f t="shared" si="125"/>
        <v>0</v>
      </c>
      <c r="EK83" s="58">
        <f t="shared" si="125"/>
        <v>23</v>
      </c>
      <c r="EL83" s="58">
        <f t="shared" si="125"/>
        <v>14</v>
      </c>
      <c r="EM83" s="58">
        <f t="shared" si="125"/>
        <v>0</v>
      </c>
      <c r="EN83" s="58">
        <f t="shared" si="125"/>
        <v>0</v>
      </c>
      <c r="EO83" s="58">
        <f t="shared" ref="EO83:EU83" si="126">EO84+EO85</f>
        <v>0</v>
      </c>
      <c r="EP83" s="58">
        <f t="shared" si="126"/>
        <v>0</v>
      </c>
      <c r="EQ83" s="58">
        <f t="shared" si="126"/>
        <v>0</v>
      </c>
      <c r="ER83" s="58">
        <f t="shared" si="126"/>
        <v>0</v>
      </c>
      <c r="ES83" s="58">
        <f t="shared" si="126"/>
        <v>0</v>
      </c>
      <c r="ET83" s="58">
        <f t="shared" si="126"/>
        <v>0</v>
      </c>
      <c r="EU83" s="58">
        <f t="shared" si="126"/>
        <v>0</v>
      </c>
      <c r="EV83" s="27"/>
    </row>
    <row r="84" spans="1:152" ht="56.25">
      <c r="A84" s="21"/>
      <c r="B84" s="39" t="s">
        <v>289</v>
      </c>
      <c r="C84" s="40" t="s">
        <v>290</v>
      </c>
      <c r="D84" s="41" t="s">
        <v>174</v>
      </c>
      <c r="E84" s="41">
        <v>0</v>
      </c>
      <c r="F84" s="41">
        <v>0</v>
      </c>
      <c r="G84" s="41">
        <v>0</v>
      </c>
      <c r="H84" s="41">
        <v>0</v>
      </c>
      <c r="I84" s="41">
        <v>0</v>
      </c>
      <c r="J84" s="41">
        <v>0</v>
      </c>
      <c r="K84" s="41">
        <v>0</v>
      </c>
      <c r="L84" s="41">
        <v>0</v>
      </c>
      <c r="M84" s="41">
        <v>0</v>
      </c>
      <c r="N84" s="41">
        <v>0</v>
      </c>
      <c r="O84" s="41">
        <v>0</v>
      </c>
      <c r="P84" s="41">
        <v>0</v>
      </c>
      <c r="Q84" s="41">
        <v>0</v>
      </c>
      <c r="R84" s="41">
        <v>0</v>
      </c>
      <c r="S84" s="41">
        <v>0</v>
      </c>
      <c r="T84" s="41">
        <v>0</v>
      </c>
      <c r="U84" s="41">
        <v>0</v>
      </c>
      <c r="V84" s="41">
        <v>0</v>
      </c>
      <c r="W84" s="41">
        <v>0</v>
      </c>
      <c r="X84" s="41">
        <v>0</v>
      </c>
      <c r="Y84" s="41">
        <v>0</v>
      </c>
      <c r="Z84" s="41">
        <v>0</v>
      </c>
      <c r="AA84" s="41">
        <v>0</v>
      </c>
      <c r="AB84" s="41">
        <v>0</v>
      </c>
      <c r="AC84" s="41">
        <v>0</v>
      </c>
      <c r="AD84" s="41">
        <v>0</v>
      </c>
      <c r="AE84" s="41">
        <v>0</v>
      </c>
      <c r="AF84" s="41">
        <v>0</v>
      </c>
      <c r="AG84" s="41">
        <v>0</v>
      </c>
      <c r="AH84" s="41">
        <v>0</v>
      </c>
      <c r="AI84" s="41">
        <v>0</v>
      </c>
      <c r="AJ84" s="41">
        <v>0</v>
      </c>
      <c r="AK84" s="41">
        <v>0</v>
      </c>
      <c r="AL84" s="41">
        <v>0</v>
      </c>
      <c r="AM84" s="41">
        <v>0</v>
      </c>
      <c r="AN84" s="41">
        <v>0</v>
      </c>
      <c r="AO84" s="41">
        <v>0</v>
      </c>
      <c r="AP84" s="41">
        <v>0</v>
      </c>
      <c r="AQ84" s="41">
        <v>0</v>
      </c>
      <c r="AR84" s="41">
        <v>0</v>
      </c>
      <c r="AS84" s="41">
        <v>0</v>
      </c>
      <c r="AT84" s="41">
        <v>0</v>
      </c>
      <c r="AU84" s="41">
        <v>0</v>
      </c>
      <c r="AV84" s="41">
        <v>0</v>
      </c>
      <c r="AW84" s="41">
        <v>0</v>
      </c>
      <c r="AX84" s="41">
        <v>0</v>
      </c>
      <c r="AY84" s="41">
        <v>0</v>
      </c>
      <c r="AZ84" s="41">
        <v>0</v>
      </c>
      <c r="BA84" s="41">
        <v>0</v>
      </c>
      <c r="BB84" s="41">
        <v>0</v>
      </c>
      <c r="BC84" s="41">
        <v>0</v>
      </c>
      <c r="BD84" s="41">
        <v>0</v>
      </c>
      <c r="BE84" s="41">
        <v>0</v>
      </c>
      <c r="BF84" s="41">
        <v>0</v>
      </c>
      <c r="BG84" s="41">
        <v>0</v>
      </c>
      <c r="BH84" s="41">
        <v>0</v>
      </c>
      <c r="BI84" s="41">
        <v>0</v>
      </c>
      <c r="BJ84" s="41">
        <v>0</v>
      </c>
      <c r="BK84" s="41">
        <v>0</v>
      </c>
      <c r="BL84" s="41">
        <v>0</v>
      </c>
      <c r="BM84" s="41">
        <v>0</v>
      </c>
      <c r="BN84" s="41">
        <v>0</v>
      </c>
      <c r="BO84" s="41">
        <v>0</v>
      </c>
      <c r="BP84" s="41">
        <v>0</v>
      </c>
      <c r="BQ84" s="41">
        <v>0</v>
      </c>
      <c r="BR84" s="41">
        <v>0</v>
      </c>
      <c r="BS84" s="41">
        <v>0</v>
      </c>
      <c r="BT84" s="41">
        <v>0</v>
      </c>
      <c r="BU84" s="41">
        <v>0</v>
      </c>
      <c r="BV84" s="41">
        <v>0</v>
      </c>
      <c r="BW84" s="41">
        <v>0</v>
      </c>
      <c r="BX84" s="41">
        <v>0</v>
      </c>
      <c r="BY84" s="41">
        <v>0</v>
      </c>
      <c r="BZ84" s="41">
        <v>0</v>
      </c>
      <c r="CA84" s="41">
        <v>0</v>
      </c>
      <c r="CB84" s="41">
        <v>0</v>
      </c>
      <c r="CC84" s="41">
        <v>0</v>
      </c>
      <c r="CD84" s="41">
        <v>0</v>
      </c>
      <c r="CE84" s="41">
        <v>0</v>
      </c>
      <c r="CF84" s="41">
        <v>0</v>
      </c>
      <c r="CG84" s="41">
        <v>0</v>
      </c>
      <c r="CH84" s="41">
        <v>0</v>
      </c>
      <c r="CI84" s="41">
        <v>0</v>
      </c>
      <c r="CJ84" s="41">
        <v>0</v>
      </c>
      <c r="CK84" s="41">
        <v>0</v>
      </c>
      <c r="CL84" s="41">
        <v>0</v>
      </c>
      <c r="CM84" s="41">
        <v>0</v>
      </c>
      <c r="CN84" s="41">
        <v>0</v>
      </c>
      <c r="CO84" s="41">
        <v>0</v>
      </c>
      <c r="CP84" s="41">
        <v>0</v>
      </c>
      <c r="CQ84" s="41">
        <v>0</v>
      </c>
      <c r="CR84" s="41">
        <v>0</v>
      </c>
      <c r="CS84" s="41">
        <v>0</v>
      </c>
      <c r="CT84" s="41">
        <v>0</v>
      </c>
      <c r="CU84" s="41">
        <v>0</v>
      </c>
      <c r="CV84" s="41">
        <v>0</v>
      </c>
      <c r="CW84" s="41">
        <v>0</v>
      </c>
      <c r="CX84" s="41">
        <v>0</v>
      </c>
      <c r="CY84" s="41">
        <v>0</v>
      </c>
      <c r="CZ84" s="41">
        <v>0</v>
      </c>
      <c r="DA84" s="41">
        <v>0</v>
      </c>
      <c r="DB84" s="41">
        <v>0</v>
      </c>
      <c r="DC84" s="41">
        <v>0</v>
      </c>
      <c r="DD84" s="41">
        <v>0</v>
      </c>
      <c r="DE84" s="41">
        <v>0</v>
      </c>
      <c r="DF84" s="41">
        <v>0</v>
      </c>
      <c r="DG84" s="41">
        <v>0</v>
      </c>
      <c r="DH84" s="41">
        <v>0</v>
      </c>
      <c r="DI84" s="41">
        <v>0</v>
      </c>
      <c r="DJ84" s="41">
        <v>0</v>
      </c>
      <c r="DK84" s="41">
        <v>0</v>
      </c>
      <c r="DL84" s="41">
        <v>0</v>
      </c>
      <c r="DM84" s="41">
        <v>0</v>
      </c>
      <c r="DN84" s="41">
        <v>0</v>
      </c>
      <c r="DO84" s="41">
        <v>0</v>
      </c>
      <c r="DP84" s="41">
        <v>0</v>
      </c>
      <c r="DQ84" s="41">
        <v>0</v>
      </c>
      <c r="DR84" s="41">
        <v>0</v>
      </c>
      <c r="DS84" s="41">
        <v>0</v>
      </c>
      <c r="DT84" s="41">
        <v>0</v>
      </c>
      <c r="DU84" s="41">
        <v>0</v>
      </c>
      <c r="DV84" s="41">
        <v>0</v>
      </c>
      <c r="DW84" s="41">
        <v>0</v>
      </c>
      <c r="DX84" s="41">
        <v>0</v>
      </c>
      <c r="DY84" s="41">
        <v>0</v>
      </c>
      <c r="DZ84" s="41">
        <v>0</v>
      </c>
      <c r="EA84" s="41">
        <v>0</v>
      </c>
      <c r="EB84" s="41">
        <v>0</v>
      </c>
      <c r="EC84" s="41">
        <v>0</v>
      </c>
      <c r="ED84" s="41">
        <v>0</v>
      </c>
      <c r="EE84" s="41">
        <v>0</v>
      </c>
      <c r="EF84" s="41">
        <v>0</v>
      </c>
      <c r="EG84" s="41">
        <v>0</v>
      </c>
      <c r="EH84" s="41">
        <v>0</v>
      </c>
      <c r="EI84" s="41">
        <v>0</v>
      </c>
      <c r="EJ84" s="41">
        <v>0</v>
      </c>
      <c r="EK84" s="41">
        <v>0</v>
      </c>
      <c r="EL84" s="41">
        <v>0</v>
      </c>
      <c r="EM84" s="41">
        <v>0</v>
      </c>
      <c r="EN84" s="41">
        <v>0</v>
      </c>
      <c r="EO84" s="41">
        <v>0</v>
      </c>
      <c r="EP84" s="41">
        <v>0</v>
      </c>
      <c r="EQ84" s="41">
        <v>0</v>
      </c>
      <c r="ER84" s="41">
        <v>0</v>
      </c>
      <c r="ES84" s="41">
        <v>0</v>
      </c>
      <c r="ET84" s="41">
        <v>0</v>
      </c>
      <c r="EU84" s="41">
        <v>0</v>
      </c>
      <c r="EV84" s="41"/>
    </row>
    <row r="85" spans="1:152" ht="56.25">
      <c r="A85" s="21"/>
      <c r="B85" s="39" t="s">
        <v>291</v>
      </c>
      <c r="C85" s="40" t="s">
        <v>292</v>
      </c>
      <c r="D85" s="41" t="s">
        <v>174</v>
      </c>
      <c r="E85" s="96">
        <f t="shared" ref="E85:AJ85" si="127">SUM(E86:E127)</f>
        <v>1331</v>
      </c>
      <c r="F85" s="96">
        <f t="shared" si="127"/>
        <v>75</v>
      </c>
      <c r="G85" s="96">
        <f t="shared" si="127"/>
        <v>0</v>
      </c>
      <c r="H85" s="96">
        <f t="shared" si="127"/>
        <v>2</v>
      </c>
      <c r="I85" s="96">
        <f t="shared" si="127"/>
        <v>48.379999999999995</v>
      </c>
      <c r="J85" s="96">
        <f t="shared" si="127"/>
        <v>0</v>
      </c>
      <c r="K85" s="96">
        <f t="shared" si="127"/>
        <v>85</v>
      </c>
      <c r="L85" s="96">
        <f t="shared" si="127"/>
        <v>0</v>
      </c>
      <c r="M85" s="96">
        <f t="shared" si="127"/>
        <v>0</v>
      </c>
      <c r="N85" s="96">
        <f t="shared" si="127"/>
        <v>139.29000000000002</v>
      </c>
      <c r="O85" s="96">
        <f t="shared" si="127"/>
        <v>0</v>
      </c>
      <c r="P85" s="96">
        <f t="shared" si="127"/>
        <v>0</v>
      </c>
      <c r="Q85" s="96">
        <f t="shared" si="127"/>
        <v>0</v>
      </c>
      <c r="R85" s="96">
        <f t="shared" si="127"/>
        <v>2.2000000000000002</v>
      </c>
      <c r="S85" s="96">
        <f t="shared" si="127"/>
        <v>0</v>
      </c>
      <c r="T85" s="96">
        <f t="shared" si="127"/>
        <v>0</v>
      </c>
      <c r="U85" s="96">
        <f t="shared" si="127"/>
        <v>34</v>
      </c>
      <c r="V85" s="96">
        <f t="shared" si="127"/>
        <v>550</v>
      </c>
      <c r="W85" s="96">
        <f t="shared" si="127"/>
        <v>0</v>
      </c>
      <c r="X85" s="96">
        <f t="shared" si="127"/>
        <v>0</v>
      </c>
      <c r="Y85" s="96">
        <f t="shared" si="127"/>
        <v>0</v>
      </c>
      <c r="Z85" s="96">
        <f t="shared" si="127"/>
        <v>0</v>
      </c>
      <c r="AA85" s="96">
        <f t="shared" si="127"/>
        <v>0</v>
      </c>
      <c r="AB85" s="96">
        <f t="shared" si="127"/>
        <v>0</v>
      </c>
      <c r="AC85" s="96">
        <f t="shared" si="127"/>
        <v>0</v>
      </c>
      <c r="AD85" s="96">
        <f t="shared" si="127"/>
        <v>0</v>
      </c>
      <c r="AE85" s="96">
        <f t="shared" si="127"/>
        <v>0</v>
      </c>
      <c r="AF85" s="96">
        <f t="shared" si="127"/>
        <v>0</v>
      </c>
      <c r="AG85" s="96">
        <f t="shared" si="127"/>
        <v>0</v>
      </c>
      <c r="AH85" s="96">
        <f t="shared" si="127"/>
        <v>0</v>
      </c>
      <c r="AI85" s="96">
        <f t="shared" si="127"/>
        <v>0</v>
      </c>
      <c r="AJ85" s="96">
        <f t="shared" si="127"/>
        <v>0</v>
      </c>
      <c r="AK85" s="96">
        <f t="shared" ref="AK85:BP85" si="128">SUM(AK86:AK127)</f>
        <v>0</v>
      </c>
      <c r="AL85" s="96">
        <f t="shared" si="128"/>
        <v>0</v>
      </c>
      <c r="AM85" s="96">
        <f t="shared" si="128"/>
        <v>0</v>
      </c>
      <c r="AN85" s="96">
        <f t="shared" si="128"/>
        <v>0</v>
      </c>
      <c r="AO85" s="96">
        <f t="shared" si="128"/>
        <v>0</v>
      </c>
      <c r="AP85" s="96">
        <f t="shared" si="128"/>
        <v>0</v>
      </c>
      <c r="AQ85" s="96">
        <f t="shared" si="128"/>
        <v>0</v>
      </c>
      <c r="AR85" s="96">
        <f t="shared" si="128"/>
        <v>0</v>
      </c>
      <c r="AS85" s="96">
        <f t="shared" si="128"/>
        <v>0</v>
      </c>
      <c r="AT85" s="96">
        <f t="shared" si="128"/>
        <v>0</v>
      </c>
      <c r="AU85" s="96">
        <f t="shared" si="128"/>
        <v>0</v>
      </c>
      <c r="AV85" s="96">
        <f t="shared" si="128"/>
        <v>0</v>
      </c>
      <c r="AW85" s="96">
        <f t="shared" si="128"/>
        <v>0</v>
      </c>
      <c r="AX85" s="96">
        <f t="shared" si="128"/>
        <v>0</v>
      </c>
      <c r="AY85" s="96">
        <f t="shared" si="128"/>
        <v>0</v>
      </c>
      <c r="AZ85" s="96">
        <f t="shared" si="128"/>
        <v>0</v>
      </c>
      <c r="BA85" s="96">
        <f t="shared" si="128"/>
        <v>0</v>
      </c>
      <c r="BB85" s="96">
        <f t="shared" si="128"/>
        <v>0</v>
      </c>
      <c r="BC85" s="96">
        <f t="shared" si="128"/>
        <v>0</v>
      </c>
      <c r="BD85" s="96">
        <f t="shared" si="128"/>
        <v>0</v>
      </c>
      <c r="BE85" s="96">
        <f t="shared" si="128"/>
        <v>0</v>
      </c>
      <c r="BF85" s="96">
        <f t="shared" si="128"/>
        <v>0</v>
      </c>
      <c r="BG85" s="96">
        <f t="shared" si="128"/>
        <v>0</v>
      </c>
      <c r="BH85" s="96">
        <f t="shared" si="128"/>
        <v>0</v>
      </c>
      <c r="BI85" s="96">
        <f t="shared" si="128"/>
        <v>0</v>
      </c>
      <c r="BJ85" s="96">
        <f t="shared" si="128"/>
        <v>0</v>
      </c>
      <c r="BK85" s="96">
        <f t="shared" si="128"/>
        <v>0</v>
      </c>
      <c r="BL85" s="96">
        <f t="shared" si="128"/>
        <v>0</v>
      </c>
      <c r="BM85" s="96">
        <f t="shared" si="128"/>
        <v>0</v>
      </c>
      <c r="BN85" s="96">
        <f t="shared" si="128"/>
        <v>0</v>
      </c>
      <c r="BO85" s="96">
        <f t="shared" si="128"/>
        <v>0</v>
      </c>
      <c r="BP85" s="96">
        <f t="shared" si="128"/>
        <v>0</v>
      </c>
      <c r="BQ85" s="96">
        <f t="shared" ref="BQ85:CV85" si="129">SUM(BQ86:BQ127)</f>
        <v>0</v>
      </c>
      <c r="BR85" s="96">
        <f t="shared" si="129"/>
        <v>0</v>
      </c>
      <c r="BS85" s="96">
        <f t="shared" si="129"/>
        <v>0</v>
      </c>
      <c r="BT85" s="96">
        <f t="shared" si="129"/>
        <v>0</v>
      </c>
      <c r="BU85" s="96">
        <f t="shared" si="129"/>
        <v>0</v>
      </c>
      <c r="BV85" s="96">
        <f t="shared" si="129"/>
        <v>0</v>
      </c>
      <c r="BW85" s="96">
        <f t="shared" si="129"/>
        <v>0</v>
      </c>
      <c r="BX85" s="96">
        <f t="shared" si="129"/>
        <v>0</v>
      </c>
      <c r="BY85" s="96">
        <f t="shared" si="129"/>
        <v>0</v>
      </c>
      <c r="BZ85" s="96">
        <f t="shared" si="129"/>
        <v>0</v>
      </c>
      <c r="CA85" s="96">
        <f t="shared" si="129"/>
        <v>0</v>
      </c>
      <c r="CB85" s="96">
        <f t="shared" si="129"/>
        <v>0</v>
      </c>
      <c r="CC85" s="96">
        <f t="shared" si="129"/>
        <v>0</v>
      </c>
      <c r="CD85" s="96">
        <f t="shared" si="129"/>
        <v>0</v>
      </c>
      <c r="CE85" s="96">
        <f t="shared" si="129"/>
        <v>0</v>
      </c>
      <c r="CF85" s="96">
        <f t="shared" si="129"/>
        <v>0</v>
      </c>
      <c r="CG85" s="96">
        <f t="shared" si="129"/>
        <v>0</v>
      </c>
      <c r="CH85" s="96">
        <f t="shared" si="129"/>
        <v>0</v>
      </c>
      <c r="CI85" s="96">
        <f t="shared" si="129"/>
        <v>0</v>
      </c>
      <c r="CJ85" s="96">
        <f t="shared" si="129"/>
        <v>0</v>
      </c>
      <c r="CK85" s="96">
        <f t="shared" si="129"/>
        <v>0</v>
      </c>
      <c r="CL85" s="96">
        <f t="shared" si="129"/>
        <v>0</v>
      </c>
      <c r="CM85" s="96">
        <f t="shared" si="129"/>
        <v>0</v>
      </c>
      <c r="CN85" s="96">
        <f t="shared" si="129"/>
        <v>0</v>
      </c>
      <c r="CO85" s="96">
        <f t="shared" si="129"/>
        <v>0</v>
      </c>
      <c r="CP85" s="96">
        <f t="shared" si="129"/>
        <v>0</v>
      </c>
      <c r="CQ85" s="96">
        <f t="shared" si="129"/>
        <v>0</v>
      </c>
      <c r="CR85" s="96">
        <f t="shared" si="129"/>
        <v>0</v>
      </c>
      <c r="CS85" s="96">
        <f t="shared" si="129"/>
        <v>0</v>
      </c>
      <c r="CT85" s="96">
        <f t="shared" si="129"/>
        <v>0</v>
      </c>
      <c r="CU85" s="96">
        <f t="shared" si="129"/>
        <v>100</v>
      </c>
      <c r="CV85" s="96">
        <f t="shared" si="129"/>
        <v>75</v>
      </c>
      <c r="CW85" s="96">
        <f t="shared" ref="CW85:EB85" si="130">SUM(CW86:CW127)</f>
        <v>0</v>
      </c>
      <c r="CX85" s="96">
        <f t="shared" si="130"/>
        <v>2</v>
      </c>
      <c r="CY85" s="96">
        <f t="shared" si="130"/>
        <v>20.38</v>
      </c>
      <c r="CZ85" s="96">
        <f t="shared" si="130"/>
        <v>0</v>
      </c>
      <c r="DA85" s="96">
        <f t="shared" si="130"/>
        <v>0</v>
      </c>
      <c r="DB85" s="96">
        <f t="shared" si="130"/>
        <v>0</v>
      </c>
      <c r="DC85" s="96">
        <f t="shared" si="130"/>
        <v>0</v>
      </c>
      <c r="DD85" s="96">
        <f t="shared" si="130"/>
        <v>58.82</v>
      </c>
      <c r="DE85" s="96">
        <f t="shared" si="130"/>
        <v>0</v>
      </c>
      <c r="DF85" s="96">
        <f t="shared" si="130"/>
        <v>0</v>
      </c>
      <c r="DG85" s="96">
        <f t="shared" si="130"/>
        <v>0</v>
      </c>
      <c r="DH85" s="96">
        <f t="shared" si="130"/>
        <v>0</v>
      </c>
      <c r="DI85" s="96">
        <f t="shared" si="130"/>
        <v>0</v>
      </c>
      <c r="DJ85" s="96">
        <f t="shared" si="130"/>
        <v>0</v>
      </c>
      <c r="DK85" s="96">
        <f t="shared" si="130"/>
        <v>23</v>
      </c>
      <c r="DL85" s="96">
        <f t="shared" si="130"/>
        <v>14</v>
      </c>
      <c r="DM85" s="96">
        <f t="shared" si="130"/>
        <v>0</v>
      </c>
      <c r="DN85" s="96">
        <f t="shared" si="130"/>
        <v>0</v>
      </c>
      <c r="DO85" s="96">
        <f t="shared" si="130"/>
        <v>0</v>
      </c>
      <c r="DP85" s="96">
        <f t="shared" si="130"/>
        <v>0</v>
      </c>
      <c r="DQ85" s="96">
        <f t="shared" si="130"/>
        <v>0</v>
      </c>
      <c r="DR85" s="96">
        <f t="shared" si="130"/>
        <v>0</v>
      </c>
      <c r="DS85" s="96">
        <f t="shared" si="130"/>
        <v>0</v>
      </c>
      <c r="DT85" s="96">
        <f t="shared" si="130"/>
        <v>0</v>
      </c>
      <c r="DU85" s="96">
        <f t="shared" si="130"/>
        <v>100</v>
      </c>
      <c r="DV85" s="96">
        <f t="shared" si="130"/>
        <v>75</v>
      </c>
      <c r="DW85" s="96">
        <f t="shared" si="130"/>
        <v>0</v>
      </c>
      <c r="DX85" s="96">
        <f t="shared" si="130"/>
        <v>2</v>
      </c>
      <c r="DY85" s="96">
        <f t="shared" si="130"/>
        <v>20.38</v>
      </c>
      <c r="DZ85" s="96">
        <f t="shared" si="130"/>
        <v>0</v>
      </c>
      <c r="EA85" s="96">
        <f t="shared" si="130"/>
        <v>0</v>
      </c>
      <c r="EB85" s="96">
        <f t="shared" si="130"/>
        <v>0</v>
      </c>
      <c r="EC85" s="96">
        <f t="shared" ref="EC85:EN85" si="131">SUM(EC86:EC127)</f>
        <v>0</v>
      </c>
      <c r="ED85" s="96">
        <f t="shared" si="131"/>
        <v>58.82</v>
      </c>
      <c r="EE85" s="96">
        <f t="shared" si="131"/>
        <v>0</v>
      </c>
      <c r="EF85" s="96">
        <f t="shared" si="131"/>
        <v>0</v>
      </c>
      <c r="EG85" s="96">
        <f t="shared" si="131"/>
        <v>0</v>
      </c>
      <c r="EH85" s="96">
        <f t="shared" si="131"/>
        <v>0</v>
      </c>
      <c r="EI85" s="96">
        <f t="shared" si="131"/>
        <v>0</v>
      </c>
      <c r="EJ85" s="96">
        <f t="shared" si="131"/>
        <v>0</v>
      </c>
      <c r="EK85" s="96">
        <f t="shared" si="131"/>
        <v>23</v>
      </c>
      <c r="EL85" s="96">
        <f t="shared" si="131"/>
        <v>14</v>
      </c>
      <c r="EM85" s="96">
        <f t="shared" si="131"/>
        <v>0</v>
      </c>
      <c r="EN85" s="96">
        <f t="shared" si="131"/>
        <v>0</v>
      </c>
      <c r="EO85" s="96">
        <f t="shared" ref="EO85:EU85" si="132">SUM(EO86:EO115)</f>
        <v>0</v>
      </c>
      <c r="EP85" s="96">
        <f t="shared" si="132"/>
        <v>0</v>
      </c>
      <c r="EQ85" s="96">
        <f t="shared" si="132"/>
        <v>0</v>
      </c>
      <c r="ER85" s="96">
        <f t="shared" si="132"/>
        <v>0</v>
      </c>
      <c r="ES85" s="96">
        <f t="shared" si="132"/>
        <v>0</v>
      </c>
      <c r="ET85" s="96">
        <f t="shared" si="132"/>
        <v>0</v>
      </c>
      <c r="EU85" s="96">
        <f t="shared" si="132"/>
        <v>0</v>
      </c>
      <c r="EV85" s="41"/>
    </row>
    <row r="86" spans="1:152" ht="112.5">
      <c r="A86" s="25" t="s">
        <v>179</v>
      </c>
      <c r="B86" s="33" t="s">
        <v>291</v>
      </c>
      <c r="C86" s="42" t="s">
        <v>293</v>
      </c>
      <c r="D86" s="139" t="s">
        <v>294</v>
      </c>
      <c r="E86" s="202">
        <v>0</v>
      </c>
      <c r="F86" s="202">
        <v>0</v>
      </c>
      <c r="G86" s="202">
        <v>0</v>
      </c>
      <c r="H86" s="202">
        <v>0</v>
      </c>
      <c r="I86" s="202">
        <v>20.38</v>
      </c>
      <c r="J86" s="202">
        <v>0</v>
      </c>
      <c r="K86" s="202">
        <v>0</v>
      </c>
      <c r="L86" s="202">
        <v>0</v>
      </c>
      <c r="M86" s="202">
        <v>0</v>
      </c>
      <c r="N86" s="202">
        <v>6.6</v>
      </c>
      <c r="O86" s="202">
        <v>0</v>
      </c>
      <c r="P86" s="202">
        <v>0</v>
      </c>
      <c r="Q86" s="202">
        <v>0</v>
      </c>
      <c r="R86" s="202">
        <v>0</v>
      </c>
      <c r="S86" s="202">
        <v>0</v>
      </c>
      <c r="T86" s="202">
        <v>0</v>
      </c>
      <c r="U86" s="202">
        <v>6</v>
      </c>
      <c r="V86" s="202">
        <v>3</v>
      </c>
      <c r="W86" s="202">
        <v>0</v>
      </c>
      <c r="X86" s="194">
        <f>'4'!BZ87</f>
        <v>0</v>
      </c>
      <c r="Y86" s="35">
        <v>0</v>
      </c>
      <c r="Z86" s="35">
        <v>0</v>
      </c>
      <c r="AA86" s="35">
        <v>0</v>
      </c>
      <c r="AB86" s="35">
        <v>0</v>
      </c>
      <c r="AC86" s="35">
        <v>0</v>
      </c>
      <c r="AD86" s="35">
        <v>0</v>
      </c>
      <c r="AE86" s="35">
        <v>0</v>
      </c>
      <c r="AF86" s="35">
        <v>0</v>
      </c>
      <c r="AG86" s="35">
        <v>0</v>
      </c>
      <c r="AH86" s="35">
        <v>0</v>
      </c>
      <c r="AI86" s="35">
        <v>0</v>
      </c>
      <c r="AJ86" s="35">
        <v>0</v>
      </c>
      <c r="AK86" s="35">
        <v>0</v>
      </c>
      <c r="AL86" s="35">
        <v>0</v>
      </c>
      <c r="AM86" s="35">
        <v>0</v>
      </c>
      <c r="AN86" s="35">
        <v>0</v>
      </c>
      <c r="AO86" s="35">
        <v>0</v>
      </c>
      <c r="AP86" s="35">
        <v>0</v>
      </c>
      <c r="AQ86" s="35">
        <v>0</v>
      </c>
      <c r="AR86" s="35">
        <v>0</v>
      </c>
      <c r="AS86" s="35">
        <v>0</v>
      </c>
      <c r="AT86" s="35">
        <v>0</v>
      </c>
      <c r="AU86" s="35">
        <v>0</v>
      </c>
      <c r="AV86" s="35">
        <v>0</v>
      </c>
      <c r="AW86" s="35">
        <v>0</v>
      </c>
      <c r="AX86" s="35">
        <v>0</v>
      </c>
      <c r="AY86" s="35">
        <v>0</v>
      </c>
      <c r="AZ86" s="35">
        <v>0</v>
      </c>
      <c r="BA86" s="35">
        <v>0</v>
      </c>
      <c r="BB86" s="35">
        <v>0</v>
      </c>
      <c r="BC86" s="35">
        <v>0</v>
      </c>
      <c r="BD86" s="35">
        <v>0</v>
      </c>
      <c r="BE86" s="35">
        <v>0</v>
      </c>
      <c r="BF86" s="35">
        <v>0</v>
      </c>
      <c r="BG86" s="35">
        <v>0</v>
      </c>
      <c r="BH86" s="35">
        <v>0</v>
      </c>
      <c r="BI86" s="35">
        <v>0</v>
      </c>
      <c r="BJ86" s="35">
        <v>0</v>
      </c>
      <c r="BK86" s="35">
        <v>0</v>
      </c>
      <c r="BL86" s="35">
        <v>0</v>
      </c>
      <c r="BM86" s="35">
        <v>0</v>
      </c>
      <c r="BN86" s="35">
        <v>0</v>
      </c>
      <c r="BO86" s="35">
        <v>0</v>
      </c>
      <c r="BP86" s="35">
        <v>0</v>
      </c>
      <c r="BQ86" s="35">
        <v>0</v>
      </c>
      <c r="BR86" s="35">
        <v>0</v>
      </c>
      <c r="BS86" s="35">
        <v>0</v>
      </c>
      <c r="BT86" s="35">
        <f>IF('4'!$CN87=2021,E86,0)</f>
        <v>0</v>
      </c>
      <c r="BU86" s="35">
        <f>IF('4'!$CN87=2021,F86,0)</f>
        <v>0</v>
      </c>
      <c r="BV86" s="35">
        <f>IF('4'!$CN87=2021,G86,0)</f>
        <v>0</v>
      </c>
      <c r="BW86" s="35">
        <f>IF('4'!$CN87=2021,H86,0)</f>
        <v>0</v>
      </c>
      <c r="BX86" s="35">
        <f>IF('4'!$CN87=2021,I86,0)</f>
        <v>0</v>
      </c>
      <c r="BY86" s="35">
        <f>IF('4'!$CN87=2021,J86,0)</f>
        <v>0</v>
      </c>
      <c r="BZ86" s="35">
        <f>IF('4'!$CN87=2021,K86,0)</f>
        <v>0</v>
      </c>
      <c r="CA86" s="35">
        <f>IF('4'!$CN87=2021,L86,0)</f>
        <v>0</v>
      </c>
      <c r="CB86" s="35">
        <f>IF('4'!$CN87=2021,M86,0)</f>
        <v>0</v>
      </c>
      <c r="CC86" s="35">
        <f>IF('4'!$CN87=2021,N86,0)</f>
        <v>0</v>
      </c>
      <c r="CD86" s="35">
        <f>IF('4'!$CN87=2021,O86,0)</f>
        <v>0</v>
      </c>
      <c r="CE86" s="35">
        <f>IF('4'!$CN87=2021,P86,0)</f>
        <v>0</v>
      </c>
      <c r="CF86" s="35">
        <f>IF('4'!$CN87=2021,Q86,0)</f>
        <v>0</v>
      </c>
      <c r="CG86" s="35">
        <f>IF('4'!$CN87=2021,R86,0)</f>
        <v>0</v>
      </c>
      <c r="CH86" s="35">
        <f>IF('4'!$CN87=2021,S86,0)</f>
        <v>0</v>
      </c>
      <c r="CI86" s="35">
        <f>IF('4'!$CN87=2021,T86,0)</f>
        <v>0</v>
      </c>
      <c r="CJ86" s="35">
        <f>IF('4'!$CN87=2021,U86,0)</f>
        <v>0</v>
      </c>
      <c r="CK86" s="35">
        <f>IF('4'!$CN87=2021,V86,0)</f>
        <v>0</v>
      </c>
      <c r="CL86" s="35">
        <f>IF('4'!$CN87=2021,W86,0)</f>
        <v>0</v>
      </c>
      <c r="CM86" s="35">
        <f>IF('4'!$CN87=2021,X86,0)</f>
        <v>0</v>
      </c>
      <c r="CN86" s="35">
        <v>0</v>
      </c>
      <c r="CO86" s="35">
        <v>0</v>
      </c>
      <c r="CP86" s="35">
        <v>0</v>
      </c>
      <c r="CQ86" s="35">
        <v>0</v>
      </c>
      <c r="CR86" s="35">
        <v>0</v>
      </c>
      <c r="CS86" s="35">
        <v>0</v>
      </c>
      <c r="CT86" s="35">
        <v>0</v>
      </c>
      <c r="CU86" s="35">
        <f>IF('4'!$CN87=2022,E86,0)</f>
        <v>0</v>
      </c>
      <c r="CV86" s="35">
        <f>IF('4'!$CN87=2022,F86,0)</f>
        <v>0</v>
      </c>
      <c r="CW86" s="35">
        <f>IF('4'!$CN87=2022,G86,0)</f>
        <v>0</v>
      </c>
      <c r="CX86" s="35">
        <f>IF('4'!$CN87=2022,H86,0)</f>
        <v>0</v>
      </c>
      <c r="CY86" s="35">
        <f>IF('4'!$CN87=2022,I86,0)</f>
        <v>20.38</v>
      </c>
      <c r="CZ86" s="35">
        <f>IF('4'!$CN87=2022,J86,0)</f>
        <v>0</v>
      </c>
      <c r="DA86" s="35">
        <f>IF('4'!$CN87=2022,K86,0)</f>
        <v>0</v>
      </c>
      <c r="DB86" s="35">
        <f>IF('4'!$CN87=2022,L86,0)</f>
        <v>0</v>
      </c>
      <c r="DC86" s="35">
        <f>IF('4'!$CN87=2022,M86,0)</f>
        <v>0</v>
      </c>
      <c r="DD86" s="35">
        <f>IF('4'!$CN87=2022,N86,0)</f>
        <v>6.6</v>
      </c>
      <c r="DE86" s="35">
        <f>IF('4'!$CN87=2022,O86,0)</f>
        <v>0</v>
      </c>
      <c r="DF86" s="35">
        <f>IF('4'!$CN87=2022,P86,0)</f>
        <v>0</v>
      </c>
      <c r="DG86" s="35">
        <f>IF('4'!$CN87=2022,Q86,0)</f>
        <v>0</v>
      </c>
      <c r="DH86" s="35">
        <f>IF('4'!$CN87=2022,R86,0)</f>
        <v>0</v>
      </c>
      <c r="DI86" s="35">
        <f>IF('4'!$CN87=2022,S86,0)</f>
        <v>0</v>
      </c>
      <c r="DJ86" s="35">
        <f>IF('4'!$CN87=2022,T86,0)</f>
        <v>0</v>
      </c>
      <c r="DK86" s="35">
        <f>IF('4'!$CN87=2022,U86,0)</f>
        <v>6</v>
      </c>
      <c r="DL86" s="35">
        <f>IF('4'!$CN87=2022,V86,0)</f>
        <v>3</v>
      </c>
      <c r="DM86" s="35">
        <f>IF('4'!$CN87=2022,W86,0)</f>
        <v>0</v>
      </c>
      <c r="DN86" s="35">
        <v>0</v>
      </c>
      <c r="DO86" s="35">
        <v>0</v>
      </c>
      <c r="DP86" s="35">
        <v>0</v>
      </c>
      <c r="DQ86" s="35">
        <v>0</v>
      </c>
      <c r="DR86" s="35">
        <v>0</v>
      </c>
      <c r="DS86" s="35">
        <v>0</v>
      </c>
      <c r="DT86" s="35">
        <v>0</v>
      </c>
      <c r="DU86" s="35">
        <f t="shared" ref="DU86:DU127" si="133">CU86+BT86+AT86</f>
        <v>0</v>
      </c>
      <c r="DV86" s="35">
        <f t="shared" ref="DV86:DV127" si="134">CV86+BU86+AU86</f>
        <v>0</v>
      </c>
      <c r="DW86" s="35">
        <f t="shared" ref="DW86:DW127" si="135">CW86+BV86+AV86</f>
        <v>0</v>
      </c>
      <c r="DX86" s="35">
        <f t="shared" ref="DX86:DX127" si="136">CX86+BW86+AW86</f>
        <v>0</v>
      </c>
      <c r="DY86" s="35">
        <f t="shared" ref="DY86:DY127" si="137">CY86+BX86+AX86</f>
        <v>20.38</v>
      </c>
      <c r="DZ86" s="35">
        <f t="shared" ref="DZ86:DZ127" si="138">CZ86+BY86+AY86</f>
        <v>0</v>
      </c>
      <c r="EA86" s="35">
        <f t="shared" ref="EA86:EA127" si="139">DA86+BZ86+AZ86</f>
        <v>0</v>
      </c>
      <c r="EB86" s="35">
        <f t="shared" ref="EB86:EB127" si="140">DB86+CA86+BA86</f>
        <v>0</v>
      </c>
      <c r="EC86" s="35">
        <f t="shared" ref="EC86:EC127" si="141">DC86+CB86+BB86</f>
        <v>0</v>
      </c>
      <c r="ED86" s="35">
        <f t="shared" ref="ED86:ED127" si="142">DD86+CC86+BC86</f>
        <v>6.6</v>
      </c>
      <c r="EE86" s="35">
        <f t="shared" ref="EE86:EE127" si="143">DE86+CD86+BD86</f>
        <v>0</v>
      </c>
      <c r="EF86" s="35">
        <f t="shared" ref="EF86:EF127" si="144">DF86+CE86+BE86</f>
        <v>0</v>
      </c>
      <c r="EG86" s="35">
        <f t="shared" ref="EG86:EG127" si="145">DG86+CF86+BF86</f>
        <v>0</v>
      </c>
      <c r="EH86" s="35">
        <f t="shared" ref="EH86:EH127" si="146">DH86+CG86+BG86</f>
        <v>0</v>
      </c>
      <c r="EI86" s="35">
        <f t="shared" ref="EI86:EI127" si="147">DI86+CH86+BH86</f>
        <v>0</v>
      </c>
      <c r="EJ86" s="35">
        <f t="shared" ref="EJ86:EJ127" si="148">DJ86+CI86+BI86</f>
        <v>0</v>
      </c>
      <c r="EK86" s="35">
        <f t="shared" ref="EK86:EK127" si="149">DK86+CJ86+BJ86</f>
        <v>6</v>
      </c>
      <c r="EL86" s="35">
        <f t="shared" ref="EL86:EL127" si="150">DL86+CK86+BK86</f>
        <v>3</v>
      </c>
      <c r="EM86" s="35">
        <f t="shared" ref="EM86:EM127" si="151">DM86+CL86+BL86</f>
        <v>0</v>
      </c>
      <c r="EN86" s="206">
        <f t="shared" ref="EN86:EN127" si="152">CM86</f>
        <v>0</v>
      </c>
      <c r="EO86" s="49">
        <f t="shared" ref="EO86:EU91" si="153">BM86+CN86+DN86</f>
        <v>0</v>
      </c>
      <c r="EP86" s="49">
        <f t="shared" si="153"/>
        <v>0</v>
      </c>
      <c r="EQ86" s="49">
        <f t="shared" si="153"/>
        <v>0</v>
      </c>
      <c r="ER86" s="49">
        <f t="shared" si="153"/>
        <v>0</v>
      </c>
      <c r="ES86" s="49">
        <f t="shared" si="153"/>
        <v>0</v>
      </c>
      <c r="ET86" s="49">
        <f t="shared" si="153"/>
        <v>0</v>
      </c>
      <c r="EU86" s="49">
        <f t="shared" si="153"/>
        <v>0</v>
      </c>
      <c r="EV86" s="35"/>
    </row>
    <row r="87" spans="1:152" ht="93.75">
      <c r="A87" s="25" t="s">
        <v>179</v>
      </c>
      <c r="B87" s="50" t="s">
        <v>291</v>
      </c>
      <c r="C87" s="42" t="s">
        <v>295</v>
      </c>
      <c r="D87" s="139" t="s">
        <v>296</v>
      </c>
      <c r="E87" s="202">
        <f>'4'!BS88</f>
        <v>50</v>
      </c>
      <c r="F87" s="202">
        <v>0</v>
      </c>
      <c r="G87" s="202">
        <v>0</v>
      </c>
      <c r="H87" s="202">
        <v>0</v>
      </c>
      <c r="I87" s="202">
        <f>'4'!BU88</f>
        <v>0</v>
      </c>
      <c r="J87" s="202">
        <v>0</v>
      </c>
      <c r="K87" s="202">
        <v>0</v>
      </c>
      <c r="L87" s="202">
        <v>0</v>
      </c>
      <c r="M87" s="202">
        <v>0</v>
      </c>
      <c r="N87" s="202">
        <v>0</v>
      </c>
      <c r="O87" s="202">
        <v>0</v>
      </c>
      <c r="P87" s="202">
        <v>0</v>
      </c>
      <c r="Q87" s="202">
        <v>0</v>
      </c>
      <c r="R87" s="202">
        <v>0</v>
      </c>
      <c r="S87" s="202">
        <v>0</v>
      </c>
      <c r="T87" s="202">
        <v>0</v>
      </c>
      <c r="U87" s="202">
        <v>1</v>
      </c>
      <c r="V87" s="202">
        <v>3</v>
      </c>
      <c r="W87" s="202">
        <v>0</v>
      </c>
      <c r="X87" s="194">
        <f>'4'!BZ88</f>
        <v>0</v>
      </c>
      <c r="Y87" s="35">
        <v>0</v>
      </c>
      <c r="Z87" s="35">
        <v>0</v>
      </c>
      <c r="AA87" s="35">
        <v>0</v>
      </c>
      <c r="AB87" s="35">
        <v>0</v>
      </c>
      <c r="AC87" s="35">
        <v>0</v>
      </c>
      <c r="AD87" s="35">
        <v>0</v>
      </c>
      <c r="AE87" s="35">
        <v>0</v>
      </c>
      <c r="AF87" s="35">
        <v>0</v>
      </c>
      <c r="AG87" s="35">
        <v>0</v>
      </c>
      <c r="AH87" s="35">
        <v>0</v>
      </c>
      <c r="AI87" s="35">
        <v>0</v>
      </c>
      <c r="AJ87" s="35">
        <v>0</v>
      </c>
      <c r="AK87" s="35">
        <v>0</v>
      </c>
      <c r="AL87" s="35">
        <v>0</v>
      </c>
      <c r="AM87" s="35">
        <v>0</v>
      </c>
      <c r="AN87" s="35">
        <v>0</v>
      </c>
      <c r="AO87" s="35">
        <v>0</v>
      </c>
      <c r="AP87" s="35">
        <v>0</v>
      </c>
      <c r="AQ87" s="35">
        <v>0</v>
      </c>
      <c r="AR87" s="35">
        <v>0</v>
      </c>
      <c r="AS87" s="35">
        <v>0</v>
      </c>
      <c r="AT87" s="35">
        <v>0</v>
      </c>
      <c r="AU87" s="35">
        <v>0</v>
      </c>
      <c r="AV87" s="35">
        <v>0</v>
      </c>
      <c r="AW87" s="35">
        <v>0</v>
      </c>
      <c r="AX87" s="35">
        <v>0</v>
      </c>
      <c r="AY87" s="35">
        <v>0</v>
      </c>
      <c r="AZ87" s="35">
        <v>0</v>
      </c>
      <c r="BA87" s="35">
        <v>0</v>
      </c>
      <c r="BB87" s="35">
        <v>0</v>
      </c>
      <c r="BC87" s="35">
        <v>0</v>
      </c>
      <c r="BD87" s="35">
        <v>0</v>
      </c>
      <c r="BE87" s="35">
        <v>0</v>
      </c>
      <c r="BF87" s="35">
        <v>0</v>
      </c>
      <c r="BG87" s="35">
        <v>0</v>
      </c>
      <c r="BH87" s="35">
        <v>0</v>
      </c>
      <c r="BI87" s="35">
        <v>0</v>
      </c>
      <c r="BJ87" s="35">
        <v>0</v>
      </c>
      <c r="BK87" s="35">
        <v>0</v>
      </c>
      <c r="BL87" s="35">
        <v>0</v>
      </c>
      <c r="BM87" s="35">
        <v>0</v>
      </c>
      <c r="BN87" s="35">
        <v>0</v>
      </c>
      <c r="BO87" s="35">
        <v>0</v>
      </c>
      <c r="BP87" s="35">
        <v>0</v>
      </c>
      <c r="BQ87" s="35">
        <v>0</v>
      </c>
      <c r="BR87" s="35">
        <v>0</v>
      </c>
      <c r="BS87" s="35">
        <v>0</v>
      </c>
      <c r="BT87" s="35">
        <f>IF('4'!$CN88=2021,E87,0)</f>
        <v>0</v>
      </c>
      <c r="BU87" s="35">
        <f>IF('4'!$CN88=2021,F87,0)</f>
        <v>0</v>
      </c>
      <c r="BV87" s="35">
        <f>IF('4'!$CN88=2021,G87,0)</f>
        <v>0</v>
      </c>
      <c r="BW87" s="35">
        <f>IF('4'!$CN88=2021,H87,0)</f>
        <v>0</v>
      </c>
      <c r="BX87" s="35">
        <f>IF('4'!$CN88=2021,I87,0)</f>
        <v>0</v>
      </c>
      <c r="BY87" s="35">
        <f>IF('4'!$CN88=2021,J87,0)</f>
        <v>0</v>
      </c>
      <c r="BZ87" s="35">
        <f>IF('4'!$CN88=2021,K87,0)</f>
        <v>0</v>
      </c>
      <c r="CA87" s="35">
        <f>IF('4'!$CN88=2021,L87,0)</f>
        <v>0</v>
      </c>
      <c r="CB87" s="35">
        <f>IF('4'!$CN88=2021,M87,0)</f>
        <v>0</v>
      </c>
      <c r="CC87" s="35">
        <f>IF('4'!$CN88=2021,N87,0)</f>
        <v>0</v>
      </c>
      <c r="CD87" s="35">
        <f>IF('4'!$CN88=2021,O87,0)</f>
        <v>0</v>
      </c>
      <c r="CE87" s="35">
        <f>IF('4'!$CN88=2021,P87,0)</f>
        <v>0</v>
      </c>
      <c r="CF87" s="35">
        <f>IF('4'!$CN88=2021,Q87,0)</f>
        <v>0</v>
      </c>
      <c r="CG87" s="35">
        <f>IF('4'!$CN88=2021,R87,0)</f>
        <v>0</v>
      </c>
      <c r="CH87" s="35">
        <f>IF('4'!$CN88=2021,S87,0)</f>
        <v>0</v>
      </c>
      <c r="CI87" s="35">
        <f>IF('4'!$CN88=2021,T87,0)</f>
        <v>0</v>
      </c>
      <c r="CJ87" s="35">
        <f>IF('4'!$CN88=2021,U87,0)</f>
        <v>0</v>
      </c>
      <c r="CK87" s="35">
        <f>IF('4'!$CN88=2021,V87,0)</f>
        <v>0</v>
      </c>
      <c r="CL87" s="35">
        <f>IF('4'!$CN88=2021,W87,0)</f>
        <v>0</v>
      </c>
      <c r="CM87" s="35">
        <f>IF('4'!$CN88=2021,X87,0)</f>
        <v>0</v>
      </c>
      <c r="CN87" s="35">
        <v>0</v>
      </c>
      <c r="CO87" s="35">
        <v>0</v>
      </c>
      <c r="CP87" s="35">
        <v>0</v>
      </c>
      <c r="CQ87" s="35">
        <v>0</v>
      </c>
      <c r="CR87" s="35">
        <v>0</v>
      </c>
      <c r="CS87" s="35">
        <v>0</v>
      </c>
      <c r="CT87" s="35">
        <v>0</v>
      </c>
      <c r="CU87" s="35">
        <f>IF('4'!$CN88=2022,E87,0)</f>
        <v>50</v>
      </c>
      <c r="CV87" s="35">
        <f>IF('4'!$CN88=2022,F87,0)</f>
        <v>0</v>
      </c>
      <c r="CW87" s="35">
        <f>IF('4'!$CN88=2022,G87,0)</f>
        <v>0</v>
      </c>
      <c r="CX87" s="35">
        <f>IF('4'!$CN88=2022,H87,0)</f>
        <v>0</v>
      </c>
      <c r="CY87" s="35">
        <f>IF('4'!$CN88=2022,I87,0)</f>
        <v>0</v>
      </c>
      <c r="CZ87" s="35">
        <f>IF('4'!$CN88=2022,J87,0)</f>
        <v>0</v>
      </c>
      <c r="DA87" s="35">
        <f>IF('4'!$CN88=2022,K87,0)</f>
        <v>0</v>
      </c>
      <c r="DB87" s="35">
        <f>IF('4'!$CN88=2022,L87,0)</f>
        <v>0</v>
      </c>
      <c r="DC87" s="35">
        <f>IF('4'!$CN88=2022,M87,0)</f>
        <v>0</v>
      </c>
      <c r="DD87" s="35">
        <f>IF('4'!$CN88=2022,N87,0)</f>
        <v>0</v>
      </c>
      <c r="DE87" s="35">
        <f>IF('4'!$CN88=2022,O87,0)</f>
        <v>0</v>
      </c>
      <c r="DF87" s="35">
        <f>IF('4'!$CN88=2022,P87,0)</f>
        <v>0</v>
      </c>
      <c r="DG87" s="35">
        <f>IF('4'!$CN88=2022,Q87,0)</f>
        <v>0</v>
      </c>
      <c r="DH87" s="35">
        <f>IF('4'!$CN88=2022,R87,0)</f>
        <v>0</v>
      </c>
      <c r="DI87" s="35">
        <f>IF('4'!$CN88=2022,S87,0)</f>
        <v>0</v>
      </c>
      <c r="DJ87" s="35">
        <f>IF('4'!$CN88=2022,T87,0)</f>
        <v>0</v>
      </c>
      <c r="DK87" s="35">
        <f>IF('4'!$CN88=2022,U87,0)</f>
        <v>1</v>
      </c>
      <c r="DL87" s="35">
        <f>IF('4'!$CN88=2022,V87,0)</f>
        <v>3</v>
      </c>
      <c r="DM87" s="35">
        <f>IF('4'!$CN88=2022,W87,0)</f>
        <v>0</v>
      </c>
      <c r="DN87" s="35">
        <v>0</v>
      </c>
      <c r="DO87" s="35">
        <v>0</v>
      </c>
      <c r="DP87" s="35">
        <v>0</v>
      </c>
      <c r="DQ87" s="35">
        <v>0</v>
      </c>
      <c r="DR87" s="35">
        <v>0</v>
      </c>
      <c r="DS87" s="35">
        <v>0</v>
      </c>
      <c r="DT87" s="35">
        <v>0</v>
      </c>
      <c r="DU87" s="35">
        <f t="shared" si="133"/>
        <v>50</v>
      </c>
      <c r="DV87" s="35">
        <f t="shared" si="134"/>
        <v>0</v>
      </c>
      <c r="DW87" s="35">
        <f t="shared" si="135"/>
        <v>0</v>
      </c>
      <c r="DX87" s="35">
        <f t="shared" si="136"/>
        <v>0</v>
      </c>
      <c r="DY87" s="35">
        <f t="shared" si="137"/>
        <v>0</v>
      </c>
      <c r="DZ87" s="35">
        <f t="shared" si="138"/>
        <v>0</v>
      </c>
      <c r="EA87" s="35">
        <f t="shared" si="139"/>
        <v>0</v>
      </c>
      <c r="EB87" s="35">
        <f t="shared" si="140"/>
        <v>0</v>
      </c>
      <c r="EC87" s="35">
        <f t="shared" si="141"/>
        <v>0</v>
      </c>
      <c r="ED87" s="35">
        <f t="shared" si="142"/>
        <v>0</v>
      </c>
      <c r="EE87" s="35">
        <f t="shared" si="143"/>
        <v>0</v>
      </c>
      <c r="EF87" s="35">
        <f t="shared" si="144"/>
        <v>0</v>
      </c>
      <c r="EG87" s="35">
        <f t="shared" si="145"/>
        <v>0</v>
      </c>
      <c r="EH87" s="35">
        <f t="shared" si="146"/>
        <v>0</v>
      </c>
      <c r="EI87" s="35">
        <f t="shared" si="147"/>
        <v>0</v>
      </c>
      <c r="EJ87" s="35">
        <f t="shared" si="148"/>
        <v>0</v>
      </c>
      <c r="EK87" s="35">
        <f t="shared" si="149"/>
        <v>1</v>
      </c>
      <c r="EL87" s="35">
        <f t="shared" si="150"/>
        <v>3</v>
      </c>
      <c r="EM87" s="35">
        <f t="shared" si="151"/>
        <v>0</v>
      </c>
      <c r="EN87" s="206">
        <f t="shared" si="152"/>
        <v>0</v>
      </c>
      <c r="EO87" s="49">
        <f t="shared" si="153"/>
        <v>0</v>
      </c>
      <c r="EP87" s="49">
        <f t="shared" si="153"/>
        <v>0</v>
      </c>
      <c r="EQ87" s="49">
        <f t="shared" si="153"/>
        <v>0</v>
      </c>
      <c r="ER87" s="49">
        <f t="shared" si="153"/>
        <v>0</v>
      </c>
      <c r="ES87" s="49">
        <f t="shared" si="153"/>
        <v>0</v>
      </c>
      <c r="ET87" s="49">
        <f t="shared" si="153"/>
        <v>0</v>
      </c>
      <c r="EU87" s="49">
        <f t="shared" si="153"/>
        <v>0</v>
      </c>
      <c r="EV87" s="35"/>
    </row>
    <row r="88" spans="1:152" ht="225">
      <c r="A88" s="25" t="s">
        <v>179</v>
      </c>
      <c r="B88" s="50" t="s">
        <v>291</v>
      </c>
      <c r="C88" s="42" t="s">
        <v>297</v>
      </c>
      <c r="D88" s="139" t="s">
        <v>298</v>
      </c>
      <c r="E88" s="202">
        <f>'4'!BS89</f>
        <v>0</v>
      </c>
      <c r="F88" s="194">
        <v>0</v>
      </c>
      <c r="G88" s="194">
        <v>0</v>
      </c>
      <c r="H88" s="194">
        <v>0</v>
      </c>
      <c r="I88" s="202">
        <v>0</v>
      </c>
      <c r="J88" s="194">
        <v>0</v>
      </c>
      <c r="K88" s="194">
        <v>0</v>
      </c>
      <c r="L88" s="194">
        <v>0</v>
      </c>
      <c r="M88" s="194">
        <v>0</v>
      </c>
      <c r="N88" s="194">
        <f>'4'!BU89/2</f>
        <v>21.6</v>
      </c>
      <c r="O88" s="194">
        <v>0</v>
      </c>
      <c r="P88" s="194">
        <v>0</v>
      </c>
      <c r="Q88" s="194">
        <v>0</v>
      </c>
      <c r="R88" s="194">
        <v>0</v>
      </c>
      <c r="S88" s="194">
        <v>0</v>
      </c>
      <c r="T88" s="194">
        <v>0</v>
      </c>
      <c r="U88" s="194">
        <v>0</v>
      </c>
      <c r="V88" s="194">
        <v>1</v>
      </c>
      <c r="W88" s="194">
        <v>0</v>
      </c>
      <c r="X88" s="194">
        <f>'4'!BZ89</f>
        <v>0</v>
      </c>
      <c r="Y88" s="35">
        <v>0</v>
      </c>
      <c r="Z88" s="35">
        <v>0</v>
      </c>
      <c r="AA88" s="35">
        <v>0</v>
      </c>
      <c r="AB88" s="35">
        <v>0</v>
      </c>
      <c r="AC88" s="35">
        <v>0</v>
      </c>
      <c r="AD88" s="35">
        <v>0</v>
      </c>
      <c r="AE88" s="35">
        <v>0</v>
      </c>
      <c r="AF88" s="35">
        <v>0</v>
      </c>
      <c r="AG88" s="35">
        <v>0</v>
      </c>
      <c r="AH88" s="35">
        <v>0</v>
      </c>
      <c r="AI88" s="35">
        <v>0</v>
      </c>
      <c r="AJ88" s="35">
        <v>0</v>
      </c>
      <c r="AK88" s="35">
        <v>0</v>
      </c>
      <c r="AL88" s="35">
        <v>0</v>
      </c>
      <c r="AM88" s="35">
        <v>0</v>
      </c>
      <c r="AN88" s="35">
        <v>0</v>
      </c>
      <c r="AO88" s="35">
        <v>0</v>
      </c>
      <c r="AP88" s="35">
        <v>0</v>
      </c>
      <c r="AQ88" s="35">
        <v>0</v>
      </c>
      <c r="AR88" s="35">
        <v>0</v>
      </c>
      <c r="AS88" s="35">
        <v>0</v>
      </c>
      <c r="AT88" s="35">
        <v>0</v>
      </c>
      <c r="AU88" s="35">
        <v>0</v>
      </c>
      <c r="AV88" s="35">
        <v>0</v>
      </c>
      <c r="AW88" s="35">
        <v>0</v>
      </c>
      <c r="AX88" s="35">
        <v>0</v>
      </c>
      <c r="AY88" s="35">
        <v>0</v>
      </c>
      <c r="AZ88" s="35">
        <v>0</v>
      </c>
      <c r="BA88" s="35">
        <v>0</v>
      </c>
      <c r="BB88" s="35">
        <v>0</v>
      </c>
      <c r="BC88" s="35">
        <v>0</v>
      </c>
      <c r="BD88" s="35">
        <v>0</v>
      </c>
      <c r="BE88" s="35">
        <v>0</v>
      </c>
      <c r="BF88" s="35">
        <v>0</v>
      </c>
      <c r="BG88" s="35">
        <v>0</v>
      </c>
      <c r="BH88" s="35">
        <v>0</v>
      </c>
      <c r="BI88" s="35">
        <v>0</v>
      </c>
      <c r="BJ88" s="35">
        <v>0</v>
      </c>
      <c r="BK88" s="35">
        <v>0</v>
      </c>
      <c r="BL88" s="35">
        <v>0</v>
      </c>
      <c r="BM88" s="35">
        <v>0</v>
      </c>
      <c r="BN88" s="35">
        <v>0</v>
      </c>
      <c r="BO88" s="35">
        <v>0</v>
      </c>
      <c r="BP88" s="35">
        <v>0</v>
      </c>
      <c r="BQ88" s="35">
        <v>0</v>
      </c>
      <c r="BR88" s="35">
        <v>0</v>
      </c>
      <c r="BS88" s="35">
        <v>0</v>
      </c>
      <c r="BT88" s="35">
        <f>IF('4'!$CN89=2021,E88,0)</f>
        <v>0</v>
      </c>
      <c r="BU88" s="35">
        <f>IF('4'!$CN89=2021,F88,0)</f>
        <v>0</v>
      </c>
      <c r="BV88" s="35">
        <f>IF('4'!$CN89=2021,G88,0)</f>
        <v>0</v>
      </c>
      <c r="BW88" s="35">
        <f>IF('4'!$CN89=2021,H88,0)</f>
        <v>0</v>
      </c>
      <c r="BX88" s="35">
        <f>IF('4'!$CN89=2021,I88,0)</f>
        <v>0</v>
      </c>
      <c r="BY88" s="35">
        <f>IF('4'!$CN89=2021,J88,0)</f>
        <v>0</v>
      </c>
      <c r="BZ88" s="35">
        <f>IF('4'!$CN89=2021,K88,0)</f>
        <v>0</v>
      </c>
      <c r="CA88" s="35">
        <f>IF('4'!$CN89=2021,L88,0)</f>
        <v>0</v>
      </c>
      <c r="CB88" s="35">
        <f>IF('4'!$CN89=2021,M88,0)</f>
        <v>0</v>
      </c>
      <c r="CC88" s="35">
        <f>IF('4'!$CN89=2021,N88,0)</f>
        <v>0</v>
      </c>
      <c r="CD88" s="35">
        <f>IF('4'!$CN89=2021,O88,0)</f>
        <v>0</v>
      </c>
      <c r="CE88" s="35">
        <f>IF('4'!$CN89=2021,P88,0)</f>
        <v>0</v>
      </c>
      <c r="CF88" s="35">
        <f>IF('4'!$CN89=2021,Q88,0)</f>
        <v>0</v>
      </c>
      <c r="CG88" s="35">
        <f>IF('4'!$CN89=2021,R88,0)</f>
        <v>0</v>
      </c>
      <c r="CH88" s="35">
        <f>IF('4'!$CN89=2021,S88,0)</f>
        <v>0</v>
      </c>
      <c r="CI88" s="35">
        <f>IF('4'!$CN89=2021,T88,0)</f>
        <v>0</v>
      </c>
      <c r="CJ88" s="35">
        <f>IF('4'!$CN89=2021,U88,0)</f>
        <v>0</v>
      </c>
      <c r="CK88" s="35">
        <f>IF('4'!$CN89=2021,V88,0)</f>
        <v>0</v>
      </c>
      <c r="CL88" s="35">
        <f>IF('4'!$CN89=2021,W88,0)</f>
        <v>0</v>
      </c>
      <c r="CM88" s="35">
        <f>IF('4'!$CN89=2021,X88,0)</f>
        <v>0</v>
      </c>
      <c r="CN88" s="35">
        <v>0</v>
      </c>
      <c r="CO88" s="35">
        <v>0</v>
      </c>
      <c r="CP88" s="35">
        <v>0</v>
      </c>
      <c r="CQ88" s="35">
        <v>0</v>
      </c>
      <c r="CR88" s="35">
        <v>0</v>
      </c>
      <c r="CS88" s="35">
        <v>0</v>
      </c>
      <c r="CT88" s="35">
        <v>0</v>
      </c>
      <c r="CU88" s="35">
        <f>IF('4'!$CN89=2022,E88,0)</f>
        <v>0</v>
      </c>
      <c r="CV88" s="35">
        <f>IF('4'!$CN89=2022,F88,0)</f>
        <v>0</v>
      </c>
      <c r="CW88" s="35">
        <f>IF('4'!$CN89=2022,G88,0)</f>
        <v>0</v>
      </c>
      <c r="CX88" s="35">
        <f>IF('4'!$CN89=2022,H88,0)</f>
        <v>0</v>
      </c>
      <c r="CY88" s="35">
        <f>IF('4'!$CN89=2022,I88,0)</f>
        <v>0</v>
      </c>
      <c r="CZ88" s="35">
        <f>IF('4'!$CN89=2022,J88,0)</f>
        <v>0</v>
      </c>
      <c r="DA88" s="35">
        <f>IF('4'!$CN89=2022,K88,0)</f>
        <v>0</v>
      </c>
      <c r="DB88" s="35">
        <f>IF('4'!$CN89=2022,L88,0)</f>
        <v>0</v>
      </c>
      <c r="DC88" s="35">
        <f>IF('4'!$CN89=2022,M88,0)</f>
        <v>0</v>
      </c>
      <c r="DD88" s="35">
        <f>IF('4'!$CN89=2022,N88,0)</f>
        <v>21.6</v>
      </c>
      <c r="DE88" s="35">
        <f>IF('4'!$CN89=2022,O88,0)</f>
        <v>0</v>
      </c>
      <c r="DF88" s="35">
        <f>IF('4'!$CN89=2022,P88,0)</f>
        <v>0</v>
      </c>
      <c r="DG88" s="35">
        <f>IF('4'!$CN89=2022,Q88,0)</f>
        <v>0</v>
      </c>
      <c r="DH88" s="35">
        <f>IF('4'!$CN89=2022,R88,0)</f>
        <v>0</v>
      </c>
      <c r="DI88" s="35">
        <f>IF('4'!$CN89=2022,S88,0)</f>
        <v>0</v>
      </c>
      <c r="DJ88" s="35">
        <f>IF('4'!$CN89=2022,T88,0)</f>
        <v>0</v>
      </c>
      <c r="DK88" s="35">
        <f>IF('4'!$CN89=2022,U88,0)</f>
        <v>0</v>
      </c>
      <c r="DL88" s="35">
        <f>IF('4'!$CN89=2022,V88,0)</f>
        <v>1</v>
      </c>
      <c r="DM88" s="35">
        <f>IF('4'!$CN89=2022,W88,0)</f>
        <v>0</v>
      </c>
      <c r="DN88" s="35">
        <v>0</v>
      </c>
      <c r="DO88" s="35">
        <v>0</v>
      </c>
      <c r="DP88" s="35">
        <v>0</v>
      </c>
      <c r="DQ88" s="35">
        <v>0</v>
      </c>
      <c r="DR88" s="35">
        <v>0</v>
      </c>
      <c r="DS88" s="35">
        <v>0</v>
      </c>
      <c r="DT88" s="35">
        <v>0</v>
      </c>
      <c r="DU88" s="35">
        <f t="shared" si="133"/>
        <v>0</v>
      </c>
      <c r="DV88" s="35">
        <f t="shared" si="134"/>
        <v>0</v>
      </c>
      <c r="DW88" s="35">
        <f t="shared" si="135"/>
        <v>0</v>
      </c>
      <c r="DX88" s="35">
        <f t="shared" si="136"/>
        <v>0</v>
      </c>
      <c r="DY88" s="35">
        <f t="shared" si="137"/>
        <v>0</v>
      </c>
      <c r="DZ88" s="35">
        <f t="shared" si="138"/>
        <v>0</v>
      </c>
      <c r="EA88" s="35">
        <f t="shared" si="139"/>
        <v>0</v>
      </c>
      <c r="EB88" s="35">
        <f t="shared" si="140"/>
        <v>0</v>
      </c>
      <c r="EC88" s="35">
        <f t="shared" si="141"/>
        <v>0</v>
      </c>
      <c r="ED88" s="35">
        <f t="shared" si="142"/>
        <v>21.6</v>
      </c>
      <c r="EE88" s="35">
        <f t="shared" si="143"/>
        <v>0</v>
      </c>
      <c r="EF88" s="35">
        <f t="shared" si="144"/>
        <v>0</v>
      </c>
      <c r="EG88" s="35">
        <f t="shared" si="145"/>
        <v>0</v>
      </c>
      <c r="EH88" s="35">
        <f t="shared" si="146"/>
        <v>0</v>
      </c>
      <c r="EI88" s="35">
        <f t="shared" si="147"/>
        <v>0</v>
      </c>
      <c r="EJ88" s="35">
        <f t="shared" si="148"/>
        <v>0</v>
      </c>
      <c r="EK88" s="35">
        <f t="shared" si="149"/>
        <v>0</v>
      </c>
      <c r="EL88" s="35">
        <f t="shared" si="150"/>
        <v>1</v>
      </c>
      <c r="EM88" s="35">
        <f t="shared" si="151"/>
        <v>0</v>
      </c>
      <c r="EN88" s="206">
        <f t="shared" si="152"/>
        <v>0</v>
      </c>
      <c r="EO88" s="201">
        <f t="shared" si="153"/>
        <v>0</v>
      </c>
      <c r="EP88" s="201">
        <f t="shared" si="153"/>
        <v>0</v>
      </c>
      <c r="EQ88" s="201">
        <f t="shared" si="153"/>
        <v>0</v>
      </c>
      <c r="ER88" s="201">
        <f t="shared" si="153"/>
        <v>0</v>
      </c>
      <c r="ES88" s="201">
        <f t="shared" si="153"/>
        <v>0</v>
      </c>
      <c r="ET88" s="201">
        <f t="shared" si="153"/>
        <v>0</v>
      </c>
      <c r="EU88" s="201">
        <f t="shared" si="153"/>
        <v>0</v>
      </c>
      <c r="EV88" s="35"/>
    </row>
    <row r="89" spans="1:152" ht="225">
      <c r="A89" s="25" t="s">
        <v>179</v>
      </c>
      <c r="B89" s="50" t="s">
        <v>291</v>
      </c>
      <c r="C89" s="42" t="s">
        <v>299</v>
      </c>
      <c r="D89" s="139" t="s">
        <v>300</v>
      </c>
      <c r="E89" s="202">
        <f>'4'!BS90</f>
        <v>0</v>
      </c>
      <c r="F89" s="194">
        <v>0</v>
      </c>
      <c r="G89" s="194">
        <v>0</v>
      </c>
      <c r="H89" s="194">
        <v>0</v>
      </c>
      <c r="I89" s="202">
        <v>0</v>
      </c>
      <c r="J89" s="194">
        <v>0</v>
      </c>
      <c r="K89" s="194">
        <v>0</v>
      </c>
      <c r="L89" s="194">
        <v>0</v>
      </c>
      <c r="M89" s="194">
        <v>0</v>
      </c>
      <c r="N89" s="194">
        <f>'4'!$BU$90/2</f>
        <v>20.72</v>
      </c>
      <c r="O89" s="194">
        <v>0</v>
      </c>
      <c r="P89" s="194">
        <v>0</v>
      </c>
      <c r="Q89" s="194">
        <v>0</v>
      </c>
      <c r="R89" s="194">
        <v>0</v>
      </c>
      <c r="S89" s="194">
        <v>0</v>
      </c>
      <c r="T89" s="194">
        <v>0</v>
      </c>
      <c r="U89" s="194">
        <v>0</v>
      </c>
      <c r="V89" s="194">
        <v>0</v>
      </c>
      <c r="W89" s="194">
        <v>0</v>
      </c>
      <c r="X89" s="194">
        <f>'4'!BZ90</f>
        <v>0</v>
      </c>
      <c r="Y89" s="35">
        <v>0</v>
      </c>
      <c r="Z89" s="35">
        <v>0</v>
      </c>
      <c r="AA89" s="35">
        <v>0</v>
      </c>
      <c r="AB89" s="35">
        <v>0</v>
      </c>
      <c r="AC89" s="35">
        <v>0</v>
      </c>
      <c r="AD89" s="35">
        <v>0</v>
      </c>
      <c r="AE89" s="35">
        <v>0</v>
      </c>
      <c r="AF89" s="35">
        <v>0</v>
      </c>
      <c r="AG89" s="35">
        <v>0</v>
      </c>
      <c r="AH89" s="35">
        <v>0</v>
      </c>
      <c r="AI89" s="35">
        <v>0</v>
      </c>
      <c r="AJ89" s="35">
        <v>0</v>
      </c>
      <c r="AK89" s="35">
        <v>0</v>
      </c>
      <c r="AL89" s="35">
        <v>0</v>
      </c>
      <c r="AM89" s="35">
        <v>0</v>
      </c>
      <c r="AN89" s="35">
        <v>0</v>
      </c>
      <c r="AO89" s="35">
        <v>0</v>
      </c>
      <c r="AP89" s="35">
        <v>0</v>
      </c>
      <c r="AQ89" s="35">
        <v>0</v>
      </c>
      <c r="AR89" s="35">
        <v>0</v>
      </c>
      <c r="AS89" s="35">
        <v>0</v>
      </c>
      <c r="AT89" s="35">
        <v>0</v>
      </c>
      <c r="AU89" s="35">
        <v>0</v>
      </c>
      <c r="AV89" s="35">
        <v>0</v>
      </c>
      <c r="AW89" s="35">
        <v>0</v>
      </c>
      <c r="AX89" s="35">
        <v>0</v>
      </c>
      <c r="AY89" s="35">
        <v>0</v>
      </c>
      <c r="AZ89" s="35">
        <v>0</v>
      </c>
      <c r="BA89" s="35">
        <v>0</v>
      </c>
      <c r="BB89" s="35">
        <v>0</v>
      </c>
      <c r="BC89" s="35">
        <v>0</v>
      </c>
      <c r="BD89" s="35">
        <v>0</v>
      </c>
      <c r="BE89" s="35">
        <v>0</v>
      </c>
      <c r="BF89" s="35">
        <v>0</v>
      </c>
      <c r="BG89" s="35">
        <v>0</v>
      </c>
      <c r="BH89" s="35">
        <v>0</v>
      </c>
      <c r="BI89" s="35">
        <v>0</v>
      </c>
      <c r="BJ89" s="35">
        <v>0</v>
      </c>
      <c r="BK89" s="35">
        <v>0</v>
      </c>
      <c r="BL89" s="35">
        <v>0</v>
      </c>
      <c r="BM89" s="35">
        <v>0</v>
      </c>
      <c r="BN89" s="35">
        <v>0</v>
      </c>
      <c r="BO89" s="35">
        <v>0</v>
      </c>
      <c r="BP89" s="35">
        <v>0</v>
      </c>
      <c r="BQ89" s="35">
        <v>0</v>
      </c>
      <c r="BR89" s="35">
        <v>0</v>
      </c>
      <c r="BS89" s="35">
        <v>0</v>
      </c>
      <c r="BT89" s="35">
        <f>IF('4'!$CN90=2021,E89,0)</f>
        <v>0</v>
      </c>
      <c r="BU89" s="35">
        <f>IF('4'!$CN90=2021,F89,0)</f>
        <v>0</v>
      </c>
      <c r="BV89" s="35">
        <f>IF('4'!$CN90=2021,G89,0)</f>
        <v>0</v>
      </c>
      <c r="BW89" s="35">
        <f>IF('4'!$CN90=2021,H89,0)</f>
        <v>0</v>
      </c>
      <c r="BX89" s="35">
        <f>IF('4'!$CN90=2021,I89,0)</f>
        <v>0</v>
      </c>
      <c r="BY89" s="35">
        <f>IF('4'!$CN90=2021,J89,0)</f>
        <v>0</v>
      </c>
      <c r="BZ89" s="35">
        <f>IF('4'!$CN90=2021,K89,0)</f>
        <v>0</v>
      </c>
      <c r="CA89" s="35">
        <f>IF('4'!$CN90=2021,L89,0)</f>
        <v>0</v>
      </c>
      <c r="CB89" s="35">
        <f>IF('4'!$CN90=2021,M89,0)</f>
        <v>0</v>
      </c>
      <c r="CC89" s="35">
        <f>IF('4'!$CN90=2021,N89,0)</f>
        <v>0</v>
      </c>
      <c r="CD89" s="35">
        <f>IF('4'!$CN90=2021,O89,0)</f>
        <v>0</v>
      </c>
      <c r="CE89" s="35">
        <f>IF('4'!$CN90=2021,P89,0)</f>
        <v>0</v>
      </c>
      <c r="CF89" s="35">
        <f>IF('4'!$CN90=2021,Q89,0)</f>
        <v>0</v>
      </c>
      <c r="CG89" s="35">
        <f>IF('4'!$CN90=2021,R89,0)</f>
        <v>0</v>
      </c>
      <c r="CH89" s="35">
        <f>IF('4'!$CN90=2021,S89,0)</f>
        <v>0</v>
      </c>
      <c r="CI89" s="35">
        <f>IF('4'!$CN90=2021,T89,0)</f>
        <v>0</v>
      </c>
      <c r="CJ89" s="35">
        <f>IF('4'!$CN90=2021,U89,0)</f>
        <v>0</v>
      </c>
      <c r="CK89" s="35">
        <f>IF('4'!$CN90=2021,V89,0)</f>
        <v>0</v>
      </c>
      <c r="CL89" s="35">
        <f>IF('4'!$CN90=2021,W89,0)</f>
        <v>0</v>
      </c>
      <c r="CM89" s="35">
        <f>IF('4'!$CN90=2021,X89,0)</f>
        <v>0</v>
      </c>
      <c r="CN89" s="35">
        <v>0</v>
      </c>
      <c r="CO89" s="35">
        <v>0</v>
      </c>
      <c r="CP89" s="35">
        <v>0</v>
      </c>
      <c r="CQ89" s="35">
        <v>0</v>
      </c>
      <c r="CR89" s="35">
        <v>0</v>
      </c>
      <c r="CS89" s="35">
        <v>0</v>
      </c>
      <c r="CT89" s="35">
        <v>0</v>
      </c>
      <c r="CU89" s="35">
        <f>IF('4'!$CN90=2022,E89,0)</f>
        <v>0</v>
      </c>
      <c r="CV89" s="35">
        <f>IF('4'!$CN90=2022,F89,0)</f>
        <v>0</v>
      </c>
      <c r="CW89" s="35">
        <f>IF('4'!$CN90=2022,G89,0)</f>
        <v>0</v>
      </c>
      <c r="CX89" s="35">
        <f>IF('4'!$CN90=2022,H89,0)</f>
        <v>0</v>
      </c>
      <c r="CY89" s="35">
        <f>IF('4'!$CN90=2022,I89,0)</f>
        <v>0</v>
      </c>
      <c r="CZ89" s="35">
        <f>IF('4'!$CN90=2022,J89,0)</f>
        <v>0</v>
      </c>
      <c r="DA89" s="35">
        <f>IF('4'!$CN90=2022,K89,0)</f>
        <v>0</v>
      </c>
      <c r="DB89" s="35">
        <f>IF('4'!$CN90=2022,L89,0)</f>
        <v>0</v>
      </c>
      <c r="DC89" s="35">
        <f>IF('4'!$CN90=2022,M89,0)</f>
        <v>0</v>
      </c>
      <c r="DD89" s="35">
        <f>IF('4'!$CN90=2022,N89,0)</f>
        <v>20.72</v>
      </c>
      <c r="DE89" s="35">
        <f>IF('4'!$CN90=2022,O89,0)</f>
        <v>0</v>
      </c>
      <c r="DF89" s="35">
        <f>IF('4'!$CN90=2022,P89,0)</f>
        <v>0</v>
      </c>
      <c r="DG89" s="35">
        <f>IF('4'!$CN90=2022,Q89,0)</f>
        <v>0</v>
      </c>
      <c r="DH89" s="35">
        <f>IF('4'!$CN90=2022,R89,0)</f>
        <v>0</v>
      </c>
      <c r="DI89" s="35">
        <f>IF('4'!$CN90=2022,S89,0)</f>
        <v>0</v>
      </c>
      <c r="DJ89" s="35">
        <f>IF('4'!$CN90=2022,T89,0)</f>
        <v>0</v>
      </c>
      <c r="DK89" s="35">
        <f>IF('4'!$CN90=2022,U89,0)</f>
        <v>0</v>
      </c>
      <c r="DL89" s="35">
        <f>IF('4'!$CN90=2022,V89,0)</f>
        <v>0</v>
      </c>
      <c r="DM89" s="35">
        <f>IF('4'!$CN90=2022,W89,0)</f>
        <v>0</v>
      </c>
      <c r="DN89" s="35">
        <v>0</v>
      </c>
      <c r="DO89" s="35">
        <v>0</v>
      </c>
      <c r="DP89" s="35">
        <v>0</v>
      </c>
      <c r="DQ89" s="35">
        <v>0</v>
      </c>
      <c r="DR89" s="35">
        <v>0</v>
      </c>
      <c r="DS89" s="35">
        <v>0</v>
      </c>
      <c r="DT89" s="35">
        <v>0</v>
      </c>
      <c r="DU89" s="35">
        <f t="shared" si="133"/>
        <v>0</v>
      </c>
      <c r="DV89" s="35">
        <f t="shared" si="134"/>
        <v>0</v>
      </c>
      <c r="DW89" s="35">
        <f t="shared" si="135"/>
        <v>0</v>
      </c>
      <c r="DX89" s="35">
        <f t="shared" si="136"/>
        <v>0</v>
      </c>
      <c r="DY89" s="35">
        <f t="shared" si="137"/>
        <v>0</v>
      </c>
      <c r="DZ89" s="35">
        <f t="shared" si="138"/>
        <v>0</v>
      </c>
      <c r="EA89" s="35">
        <f t="shared" si="139"/>
        <v>0</v>
      </c>
      <c r="EB89" s="35">
        <f t="shared" si="140"/>
        <v>0</v>
      </c>
      <c r="EC89" s="35">
        <f t="shared" si="141"/>
        <v>0</v>
      </c>
      <c r="ED89" s="35">
        <f t="shared" si="142"/>
        <v>20.72</v>
      </c>
      <c r="EE89" s="35">
        <f t="shared" si="143"/>
        <v>0</v>
      </c>
      <c r="EF89" s="35">
        <f t="shared" si="144"/>
        <v>0</v>
      </c>
      <c r="EG89" s="35">
        <f t="shared" si="145"/>
        <v>0</v>
      </c>
      <c r="EH89" s="35">
        <f t="shared" si="146"/>
        <v>0</v>
      </c>
      <c r="EI89" s="35">
        <f t="shared" si="147"/>
        <v>0</v>
      </c>
      <c r="EJ89" s="35">
        <f t="shared" si="148"/>
        <v>0</v>
      </c>
      <c r="EK89" s="35">
        <f t="shared" si="149"/>
        <v>0</v>
      </c>
      <c r="EL89" s="35">
        <f t="shared" si="150"/>
        <v>0</v>
      </c>
      <c r="EM89" s="35">
        <f t="shared" si="151"/>
        <v>0</v>
      </c>
      <c r="EN89" s="206">
        <f t="shared" si="152"/>
        <v>0</v>
      </c>
      <c r="EO89" s="201">
        <f t="shared" si="153"/>
        <v>0</v>
      </c>
      <c r="EP89" s="201">
        <f t="shared" si="153"/>
        <v>0</v>
      </c>
      <c r="EQ89" s="201">
        <f t="shared" si="153"/>
        <v>0</v>
      </c>
      <c r="ER89" s="201">
        <f t="shared" si="153"/>
        <v>0</v>
      </c>
      <c r="ES89" s="201">
        <f t="shared" si="153"/>
        <v>0</v>
      </c>
      <c r="ET89" s="201">
        <f t="shared" si="153"/>
        <v>0</v>
      </c>
      <c r="EU89" s="201">
        <f t="shared" si="153"/>
        <v>0</v>
      </c>
      <c r="EV89" s="35"/>
    </row>
    <row r="90" spans="1:152" ht="93.75">
      <c r="A90" s="25" t="s">
        <v>179</v>
      </c>
      <c r="B90" s="50" t="s">
        <v>291</v>
      </c>
      <c r="C90" s="42" t="s">
        <v>301</v>
      </c>
      <c r="D90" s="139" t="s">
        <v>302</v>
      </c>
      <c r="E90" s="202">
        <f>'4'!BS91</f>
        <v>50</v>
      </c>
      <c r="F90" s="194">
        <v>0</v>
      </c>
      <c r="G90" s="194">
        <v>0</v>
      </c>
      <c r="H90" s="194">
        <v>0</v>
      </c>
      <c r="I90" s="194">
        <f>'4'!BU91</f>
        <v>0</v>
      </c>
      <c r="J90" s="194">
        <v>0</v>
      </c>
      <c r="K90" s="194">
        <v>0</v>
      </c>
      <c r="L90" s="194">
        <v>0</v>
      </c>
      <c r="M90" s="194">
        <v>0</v>
      </c>
      <c r="N90" s="194">
        <v>0</v>
      </c>
      <c r="O90" s="194">
        <v>0</v>
      </c>
      <c r="P90" s="194">
        <v>0</v>
      </c>
      <c r="Q90" s="194">
        <v>0</v>
      </c>
      <c r="R90" s="194">
        <v>0</v>
      </c>
      <c r="S90" s="194">
        <v>0</v>
      </c>
      <c r="T90" s="194">
        <v>0</v>
      </c>
      <c r="U90" s="194">
        <v>1</v>
      </c>
      <c r="V90" s="194">
        <v>3</v>
      </c>
      <c r="W90" s="194">
        <v>0</v>
      </c>
      <c r="X90" s="194">
        <f>'4'!BZ91</f>
        <v>0</v>
      </c>
      <c r="Y90" s="35">
        <v>0</v>
      </c>
      <c r="Z90" s="35">
        <v>0</v>
      </c>
      <c r="AA90" s="35">
        <v>0</v>
      </c>
      <c r="AB90" s="35">
        <v>0</v>
      </c>
      <c r="AC90" s="35">
        <v>0</v>
      </c>
      <c r="AD90" s="35">
        <v>0</v>
      </c>
      <c r="AE90" s="35">
        <v>0</v>
      </c>
      <c r="AF90" s="35">
        <v>0</v>
      </c>
      <c r="AG90" s="35">
        <v>0</v>
      </c>
      <c r="AH90" s="35">
        <v>0</v>
      </c>
      <c r="AI90" s="35">
        <v>0</v>
      </c>
      <c r="AJ90" s="35">
        <v>0</v>
      </c>
      <c r="AK90" s="35">
        <v>0</v>
      </c>
      <c r="AL90" s="35">
        <v>0</v>
      </c>
      <c r="AM90" s="35">
        <v>0</v>
      </c>
      <c r="AN90" s="35">
        <v>0</v>
      </c>
      <c r="AO90" s="35">
        <v>0</v>
      </c>
      <c r="AP90" s="35">
        <v>0</v>
      </c>
      <c r="AQ90" s="35">
        <v>0</v>
      </c>
      <c r="AR90" s="35">
        <v>0</v>
      </c>
      <c r="AS90" s="35">
        <v>0</v>
      </c>
      <c r="AT90" s="35">
        <v>0</v>
      </c>
      <c r="AU90" s="35">
        <v>0</v>
      </c>
      <c r="AV90" s="35">
        <v>0</v>
      </c>
      <c r="AW90" s="35">
        <v>0</v>
      </c>
      <c r="AX90" s="35">
        <v>0</v>
      </c>
      <c r="AY90" s="35">
        <v>0</v>
      </c>
      <c r="AZ90" s="35">
        <v>0</v>
      </c>
      <c r="BA90" s="35">
        <v>0</v>
      </c>
      <c r="BB90" s="35">
        <v>0</v>
      </c>
      <c r="BC90" s="35">
        <v>0</v>
      </c>
      <c r="BD90" s="35">
        <v>0</v>
      </c>
      <c r="BE90" s="35">
        <v>0</v>
      </c>
      <c r="BF90" s="35">
        <v>0</v>
      </c>
      <c r="BG90" s="35">
        <v>0</v>
      </c>
      <c r="BH90" s="35">
        <v>0</v>
      </c>
      <c r="BI90" s="35">
        <v>0</v>
      </c>
      <c r="BJ90" s="35">
        <v>0</v>
      </c>
      <c r="BK90" s="35">
        <v>0</v>
      </c>
      <c r="BL90" s="35">
        <v>0</v>
      </c>
      <c r="BM90" s="35">
        <v>0</v>
      </c>
      <c r="BN90" s="35">
        <v>0</v>
      </c>
      <c r="BO90" s="35">
        <v>0</v>
      </c>
      <c r="BP90" s="35">
        <v>0</v>
      </c>
      <c r="BQ90" s="35">
        <v>0</v>
      </c>
      <c r="BR90" s="35">
        <v>0</v>
      </c>
      <c r="BS90" s="35">
        <v>0</v>
      </c>
      <c r="BT90" s="35">
        <f>IF('4'!$CN91=2021,E90,0)</f>
        <v>0</v>
      </c>
      <c r="BU90" s="35">
        <f>IF('4'!$CN91=2021,F90,0)</f>
        <v>0</v>
      </c>
      <c r="BV90" s="35">
        <f>IF('4'!$CN91=2021,G90,0)</f>
        <v>0</v>
      </c>
      <c r="BW90" s="35">
        <f>IF('4'!$CN91=2021,H90,0)</f>
        <v>0</v>
      </c>
      <c r="BX90" s="35">
        <f>IF('4'!$CN91=2021,I90,0)</f>
        <v>0</v>
      </c>
      <c r="BY90" s="35">
        <f>IF('4'!$CN91=2021,J90,0)</f>
        <v>0</v>
      </c>
      <c r="BZ90" s="35">
        <f>IF('4'!$CN91=2021,K90,0)</f>
        <v>0</v>
      </c>
      <c r="CA90" s="35">
        <f>IF('4'!$CN91=2021,L90,0)</f>
        <v>0</v>
      </c>
      <c r="CB90" s="35">
        <f>IF('4'!$CN91=2021,M90,0)</f>
        <v>0</v>
      </c>
      <c r="CC90" s="35">
        <f>IF('4'!$CN91=2021,N90,0)</f>
        <v>0</v>
      </c>
      <c r="CD90" s="35">
        <f>IF('4'!$CN91=2021,O90,0)</f>
        <v>0</v>
      </c>
      <c r="CE90" s="35">
        <f>IF('4'!$CN91=2021,P90,0)</f>
        <v>0</v>
      </c>
      <c r="CF90" s="35">
        <f>IF('4'!$CN91=2021,Q90,0)</f>
        <v>0</v>
      </c>
      <c r="CG90" s="35">
        <f>IF('4'!$CN91=2021,R90,0)</f>
        <v>0</v>
      </c>
      <c r="CH90" s="35">
        <f>IF('4'!$CN91=2021,S90,0)</f>
        <v>0</v>
      </c>
      <c r="CI90" s="35">
        <f>IF('4'!$CN91=2021,T90,0)</f>
        <v>0</v>
      </c>
      <c r="CJ90" s="35">
        <f>IF('4'!$CN91=2021,U90,0)</f>
        <v>0</v>
      </c>
      <c r="CK90" s="35">
        <f>IF('4'!$CN91=2021,V90,0)</f>
        <v>0</v>
      </c>
      <c r="CL90" s="35">
        <f>IF('4'!$CN91=2021,W90,0)</f>
        <v>0</v>
      </c>
      <c r="CM90" s="35">
        <f>IF('4'!$CN91=2021,X90,0)</f>
        <v>0</v>
      </c>
      <c r="CN90" s="35">
        <v>0</v>
      </c>
      <c r="CO90" s="35">
        <v>0</v>
      </c>
      <c r="CP90" s="35">
        <v>0</v>
      </c>
      <c r="CQ90" s="35">
        <v>0</v>
      </c>
      <c r="CR90" s="35">
        <v>0</v>
      </c>
      <c r="CS90" s="35">
        <v>0</v>
      </c>
      <c r="CT90" s="35">
        <v>0</v>
      </c>
      <c r="CU90" s="35">
        <f>IF('4'!$CN91=2022,E90,0)</f>
        <v>50</v>
      </c>
      <c r="CV90" s="35">
        <f>IF('4'!$CN91=2022,F90,0)</f>
        <v>0</v>
      </c>
      <c r="CW90" s="35">
        <f>IF('4'!$CN91=2022,G90,0)</f>
        <v>0</v>
      </c>
      <c r="CX90" s="35">
        <f>IF('4'!$CN91=2022,H90,0)</f>
        <v>0</v>
      </c>
      <c r="CY90" s="35">
        <f>IF('4'!$CN91=2022,I90,0)</f>
        <v>0</v>
      </c>
      <c r="CZ90" s="35">
        <f>IF('4'!$CN91=2022,J90,0)</f>
        <v>0</v>
      </c>
      <c r="DA90" s="35">
        <f>IF('4'!$CN91=2022,K90,0)</f>
        <v>0</v>
      </c>
      <c r="DB90" s="35">
        <f>IF('4'!$CN91=2022,L90,0)</f>
        <v>0</v>
      </c>
      <c r="DC90" s="35">
        <f>IF('4'!$CN91=2022,M90,0)</f>
        <v>0</v>
      </c>
      <c r="DD90" s="35">
        <f>IF('4'!$CN91=2022,N90,0)</f>
        <v>0</v>
      </c>
      <c r="DE90" s="35">
        <f>IF('4'!$CN91=2022,O90,0)</f>
        <v>0</v>
      </c>
      <c r="DF90" s="35">
        <f>IF('4'!$CN91=2022,P90,0)</f>
        <v>0</v>
      </c>
      <c r="DG90" s="35">
        <f>IF('4'!$CN91=2022,Q90,0)</f>
        <v>0</v>
      </c>
      <c r="DH90" s="35">
        <f>IF('4'!$CN91=2022,R90,0)</f>
        <v>0</v>
      </c>
      <c r="DI90" s="35">
        <f>IF('4'!$CN91=2022,S90,0)</f>
        <v>0</v>
      </c>
      <c r="DJ90" s="35">
        <f>IF('4'!$CN91=2022,T90,0)</f>
        <v>0</v>
      </c>
      <c r="DK90" s="35">
        <f>IF('4'!$CN91=2022,U90,0)</f>
        <v>1</v>
      </c>
      <c r="DL90" s="35">
        <f>IF('4'!$CN91=2022,V90,0)</f>
        <v>3</v>
      </c>
      <c r="DM90" s="35">
        <f>IF('4'!$CN91=2022,W90,0)</f>
        <v>0</v>
      </c>
      <c r="DN90" s="35">
        <v>0</v>
      </c>
      <c r="DO90" s="35">
        <v>0</v>
      </c>
      <c r="DP90" s="35">
        <v>0</v>
      </c>
      <c r="DQ90" s="35">
        <v>0</v>
      </c>
      <c r="DR90" s="35">
        <v>0</v>
      </c>
      <c r="DS90" s="35">
        <v>0</v>
      </c>
      <c r="DT90" s="35">
        <v>0</v>
      </c>
      <c r="DU90" s="35">
        <f t="shared" si="133"/>
        <v>50</v>
      </c>
      <c r="DV90" s="35">
        <f t="shared" si="134"/>
        <v>0</v>
      </c>
      <c r="DW90" s="35">
        <f t="shared" si="135"/>
        <v>0</v>
      </c>
      <c r="DX90" s="35">
        <f t="shared" si="136"/>
        <v>0</v>
      </c>
      <c r="DY90" s="35">
        <f t="shared" si="137"/>
        <v>0</v>
      </c>
      <c r="DZ90" s="35">
        <f t="shared" si="138"/>
        <v>0</v>
      </c>
      <c r="EA90" s="35">
        <f t="shared" si="139"/>
        <v>0</v>
      </c>
      <c r="EB90" s="35">
        <f t="shared" si="140"/>
        <v>0</v>
      </c>
      <c r="EC90" s="35">
        <f t="shared" si="141"/>
        <v>0</v>
      </c>
      <c r="ED90" s="35">
        <f t="shared" si="142"/>
        <v>0</v>
      </c>
      <c r="EE90" s="35">
        <f t="shared" si="143"/>
        <v>0</v>
      </c>
      <c r="EF90" s="35">
        <f t="shared" si="144"/>
        <v>0</v>
      </c>
      <c r="EG90" s="35">
        <f t="shared" si="145"/>
        <v>0</v>
      </c>
      <c r="EH90" s="35">
        <f t="shared" si="146"/>
        <v>0</v>
      </c>
      <c r="EI90" s="35">
        <f t="shared" si="147"/>
        <v>0</v>
      </c>
      <c r="EJ90" s="35">
        <f t="shared" si="148"/>
        <v>0</v>
      </c>
      <c r="EK90" s="35">
        <f t="shared" si="149"/>
        <v>1</v>
      </c>
      <c r="EL90" s="35">
        <f t="shared" si="150"/>
        <v>3</v>
      </c>
      <c r="EM90" s="35">
        <f t="shared" si="151"/>
        <v>0</v>
      </c>
      <c r="EN90" s="206">
        <f t="shared" si="152"/>
        <v>0</v>
      </c>
      <c r="EO90" s="201">
        <f t="shared" si="153"/>
        <v>0</v>
      </c>
      <c r="EP90" s="201">
        <f t="shared" si="153"/>
        <v>0</v>
      </c>
      <c r="EQ90" s="201">
        <f t="shared" si="153"/>
        <v>0</v>
      </c>
      <c r="ER90" s="201">
        <f t="shared" si="153"/>
        <v>0</v>
      </c>
      <c r="ES90" s="201">
        <f t="shared" si="153"/>
        <v>0</v>
      </c>
      <c r="ET90" s="201">
        <f t="shared" si="153"/>
        <v>0</v>
      </c>
      <c r="EU90" s="201">
        <f t="shared" si="153"/>
        <v>0</v>
      </c>
      <c r="EV90" s="35"/>
    </row>
    <row r="91" spans="1:152" ht="262.5">
      <c r="A91" s="25" t="s">
        <v>179</v>
      </c>
      <c r="B91" s="50" t="s">
        <v>291</v>
      </c>
      <c r="C91" s="42" t="s">
        <v>303</v>
      </c>
      <c r="D91" s="139" t="s">
        <v>304</v>
      </c>
      <c r="E91" s="202">
        <f>'4'!BS92</f>
        <v>0</v>
      </c>
      <c r="F91" s="202">
        <v>0</v>
      </c>
      <c r="G91" s="202">
        <v>0</v>
      </c>
      <c r="H91" s="202">
        <v>0</v>
      </c>
      <c r="I91" s="202">
        <v>0</v>
      </c>
      <c r="J91" s="202">
        <v>0</v>
      </c>
      <c r="K91" s="202">
        <v>0</v>
      </c>
      <c r="L91" s="202">
        <v>0</v>
      </c>
      <c r="M91" s="202">
        <v>0</v>
      </c>
      <c r="N91" s="202">
        <f>'4'!BU92/2</f>
        <v>9.9</v>
      </c>
      <c r="O91" s="202">
        <v>0</v>
      </c>
      <c r="P91" s="202">
        <v>0</v>
      </c>
      <c r="Q91" s="202">
        <v>0</v>
      </c>
      <c r="R91" s="202">
        <v>0</v>
      </c>
      <c r="S91" s="202">
        <v>0</v>
      </c>
      <c r="T91" s="202">
        <v>0</v>
      </c>
      <c r="U91" s="202">
        <v>0</v>
      </c>
      <c r="V91" s="202">
        <v>0</v>
      </c>
      <c r="W91" s="202">
        <v>0</v>
      </c>
      <c r="X91" s="194">
        <f>'4'!BZ92</f>
        <v>0</v>
      </c>
      <c r="Y91" s="35">
        <v>0</v>
      </c>
      <c r="Z91" s="35">
        <v>0</v>
      </c>
      <c r="AA91" s="35">
        <v>0</v>
      </c>
      <c r="AB91" s="35">
        <v>0</v>
      </c>
      <c r="AC91" s="35">
        <v>0</v>
      </c>
      <c r="AD91" s="35">
        <v>0</v>
      </c>
      <c r="AE91" s="35">
        <v>0</v>
      </c>
      <c r="AF91" s="35">
        <v>0</v>
      </c>
      <c r="AG91" s="35">
        <v>0</v>
      </c>
      <c r="AH91" s="35">
        <v>0</v>
      </c>
      <c r="AI91" s="35">
        <v>0</v>
      </c>
      <c r="AJ91" s="35">
        <v>0</v>
      </c>
      <c r="AK91" s="35">
        <v>0</v>
      </c>
      <c r="AL91" s="35">
        <v>0</v>
      </c>
      <c r="AM91" s="35">
        <v>0</v>
      </c>
      <c r="AN91" s="35">
        <v>0</v>
      </c>
      <c r="AO91" s="35">
        <v>0</v>
      </c>
      <c r="AP91" s="35">
        <v>0</v>
      </c>
      <c r="AQ91" s="35">
        <v>0</v>
      </c>
      <c r="AR91" s="35">
        <v>0</v>
      </c>
      <c r="AS91" s="35">
        <v>0</v>
      </c>
      <c r="AT91" s="35">
        <v>0</v>
      </c>
      <c r="AU91" s="35">
        <v>0</v>
      </c>
      <c r="AV91" s="35">
        <v>0</v>
      </c>
      <c r="AW91" s="35">
        <v>0</v>
      </c>
      <c r="AX91" s="35">
        <v>0</v>
      </c>
      <c r="AY91" s="35">
        <v>0</v>
      </c>
      <c r="AZ91" s="35">
        <v>0</v>
      </c>
      <c r="BA91" s="35">
        <v>0</v>
      </c>
      <c r="BB91" s="35">
        <v>0</v>
      </c>
      <c r="BC91" s="35">
        <v>0</v>
      </c>
      <c r="BD91" s="35">
        <v>0</v>
      </c>
      <c r="BE91" s="35">
        <v>0</v>
      </c>
      <c r="BF91" s="35">
        <v>0</v>
      </c>
      <c r="BG91" s="35">
        <v>0</v>
      </c>
      <c r="BH91" s="35">
        <v>0</v>
      </c>
      <c r="BI91" s="35">
        <v>0</v>
      </c>
      <c r="BJ91" s="35">
        <v>0</v>
      </c>
      <c r="BK91" s="35">
        <v>0</v>
      </c>
      <c r="BL91" s="35">
        <v>0</v>
      </c>
      <c r="BM91" s="35">
        <v>0</v>
      </c>
      <c r="BN91" s="35">
        <v>0</v>
      </c>
      <c r="BO91" s="35">
        <v>0</v>
      </c>
      <c r="BP91" s="35">
        <v>0</v>
      </c>
      <c r="BQ91" s="35">
        <v>0</v>
      </c>
      <c r="BR91" s="35">
        <v>0</v>
      </c>
      <c r="BS91" s="35">
        <v>0</v>
      </c>
      <c r="BT91" s="35">
        <f>IF('4'!$CN92=2021,E91,0)</f>
        <v>0</v>
      </c>
      <c r="BU91" s="35">
        <f>IF('4'!$CN92=2021,F91,0)</f>
        <v>0</v>
      </c>
      <c r="BV91" s="35">
        <f>IF('4'!$CN92=2021,G91,0)</f>
        <v>0</v>
      </c>
      <c r="BW91" s="35">
        <f>IF('4'!$CN92=2021,H91,0)</f>
        <v>0</v>
      </c>
      <c r="BX91" s="35">
        <f>IF('4'!$CN92=2021,I91,0)</f>
        <v>0</v>
      </c>
      <c r="BY91" s="35">
        <f>IF('4'!$CN92=2021,J91,0)</f>
        <v>0</v>
      </c>
      <c r="BZ91" s="35">
        <f>IF('4'!$CN92=2021,K91,0)</f>
        <v>0</v>
      </c>
      <c r="CA91" s="35">
        <f>IF('4'!$CN92=2021,L91,0)</f>
        <v>0</v>
      </c>
      <c r="CB91" s="35">
        <f>IF('4'!$CN92=2021,M91,0)</f>
        <v>0</v>
      </c>
      <c r="CC91" s="35">
        <f>IF('4'!$CN92=2021,N91,0)</f>
        <v>0</v>
      </c>
      <c r="CD91" s="35">
        <f>IF('4'!$CN92=2021,O91,0)</f>
        <v>0</v>
      </c>
      <c r="CE91" s="35">
        <f>IF('4'!$CN92=2021,P91,0)</f>
        <v>0</v>
      </c>
      <c r="CF91" s="35">
        <f>IF('4'!$CN92=2021,Q91,0)</f>
        <v>0</v>
      </c>
      <c r="CG91" s="35">
        <f>IF('4'!$CN92=2021,R91,0)</f>
        <v>0</v>
      </c>
      <c r="CH91" s="35">
        <f>IF('4'!$CN92=2021,S91,0)</f>
        <v>0</v>
      </c>
      <c r="CI91" s="35">
        <f>IF('4'!$CN92=2021,T91,0)</f>
        <v>0</v>
      </c>
      <c r="CJ91" s="35">
        <f>IF('4'!$CN92=2021,U91,0)</f>
        <v>0</v>
      </c>
      <c r="CK91" s="35">
        <f>IF('4'!$CN92=2021,V91,0)</f>
        <v>0</v>
      </c>
      <c r="CL91" s="35">
        <f>IF('4'!$CN92=2021,W91,0)</f>
        <v>0</v>
      </c>
      <c r="CM91" s="35">
        <f>IF('4'!$CN92=2021,X91,0)</f>
        <v>0</v>
      </c>
      <c r="CN91" s="35">
        <v>0</v>
      </c>
      <c r="CO91" s="35">
        <v>0</v>
      </c>
      <c r="CP91" s="35">
        <v>0</v>
      </c>
      <c r="CQ91" s="35">
        <v>0</v>
      </c>
      <c r="CR91" s="35">
        <v>0</v>
      </c>
      <c r="CS91" s="35">
        <v>0</v>
      </c>
      <c r="CT91" s="35">
        <v>0</v>
      </c>
      <c r="CU91" s="35">
        <f>IF('4'!$CN92=2022,E91,0)</f>
        <v>0</v>
      </c>
      <c r="CV91" s="35">
        <f>IF('4'!$CN92=2022,F91,0)</f>
        <v>0</v>
      </c>
      <c r="CW91" s="35">
        <f>IF('4'!$CN92=2022,G91,0)</f>
        <v>0</v>
      </c>
      <c r="CX91" s="35">
        <f>IF('4'!$CN92=2022,H91,0)</f>
        <v>0</v>
      </c>
      <c r="CY91" s="35">
        <f>IF('4'!$CN92=2022,I91,0)</f>
        <v>0</v>
      </c>
      <c r="CZ91" s="35">
        <f>IF('4'!$CN92=2022,J91,0)</f>
        <v>0</v>
      </c>
      <c r="DA91" s="35">
        <f>IF('4'!$CN92=2022,K91,0)</f>
        <v>0</v>
      </c>
      <c r="DB91" s="35">
        <f>IF('4'!$CN92=2022,L91,0)</f>
        <v>0</v>
      </c>
      <c r="DC91" s="35">
        <f>IF('4'!$CN92=2022,M91,0)</f>
        <v>0</v>
      </c>
      <c r="DD91" s="35">
        <f>IF('4'!$CN92=2022,N91,0)</f>
        <v>9.9</v>
      </c>
      <c r="DE91" s="35">
        <f>IF('4'!$CN92=2022,O91,0)</f>
        <v>0</v>
      </c>
      <c r="DF91" s="35">
        <f>IF('4'!$CN92=2022,P91,0)</f>
        <v>0</v>
      </c>
      <c r="DG91" s="35">
        <f>IF('4'!$CN92=2022,Q91,0)</f>
        <v>0</v>
      </c>
      <c r="DH91" s="35">
        <f>IF('4'!$CN92=2022,R91,0)</f>
        <v>0</v>
      </c>
      <c r="DI91" s="35">
        <f>IF('4'!$CN92=2022,S91,0)</f>
        <v>0</v>
      </c>
      <c r="DJ91" s="35">
        <f>IF('4'!$CN92=2022,T91,0)</f>
        <v>0</v>
      </c>
      <c r="DK91" s="35">
        <f>IF('4'!$CN92=2022,U91,0)</f>
        <v>0</v>
      </c>
      <c r="DL91" s="35">
        <f>IF('4'!$CN92=2022,V91,0)</f>
        <v>0</v>
      </c>
      <c r="DM91" s="35">
        <f>IF('4'!$CN92=2022,W91,0)</f>
        <v>0</v>
      </c>
      <c r="DN91" s="35">
        <v>0</v>
      </c>
      <c r="DO91" s="35">
        <v>0</v>
      </c>
      <c r="DP91" s="35">
        <v>0</v>
      </c>
      <c r="DQ91" s="35">
        <v>0</v>
      </c>
      <c r="DR91" s="35">
        <v>0</v>
      </c>
      <c r="DS91" s="35">
        <v>0</v>
      </c>
      <c r="DT91" s="35">
        <v>0</v>
      </c>
      <c r="DU91" s="35">
        <f t="shared" si="133"/>
        <v>0</v>
      </c>
      <c r="DV91" s="35">
        <f t="shared" si="134"/>
        <v>0</v>
      </c>
      <c r="DW91" s="35">
        <f t="shared" si="135"/>
        <v>0</v>
      </c>
      <c r="DX91" s="35">
        <f t="shared" si="136"/>
        <v>0</v>
      </c>
      <c r="DY91" s="35">
        <f t="shared" si="137"/>
        <v>0</v>
      </c>
      <c r="DZ91" s="35">
        <f t="shared" si="138"/>
        <v>0</v>
      </c>
      <c r="EA91" s="35">
        <f t="shared" si="139"/>
        <v>0</v>
      </c>
      <c r="EB91" s="35">
        <f t="shared" si="140"/>
        <v>0</v>
      </c>
      <c r="EC91" s="35">
        <f t="shared" si="141"/>
        <v>0</v>
      </c>
      <c r="ED91" s="35">
        <f t="shared" si="142"/>
        <v>9.9</v>
      </c>
      <c r="EE91" s="35">
        <f t="shared" si="143"/>
        <v>0</v>
      </c>
      <c r="EF91" s="35">
        <f t="shared" si="144"/>
        <v>0</v>
      </c>
      <c r="EG91" s="35">
        <f t="shared" si="145"/>
        <v>0</v>
      </c>
      <c r="EH91" s="35">
        <f t="shared" si="146"/>
        <v>0</v>
      </c>
      <c r="EI91" s="35">
        <f t="shared" si="147"/>
        <v>0</v>
      </c>
      <c r="EJ91" s="35">
        <f t="shared" si="148"/>
        <v>0</v>
      </c>
      <c r="EK91" s="35">
        <f t="shared" si="149"/>
        <v>0</v>
      </c>
      <c r="EL91" s="35">
        <f t="shared" si="150"/>
        <v>0</v>
      </c>
      <c r="EM91" s="35">
        <f t="shared" si="151"/>
        <v>0</v>
      </c>
      <c r="EN91" s="206">
        <f t="shared" si="152"/>
        <v>0</v>
      </c>
      <c r="EO91" s="201">
        <f t="shared" si="153"/>
        <v>0</v>
      </c>
      <c r="EP91" s="201">
        <f t="shared" si="153"/>
        <v>0</v>
      </c>
      <c r="EQ91" s="201">
        <f t="shared" si="153"/>
        <v>0</v>
      </c>
      <c r="ER91" s="201">
        <f t="shared" si="153"/>
        <v>0</v>
      </c>
      <c r="ES91" s="201">
        <f t="shared" si="153"/>
        <v>0</v>
      </c>
      <c r="ET91" s="201">
        <f t="shared" si="153"/>
        <v>0</v>
      </c>
      <c r="EU91" s="201">
        <f t="shared" si="153"/>
        <v>0</v>
      </c>
      <c r="EV91" s="35"/>
    </row>
    <row r="92" spans="1:152" ht="93.75">
      <c r="A92" s="25" t="s">
        <v>179</v>
      </c>
      <c r="B92" s="50" t="s">
        <v>291</v>
      </c>
      <c r="C92" s="51" t="s">
        <v>305</v>
      </c>
      <c r="D92" s="46" t="s">
        <v>306</v>
      </c>
      <c r="E92" s="202">
        <v>50</v>
      </c>
      <c r="F92" s="202">
        <v>0</v>
      </c>
      <c r="G92" s="202">
        <v>0</v>
      </c>
      <c r="H92" s="202">
        <v>0</v>
      </c>
      <c r="I92" s="202">
        <f>'4'!BU93</f>
        <v>0</v>
      </c>
      <c r="J92" s="202">
        <v>0</v>
      </c>
      <c r="K92" s="202">
        <v>0</v>
      </c>
      <c r="L92" s="202">
        <v>0</v>
      </c>
      <c r="M92" s="202">
        <v>0</v>
      </c>
      <c r="N92" s="202">
        <v>0</v>
      </c>
      <c r="O92" s="202">
        <v>0</v>
      </c>
      <c r="P92" s="202">
        <v>0</v>
      </c>
      <c r="Q92" s="202">
        <v>0</v>
      </c>
      <c r="R92" s="202">
        <v>0</v>
      </c>
      <c r="S92" s="202">
        <v>0</v>
      </c>
      <c r="T92" s="202">
        <v>0</v>
      </c>
      <c r="U92" s="202">
        <v>0</v>
      </c>
      <c r="V92" s="202">
        <v>0</v>
      </c>
      <c r="W92" s="202">
        <v>0</v>
      </c>
      <c r="X92" s="194">
        <f>'4'!BZ93</f>
        <v>0</v>
      </c>
      <c r="Y92" s="35">
        <v>0</v>
      </c>
      <c r="Z92" s="35">
        <v>0</v>
      </c>
      <c r="AA92" s="35">
        <v>0</v>
      </c>
      <c r="AB92" s="35">
        <v>0</v>
      </c>
      <c r="AC92" s="35">
        <v>0</v>
      </c>
      <c r="AD92" s="35">
        <v>0</v>
      </c>
      <c r="AE92" s="35">
        <v>0</v>
      </c>
      <c r="AF92" s="35">
        <v>0</v>
      </c>
      <c r="AG92" s="35">
        <v>0</v>
      </c>
      <c r="AH92" s="35">
        <v>0</v>
      </c>
      <c r="AI92" s="35">
        <v>0</v>
      </c>
      <c r="AJ92" s="35">
        <v>0</v>
      </c>
      <c r="AK92" s="35">
        <v>0</v>
      </c>
      <c r="AL92" s="35">
        <v>0</v>
      </c>
      <c r="AM92" s="35">
        <v>0</v>
      </c>
      <c r="AN92" s="35">
        <v>0</v>
      </c>
      <c r="AO92" s="35">
        <v>0</v>
      </c>
      <c r="AP92" s="35">
        <v>0</v>
      </c>
      <c r="AQ92" s="35">
        <v>0</v>
      </c>
      <c r="AR92" s="35">
        <v>0</v>
      </c>
      <c r="AS92" s="35">
        <v>0</v>
      </c>
      <c r="AT92" s="35">
        <v>0</v>
      </c>
      <c r="AU92" s="35">
        <v>0</v>
      </c>
      <c r="AV92" s="35">
        <v>0</v>
      </c>
      <c r="AW92" s="35">
        <v>0</v>
      </c>
      <c r="AX92" s="35">
        <v>0</v>
      </c>
      <c r="AY92" s="35">
        <v>0</v>
      </c>
      <c r="AZ92" s="35">
        <v>0</v>
      </c>
      <c r="BA92" s="35">
        <v>0</v>
      </c>
      <c r="BB92" s="35">
        <v>0</v>
      </c>
      <c r="BC92" s="35">
        <v>0</v>
      </c>
      <c r="BD92" s="35">
        <v>0</v>
      </c>
      <c r="BE92" s="35">
        <v>0</v>
      </c>
      <c r="BF92" s="35">
        <v>0</v>
      </c>
      <c r="BG92" s="35">
        <v>0</v>
      </c>
      <c r="BH92" s="35">
        <v>0</v>
      </c>
      <c r="BI92" s="35">
        <v>0</v>
      </c>
      <c r="BJ92" s="35">
        <v>0</v>
      </c>
      <c r="BK92" s="35">
        <v>0</v>
      </c>
      <c r="BL92" s="35">
        <v>0</v>
      </c>
      <c r="BM92" s="35">
        <v>0</v>
      </c>
      <c r="BN92" s="35">
        <v>0</v>
      </c>
      <c r="BO92" s="35">
        <v>0</v>
      </c>
      <c r="BP92" s="35">
        <v>0</v>
      </c>
      <c r="BQ92" s="35">
        <v>0</v>
      </c>
      <c r="BR92" s="35">
        <v>0</v>
      </c>
      <c r="BS92" s="35">
        <v>0</v>
      </c>
      <c r="BT92" s="35">
        <f>IF('4'!$CN93=2021,E92,0)</f>
        <v>0</v>
      </c>
      <c r="BU92" s="35">
        <f>IF('4'!$CN93=2021,F92,0)</f>
        <v>0</v>
      </c>
      <c r="BV92" s="35">
        <f>IF('4'!$CN93=2021,G92,0)</f>
        <v>0</v>
      </c>
      <c r="BW92" s="35">
        <f>IF('4'!$CN93=2021,H92,0)</f>
        <v>0</v>
      </c>
      <c r="BX92" s="35">
        <f>IF('4'!$CN93=2021,I92,0)</f>
        <v>0</v>
      </c>
      <c r="BY92" s="35">
        <f>IF('4'!$CN93=2021,J92,0)</f>
        <v>0</v>
      </c>
      <c r="BZ92" s="35">
        <f>IF('4'!$CN93=2021,K92,0)</f>
        <v>0</v>
      </c>
      <c r="CA92" s="35">
        <f>IF('4'!$CN93=2021,L92,0)</f>
        <v>0</v>
      </c>
      <c r="CB92" s="35">
        <f>IF('4'!$CN93=2021,M92,0)</f>
        <v>0</v>
      </c>
      <c r="CC92" s="35">
        <f>IF('4'!$CN93=2021,N92,0)</f>
        <v>0</v>
      </c>
      <c r="CD92" s="35">
        <f>IF('4'!$CN93=2021,O92,0)</f>
        <v>0</v>
      </c>
      <c r="CE92" s="35">
        <f>IF('4'!$CN93=2021,P92,0)</f>
        <v>0</v>
      </c>
      <c r="CF92" s="35">
        <f>IF('4'!$CN93=2021,Q92,0)</f>
        <v>0</v>
      </c>
      <c r="CG92" s="35">
        <f>IF('4'!$CN93=2021,R92,0)</f>
        <v>0</v>
      </c>
      <c r="CH92" s="35">
        <f>IF('4'!$CN93=2021,S92,0)</f>
        <v>0</v>
      </c>
      <c r="CI92" s="35">
        <f>IF('4'!$CN93=2021,T92,0)</f>
        <v>0</v>
      </c>
      <c r="CJ92" s="35">
        <f>IF('4'!$CN93=2021,U92,0)</f>
        <v>0</v>
      </c>
      <c r="CK92" s="35">
        <f>IF('4'!$CN93=2021,V92,0)</f>
        <v>0</v>
      </c>
      <c r="CL92" s="35">
        <f>IF('4'!$CN93=2021,W92,0)</f>
        <v>0</v>
      </c>
      <c r="CM92" s="35">
        <f>IF('4'!$CN93=2021,X92,0)</f>
        <v>0</v>
      </c>
      <c r="CN92" s="35">
        <v>0</v>
      </c>
      <c r="CO92" s="35">
        <v>0</v>
      </c>
      <c r="CP92" s="35">
        <v>0</v>
      </c>
      <c r="CQ92" s="35">
        <v>0</v>
      </c>
      <c r="CR92" s="35">
        <v>0</v>
      </c>
      <c r="CS92" s="35">
        <v>0</v>
      </c>
      <c r="CT92" s="35">
        <v>0</v>
      </c>
      <c r="CU92" s="35">
        <f>IF('4'!$CN93=2022,E92,0)</f>
        <v>0</v>
      </c>
      <c r="CV92" s="35">
        <f>IF('4'!$CN93=2022,F92,0)</f>
        <v>0</v>
      </c>
      <c r="CW92" s="35">
        <f>IF('4'!$CN93=2022,G92,0)</f>
        <v>0</v>
      </c>
      <c r="CX92" s="35">
        <f>IF('4'!$CN93=2022,H92,0)</f>
        <v>0</v>
      </c>
      <c r="CY92" s="35">
        <f>IF('4'!$CN93=2022,I92,0)</f>
        <v>0</v>
      </c>
      <c r="CZ92" s="35">
        <f>IF('4'!$CN93=2022,J92,0)</f>
        <v>0</v>
      </c>
      <c r="DA92" s="35">
        <f>IF('4'!$CN93=2022,K92,0)</f>
        <v>0</v>
      </c>
      <c r="DB92" s="35">
        <f>IF('4'!$CN93=2022,L92,0)</f>
        <v>0</v>
      </c>
      <c r="DC92" s="35">
        <f>IF('4'!$CN93=2022,M92,0)</f>
        <v>0</v>
      </c>
      <c r="DD92" s="35">
        <f>IF('4'!$CN93=2022,N92,0)</f>
        <v>0</v>
      </c>
      <c r="DE92" s="35">
        <f>IF('4'!$CN93=2022,O92,0)</f>
        <v>0</v>
      </c>
      <c r="DF92" s="35">
        <f>IF('4'!$CN93=2022,P92,0)</f>
        <v>0</v>
      </c>
      <c r="DG92" s="35">
        <f>IF('4'!$CN93=2022,Q92,0)</f>
        <v>0</v>
      </c>
      <c r="DH92" s="35">
        <f>IF('4'!$CN93=2022,R92,0)</f>
        <v>0</v>
      </c>
      <c r="DI92" s="35">
        <f>IF('4'!$CN93=2022,S92,0)</f>
        <v>0</v>
      </c>
      <c r="DJ92" s="35">
        <f>IF('4'!$CN93=2022,T92,0)</f>
        <v>0</v>
      </c>
      <c r="DK92" s="35">
        <f>IF('4'!$CN93=2022,U92,0)</f>
        <v>0</v>
      </c>
      <c r="DL92" s="35">
        <f>IF('4'!$CN93=2022,V92,0)</f>
        <v>0</v>
      </c>
      <c r="DM92" s="35">
        <f>IF('4'!$CN93=2022,W92,0)</f>
        <v>0</v>
      </c>
      <c r="DN92" s="35">
        <v>0</v>
      </c>
      <c r="DO92" s="35">
        <v>0</v>
      </c>
      <c r="DP92" s="35">
        <v>0</v>
      </c>
      <c r="DQ92" s="35">
        <v>0</v>
      </c>
      <c r="DR92" s="35">
        <v>0</v>
      </c>
      <c r="DS92" s="35">
        <v>0</v>
      </c>
      <c r="DT92" s="35">
        <v>0</v>
      </c>
      <c r="DU92" s="35">
        <f t="shared" si="133"/>
        <v>0</v>
      </c>
      <c r="DV92" s="35">
        <f t="shared" si="134"/>
        <v>0</v>
      </c>
      <c r="DW92" s="35">
        <f t="shared" si="135"/>
        <v>0</v>
      </c>
      <c r="DX92" s="35">
        <f t="shared" si="136"/>
        <v>0</v>
      </c>
      <c r="DY92" s="35">
        <f t="shared" si="137"/>
        <v>0</v>
      </c>
      <c r="DZ92" s="35">
        <f t="shared" si="138"/>
        <v>0</v>
      </c>
      <c r="EA92" s="35">
        <f t="shared" si="139"/>
        <v>0</v>
      </c>
      <c r="EB92" s="35">
        <f t="shared" si="140"/>
        <v>0</v>
      </c>
      <c r="EC92" s="35">
        <f t="shared" si="141"/>
        <v>0</v>
      </c>
      <c r="ED92" s="35">
        <f t="shared" si="142"/>
        <v>0</v>
      </c>
      <c r="EE92" s="35">
        <f t="shared" si="143"/>
        <v>0</v>
      </c>
      <c r="EF92" s="35">
        <f t="shared" si="144"/>
        <v>0</v>
      </c>
      <c r="EG92" s="35">
        <f t="shared" si="145"/>
        <v>0</v>
      </c>
      <c r="EH92" s="35">
        <f t="shared" si="146"/>
        <v>0</v>
      </c>
      <c r="EI92" s="35">
        <f t="shared" si="147"/>
        <v>0</v>
      </c>
      <c r="EJ92" s="35">
        <f t="shared" si="148"/>
        <v>0</v>
      </c>
      <c r="EK92" s="35">
        <f t="shared" si="149"/>
        <v>0</v>
      </c>
      <c r="EL92" s="35">
        <f t="shared" si="150"/>
        <v>0</v>
      </c>
      <c r="EM92" s="35">
        <f t="shared" si="151"/>
        <v>0</v>
      </c>
      <c r="EN92" s="206">
        <f t="shared" si="152"/>
        <v>0</v>
      </c>
      <c r="EO92" s="201"/>
      <c r="EP92" s="201"/>
      <c r="EQ92" s="201"/>
      <c r="ER92" s="201"/>
      <c r="ES92" s="201"/>
      <c r="ET92" s="201"/>
      <c r="EU92" s="201"/>
      <c r="EV92" s="35"/>
    </row>
    <row r="93" spans="1:152" ht="168.75">
      <c r="A93" s="25" t="s">
        <v>179</v>
      </c>
      <c r="B93" s="50" t="s">
        <v>291</v>
      </c>
      <c r="C93" s="51" t="s">
        <v>307</v>
      </c>
      <c r="D93" s="46" t="s">
        <v>308</v>
      </c>
      <c r="E93" s="202">
        <f>'4'!BS94</f>
        <v>0</v>
      </c>
      <c r="F93" s="202">
        <v>0</v>
      </c>
      <c r="G93" s="202">
        <v>0</v>
      </c>
      <c r="H93" s="202">
        <v>0</v>
      </c>
      <c r="I93" s="202">
        <f>'4'!BU94</f>
        <v>0</v>
      </c>
      <c r="J93" s="202">
        <v>0</v>
      </c>
      <c r="K93" s="202">
        <v>0</v>
      </c>
      <c r="L93" s="202">
        <v>0</v>
      </c>
      <c r="M93" s="202">
        <v>0</v>
      </c>
      <c r="N93" s="202">
        <v>8.02</v>
      </c>
      <c r="O93" s="202">
        <v>0</v>
      </c>
      <c r="P93" s="202">
        <v>0</v>
      </c>
      <c r="Q93" s="202">
        <v>0</v>
      </c>
      <c r="R93" s="202">
        <v>0</v>
      </c>
      <c r="S93" s="202">
        <v>0</v>
      </c>
      <c r="T93" s="202">
        <v>0</v>
      </c>
      <c r="U93" s="202">
        <v>0</v>
      </c>
      <c r="V93" s="202">
        <v>0</v>
      </c>
      <c r="W93" s="202">
        <v>0</v>
      </c>
      <c r="X93" s="194">
        <f>'4'!BZ94</f>
        <v>0</v>
      </c>
      <c r="Y93" s="35">
        <v>0</v>
      </c>
      <c r="Z93" s="35">
        <v>0</v>
      </c>
      <c r="AA93" s="35">
        <v>0</v>
      </c>
      <c r="AB93" s="35">
        <v>0</v>
      </c>
      <c r="AC93" s="35">
        <v>0</v>
      </c>
      <c r="AD93" s="35">
        <v>0</v>
      </c>
      <c r="AE93" s="35">
        <v>0</v>
      </c>
      <c r="AF93" s="35">
        <v>0</v>
      </c>
      <c r="AG93" s="35">
        <v>0</v>
      </c>
      <c r="AH93" s="35">
        <v>0</v>
      </c>
      <c r="AI93" s="35">
        <v>0</v>
      </c>
      <c r="AJ93" s="35">
        <v>0</v>
      </c>
      <c r="AK93" s="35">
        <v>0</v>
      </c>
      <c r="AL93" s="35">
        <v>0</v>
      </c>
      <c r="AM93" s="35">
        <v>0</v>
      </c>
      <c r="AN93" s="35">
        <v>0</v>
      </c>
      <c r="AO93" s="35">
        <v>0</v>
      </c>
      <c r="AP93" s="35">
        <v>0</v>
      </c>
      <c r="AQ93" s="35">
        <v>0</v>
      </c>
      <c r="AR93" s="35">
        <v>0</v>
      </c>
      <c r="AS93" s="35">
        <v>0</v>
      </c>
      <c r="AT93" s="35">
        <v>0</v>
      </c>
      <c r="AU93" s="35">
        <v>0</v>
      </c>
      <c r="AV93" s="35">
        <v>0</v>
      </c>
      <c r="AW93" s="35">
        <v>0</v>
      </c>
      <c r="AX93" s="35">
        <v>0</v>
      </c>
      <c r="AY93" s="35">
        <v>0</v>
      </c>
      <c r="AZ93" s="35">
        <v>0</v>
      </c>
      <c r="BA93" s="35">
        <v>0</v>
      </c>
      <c r="BB93" s="35">
        <v>0</v>
      </c>
      <c r="BC93" s="35">
        <v>0</v>
      </c>
      <c r="BD93" s="35">
        <v>0</v>
      </c>
      <c r="BE93" s="35">
        <v>0</v>
      </c>
      <c r="BF93" s="35">
        <v>0</v>
      </c>
      <c r="BG93" s="35">
        <v>0</v>
      </c>
      <c r="BH93" s="35">
        <v>0</v>
      </c>
      <c r="BI93" s="35">
        <v>0</v>
      </c>
      <c r="BJ93" s="35">
        <v>0</v>
      </c>
      <c r="BK93" s="35">
        <v>0</v>
      </c>
      <c r="BL93" s="35">
        <v>0</v>
      </c>
      <c r="BM93" s="35">
        <v>0</v>
      </c>
      <c r="BN93" s="35">
        <v>0</v>
      </c>
      <c r="BO93" s="35">
        <v>0</v>
      </c>
      <c r="BP93" s="35">
        <v>0</v>
      </c>
      <c r="BQ93" s="35">
        <v>0</v>
      </c>
      <c r="BR93" s="35">
        <v>0</v>
      </c>
      <c r="BS93" s="35">
        <v>0</v>
      </c>
      <c r="BT93" s="35">
        <f>IF('4'!$CN94=2021,E93,0)</f>
        <v>0</v>
      </c>
      <c r="BU93" s="35">
        <f>IF('4'!$CN94=2021,F93,0)</f>
        <v>0</v>
      </c>
      <c r="BV93" s="35">
        <f>IF('4'!$CN94=2021,G93,0)</f>
        <v>0</v>
      </c>
      <c r="BW93" s="35">
        <f>IF('4'!$CN94=2021,H93,0)</f>
        <v>0</v>
      </c>
      <c r="BX93" s="35">
        <f>IF('4'!$CN94=2021,I93,0)</f>
        <v>0</v>
      </c>
      <c r="BY93" s="35">
        <f>IF('4'!$CN94=2021,J93,0)</f>
        <v>0</v>
      </c>
      <c r="BZ93" s="35">
        <f>IF('4'!$CN94=2021,K93,0)</f>
        <v>0</v>
      </c>
      <c r="CA93" s="35">
        <f>IF('4'!$CN94=2021,L93,0)</f>
        <v>0</v>
      </c>
      <c r="CB93" s="35">
        <f>IF('4'!$CN94=2021,M93,0)</f>
        <v>0</v>
      </c>
      <c r="CC93" s="35">
        <f>IF('4'!$CN94=2021,N93,0)</f>
        <v>0</v>
      </c>
      <c r="CD93" s="35">
        <f>IF('4'!$CN94=2021,O93,0)</f>
        <v>0</v>
      </c>
      <c r="CE93" s="35">
        <f>IF('4'!$CN94=2021,P93,0)</f>
        <v>0</v>
      </c>
      <c r="CF93" s="35">
        <f>IF('4'!$CN94=2021,Q93,0)</f>
        <v>0</v>
      </c>
      <c r="CG93" s="35">
        <f>IF('4'!$CN94=2021,R93,0)</f>
        <v>0</v>
      </c>
      <c r="CH93" s="35">
        <f>IF('4'!$CN94=2021,S93,0)</f>
        <v>0</v>
      </c>
      <c r="CI93" s="35">
        <f>IF('4'!$CN94=2021,T93,0)</f>
        <v>0</v>
      </c>
      <c r="CJ93" s="35">
        <f>IF('4'!$CN94=2021,U93,0)</f>
        <v>0</v>
      </c>
      <c r="CK93" s="35">
        <f>IF('4'!$CN94=2021,V93,0)</f>
        <v>0</v>
      </c>
      <c r="CL93" s="35">
        <f>IF('4'!$CN94=2021,W93,0)</f>
        <v>0</v>
      </c>
      <c r="CM93" s="35">
        <f>IF('4'!$CN94=2021,X93,0)</f>
        <v>0</v>
      </c>
      <c r="CN93" s="35">
        <v>0</v>
      </c>
      <c r="CO93" s="35">
        <v>0</v>
      </c>
      <c r="CP93" s="35">
        <v>0</v>
      </c>
      <c r="CQ93" s="35">
        <v>0</v>
      </c>
      <c r="CR93" s="35">
        <v>0</v>
      </c>
      <c r="CS93" s="35">
        <v>0</v>
      </c>
      <c r="CT93" s="35">
        <v>0</v>
      </c>
      <c r="CU93" s="35">
        <f>IF('4'!$CN94=2022,E93,0)</f>
        <v>0</v>
      </c>
      <c r="CV93" s="35">
        <f>IF('4'!$CN94=2022,F93,0)</f>
        <v>0</v>
      </c>
      <c r="CW93" s="35">
        <f>IF('4'!$CN94=2022,G93,0)</f>
        <v>0</v>
      </c>
      <c r="CX93" s="35">
        <f>IF('4'!$CN94=2022,H93,0)</f>
        <v>0</v>
      </c>
      <c r="CY93" s="35">
        <f>IF('4'!$CN94=2022,I93,0)</f>
        <v>0</v>
      </c>
      <c r="CZ93" s="35">
        <f>IF('4'!$CN94=2022,J93,0)</f>
        <v>0</v>
      </c>
      <c r="DA93" s="35">
        <f>IF('4'!$CN94=2022,K93,0)</f>
        <v>0</v>
      </c>
      <c r="DB93" s="35">
        <f>IF('4'!$CN94=2022,L93,0)</f>
        <v>0</v>
      </c>
      <c r="DC93" s="35">
        <f>IF('4'!$CN94=2022,M93,0)</f>
        <v>0</v>
      </c>
      <c r="DD93" s="35">
        <f>IF('4'!$CN94=2022,N93,0)</f>
        <v>0</v>
      </c>
      <c r="DE93" s="35">
        <f>IF('4'!$CN94=2022,O93,0)</f>
        <v>0</v>
      </c>
      <c r="DF93" s="35">
        <f>IF('4'!$CN94=2022,P93,0)</f>
        <v>0</v>
      </c>
      <c r="DG93" s="35">
        <f>IF('4'!$CN94=2022,Q93,0)</f>
        <v>0</v>
      </c>
      <c r="DH93" s="35">
        <f>IF('4'!$CN94=2022,R93,0)</f>
        <v>0</v>
      </c>
      <c r="DI93" s="35">
        <f>IF('4'!$CN94=2022,S93,0)</f>
        <v>0</v>
      </c>
      <c r="DJ93" s="35">
        <f>IF('4'!$CN94=2022,T93,0)</f>
        <v>0</v>
      </c>
      <c r="DK93" s="35">
        <f>IF('4'!$CN94=2022,U93,0)</f>
        <v>0</v>
      </c>
      <c r="DL93" s="35">
        <f>IF('4'!$CN94=2022,V93,0)</f>
        <v>0</v>
      </c>
      <c r="DM93" s="35">
        <f>IF('4'!$CN94=2022,W93,0)</f>
        <v>0</v>
      </c>
      <c r="DN93" s="35">
        <v>0</v>
      </c>
      <c r="DO93" s="35">
        <v>0</v>
      </c>
      <c r="DP93" s="35">
        <v>0</v>
      </c>
      <c r="DQ93" s="35">
        <v>0</v>
      </c>
      <c r="DR93" s="35">
        <v>0</v>
      </c>
      <c r="DS93" s="35">
        <v>0</v>
      </c>
      <c r="DT93" s="35">
        <v>0</v>
      </c>
      <c r="DU93" s="35">
        <f t="shared" si="133"/>
        <v>0</v>
      </c>
      <c r="DV93" s="35">
        <f t="shared" si="134"/>
        <v>0</v>
      </c>
      <c r="DW93" s="35">
        <f t="shared" si="135"/>
        <v>0</v>
      </c>
      <c r="DX93" s="35">
        <f t="shared" si="136"/>
        <v>0</v>
      </c>
      <c r="DY93" s="35">
        <f t="shared" si="137"/>
        <v>0</v>
      </c>
      <c r="DZ93" s="35">
        <f t="shared" si="138"/>
        <v>0</v>
      </c>
      <c r="EA93" s="35">
        <f t="shared" si="139"/>
        <v>0</v>
      </c>
      <c r="EB93" s="35">
        <f t="shared" si="140"/>
        <v>0</v>
      </c>
      <c r="EC93" s="35">
        <f t="shared" si="141"/>
        <v>0</v>
      </c>
      <c r="ED93" s="35">
        <f t="shared" si="142"/>
        <v>0</v>
      </c>
      <c r="EE93" s="35">
        <f t="shared" si="143"/>
        <v>0</v>
      </c>
      <c r="EF93" s="35">
        <f t="shared" si="144"/>
        <v>0</v>
      </c>
      <c r="EG93" s="35">
        <f t="shared" si="145"/>
        <v>0</v>
      </c>
      <c r="EH93" s="35">
        <f t="shared" si="146"/>
        <v>0</v>
      </c>
      <c r="EI93" s="35">
        <f t="shared" si="147"/>
        <v>0</v>
      </c>
      <c r="EJ93" s="35">
        <f t="shared" si="148"/>
        <v>0</v>
      </c>
      <c r="EK93" s="35">
        <f t="shared" si="149"/>
        <v>0</v>
      </c>
      <c r="EL93" s="35">
        <f t="shared" si="150"/>
        <v>0</v>
      </c>
      <c r="EM93" s="35">
        <f t="shared" si="151"/>
        <v>0</v>
      </c>
      <c r="EN93" s="206">
        <f t="shared" si="152"/>
        <v>0</v>
      </c>
      <c r="EO93" s="201"/>
      <c r="EP93" s="201"/>
      <c r="EQ93" s="201"/>
      <c r="ER93" s="201"/>
      <c r="ES93" s="201"/>
      <c r="ET93" s="201"/>
      <c r="EU93" s="201"/>
      <c r="EV93" s="35"/>
    </row>
    <row r="94" spans="1:152" ht="93.75">
      <c r="A94" s="25" t="s">
        <v>179</v>
      </c>
      <c r="B94" s="50" t="s">
        <v>291</v>
      </c>
      <c r="C94" s="51" t="s">
        <v>309</v>
      </c>
      <c r="D94" s="46" t="s">
        <v>310</v>
      </c>
      <c r="E94" s="202">
        <f>'4'!BS95</f>
        <v>0</v>
      </c>
      <c r="F94" s="202">
        <v>0</v>
      </c>
      <c r="G94" s="202">
        <v>0</v>
      </c>
      <c r="H94" s="202">
        <v>0</v>
      </c>
      <c r="I94" s="202">
        <f>'4'!BU95</f>
        <v>0</v>
      </c>
      <c r="J94" s="202">
        <v>0</v>
      </c>
      <c r="K94" s="202">
        <v>0</v>
      </c>
      <c r="L94" s="202">
        <v>0</v>
      </c>
      <c r="M94" s="202">
        <v>0</v>
      </c>
      <c r="N94" s="202">
        <v>0</v>
      </c>
      <c r="O94" s="202">
        <v>0</v>
      </c>
      <c r="P94" s="202">
        <v>0</v>
      </c>
      <c r="Q94" s="202">
        <v>0</v>
      </c>
      <c r="R94" s="202">
        <v>0</v>
      </c>
      <c r="S94" s="202">
        <v>0</v>
      </c>
      <c r="T94" s="202">
        <v>0</v>
      </c>
      <c r="U94" s="202">
        <v>0</v>
      </c>
      <c r="V94" s="202">
        <v>6</v>
      </c>
      <c r="W94" s="202">
        <v>0</v>
      </c>
      <c r="X94" s="194">
        <f>'4'!BZ95</f>
        <v>0</v>
      </c>
      <c r="Y94" s="35">
        <v>0</v>
      </c>
      <c r="Z94" s="35">
        <v>0</v>
      </c>
      <c r="AA94" s="35">
        <v>0</v>
      </c>
      <c r="AB94" s="35">
        <v>0</v>
      </c>
      <c r="AC94" s="35">
        <v>0</v>
      </c>
      <c r="AD94" s="35">
        <v>0</v>
      </c>
      <c r="AE94" s="35">
        <v>0</v>
      </c>
      <c r="AF94" s="35">
        <v>0</v>
      </c>
      <c r="AG94" s="35">
        <v>0</v>
      </c>
      <c r="AH94" s="35">
        <v>0</v>
      </c>
      <c r="AI94" s="35">
        <v>0</v>
      </c>
      <c r="AJ94" s="35">
        <v>0</v>
      </c>
      <c r="AK94" s="35">
        <v>0</v>
      </c>
      <c r="AL94" s="35">
        <v>0</v>
      </c>
      <c r="AM94" s="35">
        <v>0</v>
      </c>
      <c r="AN94" s="35">
        <v>0</v>
      </c>
      <c r="AO94" s="35">
        <v>0</v>
      </c>
      <c r="AP94" s="35">
        <v>0</v>
      </c>
      <c r="AQ94" s="35">
        <v>0</v>
      </c>
      <c r="AR94" s="35">
        <v>0</v>
      </c>
      <c r="AS94" s="35">
        <v>0</v>
      </c>
      <c r="AT94" s="35">
        <v>0</v>
      </c>
      <c r="AU94" s="35">
        <v>0</v>
      </c>
      <c r="AV94" s="35">
        <v>0</v>
      </c>
      <c r="AW94" s="35">
        <v>0</v>
      </c>
      <c r="AX94" s="35">
        <v>0</v>
      </c>
      <c r="AY94" s="35">
        <v>0</v>
      </c>
      <c r="AZ94" s="35">
        <v>0</v>
      </c>
      <c r="BA94" s="35">
        <v>0</v>
      </c>
      <c r="BB94" s="35">
        <v>0</v>
      </c>
      <c r="BC94" s="35">
        <v>0</v>
      </c>
      <c r="BD94" s="35">
        <v>0</v>
      </c>
      <c r="BE94" s="35">
        <v>0</v>
      </c>
      <c r="BF94" s="35">
        <v>0</v>
      </c>
      <c r="BG94" s="35">
        <v>0</v>
      </c>
      <c r="BH94" s="35">
        <v>0</v>
      </c>
      <c r="BI94" s="35">
        <v>0</v>
      </c>
      <c r="BJ94" s="35">
        <v>0</v>
      </c>
      <c r="BK94" s="35">
        <v>0</v>
      </c>
      <c r="BL94" s="35">
        <v>0</v>
      </c>
      <c r="BM94" s="35">
        <v>0</v>
      </c>
      <c r="BN94" s="35">
        <v>0</v>
      </c>
      <c r="BO94" s="35">
        <v>0</v>
      </c>
      <c r="BP94" s="35">
        <v>0</v>
      </c>
      <c r="BQ94" s="35">
        <v>0</v>
      </c>
      <c r="BR94" s="35">
        <v>0</v>
      </c>
      <c r="BS94" s="35">
        <v>0</v>
      </c>
      <c r="BT94" s="35">
        <f>IF('4'!$CN95=2021,E94,0)</f>
        <v>0</v>
      </c>
      <c r="BU94" s="35">
        <f>IF('4'!$CN95=2021,F94,0)</f>
        <v>0</v>
      </c>
      <c r="BV94" s="35">
        <f>IF('4'!$CN95=2021,G94,0)</f>
        <v>0</v>
      </c>
      <c r="BW94" s="35">
        <f>IF('4'!$CN95=2021,H94,0)</f>
        <v>0</v>
      </c>
      <c r="BX94" s="35">
        <f>IF('4'!$CN95=2021,I94,0)</f>
        <v>0</v>
      </c>
      <c r="BY94" s="35">
        <f>IF('4'!$CN95=2021,J94,0)</f>
        <v>0</v>
      </c>
      <c r="BZ94" s="35">
        <f>IF('4'!$CN95=2021,K94,0)</f>
        <v>0</v>
      </c>
      <c r="CA94" s="35">
        <f>IF('4'!$CN95=2021,L94,0)</f>
        <v>0</v>
      </c>
      <c r="CB94" s="35">
        <f>IF('4'!$CN95=2021,M94,0)</f>
        <v>0</v>
      </c>
      <c r="CC94" s="35">
        <f>IF('4'!$CN95=2021,N94,0)</f>
        <v>0</v>
      </c>
      <c r="CD94" s="35">
        <f>IF('4'!$CN95=2021,O94,0)</f>
        <v>0</v>
      </c>
      <c r="CE94" s="35">
        <f>IF('4'!$CN95=2021,P94,0)</f>
        <v>0</v>
      </c>
      <c r="CF94" s="35">
        <f>IF('4'!$CN95=2021,Q94,0)</f>
        <v>0</v>
      </c>
      <c r="CG94" s="35">
        <f>IF('4'!$CN95=2021,R94,0)</f>
        <v>0</v>
      </c>
      <c r="CH94" s="35">
        <f>IF('4'!$CN95=2021,S94,0)</f>
        <v>0</v>
      </c>
      <c r="CI94" s="35">
        <f>IF('4'!$CN95=2021,T94,0)</f>
        <v>0</v>
      </c>
      <c r="CJ94" s="35">
        <f>IF('4'!$CN95=2021,U94,0)</f>
        <v>0</v>
      </c>
      <c r="CK94" s="35">
        <f>IF('4'!$CN95=2021,V94,0)</f>
        <v>0</v>
      </c>
      <c r="CL94" s="35">
        <f>IF('4'!$CN95=2021,W94,0)</f>
        <v>0</v>
      </c>
      <c r="CM94" s="35">
        <f>IF('4'!$CN95=2021,X94,0)</f>
        <v>0</v>
      </c>
      <c r="CN94" s="35">
        <v>0</v>
      </c>
      <c r="CO94" s="35">
        <v>0</v>
      </c>
      <c r="CP94" s="35">
        <v>0</v>
      </c>
      <c r="CQ94" s="35">
        <v>0</v>
      </c>
      <c r="CR94" s="35">
        <v>0</v>
      </c>
      <c r="CS94" s="35">
        <v>0</v>
      </c>
      <c r="CT94" s="35">
        <v>0</v>
      </c>
      <c r="CU94" s="35">
        <f>IF('4'!$CN95=2022,E94,0)</f>
        <v>0</v>
      </c>
      <c r="CV94" s="35">
        <f>IF('4'!$CN95=2022,F94,0)</f>
        <v>0</v>
      </c>
      <c r="CW94" s="35">
        <f>IF('4'!$CN95=2022,G94,0)</f>
        <v>0</v>
      </c>
      <c r="CX94" s="35">
        <f>IF('4'!$CN95=2022,H94,0)</f>
        <v>0</v>
      </c>
      <c r="CY94" s="35">
        <f>IF('4'!$CN95=2022,I94,0)</f>
        <v>0</v>
      </c>
      <c r="CZ94" s="35">
        <f>IF('4'!$CN95=2022,J94,0)</f>
        <v>0</v>
      </c>
      <c r="DA94" s="35">
        <f>IF('4'!$CN95=2022,K94,0)</f>
        <v>0</v>
      </c>
      <c r="DB94" s="35">
        <f>IF('4'!$CN95=2022,L94,0)</f>
        <v>0</v>
      </c>
      <c r="DC94" s="35">
        <f>IF('4'!$CN95=2022,M94,0)</f>
        <v>0</v>
      </c>
      <c r="DD94" s="35">
        <f>IF('4'!$CN95=2022,N94,0)</f>
        <v>0</v>
      </c>
      <c r="DE94" s="35">
        <f>IF('4'!$CN95=2022,O94,0)</f>
        <v>0</v>
      </c>
      <c r="DF94" s="35">
        <f>IF('4'!$CN95=2022,P94,0)</f>
        <v>0</v>
      </c>
      <c r="DG94" s="35">
        <f>IF('4'!$CN95=2022,Q94,0)</f>
        <v>0</v>
      </c>
      <c r="DH94" s="35">
        <f>IF('4'!$CN95=2022,R94,0)</f>
        <v>0</v>
      </c>
      <c r="DI94" s="35">
        <f>IF('4'!$CN95=2022,S94,0)</f>
        <v>0</v>
      </c>
      <c r="DJ94" s="35">
        <f>IF('4'!$CN95=2022,T94,0)</f>
        <v>0</v>
      </c>
      <c r="DK94" s="35">
        <f>IF('4'!$CN95=2022,U94,0)</f>
        <v>0</v>
      </c>
      <c r="DL94" s="35">
        <f>IF('4'!$CN95=2022,V94,0)</f>
        <v>0</v>
      </c>
      <c r="DM94" s="35">
        <f>IF('4'!$CN95=2022,W94,0)</f>
        <v>0</v>
      </c>
      <c r="DN94" s="35">
        <v>0</v>
      </c>
      <c r="DO94" s="35">
        <v>0</v>
      </c>
      <c r="DP94" s="35">
        <v>0</v>
      </c>
      <c r="DQ94" s="35">
        <v>0</v>
      </c>
      <c r="DR94" s="35">
        <v>0</v>
      </c>
      <c r="DS94" s="35">
        <v>0</v>
      </c>
      <c r="DT94" s="35">
        <v>0</v>
      </c>
      <c r="DU94" s="35">
        <f t="shared" si="133"/>
        <v>0</v>
      </c>
      <c r="DV94" s="35">
        <f t="shared" si="134"/>
        <v>0</v>
      </c>
      <c r="DW94" s="35">
        <f t="shared" si="135"/>
        <v>0</v>
      </c>
      <c r="DX94" s="35">
        <f t="shared" si="136"/>
        <v>0</v>
      </c>
      <c r="DY94" s="35">
        <f t="shared" si="137"/>
        <v>0</v>
      </c>
      <c r="DZ94" s="35">
        <f t="shared" si="138"/>
        <v>0</v>
      </c>
      <c r="EA94" s="35">
        <f t="shared" si="139"/>
        <v>0</v>
      </c>
      <c r="EB94" s="35">
        <f t="shared" si="140"/>
        <v>0</v>
      </c>
      <c r="EC94" s="35">
        <f t="shared" si="141"/>
        <v>0</v>
      </c>
      <c r="ED94" s="35">
        <f t="shared" si="142"/>
        <v>0</v>
      </c>
      <c r="EE94" s="35">
        <f t="shared" si="143"/>
        <v>0</v>
      </c>
      <c r="EF94" s="35">
        <f t="shared" si="144"/>
        <v>0</v>
      </c>
      <c r="EG94" s="35">
        <f t="shared" si="145"/>
        <v>0</v>
      </c>
      <c r="EH94" s="35">
        <f t="shared" si="146"/>
        <v>0</v>
      </c>
      <c r="EI94" s="35">
        <f t="shared" si="147"/>
        <v>0</v>
      </c>
      <c r="EJ94" s="35">
        <f t="shared" si="148"/>
        <v>0</v>
      </c>
      <c r="EK94" s="35">
        <f t="shared" si="149"/>
        <v>0</v>
      </c>
      <c r="EL94" s="35">
        <f t="shared" si="150"/>
        <v>0</v>
      </c>
      <c r="EM94" s="35">
        <f t="shared" si="151"/>
        <v>0</v>
      </c>
      <c r="EN94" s="206">
        <f t="shared" si="152"/>
        <v>0</v>
      </c>
      <c r="EO94" s="201"/>
      <c r="EP94" s="201"/>
      <c r="EQ94" s="201"/>
      <c r="ER94" s="201"/>
      <c r="ES94" s="201"/>
      <c r="ET94" s="201"/>
      <c r="EU94" s="201"/>
      <c r="EV94" s="35"/>
    </row>
    <row r="95" spans="1:152" ht="168.75">
      <c r="A95" s="25" t="s">
        <v>179</v>
      </c>
      <c r="B95" s="50" t="s">
        <v>291</v>
      </c>
      <c r="C95" s="51" t="s">
        <v>311</v>
      </c>
      <c r="D95" s="46" t="s">
        <v>312</v>
      </c>
      <c r="E95" s="202">
        <f>'4'!BS96</f>
        <v>0</v>
      </c>
      <c r="F95" s="202">
        <v>0</v>
      </c>
      <c r="G95" s="202">
        <v>0</v>
      </c>
      <c r="H95" s="202">
        <v>0</v>
      </c>
      <c r="I95" s="202">
        <f>'4'!BU96</f>
        <v>0</v>
      </c>
      <c r="J95" s="202">
        <v>0</v>
      </c>
      <c r="K95" s="202">
        <v>0</v>
      </c>
      <c r="L95" s="202">
        <v>0</v>
      </c>
      <c r="M95" s="202">
        <v>0</v>
      </c>
      <c r="N95" s="202">
        <v>9.1999999999999993</v>
      </c>
      <c r="O95" s="202">
        <v>0</v>
      </c>
      <c r="P95" s="202">
        <v>0</v>
      </c>
      <c r="Q95" s="202">
        <v>0</v>
      </c>
      <c r="R95" s="202">
        <v>0</v>
      </c>
      <c r="S95" s="202">
        <v>0</v>
      </c>
      <c r="T95" s="202">
        <v>0</v>
      </c>
      <c r="U95" s="202">
        <v>0</v>
      </c>
      <c r="V95" s="202">
        <v>0</v>
      </c>
      <c r="W95" s="202">
        <v>0</v>
      </c>
      <c r="X95" s="194">
        <f>'4'!BZ96</f>
        <v>0</v>
      </c>
      <c r="Y95" s="35">
        <v>0</v>
      </c>
      <c r="Z95" s="35">
        <v>0</v>
      </c>
      <c r="AA95" s="35">
        <v>0</v>
      </c>
      <c r="AB95" s="35">
        <v>0</v>
      </c>
      <c r="AC95" s="35">
        <v>0</v>
      </c>
      <c r="AD95" s="35">
        <v>0</v>
      </c>
      <c r="AE95" s="35">
        <v>0</v>
      </c>
      <c r="AF95" s="35">
        <v>0</v>
      </c>
      <c r="AG95" s="35">
        <v>0</v>
      </c>
      <c r="AH95" s="35">
        <v>0</v>
      </c>
      <c r="AI95" s="35">
        <v>0</v>
      </c>
      <c r="AJ95" s="35">
        <v>0</v>
      </c>
      <c r="AK95" s="35">
        <v>0</v>
      </c>
      <c r="AL95" s="35">
        <v>0</v>
      </c>
      <c r="AM95" s="35">
        <v>0</v>
      </c>
      <c r="AN95" s="35">
        <v>0</v>
      </c>
      <c r="AO95" s="35">
        <v>0</v>
      </c>
      <c r="AP95" s="35">
        <v>0</v>
      </c>
      <c r="AQ95" s="35">
        <v>0</v>
      </c>
      <c r="AR95" s="35">
        <v>0</v>
      </c>
      <c r="AS95" s="35">
        <v>0</v>
      </c>
      <c r="AT95" s="35">
        <v>0</v>
      </c>
      <c r="AU95" s="35">
        <v>0</v>
      </c>
      <c r="AV95" s="35">
        <v>0</v>
      </c>
      <c r="AW95" s="35">
        <v>0</v>
      </c>
      <c r="AX95" s="35">
        <v>0</v>
      </c>
      <c r="AY95" s="35">
        <v>0</v>
      </c>
      <c r="AZ95" s="35">
        <v>0</v>
      </c>
      <c r="BA95" s="35">
        <v>0</v>
      </c>
      <c r="BB95" s="35">
        <v>0</v>
      </c>
      <c r="BC95" s="35">
        <v>0</v>
      </c>
      <c r="BD95" s="35">
        <v>0</v>
      </c>
      <c r="BE95" s="35">
        <v>0</v>
      </c>
      <c r="BF95" s="35">
        <v>0</v>
      </c>
      <c r="BG95" s="35">
        <v>0</v>
      </c>
      <c r="BH95" s="35">
        <v>0</v>
      </c>
      <c r="BI95" s="35">
        <v>0</v>
      </c>
      <c r="BJ95" s="35">
        <v>0</v>
      </c>
      <c r="BK95" s="35">
        <v>0</v>
      </c>
      <c r="BL95" s="35">
        <v>0</v>
      </c>
      <c r="BM95" s="35">
        <v>0</v>
      </c>
      <c r="BN95" s="35">
        <v>0</v>
      </c>
      <c r="BO95" s="35">
        <v>0</v>
      </c>
      <c r="BP95" s="35">
        <v>0</v>
      </c>
      <c r="BQ95" s="35">
        <v>0</v>
      </c>
      <c r="BR95" s="35">
        <v>0</v>
      </c>
      <c r="BS95" s="35">
        <v>0</v>
      </c>
      <c r="BT95" s="35">
        <f>IF('4'!$CN96=2021,E95,0)</f>
        <v>0</v>
      </c>
      <c r="BU95" s="35">
        <f>IF('4'!$CN96=2021,F95,0)</f>
        <v>0</v>
      </c>
      <c r="BV95" s="35">
        <f>IF('4'!$CN96=2021,G95,0)</f>
        <v>0</v>
      </c>
      <c r="BW95" s="35">
        <f>IF('4'!$CN96=2021,H95,0)</f>
        <v>0</v>
      </c>
      <c r="BX95" s="35">
        <f>IF('4'!$CN96=2021,I95,0)</f>
        <v>0</v>
      </c>
      <c r="BY95" s="35">
        <f>IF('4'!$CN96=2021,J95,0)</f>
        <v>0</v>
      </c>
      <c r="BZ95" s="35">
        <f>IF('4'!$CN96=2021,K95,0)</f>
        <v>0</v>
      </c>
      <c r="CA95" s="35">
        <f>IF('4'!$CN96=2021,L95,0)</f>
        <v>0</v>
      </c>
      <c r="CB95" s="35">
        <f>IF('4'!$CN96=2021,M95,0)</f>
        <v>0</v>
      </c>
      <c r="CC95" s="35">
        <f>IF('4'!$CN96=2021,N95,0)</f>
        <v>0</v>
      </c>
      <c r="CD95" s="35">
        <f>IF('4'!$CN96=2021,O95,0)</f>
        <v>0</v>
      </c>
      <c r="CE95" s="35">
        <f>IF('4'!$CN96=2021,P95,0)</f>
        <v>0</v>
      </c>
      <c r="CF95" s="35">
        <f>IF('4'!$CN96=2021,Q95,0)</f>
        <v>0</v>
      </c>
      <c r="CG95" s="35">
        <f>IF('4'!$CN96=2021,R95,0)</f>
        <v>0</v>
      </c>
      <c r="CH95" s="35">
        <f>IF('4'!$CN96=2021,S95,0)</f>
        <v>0</v>
      </c>
      <c r="CI95" s="35">
        <f>IF('4'!$CN96=2021,T95,0)</f>
        <v>0</v>
      </c>
      <c r="CJ95" s="35">
        <f>IF('4'!$CN96=2021,U95,0)</f>
        <v>0</v>
      </c>
      <c r="CK95" s="35">
        <f>IF('4'!$CN96=2021,V95,0)</f>
        <v>0</v>
      </c>
      <c r="CL95" s="35">
        <f>IF('4'!$CN96=2021,W95,0)</f>
        <v>0</v>
      </c>
      <c r="CM95" s="35">
        <f>IF('4'!$CN96=2021,X95,0)</f>
        <v>0</v>
      </c>
      <c r="CN95" s="35">
        <v>0</v>
      </c>
      <c r="CO95" s="35">
        <v>0</v>
      </c>
      <c r="CP95" s="35">
        <v>0</v>
      </c>
      <c r="CQ95" s="35">
        <v>0</v>
      </c>
      <c r="CR95" s="35">
        <v>0</v>
      </c>
      <c r="CS95" s="35">
        <v>0</v>
      </c>
      <c r="CT95" s="35">
        <v>0</v>
      </c>
      <c r="CU95" s="35">
        <f>IF('4'!$CN96=2022,E95,0)</f>
        <v>0</v>
      </c>
      <c r="CV95" s="35">
        <f>IF('4'!$CN96=2022,F95,0)</f>
        <v>0</v>
      </c>
      <c r="CW95" s="35">
        <f>IF('4'!$CN96=2022,G95,0)</f>
        <v>0</v>
      </c>
      <c r="CX95" s="35">
        <f>IF('4'!$CN96=2022,H95,0)</f>
        <v>0</v>
      </c>
      <c r="CY95" s="35">
        <f>IF('4'!$CN96=2022,I95,0)</f>
        <v>0</v>
      </c>
      <c r="CZ95" s="35">
        <f>IF('4'!$CN96=2022,J95,0)</f>
        <v>0</v>
      </c>
      <c r="DA95" s="35">
        <f>IF('4'!$CN96=2022,K95,0)</f>
        <v>0</v>
      </c>
      <c r="DB95" s="35">
        <f>IF('4'!$CN96=2022,L95,0)</f>
        <v>0</v>
      </c>
      <c r="DC95" s="35">
        <f>IF('4'!$CN96=2022,M95,0)</f>
        <v>0</v>
      </c>
      <c r="DD95" s="35">
        <f>IF('4'!$CN96=2022,N95,0)</f>
        <v>0</v>
      </c>
      <c r="DE95" s="35">
        <f>IF('4'!$CN96=2022,O95,0)</f>
        <v>0</v>
      </c>
      <c r="DF95" s="35">
        <f>IF('4'!$CN96=2022,P95,0)</f>
        <v>0</v>
      </c>
      <c r="DG95" s="35">
        <f>IF('4'!$CN96=2022,Q95,0)</f>
        <v>0</v>
      </c>
      <c r="DH95" s="35">
        <f>IF('4'!$CN96=2022,R95,0)</f>
        <v>0</v>
      </c>
      <c r="DI95" s="35">
        <f>IF('4'!$CN96=2022,S95,0)</f>
        <v>0</v>
      </c>
      <c r="DJ95" s="35">
        <f>IF('4'!$CN96=2022,T95,0)</f>
        <v>0</v>
      </c>
      <c r="DK95" s="35">
        <f>IF('4'!$CN96=2022,U95,0)</f>
        <v>0</v>
      </c>
      <c r="DL95" s="35">
        <f>IF('4'!$CN96=2022,V95,0)</f>
        <v>0</v>
      </c>
      <c r="DM95" s="35">
        <f>IF('4'!$CN96=2022,W95,0)</f>
        <v>0</v>
      </c>
      <c r="DN95" s="35">
        <v>0</v>
      </c>
      <c r="DO95" s="35">
        <v>0</v>
      </c>
      <c r="DP95" s="35">
        <v>0</v>
      </c>
      <c r="DQ95" s="35">
        <v>0</v>
      </c>
      <c r="DR95" s="35">
        <v>0</v>
      </c>
      <c r="DS95" s="35">
        <v>0</v>
      </c>
      <c r="DT95" s="35">
        <v>0</v>
      </c>
      <c r="DU95" s="35">
        <f t="shared" si="133"/>
        <v>0</v>
      </c>
      <c r="DV95" s="35">
        <f t="shared" si="134"/>
        <v>0</v>
      </c>
      <c r="DW95" s="35">
        <f t="shared" si="135"/>
        <v>0</v>
      </c>
      <c r="DX95" s="35">
        <f t="shared" si="136"/>
        <v>0</v>
      </c>
      <c r="DY95" s="35">
        <f t="shared" si="137"/>
        <v>0</v>
      </c>
      <c r="DZ95" s="35">
        <f t="shared" si="138"/>
        <v>0</v>
      </c>
      <c r="EA95" s="35">
        <f t="shared" si="139"/>
        <v>0</v>
      </c>
      <c r="EB95" s="35">
        <f t="shared" si="140"/>
        <v>0</v>
      </c>
      <c r="EC95" s="35">
        <f t="shared" si="141"/>
        <v>0</v>
      </c>
      <c r="ED95" s="35">
        <f t="shared" si="142"/>
        <v>0</v>
      </c>
      <c r="EE95" s="35">
        <f t="shared" si="143"/>
        <v>0</v>
      </c>
      <c r="EF95" s="35">
        <f t="shared" si="144"/>
        <v>0</v>
      </c>
      <c r="EG95" s="35">
        <f t="shared" si="145"/>
        <v>0</v>
      </c>
      <c r="EH95" s="35">
        <f t="shared" si="146"/>
        <v>0</v>
      </c>
      <c r="EI95" s="35">
        <f t="shared" si="147"/>
        <v>0</v>
      </c>
      <c r="EJ95" s="35">
        <f t="shared" si="148"/>
        <v>0</v>
      </c>
      <c r="EK95" s="35">
        <f t="shared" si="149"/>
        <v>0</v>
      </c>
      <c r="EL95" s="35">
        <f t="shared" si="150"/>
        <v>0</v>
      </c>
      <c r="EM95" s="35">
        <f t="shared" si="151"/>
        <v>0</v>
      </c>
      <c r="EN95" s="206">
        <f t="shared" si="152"/>
        <v>0</v>
      </c>
      <c r="EO95" s="201"/>
      <c r="EP95" s="201"/>
      <c r="EQ95" s="201"/>
      <c r="ER95" s="201"/>
      <c r="ES95" s="201"/>
      <c r="ET95" s="201"/>
      <c r="EU95" s="201"/>
      <c r="EV95" s="35"/>
    </row>
    <row r="96" spans="1:152" ht="93.75">
      <c r="A96" s="25" t="s">
        <v>179</v>
      </c>
      <c r="B96" s="50" t="s">
        <v>291</v>
      </c>
      <c r="C96" s="51" t="s">
        <v>313</v>
      </c>
      <c r="D96" s="46" t="s">
        <v>314</v>
      </c>
      <c r="E96" s="202">
        <v>80</v>
      </c>
      <c r="F96" s="202">
        <v>0</v>
      </c>
      <c r="G96" s="202">
        <v>0</v>
      </c>
      <c r="H96" s="202">
        <v>0</v>
      </c>
      <c r="I96" s="202">
        <f>'4'!BU97</f>
        <v>0</v>
      </c>
      <c r="J96" s="202">
        <v>0</v>
      </c>
      <c r="K96" s="202">
        <v>0</v>
      </c>
      <c r="L96" s="202">
        <v>0</v>
      </c>
      <c r="M96" s="202">
        <v>0</v>
      </c>
      <c r="N96" s="202">
        <v>0</v>
      </c>
      <c r="O96" s="202">
        <v>0</v>
      </c>
      <c r="P96" s="202">
        <v>0</v>
      </c>
      <c r="Q96" s="202">
        <v>0</v>
      </c>
      <c r="R96" s="202">
        <v>0</v>
      </c>
      <c r="S96" s="202">
        <v>0</v>
      </c>
      <c r="T96" s="202">
        <v>0</v>
      </c>
      <c r="U96" s="202">
        <v>0</v>
      </c>
      <c r="V96" s="202">
        <v>0</v>
      </c>
      <c r="W96" s="202">
        <v>0</v>
      </c>
      <c r="X96" s="194">
        <f>'4'!BZ97</f>
        <v>0</v>
      </c>
      <c r="Y96" s="35">
        <v>0</v>
      </c>
      <c r="Z96" s="35">
        <v>0</v>
      </c>
      <c r="AA96" s="35">
        <v>0</v>
      </c>
      <c r="AB96" s="35">
        <v>0</v>
      </c>
      <c r="AC96" s="35">
        <v>0</v>
      </c>
      <c r="AD96" s="35">
        <v>0</v>
      </c>
      <c r="AE96" s="35">
        <v>0</v>
      </c>
      <c r="AF96" s="35">
        <v>0</v>
      </c>
      <c r="AG96" s="35">
        <v>0</v>
      </c>
      <c r="AH96" s="35">
        <v>0</v>
      </c>
      <c r="AI96" s="35">
        <v>0</v>
      </c>
      <c r="AJ96" s="35">
        <v>0</v>
      </c>
      <c r="AK96" s="35">
        <v>0</v>
      </c>
      <c r="AL96" s="35">
        <v>0</v>
      </c>
      <c r="AM96" s="35">
        <v>0</v>
      </c>
      <c r="AN96" s="35">
        <v>0</v>
      </c>
      <c r="AO96" s="35">
        <v>0</v>
      </c>
      <c r="AP96" s="35">
        <v>0</v>
      </c>
      <c r="AQ96" s="35">
        <v>0</v>
      </c>
      <c r="AR96" s="35">
        <v>0</v>
      </c>
      <c r="AS96" s="35">
        <v>0</v>
      </c>
      <c r="AT96" s="35">
        <v>0</v>
      </c>
      <c r="AU96" s="35">
        <v>0</v>
      </c>
      <c r="AV96" s="35">
        <v>0</v>
      </c>
      <c r="AW96" s="35">
        <v>0</v>
      </c>
      <c r="AX96" s="35">
        <v>0</v>
      </c>
      <c r="AY96" s="35">
        <v>0</v>
      </c>
      <c r="AZ96" s="35">
        <v>0</v>
      </c>
      <c r="BA96" s="35">
        <v>0</v>
      </c>
      <c r="BB96" s="35">
        <v>0</v>
      </c>
      <c r="BC96" s="35">
        <v>0</v>
      </c>
      <c r="BD96" s="35">
        <v>0</v>
      </c>
      <c r="BE96" s="35">
        <v>0</v>
      </c>
      <c r="BF96" s="35">
        <v>0</v>
      </c>
      <c r="BG96" s="35">
        <v>0</v>
      </c>
      <c r="BH96" s="35">
        <v>0</v>
      </c>
      <c r="BI96" s="35">
        <v>0</v>
      </c>
      <c r="BJ96" s="35">
        <v>0</v>
      </c>
      <c r="BK96" s="35">
        <v>0</v>
      </c>
      <c r="BL96" s="35">
        <v>0</v>
      </c>
      <c r="BM96" s="35">
        <v>0</v>
      </c>
      <c r="BN96" s="35">
        <v>0</v>
      </c>
      <c r="BO96" s="35">
        <v>0</v>
      </c>
      <c r="BP96" s="35">
        <v>0</v>
      </c>
      <c r="BQ96" s="35">
        <v>0</v>
      </c>
      <c r="BR96" s="35">
        <v>0</v>
      </c>
      <c r="BS96" s="35">
        <v>0</v>
      </c>
      <c r="BT96" s="35">
        <f>IF('4'!$CN97=2021,E96,0)</f>
        <v>0</v>
      </c>
      <c r="BU96" s="35">
        <f>IF('4'!$CN97=2021,F96,0)</f>
        <v>0</v>
      </c>
      <c r="BV96" s="35">
        <f>IF('4'!$CN97=2021,G96,0)</f>
        <v>0</v>
      </c>
      <c r="BW96" s="35">
        <f>IF('4'!$CN97=2021,H96,0)</f>
        <v>0</v>
      </c>
      <c r="BX96" s="35">
        <f>IF('4'!$CN97=2021,I96,0)</f>
        <v>0</v>
      </c>
      <c r="BY96" s="35">
        <f>IF('4'!$CN97=2021,J96,0)</f>
        <v>0</v>
      </c>
      <c r="BZ96" s="35">
        <f>IF('4'!$CN97=2021,K96,0)</f>
        <v>0</v>
      </c>
      <c r="CA96" s="35">
        <f>IF('4'!$CN97=2021,L96,0)</f>
        <v>0</v>
      </c>
      <c r="CB96" s="35">
        <f>IF('4'!$CN97=2021,M96,0)</f>
        <v>0</v>
      </c>
      <c r="CC96" s="35">
        <f>IF('4'!$CN97=2021,N96,0)</f>
        <v>0</v>
      </c>
      <c r="CD96" s="35">
        <f>IF('4'!$CN97=2021,O96,0)</f>
        <v>0</v>
      </c>
      <c r="CE96" s="35">
        <f>IF('4'!$CN97=2021,P96,0)</f>
        <v>0</v>
      </c>
      <c r="CF96" s="35">
        <f>IF('4'!$CN97=2021,Q96,0)</f>
        <v>0</v>
      </c>
      <c r="CG96" s="35">
        <f>IF('4'!$CN97=2021,R96,0)</f>
        <v>0</v>
      </c>
      <c r="CH96" s="35">
        <f>IF('4'!$CN97=2021,S96,0)</f>
        <v>0</v>
      </c>
      <c r="CI96" s="35">
        <f>IF('4'!$CN97=2021,T96,0)</f>
        <v>0</v>
      </c>
      <c r="CJ96" s="35">
        <f>IF('4'!$CN97=2021,U96,0)</f>
        <v>0</v>
      </c>
      <c r="CK96" s="35">
        <f>IF('4'!$CN97=2021,V96,0)</f>
        <v>0</v>
      </c>
      <c r="CL96" s="35">
        <f>IF('4'!$CN97=2021,W96,0)</f>
        <v>0</v>
      </c>
      <c r="CM96" s="35">
        <f>IF('4'!$CN97=2021,X96,0)</f>
        <v>0</v>
      </c>
      <c r="CN96" s="35">
        <v>0</v>
      </c>
      <c r="CO96" s="35">
        <v>0</v>
      </c>
      <c r="CP96" s="35">
        <v>0</v>
      </c>
      <c r="CQ96" s="35">
        <v>0</v>
      </c>
      <c r="CR96" s="35">
        <v>0</v>
      </c>
      <c r="CS96" s="35">
        <v>0</v>
      </c>
      <c r="CT96" s="35">
        <v>0</v>
      </c>
      <c r="CU96" s="35">
        <f>IF('4'!$CN97=2022,E96,0)</f>
        <v>0</v>
      </c>
      <c r="CV96" s="35">
        <f>IF('4'!$CN97=2022,F96,0)</f>
        <v>0</v>
      </c>
      <c r="CW96" s="35">
        <f>IF('4'!$CN97=2022,G96,0)</f>
        <v>0</v>
      </c>
      <c r="CX96" s="35">
        <f>IF('4'!$CN97=2022,H96,0)</f>
        <v>0</v>
      </c>
      <c r="CY96" s="35">
        <f>IF('4'!$CN97=2022,I96,0)</f>
        <v>0</v>
      </c>
      <c r="CZ96" s="35">
        <f>IF('4'!$CN97=2022,J96,0)</f>
        <v>0</v>
      </c>
      <c r="DA96" s="35">
        <f>IF('4'!$CN97=2022,K96,0)</f>
        <v>0</v>
      </c>
      <c r="DB96" s="35">
        <f>IF('4'!$CN97=2022,L96,0)</f>
        <v>0</v>
      </c>
      <c r="DC96" s="35">
        <f>IF('4'!$CN97=2022,M96,0)</f>
        <v>0</v>
      </c>
      <c r="DD96" s="35">
        <f>IF('4'!$CN97=2022,N96,0)</f>
        <v>0</v>
      </c>
      <c r="DE96" s="35">
        <f>IF('4'!$CN97=2022,O96,0)</f>
        <v>0</v>
      </c>
      <c r="DF96" s="35">
        <f>IF('4'!$CN97=2022,P96,0)</f>
        <v>0</v>
      </c>
      <c r="DG96" s="35">
        <f>IF('4'!$CN97=2022,Q96,0)</f>
        <v>0</v>
      </c>
      <c r="DH96" s="35">
        <f>IF('4'!$CN97=2022,R96,0)</f>
        <v>0</v>
      </c>
      <c r="DI96" s="35">
        <f>IF('4'!$CN97=2022,S96,0)</f>
        <v>0</v>
      </c>
      <c r="DJ96" s="35">
        <f>IF('4'!$CN97=2022,T96,0)</f>
        <v>0</v>
      </c>
      <c r="DK96" s="35">
        <f>IF('4'!$CN97=2022,U96,0)</f>
        <v>0</v>
      </c>
      <c r="DL96" s="35">
        <f>IF('4'!$CN97=2022,V96,0)</f>
        <v>0</v>
      </c>
      <c r="DM96" s="35">
        <f>IF('4'!$CN97=2022,W96,0)</f>
        <v>0</v>
      </c>
      <c r="DN96" s="35">
        <v>0</v>
      </c>
      <c r="DO96" s="35">
        <v>0</v>
      </c>
      <c r="DP96" s="35">
        <v>0</v>
      </c>
      <c r="DQ96" s="35">
        <v>0</v>
      </c>
      <c r="DR96" s="35">
        <v>0</v>
      </c>
      <c r="DS96" s="35">
        <v>0</v>
      </c>
      <c r="DT96" s="35">
        <v>0</v>
      </c>
      <c r="DU96" s="35">
        <f t="shared" si="133"/>
        <v>0</v>
      </c>
      <c r="DV96" s="35">
        <f t="shared" si="134"/>
        <v>0</v>
      </c>
      <c r="DW96" s="35">
        <f t="shared" si="135"/>
        <v>0</v>
      </c>
      <c r="DX96" s="35">
        <f t="shared" si="136"/>
        <v>0</v>
      </c>
      <c r="DY96" s="35">
        <f t="shared" si="137"/>
        <v>0</v>
      </c>
      <c r="DZ96" s="35">
        <f t="shared" si="138"/>
        <v>0</v>
      </c>
      <c r="EA96" s="35">
        <f t="shared" si="139"/>
        <v>0</v>
      </c>
      <c r="EB96" s="35">
        <f t="shared" si="140"/>
        <v>0</v>
      </c>
      <c r="EC96" s="35">
        <f t="shared" si="141"/>
        <v>0</v>
      </c>
      <c r="ED96" s="35">
        <f t="shared" si="142"/>
        <v>0</v>
      </c>
      <c r="EE96" s="35">
        <f t="shared" si="143"/>
        <v>0</v>
      </c>
      <c r="EF96" s="35">
        <f t="shared" si="144"/>
        <v>0</v>
      </c>
      <c r="EG96" s="35">
        <f t="shared" si="145"/>
        <v>0</v>
      </c>
      <c r="EH96" s="35">
        <f t="shared" si="146"/>
        <v>0</v>
      </c>
      <c r="EI96" s="35">
        <f t="shared" si="147"/>
        <v>0</v>
      </c>
      <c r="EJ96" s="35">
        <f t="shared" si="148"/>
        <v>0</v>
      </c>
      <c r="EK96" s="35">
        <f t="shared" si="149"/>
        <v>0</v>
      </c>
      <c r="EL96" s="35">
        <f t="shared" si="150"/>
        <v>0</v>
      </c>
      <c r="EM96" s="35">
        <f t="shared" si="151"/>
        <v>0</v>
      </c>
      <c r="EN96" s="206">
        <f t="shared" si="152"/>
        <v>0</v>
      </c>
      <c r="EO96" s="201"/>
      <c r="EP96" s="201"/>
      <c r="EQ96" s="201"/>
      <c r="ER96" s="201"/>
      <c r="ES96" s="201"/>
      <c r="ET96" s="201"/>
      <c r="EU96" s="201"/>
      <c r="EV96" s="35"/>
    </row>
    <row r="97" spans="1:152" ht="150">
      <c r="A97" s="25" t="s">
        <v>179</v>
      </c>
      <c r="B97" s="50" t="s">
        <v>291</v>
      </c>
      <c r="C97" s="51" t="s">
        <v>315</v>
      </c>
      <c r="D97" s="46" t="s">
        <v>316</v>
      </c>
      <c r="E97" s="202">
        <f>'4'!BS98</f>
        <v>0</v>
      </c>
      <c r="F97" s="202">
        <v>0</v>
      </c>
      <c r="G97" s="202">
        <v>0</v>
      </c>
      <c r="H97" s="202">
        <v>0</v>
      </c>
      <c r="I97" s="202">
        <f>'4'!BU98</f>
        <v>0</v>
      </c>
      <c r="J97" s="202">
        <v>0</v>
      </c>
      <c r="K97" s="202">
        <v>0</v>
      </c>
      <c r="L97" s="202">
        <v>0</v>
      </c>
      <c r="M97" s="202">
        <v>0</v>
      </c>
      <c r="N97" s="202">
        <v>5.36</v>
      </c>
      <c r="O97" s="202">
        <v>0</v>
      </c>
      <c r="P97" s="202">
        <v>0</v>
      </c>
      <c r="Q97" s="202">
        <v>0</v>
      </c>
      <c r="R97" s="202">
        <v>0</v>
      </c>
      <c r="S97" s="202">
        <v>0</v>
      </c>
      <c r="T97" s="202">
        <v>0</v>
      </c>
      <c r="U97" s="202">
        <v>0</v>
      </c>
      <c r="V97" s="202">
        <v>0</v>
      </c>
      <c r="W97" s="202">
        <v>0</v>
      </c>
      <c r="X97" s="194">
        <f>'4'!BZ98</f>
        <v>0</v>
      </c>
      <c r="Y97" s="35">
        <v>0</v>
      </c>
      <c r="Z97" s="35">
        <v>0</v>
      </c>
      <c r="AA97" s="35">
        <v>0</v>
      </c>
      <c r="AB97" s="35">
        <v>0</v>
      </c>
      <c r="AC97" s="35">
        <v>0</v>
      </c>
      <c r="AD97" s="35">
        <v>0</v>
      </c>
      <c r="AE97" s="35">
        <v>0</v>
      </c>
      <c r="AF97" s="35">
        <v>0</v>
      </c>
      <c r="AG97" s="35">
        <v>0</v>
      </c>
      <c r="AH97" s="35">
        <v>0</v>
      </c>
      <c r="AI97" s="35">
        <v>0</v>
      </c>
      <c r="AJ97" s="35">
        <v>0</v>
      </c>
      <c r="AK97" s="35">
        <v>0</v>
      </c>
      <c r="AL97" s="35">
        <v>0</v>
      </c>
      <c r="AM97" s="35">
        <v>0</v>
      </c>
      <c r="AN97" s="35">
        <v>0</v>
      </c>
      <c r="AO97" s="35">
        <v>0</v>
      </c>
      <c r="AP97" s="35">
        <v>0</v>
      </c>
      <c r="AQ97" s="35">
        <v>0</v>
      </c>
      <c r="AR97" s="35">
        <v>0</v>
      </c>
      <c r="AS97" s="35">
        <v>0</v>
      </c>
      <c r="AT97" s="35">
        <v>0</v>
      </c>
      <c r="AU97" s="35">
        <v>0</v>
      </c>
      <c r="AV97" s="35">
        <v>0</v>
      </c>
      <c r="AW97" s="35">
        <v>0</v>
      </c>
      <c r="AX97" s="35">
        <v>0</v>
      </c>
      <c r="AY97" s="35">
        <v>0</v>
      </c>
      <c r="AZ97" s="35">
        <v>0</v>
      </c>
      <c r="BA97" s="35">
        <v>0</v>
      </c>
      <c r="BB97" s="35">
        <v>0</v>
      </c>
      <c r="BC97" s="35">
        <v>0</v>
      </c>
      <c r="BD97" s="35">
        <v>0</v>
      </c>
      <c r="BE97" s="35">
        <v>0</v>
      </c>
      <c r="BF97" s="35">
        <v>0</v>
      </c>
      <c r="BG97" s="35">
        <v>0</v>
      </c>
      <c r="BH97" s="35">
        <v>0</v>
      </c>
      <c r="BI97" s="35">
        <v>0</v>
      </c>
      <c r="BJ97" s="35">
        <v>0</v>
      </c>
      <c r="BK97" s="35">
        <v>0</v>
      </c>
      <c r="BL97" s="35">
        <v>0</v>
      </c>
      <c r="BM97" s="35">
        <v>0</v>
      </c>
      <c r="BN97" s="35">
        <v>0</v>
      </c>
      <c r="BO97" s="35">
        <v>0</v>
      </c>
      <c r="BP97" s="35">
        <v>0</v>
      </c>
      <c r="BQ97" s="35">
        <v>0</v>
      </c>
      <c r="BR97" s="35">
        <v>0</v>
      </c>
      <c r="BS97" s="35">
        <v>0</v>
      </c>
      <c r="BT97" s="35">
        <f>IF('4'!$CN98=2021,E97,0)</f>
        <v>0</v>
      </c>
      <c r="BU97" s="35">
        <f>IF('4'!$CN98=2021,F97,0)</f>
        <v>0</v>
      </c>
      <c r="BV97" s="35">
        <f>IF('4'!$CN98=2021,G97,0)</f>
        <v>0</v>
      </c>
      <c r="BW97" s="35">
        <f>IF('4'!$CN98=2021,H97,0)</f>
        <v>0</v>
      </c>
      <c r="BX97" s="35">
        <f>IF('4'!$CN98=2021,I97,0)</f>
        <v>0</v>
      </c>
      <c r="BY97" s="35">
        <f>IF('4'!$CN98=2021,J97,0)</f>
        <v>0</v>
      </c>
      <c r="BZ97" s="35">
        <f>IF('4'!$CN98=2021,K97,0)</f>
        <v>0</v>
      </c>
      <c r="CA97" s="35">
        <f>IF('4'!$CN98=2021,L97,0)</f>
        <v>0</v>
      </c>
      <c r="CB97" s="35">
        <f>IF('4'!$CN98=2021,M97,0)</f>
        <v>0</v>
      </c>
      <c r="CC97" s="35">
        <f>IF('4'!$CN98=2021,N97,0)</f>
        <v>0</v>
      </c>
      <c r="CD97" s="35">
        <f>IF('4'!$CN98=2021,O97,0)</f>
        <v>0</v>
      </c>
      <c r="CE97" s="35">
        <f>IF('4'!$CN98=2021,P97,0)</f>
        <v>0</v>
      </c>
      <c r="CF97" s="35">
        <f>IF('4'!$CN98=2021,Q97,0)</f>
        <v>0</v>
      </c>
      <c r="CG97" s="35">
        <f>IF('4'!$CN98=2021,R97,0)</f>
        <v>0</v>
      </c>
      <c r="CH97" s="35">
        <f>IF('4'!$CN98=2021,S97,0)</f>
        <v>0</v>
      </c>
      <c r="CI97" s="35">
        <f>IF('4'!$CN98=2021,T97,0)</f>
        <v>0</v>
      </c>
      <c r="CJ97" s="35">
        <f>IF('4'!$CN98=2021,U97,0)</f>
        <v>0</v>
      </c>
      <c r="CK97" s="35">
        <f>IF('4'!$CN98=2021,V97,0)</f>
        <v>0</v>
      </c>
      <c r="CL97" s="35">
        <f>IF('4'!$CN98=2021,W97,0)</f>
        <v>0</v>
      </c>
      <c r="CM97" s="35">
        <f>IF('4'!$CN98=2021,X97,0)</f>
        <v>0</v>
      </c>
      <c r="CN97" s="35">
        <v>0</v>
      </c>
      <c r="CO97" s="35">
        <v>0</v>
      </c>
      <c r="CP97" s="35">
        <v>0</v>
      </c>
      <c r="CQ97" s="35">
        <v>0</v>
      </c>
      <c r="CR97" s="35">
        <v>0</v>
      </c>
      <c r="CS97" s="35">
        <v>0</v>
      </c>
      <c r="CT97" s="35">
        <v>0</v>
      </c>
      <c r="CU97" s="35">
        <f>IF('4'!$CN98=2022,E97,0)</f>
        <v>0</v>
      </c>
      <c r="CV97" s="35">
        <f>IF('4'!$CN98=2022,F97,0)</f>
        <v>0</v>
      </c>
      <c r="CW97" s="35">
        <f>IF('4'!$CN98=2022,G97,0)</f>
        <v>0</v>
      </c>
      <c r="CX97" s="35">
        <f>IF('4'!$CN98=2022,H97,0)</f>
        <v>0</v>
      </c>
      <c r="CY97" s="35">
        <f>IF('4'!$CN98=2022,I97,0)</f>
        <v>0</v>
      </c>
      <c r="CZ97" s="35">
        <f>IF('4'!$CN98=2022,J97,0)</f>
        <v>0</v>
      </c>
      <c r="DA97" s="35">
        <f>IF('4'!$CN98=2022,K97,0)</f>
        <v>0</v>
      </c>
      <c r="DB97" s="35">
        <f>IF('4'!$CN98=2022,L97,0)</f>
        <v>0</v>
      </c>
      <c r="DC97" s="35">
        <f>IF('4'!$CN98=2022,M97,0)</f>
        <v>0</v>
      </c>
      <c r="DD97" s="35">
        <f>IF('4'!$CN98=2022,N97,0)</f>
        <v>0</v>
      </c>
      <c r="DE97" s="35">
        <f>IF('4'!$CN98=2022,O97,0)</f>
        <v>0</v>
      </c>
      <c r="DF97" s="35">
        <f>IF('4'!$CN98=2022,P97,0)</f>
        <v>0</v>
      </c>
      <c r="DG97" s="35">
        <f>IF('4'!$CN98=2022,Q97,0)</f>
        <v>0</v>
      </c>
      <c r="DH97" s="35">
        <f>IF('4'!$CN98=2022,R97,0)</f>
        <v>0</v>
      </c>
      <c r="DI97" s="35">
        <f>IF('4'!$CN98=2022,S97,0)</f>
        <v>0</v>
      </c>
      <c r="DJ97" s="35">
        <f>IF('4'!$CN98=2022,T97,0)</f>
        <v>0</v>
      </c>
      <c r="DK97" s="35">
        <f>IF('4'!$CN98=2022,U97,0)</f>
        <v>0</v>
      </c>
      <c r="DL97" s="35">
        <f>IF('4'!$CN98=2022,V97,0)</f>
        <v>0</v>
      </c>
      <c r="DM97" s="35">
        <f>IF('4'!$CN98=2022,W97,0)</f>
        <v>0</v>
      </c>
      <c r="DN97" s="35">
        <v>0</v>
      </c>
      <c r="DO97" s="35">
        <v>0</v>
      </c>
      <c r="DP97" s="35">
        <v>0</v>
      </c>
      <c r="DQ97" s="35">
        <v>0</v>
      </c>
      <c r="DR97" s="35">
        <v>0</v>
      </c>
      <c r="DS97" s="35">
        <v>0</v>
      </c>
      <c r="DT97" s="35">
        <v>0</v>
      </c>
      <c r="DU97" s="35">
        <f t="shared" si="133"/>
        <v>0</v>
      </c>
      <c r="DV97" s="35">
        <f t="shared" si="134"/>
        <v>0</v>
      </c>
      <c r="DW97" s="35">
        <f t="shared" si="135"/>
        <v>0</v>
      </c>
      <c r="DX97" s="35">
        <f t="shared" si="136"/>
        <v>0</v>
      </c>
      <c r="DY97" s="35">
        <f t="shared" si="137"/>
        <v>0</v>
      </c>
      <c r="DZ97" s="35">
        <f t="shared" si="138"/>
        <v>0</v>
      </c>
      <c r="EA97" s="35">
        <f t="shared" si="139"/>
        <v>0</v>
      </c>
      <c r="EB97" s="35">
        <f t="shared" si="140"/>
        <v>0</v>
      </c>
      <c r="EC97" s="35">
        <f t="shared" si="141"/>
        <v>0</v>
      </c>
      <c r="ED97" s="35">
        <f t="shared" si="142"/>
        <v>0</v>
      </c>
      <c r="EE97" s="35">
        <f t="shared" si="143"/>
        <v>0</v>
      </c>
      <c r="EF97" s="35">
        <f t="shared" si="144"/>
        <v>0</v>
      </c>
      <c r="EG97" s="35">
        <f t="shared" si="145"/>
        <v>0</v>
      </c>
      <c r="EH97" s="35">
        <f t="shared" si="146"/>
        <v>0</v>
      </c>
      <c r="EI97" s="35">
        <f t="shared" si="147"/>
        <v>0</v>
      </c>
      <c r="EJ97" s="35">
        <f t="shared" si="148"/>
        <v>0</v>
      </c>
      <c r="EK97" s="35">
        <f t="shared" si="149"/>
        <v>0</v>
      </c>
      <c r="EL97" s="35">
        <f t="shared" si="150"/>
        <v>0</v>
      </c>
      <c r="EM97" s="35">
        <f t="shared" si="151"/>
        <v>0</v>
      </c>
      <c r="EN97" s="206">
        <f t="shared" si="152"/>
        <v>0</v>
      </c>
      <c r="EO97" s="201"/>
      <c r="EP97" s="201"/>
      <c r="EQ97" s="201"/>
      <c r="ER97" s="201"/>
      <c r="ES97" s="201"/>
      <c r="ET97" s="201"/>
      <c r="EU97" s="201"/>
      <c r="EV97" s="35"/>
    </row>
    <row r="98" spans="1:152" ht="93.75">
      <c r="A98" s="25" t="s">
        <v>179</v>
      </c>
      <c r="B98" s="50" t="s">
        <v>291</v>
      </c>
      <c r="C98" s="51" t="s">
        <v>317</v>
      </c>
      <c r="D98" s="46" t="s">
        <v>318</v>
      </c>
      <c r="E98" s="202">
        <v>50</v>
      </c>
      <c r="F98" s="202">
        <v>0</v>
      </c>
      <c r="G98" s="202">
        <v>0</v>
      </c>
      <c r="H98" s="202">
        <v>0</v>
      </c>
      <c r="I98" s="202">
        <f>'4'!BU99</f>
        <v>0</v>
      </c>
      <c r="J98" s="202">
        <v>0</v>
      </c>
      <c r="K98" s="202">
        <v>0</v>
      </c>
      <c r="L98" s="202">
        <v>0</v>
      </c>
      <c r="M98" s="202">
        <v>0</v>
      </c>
      <c r="N98" s="202">
        <v>0</v>
      </c>
      <c r="O98" s="202">
        <v>0</v>
      </c>
      <c r="P98" s="202">
        <v>0</v>
      </c>
      <c r="Q98" s="202">
        <v>0</v>
      </c>
      <c r="R98" s="202">
        <v>0</v>
      </c>
      <c r="S98" s="202">
        <v>0</v>
      </c>
      <c r="T98" s="202">
        <v>0</v>
      </c>
      <c r="U98" s="202">
        <v>0</v>
      </c>
      <c r="V98" s="202">
        <v>0</v>
      </c>
      <c r="W98" s="202">
        <v>0</v>
      </c>
      <c r="X98" s="194">
        <f>'4'!BZ99</f>
        <v>0</v>
      </c>
      <c r="Y98" s="35">
        <v>0</v>
      </c>
      <c r="Z98" s="35">
        <v>0</v>
      </c>
      <c r="AA98" s="35">
        <v>0</v>
      </c>
      <c r="AB98" s="35">
        <v>0</v>
      </c>
      <c r="AC98" s="35">
        <v>0</v>
      </c>
      <c r="AD98" s="35">
        <v>0</v>
      </c>
      <c r="AE98" s="35">
        <v>0</v>
      </c>
      <c r="AF98" s="35">
        <v>0</v>
      </c>
      <c r="AG98" s="35">
        <v>0</v>
      </c>
      <c r="AH98" s="35">
        <v>0</v>
      </c>
      <c r="AI98" s="35">
        <v>0</v>
      </c>
      <c r="AJ98" s="35">
        <v>0</v>
      </c>
      <c r="AK98" s="35">
        <v>0</v>
      </c>
      <c r="AL98" s="35">
        <v>0</v>
      </c>
      <c r="AM98" s="35">
        <v>0</v>
      </c>
      <c r="AN98" s="35">
        <v>0</v>
      </c>
      <c r="AO98" s="35">
        <v>0</v>
      </c>
      <c r="AP98" s="35">
        <v>0</v>
      </c>
      <c r="AQ98" s="35">
        <v>0</v>
      </c>
      <c r="AR98" s="35">
        <v>0</v>
      </c>
      <c r="AS98" s="35">
        <v>0</v>
      </c>
      <c r="AT98" s="35">
        <v>0</v>
      </c>
      <c r="AU98" s="35">
        <v>0</v>
      </c>
      <c r="AV98" s="35">
        <v>0</v>
      </c>
      <c r="AW98" s="35">
        <v>0</v>
      </c>
      <c r="AX98" s="35">
        <v>0</v>
      </c>
      <c r="AY98" s="35">
        <v>0</v>
      </c>
      <c r="AZ98" s="35">
        <v>0</v>
      </c>
      <c r="BA98" s="35">
        <v>0</v>
      </c>
      <c r="BB98" s="35">
        <v>0</v>
      </c>
      <c r="BC98" s="35">
        <v>0</v>
      </c>
      <c r="BD98" s="35">
        <v>0</v>
      </c>
      <c r="BE98" s="35">
        <v>0</v>
      </c>
      <c r="BF98" s="35">
        <v>0</v>
      </c>
      <c r="BG98" s="35">
        <v>0</v>
      </c>
      <c r="BH98" s="35">
        <v>0</v>
      </c>
      <c r="BI98" s="35">
        <v>0</v>
      </c>
      <c r="BJ98" s="35">
        <v>0</v>
      </c>
      <c r="BK98" s="35">
        <v>0</v>
      </c>
      <c r="BL98" s="35">
        <v>0</v>
      </c>
      <c r="BM98" s="35">
        <v>0</v>
      </c>
      <c r="BN98" s="35">
        <v>0</v>
      </c>
      <c r="BO98" s="35">
        <v>0</v>
      </c>
      <c r="BP98" s="35">
        <v>0</v>
      </c>
      <c r="BQ98" s="35">
        <v>0</v>
      </c>
      <c r="BR98" s="35">
        <v>0</v>
      </c>
      <c r="BS98" s="35">
        <v>0</v>
      </c>
      <c r="BT98" s="35">
        <f>IF('4'!$CN99=2021,E98,0)</f>
        <v>0</v>
      </c>
      <c r="BU98" s="35">
        <f>IF('4'!$CN99=2021,F98,0)</f>
        <v>0</v>
      </c>
      <c r="BV98" s="35">
        <f>IF('4'!$CN99=2021,G98,0)</f>
        <v>0</v>
      </c>
      <c r="BW98" s="35">
        <f>IF('4'!$CN99=2021,H98,0)</f>
        <v>0</v>
      </c>
      <c r="BX98" s="35">
        <f>IF('4'!$CN99=2021,I98,0)</f>
        <v>0</v>
      </c>
      <c r="BY98" s="35">
        <f>IF('4'!$CN99=2021,J98,0)</f>
        <v>0</v>
      </c>
      <c r="BZ98" s="35">
        <f>IF('4'!$CN99=2021,K98,0)</f>
        <v>0</v>
      </c>
      <c r="CA98" s="35">
        <f>IF('4'!$CN99=2021,L98,0)</f>
        <v>0</v>
      </c>
      <c r="CB98" s="35">
        <f>IF('4'!$CN99=2021,M98,0)</f>
        <v>0</v>
      </c>
      <c r="CC98" s="35">
        <f>IF('4'!$CN99=2021,N98,0)</f>
        <v>0</v>
      </c>
      <c r="CD98" s="35">
        <f>IF('4'!$CN99=2021,O98,0)</f>
        <v>0</v>
      </c>
      <c r="CE98" s="35">
        <f>IF('4'!$CN99=2021,P98,0)</f>
        <v>0</v>
      </c>
      <c r="CF98" s="35">
        <f>IF('4'!$CN99=2021,Q98,0)</f>
        <v>0</v>
      </c>
      <c r="CG98" s="35">
        <f>IF('4'!$CN99=2021,R98,0)</f>
        <v>0</v>
      </c>
      <c r="CH98" s="35">
        <f>IF('4'!$CN99=2021,S98,0)</f>
        <v>0</v>
      </c>
      <c r="CI98" s="35">
        <f>IF('4'!$CN99=2021,T98,0)</f>
        <v>0</v>
      </c>
      <c r="CJ98" s="35">
        <f>IF('4'!$CN99=2021,U98,0)</f>
        <v>0</v>
      </c>
      <c r="CK98" s="35">
        <f>IF('4'!$CN99=2021,V98,0)</f>
        <v>0</v>
      </c>
      <c r="CL98" s="35">
        <f>IF('4'!$CN99=2021,W98,0)</f>
        <v>0</v>
      </c>
      <c r="CM98" s="35">
        <f>IF('4'!$CN99=2021,X98,0)</f>
        <v>0</v>
      </c>
      <c r="CN98" s="35">
        <v>0</v>
      </c>
      <c r="CO98" s="35">
        <v>0</v>
      </c>
      <c r="CP98" s="35">
        <v>0</v>
      </c>
      <c r="CQ98" s="35">
        <v>0</v>
      </c>
      <c r="CR98" s="35">
        <v>0</v>
      </c>
      <c r="CS98" s="35">
        <v>0</v>
      </c>
      <c r="CT98" s="35">
        <v>0</v>
      </c>
      <c r="CU98" s="35">
        <f>IF('4'!$CN99=2022,E98,0)</f>
        <v>0</v>
      </c>
      <c r="CV98" s="35">
        <f>IF('4'!$CN99=2022,F98,0)</f>
        <v>0</v>
      </c>
      <c r="CW98" s="35">
        <f>IF('4'!$CN99=2022,G98,0)</f>
        <v>0</v>
      </c>
      <c r="CX98" s="35">
        <f>IF('4'!$CN99=2022,H98,0)</f>
        <v>0</v>
      </c>
      <c r="CY98" s="35">
        <f>IF('4'!$CN99=2022,I98,0)</f>
        <v>0</v>
      </c>
      <c r="CZ98" s="35">
        <f>IF('4'!$CN99=2022,J98,0)</f>
        <v>0</v>
      </c>
      <c r="DA98" s="35">
        <f>IF('4'!$CN99=2022,K98,0)</f>
        <v>0</v>
      </c>
      <c r="DB98" s="35">
        <f>IF('4'!$CN99=2022,L98,0)</f>
        <v>0</v>
      </c>
      <c r="DC98" s="35">
        <f>IF('4'!$CN99=2022,M98,0)</f>
        <v>0</v>
      </c>
      <c r="DD98" s="35">
        <f>IF('4'!$CN99=2022,N98,0)</f>
        <v>0</v>
      </c>
      <c r="DE98" s="35">
        <f>IF('4'!$CN99=2022,O98,0)</f>
        <v>0</v>
      </c>
      <c r="DF98" s="35">
        <f>IF('4'!$CN99=2022,P98,0)</f>
        <v>0</v>
      </c>
      <c r="DG98" s="35">
        <f>IF('4'!$CN99=2022,Q98,0)</f>
        <v>0</v>
      </c>
      <c r="DH98" s="35">
        <f>IF('4'!$CN99=2022,R98,0)</f>
        <v>0</v>
      </c>
      <c r="DI98" s="35">
        <f>IF('4'!$CN99=2022,S98,0)</f>
        <v>0</v>
      </c>
      <c r="DJ98" s="35">
        <f>IF('4'!$CN99=2022,T98,0)</f>
        <v>0</v>
      </c>
      <c r="DK98" s="35">
        <f>IF('4'!$CN99=2022,U98,0)</f>
        <v>0</v>
      </c>
      <c r="DL98" s="35">
        <f>IF('4'!$CN99=2022,V98,0)</f>
        <v>0</v>
      </c>
      <c r="DM98" s="35">
        <f>IF('4'!$CN99=2022,W98,0)</f>
        <v>0</v>
      </c>
      <c r="DN98" s="35">
        <v>0</v>
      </c>
      <c r="DO98" s="35">
        <v>0</v>
      </c>
      <c r="DP98" s="35">
        <v>0</v>
      </c>
      <c r="DQ98" s="35">
        <v>0</v>
      </c>
      <c r="DR98" s="35">
        <v>0</v>
      </c>
      <c r="DS98" s="35">
        <v>0</v>
      </c>
      <c r="DT98" s="35">
        <v>0</v>
      </c>
      <c r="DU98" s="35">
        <f t="shared" si="133"/>
        <v>0</v>
      </c>
      <c r="DV98" s="35">
        <f t="shared" si="134"/>
        <v>0</v>
      </c>
      <c r="DW98" s="35">
        <f t="shared" si="135"/>
        <v>0</v>
      </c>
      <c r="DX98" s="35">
        <f t="shared" si="136"/>
        <v>0</v>
      </c>
      <c r="DY98" s="35">
        <f t="shared" si="137"/>
        <v>0</v>
      </c>
      <c r="DZ98" s="35">
        <f t="shared" si="138"/>
        <v>0</v>
      </c>
      <c r="EA98" s="35">
        <f t="shared" si="139"/>
        <v>0</v>
      </c>
      <c r="EB98" s="35">
        <f t="shared" si="140"/>
        <v>0</v>
      </c>
      <c r="EC98" s="35">
        <f t="shared" si="141"/>
        <v>0</v>
      </c>
      <c r="ED98" s="35">
        <f t="shared" si="142"/>
        <v>0</v>
      </c>
      <c r="EE98" s="35">
        <f t="shared" si="143"/>
        <v>0</v>
      </c>
      <c r="EF98" s="35">
        <f t="shared" si="144"/>
        <v>0</v>
      </c>
      <c r="EG98" s="35">
        <f t="shared" si="145"/>
        <v>0</v>
      </c>
      <c r="EH98" s="35">
        <f t="shared" si="146"/>
        <v>0</v>
      </c>
      <c r="EI98" s="35">
        <f t="shared" si="147"/>
        <v>0</v>
      </c>
      <c r="EJ98" s="35">
        <f t="shared" si="148"/>
        <v>0</v>
      </c>
      <c r="EK98" s="35">
        <f t="shared" si="149"/>
        <v>0</v>
      </c>
      <c r="EL98" s="35">
        <f t="shared" si="150"/>
        <v>0</v>
      </c>
      <c r="EM98" s="35">
        <f t="shared" si="151"/>
        <v>0</v>
      </c>
      <c r="EN98" s="206">
        <f t="shared" si="152"/>
        <v>0</v>
      </c>
      <c r="EO98" s="201"/>
      <c r="EP98" s="201"/>
      <c r="EQ98" s="201"/>
      <c r="ER98" s="201"/>
      <c r="ES98" s="201"/>
      <c r="ET98" s="201"/>
      <c r="EU98" s="201"/>
      <c r="EV98" s="35"/>
    </row>
    <row r="99" spans="1:152" ht="187.5">
      <c r="A99" s="25" t="s">
        <v>179</v>
      </c>
      <c r="B99" s="50" t="s">
        <v>291</v>
      </c>
      <c r="C99" s="51" t="s">
        <v>319</v>
      </c>
      <c r="D99" s="46" t="s">
        <v>320</v>
      </c>
      <c r="E99" s="202">
        <f>'4'!BS100</f>
        <v>0</v>
      </c>
      <c r="F99" s="202">
        <v>0</v>
      </c>
      <c r="G99" s="202">
        <v>0</v>
      </c>
      <c r="H99" s="202">
        <v>0</v>
      </c>
      <c r="I99" s="202">
        <f>'4'!BU100</f>
        <v>0</v>
      </c>
      <c r="J99" s="202">
        <v>0</v>
      </c>
      <c r="K99" s="202">
        <v>0</v>
      </c>
      <c r="L99" s="202">
        <v>0</v>
      </c>
      <c r="M99" s="202">
        <v>0</v>
      </c>
      <c r="N99" s="202">
        <v>6.75</v>
      </c>
      <c r="O99" s="202">
        <v>0</v>
      </c>
      <c r="P99" s="202">
        <v>0</v>
      </c>
      <c r="Q99" s="202">
        <v>0</v>
      </c>
      <c r="R99" s="202">
        <v>0</v>
      </c>
      <c r="S99" s="202">
        <v>0</v>
      </c>
      <c r="T99" s="202">
        <v>0</v>
      </c>
      <c r="U99" s="202">
        <v>0</v>
      </c>
      <c r="V99" s="202">
        <v>0</v>
      </c>
      <c r="W99" s="202">
        <v>0</v>
      </c>
      <c r="X99" s="194">
        <f>'4'!BZ100</f>
        <v>0</v>
      </c>
      <c r="Y99" s="35">
        <v>0</v>
      </c>
      <c r="Z99" s="35">
        <v>0</v>
      </c>
      <c r="AA99" s="35">
        <v>0</v>
      </c>
      <c r="AB99" s="35">
        <v>0</v>
      </c>
      <c r="AC99" s="35">
        <v>0</v>
      </c>
      <c r="AD99" s="35">
        <v>0</v>
      </c>
      <c r="AE99" s="35">
        <v>0</v>
      </c>
      <c r="AF99" s="35">
        <v>0</v>
      </c>
      <c r="AG99" s="35">
        <v>0</v>
      </c>
      <c r="AH99" s="35">
        <v>0</v>
      </c>
      <c r="AI99" s="35">
        <v>0</v>
      </c>
      <c r="AJ99" s="35">
        <v>0</v>
      </c>
      <c r="AK99" s="35">
        <v>0</v>
      </c>
      <c r="AL99" s="35">
        <v>0</v>
      </c>
      <c r="AM99" s="35">
        <v>0</v>
      </c>
      <c r="AN99" s="35">
        <v>0</v>
      </c>
      <c r="AO99" s="35">
        <v>0</v>
      </c>
      <c r="AP99" s="35">
        <v>0</v>
      </c>
      <c r="AQ99" s="35">
        <v>0</v>
      </c>
      <c r="AR99" s="35">
        <v>0</v>
      </c>
      <c r="AS99" s="35">
        <v>0</v>
      </c>
      <c r="AT99" s="35">
        <v>0</v>
      </c>
      <c r="AU99" s="35">
        <v>0</v>
      </c>
      <c r="AV99" s="35">
        <v>0</v>
      </c>
      <c r="AW99" s="35">
        <v>0</v>
      </c>
      <c r="AX99" s="35">
        <v>0</v>
      </c>
      <c r="AY99" s="35">
        <v>0</v>
      </c>
      <c r="AZ99" s="35">
        <v>0</v>
      </c>
      <c r="BA99" s="35">
        <v>0</v>
      </c>
      <c r="BB99" s="35">
        <v>0</v>
      </c>
      <c r="BC99" s="35">
        <v>0</v>
      </c>
      <c r="BD99" s="35">
        <v>0</v>
      </c>
      <c r="BE99" s="35">
        <v>0</v>
      </c>
      <c r="BF99" s="35">
        <v>0</v>
      </c>
      <c r="BG99" s="35">
        <v>0</v>
      </c>
      <c r="BH99" s="35">
        <v>0</v>
      </c>
      <c r="BI99" s="35">
        <v>0</v>
      </c>
      <c r="BJ99" s="35">
        <v>0</v>
      </c>
      <c r="BK99" s="35">
        <v>0</v>
      </c>
      <c r="BL99" s="35">
        <v>0</v>
      </c>
      <c r="BM99" s="35">
        <v>0</v>
      </c>
      <c r="BN99" s="35">
        <v>0</v>
      </c>
      <c r="BO99" s="35">
        <v>0</v>
      </c>
      <c r="BP99" s="35">
        <v>0</v>
      </c>
      <c r="BQ99" s="35">
        <v>0</v>
      </c>
      <c r="BR99" s="35">
        <v>0</v>
      </c>
      <c r="BS99" s="35">
        <v>0</v>
      </c>
      <c r="BT99" s="35">
        <f>IF('4'!$CN100=2021,E99,0)</f>
        <v>0</v>
      </c>
      <c r="BU99" s="35">
        <f>IF('4'!$CN100=2021,F99,0)</f>
        <v>0</v>
      </c>
      <c r="BV99" s="35">
        <f>IF('4'!$CN100=2021,G99,0)</f>
        <v>0</v>
      </c>
      <c r="BW99" s="35">
        <f>IF('4'!$CN100=2021,H99,0)</f>
        <v>0</v>
      </c>
      <c r="BX99" s="35">
        <f>IF('4'!$CN100=2021,I99,0)</f>
        <v>0</v>
      </c>
      <c r="BY99" s="35">
        <f>IF('4'!$CN100=2021,J99,0)</f>
        <v>0</v>
      </c>
      <c r="BZ99" s="35">
        <f>IF('4'!$CN100=2021,K99,0)</f>
        <v>0</v>
      </c>
      <c r="CA99" s="35">
        <f>IF('4'!$CN100=2021,L99,0)</f>
        <v>0</v>
      </c>
      <c r="CB99" s="35">
        <f>IF('4'!$CN100=2021,M99,0)</f>
        <v>0</v>
      </c>
      <c r="CC99" s="35">
        <f>IF('4'!$CN100=2021,N99,0)</f>
        <v>0</v>
      </c>
      <c r="CD99" s="35">
        <f>IF('4'!$CN100=2021,O99,0)</f>
        <v>0</v>
      </c>
      <c r="CE99" s="35">
        <f>IF('4'!$CN100=2021,P99,0)</f>
        <v>0</v>
      </c>
      <c r="CF99" s="35">
        <f>IF('4'!$CN100=2021,Q99,0)</f>
        <v>0</v>
      </c>
      <c r="CG99" s="35">
        <f>IF('4'!$CN100=2021,R99,0)</f>
        <v>0</v>
      </c>
      <c r="CH99" s="35">
        <f>IF('4'!$CN100=2021,S99,0)</f>
        <v>0</v>
      </c>
      <c r="CI99" s="35">
        <f>IF('4'!$CN100=2021,T99,0)</f>
        <v>0</v>
      </c>
      <c r="CJ99" s="35">
        <f>IF('4'!$CN100=2021,U99,0)</f>
        <v>0</v>
      </c>
      <c r="CK99" s="35">
        <f>IF('4'!$CN100=2021,V99,0)</f>
        <v>0</v>
      </c>
      <c r="CL99" s="35">
        <f>IF('4'!$CN100=2021,W99,0)</f>
        <v>0</v>
      </c>
      <c r="CM99" s="35">
        <f>IF('4'!$CN100=2021,X99,0)</f>
        <v>0</v>
      </c>
      <c r="CN99" s="35">
        <v>0</v>
      </c>
      <c r="CO99" s="35">
        <v>0</v>
      </c>
      <c r="CP99" s="35">
        <v>0</v>
      </c>
      <c r="CQ99" s="35">
        <v>0</v>
      </c>
      <c r="CR99" s="35">
        <v>0</v>
      </c>
      <c r="CS99" s="35">
        <v>0</v>
      </c>
      <c r="CT99" s="35">
        <v>0</v>
      </c>
      <c r="CU99" s="35">
        <f>IF('4'!$CN100=2022,E99,0)</f>
        <v>0</v>
      </c>
      <c r="CV99" s="35">
        <f>IF('4'!$CN100=2022,F99,0)</f>
        <v>0</v>
      </c>
      <c r="CW99" s="35">
        <f>IF('4'!$CN100=2022,G99,0)</f>
        <v>0</v>
      </c>
      <c r="CX99" s="35">
        <f>IF('4'!$CN100=2022,H99,0)</f>
        <v>0</v>
      </c>
      <c r="CY99" s="35">
        <f>IF('4'!$CN100=2022,I99,0)</f>
        <v>0</v>
      </c>
      <c r="CZ99" s="35">
        <f>IF('4'!$CN100=2022,J99,0)</f>
        <v>0</v>
      </c>
      <c r="DA99" s="35">
        <f>IF('4'!$CN100=2022,K99,0)</f>
        <v>0</v>
      </c>
      <c r="DB99" s="35">
        <f>IF('4'!$CN100=2022,L99,0)</f>
        <v>0</v>
      </c>
      <c r="DC99" s="35">
        <f>IF('4'!$CN100=2022,M99,0)</f>
        <v>0</v>
      </c>
      <c r="DD99" s="35">
        <f>IF('4'!$CN100=2022,N99,0)</f>
        <v>0</v>
      </c>
      <c r="DE99" s="35">
        <f>IF('4'!$CN100=2022,O99,0)</f>
        <v>0</v>
      </c>
      <c r="DF99" s="35">
        <f>IF('4'!$CN100=2022,P99,0)</f>
        <v>0</v>
      </c>
      <c r="DG99" s="35">
        <f>IF('4'!$CN100=2022,Q99,0)</f>
        <v>0</v>
      </c>
      <c r="DH99" s="35">
        <f>IF('4'!$CN100=2022,R99,0)</f>
        <v>0</v>
      </c>
      <c r="DI99" s="35">
        <f>IF('4'!$CN100=2022,S99,0)</f>
        <v>0</v>
      </c>
      <c r="DJ99" s="35">
        <f>IF('4'!$CN100=2022,T99,0)</f>
        <v>0</v>
      </c>
      <c r="DK99" s="35">
        <f>IF('4'!$CN100=2022,U99,0)</f>
        <v>0</v>
      </c>
      <c r="DL99" s="35">
        <f>IF('4'!$CN100=2022,V99,0)</f>
        <v>0</v>
      </c>
      <c r="DM99" s="35">
        <f>IF('4'!$CN100=2022,W99,0)</f>
        <v>0</v>
      </c>
      <c r="DN99" s="35">
        <v>0</v>
      </c>
      <c r="DO99" s="35">
        <v>0</v>
      </c>
      <c r="DP99" s="35">
        <v>0</v>
      </c>
      <c r="DQ99" s="35">
        <v>0</v>
      </c>
      <c r="DR99" s="35">
        <v>0</v>
      </c>
      <c r="DS99" s="35">
        <v>0</v>
      </c>
      <c r="DT99" s="35">
        <v>0</v>
      </c>
      <c r="DU99" s="35">
        <f t="shared" si="133"/>
        <v>0</v>
      </c>
      <c r="DV99" s="35">
        <f t="shared" si="134"/>
        <v>0</v>
      </c>
      <c r="DW99" s="35">
        <f t="shared" si="135"/>
        <v>0</v>
      </c>
      <c r="DX99" s="35">
        <f t="shared" si="136"/>
        <v>0</v>
      </c>
      <c r="DY99" s="35">
        <f t="shared" si="137"/>
        <v>0</v>
      </c>
      <c r="DZ99" s="35">
        <f t="shared" si="138"/>
        <v>0</v>
      </c>
      <c r="EA99" s="35">
        <f t="shared" si="139"/>
        <v>0</v>
      </c>
      <c r="EB99" s="35">
        <f t="shared" si="140"/>
        <v>0</v>
      </c>
      <c r="EC99" s="35">
        <f t="shared" si="141"/>
        <v>0</v>
      </c>
      <c r="ED99" s="35">
        <f t="shared" si="142"/>
        <v>0</v>
      </c>
      <c r="EE99" s="35">
        <f t="shared" si="143"/>
        <v>0</v>
      </c>
      <c r="EF99" s="35">
        <f t="shared" si="144"/>
        <v>0</v>
      </c>
      <c r="EG99" s="35">
        <f t="shared" si="145"/>
        <v>0</v>
      </c>
      <c r="EH99" s="35">
        <f t="shared" si="146"/>
        <v>0</v>
      </c>
      <c r="EI99" s="35">
        <f t="shared" si="147"/>
        <v>0</v>
      </c>
      <c r="EJ99" s="35">
        <f t="shared" si="148"/>
        <v>0</v>
      </c>
      <c r="EK99" s="35">
        <f t="shared" si="149"/>
        <v>0</v>
      </c>
      <c r="EL99" s="35">
        <f t="shared" si="150"/>
        <v>0</v>
      </c>
      <c r="EM99" s="35">
        <f t="shared" si="151"/>
        <v>0</v>
      </c>
      <c r="EN99" s="206">
        <f t="shared" si="152"/>
        <v>0</v>
      </c>
      <c r="EO99" s="201"/>
      <c r="EP99" s="201"/>
      <c r="EQ99" s="201"/>
      <c r="ER99" s="201"/>
      <c r="ES99" s="201"/>
      <c r="ET99" s="201"/>
      <c r="EU99" s="201"/>
      <c r="EV99" s="35"/>
    </row>
    <row r="100" spans="1:152" ht="93.75">
      <c r="A100" s="25" t="s">
        <v>179</v>
      </c>
      <c r="B100" s="50" t="s">
        <v>291</v>
      </c>
      <c r="C100" s="51" t="s">
        <v>321</v>
      </c>
      <c r="D100" s="46" t="s">
        <v>322</v>
      </c>
      <c r="E100" s="202">
        <v>50</v>
      </c>
      <c r="F100" s="202">
        <v>0</v>
      </c>
      <c r="G100" s="202">
        <v>0</v>
      </c>
      <c r="H100" s="202">
        <v>0</v>
      </c>
      <c r="I100" s="202">
        <f>'4'!BU101</f>
        <v>0</v>
      </c>
      <c r="J100" s="202">
        <v>0</v>
      </c>
      <c r="K100" s="202">
        <v>0</v>
      </c>
      <c r="L100" s="202">
        <v>0</v>
      </c>
      <c r="M100" s="202">
        <v>0</v>
      </c>
      <c r="N100" s="202">
        <v>0</v>
      </c>
      <c r="O100" s="202">
        <v>0</v>
      </c>
      <c r="P100" s="202">
        <v>0</v>
      </c>
      <c r="Q100" s="202">
        <v>0</v>
      </c>
      <c r="R100" s="202">
        <v>0</v>
      </c>
      <c r="S100" s="202">
        <v>0</v>
      </c>
      <c r="T100" s="202">
        <v>0</v>
      </c>
      <c r="U100" s="202">
        <v>0</v>
      </c>
      <c r="V100" s="202">
        <v>0</v>
      </c>
      <c r="W100" s="202">
        <v>0</v>
      </c>
      <c r="X100" s="194">
        <f>'4'!BZ101</f>
        <v>0</v>
      </c>
      <c r="Y100" s="35">
        <v>0</v>
      </c>
      <c r="Z100" s="35">
        <v>0</v>
      </c>
      <c r="AA100" s="35">
        <v>0</v>
      </c>
      <c r="AB100" s="35">
        <v>0</v>
      </c>
      <c r="AC100" s="35">
        <v>0</v>
      </c>
      <c r="AD100" s="35">
        <v>0</v>
      </c>
      <c r="AE100" s="35">
        <v>0</v>
      </c>
      <c r="AF100" s="35">
        <v>0</v>
      </c>
      <c r="AG100" s="35">
        <v>0</v>
      </c>
      <c r="AH100" s="35">
        <v>0</v>
      </c>
      <c r="AI100" s="35">
        <v>0</v>
      </c>
      <c r="AJ100" s="35">
        <v>0</v>
      </c>
      <c r="AK100" s="35">
        <v>0</v>
      </c>
      <c r="AL100" s="35">
        <v>0</v>
      </c>
      <c r="AM100" s="35">
        <v>0</v>
      </c>
      <c r="AN100" s="35">
        <v>0</v>
      </c>
      <c r="AO100" s="35">
        <v>0</v>
      </c>
      <c r="AP100" s="35">
        <v>0</v>
      </c>
      <c r="AQ100" s="35">
        <v>0</v>
      </c>
      <c r="AR100" s="35">
        <v>0</v>
      </c>
      <c r="AS100" s="35">
        <v>0</v>
      </c>
      <c r="AT100" s="35">
        <v>0</v>
      </c>
      <c r="AU100" s="35">
        <v>0</v>
      </c>
      <c r="AV100" s="35">
        <v>0</v>
      </c>
      <c r="AW100" s="35">
        <v>0</v>
      </c>
      <c r="AX100" s="35">
        <v>0</v>
      </c>
      <c r="AY100" s="35">
        <v>0</v>
      </c>
      <c r="AZ100" s="35">
        <v>0</v>
      </c>
      <c r="BA100" s="35">
        <v>0</v>
      </c>
      <c r="BB100" s="35">
        <v>0</v>
      </c>
      <c r="BC100" s="35">
        <v>0</v>
      </c>
      <c r="BD100" s="35">
        <v>0</v>
      </c>
      <c r="BE100" s="35">
        <v>0</v>
      </c>
      <c r="BF100" s="35">
        <v>0</v>
      </c>
      <c r="BG100" s="35">
        <v>0</v>
      </c>
      <c r="BH100" s="35">
        <v>0</v>
      </c>
      <c r="BI100" s="35">
        <v>0</v>
      </c>
      <c r="BJ100" s="35">
        <v>0</v>
      </c>
      <c r="BK100" s="35">
        <v>0</v>
      </c>
      <c r="BL100" s="35">
        <v>0</v>
      </c>
      <c r="BM100" s="35">
        <v>0</v>
      </c>
      <c r="BN100" s="35">
        <v>0</v>
      </c>
      <c r="BO100" s="35">
        <v>0</v>
      </c>
      <c r="BP100" s="35">
        <v>0</v>
      </c>
      <c r="BQ100" s="35">
        <v>0</v>
      </c>
      <c r="BR100" s="35">
        <v>0</v>
      </c>
      <c r="BS100" s="35">
        <v>0</v>
      </c>
      <c r="BT100" s="35">
        <f>IF('4'!$CN101=2021,E100,0)</f>
        <v>0</v>
      </c>
      <c r="BU100" s="35">
        <f>IF('4'!$CN101=2021,F100,0)</f>
        <v>0</v>
      </c>
      <c r="BV100" s="35">
        <f>IF('4'!$CN101=2021,G100,0)</f>
        <v>0</v>
      </c>
      <c r="BW100" s="35">
        <f>IF('4'!$CN101=2021,H100,0)</f>
        <v>0</v>
      </c>
      <c r="BX100" s="35">
        <f>IF('4'!$CN101=2021,I100,0)</f>
        <v>0</v>
      </c>
      <c r="BY100" s="35">
        <f>IF('4'!$CN101=2021,J100,0)</f>
        <v>0</v>
      </c>
      <c r="BZ100" s="35">
        <f>IF('4'!$CN101=2021,K100,0)</f>
        <v>0</v>
      </c>
      <c r="CA100" s="35">
        <f>IF('4'!$CN101=2021,L100,0)</f>
        <v>0</v>
      </c>
      <c r="CB100" s="35">
        <f>IF('4'!$CN101=2021,M100,0)</f>
        <v>0</v>
      </c>
      <c r="CC100" s="35">
        <f>IF('4'!$CN101=2021,N100,0)</f>
        <v>0</v>
      </c>
      <c r="CD100" s="35">
        <f>IF('4'!$CN101=2021,O100,0)</f>
        <v>0</v>
      </c>
      <c r="CE100" s="35">
        <f>IF('4'!$CN101=2021,P100,0)</f>
        <v>0</v>
      </c>
      <c r="CF100" s="35">
        <f>IF('4'!$CN101=2021,Q100,0)</f>
        <v>0</v>
      </c>
      <c r="CG100" s="35">
        <f>IF('4'!$CN101=2021,R100,0)</f>
        <v>0</v>
      </c>
      <c r="CH100" s="35">
        <f>IF('4'!$CN101=2021,S100,0)</f>
        <v>0</v>
      </c>
      <c r="CI100" s="35">
        <f>IF('4'!$CN101=2021,T100,0)</f>
        <v>0</v>
      </c>
      <c r="CJ100" s="35">
        <f>IF('4'!$CN101=2021,U100,0)</f>
        <v>0</v>
      </c>
      <c r="CK100" s="35">
        <f>IF('4'!$CN101=2021,V100,0)</f>
        <v>0</v>
      </c>
      <c r="CL100" s="35">
        <f>IF('4'!$CN101=2021,W100,0)</f>
        <v>0</v>
      </c>
      <c r="CM100" s="35">
        <f>IF('4'!$CN101=2021,X100,0)</f>
        <v>0</v>
      </c>
      <c r="CN100" s="35">
        <v>0</v>
      </c>
      <c r="CO100" s="35">
        <v>0</v>
      </c>
      <c r="CP100" s="35">
        <v>0</v>
      </c>
      <c r="CQ100" s="35">
        <v>0</v>
      </c>
      <c r="CR100" s="35">
        <v>0</v>
      </c>
      <c r="CS100" s="35">
        <v>0</v>
      </c>
      <c r="CT100" s="35">
        <v>0</v>
      </c>
      <c r="CU100" s="35">
        <f>IF('4'!$CN101=2022,E100,0)</f>
        <v>0</v>
      </c>
      <c r="CV100" s="35">
        <f>IF('4'!$CN101=2022,F100,0)</f>
        <v>0</v>
      </c>
      <c r="CW100" s="35">
        <f>IF('4'!$CN101=2022,G100,0)</f>
        <v>0</v>
      </c>
      <c r="CX100" s="35">
        <f>IF('4'!$CN101=2022,H100,0)</f>
        <v>0</v>
      </c>
      <c r="CY100" s="35">
        <f>IF('4'!$CN101=2022,I100,0)</f>
        <v>0</v>
      </c>
      <c r="CZ100" s="35">
        <f>IF('4'!$CN101=2022,J100,0)</f>
        <v>0</v>
      </c>
      <c r="DA100" s="35">
        <f>IF('4'!$CN101=2022,K100,0)</f>
        <v>0</v>
      </c>
      <c r="DB100" s="35">
        <f>IF('4'!$CN101=2022,L100,0)</f>
        <v>0</v>
      </c>
      <c r="DC100" s="35">
        <f>IF('4'!$CN101=2022,M100,0)</f>
        <v>0</v>
      </c>
      <c r="DD100" s="35">
        <f>IF('4'!$CN101=2022,N100,0)</f>
        <v>0</v>
      </c>
      <c r="DE100" s="35">
        <f>IF('4'!$CN101=2022,O100,0)</f>
        <v>0</v>
      </c>
      <c r="DF100" s="35">
        <f>IF('4'!$CN101=2022,P100,0)</f>
        <v>0</v>
      </c>
      <c r="DG100" s="35">
        <f>IF('4'!$CN101=2022,Q100,0)</f>
        <v>0</v>
      </c>
      <c r="DH100" s="35">
        <f>IF('4'!$CN101=2022,R100,0)</f>
        <v>0</v>
      </c>
      <c r="DI100" s="35">
        <f>IF('4'!$CN101=2022,S100,0)</f>
        <v>0</v>
      </c>
      <c r="DJ100" s="35">
        <f>IF('4'!$CN101=2022,T100,0)</f>
        <v>0</v>
      </c>
      <c r="DK100" s="35">
        <f>IF('4'!$CN101=2022,U100,0)</f>
        <v>0</v>
      </c>
      <c r="DL100" s="35">
        <f>IF('4'!$CN101=2022,V100,0)</f>
        <v>0</v>
      </c>
      <c r="DM100" s="35">
        <f>IF('4'!$CN101=2022,W100,0)</f>
        <v>0</v>
      </c>
      <c r="DN100" s="35">
        <v>0</v>
      </c>
      <c r="DO100" s="35">
        <v>0</v>
      </c>
      <c r="DP100" s="35">
        <v>0</v>
      </c>
      <c r="DQ100" s="35">
        <v>0</v>
      </c>
      <c r="DR100" s="35">
        <v>0</v>
      </c>
      <c r="DS100" s="35">
        <v>0</v>
      </c>
      <c r="DT100" s="35">
        <v>0</v>
      </c>
      <c r="DU100" s="35">
        <f t="shared" si="133"/>
        <v>0</v>
      </c>
      <c r="DV100" s="35">
        <f t="shared" si="134"/>
        <v>0</v>
      </c>
      <c r="DW100" s="35">
        <f t="shared" si="135"/>
        <v>0</v>
      </c>
      <c r="DX100" s="35">
        <f t="shared" si="136"/>
        <v>0</v>
      </c>
      <c r="DY100" s="35">
        <f t="shared" si="137"/>
        <v>0</v>
      </c>
      <c r="DZ100" s="35">
        <f t="shared" si="138"/>
        <v>0</v>
      </c>
      <c r="EA100" s="35">
        <f t="shared" si="139"/>
        <v>0</v>
      </c>
      <c r="EB100" s="35">
        <f t="shared" si="140"/>
        <v>0</v>
      </c>
      <c r="EC100" s="35">
        <f t="shared" si="141"/>
        <v>0</v>
      </c>
      <c r="ED100" s="35">
        <f t="shared" si="142"/>
        <v>0</v>
      </c>
      <c r="EE100" s="35">
        <f t="shared" si="143"/>
        <v>0</v>
      </c>
      <c r="EF100" s="35">
        <f t="shared" si="144"/>
        <v>0</v>
      </c>
      <c r="EG100" s="35">
        <f t="shared" si="145"/>
        <v>0</v>
      </c>
      <c r="EH100" s="35">
        <f t="shared" si="146"/>
        <v>0</v>
      </c>
      <c r="EI100" s="35">
        <f t="shared" si="147"/>
        <v>0</v>
      </c>
      <c r="EJ100" s="35">
        <f t="shared" si="148"/>
        <v>0</v>
      </c>
      <c r="EK100" s="35">
        <f t="shared" si="149"/>
        <v>0</v>
      </c>
      <c r="EL100" s="35">
        <f t="shared" si="150"/>
        <v>0</v>
      </c>
      <c r="EM100" s="35">
        <f t="shared" si="151"/>
        <v>0</v>
      </c>
      <c r="EN100" s="206">
        <f t="shared" si="152"/>
        <v>0</v>
      </c>
      <c r="EO100" s="201"/>
      <c r="EP100" s="201"/>
      <c r="EQ100" s="201"/>
      <c r="ER100" s="201"/>
      <c r="ES100" s="201"/>
      <c r="ET100" s="201"/>
      <c r="EU100" s="201"/>
      <c r="EV100" s="35"/>
    </row>
    <row r="101" spans="1:152" ht="168.75">
      <c r="A101" s="25" t="s">
        <v>179</v>
      </c>
      <c r="B101" s="50" t="s">
        <v>291</v>
      </c>
      <c r="C101" s="51" t="s">
        <v>323</v>
      </c>
      <c r="D101" s="46" t="s">
        <v>324</v>
      </c>
      <c r="E101" s="202">
        <f>'4'!BS102</f>
        <v>0</v>
      </c>
      <c r="F101" s="202">
        <v>0</v>
      </c>
      <c r="G101" s="202">
        <v>0</v>
      </c>
      <c r="H101" s="202">
        <v>0</v>
      </c>
      <c r="I101" s="202">
        <f>'4'!BU102</f>
        <v>0</v>
      </c>
      <c r="J101" s="202">
        <v>0</v>
      </c>
      <c r="K101" s="202">
        <v>0</v>
      </c>
      <c r="L101" s="202">
        <v>0</v>
      </c>
      <c r="M101" s="202">
        <v>0</v>
      </c>
      <c r="N101" s="202">
        <v>9.3699999999999992</v>
      </c>
      <c r="O101" s="202">
        <v>0</v>
      </c>
      <c r="P101" s="202">
        <v>0</v>
      </c>
      <c r="Q101" s="202">
        <v>0</v>
      </c>
      <c r="R101" s="202">
        <v>0</v>
      </c>
      <c r="S101" s="202">
        <v>0</v>
      </c>
      <c r="T101" s="202">
        <v>0</v>
      </c>
      <c r="U101" s="202">
        <v>0</v>
      </c>
      <c r="V101" s="202">
        <v>0</v>
      </c>
      <c r="W101" s="202">
        <v>0</v>
      </c>
      <c r="X101" s="194">
        <f>'4'!BZ102</f>
        <v>0</v>
      </c>
      <c r="Y101" s="35">
        <v>0</v>
      </c>
      <c r="Z101" s="35">
        <v>0</v>
      </c>
      <c r="AA101" s="35">
        <v>0</v>
      </c>
      <c r="AB101" s="35">
        <v>0</v>
      </c>
      <c r="AC101" s="35">
        <v>0</v>
      </c>
      <c r="AD101" s="35">
        <v>0</v>
      </c>
      <c r="AE101" s="35">
        <v>0</v>
      </c>
      <c r="AF101" s="35">
        <v>0</v>
      </c>
      <c r="AG101" s="35">
        <v>0</v>
      </c>
      <c r="AH101" s="35">
        <v>0</v>
      </c>
      <c r="AI101" s="35">
        <v>0</v>
      </c>
      <c r="AJ101" s="35">
        <v>0</v>
      </c>
      <c r="AK101" s="35">
        <v>0</v>
      </c>
      <c r="AL101" s="35">
        <v>0</v>
      </c>
      <c r="AM101" s="35">
        <v>0</v>
      </c>
      <c r="AN101" s="35">
        <v>0</v>
      </c>
      <c r="AO101" s="35">
        <v>0</v>
      </c>
      <c r="AP101" s="35">
        <v>0</v>
      </c>
      <c r="AQ101" s="35">
        <v>0</v>
      </c>
      <c r="AR101" s="35">
        <v>0</v>
      </c>
      <c r="AS101" s="35">
        <v>0</v>
      </c>
      <c r="AT101" s="35">
        <v>0</v>
      </c>
      <c r="AU101" s="35">
        <v>0</v>
      </c>
      <c r="AV101" s="35">
        <v>0</v>
      </c>
      <c r="AW101" s="35">
        <v>0</v>
      </c>
      <c r="AX101" s="35">
        <v>0</v>
      </c>
      <c r="AY101" s="35">
        <v>0</v>
      </c>
      <c r="AZ101" s="35">
        <v>0</v>
      </c>
      <c r="BA101" s="35">
        <v>0</v>
      </c>
      <c r="BB101" s="35">
        <v>0</v>
      </c>
      <c r="BC101" s="35">
        <v>0</v>
      </c>
      <c r="BD101" s="35">
        <v>0</v>
      </c>
      <c r="BE101" s="35">
        <v>0</v>
      </c>
      <c r="BF101" s="35">
        <v>0</v>
      </c>
      <c r="BG101" s="35">
        <v>0</v>
      </c>
      <c r="BH101" s="35">
        <v>0</v>
      </c>
      <c r="BI101" s="35">
        <v>0</v>
      </c>
      <c r="BJ101" s="35">
        <v>0</v>
      </c>
      <c r="BK101" s="35">
        <v>0</v>
      </c>
      <c r="BL101" s="35">
        <v>0</v>
      </c>
      <c r="BM101" s="35">
        <v>0</v>
      </c>
      <c r="BN101" s="35">
        <v>0</v>
      </c>
      <c r="BO101" s="35">
        <v>0</v>
      </c>
      <c r="BP101" s="35">
        <v>0</v>
      </c>
      <c r="BQ101" s="35">
        <v>0</v>
      </c>
      <c r="BR101" s="35">
        <v>0</v>
      </c>
      <c r="BS101" s="35">
        <v>0</v>
      </c>
      <c r="BT101" s="35">
        <f>IF('4'!$CN102=2021,E101,0)</f>
        <v>0</v>
      </c>
      <c r="BU101" s="35">
        <f>IF('4'!$CN102=2021,F101,0)</f>
        <v>0</v>
      </c>
      <c r="BV101" s="35">
        <f>IF('4'!$CN102=2021,G101,0)</f>
        <v>0</v>
      </c>
      <c r="BW101" s="35">
        <f>IF('4'!$CN102=2021,H101,0)</f>
        <v>0</v>
      </c>
      <c r="BX101" s="35">
        <f>IF('4'!$CN102=2021,I101,0)</f>
        <v>0</v>
      </c>
      <c r="BY101" s="35">
        <f>IF('4'!$CN102=2021,J101,0)</f>
        <v>0</v>
      </c>
      <c r="BZ101" s="35">
        <f>IF('4'!$CN102=2021,K101,0)</f>
        <v>0</v>
      </c>
      <c r="CA101" s="35">
        <f>IF('4'!$CN102=2021,L101,0)</f>
        <v>0</v>
      </c>
      <c r="CB101" s="35">
        <f>IF('4'!$CN102=2021,M101,0)</f>
        <v>0</v>
      </c>
      <c r="CC101" s="35">
        <f>IF('4'!$CN102=2021,N101,0)</f>
        <v>0</v>
      </c>
      <c r="CD101" s="35">
        <f>IF('4'!$CN102=2021,O101,0)</f>
        <v>0</v>
      </c>
      <c r="CE101" s="35">
        <f>IF('4'!$CN102=2021,P101,0)</f>
        <v>0</v>
      </c>
      <c r="CF101" s="35">
        <f>IF('4'!$CN102=2021,Q101,0)</f>
        <v>0</v>
      </c>
      <c r="CG101" s="35">
        <f>IF('4'!$CN102=2021,R101,0)</f>
        <v>0</v>
      </c>
      <c r="CH101" s="35">
        <f>IF('4'!$CN102=2021,S101,0)</f>
        <v>0</v>
      </c>
      <c r="CI101" s="35">
        <f>IF('4'!$CN102=2021,T101,0)</f>
        <v>0</v>
      </c>
      <c r="CJ101" s="35">
        <f>IF('4'!$CN102=2021,U101,0)</f>
        <v>0</v>
      </c>
      <c r="CK101" s="35">
        <f>IF('4'!$CN102=2021,V101,0)</f>
        <v>0</v>
      </c>
      <c r="CL101" s="35">
        <f>IF('4'!$CN102=2021,W101,0)</f>
        <v>0</v>
      </c>
      <c r="CM101" s="35">
        <f>IF('4'!$CN102=2021,X101,0)</f>
        <v>0</v>
      </c>
      <c r="CN101" s="35">
        <v>0</v>
      </c>
      <c r="CO101" s="35">
        <v>0</v>
      </c>
      <c r="CP101" s="35">
        <v>0</v>
      </c>
      <c r="CQ101" s="35">
        <v>0</v>
      </c>
      <c r="CR101" s="35">
        <v>0</v>
      </c>
      <c r="CS101" s="35">
        <v>0</v>
      </c>
      <c r="CT101" s="35">
        <v>0</v>
      </c>
      <c r="CU101" s="35">
        <f>IF('4'!$CN102=2022,E101,0)</f>
        <v>0</v>
      </c>
      <c r="CV101" s="35">
        <f>IF('4'!$CN102=2022,F101,0)</f>
        <v>0</v>
      </c>
      <c r="CW101" s="35">
        <f>IF('4'!$CN102=2022,G101,0)</f>
        <v>0</v>
      </c>
      <c r="CX101" s="35">
        <f>IF('4'!$CN102=2022,H101,0)</f>
        <v>0</v>
      </c>
      <c r="CY101" s="35">
        <f>IF('4'!$CN102=2022,I101,0)</f>
        <v>0</v>
      </c>
      <c r="CZ101" s="35">
        <f>IF('4'!$CN102=2022,J101,0)</f>
        <v>0</v>
      </c>
      <c r="DA101" s="35">
        <f>IF('4'!$CN102=2022,K101,0)</f>
        <v>0</v>
      </c>
      <c r="DB101" s="35">
        <f>IF('4'!$CN102=2022,L101,0)</f>
        <v>0</v>
      </c>
      <c r="DC101" s="35">
        <f>IF('4'!$CN102=2022,M101,0)</f>
        <v>0</v>
      </c>
      <c r="DD101" s="35">
        <f>IF('4'!$CN102=2022,N101,0)</f>
        <v>0</v>
      </c>
      <c r="DE101" s="35">
        <f>IF('4'!$CN102=2022,O101,0)</f>
        <v>0</v>
      </c>
      <c r="DF101" s="35">
        <f>IF('4'!$CN102=2022,P101,0)</f>
        <v>0</v>
      </c>
      <c r="DG101" s="35">
        <f>IF('4'!$CN102=2022,Q101,0)</f>
        <v>0</v>
      </c>
      <c r="DH101" s="35">
        <f>IF('4'!$CN102=2022,R101,0)</f>
        <v>0</v>
      </c>
      <c r="DI101" s="35">
        <f>IF('4'!$CN102=2022,S101,0)</f>
        <v>0</v>
      </c>
      <c r="DJ101" s="35">
        <f>IF('4'!$CN102=2022,T101,0)</f>
        <v>0</v>
      </c>
      <c r="DK101" s="35">
        <f>IF('4'!$CN102=2022,U101,0)</f>
        <v>0</v>
      </c>
      <c r="DL101" s="35">
        <f>IF('4'!$CN102=2022,V101,0)</f>
        <v>0</v>
      </c>
      <c r="DM101" s="35">
        <f>IF('4'!$CN102=2022,W101,0)</f>
        <v>0</v>
      </c>
      <c r="DN101" s="35">
        <v>0</v>
      </c>
      <c r="DO101" s="35">
        <v>0</v>
      </c>
      <c r="DP101" s="35">
        <v>0</v>
      </c>
      <c r="DQ101" s="35">
        <v>0</v>
      </c>
      <c r="DR101" s="35">
        <v>0</v>
      </c>
      <c r="DS101" s="35">
        <v>0</v>
      </c>
      <c r="DT101" s="35">
        <v>0</v>
      </c>
      <c r="DU101" s="35">
        <f t="shared" si="133"/>
        <v>0</v>
      </c>
      <c r="DV101" s="35">
        <f t="shared" si="134"/>
        <v>0</v>
      </c>
      <c r="DW101" s="35">
        <f t="shared" si="135"/>
        <v>0</v>
      </c>
      <c r="DX101" s="35">
        <f t="shared" si="136"/>
        <v>0</v>
      </c>
      <c r="DY101" s="35">
        <f t="shared" si="137"/>
        <v>0</v>
      </c>
      <c r="DZ101" s="35">
        <f t="shared" si="138"/>
        <v>0</v>
      </c>
      <c r="EA101" s="35">
        <f t="shared" si="139"/>
        <v>0</v>
      </c>
      <c r="EB101" s="35">
        <f t="shared" si="140"/>
        <v>0</v>
      </c>
      <c r="EC101" s="35">
        <f t="shared" si="141"/>
        <v>0</v>
      </c>
      <c r="ED101" s="35">
        <f t="shared" si="142"/>
        <v>0</v>
      </c>
      <c r="EE101" s="35">
        <f t="shared" si="143"/>
        <v>0</v>
      </c>
      <c r="EF101" s="35">
        <f t="shared" si="144"/>
        <v>0</v>
      </c>
      <c r="EG101" s="35">
        <f t="shared" si="145"/>
        <v>0</v>
      </c>
      <c r="EH101" s="35">
        <f t="shared" si="146"/>
        <v>0</v>
      </c>
      <c r="EI101" s="35">
        <f t="shared" si="147"/>
        <v>0</v>
      </c>
      <c r="EJ101" s="35">
        <f t="shared" si="148"/>
        <v>0</v>
      </c>
      <c r="EK101" s="35">
        <f t="shared" si="149"/>
        <v>0</v>
      </c>
      <c r="EL101" s="35">
        <f t="shared" si="150"/>
        <v>0</v>
      </c>
      <c r="EM101" s="35">
        <f t="shared" si="151"/>
        <v>0</v>
      </c>
      <c r="EN101" s="206">
        <f t="shared" si="152"/>
        <v>0</v>
      </c>
      <c r="EO101" s="201"/>
      <c r="EP101" s="201"/>
      <c r="EQ101" s="201"/>
      <c r="ER101" s="201"/>
      <c r="ES101" s="201"/>
      <c r="ET101" s="201"/>
      <c r="EU101" s="201"/>
      <c r="EV101" s="35"/>
    </row>
    <row r="102" spans="1:152" ht="93.75">
      <c r="A102" s="25" t="s">
        <v>179</v>
      </c>
      <c r="B102" s="50" t="s">
        <v>291</v>
      </c>
      <c r="C102" s="51" t="s">
        <v>325</v>
      </c>
      <c r="D102" s="46" t="s">
        <v>326</v>
      </c>
      <c r="E102" s="202">
        <v>50</v>
      </c>
      <c r="F102" s="202">
        <v>0</v>
      </c>
      <c r="G102" s="202">
        <v>0</v>
      </c>
      <c r="H102" s="202">
        <v>0</v>
      </c>
      <c r="I102" s="202">
        <f>'4'!BU103</f>
        <v>0</v>
      </c>
      <c r="J102" s="202">
        <v>0</v>
      </c>
      <c r="K102" s="202">
        <v>0</v>
      </c>
      <c r="L102" s="202">
        <v>0</v>
      </c>
      <c r="M102" s="202">
        <v>0</v>
      </c>
      <c r="N102" s="202">
        <v>0</v>
      </c>
      <c r="O102" s="202">
        <v>0</v>
      </c>
      <c r="P102" s="202">
        <v>0</v>
      </c>
      <c r="Q102" s="202">
        <v>0</v>
      </c>
      <c r="R102" s="202">
        <v>0</v>
      </c>
      <c r="S102" s="202">
        <v>0</v>
      </c>
      <c r="T102" s="202">
        <v>0</v>
      </c>
      <c r="U102" s="202">
        <v>0</v>
      </c>
      <c r="V102" s="202">
        <v>0</v>
      </c>
      <c r="W102" s="202">
        <v>0</v>
      </c>
      <c r="X102" s="194">
        <f>'4'!BZ103</f>
        <v>0</v>
      </c>
      <c r="Y102" s="35">
        <v>0</v>
      </c>
      <c r="Z102" s="35">
        <v>0</v>
      </c>
      <c r="AA102" s="35">
        <v>0</v>
      </c>
      <c r="AB102" s="35">
        <v>0</v>
      </c>
      <c r="AC102" s="35">
        <v>0</v>
      </c>
      <c r="AD102" s="35">
        <v>0</v>
      </c>
      <c r="AE102" s="35">
        <v>0</v>
      </c>
      <c r="AF102" s="35">
        <v>0</v>
      </c>
      <c r="AG102" s="35">
        <v>0</v>
      </c>
      <c r="AH102" s="35">
        <v>0</v>
      </c>
      <c r="AI102" s="35">
        <v>0</v>
      </c>
      <c r="AJ102" s="35">
        <v>0</v>
      </c>
      <c r="AK102" s="35">
        <v>0</v>
      </c>
      <c r="AL102" s="35">
        <v>0</v>
      </c>
      <c r="AM102" s="35">
        <v>0</v>
      </c>
      <c r="AN102" s="35">
        <v>0</v>
      </c>
      <c r="AO102" s="35">
        <v>0</v>
      </c>
      <c r="AP102" s="35">
        <v>0</v>
      </c>
      <c r="AQ102" s="35">
        <v>0</v>
      </c>
      <c r="AR102" s="35">
        <v>0</v>
      </c>
      <c r="AS102" s="35">
        <v>0</v>
      </c>
      <c r="AT102" s="35">
        <v>0</v>
      </c>
      <c r="AU102" s="35">
        <v>0</v>
      </c>
      <c r="AV102" s="35">
        <v>0</v>
      </c>
      <c r="AW102" s="35">
        <v>0</v>
      </c>
      <c r="AX102" s="35">
        <v>0</v>
      </c>
      <c r="AY102" s="35">
        <v>0</v>
      </c>
      <c r="AZ102" s="35">
        <v>0</v>
      </c>
      <c r="BA102" s="35">
        <v>0</v>
      </c>
      <c r="BB102" s="35">
        <v>0</v>
      </c>
      <c r="BC102" s="35">
        <v>0</v>
      </c>
      <c r="BD102" s="35">
        <v>0</v>
      </c>
      <c r="BE102" s="35">
        <v>0</v>
      </c>
      <c r="BF102" s="35">
        <v>0</v>
      </c>
      <c r="BG102" s="35">
        <v>0</v>
      </c>
      <c r="BH102" s="35">
        <v>0</v>
      </c>
      <c r="BI102" s="35">
        <v>0</v>
      </c>
      <c r="BJ102" s="35">
        <v>0</v>
      </c>
      <c r="BK102" s="35">
        <v>0</v>
      </c>
      <c r="BL102" s="35">
        <v>0</v>
      </c>
      <c r="BM102" s="35">
        <v>0</v>
      </c>
      <c r="BN102" s="35">
        <v>0</v>
      </c>
      <c r="BO102" s="35">
        <v>0</v>
      </c>
      <c r="BP102" s="35">
        <v>0</v>
      </c>
      <c r="BQ102" s="35">
        <v>0</v>
      </c>
      <c r="BR102" s="35">
        <v>0</v>
      </c>
      <c r="BS102" s="35">
        <v>0</v>
      </c>
      <c r="BT102" s="35">
        <f>IF('4'!$CN103=2021,E102,0)</f>
        <v>0</v>
      </c>
      <c r="BU102" s="35">
        <f>IF('4'!$CN103=2021,F102,0)</f>
        <v>0</v>
      </c>
      <c r="BV102" s="35">
        <f>IF('4'!$CN103=2021,G102,0)</f>
        <v>0</v>
      </c>
      <c r="BW102" s="35">
        <f>IF('4'!$CN103=2021,H102,0)</f>
        <v>0</v>
      </c>
      <c r="BX102" s="35">
        <f>IF('4'!$CN103=2021,I102,0)</f>
        <v>0</v>
      </c>
      <c r="BY102" s="35">
        <f>IF('4'!$CN103=2021,J102,0)</f>
        <v>0</v>
      </c>
      <c r="BZ102" s="35">
        <f>IF('4'!$CN103=2021,K102,0)</f>
        <v>0</v>
      </c>
      <c r="CA102" s="35">
        <f>IF('4'!$CN103=2021,L102,0)</f>
        <v>0</v>
      </c>
      <c r="CB102" s="35">
        <f>IF('4'!$CN103=2021,M102,0)</f>
        <v>0</v>
      </c>
      <c r="CC102" s="35">
        <f>IF('4'!$CN103=2021,N102,0)</f>
        <v>0</v>
      </c>
      <c r="CD102" s="35">
        <f>IF('4'!$CN103=2021,O102,0)</f>
        <v>0</v>
      </c>
      <c r="CE102" s="35">
        <f>IF('4'!$CN103=2021,P102,0)</f>
        <v>0</v>
      </c>
      <c r="CF102" s="35">
        <f>IF('4'!$CN103=2021,Q102,0)</f>
        <v>0</v>
      </c>
      <c r="CG102" s="35">
        <f>IF('4'!$CN103=2021,R102,0)</f>
        <v>0</v>
      </c>
      <c r="CH102" s="35">
        <f>IF('4'!$CN103=2021,S102,0)</f>
        <v>0</v>
      </c>
      <c r="CI102" s="35">
        <f>IF('4'!$CN103=2021,T102,0)</f>
        <v>0</v>
      </c>
      <c r="CJ102" s="35">
        <f>IF('4'!$CN103=2021,U102,0)</f>
        <v>0</v>
      </c>
      <c r="CK102" s="35">
        <f>IF('4'!$CN103=2021,V102,0)</f>
        <v>0</v>
      </c>
      <c r="CL102" s="35">
        <f>IF('4'!$CN103=2021,W102,0)</f>
        <v>0</v>
      </c>
      <c r="CM102" s="35">
        <f>IF('4'!$CN103=2021,X102,0)</f>
        <v>0</v>
      </c>
      <c r="CN102" s="35">
        <v>0</v>
      </c>
      <c r="CO102" s="35">
        <v>0</v>
      </c>
      <c r="CP102" s="35">
        <v>0</v>
      </c>
      <c r="CQ102" s="35">
        <v>0</v>
      </c>
      <c r="CR102" s="35">
        <v>0</v>
      </c>
      <c r="CS102" s="35">
        <v>0</v>
      </c>
      <c r="CT102" s="35">
        <v>0</v>
      </c>
      <c r="CU102" s="35">
        <f>IF('4'!$CN103=2022,E102,0)</f>
        <v>0</v>
      </c>
      <c r="CV102" s="35">
        <f>IF('4'!$CN103=2022,F102,0)</f>
        <v>0</v>
      </c>
      <c r="CW102" s="35">
        <f>IF('4'!$CN103=2022,G102,0)</f>
        <v>0</v>
      </c>
      <c r="CX102" s="35">
        <f>IF('4'!$CN103=2022,H102,0)</f>
        <v>0</v>
      </c>
      <c r="CY102" s="35">
        <f>IF('4'!$CN103=2022,I102,0)</f>
        <v>0</v>
      </c>
      <c r="CZ102" s="35">
        <f>IF('4'!$CN103=2022,J102,0)</f>
        <v>0</v>
      </c>
      <c r="DA102" s="35">
        <f>IF('4'!$CN103=2022,K102,0)</f>
        <v>0</v>
      </c>
      <c r="DB102" s="35">
        <f>IF('4'!$CN103=2022,L102,0)</f>
        <v>0</v>
      </c>
      <c r="DC102" s="35">
        <f>IF('4'!$CN103=2022,M102,0)</f>
        <v>0</v>
      </c>
      <c r="DD102" s="35">
        <f>IF('4'!$CN103=2022,N102,0)</f>
        <v>0</v>
      </c>
      <c r="DE102" s="35">
        <f>IF('4'!$CN103=2022,O102,0)</f>
        <v>0</v>
      </c>
      <c r="DF102" s="35">
        <f>IF('4'!$CN103=2022,P102,0)</f>
        <v>0</v>
      </c>
      <c r="DG102" s="35">
        <f>IF('4'!$CN103=2022,Q102,0)</f>
        <v>0</v>
      </c>
      <c r="DH102" s="35">
        <f>IF('4'!$CN103=2022,R102,0)</f>
        <v>0</v>
      </c>
      <c r="DI102" s="35">
        <f>IF('4'!$CN103=2022,S102,0)</f>
        <v>0</v>
      </c>
      <c r="DJ102" s="35">
        <f>IF('4'!$CN103=2022,T102,0)</f>
        <v>0</v>
      </c>
      <c r="DK102" s="35">
        <f>IF('4'!$CN103=2022,U102,0)</f>
        <v>0</v>
      </c>
      <c r="DL102" s="35">
        <f>IF('4'!$CN103=2022,V102,0)</f>
        <v>0</v>
      </c>
      <c r="DM102" s="35">
        <f>IF('4'!$CN103=2022,W102,0)</f>
        <v>0</v>
      </c>
      <c r="DN102" s="35">
        <v>0</v>
      </c>
      <c r="DO102" s="35">
        <v>0</v>
      </c>
      <c r="DP102" s="35">
        <v>0</v>
      </c>
      <c r="DQ102" s="35">
        <v>0</v>
      </c>
      <c r="DR102" s="35">
        <v>0</v>
      </c>
      <c r="DS102" s="35">
        <v>0</v>
      </c>
      <c r="DT102" s="35">
        <v>0</v>
      </c>
      <c r="DU102" s="35">
        <f t="shared" si="133"/>
        <v>0</v>
      </c>
      <c r="DV102" s="35">
        <f t="shared" si="134"/>
        <v>0</v>
      </c>
      <c r="DW102" s="35">
        <f t="shared" si="135"/>
        <v>0</v>
      </c>
      <c r="DX102" s="35">
        <f t="shared" si="136"/>
        <v>0</v>
      </c>
      <c r="DY102" s="35">
        <f t="shared" si="137"/>
        <v>0</v>
      </c>
      <c r="DZ102" s="35">
        <f t="shared" si="138"/>
        <v>0</v>
      </c>
      <c r="EA102" s="35">
        <f t="shared" si="139"/>
        <v>0</v>
      </c>
      <c r="EB102" s="35">
        <f t="shared" si="140"/>
        <v>0</v>
      </c>
      <c r="EC102" s="35">
        <f t="shared" si="141"/>
        <v>0</v>
      </c>
      <c r="ED102" s="35">
        <f t="shared" si="142"/>
        <v>0</v>
      </c>
      <c r="EE102" s="35">
        <f t="shared" si="143"/>
        <v>0</v>
      </c>
      <c r="EF102" s="35">
        <f t="shared" si="144"/>
        <v>0</v>
      </c>
      <c r="EG102" s="35">
        <f t="shared" si="145"/>
        <v>0</v>
      </c>
      <c r="EH102" s="35">
        <f t="shared" si="146"/>
        <v>0</v>
      </c>
      <c r="EI102" s="35">
        <f t="shared" si="147"/>
        <v>0</v>
      </c>
      <c r="EJ102" s="35">
        <f t="shared" si="148"/>
        <v>0</v>
      </c>
      <c r="EK102" s="35">
        <f t="shared" si="149"/>
        <v>0</v>
      </c>
      <c r="EL102" s="35">
        <f t="shared" si="150"/>
        <v>0</v>
      </c>
      <c r="EM102" s="35">
        <f t="shared" si="151"/>
        <v>0</v>
      </c>
      <c r="EN102" s="206">
        <f t="shared" si="152"/>
        <v>0</v>
      </c>
      <c r="EO102" s="201"/>
      <c r="EP102" s="201"/>
      <c r="EQ102" s="201"/>
      <c r="ER102" s="201"/>
      <c r="ES102" s="201"/>
      <c r="ET102" s="201"/>
      <c r="EU102" s="201"/>
      <c r="EV102" s="35"/>
    </row>
    <row r="103" spans="1:152" ht="168.75">
      <c r="A103" s="25" t="s">
        <v>179</v>
      </c>
      <c r="B103" s="50" t="s">
        <v>291</v>
      </c>
      <c r="C103" s="51" t="s">
        <v>327</v>
      </c>
      <c r="D103" s="46" t="s">
        <v>328</v>
      </c>
      <c r="E103" s="202">
        <f>'4'!BS104</f>
        <v>0</v>
      </c>
      <c r="F103" s="202">
        <v>0</v>
      </c>
      <c r="G103" s="202">
        <v>0</v>
      </c>
      <c r="H103" s="202">
        <v>0</v>
      </c>
      <c r="I103" s="202">
        <f>'4'!BU104</f>
        <v>0</v>
      </c>
      <c r="J103" s="202">
        <v>0</v>
      </c>
      <c r="K103" s="202">
        <v>0</v>
      </c>
      <c r="L103" s="202">
        <v>0</v>
      </c>
      <c r="M103" s="202">
        <v>0</v>
      </c>
      <c r="N103" s="202">
        <v>4.54</v>
      </c>
      <c r="O103" s="202">
        <v>0</v>
      </c>
      <c r="P103" s="202">
        <v>0</v>
      </c>
      <c r="Q103" s="202">
        <v>0</v>
      </c>
      <c r="R103" s="202">
        <v>0</v>
      </c>
      <c r="S103" s="202">
        <v>0</v>
      </c>
      <c r="T103" s="202">
        <v>0</v>
      </c>
      <c r="U103" s="202">
        <v>0</v>
      </c>
      <c r="V103" s="202">
        <v>0</v>
      </c>
      <c r="W103" s="202">
        <v>0</v>
      </c>
      <c r="X103" s="194">
        <f>'4'!BZ104</f>
        <v>0</v>
      </c>
      <c r="Y103" s="35">
        <v>0</v>
      </c>
      <c r="Z103" s="35">
        <v>0</v>
      </c>
      <c r="AA103" s="35">
        <v>0</v>
      </c>
      <c r="AB103" s="35">
        <v>0</v>
      </c>
      <c r="AC103" s="35">
        <v>0</v>
      </c>
      <c r="AD103" s="35">
        <v>0</v>
      </c>
      <c r="AE103" s="35">
        <v>0</v>
      </c>
      <c r="AF103" s="35">
        <v>0</v>
      </c>
      <c r="AG103" s="35">
        <v>0</v>
      </c>
      <c r="AH103" s="35">
        <v>0</v>
      </c>
      <c r="AI103" s="35">
        <v>0</v>
      </c>
      <c r="AJ103" s="35">
        <v>0</v>
      </c>
      <c r="AK103" s="35">
        <v>0</v>
      </c>
      <c r="AL103" s="35">
        <v>0</v>
      </c>
      <c r="AM103" s="35">
        <v>0</v>
      </c>
      <c r="AN103" s="35">
        <v>0</v>
      </c>
      <c r="AO103" s="35">
        <v>0</v>
      </c>
      <c r="AP103" s="35">
        <v>0</v>
      </c>
      <c r="AQ103" s="35">
        <v>0</v>
      </c>
      <c r="AR103" s="35">
        <v>0</v>
      </c>
      <c r="AS103" s="35">
        <v>0</v>
      </c>
      <c r="AT103" s="35">
        <v>0</v>
      </c>
      <c r="AU103" s="35">
        <v>0</v>
      </c>
      <c r="AV103" s="35">
        <v>0</v>
      </c>
      <c r="AW103" s="35">
        <v>0</v>
      </c>
      <c r="AX103" s="35">
        <v>0</v>
      </c>
      <c r="AY103" s="35">
        <v>0</v>
      </c>
      <c r="AZ103" s="35">
        <v>0</v>
      </c>
      <c r="BA103" s="35">
        <v>0</v>
      </c>
      <c r="BB103" s="35">
        <v>0</v>
      </c>
      <c r="BC103" s="35">
        <v>0</v>
      </c>
      <c r="BD103" s="35">
        <v>0</v>
      </c>
      <c r="BE103" s="35">
        <v>0</v>
      </c>
      <c r="BF103" s="35">
        <v>0</v>
      </c>
      <c r="BG103" s="35">
        <v>0</v>
      </c>
      <c r="BH103" s="35">
        <v>0</v>
      </c>
      <c r="BI103" s="35">
        <v>0</v>
      </c>
      <c r="BJ103" s="35">
        <v>0</v>
      </c>
      <c r="BK103" s="35">
        <v>0</v>
      </c>
      <c r="BL103" s="35">
        <v>0</v>
      </c>
      <c r="BM103" s="35">
        <v>0</v>
      </c>
      <c r="BN103" s="35">
        <v>0</v>
      </c>
      <c r="BO103" s="35">
        <v>0</v>
      </c>
      <c r="BP103" s="35">
        <v>0</v>
      </c>
      <c r="BQ103" s="35">
        <v>0</v>
      </c>
      <c r="BR103" s="35">
        <v>0</v>
      </c>
      <c r="BS103" s="35">
        <v>0</v>
      </c>
      <c r="BT103" s="35">
        <f>IF('4'!$CN104=2021,E103,0)</f>
        <v>0</v>
      </c>
      <c r="BU103" s="35">
        <f>IF('4'!$CN104=2021,F103,0)</f>
        <v>0</v>
      </c>
      <c r="BV103" s="35">
        <f>IF('4'!$CN104=2021,G103,0)</f>
        <v>0</v>
      </c>
      <c r="BW103" s="35">
        <f>IF('4'!$CN104=2021,H103,0)</f>
        <v>0</v>
      </c>
      <c r="BX103" s="35">
        <f>IF('4'!$CN104=2021,I103,0)</f>
        <v>0</v>
      </c>
      <c r="BY103" s="35">
        <f>IF('4'!$CN104=2021,J103,0)</f>
        <v>0</v>
      </c>
      <c r="BZ103" s="35">
        <f>IF('4'!$CN104=2021,K103,0)</f>
        <v>0</v>
      </c>
      <c r="CA103" s="35">
        <f>IF('4'!$CN104=2021,L103,0)</f>
        <v>0</v>
      </c>
      <c r="CB103" s="35">
        <f>IF('4'!$CN104=2021,M103,0)</f>
        <v>0</v>
      </c>
      <c r="CC103" s="35">
        <f>IF('4'!$CN104=2021,N103,0)</f>
        <v>0</v>
      </c>
      <c r="CD103" s="35">
        <f>IF('4'!$CN104=2021,O103,0)</f>
        <v>0</v>
      </c>
      <c r="CE103" s="35">
        <f>IF('4'!$CN104=2021,P103,0)</f>
        <v>0</v>
      </c>
      <c r="CF103" s="35">
        <f>IF('4'!$CN104=2021,Q103,0)</f>
        <v>0</v>
      </c>
      <c r="CG103" s="35">
        <f>IF('4'!$CN104=2021,R103,0)</f>
        <v>0</v>
      </c>
      <c r="CH103" s="35">
        <f>IF('4'!$CN104=2021,S103,0)</f>
        <v>0</v>
      </c>
      <c r="CI103" s="35">
        <f>IF('4'!$CN104=2021,T103,0)</f>
        <v>0</v>
      </c>
      <c r="CJ103" s="35">
        <f>IF('4'!$CN104=2021,U103,0)</f>
        <v>0</v>
      </c>
      <c r="CK103" s="35">
        <f>IF('4'!$CN104=2021,V103,0)</f>
        <v>0</v>
      </c>
      <c r="CL103" s="35">
        <f>IF('4'!$CN104=2021,W103,0)</f>
        <v>0</v>
      </c>
      <c r="CM103" s="35">
        <f>IF('4'!$CN104=2021,X103,0)</f>
        <v>0</v>
      </c>
      <c r="CN103" s="35">
        <v>0</v>
      </c>
      <c r="CO103" s="35">
        <v>0</v>
      </c>
      <c r="CP103" s="35">
        <v>0</v>
      </c>
      <c r="CQ103" s="35">
        <v>0</v>
      </c>
      <c r="CR103" s="35">
        <v>0</v>
      </c>
      <c r="CS103" s="35">
        <v>0</v>
      </c>
      <c r="CT103" s="35">
        <v>0</v>
      </c>
      <c r="CU103" s="35">
        <f>IF('4'!$CN104=2022,E103,0)</f>
        <v>0</v>
      </c>
      <c r="CV103" s="35">
        <f>IF('4'!$CN104=2022,F103,0)</f>
        <v>0</v>
      </c>
      <c r="CW103" s="35">
        <f>IF('4'!$CN104=2022,G103,0)</f>
        <v>0</v>
      </c>
      <c r="CX103" s="35">
        <f>IF('4'!$CN104=2022,H103,0)</f>
        <v>0</v>
      </c>
      <c r="CY103" s="35">
        <f>IF('4'!$CN104=2022,I103,0)</f>
        <v>0</v>
      </c>
      <c r="CZ103" s="35">
        <f>IF('4'!$CN104=2022,J103,0)</f>
        <v>0</v>
      </c>
      <c r="DA103" s="35">
        <f>IF('4'!$CN104=2022,K103,0)</f>
        <v>0</v>
      </c>
      <c r="DB103" s="35">
        <f>IF('4'!$CN104=2022,L103,0)</f>
        <v>0</v>
      </c>
      <c r="DC103" s="35">
        <f>IF('4'!$CN104=2022,M103,0)</f>
        <v>0</v>
      </c>
      <c r="DD103" s="35">
        <f>IF('4'!$CN104=2022,N103,0)</f>
        <v>0</v>
      </c>
      <c r="DE103" s="35">
        <f>IF('4'!$CN104=2022,O103,0)</f>
        <v>0</v>
      </c>
      <c r="DF103" s="35">
        <f>IF('4'!$CN104=2022,P103,0)</f>
        <v>0</v>
      </c>
      <c r="DG103" s="35">
        <f>IF('4'!$CN104=2022,Q103,0)</f>
        <v>0</v>
      </c>
      <c r="DH103" s="35">
        <f>IF('4'!$CN104=2022,R103,0)</f>
        <v>0</v>
      </c>
      <c r="DI103" s="35">
        <f>IF('4'!$CN104=2022,S103,0)</f>
        <v>0</v>
      </c>
      <c r="DJ103" s="35">
        <f>IF('4'!$CN104=2022,T103,0)</f>
        <v>0</v>
      </c>
      <c r="DK103" s="35">
        <f>IF('4'!$CN104=2022,U103,0)</f>
        <v>0</v>
      </c>
      <c r="DL103" s="35">
        <f>IF('4'!$CN104=2022,V103,0)</f>
        <v>0</v>
      </c>
      <c r="DM103" s="35">
        <f>IF('4'!$CN104=2022,W103,0)</f>
        <v>0</v>
      </c>
      <c r="DN103" s="35">
        <v>0</v>
      </c>
      <c r="DO103" s="35">
        <v>0</v>
      </c>
      <c r="DP103" s="35">
        <v>0</v>
      </c>
      <c r="DQ103" s="35">
        <v>0</v>
      </c>
      <c r="DR103" s="35">
        <v>0</v>
      </c>
      <c r="DS103" s="35">
        <v>0</v>
      </c>
      <c r="DT103" s="35">
        <v>0</v>
      </c>
      <c r="DU103" s="35">
        <f t="shared" si="133"/>
        <v>0</v>
      </c>
      <c r="DV103" s="35">
        <f t="shared" si="134"/>
        <v>0</v>
      </c>
      <c r="DW103" s="35">
        <f t="shared" si="135"/>
        <v>0</v>
      </c>
      <c r="DX103" s="35">
        <f t="shared" si="136"/>
        <v>0</v>
      </c>
      <c r="DY103" s="35">
        <f t="shared" si="137"/>
        <v>0</v>
      </c>
      <c r="DZ103" s="35">
        <f t="shared" si="138"/>
        <v>0</v>
      </c>
      <c r="EA103" s="35">
        <f t="shared" si="139"/>
        <v>0</v>
      </c>
      <c r="EB103" s="35">
        <f t="shared" si="140"/>
        <v>0</v>
      </c>
      <c r="EC103" s="35">
        <f t="shared" si="141"/>
        <v>0</v>
      </c>
      <c r="ED103" s="35">
        <f t="shared" si="142"/>
        <v>0</v>
      </c>
      <c r="EE103" s="35">
        <f t="shared" si="143"/>
        <v>0</v>
      </c>
      <c r="EF103" s="35">
        <f t="shared" si="144"/>
        <v>0</v>
      </c>
      <c r="EG103" s="35">
        <f t="shared" si="145"/>
        <v>0</v>
      </c>
      <c r="EH103" s="35">
        <f t="shared" si="146"/>
        <v>0</v>
      </c>
      <c r="EI103" s="35">
        <f t="shared" si="147"/>
        <v>0</v>
      </c>
      <c r="EJ103" s="35">
        <f t="shared" si="148"/>
        <v>0</v>
      </c>
      <c r="EK103" s="35">
        <f t="shared" si="149"/>
        <v>0</v>
      </c>
      <c r="EL103" s="35">
        <f t="shared" si="150"/>
        <v>0</v>
      </c>
      <c r="EM103" s="35">
        <f t="shared" si="151"/>
        <v>0</v>
      </c>
      <c r="EN103" s="206">
        <f t="shared" si="152"/>
        <v>0</v>
      </c>
      <c r="EO103" s="201"/>
      <c r="EP103" s="201"/>
      <c r="EQ103" s="201"/>
      <c r="ER103" s="201"/>
      <c r="ES103" s="201"/>
      <c r="ET103" s="201"/>
      <c r="EU103" s="201"/>
      <c r="EV103" s="35"/>
    </row>
    <row r="104" spans="1:152" ht="93.75">
      <c r="A104" s="25" t="s">
        <v>179</v>
      </c>
      <c r="B104" s="50" t="s">
        <v>291</v>
      </c>
      <c r="C104" s="51" t="s">
        <v>329</v>
      </c>
      <c r="D104" s="46" t="s">
        <v>330</v>
      </c>
      <c r="E104" s="202">
        <v>50</v>
      </c>
      <c r="F104" s="202">
        <v>0</v>
      </c>
      <c r="G104" s="202">
        <v>0</v>
      </c>
      <c r="H104" s="202">
        <v>0</v>
      </c>
      <c r="I104" s="202">
        <f>'4'!BU105</f>
        <v>0</v>
      </c>
      <c r="J104" s="202">
        <v>0</v>
      </c>
      <c r="K104" s="202">
        <v>0</v>
      </c>
      <c r="L104" s="202">
        <v>0</v>
      </c>
      <c r="M104" s="202">
        <v>0</v>
      </c>
      <c r="N104" s="202">
        <v>0</v>
      </c>
      <c r="O104" s="202">
        <v>0</v>
      </c>
      <c r="P104" s="202">
        <v>0</v>
      </c>
      <c r="Q104" s="202">
        <v>0</v>
      </c>
      <c r="R104" s="202">
        <v>0</v>
      </c>
      <c r="S104" s="202">
        <v>0</v>
      </c>
      <c r="T104" s="202">
        <v>0</v>
      </c>
      <c r="U104" s="202">
        <v>0</v>
      </c>
      <c r="V104" s="202">
        <v>0</v>
      </c>
      <c r="W104" s="202">
        <v>0</v>
      </c>
      <c r="X104" s="194">
        <f>'4'!BZ105</f>
        <v>0</v>
      </c>
      <c r="Y104" s="35">
        <v>0</v>
      </c>
      <c r="Z104" s="35">
        <v>0</v>
      </c>
      <c r="AA104" s="35">
        <v>0</v>
      </c>
      <c r="AB104" s="35">
        <v>0</v>
      </c>
      <c r="AC104" s="35">
        <v>0</v>
      </c>
      <c r="AD104" s="35">
        <v>0</v>
      </c>
      <c r="AE104" s="35">
        <v>0</v>
      </c>
      <c r="AF104" s="35">
        <v>0</v>
      </c>
      <c r="AG104" s="35">
        <v>0</v>
      </c>
      <c r="AH104" s="35">
        <v>0</v>
      </c>
      <c r="AI104" s="35">
        <v>0</v>
      </c>
      <c r="AJ104" s="35">
        <v>0</v>
      </c>
      <c r="AK104" s="35">
        <v>0</v>
      </c>
      <c r="AL104" s="35">
        <v>0</v>
      </c>
      <c r="AM104" s="35">
        <v>0</v>
      </c>
      <c r="AN104" s="35">
        <v>0</v>
      </c>
      <c r="AO104" s="35">
        <v>0</v>
      </c>
      <c r="AP104" s="35">
        <v>0</v>
      </c>
      <c r="AQ104" s="35">
        <v>0</v>
      </c>
      <c r="AR104" s="35">
        <v>0</v>
      </c>
      <c r="AS104" s="35">
        <v>0</v>
      </c>
      <c r="AT104" s="35">
        <v>0</v>
      </c>
      <c r="AU104" s="35">
        <v>0</v>
      </c>
      <c r="AV104" s="35">
        <v>0</v>
      </c>
      <c r="AW104" s="35">
        <v>0</v>
      </c>
      <c r="AX104" s="35">
        <v>0</v>
      </c>
      <c r="AY104" s="35">
        <v>0</v>
      </c>
      <c r="AZ104" s="35">
        <v>0</v>
      </c>
      <c r="BA104" s="35">
        <v>0</v>
      </c>
      <c r="BB104" s="35">
        <v>0</v>
      </c>
      <c r="BC104" s="35">
        <v>0</v>
      </c>
      <c r="BD104" s="35">
        <v>0</v>
      </c>
      <c r="BE104" s="35">
        <v>0</v>
      </c>
      <c r="BF104" s="35">
        <v>0</v>
      </c>
      <c r="BG104" s="35">
        <v>0</v>
      </c>
      <c r="BH104" s="35">
        <v>0</v>
      </c>
      <c r="BI104" s="35">
        <v>0</v>
      </c>
      <c r="BJ104" s="35">
        <v>0</v>
      </c>
      <c r="BK104" s="35">
        <v>0</v>
      </c>
      <c r="BL104" s="35">
        <v>0</v>
      </c>
      <c r="BM104" s="35">
        <v>0</v>
      </c>
      <c r="BN104" s="35">
        <v>0</v>
      </c>
      <c r="BO104" s="35">
        <v>0</v>
      </c>
      <c r="BP104" s="35">
        <v>0</v>
      </c>
      <c r="BQ104" s="35">
        <v>0</v>
      </c>
      <c r="BR104" s="35">
        <v>0</v>
      </c>
      <c r="BS104" s="35">
        <v>0</v>
      </c>
      <c r="BT104" s="35">
        <f>IF('4'!$CN105=2021,E104,0)</f>
        <v>0</v>
      </c>
      <c r="BU104" s="35">
        <f>IF('4'!$CN105=2021,F104,0)</f>
        <v>0</v>
      </c>
      <c r="BV104" s="35">
        <f>IF('4'!$CN105=2021,G104,0)</f>
        <v>0</v>
      </c>
      <c r="BW104" s="35">
        <f>IF('4'!$CN105=2021,H104,0)</f>
        <v>0</v>
      </c>
      <c r="BX104" s="35">
        <f>IF('4'!$CN105=2021,I104,0)</f>
        <v>0</v>
      </c>
      <c r="BY104" s="35">
        <f>IF('4'!$CN105=2021,J104,0)</f>
        <v>0</v>
      </c>
      <c r="BZ104" s="35">
        <f>IF('4'!$CN105=2021,K104,0)</f>
        <v>0</v>
      </c>
      <c r="CA104" s="35">
        <f>IF('4'!$CN105=2021,L104,0)</f>
        <v>0</v>
      </c>
      <c r="CB104" s="35">
        <f>IF('4'!$CN105=2021,M104,0)</f>
        <v>0</v>
      </c>
      <c r="CC104" s="35">
        <f>IF('4'!$CN105=2021,N104,0)</f>
        <v>0</v>
      </c>
      <c r="CD104" s="35">
        <f>IF('4'!$CN105=2021,O104,0)</f>
        <v>0</v>
      </c>
      <c r="CE104" s="35">
        <f>IF('4'!$CN105=2021,P104,0)</f>
        <v>0</v>
      </c>
      <c r="CF104" s="35">
        <f>IF('4'!$CN105=2021,Q104,0)</f>
        <v>0</v>
      </c>
      <c r="CG104" s="35">
        <f>IF('4'!$CN105=2021,R104,0)</f>
        <v>0</v>
      </c>
      <c r="CH104" s="35">
        <f>IF('4'!$CN105=2021,S104,0)</f>
        <v>0</v>
      </c>
      <c r="CI104" s="35">
        <f>IF('4'!$CN105=2021,T104,0)</f>
        <v>0</v>
      </c>
      <c r="CJ104" s="35">
        <f>IF('4'!$CN105=2021,U104,0)</f>
        <v>0</v>
      </c>
      <c r="CK104" s="35">
        <f>IF('4'!$CN105=2021,V104,0)</f>
        <v>0</v>
      </c>
      <c r="CL104" s="35">
        <f>IF('4'!$CN105=2021,W104,0)</f>
        <v>0</v>
      </c>
      <c r="CM104" s="35">
        <f>IF('4'!$CN105=2021,X104,0)</f>
        <v>0</v>
      </c>
      <c r="CN104" s="35">
        <v>0</v>
      </c>
      <c r="CO104" s="35">
        <v>0</v>
      </c>
      <c r="CP104" s="35">
        <v>0</v>
      </c>
      <c r="CQ104" s="35">
        <v>0</v>
      </c>
      <c r="CR104" s="35">
        <v>0</v>
      </c>
      <c r="CS104" s="35">
        <v>0</v>
      </c>
      <c r="CT104" s="35">
        <v>0</v>
      </c>
      <c r="CU104" s="35">
        <f>IF('4'!$CN105=2022,E104,0)</f>
        <v>0</v>
      </c>
      <c r="CV104" s="35">
        <f>IF('4'!$CN105=2022,F104,0)</f>
        <v>0</v>
      </c>
      <c r="CW104" s="35">
        <f>IF('4'!$CN105=2022,G104,0)</f>
        <v>0</v>
      </c>
      <c r="CX104" s="35">
        <f>IF('4'!$CN105=2022,H104,0)</f>
        <v>0</v>
      </c>
      <c r="CY104" s="35">
        <f>IF('4'!$CN105=2022,I104,0)</f>
        <v>0</v>
      </c>
      <c r="CZ104" s="35">
        <f>IF('4'!$CN105=2022,J104,0)</f>
        <v>0</v>
      </c>
      <c r="DA104" s="35">
        <f>IF('4'!$CN105=2022,K104,0)</f>
        <v>0</v>
      </c>
      <c r="DB104" s="35">
        <f>IF('4'!$CN105=2022,L104,0)</f>
        <v>0</v>
      </c>
      <c r="DC104" s="35">
        <f>IF('4'!$CN105=2022,M104,0)</f>
        <v>0</v>
      </c>
      <c r="DD104" s="35">
        <f>IF('4'!$CN105=2022,N104,0)</f>
        <v>0</v>
      </c>
      <c r="DE104" s="35">
        <f>IF('4'!$CN105=2022,O104,0)</f>
        <v>0</v>
      </c>
      <c r="DF104" s="35">
        <f>IF('4'!$CN105=2022,P104,0)</f>
        <v>0</v>
      </c>
      <c r="DG104" s="35">
        <f>IF('4'!$CN105=2022,Q104,0)</f>
        <v>0</v>
      </c>
      <c r="DH104" s="35">
        <f>IF('4'!$CN105=2022,R104,0)</f>
        <v>0</v>
      </c>
      <c r="DI104" s="35">
        <f>IF('4'!$CN105=2022,S104,0)</f>
        <v>0</v>
      </c>
      <c r="DJ104" s="35">
        <f>IF('4'!$CN105=2022,T104,0)</f>
        <v>0</v>
      </c>
      <c r="DK104" s="35">
        <f>IF('4'!$CN105=2022,U104,0)</f>
        <v>0</v>
      </c>
      <c r="DL104" s="35">
        <f>IF('4'!$CN105=2022,V104,0)</f>
        <v>0</v>
      </c>
      <c r="DM104" s="35">
        <f>IF('4'!$CN105=2022,W104,0)</f>
        <v>0</v>
      </c>
      <c r="DN104" s="35">
        <v>0</v>
      </c>
      <c r="DO104" s="35">
        <v>0</v>
      </c>
      <c r="DP104" s="35">
        <v>0</v>
      </c>
      <c r="DQ104" s="35">
        <v>0</v>
      </c>
      <c r="DR104" s="35">
        <v>0</v>
      </c>
      <c r="DS104" s="35">
        <v>0</v>
      </c>
      <c r="DT104" s="35">
        <v>0</v>
      </c>
      <c r="DU104" s="35">
        <f t="shared" si="133"/>
        <v>0</v>
      </c>
      <c r="DV104" s="35">
        <f t="shared" si="134"/>
        <v>0</v>
      </c>
      <c r="DW104" s="35">
        <f t="shared" si="135"/>
        <v>0</v>
      </c>
      <c r="DX104" s="35">
        <f t="shared" si="136"/>
        <v>0</v>
      </c>
      <c r="DY104" s="35">
        <f t="shared" si="137"/>
        <v>0</v>
      </c>
      <c r="DZ104" s="35">
        <f t="shared" si="138"/>
        <v>0</v>
      </c>
      <c r="EA104" s="35">
        <f t="shared" si="139"/>
        <v>0</v>
      </c>
      <c r="EB104" s="35">
        <f t="shared" si="140"/>
        <v>0</v>
      </c>
      <c r="EC104" s="35">
        <f t="shared" si="141"/>
        <v>0</v>
      </c>
      <c r="ED104" s="35">
        <f t="shared" si="142"/>
        <v>0</v>
      </c>
      <c r="EE104" s="35">
        <f t="shared" si="143"/>
        <v>0</v>
      </c>
      <c r="EF104" s="35">
        <f t="shared" si="144"/>
        <v>0</v>
      </c>
      <c r="EG104" s="35">
        <f t="shared" si="145"/>
        <v>0</v>
      </c>
      <c r="EH104" s="35">
        <f t="shared" si="146"/>
        <v>0</v>
      </c>
      <c r="EI104" s="35">
        <f t="shared" si="147"/>
        <v>0</v>
      </c>
      <c r="EJ104" s="35">
        <f t="shared" si="148"/>
        <v>0</v>
      </c>
      <c r="EK104" s="35">
        <f t="shared" si="149"/>
        <v>0</v>
      </c>
      <c r="EL104" s="35">
        <f t="shared" si="150"/>
        <v>0</v>
      </c>
      <c r="EM104" s="35">
        <f t="shared" si="151"/>
        <v>0</v>
      </c>
      <c r="EN104" s="206">
        <f t="shared" si="152"/>
        <v>0</v>
      </c>
      <c r="EO104" s="201"/>
      <c r="EP104" s="201"/>
      <c r="EQ104" s="201"/>
      <c r="ER104" s="201"/>
      <c r="ES104" s="201"/>
      <c r="ET104" s="201"/>
      <c r="EU104" s="201"/>
      <c r="EV104" s="35"/>
    </row>
    <row r="105" spans="1:152" ht="168.75">
      <c r="A105" s="25" t="s">
        <v>179</v>
      </c>
      <c r="B105" s="50" t="s">
        <v>291</v>
      </c>
      <c r="C105" s="51" t="s">
        <v>331</v>
      </c>
      <c r="D105" s="46" t="s">
        <v>332</v>
      </c>
      <c r="E105" s="202">
        <f>'4'!BS106</f>
        <v>0</v>
      </c>
      <c r="F105" s="202">
        <v>0</v>
      </c>
      <c r="G105" s="202">
        <v>0</v>
      </c>
      <c r="H105" s="202">
        <v>0</v>
      </c>
      <c r="I105" s="202">
        <f>'4'!BU106</f>
        <v>0</v>
      </c>
      <c r="J105" s="202">
        <v>0</v>
      </c>
      <c r="K105" s="202">
        <v>0</v>
      </c>
      <c r="L105" s="202">
        <v>0</v>
      </c>
      <c r="M105" s="202">
        <v>0</v>
      </c>
      <c r="N105" s="202">
        <v>8.02</v>
      </c>
      <c r="O105" s="202">
        <v>0</v>
      </c>
      <c r="P105" s="202">
        <v>0</v>
      </c>
      <c r="Q105" s="202">
        <v>0</v>
      </c>
      <c r="R105" s="202">
        <v>0</v>
      </c>
      <c r="S105" s="202">
        <v>0</v>
      </c>
      <c r="T105" s="202">
        <v>0</v>
      </c>
      <c r="U105" s="202">
        <v>0</v>
      </c>
      <c r="V105" s="202">
        <v>0</v>
      </c>
      <c r="W105" s="202">
        <v>0</v>
      </c>
      <c r="X105" s="194">
        <f>'4'!BZ106</f>
        <v>0</v>
      </c>
      <c r="Y105" s="35">
        <v>0</v>
      </c>
      <c r="Z105" s="35">
        <v>0</v>
      </c>
      <c r="AA105" s="35">
        <v>0</v>
      </c>
      <c r="AB105" s="35">
        <v>0</v>
      </c>
      <c r="AC105" s="35">
        <v>0</v>
      </c>
      <c r="AD105" s="35">
        <v>0</v>
      </c>
      <c r="AE105" s="35">
        <v>0</v>
      </c>
      <c r="AF105" s="35">
        <v>0</v>
      </c>
      <c r="AG105" s="35">
        <v>0</v>
      </c>
      <c r="AH105" s="35">
        <v>0</v>
      </c>
      <c r="AI105" s="35">
        <v>0</v>
      </c>
      <c r="AJ105" s="35">
        <v>0</v>
      </c>
      <c r="AK105" s="35">
        <v>0</v>
      </c>
      <c r="AL105" s="35">
        <v>0</v>
      </c>
      <c r="AM105" s="35">
        <v>0</v>
      </c>
      <c r="AN105" s="35">
        <v>0</v>
      </c>
      <c r="AO105" s="35">
        <v>0</v>
      </c>
      <c r="AP105" s="35">
        <v>0</v>
      </c>
      <c r="AQ105" s="35">
        <v>0</v>
      </c>
      <c r="AR105" s="35">
        <v>0</v>
      </c>
      <c r="AS105" s="35">
        <v>0</v>
      </c>
      <c r="AT105" s="35">
        <v>0</v>
      </c>
      <c r="AU105" s="35">
        <v>0</v>
      </c>
      <c r="AV105" s="35">
        <v>0</v>
      </c>
      <c r="AW105" s="35">
        <v>0</v>
      </c>
      <c r="AX105" s="35">
        <v>0</v>
      </c>
      <c r="AY105" s="35">
        <v>0</v>
      </c>
      <c r="AZ105" s="35">
        <v>0</v>
      </c>
      <c r="BA105" s="35">
        <v>0</v>
      </c>
      <c r="BB105" s="35">
        <v>0</v>
      </c>
      <c r="BC105" s="35">
        <v>0</v>
      </c>
      <c r="BD105" s="35">
        <v>0</v>
      </c>
      <c r="BE105" s="35">
        <v>0</v>
      </c>
      <c r="BF105" s="35">
        <v>0</v>
      </c>
      <c r="BG105" s="35">
        <v>0</v>
      </c>
      <c r="BH105" s="35">
        <v>0</v>
      </c>
      <c r="BI105" s="35">
        <v>0</v>
      </c>
      <c r="BJ105" s="35">
        <v>0</v>
      </c>
      <c r="BK105" s="35">
        <v>0</v>
      </c>
      <c r="BL105" s="35">
        <v>0</v>
      </c>
      <c r="BM105" s="35">
        <v>0</v>
      </c>
      <c r="BN105" s="35">
        <v>0</v>
      </c>
      <c r="BO105" s="35">
        <v>0</v>
      </c>
      <c r="BP105" s="35">
        <v>0</v>
      </c>
      <c r="BQ105" s="35">
        <v>0</v>
      </c>
      <c r="BR105" s="35">
        <v>0</v>
      </c>
      <c r="BS105" s="35">
        <v>0</v>
      </c>
      <c r="BT105" s="35">
        <f>IF('4'!$CN106=2021,E105,0)</f>
        <v>0</v>
      </c>
      <c r="BU105" s="35">
        <f>IF('4'!$CN106=2021,F105,0)</f>
        <v>0</v>
      </c>
      <c r="BV105" s="35">
        <f>IF('4'!$CN106=2021,G105,0)</f>
        <v>0</v>
      </c>
      <c r="BW105" s="35">
        <f>IF('4'!$CN106=2021,H105,0)</f>
        <v>0</v>
      </c>
      <c r="BX105" s="35">
        <f>IF('4'!$CN106=2021,I105,0)</f>
        <v>0</v>
      </c>
      <c r="BY105" s="35">
        <f>IF('4'!$CN106=2021,J105,0)</f>
        <v>0</v>
      </c>
      <c r="BZ105" s="35">
        <f>IF('4'!$CN106=2021,K105,0)</f>
        <v>0</v>
      </c>
      <c r="CA105" s="35">
        <f>IF('4'!$CN106=2021,L105,0)</f>
        <v>0</v>
      </c>
      <c r="CB105" s="35">
        <f>IF('4'!$CN106=2021,M105,0)</f>
        <v>0</v>
      </c>
      <c r="CC105" s="35">
        <f>IF('4'!$CN106=2021,N105,0)</f>
        <v>0</v>
      </c>
      <c r="CD105" s="35">
        <f>IF('4'!$CN106=2021,O105,0)</f>
        <v>0</v>
      </c>
      <c r="CE105" s="35">
        <f>IF('4'!$CN106=2021,P105,0)</f>
        <v>0</v>
      </c>
      <c r="CF105" s="35">
        <f>IF('4'!$CN106=2021,Q105,0)</f>
        <v>0</v>
      </c>
      <c r="CG105" s="35">
        <f>IF('4'!$CN106=2021,R105,0)</f>
        <v>0</v>
      </c>
      <c r="CH105" s="35">
        <f>IF('4'!$CN106=2021,S105,0)</f>
        <v>0</v>
      </c>
      <c r="CI105" s="35">
        <f>IF('4'!$CN106=2021,T105,0)</f>
        <v>0</v>
      </c>
      <c r="CJ105" s="35">
        <f>IF('4'!$CN106=2021,U105,0)</f>
        <v>0</v>
      </c>
      <c r="CK105" s="35">
        <f>IF('4'!$CN106=2021,V105,0)</f>
        <v>0</v>
      </c>
      <c r="CL105" s="35">
        <f>IF('4'!$CN106=2021,W105,0)</f>
        <v>0</v>
      </c>
      <c r="CM105" s="35">
        <f>IF('4'!$CN106=2021,X105,0)</f>
        <v>0</v>
      </c>
      <c r="CN105" s="35">
        <v>0</v>
      </c>
      <c r="CO105" s="35">
        <v>0</v>
      </c>
      <c r="CP105" s="35">
        <v>0</v>
      </c>
      <c r="CQ105" s="35">
        <v>0</v>
      </c>
      <c r="CR105" s="35">
        <v>0</v>
      </c>
      <c r="CS105" s="35">
        <v>0</v>
      </c>
      <c r="CT105" s="35">
        <v>0</v>
      </c>
      <c r="CU105" s="35">
        <f>IF('4'!$CN106=2022,E105,0)</f>
        <v>0</v>
      </c>
      <c r="CV105" s="35">
        <f>IF('4'!$CN106=2022,F105,0)</f>
        <v>0</v>
      </c>
      <c r="CW105" s="35">
        <f>IF('4'!$CN106=2022,G105,0)</f>
        <v>0</v>
      </c>
      <c r="CX105" s="35">
        <f>IF('4'!$CN106=2022,H105,0)</f>
        <v>0</v>
      </c>
      <c r="CY105" s="35">
        <f>IF('4'!$CN106=2022,I105,0)</f>
        <v>0</v>
      </c>
      <c r="CZ105" s="35">
        <f>IF('4'!$CN106=2022,J105,0)</f>
        <v>0</v>
      </c>
      <c r="DA105" s="35">
        <f>IF('4'!$CN106=2022,K105,0)</f>
        <v>0</v>
      </c>
      <c r="DB105" s="35">
        <f>IF('4'!$CN106=2022,L105,0)</f>
        <v>0</v>
      </c>
      <c r="DC105" s="35">
        <f>IF('4'!$CN106=2022,M105,0)</f>
        <v>0</v>
      </c>
      <c r="DD105" s="35">
        <f>IF('4'!$CN106=2022,N105,0)</f>
        <v>0</v>
      </c>
      <c r="DE105" s="35">
        <f>IF('4'!$CN106=2022,O105,0)</f>
        <v>0</v>
      </c>
      <c r="DF105" s="35">
        <f>IF('4'!$CN106=2022,P105,0)</f>
        <v>0</v>
      </c>
      <c r="DG105" s="35">
        <f>IF('4'!$CN106=2022,Q105,0)</f>
        <v>0</v>
      </c>
      <c r="DH105" s="35">
        <f>IF('4'!$CN106=2022,R105,0)</f>
        <v>0</v>
      </c>
      <c r="DI105" s="35">
        <f>IF('4'!$CN106=2022,S105,0)</f>
        <v>0</v>
      </c>
      <c r="DJ105" s="35">
        <f>IF('4'!$CN106=2022,T105,0)</f>
        <v>0</v>
      </c>
      <c r="DK105" s="35">
        <f>IF('4'!$CN106=2022,U105,0)</f>
        <v>0</v>
      </c>
      <c r="DL105" s="35">
        <f>IF('4'!$CN106=2022,V105,0)</f>
        <v>0</v>
      </c>
      <c r="DM105" s="35">
        <f>IF('4'!$CN106=2022,W105,0)</f>
        <v>0</v>
      </c>
      <c r="DN105" s="35">
        <v>0</v>
      </c>
      <c r="DO105" s="35">
        <v>0</v>
      </c>
      <c r="DP105" s="35">
        <v>0</v>
      </c>
      <c r="DQ105" s="35">
        <v>0</v>
      </c>
      <c r="DR105" s="35">
        <v>0</v>
      </c>
      <c r="DS105" s="35">
        <v>0</v>
      </c>
      <c r="DT105" s="35">
        <v>0</v>
      </c>
      <c r="DU105" s="35">
        <f t="shared" si="133"/>
        <v>0</v>
      </c>
      <c r="DV105" s="35">
        <f t="shared" si="134"/>
        <v>0</v>
      </c>
      <c r="DW105" s="35">
        <f t="shared" si="135"/>
        <v>0</v>
      </c>
      <c r="DX105" s="35">
        <f t="shared" si="136"/>
        <v>0</v>
      </c>
      <c r="DY105" s="35">
        <f t="shared" si="137"/>
        <v>0</v>
      </c>
      <c r="DZ105" s="35">
        <f t="shared" si="138"/>
        <v>0</v>
      </c>
      <c r="EA105" s="35">
        <f t="shared" si="139"/>
        <v>0</v>
      </c>
      <c r="EB105" s="35">
        <f t="shared" si="140"/>
        <v>0</v>
      </c>
      <c r="EC105" s="35">
        <f t="shared" si="141"/>
        <v>0</v>
      </c>
      <c r="ED105" s="35">
        <f t="shared" si="142"/>
        <v>0</v>
      </c>
      <c r="EE105" s="35">
        <f t="shared" si="143"/>
        <v>0</v>
      </c>
      <c r="EF105" s="35">
        <f t="shared" si="144"/>
        <v>0</v>
      </c>
      <c r="EG105" s="35">
        <f t="shared" si="145"/>
        <v>0</v>
      </c>
      <c r="EH105" s="35">
        <f t="shared" si="146"/>
        <v>0</v>
      </c>
      <c r="EI105" s="35">
        <f t="shared" si="147"/>
        <v>0</v>
      </c>
      <c r="EJ105" s="35">
        <f t="shared" si="148"/>
        <v>0</v>
      </c>
      <c r="EK105" s="35">
        <f t="shared" si="149"/>
        <v>0</v>
      </c>
      <c r="EL105" s="35">
        <f t="shared" si="150"/>
        <v>0</v>
      </c>
      <c r="EM105" s="35">
        <f t="shared" si="151"/>
        <v>0</v>
      </c>
      <c r="EN105" s="206">
        <f t="shared" si="152"/>
        <v>0</v>
      </c>
      <c r="EO105" s="201"/>
      <c r="EP105" s="201"/>
      <c r="EQ105" s="201"/>
      <c r="ER105" s="201"/>
      <c r="ES105" s="201"/>
      <c r="ET105" s="201"/>
      <c r="EU105" s="201"/>
      <c r="EV105" s="35"/>
    </row>
    <row r="106" spans="1:152" ht="93.75">
      <c r="A106" s="25" t="s">
        <v>179</v>
      </c>
      <c r="B106" s="50" t="s">
        <v>291</v>
      </c>
      <c r="C106" s="51" t="s">
        <v>333</v>
      </c>
      <c r="D106" s="46" t="s">
        <v>334</v>
      </c>
      <c r="E106" s="202">
        <v>80</v>
      </c>
      <c r="F106" s="202">
        <v>0</v>
      </c>
      <c r="G106" s="202">
        <v>0</v>
      </c>
      <c r="H106" s="202">
        <v>0</v>
      </c>
      <c r="I106" s="202">
        <f>'4'!BU107</f>
        <v>0</v>
      </c>
      <c r="J106" s="202">
        <v>0</v>
      </c>
      <c r="K106" s="202">
        <v>0</v>
      </c>
      <c r="L106" s="202">
        <v>0</v>
      </c>
      <c r="M106" s="202">
        <v>0</v>
      </c>
      <c r="N106" s="202">
        <v>0</v>
      </c>
      <c r="O106" s="202">
        <v>0</v>
      </c>
      <c r="P106" s="202">
        <v>0</v>
      </c>
      <c r="Q106" s="202">
        <v>0</v>
      </c>
      <c r="R106" s="202">
        <v>0</v>
      </c>
      <c r="S106" s="202">
        <v>0</v>
      </c>
      <c r="T106" s="202">
        <v>0</v>
      </c>
      <c r="U106" s="202">
        <v>0</v>
      </c>
      <c r="V106" s="202">
        <v>0</v>
      </c>
      <c r="W106" s="202">
        <v>0</v>
      </c>
      <c r="X106" s="194">
        <f>'4'!BZ107</f>
        <v>0</v>
      </c>
      <c r="Y106" s="35">
        <v>0</v>
      </c>
      <c r="Z106" s="35">
        <v>0</v>
      </c>
      <c r="AA106" s="35">
        <v>0</v>
      </c>
      <c r="AB106" s="35">
        <v>0</v>
      </c>
      <c r="AC106" s="35">
        <v>0</v>
      </c>
      <c r="AD106" s="35">
        <v>0</v>
      </c>
      <c r="AE106" s="35">
        <v>0</v>
      </c>
      <c r="AF106" s="35">
        <v>0</v>
      </c>
      <c r="AG106" s="35">
        <v>0</v>
      </c>
      <c r="AH106" s="35">
        <v>0</v>
      </c>
      <c r="AI106" s="35">
        <v>0</v>
      </c>
      <c r="AJ106" s="35">
        <v>0</v>
      </c>
      <c r="AK106" s="35">
        <v>0</v>
      </c>
      <c r="AL106" s="35">
        <v>0</v>
      </c>
      <c r="AM106" s="35">
        <v>0</v>
      </c>
      <c r="AN106" s="35">
        <v>0</v>
      </c>
      <c r="AO106" s="35">
        <v>0</v>
      </c>
      <c r="AP106" s="35">
        <v>0</v>
      </c>
      <c r="AQ106" s="35">
        <v>0</v>
      </c>
      <c r="AR106" s="35">
        <v>0</v>
      </c>
      <c r="AS106" s="35">
        <v>0</v>
      </c>
      <c r="AT106" s="35">
        <v>0</v>
      </c>
      <c r="AU106" s="35">
        <v>0</v>
      </c>
      <c r="AV106" s="35">
        <v>0</v>
      </c>
      <c r="AW106" s="35">
        <v>0</v>
      </c>
      <c r="AX106" s="35">
        <v>0</v>
      </c>
      <c r="AY106" s="35">
        <v>0</v>
      </c>
      <c r="AZ106" s="35">
        <v>0</v>
      </c>
      <c r="BA106" s="35">
        <v>0</v>
      </c>
      <c r="BB106" s="35">
        <v>0</v>
      </c>
      <c r="BC106" s="35">
        <v>0</v>
      </c>
      <c r="BD106" s="35">
        <v>0</v>
      </c>
      <c r="BE106" s="35">
        <v>0</v>
      </c>
      <c r="BF106" s="35">
        <v>0</v>
      </c>
      <c r="BG106" s="35">
        <v>0</v>
      </c>
      <c r="BH106" s="35">
        <v>0</v>
      </c>
      <c r="BI106" s="35">
        <v>0</v>
      </c>
      <c r="BJ106" s="35">
        <v>0</v>
      </c>
      <c r="BK106" s="35">
        <v>0</v>
      </c>
      <c r="BL106" s="35">
        <v>0</v>
      </c>
      <c r="BM106" s="35">
        <v>0</v>
      </c>
      <c r="BN106" s="35">
        <v>0</v>
      </c>
      <c r="BO106" s="35">
        <v>0</v>
      </c>
      <c r="BP106" s="35">
        <v>0</v>
      </c>
      <c r="BQ106" s="35">
        <v>0</v>
      </c>
      <c r="BR106" s="35">
        <v>0</v>
      </c>
      <c r="BS106" s="35">
        <v>0</v>
      </c>
      <c r="BT106" s="35">
        <f>IF('4'!$CN107=2021,E106,0)</f>
        <v>0</v>
      </c>
      <c r="BU106" s="35">
        <f>IF('4'!$CN107=2021,F106,0)</f>
        <v>0</v>
      </c>
      <c r="BV106" s="35">
        <f>IF('4'!$CN107=2021,G106,0)</f>
        <v>0</v>
      </c>
      <c r="BW106" s="35">
        <f>IF('4'!$CN107=2021,H106,0)</f>
        <v>0</v>
      </c>
      <c r="BX106" s="35">
        <f>IF('4'!$CN107=2021,I106,0)</f>
        <v>0</v>
      </c>
      <c r="BY106" s="35">
        <f>IF('4'!$CN107=2021,J106,0)</f>
        <v>0</v>
      </c>
      <c r="BZ106" s="35">
        <f>IF('4'!$CN107=2021,K106,0)</f>
        <v>0</v>
      </c>
      <c r="CA106" s="35">
        <f>IF('4'!$CN107=2021,L106,0)</f>
        <v>0</v>
      </c>
      <c r="CB106" s="35">
        <f>IF('4'!$CN107=2021,M106,0)</f>
        <v>0</v>
      </c>
      <c r="CC106" s="35">
        <f>IF('4'!$CN107=2021,N106,0)</f>
        <v>0</v>
      </c>
      <c r="CD106" s="35">
        <f>IF('4'!$CN107=2021,O106,0)</f>
        <v>0</v>
      </c>
      <c r="CE106" s="35">
        <f>IF('4'!$CN107=2021,P106,0)</f>
        <v>0</v>
      </c>
      <c r="CF106" s="35">
        <f>IF('4'!$CN107=2021,Q106,0)</f>
        <v>0</v>
      </c>
      <c r="CG106" s="35">
        <f>IF('4'!$CN107=2021,R106,0)</f>
        <v>0</v>
      </c>
      <c r="CH106" s="35">
        <f>IF('4'!$CN107=2021,S106,0)</f>
        <v>0</v>
      </c>
      <c r="CI106" s="35">
        <f>IF('4'!$CN107=2021,T106,0)</f>
        <v>0</v>
      </c>
      <c r="CJ106" s="35">
        <f>IF('4'!$CN107=2021,U106,0)</f>
        <v>0</v>
      </c>
      <c r="CK106" s="35">
        <f>IF('4'!$CN107=2021,V106,0)</f>
        <v>0</v>
      </c>
      <c r="CL106" s="35">
        <f>IF('4'!$CN107=2021,W106,0)</f>
        <v>0</v>
      </c>
      <c r="CM106" s="35">
        <f>IF('4'!$CN107=2021,X106,0)</f>
        <v>0</v>
      </c>
      <c r="CN106" s="35">
        <v>0</v>
      </c>
      <c r="CO106" s="35">
        <v>0</v>
      </c>
      <c r="CP106" s="35">
        <v>0</v>
      </c>
      <c r="CQ106" s="35">
        <v>0</v>
      </c>
      <c r="CR106" s="35">
        <v>0</v>
      </c>
      <c r="CS106" s="35">
        <v>0</v>
      </c>
      <c r="CT106" s="35">
        <v>0</v>
      </c>
      <c r="CU106" s="35">
        <f>IF('4'!$CN107=2022,E106,0)</f>
        <v>0</v>
      </c>
      <c r="CV106" s="35">
        <f>IF('4'!$CN107=2022,F106,0)</f>
        <v>0</v>
      </c>
      <c r="CW106" s="35">
        <f>IF('4'!$CN107=2022,G106,0)</f>
        <v>0</v>
      </c>
      <c r="CX106" s="35">
        <f>IF('4'!$CN107=2022,H106,0)</f>
        <v>0</v>
      </c>
      <c r="CY106" s="35">
        <f>IF('4'!$CN107=2022,I106,0)</f>
        <v>0</v>
      </c>
      <c r="CZ106" s="35">
        <f>IF('4'!$CN107=2022,J106,0)</f>
        <v>0</v>
      </c>
      <c r="DA106" s="35">
        <f>IF('4'!$CN107=2022,K106,0)</f>
        <v>0</v>
      </c>
      <c r="DB106" s="35">
        <f>IF('4'!$CN107=2022,L106,0)</f>
        <v>0</v>
      </c>
      <c r="DC106" s="35">
        <f>IF('4'!$CN107=2022,M106,0)</f>
        <v>0</v>
      </c>
      <c r="DD106" s="35">
        <f>IF('4'!$CN107=2022,N106,0)</f>
        <v>0</v>
      </c>
      <c r="DE106" s="35">
        <f>IF('4'!$CN107=2022,O106,0)</f>
        <v>0</v>
      </c>
      <c r="DF106" s="35">
        <f>IF('4'!$CN107=2022,P106,0)</f>
        <v>0</v>
      </c>
      <c r="DG106" s="35">
        <f>IF('4'!$CN107=2022,Q106,0)</f>
        <v>0</v>
      </c>
      <c r="DH106" s="35">
        <f>IF('4'!$CN107=2022,R106,0)</f>
        <v>0</v>
      </c>
      <c r="DI106" s="35">
        <f>IF('4'!$CN107=2022,S106,0)</f>
        <v>0</v>
      </c>
      <c r="DJ106" s="35">
        <f>IF('4'!$CN107=2022,T106,0)</f>
        <v>0</v>
      </c>
      <c r="DK106" s="35">
        <f>IF('4'!$CN107=2022,U106,0)</f>
        <v>0</v>
      </c>
      <c r="DL106" s="35">
        <f>IF('4'!$CN107=2022,V106,0)</f>
        <v>0</v>
      </c>
      <c r="DM106" s="35">
        <f>IF('4'!$CN107=2022,W106,0)</f>
        <v>0</v>
      </c>
      <c r="DN106" s="35">
        <v>0</v>
      </c>
      <c r="DO106" s="35">
        <v>0</v>
      </c>
      <c r="DP106" s="35">
        <v>0</v>
      </c>
      <c r="DQ106" s="35">
        <v>0</v>
      </c>
      <c r="DR106" s="35">
        <v>0</v>
      </c>
      <c r="DS106" s="35">
        <v>0</v>
      </c>
      <c r="DT106" s="35">
        <v>0</v>
      </c>
      <c r="DU106" s="35">
        <f t="shared" si="133"/>
        <v>0</v>
      </c>
      <c r="DV106" s="35">
        <f t="shared" si="134"/>
        <v>0</v>
      </c>
      <c r="DW106" s="35">
        <f t="shared" si="135"/>
        <v>0</v>
      </c>
      <c r="DX106" s="35">
        <f t="shared" si="136"/>
        <v>0</v>
      </c>
      <c r="DY106" s="35">
        <f t="shared" si="137"/>
        <v>0</v>
      </c>
      <c r="DZ106" s="35">
        <f t="shared" si="138"/>
        <v>0</v>
      </c>
      <c r="EA106" s="35">
        <f t="shared" si="139"/>
        <v>0</v>
      </c>
      <c r="EB106" s="35">
        <f t="shared" si="140"/>
        <v>0</v>
      </c>
      <c r="EC106" s="35">
        <f t="shared" si="141"/>
        <v>0</v>
      </c>
      <c r="ED106" s="35">
        <f t="shared" si="142"/>
        <v>0</v>
      </c>
      <c r="EE106" s="35">
        <f t="shared" si="143"/>
        <v>0</v>
      </c>
      <c r="EF106" s="35">
        <f t="shared" si="144"/>
        <v>0</v>
      </c>
      <c r="EG106" s="35">
        <f t="shared" si="145"/>
        <v>0</v>
      </c>
      <c r="EH106" s="35">
        <f t="shared" si="146"/>
        <v>0</v>
      </c>
      <c r="EI106" s="35">
        <f t="shared" si="147"/>
        <v>0</v>
      </c>
      <c r="EJ106" s="35">
        <f t="shared" si="148"/>
        <v>0</v>
      </c>
      <c r="EK106" s="35">
        <f t="shared" si="149"/>
        <v>0</v>
      </c>
      <c r="EL106" s="35">
        <f t="shared" si="150"/>
        <v>0</v>
      </c>
      <c r="EM106" s="35">
        <f t="shared" si="151"/>
        <v>0</v>
      </c>
      <c r="EN106" s="206">
        <f t="shared" si="152"/>
        <v>0</v>
      </c>
      <c r="EO106" s="201"/>
      <c r="EP106" s="201"/>
      <c r="EQ106" s="201"/>
      <c r="ER106" s="201"/>
      <c r="ES106" s="201"/>
      <c r="ET106" s="201"/>
      <c r="EU106" s="201"/>
      <c r="EV106" s="35"/>
    </row>
    <row r="107" spans="1:152" ht="187.5">
      <c r="A107" s="25" t="s">
        <v>179</v>
      </c>
      <c r="B107" s="50" t="s">
        <v>291</v>
      </c>
      <c r="C107" s="51" t="s">
        <v>335</v>
      </c>
      <c r="D107" s="46" t="s">
        <v>336</v>
      </c>
      <c r="E107" s="202">
        <f>'4'!BS108</f>
        <v>0</v>
      </c>
      <c r="F107" s="202">
        <v>0</v>
      </c>
      <c r="G107" s="202">
        <v>0</v>
      </c>
      <c r="H107" s="202">
        <v>0</v>
      </c>
      <c r="I107" s="202">
        <f>'4'!BU108</f>
        <v>0</v>
      </c>
      <c r="J107" s="202">
        <v>0</v>
      </c>
      <c r="K107" s="202">
        <v>0</v>
      </c>
      <c r="L107" s="202">
        <v>0</v>
      </c>
      <c r="M107" s="202">
        <v>0</v>
      </c>
      <c r="N107" s="202">
        <v>9.81</v>
      </c>
      <c r="O107" s="202">
        <v>0</v>
      </c>
      <c r="P107" s="202">
        <v>0</v>
      </c>
      <c r="Q107" s="202">
        <v>0</v>
      </c>
      <c r="R107" s="202">
        <v>0</v>
      </c>
      <c r="S107" s="202">
        <v>0</v>
      </c>
      <c r="T107" s="202">
        <v>0</v>
      </c>
      <c r="U107" s="202">
        <v>0</v>
      </c>
      <c r="V107" s="202">
        <v>0</v>
      </c>
      <c r="W107" s="202">
        <v>0</v>
      </c>
      <c r="X107" s="194">
        <f>'4'!BZ108</f>
        <v>0</v>
      </c>
      <c r="Y107" s="35">
        <v>0</v>
      </c>
      <c r="Z107" s="35">
        <v>0</v>
      </c>
      <c r="AA107" s="35">
        <v>0</v>
      </c>
      <c r="AB107" s="35">
        <v>0</v>
      </c>
      <c r="AC107" s="35">
        <v>0</v>
      </c>
      <c r="AD107" s="35">
        <v>0</v>
      </c>
      <c r="AE107" s="35">
        <v>0</v>
      </c>
      <c r="AF107" s="35">
        <v>0</v>
      </c>
      <c r="AG107" s="35">
        <v>0</v>
      </c>
      <c r="AH107" s="35">
        <v>0</v>
      </c>
      <c r="AI107" s="35">
        <v>0</v>
      </c>
      <c r="AJ107" s="35">
        <v>0</v>
      </c>
      <c r="AK107" s="35">
        <v>0</v>
      </c>
      <c r="AL107" s="35">
        <v>0</v>
      </c>
      <c r="AM107" s="35">
        <v>0</v>
      </c>
      <c r="AN107" s="35">
        <v>0</v>
      </c>
      <c r="AO107" s="35">
        <v>0</v>
      </c>
      <c r="AP107" s="35">
        <v>0</v>
      </c>
      <c r="AQ107" s="35">
        <v>0</v>
      </c>
      <c r="AR107" s="35">
        <v>0</v>
      </c>
      <c r="AS107" s="35">
        <v>0</v>
      </c>
      <c r="AT107" s="35">
        <v>0</v>
      </c>
      <c r="AU107" s="35">
        <v>0</v>
      </c>
      <c r="AV107" s="35">
        <v>0</v>
      </c>
      <c r="AW107" s="35">
        <v>0</v>
      </c>
      <c r="AX107" s="35">
        <v>0</v>
      </c>
      <c r="AY107" s="35">
        <v>0</v>
      </c>
      <c r="AZ107" s="35">
        <v>0</v>
      </c>
      <c r="BA107" s="35">
        <v>0</v>
      </c>
      <c r="BB107" s="35">
        <v>0</v>
      </c>
      <c r="BC107" s="35">
        <v>0</v>
      </c>
      <c r="BD107" s="35">
        <v>0</v>
      </c>
      <c r="BE107" s="35">
        <v>0</v>
      </c>
      <c r="BF107" s="35">
        <v>0</v>
      </c>
      <c r="BG107" s="35">
        <v>0</v>
      </c>
      <c r="BH107" s="35">
        <v>0</v>
      </c>
      <c r="BI107" s="35">
        <v>0</v>
      </c>
      <c r="BJ107" s="35">
        <v>0</v>
      </c>
      <c r="BK107" s="35">
        <v>0</v>
      </c>
      <c r="BL107" s="35">
        <v>0</v>
      </c>
      <c r="BM107" s="35">
        <v>0</v>
      </c>
      <c r="BN107" s="35">
        <v>0</v>
      </c>
      <c r="BO107" s="35">
        <v>0</v>
      </c>
      <c r="BP107" s="35">
        <v>0</v>
      </c>
      <c r="BQ107" s="35">
        <v>0</v>
      </c>
      <c r="BR107" s="35">
        <v>0</v>
      </c>
      <c r="BS107" s="35">
        <v>0</v>
      </c>
      <c r="BT107" s="35">
        <f>IF('4'!$CN108=2021,E107,0)</f>
        <v>0</v>
      </c>
      <c r="BU107" s="35">
        <f>IF('4'!$CN108=2021,F107,0)</f>
        <v>0</v>
      </c>
      <c r="BV107" s="35">
        <f>IF('4'!$CN108=2021,G107,0)</f>
        <v>0</v>
      </c>
      <c r="BW107" s="35">
        <f>IF('4'!$CN108=2021,H107,0)</f>
        <v>0</v>
      </c>
      <c r="BX107" s="35">
        <f>IF('4'!$CN108=2021,I107,0)</f>
        <v>0</v>
      </c>
      <c r="BY107" s="35">
        <f>IF('4'!$CN108=2021,J107,0)</f>
        <v>0</v>
      </c>
      <c r="BZ107" s="35">
        <f>IF('4'!$CN108=2021,K107,0)</f>
        <v>0</v>
      </c>
      <c r="CA107" s="35">
        <f>IF('4'!$CN108=2021,L107,0)</f>
        <v>0</v>
      </c>
      <c r="CB107" s="35">
        <f>IF('4'!$CN108=2021,M107,0)</f>
        <v>0</v>
      </c>
      <c r="CC107" s="35">
        <f>IF('4'!$CN108=2021,N107,0)</f>
        <v>0</v>
      </c>
      <c r="CD107" s="35">
        <f>IF('4'!$CN108=2021,O107,0)</f>
        <v>0</v>
      </c>
      <c r="CE107" s="35">
        <f>IF('4'!$CN108=2021,P107,0)</f>
        <v>0</v>
      </c>
      <c r="CF107" s="35">
        <f>IF('4'!$CN108=2021,Q107,0)</f>
        <v>0</v>
      </c>
      <c r="CG107" s="35">
        <f>IF('4'!$CN108=2021,R107,0)</f>
        <v>0</v>
      </c>
      <c r="CH107" s="35">
        <f>IF('4'!$CN108=2021,S107,0)</f>
        <v>0</v>
      </c>
      <c r="CI107" s="35">
        <f>IF('4'!$CN108=2021,T107,0)</f>
        <v>0</v>
      </c>
      <c r="CJ107" s="35">
        <f>IF('4'!$CN108=2021,U107,0)</f>
        <v>0</v>
      </c>
      <c r="CK107" s="35">
        <f>IF('4'!$CN108=2021,V107,0)</f>
        <v>0</v>
      </c>
      <c r="CL107" s="35">
        <f>IF('4'!$CN108=2021,W107,0)</f>
        <v>0</v>
      </c>
      <c r="CM107" s="35">
        <f>IF('4'!$CN108=2021,X107,0)</f>
        <v>0</v>
      </c>
      <c r="CN107" s="35">
        <v>0</v>
      </c>
      <c r="CO107" s="35">
        <v>0</v>
      </c>
      <c r="CP107" s="35">
        <v>0</v>
      </c>
      <c r="CQ107" s="35">
        <v>0</v>
      </c>
      <c r="CR107" s="35">
        <v>0</v>
      </c>
      <c r="CS107" s="35">
        <v>0</v>
      </c>
      <c r="CT107" s="35">
        <v>0</v>
      </c>
      <c r="CU107" s="35">
        <f>IF('4'!$CN108=2022,E107,0)</f>
        <v>0</v>
      </c>
      <c r="CV107" s="35">
        <f>IF('4'!$CN108=2022,F107,0)</f>
        <v>0</v>
      </c>
      <c r="CW107" s="35">
        <f>IF('4'!$CN108=2022,G107,0)</f>
        <v>0</v>
      </c>
      <c r="CX107" s="35">
        <f>IF('4'!$CN108=2022,H107,0)</f>
        <v>0</v>
      </c>
      <c r="CY107" s="35">
        <f>IF('4'!$CN108=2022,I107,0)</f>
        <v>0</v>
      </c>
      <c r="CZ107" s="35">
        <f>IF('4'!$CN108=2022,J107,0)</f>
        <v>0</v>
      </c>
      <c r="DA107" s="35">
        <f>IF('4'!$CN108=2022,K107,0)</f>
        <v>0</v>
      </c>
      <c r="DB107" s="35">
        <f>IF('4'!$CN108=2022,L107,0)</f>
        <v>0</v>
      </c>
      <c r="DC107" s="35">
        <f>IF('4'!$CN108=2022,M107,0)</f>
        <v>0</v>
      </c>
      <c r="DD107" s="35">
        <f>IF('4'!$CN108=2022,N107,0)</f>
        <v>0</v>
      </c>
      <c r="DE107" s="35">
        <f>IF('4'!$CN108=2022,O107,0)</f>
        <v>0</v>
      </c>
      <c r="DF107" s="35">
        <f>IF('4'!$CN108=2022,P107,0)</f>
        <v>0</v>
      </c>
      <c r="DG107" s="35">
        <f>IF('4'!$CN108=2022,Q107,0)</f>
        <v>0</v>
      </c>
      <c r="DH107" s="35">
        <f>IF('4'!$CN108=2022,R107,0)</f>
        <v>0</v>
      </c>
      <c r="DI107" s="35">
        <f>IF('4'!$CN108=2022,S107,0)</f>
        <v>0</v>
      </c>
      <c r="DJ107" s="35">
        <f>IF('4'!$CN108=2022,T107,0)</f>
        <v>0</v>
      </c>
      <c r="DK107" s="35">
        <f>IF('4'!$CN108=2022,U107,0)</f>
        <v>0</v>
      </c>
      <c r="DL107" s="35">
        <f>IF('4'!$CN108=2022,V107,0)</f>
        <v>0</v>
      </c>
      <c r="DM107" s="35">
        <f>IF('4'!$CN108=2022,W107,0)</f>
        <v>0</v>
      </c>
      <c r="DN107" s="35">
        <v>0</v>
      </c>
      <c r="DO107" s="35">
        <v>0</v>
      </c>
      <c r="DP107" s="35">
        <v>0</v>
      </c>
      <c r="DQ107" s="35">
        <v>0</v>
      </c>
      <c r="DR107" s="35">
        <v>0</v>
      </c>
      <c r="DS107" s="35">
        <v>0</v>
      </c>
      <c r="DT107" s="35">
        <v>0</v>
      </c>
      <c r="DU107" s="35">
        <f t="shared" si="133"/>
        <v>0</v>
      </c>
      <c r="DV107" s="35">
        <f t="shared" si="134"/>
        <v>0</v>
      </c>
      <c r="DW107" s="35">
        <f t="shared" si="135"/>
        <v>0</v>
      </c>
      <c r="DX107" s="35">
        <f t="shared" si="136"/>
        <v>0</v>
      </c>
      <c r="DY107" s="35">
        <f t="shared" si="137"/>
        <v>0</v>
      </c>
      <c r="DZ107" s="35">
        <f t="shared" si="138"/>
        <v>0</v>
      </c>
      <c r="EA107" s="35">
        <f t="shared" si="139"/>
        <v>0</v>
      </c>
      <c r="EB107" s="35">
        <f t="shared" si="140"/>
        <v>0</v>
      </c>
      <c r="EC107" s="35">
        <f t="shared" si="141"/>
        <v>0</v>
      </c>
      <c r="ED107" s="35">
        <f t="shared" si="142"/>
        <v>0</v>
      </c>
      <c r="EE107" s="35">
        <f t="shared" si="143"/>
        <v>0</v>
      </c>
      <c r="EF107" s="35">
        <f t="shared" si="144"/>
        <v>0</v>
      </c>
      <c r="EG107" s="35">
        <f t="shared" si="145"/>
        <v>0</v>
      </c>
      <c r="EH107" s="35">
        <f t="shared" si="146"/>
        <v>0</v>
      </c>
      <c r="EI107" s="35">
        <f t="shared" si="147"/>
        <v>0</v>
      </c>
      <c r="EJ107" s="35">
        <f t="shared" si="148"/>
        <v>0</v>
      </c>
      <c r="EK107" s="35">
        <f t="shared" si="149"/>
        <v>0</v>
      </c>
      <c r="EL107" s="35">
        <f t="shared" si="150"/>
        <v>0</v>
      </c>
      <c r="EM107" s="35">
        <f t="shared" si="151"/>
        <v>0</v>
      </c>
      <c r="EN107" s="206">
        <f t="shared" si="152"/>
        <v>0</v>
      </c>
      <c r="EO107" s="201"/>
      <c r="EP107" s="201"/>
      <c r="EQ107" s="201"/>
      <c r="ER107" s="201"/>
      <c r="ES107" s="201"/>
      <c r="ET107" s="201"/>
      <c r="EU107" s="201"/>
      <c r="EV107" s="35"/>
    </row>
    <row r="108" spans="1:152" ht="93.75">
      <c r="A108" s="25" t="s">
        <v>179</v>
      </c>
      <c r="B108" s="50" t="s">
        <v>291</v>
      </c>
      <c r="C108" s="51" t="s">
        <v>337</v>
      </c>
      <c r="D108" s="46" t="s">
        <v>338</v>
      </c>
      <c r="E108" s="202">
        <v>80</v>
      </c>
      <c r="F108" s="202">
        <v>0</v>
      </c>
      <c r="G108" s="202">
        <v>0</v>
      </c>
      <c r="H108" s="202">
        <v>0</v>
      </c>
      <c r="I108" s="202">
        <f>'4'!BU109</f>
        <v>0</v>
      </c>
      <c r="J108" s="202">
        <v>0</v>
      </c>
      <c r="K108" s="202">
        <v>0</v>
      </c>
      <c r="L108" s="202">
        <v>0</v>
      </c>
      <c r="M108" s="202">
        <v>0</v>
      </c>
      <c r="N108" s="202">
        <v>0</v>
      </c>
      <c r="O108" s="202">
        <v>0</v>
      </c>
      <c r="P108" s="202">
        <v>0</v>
      </c>
      <c r="Q108" s="202">
        <v>0</v>
      </c>
      <c r="R108" s="202">
        <v>0</v>
      </c>
      <c r="S108" s="202">
        <v>0</v>
      </c>
      <c r="T108" s="202">
        <v>0</v>
      </c>
      <c r="U108" s="202">
        <v>0</v>
      </c>
      <c r="V108" s="202">
        <v>0</v>
      </c>
      <c r="W108" s="202">
        <v>0</v>
      </c>
      <c r="X108" s="194">
        <f>'4'!BZ109</f>
        <v>0</v>
      </c>
      <c r="Y108" s="35">
        <v>0</v>
      </c>
      <c r="Z108" s="35">
        <v>0</v>
      </c>
      <c r="AA108" s="35">
        <v>0</v>
      </c>
      <c r="AB108" s="35">
        <v>0</v>
      </c>
      <c r="AC108" s="35">
        <v>0</v>
      </c>
      <c r="AD108" s="35">
        <v>0</v>
      </c>
      <c r="AE108" s="35">
        <v>0</v>
      </c>
      <c r="AF108" s="35">
        <v>0</v>
      </c>
      <c r="AG108" s="35">
        <v>0</v>
      </c>
      <c r="AH108" s="35">
        <v>0</v>
      </c>
      <c r="AI108" s="35">
        <v>0</v>
      </c>
      <c r="AJ108" s="35">
        <v>0</v>
      </c>
      <c r="AK108" s="35">
        <v>0</v>
      </c>
      <c r="AL108" s="35">
        <v>0</v>
      </c>
      <c r="AM108" s="35">
        <v>0</v>
      </c>
      <c r="AN108" s="35">
        <v>0</v>
      </c>
      <c r="AO108" s="35">
        <v>0</v>
      </c>
      <c r="AP108" s="35">
        <v>0</v>
      </c>
      <c r="AQ108" s="35">
        <v>0</v>
      </c>
      <c r="AR108" s="35">
        <v>0</v>
      </c>
      <c r="AS108" s="35">
        <v>0</v>
      </c>
      <c r="AT108" s="35">
        <v>0</v>
      </c>
      <c r="AU108" s="35">
        <v>0</v>
      </c>
      <c r="AV108" s="35">
        <v>0</v>
      </c>
      <c r="AW108" s="35">
        <v>0</v>
      </c>
      <c r="AX108" s="35">
        <v>0</v>
      </c>
      <c r="AY108" s="35">
        <v>0</v>
      </c>
      <c r="AZ108" s="35">
        <v>0</v>
      </c>
      <c r="BA108" s="35">
        <v>0</v>
      </c>
      <c r="BB108" s="35">
        <v>0</v>
      </c>
      <c r="BC108" s="35">
        <v>0</v>
      </c>
      <c r="BD108" s="35">
        <v>0</v>
      </c>
      <c r="BE108" s="35">
        <v>0</v>
      </c>
      <c r="BF108" s="35">
        <v>0</v>
      </c>
      <c r="BG108" s="35">
        <v>0</v>
      </c>
      <c r="BH108" s="35">
        <v>0</v>
      </c>
      <c r="BI108" s="35">
        <v>0</v>
      </c>
      <c r="BJ108" s="35">
        <v>0</v>
      </c>
      <c r="BK108" s="35">
        <v>0</v>
      </c>
      <c r="BL108" s="35">
        <v>0</v>
      </c>
      <c r="BM108" s="35">
        <v>0</v>
      </c>
      <c r="BN108" s="35">
        <v>0</v>
      </c>
      <c r="BO108" s="35">
        <v>0</v>
      </c>
      <c r="BP108" s="35">
        <v>0</v>
      </c>
      <c r="BQ108" s="35">
        <v>0</v>
      </c>
      <c r="BR108" s="35">
        <v>0</v>
      </c>
      <c r="BS108" s="35">
        <v>0</v>
      </c>
      <c r="BT108" s="35">
        <f>IF('4'!$CN109=2021,E108,0)</f>
        <v>0</v>
      </c>
      <c r="BU108" s="35">
        <f>IF('4'!$CN109=2021,F108,0)</f>
        <v>0</v>
      </c>
      <c r="BV108" s="35">
        <f>IF('4'!$CN109=2021,G108,0)</f>
        <v>0</v>
      </c>
      <c r="BW108" s="35">
        <f>IF('4'!$CN109=2021,H108,0)</f>
        <v>0</v>
      </c>
      <c r="BX108" s="35">
        <f>IF('4'!$CN109=2021,I108,0)</f>
        <v>0</v>
      </c>
      <c r="BY108" s="35">
        <f>IF('4'!$CN109=2021,J108,0)</f>
        <v>0</v>
      </c>
      <c r="BZ108" s="35">
        <f>IF('4'!$CN109=2021,K108,0)</f>
        <v>0</v>
      </c>
      <c r="CA108" s="35">
        <f>IF('4'!$CN109=2021,L108,0)</f>
        <v>0</v>
      </c>
      <c r="CB108" s="35">
        <f>IF('4'!$CN109=2021,M108,0)</f>
        <v>0</v>
      </c>
      <c r="CC108" s="35">
        <f>IF('4'!$CN109=2021,N108,0)</f>
        <v>0</v>
      </c>
      <c r="CD108" s="35">
        <f>IF('4'!$CN109=2021,O108,0)</f>
        <v>0</v>
      </c>
      <c r="CE108" s="35">
        <f>IF('4'!$CN109=2021,P108,0)</f>
        <v>0</v>
      </c>
      <c r="CF108" s="35">
        <f>IF('4'!$CN109=2021,Q108,0)</f>
        <v>0</v>
      </c>
      <c r="CG108" s="35">
        <f>IF('4'!$CN109=2021,R108,0)</f>
        <v>0</v>
      </c>
      <c r="CH108" s="35">
        <f>IF('4'!$CN109=2021,S108,0)</f>
        <v>0</v>
      </c>
      <c r="CI108" s="35">
        <f>IF('4'!$CN109=2021,T108,0)</f>
        <v>0</v>
      </c>
      <c r="CJ108" s="35">
        <f>IF('4'!$CN109=2021,U108,0)</f>
        <v>0</v>
      </c>
      <c r="CK108" s="35">
        <f>IF('4'!$CN109=2021,V108,0)</f>
        <v>0</v>
      </c>
      <c r="CL108" s="35">
        <f>IF('4'!$CN109=2021,W108,0)</f>
        <v>0</v>
      </c>
      <c r="CM108" s="35">
        <f>IF('4'!$CN109=2021,X108,0)</f>
        <v>0</v>
      </c>
      <c r="CN108" s="35">
        <v>0</v>
      </c>
      <c r="CO108" s="35">
        <v>0</v>
      </c>
      <c r="CP108" s="35">
        <v>0</v>
      </c>
      <c r="CQ108" s="35">
        <v>0</v>
      </c>
      <c r="CR108" s="35">
        <v>0</v>
      </c>
      <c r="CS108" s="35">
        <v>0</v>
      </c>
      <c r="CT108" s="35">
        <v>0</v>
      </c>
      <c r="CU108" s="35">
        <f>IF('4'!$CN109=2022,E108,0)</f>
        <v>0</v>
      </c>
      <c r="CV108" s="35">
        <f>IF('4'!$CN109=2022,F108,0)</f>
        <v>0</v>
      </c>
      <c r="CW108" s="35">
        <f>IF('4'!$CN109=2022,G108,0)</f>
        <v>0</v>
      </c>
      <c r="CX108" s="35">
        <f>IF('4'!$CN109=2022,H108,0)</f>
        <v>0</v>
      </c>
      <c r="CY108" s="35">
        <f>IF('4'!$CN109=2022,I108,0)</f>
        <v>0</v>
      </c>
      <c r="CZ108" s="35">
        <f>IF('4'!$CN109=2022,J108,0)</f>
        <v>0</v>
      </c>
      <c r="DA108" s="35">
        <f>IF('4'!$CN109=2022,K108,0)</f>
        <v>0</v>
      </c>
      <c r="DB108" s="35">
        <f>IF('4'!$CN109=2022,L108,0)</f>
        <v>0</v>
      </c>
      <c r="DC108" s="35">
        <f>IF('4'!$CN109=2022,M108,0)</f>
        <v>0</v>
      </c>
      <c r="DD108" s="35">
        <f>IF('4'!$CN109=2022,N108,0)</f>
        <v>0</v>
      </c>
      <c r="DE108" s="35">
        <f>IF('4'!$CN109=2022,O108,0)</f>
        <v>0</v>
      </c>
      <c r="DF108" s="35">
        <f>IF('4'!$CN109=2022,P108,0)</f>
        <v>0</v>
      </c>
      <c r="DG108" s="35">
        <f>IF('4'!$CN109=2022,Q108,0)</f>
        <v>0</v>
      </c>
      <c r="DH108" s="35">
        <f>IF('4'!$CN109=2022,R108,0)</f>
        <v>0</v>
      </c>
      <c r="DI108" s="35">
        <f>IF('4'!$CN109=2022,S108,0)</f>
        <v>0</v>
      </c>
      <c r="DJ108" s="35">
        <f>IF('4'!$CN109=2022,T108,0)</f>
        <v>0</v>
      </c>
      <c r="DK108" s="35">
        <f>IF('4'!$CN109=2022,U108,0)</f>
        <v>0</v>
      </c>
      <c r="DL108" s="35">
        <f>IF('4'!$CN109=2022,V108,0)</f>
        <v>0</v>
      </c>
      <c r="DM108" s="35">
        <f>IF('4'!$CN109=2022,W108,0)</f>
        <v>0</v>
      </c>
      <c r="DN108" s="35">
        <v>0</v>
      </c>
      <c r="DO108" s="35">
        <v>0</v>
      </c>
      <c r="DP108" s="35">
        <v>0</v>
      </c>
      <c r="DQ108" s="35">
        <v>0</v>
      </c>
      <c r="DR108" s="35">
        <v>0</v>
      </c>
      <c r="DS108" s="35">
        <v>0</v>
      </c>
      <c r="DT108" s="35">
        <v>0</v>
      </c>
      <c r="DU108" s="35">
        <f t="shared" si="133"/>
        <v>0</v>
      </c>
      <c r="DV108" s="35">
        <f t="shared" si="134"/>
        <v>0</v>
      </c>
      <c r="DW108" s="35">
        <f t="shared" si="135"/>
        <v>0</v>
      </c>
      <c r="DX108" s="35">
        <f t="shared" si="136"/>
        <v>0</v>
      </c>
      <c r="DY108" s="35">
        <f t="shared" si="137"/>
        <v>0</v>
      </c>
      <c r="DZ108" s="35">
        <f t="shared" si="138"/>
        <v>0</v>
      </c>
      <c r="EA108" s="35">
        <f t="shared" si="139"/>
        <v>0</v>
      </c>
      <c r="EB108" s="35">
        <f t="shared" si="140"/>
        <v>0</v>
      </c>
      <c r="EC108" s="35">
        <f t="shared" si="141"/>
        <v>0</v>
      </c>
      <c r="ED108" s="35">
        <f t="shared" si="142"/>
        <v>0</v>
      </c>
      <c r="EE108" s="35">
        <f t="shared" si="143"/>
        <v>0</v>
      </c>
      <c r="EF108" s="35">
        <f t="shared" si="144"/>
        <v>0</v>
      </c>
      <c r="EG108" s="35">
        <f t="shared" si="145"/>
        <v>0</v>
      </c>
      <c r="EH108" s="35">
        <f t="shared" si="146"/>
        <v>0</v>
      </c>
      <c r="EI108" s="35">
        <f t="shared" si="147"/>
        <v>0</v>
      </c>
      <c r="EJ108" s="35">
        <f t="shared" si="148"/>
        <v>0</v>
      </c>
      <c r="EK108" s="35">
        <f t="shared" si="149"/>
        <v>0</v>
      </c>
      <c r="EL108" s="35">
        <f t="shared" si="150"/>
        <v>0</v>
      </c>
      <c r="EM108" s="35">
        <f t="shared" si="151"/>
        <v>0</v>
      </c>
      <c r="EN108" s="206">
        <f t="shared" si="152"/>
        <v>0</v>
      </c>
      <c r="EO108" s="201"/>
      <c r="EP108" s="201"/>
      <c r="EQ108" s="201"/>
      <c r="ER108" s="201"/>
      <c r="ES108" s="201"/>
      <c r="ET108" s="201"/>
      <c r="EU108" s="201"/>
      <c r="EV108" s="35"/>
    </row>
    <row r="109" spans="1:152" ht="168.75">
      <c r="A109" s="25" t="s">
        <v>179</v>
      </c>
      <c r="B109" s="50" t="s">
        <v>291</v>
      </c>
      <c r="C109" s="51" t="s">
        <v>339</v>
      </c>
      <c r="D109" s="46" t="s">
        <v>340</v>
      </c>
      <c r="E109" s="202">
        <f>'4'!BS110</f>
        <v>0</v>
      </c>
      <c r="F109" s="202">
        <v>0</v>
      </c>
      <c r="G109" s="202">
        <v>0</v>
      </c>
      <c r="H109" s="202">
        <v>0</v>
      </c>
      <c r="I109" s="202">
        <f>'4'!BU110</f>
        <v>0</v>
      </c>
      <c r="J109" s="202">
        <v>0</v>
      </c>
      <c r="K109" s="202">
        <v>0</v>
      </c>
      <c r="L109" s="202">
        <v>0</v>
      </c>
      <c r="M109" s="202">
        <v>0</v>
      </c>
      <c r="N109" s="202">
        <v>10</v>
      </c>
      <c r="O109" s="202">
        <v>0</v>
      </c>
      <c r="P109" s="202">
        <v>0</v>
      </c>
      <c r="Q109" s="202">
        <v>0</v>
      </c>
      <c r="R109" s="202">
        <v>0</v>
      </c>
      <c r="S109" s="202">
        <v>0</v>
      </c>
      <c r="T109" s="202">
        <v>0</v>
      </c>
      <c r="U109" s="202">
        <v>0</v>
      </c>
      <c r="V109" s="202">
        <v>0</v>
      </c>
      <c r="W109" s="202">
        <v>0</v>
      </c>
      <c r="X109" s="194">
        <f>'4'!BZ110</f>
        <v>0</v>
      </c>
      <c r="Y109" s="35">
        <v>0</v>
      </c>
      <c r="Z109" s="35">
        <v>0</v>
      </c>
      <c r="AA109" s="35">
        <v>0</v>
      </c>
      <c r="AB109" s="35">
        <v>0</v>
      </c>
      <c r="AC109" s="35">
        <v>0</v>
      </c>
      <c r="AD109" s="35">
        <v>0</v>
      </c>
      <c r="AE109" s="35">
        <v>0</v>
      </c>
      <c r="AF109" s="35">
        <v>0</v>
      </c>
      <c r="AG109" s="35">
        <v>0</v>
      </c>
      <c r="AH109" s="35">
        <v>0</v>
      </c>
      <c r="AI109" s="35">
        <v>0</v>
      </c>
      <c r="AJ109" s="35">
        <v>0</v>
      </c>
      <c r="AK109" s="35">
        <v>0</v>
      </c>
      <c r="AL109" s="35">
        <v>0</v>
      </c>
      <c r="AM109" s="35">
        <v>0</v>
      </c>
      <c r="AN109" s="35">
        <v>0</v>
      </c>
      <c r="AO109" s="35">
        <v>0</v>
      </c>
      <c r="AP109" s="35">
        <v>0</v>
      </c>
      <c r="AQ109" s="35">
        <v>0</v>
      </c>
      <c r="AR109" s="35">
        <v>0</v>
      </c>
      <c r="AS109" s="35">
        <v>0</v>
      </c>
      <c r="AT109" s="35">
        <v>0</v>
      </c>
      <c r="AU109" s="35">
        <v>0</v>
      </c>
      <c r="AV109" s="35">
        <v>0</v>
      </c>
      <c r="AW109" s="35">
        <v>0</v>
      </c>
      <c r="AX109" s="35">
        <v>0</v>
      </c>
      <c r="AY109" s="35">
        <v>0</v>
      </c>
      <c r="AZ109" s="35">
        <v>0</v>
      </c>
      <c r="BA109" s="35">
        <v>0</v>
      </c>
      <c r="BB109" s="35">
        <v>0</v>
      </c>
      <c r="BC109" s="35">
        <v>0</v>
      </c>
      <c r="BD109" s="35">
        <v>0</v>
      </c>
      <c r="BE109" s="35">
        <v>0</v>
      </c>
      <c r="BF109" s="35">
        <v>0</v>
      </c>
      <c r="BG109" s="35">
        <v>0</v>
      </c>
      <c r="BH109" s="35">
        <v>0</v>
      </c>
      <c r="BI109" s="35">
        <v>0</v>
      </c>
      <c r="BJ109" s="35">
        <v>0</v>
      </c>
      <c r="BK109" s="35">
        <v>0</v>
      </c>
      <c r="BL109" s="35">
        <v>0</v>
      </c>
      <c r="BM109" s="35">
        <v>0</v>
      </c>
      <c r="BN109" s="35">
        <v>0</v>
      </c>
      <c r="BO109" s="35">
        <v>0</v>
      </c>
      <c r="BP109" s="35">
        <v>0</v>
      </c>
      <c r="BQ109" s="35">
        <v>0</v>
      </c>
      <c r="BR109" s="35">
        <v>0</v>
      </c>
      <c r="BS109" s="35">
        <v>0</v>
      </c>
      <c r="BT109" s="35">
        <f>IF('4'!$CN110=2021,E109,0)</f>
        <v>0</v>
      </c>
      <c r="BU109" s="35">
        <f>IF('4'!$CN110=2021,F109,0)</f>
        <v>0</v>
      </c>
      <c r="BV109" s="35">
        <f>IF('4'!$CN110=2021,G109,0)</f>
        <v>0</v>
      </c>
      <c r="BW109" s="35">
        <f>IF('4'!$CN110=2021,H109,0)</f>
        <v>0</v>
      </c>
      <c r="BX109" s="35">
        <f>IF('4'!$CN110=2021,I109,0)</f>
        <v>0</v>
      </c>
      <c r="BY109" s="35">
        <f>IF('4'!$CN110=2021,J109,0)</f>
        <v>0</v>
      </c>
      <c r="BZ109" s="35">
        <f>IF('4'!$CN110=2021,K109,0)</f>
        <v>0</v>
      </c>
      <c r="CA109" s="35">
        <f>IF('4'!$CN110=2021,L109,0)</f>
        <v>0</v>
      </c>
      <c r="CB109" s="35">
        <f>IF('4'!$CN110=2021,M109,0)</f>
        <v>0</v>
      </c>
      <c r="CC109" s="35">
        <f>IF('4'!$CN110=2021,N109,0)</f>
        <v>0</v>
      </c>
      <c r="CD109" s="35">
        <f>IF('4'!$CN110=2021,O109,0)</f>
        <v>0</v>
      </c>
      <c r="CE109" s="35">
        <f>IF('4'!$CN110=2021,P109,0)</f>
        <v>0</v>
      </c>
      <c r="CF109" s="35">
        <f>IF('4'!$CN110=2021,Q109,0)</f>
        <v>0</v>
      </c>
      <c r="CG109" s="35">
        <f>IF('4'!$CN110=2021,R109,0)</f>
        <v>0</v>
      </c>
      <c r="CH109" s="35">
        <f>IF('4'!$CN110=2021,S109,0)</f>
        <v>0</v>
      </c>
      <c r="CI109" s="35">
        <f>IF('4'!$CN110=2021,T109,0)</f>
        <v>0</v>
      </c>
      <c r="CJ109" s="35">
        <f>IF('4'!$CN110=2021,U109,0)</f>
        <v>0</v>
      </c>
      <c r="CK109" s="35">
        <f>IF('4'!$CN110=2021,V109,0)</f>
        <v>0</v>
      </c>
      <c r="CL109" s="35">
        <f>IF('4'!$CN110=2021,W109,0)</f>
        <v>0</v>
      </c>
      <c r="CM109" s="35">
        <f>IF('4'!$CN110=2021,X109,0)</f>
        <v>0</v>
      </c>
      <c r="CN109" s="35">
        <v>0</v>
      </c>
      <c r="CO109" s="35">
        <v>0</v>
      </c>
      <c r="CP109" s="35">
        <v>0</v>
      </c>
      <c r="CQ109" s="35">
        <v>0</v>
      </c>
      <c r="CR109" s="35">
        <v>0</v>
      </c>
      <c r="CS109" s="35">
        <v>0</v>
      </c>
      <c r="CT109" s="35">
        <v>0</v>
      </c>
      <c r="CU109" s="35">
        <f>IF('4'!$CN110=2022,E109,0)</f>
        <v>0</v>
      </c>
      <c r="CV109" s="35">
        <f>IF('4'!$CN110=2022,F109,0)</f>
        <v>0</v>
      </c>
      <c r="CW109" s="35">
        <f>IF('4'!$CN110=2022,G109,0)</f>
        <v>0</v>
      </c>
      <c r="CX109" s="35">
        <f>IF('4'!$CN110=2022,H109,0)</f>
        <v>0</v>
      </c>
      <c r="CY109" s="35">
        <f>IF('4'!$CN110=2022,I109,0)</f>
        <v>0</v>
      </c>
      <c r="CZ109" s="35">
        <f>IF('4'!$CN110=2022,J109,0)</f>
        <v>0</v>
      </c>
      <c r="DA109" s="35">
        <f>IF('4'!$CN110=2022,K109,0)</f>
        <v>0</v>
      </c>
      <c r="DB109" s="35">
        <f>IF('4'!$CN110=2022,L109,0)</f>
        <v>0</v>
      </c>
      <c r="DC109" s="35">
        <f>IF('4'!$CN110=2022,M109,0)</f>
        <v>0</v>
      </c>
      <c r="DD109" s="35">
        <f>IF('4'!$CN110=2022,N109,0)</f>
        <v>0</v>
      </c>
      <c r="DE109" s="35">
        <f>IF('4'!$CN110=2022,O109,0)</f>
        <v>0</v>
      </c>
      <c r="DF109" s="35">
        <f>IF('4'!$CN110=2022,P109,0)</f>
        <v>0</v>
      </c>
      <c r="DG109" s="35">
        <f>IF('4'!$CN110=2022,Q109,0)</f>
        <v>0</v>
      </c>
      <c r="DH109" s="35">
        <f>IF('4'!$CN110=2022,R109,0)</f>
        <v>0</v>
      </c>
      <c r="DI109" s="35">
        <f>IF('4'!$CN110=2022,S109,0)</f>
        <v>0</v>
      </c>
      <c r="DJ109" s="35">
        <f>IF('4'!$CN110=2022,T109,0)</f>
        <v>0</v>
      </c>
      <c r="DK109" s="35">
        <f>IF('4'!$CN110=2022,U109,0)</f>
        <v>0</v>
      </c>
      <c r="DL109" s="35">
        <f>IF('4'!$CN110=2022,V109,0)</f>
        <v>0</v>
      </c>
      <c r="DM109" s="35">
        <f>IF('4'!$CN110=2022,W109,0)</f>
        <v>0</v>
      </c>
      <c r="DN109" s="35">
        <v>0</v>
      </c>
      <c r="DO109" s="35">
        <v>0</v>
      </c>
      <c r="DP109" s="35">
        <v>0</v>
      </c>
      <c r="DQ109" s="35">
        <v>0</v>
      </c>
      <c r="DR109" s="35">
        <v>0</v>
      </c>
      <c r="DS109" s="35">
        <v>0</v>
      </c>
      <c r="DT109" s="35">
        <v>0</v>
      </c>
      <c r="DU109" s="35">
        <f t="shared" si="133"/>
        <v>0</v>
      </c>
      <c r="DV109" s="35">
        <f t="shared" si="134"/>
        <v>0</v>
      </c>
      <c r="DW109" s="35">
        <f t="shared" si="135"/>
        <v>0</v>
      </c>
      <c r="DX109" s="35">
        <f t="shared" si="136"/>
        <v>0</v>
      </c>
      <c r="DY109" s="35">
        <f t="shared" si="137"/>
        <v>0</v>
      </c>
      <c r="DZ109" s="35">
        <f t="shared" si="138"/>
        <v>0</v>
      </c>
      <c r="EA109" s="35">
        <f t="shared" si="139"/>
        <v>0</v>
      </c>
      <c r="EB109" s="35">
        <f t="shared" si="140"/>
        <v>0</v>
      </c>
      <c r="EC109" s="35">
        <f t="shared" si="141"/>
        <v>0</v>
      </c>
      <c r="ED109" s="35">
        <f t="shared" si="142"/>
        <v>0</v>
      </c>
      <c r="EE109" s="35">
        <f t="shared" si="143"/>
        <v>0</v>
      </c>
      <c r="EF109" s="35">
        <f t="shared" si="144"/>
        <v>0</v>
      </c>
      <c r="EG109" s="35">
        <f t="shared" si="145"/>
        <v>0</v>
      </c>
      <c r="EH109" s="35">
        <f t="shared" si="146"/>
        <v>0</v>
      </c>
      <c r="EI109" s="35">
        <f t="shared" si="147"/>
        <v>0</v>
      </c>
      <c r="EJ109" s="35">
        <f t="shared" si="148"/>
        <v>0</v>
      </c>
      <c r="EK109" s="35">
        <f t="shared" si="149"/>
        <v>0</v>
      </c>
      <c r="EL109" s="35">
        <f t="shared" si="150"/>
        <v>0</v>
      </c>
      <c r="EM109" s="35">
        <f t="shared" si="151"/>
        <v>0</v>
      </c>
      <c r="EN109" s="206">
        <f t="shared" si="152"/>
        <v>0</v>
      </c>
      <c r="EO109" s="201"/>
      <c r="EP109" s="201"/>
      <c r="EQ109" s="201"/>
      <c r="ER109" s="201"/>
      <c r="ES109" s="201"/>
      <c r="ET109" s="201"/>
      <c r="EU109" s="201"/>
      <c r="EV109" s="35"/>
    </row>
    <row r="110" spans="1:152" ht="150">
      <c r="A110" s="25" t="s">
        <v>179</v>
      </c>
      <c r="B110" s="50" t="s">
        <v>291</v>
      </c>
      <c r="C110" s="51" t="s">
        <v>341</v>
      </c>
      <c r="D110" s="46" t="s">
        <v>342</v>
      </c>
      <c r="E110" s="202">
        <f>'4'!BS111</f>
        <v>0</v>
      </c>
      <c r="F110" s="202">
        <v>0</v>
      </c>
      <c r="G110" s="202">
        <v>0</v>
      </c>
      <c r="H110" s="202">
        <v>0</v>
      </c>
      <c r="I110" s="202">
        <f>'4'!BU111</f>
        <v>0</v>
      </c>
      <c r="J110" s="202">
        <v>0</v>
      </c>
      <c r="K110" s="202">
        <v>0</v>
      </c>
      <c r="L110" s="202">
        <v>0</v>
      </c>
      <c r="M110" s="202">
        <v>0</v>
      </c>
      <c r="N110" s="202">
        <v>9.4</v>
      </c>
      <c r="O110" s="202">
        <v>0</v>
      </c>
      <c r="P110" s="202">
        <v>0</v>
      </c>
      <c r="Q110" s="202">
        <v>0</v>
      </c>
      <c r="R110" s="202">
        <v>0</v>
      </c>
      <c r="S110" s="202">
        <v>0</v>
      </c>
      <c r="T110" s="202">
        <v>0</v>
      </c>
      <c r="U110" s="202">
        <v>0</v>
      </c>
      <c r="V110" s="202">
        <v>0</v>
      </c>
      <c r="W110" s="202">
        <v>0</v>
      </c>
      <c r="X110" s="194">
        <f>'4'!BZ111</f>
        <v>0</v>
      </c>
      <c r="Y110" s="35">
        <v>0</v>
      </c>
      <c r="Z110" s="35">
        <v>0</v>
      </c>
      <c r="AA110" s="35">
        <v>0</v>
      </c>
      <c r="AB110" s="35">
        <v>0</v>
      </c>
      <c r="AC110" s="35">
        <v>0</v>
      </c>
      <c r="AD110" s="35">
        <v>0</v>
      </c>
      <c r="AE110" s="35">
        <v>0</v>
      </c>
      <c r="AF110" s="35">
        <v>0</v>
      </c>
      <c r="AG110" s="35">
        <v>0</v>
      </c>
      <c r="AH110" s="35">
        <v>0</v>
      </c>
      <c r="AI110" s="35">
        <v>0</v>
      </c>
      <c r="AJ110" s="35">
        <v>0</v>
      </c>
      <c r="AK110" s="35">
        <v>0</v>
      </c>
      <c r="AL110" s="35">
        <v>0</v>
      </c>
      <c r="AM110" s="35">
        <v>0</v>
      </c>
      <c r="AN110" s="35">
        <v>0</v>
      </c>
      <c r="AO110" s="35">
        <v>0</v>
      </c>
      <c r="AP110" s="35">
        <v>0</v>
      </c>
      <c r="AQ110" s="35">
        <v>0</v>
      </c>
      <c r="AR110" s="35">
        <v>0</v>
      </c>
      <c r="AS110" s="35">
        <v>0</v>
      </c>
      <c r="AT110" s="35">
        <v>0</v>
      </c>
      <c r="AU110" s="35">
        <v>0</v>
      </c>
      <c r="AV110" s="35">
        <v>0</v>
      </c>
      <c r="AW110" s="35">
        <v>0</v>
      </c>
      <c r="AX110" s="35">
        <v>0</v>
      </c>
      <c r="AY110" s="35">
        <v>0</v>
      </c>
      <c r="AZ110" s="35">
        <v>0</v>
      </c>
      <c r="BA110" s="35">
        <v>0</v>
      </c>
      <c r="BB110" s="35">
        <v>0</v>
      </c>
      <c r="BC110" s="35">
        <v>0</v>
      </c>
      <c r="BD110" s="35">
        <v>0</v>
      </c>
      <c r="BE110" s="35">
        <v>0</v>
      </c>
      <c r="BF110" s="35">
        <v>0</v>
      </c>
      <c r="BG110" s="35">
        <v>0</v>
      </c>
      <c r="BH110" s="35">
        <v>0</v>
      </c>
      <c r="BI110" s="35">
        <v>0</v>
      </c>
      <c r="BJ110" s="35">
        <v>0</v>
      </c>
      <c r="BK110" s="35">
        <v>0</v>
      </c>
      <c r="BL110" s="35">
        <v>0</v>
      </c>
      <c r="BM110" s="35">
        <v>0</v>
      </c>
      <c r="BN110" s="35">
        <v>0</v>
      </c>
      <c r="BO110" s="35">
        <v>0</v>
      </c>
      <c r="BP110" s="35">
        <v>0</v>
      </c>
      <c r="BQ110" s="35">
        <v>0</v>
      </c>
      <c r="BR110" s="35">
        <v>0</v>
      </c>
      <c r="BS110" s="35">
        <v>0</v>
      </c>
      <c r="BT110" s="35">
        <f>IF('4'!$CN111=2021,E110,0)</f>
        <v>0</v>
      </c>
      <c r="BU110" s="35">
        <f>IF('4'!$CN111=2021,F110,0)</f>
        <v>0</v>
      </c>
      <c r="BV110" s="35">
        <f>IF('4'!$CN111=2021,G110,0)</f>
        <v>0</v>
      </c>
      <c r="BW110" s="35">
        <f>IF('4'!$CN111=2021,H110,0)</f>
        <v>0</v>
      </c>
      <c r="BX110" s="35">
        <f>IF('4'!$CN111=2021,I110,0)</f>
        <v>0</v>
      </c>
      <c r="BY110" s="35">
        <f>IF('4'!$CN111=2021,J110,0)</f>
        <v>0</v>
      </c>
      <c r="BZ110" s="35">
        <f>IF('4'!$CN111=2021,K110,0)</f>
        <v>0</v>
      </c>
      <c r="CA110" s="35">
        <f>IF('4'!$CN111=2021,L110,0)</f>
        <v>0</v>
      </c>
      <c r="CB110" s="35">
        <f>IF('4'!$CN111=2021,M110,0)</f>
        <v>0</v>
      </c>
      <c r="CC110" s="35">
        <f>IF('4'!$CN111=2021,N110,0)</f>
        <v>0</v>
      </c>
      <c r="CD110" s="35">
        <f>IF('4'!$CN111=2021,O110,0)</f>
        <v>0</v>
      </c>
      <c r="CE110" s="35">
        <f>IF('4'!$CN111=2021,P110,0)</f>
        <v>0</v>
      </c>
      <c r="CF110" s="35">
        <f>IF('4'!$CN111=2021,Q110,0)</f>
        <v>0</v>
      </c>
      <c r="CG110" s="35">
        <f>IF('4'!$CN111=2021,R110,0)</f>
        <v>0</v>
      </c>
      <c r="CH110" s="35">
        <f>IF('4'!$CN111=2021,S110,0)</f>
        <v>0</v>
      </c>
      <c r="CI110" s="35">
        <f>IF('4'!$CN111=2021,T110,0)</f>
        <v>0</v>
      </c>
      <c r="CJ110" s="35">
        <f>IF('4'!$CN111=2021,U110,0)</f>
        <v>0</v>
      </c>
      <c r="CK110" s="35">
        <f>IF('4'!$CN111=2021,V110,0)</f>
        <v>0</v>
      </c>
      <c r="CL110" s="35">
        <f>IF('4'!$CN111=2021,W110,0)</f>
        <v>0</v>
      </c>
      <c r="CM110" s="35">
        <f>IF('4'!$CN111=2021,X110,0)</f>
        <v>0</v>
      </c>
      <c r="CN110" s="35">
        <v>0</v>
      </c>
      <c r="CO110" s="35">
        <v>0</v>
      </c>
      <c r="CP110" s="35">
        <v>0</v>
      </c>
      <c r="CQ110" s="35">
        <v>0</v>
      </c>
      <c r="CR110" s="35">
        <v>0</v>
      </c>
      <c r="CS110" s="35">
        <v>0</v>
      </c>
      <c r="CT110" s="35">
        <v>0</v>
      </c>
      <c r="CU110" s="35">
        <f>IF('4'!$CN111=2022,E110,0)</f>
        <v>0</v>
      </c>
      <c r="CV110" s="35">
        <f>IF('4'!$CN111=2022,F110,0)</f>
        <v>0</v>
      </c>
      <c r="CW110" s="35">
        <f>IF('4'!$CN111=2022,G110,0)</f>
        <v>0</v>
      </c>
      <c r="CX110" s="35">
        <f>IF('4'!$CN111=2022,H110,0)</f>
        <v>0</v>
      </c>
      <c r="CY110" s="35">
        <f>IF('4'!$CN111=2022,I110,0)</f>
        <v>0</v>
      </c>
      <c r="CZ110" s="35">
        <f>IF('4'!$CN111=2022,J110,0)</f>
        <v>0</v>
      </c>
      <c r="DA110" s="35">
        <f>IF('4'!$CN111=2022,K110,0)</f>
        <v>0</v>
      </c>
      <c r="DB110" s="35">
        <f>IF('4'!$CN111=2022,L110,0)</f>
        <v>0</v>
      </c>
      <c r="DC110" s="35">
        <f>IF('4'!$CN111=2022,M110,0)</f>
        <v>0</v>
      </c>
      <c r="DD110" s="35">
        <f>IF('4'!$CN111=2022,N110,0)</f>
        <v>0</v>
      </c>
      <c r="DE110" s="35">
        <f>IF('4'!$CN111=2022,O110,0)</f>
        <v>0</v>
      </c>
      <c r="DF110" s="35">
        <f>IF('4'!$CN111=2022,P110,0)</f>
        <v>0</v>
      </c>
      <c r="DG110" s="35">
        <f>IF('4'!$CN111=2022,Q110,0)</f>
        <v>0</v>
      </c>
      <c r="DH110" s="35">
        <f>IF('4'!$CN111=2022,R110,0)</f>
        <v>0</v>
      </c>
      <c r="DI110" s="35">
        <f>IF('4'!$CN111=2022,S110,0)</f>
        <v>0</v>
      </c>
      <c r="DJ110" s="35">
        <f>IF('4'!$CN111=2022,T110,0)</f>
        <v>0</v>
      </c>
      <c r="DK110" s="35">
        <f>IF('4'!$CN111=2022,U110,0)</f>
        <v>0</v>
      </c>
      <c r="DL110" s="35">
        <f>IF('4'!$CN111=2022,V110,0)</f>
        <v>0</v>
      </c>
      <c r="DM110" s="35">
        <f>IF('4'!$CN111=2022,W110,0)</f>
        <v>0</v>
      </c>
      <c r="DN110" s="35">
        <v>0</v>
      </c>
      <c r="DO110" s="35">
        <v>0</v>
      </c>
      <c r="DP110" s="35">
        <v>0</v>
      </c>
      <c r="DQ110" s="35">
        <v>0</v>
      </c>
      <c r="DR110" s="35">
        <v>0</v>
      </c>
      <c r="DS110" s="35">
        <v>0</v>
      </c>
      <c r="DT110" s="35">
        <v>0</v>
      </c>
      <c r="DU110" s="35">
        <f t="shared" si="133"/>
        <v>0</v>
      </c>
      <c r="DV110" s="35">
        <f t="shared" si="134"/>
        <v>0</v>
      </c>
      <c r="DW110" s="35">
        <f t="shared" si="135"/>
        <v>0</v>
      </c>
      <c r="DX110" s="35">
        <f t="shared" si="136"/>
        <v>0</v>
      </c>
      <c r="DY110" s="35">
        <f t="shared" si="137"/>
        <v>0</v>
      </c>
      <c r="DZ110" s="35">
        <f t="shared" si="138"/>
        <v>0</v>
      </c>
      <c r="EA110" s="35">
        <f t="shared" si="139"/>
        <v>0</v>
      </c>
      <c r="EB110" s="35">
        <f t="shared" si="140"/>
        <v>0</v>
      </c>
      <c r="EC110" s="35">
        <f t="shared" si="141"/>
        <v>0</v>
      </c>
      <c r="ED110" s="35">
        <f t="shared" si="142"/>
        <v>0</v>
      </c>
      <c r="EE110" s="35">
        <f t="shared" si="143"/>
        <v>0</v>
      </c>
      <c r="EF110" s="35">
        <f t="shared" si="144"/>
        <v>0</v>
      </c>
      <c r="EG110" s="35">
        <f t="shared" si="145"/>
        <v>0</v>
      </c>
      <c r="EH110" s="35">
        <f t="shared" si="146"/>
        <v>0</v>
      </c>
      <c r="EI110" s="35">
        <f t="shared" si="147"/>
        <v>0</v>
      </c>
      <c r="EJ110" s="35">
        <f t="shared" si="148"/>
        <v>0</v>
      </c>
      <c r="EK110" s="35">
        <f t="shared" si="149"/>
        <v>0</v>
      </c>
      <c r="EL110" s="35">
        <f t="shared" si="150"/>
        <v>0</v>
      </c>
      <c r="EM110" s="35">
        <f t="shared" si="151"/>
        <v>0</v>
      </c>
      <c r="EN110" s="206">
        <f t="shared" si="152"/>
        <v>0</v>
      </c>
      <c r="EO110" s="201"/>
      <c r="EP110" s="201"/>
      <c r="EQ110" s="201"/>
      <c r="ER110" s="201"/>
      <c r="ES110" s="201"/>
      <c r="ET110" s="201"/>
      <c r="EU110" s="201"/>
      <c r="EV110" s="35"/>
    </row>
    <row r="111" spans="1:152" ht="56.25">
      <c r="A111" s="25" t="s">
        <v>179</v>
      </c>
      <c r="B111" s="33" t="s">
        <v>291</v>
      </c>
      <c r="C111" s="42" t="s">
        <v>343</v>
      </c>
      <c r="D111" s="209" t="s">
        <v>344</v>
      </c>
      <c r="E111" s="202">
        <v>0</v>
      </c>
      <c r="F111" s="202">
        <f>'4'!BT112</f>
        <v>25</v>
      </c>
      <c r="G111" s="202">
        <v>0</v>
      </c>
      <c r="H111" s="202">
        <v>0</v>
      </c>
      <c r="I111" s="202">
        <v>0</v>
      </c>
      <c r="J111" s="202">
        <v>0</v>
      </c>
      <c r="K111" s="202">
        <v>0</v>
      </c>
      <c r="L111" s="202">
        <v>0</v>
      </c>
      <c r="M111" s="202">
        <v>0</v>
      </c>
      <c r="N111" s="202">
        <v>0</v>
      </c>
      <c r="O111" s="202">
        <v>0</v>
      </c>
      <c r="P111" s="202">
        <v>0</v>
      </c>
      <c r="Q111" s="202">
        <v>0</v>
      </c>
      <c r="R111" s="202">
        <v>0</v>
      </c>
      <c r="S111" s="202">
        <v>0</v>
      </c>
      <c r="T111" s="202">
        <v>0</v>
      </c>
      <c r="U111" s="202">
        <v>1</v>
      </c>
      <c r="V111" s="202">
        <f>'4'!BY112</f>
        <v>1</v>
      </c>
      <c r="W111" s="202">
        <v>0</v>
      </c>
      <c r="X111" s="194">
        <f>'4'!BZ112</f>
        <v>0</v>
      </c>
      <c r="Y111" s="35">
        <v>0</v>
      </c>
      <c r="Z111" s="35">
        <v>0</v>
      </c>
      <c r="AA111" s="35">
        <v>0</v>
      </c>
      <c r="AB111" s="35">
        <v>0</v>
      </c>
      <c r="AC111" s="35">
        <v>0</v>
      </c>
      <c r="AD111" s="35">
        <v>0</v>
      </c>
      <c r="AE111" s="35">
        <v>0</v>
      </c>
      <c r="AF111" s="35">
        <v>0</v>
      </c>
      <c r="AG111" s="35">
        <v>0</v>
      </c>
      <c r="AH111" s="35">
        <v>0</v>
      </c>
      <c r="AI111" s="35">
        <v>0</v>
      </c>
      <c r="AJ111" s="35">
        <v>0</v>
      </c>
      <c r="AK111" s="35">
        <v>0</v>
      </c>
      <c r="AL111" s="35">
        <v>0</v>
      </c>
      <c r="AM111" s="35">
        <v>0</v>
      </c>
      <c r="AN111" s="35">
        <v>0</v>
      </c>
      <c r="AO111" s="35">
        <v>0</v>
      </c>
      <c r="AP111" s="35">
        <v>0</v>
      </c>
      <c r="AQ111" s="35">
        <v>0</v>
      </c>
      <c r="AR111" s="35">
        <v>0</v>
      </c>
      <c r="AS111" s="35">
        <v>0</v>
      </c>
      <c r="AT111" s="35">
        <v>0</v>
      </c>
      <c r="AU111" s="35">
        <v>0</v>
      </c>
      <c r="AV111" s="35">
        <v>0</v>
      </c>
      <c r="AW111" s="35">
        <v>0</v>
      </c>
      <c r="AX111" s="35">
        <v>0</v>
      </c>
      <c r="AY111" s="35">
        <v>0</v>
      </c>
      <c r="AZ111" s="35">
        <v>0</v>
      </c>
      <c r="BA111" s="35">
        <v>0</v>
      </c>
      <c r="BB111" s="35">
        <v>0</v>
      </c>
      <c r="BC111" s="35">
        <v>0</v>
      </c>
      <c r="BD111" s="35">
        <v>0</v>
      </c>
      <c r="BE111" s="35">
        <v>0</v>
      </c>
      <c r="BF111" s="35">
        <v>0</v>
      </c>
      <c r="BG111" s="35">
        <v>0</v>
      </c>
      <c r="BH111" s="35">
        <v>0</v>
      </c>
      <c r="BI111" s="35">
        <v>0</v>
      </c>
      <c r="BJ111" s="35">
        <v>0</v>
      </c>
      <c r="BK111" s="35">
        <v>0</v>
      </c>
      <c r="BL111" s="35">
        <v>0</v>
      </c>
      <c r="BM111" s="35">
        <v>0</v>
      </c>
      <c r="BN111" s="35">
        <v>0</v>
      </c>
      <c r="BO111" s="35">
        <v>0</v>
      </c>
      <c r="BP111" s="35">
        <v>0</v>
      </c>
      <c r="BQ111" s="35">
        <v>0</v>
      </c>
      <c r="BR111" s="35">
        <v>0</v>
      </c>
      <c r="BS111" s="35">
        <v>0</v>
      </c>
      <c r="BT111" s="35">
        <f>IF('4'!$CN112=2021,E111,0)</f>
        <v>0</v>
      </c>
      <c r="BU111" s="35">
        <f>IF('4'!$CN112=2021,F111,0)</f>
        <v>0</v>
      </c>
      <c r="BV111" s="35">
        <f>IF('4'!$CN112=2021,G111,0)</f>
        <v>0</v>
      </c>
      <c r="BW111" s="35">
        <f>IF('4'!$CN112=2021,H111,0)</f>
        <v>0</v>
      </c>
      <c r="BX111" s="35">
        <f>IF('4'!$CN112=2021,I111,0)</f>
        <v>0</v>
      </c>
      <c r="BY111" s="35">
        <f>IF('4'!$CN112=2021,J111,0)</f>
        <v>0</v>
      </c>
      <c r="BZ111" s="35">
        <f>IF('4'!$CN112=2021,K111,0)</f>
        <v>0</v>
      </c>
      <c r="CA111" s="35">
        <f>IF('4'!$CN112=2021,L111,0)</f>
        <v>0</v>
      </c>
      <c r="CB111" s="35">
        <f>IF('4'!$CN112=2021,M111,0)</f>
        <v>0</v>
      </c>
      <c r="CC111" s="35">
        <f>IF('4'!$CN112=2021,N111,0)</f>
        <v>0</v>
      </c>
      <c r="CD111" s="35">
        <f>IF('4'!$CN112=2021,O111,0)</f>
        <v>0</v>
      </c>
      <c r="CE111" s="35">
        <f>IF('4'!$CN112=2021,P111,0)</f>
        <v>0</v>
      </c>
      <c r="CF111" s="35">
        <f>IF('4'!$CN112=2021,Q111,0)</f>
        <v>0</v>
      </c>
      <c r="CG111" s="35">
        <f>IF('4'!$CN112=2021,R111,0)</f>
        <v>0</v>
      </c>
      <c r="CH111" s="35">
        <f>IF('4'!$CN112=2021,S111,0)</f>
        <v>0</v>
      </c>
      <c r="CI111" s="35">
        <f>IF('4'!$CN112=2021,T111,0)</f>
        <v>0</v>
      </c>
      <c r="CJ111" s="35">
        <f>IF('4'!$CN112=2021,U111,0)</f>
        <v>0</v>
      </c>
      <c r="CK111" s="35">
        <f>IF('4'!$CN112=2021,V111,0)</f>
        <v>0</v>
      </c>
      <c r="CL111" s="35">
        <f>IF('4'!$CN112=2021,W111,0)</f>
        <v>0</v>
      </c>
      <c r="CM111" s="35">
        <f>IF('4'!$CN112=2021,X111,0)</f>
        <v>0</v>
      </c>
      <c r="CN111" s="35">
        <v>0</v>
      </c>
      <c r="CO111" s="35">
        <v>0</v>
      </c>
      <c r="CP111" s="35">
        <v>0</v>
      </c>
      <c r="CQ111" s="35">
        <v>0</v>
      </c>
      <c r="CR111" s="35">
        <v>0</v>
      </c>
      <c r="CS111" s="35">
        <v>0</v>
      </c>
      <c r="CT111" s="35">
        <v>0</v>
      </c>
      <c r="CU111" s="35">
        <f>IF('4'!$CN112=2022,E111,0)</f>
        <v>0</v>
      </c>
      <c r="CV111" s="35">
        <f>IF('4'!$CN112=2022,F111,0)</f>
        <v>25</v>
      </c>
      <c r="CW111" s="35">
        <f>IF('4'!$CN112=2022,G111,0)</f>
        <v>0</v>
      </c>
      <c r="CX111" s="35">
        <f>IF('4'!$CN112=2022,H111,0)</f>
        <v>0</v>
      </c>
      <c r="CY111" s="35">
        <f>IF('4'!$CN112=2022,I111,0)</f>
        <v>0</v>
      </c>
      <c r="CZ111" s="35">
        <f>IF('4'!$CN112=2022,J111,0)</f>
        <v>0</v>
      </c>
      <c r="DA111" s="35">
        <f>IF('4'!$CN112=2022,K111,0)</f>
        <v>0</v>
      </c>
      <c r="DB111" s="35">
        <f>IF('4'!$CN112=2022,L111,0)</f>
        <v>0</v>
      </c>
      <c r="DC111" s="35">
        <f>IF('4'!$CN112=2022,M111,0)</f>
        <v>0</v>
      </c>
      <c r="DD111" s="35">
        <f>IF('4'!$CN112=2022,N111,0)</f>
        <v>0</v>
      </c>
      <c r="DE111" s="35">
        <f>IF('4'!$CN112=2022,O111,0)</f>
        <v>0</v>
      </c>
      <c r="DF111" s="35">
        <f>IF('4'!$CN112=2022,P111,0)</f>
        <v>0</v>
      </c>
      <c r="DG111" s="35">
        <f>IF('4'!$CN112=2022,Q111,0)</f>
        <v>0</v>
      </c>
      <c r="DH111" s="35">
        <f>IF('4'!$CN112=2022,R111,0)</f>
        <v>0</v>
      </c>
      <c r="DI111" s="35">
        <f>IF('4'!$CN112=2022,S111,0)</f>
        <v>0</v>
      </c>
      <c r="DJ111" s="35">
        <f>IF('4'!$CN112=2022,T111,0)</f>
        <v>0</v>
      </c>
      <c r="DK111" s="35">
        <f>IF('4'!$CN112=2022,U111,0)</f>
        <v>1</v>
      </c>
      <c r="DL111" s="35">
        <f>IF('4'!$CN112=2022,V111,0)</f>
        <v>1</v>
      </c>
      <c r="DM111" s="35">
        <f>IF('4'!$CN112=2022,W111,0)</f>
        <v>0</v>
      </c>
      <c r="DN111" s="35">
        <v>0</v>
      </c>
      <c r="DO111" s="35">
        <v>0</v>
      </c>
      <c r="DP111" s="35">
        <v>0</v>
      </c>
      <c r="DQ111" s="35">
        <v>0</v>
      </c>
      <c r="DR111" s="35">
        <v>0</v>
      </c>
      <c r="DS111" s="35">
        <v>0</v>
      </c>
      <c r="DT111" s="35">
        <v>0</v>
      </c>
      <c r="DU111" s="35">
        <f t="shared" si="133"/>
        <v>0</v>
      </c>
      <c r="DV111" s="35">
        <f t="shared" si="134"/>
        <v>25</v>
      </c>
      <c r="DW111" s="35">
        <f t="shared" si="135"/>
        <v>0</v>
      </c>
      <c r="DX111" s="35">
        <f t="shared" si="136"/>
        <v>0</v>
      </c>
      <c r="DY111" s="35">
        <f t="shared" si="137"/>
        <v>0</v>
      </c>
      <c r="DZ111" s="35">
        <f t="shared" si="138"/>
        <v>0</v>
      </c>
      <c r="EA111" s="35">
        <f t="shared" si="139"/>
        <v>0</v>
      </c>
      <c r="EB111" s="35">
        <f t="shared" si="140"/>
        <v>0</v>
      </c>
      <c r="EC111" s="35">
        <f t="shared" si="141"/>
        <v>0</v>
      </c>
      <c r="ED111" s="35">
        <f t="shared" si="142"/>
        <v>0</v>
      </c>
      <c r="EE111" s="35">
        <f t="shared" si="143"/>
        <v>0</v>
      </c>
      <c r="EF111" s="35">
        <f t="shared" si="144"/>
        <v>0</v>
      </c>
      <c r="EG111" s="35">
        <f t="shared" si="145"/>
        <v>0</v>
      </c>
      <c r="EH111" s="35">
        <f t="shared" si="146"/>
        <v>0</v>
      </c>
      <c r="EI111" s="35">
        <f t="shared" si="147"/>
        <v>0</v>
      </c>
      <c r="EJ111" s="35">
        <f t="shared" si="148"/>
        <v>0</v>
      </c>
      <c r="EK111" s="35">
        <f t="shared" si="149"/>
        <v>1</v>
      </c>
      <c r="EL111" s="35">
        <f t="shared" si="150"/>
        <v>1</v>
      </c>
      <c r="EM111" s="35">
        <f t="shared" si="151"/>
        <v>0</v>
      </c>
      <c r="EN111" s="206">
        <f t="shared" si="152"/>
        <v>0</v>
      </c>
      <c r="EO111" s="49">
        <f t="shared" ref="EO111:EU115" si="154">BM111+CN111+DN111</f>
        <v>0</v>
      </c>
      <c r="EP111" s="49">
        <f t="shared" si="154"/>
        <v>0</v>
      </c>
      <c r="EQ111" s="49">
        <f t="shared" si="154"/>
        <v>0</v>
      </c>
      <c r="ER111" s="49">
        <f t="shared" si="154"/>
        <v>0</v>
      </c>
      <c r="ES111" s="49">
        <f t="shared" si="154"/>
        <v>0</v>
      </c>
      <c r="ET111" s="49">
        <f t="shared" si="154"/>
        <v>0</v>
      </c>
      <c r="EU111" s="49">
        <f t="shared" si="154"/>
        <v>0</v>
      </c>
      <c r="EV111" s="35"/>
    </row>
    <row r="112" spans="1:152" ht="75">
      <c r="A112" s="25" t="s">
        <v>179</v>
      </c>
      <c r="B112" s="169" t="s">
        <v>291</v>
      </c>
      <c r="C112" s="42" t="s">
        <v>345</v>
      </c>
      <c r="D112" s="209" t="s">
        <v>346</v>
      </c>
      <c r="E112" s="194">
        <v>0</v>
      </c>
      <c r="F112" s="194">
        <v>0</v>
      </c>
      <c r="G112" s="194">
        <f>'6'!AJ114</f>
        <v>0</v>
      </c>
      <c r="H112" s="194">
        <f>'4'!BU113</f>
        <v>2</v>
      </c>
      <c r="I112" s="194">
        <v>0</v>
      </c>
      <c r="J112" s="194">
        <v>0</v>
      </c>
      <c r="K112" s="194">
        <v>0</v>
      </c>
      <c r="L112" s="194">
        <v>0</v>
      </c>
      <c r="M112" s="194">
        <v>0</v>
      </c>
      <c r="N112" s="194">
        <v>0</v>
      </c>
      <c r="O112" s="194">
        <v>0</v>
      </c>
      <c r="P112" s="194">
        <v>0</v>
      </c>
      <c r="Q112" s="194">
        <v>0</v>
      </c>
      <c r="R112" s="194">
        <v>0</v>
      </c>
      <c r="S112" s="194">
        <v>0</v>
      </c>
      <c r="T112" s="194">
        <v>0</v>
      </c>
      <c r="U112" s="194">
        <v>1</v>
      </c>
      <c r="V112" s="202">
        <f>'4'!BY113</f>
        <v>1</v>
      </c>
      <c r="W112" s="194">
        <f>'4'!BX113</f>
        <v>0</v>
      </c>
      <c r="X112" s="194">
        <f>'4'!BZ113</f>
        <v>0</v>
      </c>
      <c r="Y112" s="35">
        <v>0</v>
      </c>
      <c r="Z112" s="35">
        <v>0</v>
      </c>
      <c r="AA112" s="35">
        <v>0</v>
      </c>
      <c r="AB112" s="35">
        <v>0</v>
      </c>
      <c r="AC112" s="35">
        <v>0</v>
      </c>
      <c r="AD112" s="35">
        <v>0</v>
      </c>
      <c r="AE112" s="35">
        <v>0</v>
      </c>
      <c r="AF112" s="35">
        <v>0</v>
      </c>
      <c r="AG112" s="35">
        <v>0</v>
      </c>
      <c r="AH112" s="35">
        <v>0</v>
      </c>
      <c r="AI112" s="35">
        <v>0</v>
      </c>
      <c r="AJ112" s="35">
        <v>0</v>
      </c>
      <c r="AK112" s="35">
        <v>0</v>
      </c>
      <c r="AL112" s="35">
        <v>0</v>
      </c>
      <c r="AM112" s="35">
        <v>0</v>
      </c>
      <c r="AN112" s="35">
        <v>0</v>
      </c>
      <c r="AO112" s="35">
        <v>0</v>
      </c>
      <c r="AP112" s="35">
        <v>0</v>
      </c>
      <c r="AQ112" s="35">
        <v>0</v>
      </c>
      <c r="AR112" s="35">
        <v>0</v>
      </c>
      <c r="AS112" s="35">
        <v>0</v>
      </c>
      <c r="AT112" s="35">
        <v>0</v>
      </c>
      <c r="AU112" s="35">
        <v>0</v>
      </c>
      <c r="AV112" s="35">
        <v>0</v>
      </c>
      <c r="AW112" s="35">
        <v>0</v>
      </c>
      <c r="AX112" s="35">
        <v>0</v>
      </c>
      <c r="AY112" s="35">
        <v>0</v>
      </c>
      <c r="AZ112" s="35">
        <v>0</v>
      </c>
      <c r="BA112" s="35">
        <v>0</v>
      </c>
      <c r="BB112" s="35">
        <v>0</v>
      </c>
      <c r="BC112" s="35">
        <v>0</v>
      </c>
      <c r="BD112" s="35">
        <v>0</v>
      </c>
      <c r="BE112" s="35">
        <v>0</v>
      </c>
      <c r="BF112" s="35">
        <v>0</v>
      </c>
      <c r="BG112" s="35">
        <v>0</v>
      </c>
      <c r="BH112" s="35">
        <v>0</v>
      </c>
      <c r="BI112" s="35">
        <v>0</v>
      </c>
      <c r="BJ112" s="35">
        <v>0</v>
      </c>
      <c r="BK112" s="35">
        <v>0</v>
      </c>
      <c r="BL112" s="35">
        <v>0</v>
      </c>
      <c r="BM112" s="35">
        <v>0</v>
      </c>
      <c r="BN112" s="35">
        <v>0</v>
      </c>
      <c r="BO112" s="35">
        <v>0</v>
      </c>
      <c r="BP112" s="35">
        <v>0</v>
      </c>
      <c r="BQ112" s="35">
        <v>0</v>
      </c>
      <c r="BR112" s="35">
        <v>0</v>
      </c>
      <c r="BS112" s="35">
        <v>0</v>
      </c>
      <c r="BT112" s="35">
        <f>IF('4'!$CN113=2021,E112,0)</f>
        <v>0</v>
      </c>
      <c r="BU112" s="35">
        <f>IF('4'!$CN113=2021,F112,0)</f>
        <v>0</v>
      </c>
      <c r="BV112" s="35">
        <f>IF('4'!$CN113=2021,G112,0)</f>
        <v>0</v>
      </c>
      <c r="BW112" s="35">
        <f>IF('4'!$CN113=2021,H112,0)</f>
        <v>0</v>
      </c>
      <c r="BX112" s="35">
        <f>IF('4'!$CN113=2021,I112,0)</f>
        <v>0</v>
      </c>
      <c r="BY112" s="35">
        <f>IF('4'!$CN113=2021,J112,0)</f>
        <v>0</v>
      </c>
      <c r="BZ112" s="35">
        <f>IF('4'!$CN113=2021,K112,0)</f>
        <v>0</v>
      </c>
      <c r="CA112" s="35">
        <f>IF('4'!$CN113=2021,L112,0)</f>
        <v>0</v>
      </c>
      <c r="CB112" s="35">
        <f>IF('4'!$CN113=2021,M112,0)</f>
        <v>0</v>
      </c>
      <c r="CC112" s="35">
        <f>IF('4'!$CN113=2021,N112,0)</f>
        <v>0</v>
      </c>
      <c r="CD112" s="35">
        <f>IF('4'!$CN113=2021,O112,0)</f>
        <v>0</v>
      </c>
      <c r="CE112" s="35">
        <f>IF('4'!$CN113=2021,P112,0)</f>
        <v>0</v>
      </c>
      <c r="CF112" s="35">
        <f>IF('4'!$CN113=2021,Q112,0)</f>
        <v>0</v>
      </c>
      <c r="CG112" s="35">
        <f>IF('4'!$CN113=2021,R112,0)</f>
        <v>0</v>
      </c>
      <c r="CH112" s="35">
        <f>IF('4'!$CN113=2021,S112,0)</f>
        <v>0</v>
      </c>
      <c r="CI112" s="35">
        <f>IF('4'!$CN113=2021,T112,0)</f>
        <v>0</v>
      </c>
      <c r="CJ112" s="35">
        <f>IF('4'!$CN113=2021,U112,0)</f>
        <v>0</v>
      </c>
      <c r="CK112" s="35">
        <f>IF('4'!$CN113=2021,V112,0)</f>
        <v>0</v>
      </c>
      <c r="CL112" s="35">
        <f>IF('4'!$CN113=2021,W112,0)</f>
        <v>0</v>
      </c>
      <c r="CM112" s="35">
        <f>IF('4'!$CN113=2021,X112,0)</f>
        <v>0</v>
      </c>
      <c r="CN112" s="35">
        <v>0</v>
      </c>
      <c r="CO112" s="35">
        <v>0</v>
      </c>
      <c r="CP112" s="35">
        <v>0</v>
      </c>
      <c r="CQ112" s="35">
        <v>0</v>
      </c>
      <c r="CR112" s="35">
        <v>0</v>
      </c>
      <c r="CS112" s="35">
        <v>0</v>
      </c>
      <c r="CT112" s="35">
        <v>0</v>
      </c>
      <c r="CU112" s="35">
        <f>IF('4'!$CN113=2022,E112,0)</f>
        <v>0</v>
      </c>
      <c r="CV112" s="35">
        <f>IF('4'!$CN113=2022,F112,0)</f>
        <v>0</v>
      </c>
      <c r="CW112" s="35">
        <f>IF('4'!$CN113=2022,G112,0)</f>
        <v>0</v>
      </c>
      <c r="CX112" s="35">
        <f>IF('4'!$CN113=2022,H112,0)</f>
        <v>2</v>
      </c>
      <c r="CY112" s="35">
        <f>IF('4'!$CN113=2022,I112,0)</f>
        <v>0</v>
      </c>
      <c r="CZ112" s="35">
        <f>IF('4'!$CN113=2022,J112,0)</f>
        <v>0</v>
      </c>
      <c r="DA112" s="35">
        <f>IF('4'!$CN113=2022,K112,0)</f>
        <v>0</v>
      </c>
      <c r="DB112" s="35">
        <f>IF('4'!$CN113=2022,L112,0)</f>
        <v>0</v>
      </c>
      <c r="DC112" s="35">
        <f>IF('4'!$CN113=2022,M112,0)</f>
        <v>0</v>
      </c>
      <c r="DD112" s="35">
        <f>IF('4'!$CN113=2022,N112,0)</f>
        <v>0</v>
      </c>
      <c r="DE112" s="35">
        <f>IF('4'!$CN113=2022,O112,0)</f>
        <v>0</v>
      </c>
      <c r="DF112" s="35">
        <f>IF('4'!$CN113=2022,P112,0)</f>
        <v>0</v>
      </c>
      <c r="DG112" s="35">
        <f>IF('4'!$CN113=2022,Q112,0)</f>
        <v>0</v>
      </c>
      <c r="DH112" s="35">
        <f>IF('4'!$CN113=2022,R112,0)</f>
        <v>0</v>
      </c>
      <c r="DI112" s="35">
        <f>IF('4'!$CN113=2022,S112,0)</f>
        <v>0</v>
      </c>
      <c r="DJ112" s="35">
        <f>IF('4'!$CN113=2022,T112,0)</f>
        <v>0</v>
      </c>
      <c r="DK112" s="35">
        <f>IF('4'!$CN113=2022,U112,0)</f>
        <v>1</v>
      </c>
      <c r="DL112" s="35">
        <f>IF('4'!$CN113=2022,V112,0)</f>
        <v>1</v>
      </c>
      <c r="DM112" s="35">
        <f>IF('4'!$CN113=2022,W112,0)</f>
        <v>0</v>
      </c>
      <c r="DN112" s="35">
        <v>0</v>
      </c>
      <c r="DO112" s="35">
        <v>0</v>
      </c>
      <c r="DP112" s="35">
        <v>0</v>
      </c>
      <c r="DQ112" s="35">
        <v>0</v>
      </c>
      <c r="DR112" s="35">
        <v>0</v>
      </c>
      <c r="DS112" s="35">
        <v>0</v>
      </c>
      <c r="DT112" s="35">
        <v>0</v>
      </c>
      <c r="DU112" s="35">
        <f t="shared" si="133"/>
        <v>0</v>
      </c>
      <c r="DV112" s="35">
        <f t="shared" si="134"/>
        <v>0</v>
      </c>
      <c r="DW112" s="35">
        <f t="shared" si="135"/>
        <v>0</v>
      </c>
      <c r="DX112" s="35">
        <f t="shared" si="136"/>
        <v>2</v>
      </c>
      <c r="DY112" s="35">
        <f t="shared" si="137"/>
        <v>0</v>
      </c>
      <c r="DZ112" s="35">
        <f t="shared" si="138"/>
        <v>0</v>
      </c>
      <c r="EA112" s="35">
        <f t="shared" si="139"/>
        <v>0</v>
      </c>
      <c r="EB112" s="35">
        <f t="shared" si="140"/>
        <v>0</v>
      </c>
      <c r="EC112" s="35">
        <f t="shared" si="141"/>
        <v>0</v>
      </c>
      <c r="ED112" s="35">
        <f t="shared" si="142"/>
        <v>0</v>
      </c>
      <c r="EE112" s="35">
        <f t="shared" si="143"/>
        <v>0</v>
      </c>
      <c r="EF112" s="35">
        <f t="shared" si="144"/>
        <v>0</v>
      </c>
      <c r="EG112" s="35">
        <f t="shared" si="145"/>
        <v>0</v>
      </c>
      <c r="EH112" s="35">
        <f t="shared" si="146"/>
        <v>0</v>
      </c>
      <c r="EI112" s="35">
        <f t="shared" si="147"/>
        <v>0</v>
      </c>
      <c r="EJ112" s="35">
        <f t="shared" si="148"/>
        <v>0</v>
      </c>
      <c r="EK112" s="35">
        <f t="shared" si="149"/>
        <v>1</v>
      </c>
      <c r="EL112" s="35">
        <f t="shared" si="150"/>
        <v>1</v>
      </c>
      <c r="EM112" s="35">
        <f t="shared" si="151"/>
        <v>0</v>
      </c>
      <c r="EN112" s="206">
        <f t="shared" si="152"/>
        <v>0</v>
      </c>
      <c r="EO112" s="49">
        <f t="shared" si="154"/>
        <v>0</v>
      </c>
      <c r="EP112" s="49">
        <f t="shared" si="154"/>
        <v>0</v>
      </c>
      <c r="EQ112" s="49">
        <f t="shared" si="154"/>
        <v>0</v>
      </c>
      <c r="ER112" s="49">
        <f t="shared" si="154"/>
        <v>0</v>
      </c>
      <c r="ES112" s="49">
        <f t="shared" si="154"/>
        <v>0</v>
      </c>
      <c r="ET112" s="49">
        <f t="shared" si="154"/>
        <v>0</v>
      </c>
      <c r="EU112" s="49">
        <f t="shared" si="154"/>
        <v>0</v>
      </c>
      <c r="EV112" s="35"/>
    </row>
    <row r="113" spans="1:152" ht="56.25">
      <c r="A113" s="25" t="s">
        <v>179</v>
      </c>
      <c r="B113" s="33" t="s">
        <v>291</v>
      </c>
      <c r="C113" s="42" t="s">
        <v>347</v>
      </c>
      <c r="D113" s="209" t="s">
        <v>348</v>
      </c>
      <c r="E113" s="202">
        <v>0</v>
      </c>
      <c r="F113" s="202">
        <v>0</v>
      </c>
      <c r="G113" s="202">
        <v>0</v>
      </c>
      <c r="H113" s="202">
        <v>0</v>
      </c>
      <c r="I113" s="202">
        <v>0</v>
      </c>
      <c r="J113" s="202">
        <v>0</v>
      </c>
      <c r="K113" s="202">
        <v>0</v>
      </c>
      <c r="L113" s="202">
        <v>0</v>
      </c>
      <c r="M113" s="202">
        <v>0</v>
      </c>
      <c r="N113" s="202">
        <v>0</v>
      </c>
      <c r="O113" s="202">
        <v>0</v>
      </c>
      <c r="P113" s="202">
        <v>0</v>
      </c>
      <c r="Q113" s="202">
        <v>0</v>
      </c>
      <c r="R113" s="202">
        <v>0</v>
      </c>
      <c r="S113" s="202">
        <v>0</v>
      </c>
      <c r="T113" s="202">
        <v>0</v>
      </c>
      <c r="U113" s="202">
        <f>'4'!BX114</f>
        <v>12</v>
      </c>
      <c r="V113" s="202">
        <f>'4'!BY114</f>
        <v>0</v>
      </c>
      <c r="W113" s="202">
        <v>0</v>
      </c>
      <c r="X113" s="202">
        <v>0</v>
      </c>
      <c r="Y113" s="35">
        <v>0</v>
      </c>
      <c r="Z113" s="35">
        <v>0</v>
      </c>
      <c r="AA113" s="35">
        <v>0</v>
      </c>
      <c r="AB113" s="35">
        <v>0</v>
      </c>
      <c r="AC113" s="35">
        <v>0</v>
      </c>
      <c r="AD113" s="35">
        <v>0</v>
      </c>
      <c r="AE113" s="35">
        <v>0</v>
      </c>
      <c r="AF113" s="35">
        <v>0</v>
      </c>
      <c r="AG113" s="35">
        <v>0</v>
      </c>
      <c r="AH113" s="35">
        <v>0</v>
      </c>
      <c r="AI113" s="35">
        <v>0</v>
      </c>
      <c r="AJ113" s="35">
        <v>0</v>
      </c>
      <c r="AK113" s="35">
        <v>0</v>
      </c>
      <c r="AL113" s="35">
        <v>0</v>
      </c>
      <c r="AM113" s="35">
        <v>0</v>
      </c>
      <c r="AN113" s="35">
        <v>0</v>
      </c>
      <c r="AO113" s="35">
        <v>0</v>
      </c>
      <c r="AP113" s="35">
        <v>0</v>
      </c>
      <c r="AQ113" s="35">
        <v>0</v>
      </c>
      <c r="AR113" s="35">
        <v>0</v>
      </c>
      <c r="AS113" s="35">
        <v>0</v>
      </c>
      <c r="AT113" s="35">
        <v>0</v>
      </c>
      <c r="AU113" s="35">
        <v>0</v>
      </c>
      <c r="AV113" s="35">
        <v>0</v>
      </c>
      <c r="AW113" s="35">
        <v>0</v>
      </c>
      <c r="AX113" s="35">
        <v>0</v>
      </c>
      <c r="AY113" s="35">
        <v>0</v>
      </c>
      <c r="AZ113" s="35">
        <v>0</v>
      </c>
      <c r="BA113" s="35">
        <v>0</v>
      </c>
      <c r="BB113" s="35">
        <v>0</v>
      </c>
      <c r="BC113" s="35">
        <v>0</v>
      </c>
      <c r="BD113" s="35">
        <v>0</v>
      </c>
      <c r="BE113" s="35">
        <v>0</v>
      </c>
      <c r="BF113" s="35">
        <v>0</v>
      </c>
      <c r="BG113" s="35">
        <v>0</v>
      </c>
      <c r="BH113" s="35">
        <v>0</v>
      </c>
      <c r="BI113" s="35">
        <v>0</v>
      </c>
      <c r="BJ113" s="35">
        <v>0</v>
      </c>
      <c r="BK113" s="35">
        <v>0</v>
      </c>
      <c r="BL113" s="35">
        <v>0</v>
      </c>
      <c r="BM113" s="35">
        <v>0</v>
      </c>
      <c r="BN113" s="35">
        <v>0</v>
      </c>
      <c r="BO113" s="35">
        <v>0</v>
      </c>
      <c r="BP113" s="35">
        <v>0</v>
      </c>
      <c r="BQ113" s="35">
        <v>0</v>
      </c>
      <c r="BR113" s="35">
        <v>0</v>
      </c>
      <c r="BS113" s="35">
        <v>0</v>
      </c>
      <c r="BT113" s="35">
        <f>IF('4'!$CN114=2021,E113,0)</f>
        <v>0</v>
      </c>
      <c r="BU113" s="35">
        <f>IF('4'!$CN114=2021,F113,0)</f>
        <v>0</v>
      </c>
      <c r="BV113" s="35">
        <f>IF('4'!$CN114=2021,G113,0)</f>
        <v>0</v>
      </c>
      <c r="BW113" s="35">
        <f>IF('4'!$CN114=2021,H113,0)</f>
        <v>0</v>
      </c>
      <c r="BX113" s="35">
        <f>IF('4'!$CN114=2021,I113,0)</f>
        <v>0</v>
      </c>
      <c r="BY113" s="35">
        <f>IF('4'!$CN114=2021,J113,0)</f>
        <v>0</v>
      </c>
      <c r="BZ113" s="35">
        <f>IF('4'!$CN114=2021,K113,0)</f>
        <v>0</v>
      </c>
      <c r="CA113" s="35">
        <f>IF('4'!$CN114=2021,L113,0)</f>
        <v>0</v>
      </c>
      <c r="CB113" s="35">
        <f>IF('4'!$CN114=2021,M113,0)</f>
        <v>0</v>
      </c>
      <c r="CC113" s="35">
        <f>IF('4'!$CN114=2021,N113,0)</f>
        <v>0</v>
      </c>
      <c r="CD113" s="35">
        <f>IF('4'!$CN114=2021,O113,0)</f>
        <v>0</v>
      </c>
      <c r="CE113" s="35">
        <f>IF('4'!$CN114=2021,P113,0)</f>
        <v>0</v>
      </c>
      <c r="CF113" s="35">
        <f>IF('4'!$CN114=2021,Q113,0)</f>
        <v>0</v>
      </c>
      <c r="CG113" s="35">
        <f>IF('4'!$CN114=2021,R113,0)</f>
        <v>0</v>
      </c>
      <c r="CH113" s="35">
        <f>IF('4'!$CN114=2021,S113,0)</f>
        <v>0</v>
      </c>
      <c r="CI113" s="35">
        <f>IF('4'!$CN114=2021,T113,0)</f>
        <v>0</v>
      </c>
      <c r="CJ113" s="35">
        <f>IF('4'!$CN114=2021,U113,0)</f>
        <v>0</v>
      </c>
      <c r="CK113" s="35">
        <f>IF('4'!$CN114=2021,V113,0)</f>
        <v>0</v>
      </c>
      <c r="CL113" s="35">
        <f>IF('4'!$CN114=2021,W113,0)</f>
        <v>0</v>
      </c>
      <c r="CM113" s="35">
        <f>IF('4'!$CN114=2021,X113,0)</f>
        <v>0</v>
      </c>
      <c r="CN113" s="35">
        <v>0</v>
      </c>
      <c r="CO113" s="35">
        <v>0</v>
      </c>
      <c r="CP113" s="35">
        <v>0</v>
      </c>
      <c r="CQ113" s="35">
        <v>0</v>
      </c>
      <c r="CR113" s="35">
        <v>0</v>
      </c>
      <c r="CS113" s="35">
        <v>0</v>
      </c>
      <c r="CT113" s="35">
        <v>0</v>
      </c>
      <c r="CU113" s="35">
        <f>IF('4'!$CN114=2022,E113,0)</f>
        <v>0</v>
      </c>
      <c r="CV113" s="35">
        <f>IF('4'!$CN114=2022,F113,0)</f>
        <v>0</v>
      </c>
      <c r="CW113" s="35">
        <f>IF('4'!$CN114=2022,G113,0)</f>
        <v>0</v>
      </c>
      <c r="CX113" s="35">
        <f>IF('4'!$CN114=2022,H113,0)</f>
        <v>0</v>
      </c>
      <c r="CY113" s="35">
        <f>IF('4'!$CN114=2022,I113,0)</f>
        <v>0</v>
      </c>
      <c r="CZ113" s="35">
        <f>IF('4'!$CN114=2022,J113,0)</f>
        <v>0</v>
      </c>
      <c r="DA113" s="35">
        <f>IF('4'!$CN114=2022,K113,0)</f>
        <v>0</v>
      </c>
      <c r="DB113" s="35">
        <f>IF('4'!$CN114=2022,L113,0)</f>
        <v>0</v>
      </c>
      <c r="DC113" s="35">
        <f>IF('4'!$CN114=2022,M113,0)</f>
        <v>0</v>
      </c>
      <c r="DD113" s="35">
        <f>IF('4'!$CN114=2022,N113,0)</f>
        <v>0</v>
      </c>
      <c r="DE113" s="35">
        <f>IF('4'!$CN114=2022,O113,0)</f>
        <v>0</v>
      </c>
      <c r="DF113" s="35">
        <f>IF('4'!$CN114=2022,P113,0)</f>
        <v>0</v>
      </c>
      <c r="DG113" s="35">
        <f>IF('4'!$CN114=2022,Q113,0)</f>
        <v>0</v>
      </c>
      <c r="DH113" s="35">
        <f>IF('4'!$CN114=2022,R113,0)</f>
        <v>0</v>
      </c>
      <c r="DI113" s="35">
        <f>IF('4'!$CN114=2022,S113,0)</f>
        <v>0</v>
      </c>
      <c r="DJ113" s="35">
        <f>IF('4'!$CN114=2022,T113,0)</f>
        <v>0</v>
      </c>
      <c r="DK113" s="35">
        <f>IF('4'!$CN114=2022,U113,0)</f>
        <v>12</v>
      </c>
      <c r="DL113" s="35">
        <f>IF('4'!$CN114=2022,V113,0)</f>
        <v>0</v>
      </c>
      <c r="DM113" s="35">
        <f>IF('4'!$CN114=2022,W113,0)</f>
        <v>0</v>
      </c>
      <c r="DN113" s="35">
        <v>0</v>
      </c>
      <c r="DO113" s="35">
        <v>0</v>
      </c>
      <c r="DP113" s="35">
        <v>0</v>
      </c>
      <c r="DQ113" s="35">
        <v>0</v>
      </c>
      <c r="DR113" s="35">
        <v>0</v>
      </c>
      <c r="DS113" s="35">
        <v>0</v>
      </c>
      <c r="DT113" s="35">
        <v>0</v>
      </c>
      <c r="DU113" s="35">
        <f t="shared" si="133"/>
        <v>0</v>
      </c>
      <c r="DV113" s="35">
        <f t="shared" si="134"/>
        <v>0</v>
      </c>
      <c r="DW113" s="35">
        <f t="shared" si="135"/>
        <v>0</v>
      </c>
      <c r="DX113" s="35">
        <f t="shared" si="136"/>
        <v>0</v>
      </c>
      <c r="DY113" s="35">
        <f t="shared" si="137"/>
        <v>0</v>
      </c>
      <c r="DZ113" s="35">
        <f t="shared" si="138"/>
        <v>0</v>
      </c>
      <c r="EA113" s="35">
        <f t="shared" si="139"/>
        <v>0</v>
      </c>
      <c r="EB113" s="35">
        <f t="shared" si="140"/>
        <v>0</v>
      </c>
      <c r="EC113" s="35">
        <f t="shared" si="141"/>
        <v>0</v>
      </c>
      <c r="ED113" s="35">
        <f t="shared" si="142"/>
        <v>0</v>
      </c>
      <c r="EE113" s="35">
        <f t="shared" si="143"/>
        <v>0</v>
      </c>
      <c r="EF113" s="35">
        <f t="shared" si="144"/>
        <v>0</v>
      </c>
      <c r="EG113" s="35">
        <f t="shared" si="145"/>
        <v>0</v>
      </c>
      <c r="EH113" s="35">
        <f t="shared" si="146"/>
        <v>0</v>
      </c>
      <c r="EI113" s="35">
        <f t="shared" si="147"/>
        <v>0</v>
      </c>
      <c r="EJ113" s="35">
        <f t="shared" si="148"/>
        <v>0</v>
      </c>
      <c r="EK113" s="35">
        <f t="shared" si="149"/>
        <v>12</v>
      </c>
      <c r="EL113" s="35">
        <f t="shared" si="150"/>
        <v>0</v>
      </c>
      <c r="EM113" s="35">
        <f t="shared" si="151"/>
        <v>0</v>
      </c>
      <c r="EN113" s="206">
        <f t="shared" si="152"/>
        <v>0</v>
      </c>
      <c r="EO113" s="49">
        <f t="shared" si="154"/>
        <v>0</v>
      </c>
      <c r="EP113" s="49">
        <f t="shared" si="154"/>
        <v>0</v>
      </c>
      <c r="EQ113" s="49">
        <f t="shared" si="154"/>
        <v>0</v>
      </c>
      <c r="ER113" s="49">
        <f t="shared" si="154"/>
        <v>0</v>
      </c>
      <c r="ES113" s="49">
        <f t="shared" si="154"/>
        <v>0</v>
      </c>
      <c r="ET113" s="49">
        <f t="shared" si="154"/>
        <v>0</v>
      </c>
      <c r="EU113" s="49">
        <f t="shared" si="154"/>
        <v>0</v>
      </c>
      <c r="EV113" s="35"/>
    </row>
    <row r="114" spans="1:152" ht="56.25">
      <c r="A114" s="25" t="s">
        <v>179</v>
      </c>
      <c r="B114" s="33" t="s">
        <v>291</v>
      </c>
      <c r="C114" s="42" t="s">
        <v>349</v>
      </c>
      <c r="D114" s="209" t="s">
        <v>350</v>
      </c>
      <c r="E114" s="35">
        <v>0</v>
      </c>
      <c r="F114" s="202">
        <f>'4'!BT115</f>
        <v>25</v>
      </c>
      <c r="G114" s="35">
        <v>0</v>
      </c>
      <c r="H114" s="35">
        <v>0</v>
      </c>
      <c r="I114" s="35">
        <v>0</v>
      </c>
      <c r="J114" s="35">
        <v>0</v>
      </c>
      <c r="K114" s="35">
        <v>0</v>
      </c>
      <c r="L114" s="35">
        <v>0</v>
      </c>
      <c r="M114" s="35">
        <v>0</v>
      </c>
      <c r="N114" s="35">
        <v>0</v>
      </c>
      <c r="O114" s="35">
        <v>0</v>
      </c>
      <c r="P114" s="35">
        <v>0</v>
      </c>
      <c r="Q114" s="35">
        <v>0</v>
      </c>
      <c r="R114" s="35">
        <v>0</v>
      </c>
      <c r="S114" s="35">
        <v>0</v>
      </c>
      <c r="T114" s="35">
        <v>0</v>
      </c>
      <c r="U114" s="35">
        <v>0</v>
      </c>
      <c r="V114" s="202">
        <f>'4'!BY115</f>
        <v>1</v>
      </c>
      <c r="W114" s="35">
        <v>0</v>
      </c>
      <c r="X114" s="194">
        <f>'4'!BZ115</f>
        <v>0</v>
      </c>
      <c r="Y114" s="35">
        <v>0</v>
      </c>
      <c r="Z114" s="35">
        <v>0</v>
      </c>
      <c r="AA114" s="35">
        <v>0</v>
      </c>
      <c r="AB114" s="35">
        <v>0</v>
      </c>
      <c r="AC114" s="35">
        <v>0</v>
      </c>
      <c r="AD114" s="35">
        <v>0</v>
      </c>
      <c r="AE114" s="35">
        <v>0</v>
      </c>
      <c r="AF114" s="35">
        <v>0</v>
      </c>
      <c r="AG114" s="35">
        <v>0</v>
      </c>
      <c r="AH114" s="35">
        <v>0</v>
      </c>
      <c r="AI114" s="35">
        <v>0</v>
      </c>
      <c r="AJ114" s="35">
        <v>0</v>
      </c>
      <c r="AK114" s="35">
        <v>0</v>
      </c>
      <c r="AL114" s="35">
        <v>0</v>
      </c>
      <c r="AM114" s="35">
        <v>0</v>
      </c>
      <c r="AN114" s="35">
        <v>0</v>
      </c>
      <c r="AO114" s="35">
        <v>0</v>
      </c>
      <c r="AP114" s="35">
        <v>0</v>
      </c>
      <c r="AQ114" s="35">
        <v>0</v>
      </c>
      <c r="AR114" s="35">
        <v>0</v>
      </c>
      <c r="AS114" s="35">
        <v>0</v>
      </c>
      <c r="AT114" s="35">
        <v>0</v>
      </c>
      <c r="AU114" s="35">
        <v>0</v>
      </c>
      <c r="AV114" s="35">
        <v>0</v>
      </c>
      <c r="AW114" s="35">
        <v>0</v>
      </c>
      <c r="AX114" s="35">
        <v>0</v>
      </c>
      <c r="AY114" s="35">
        <v>0</v>
      </c>
      <c r="AZ114" s="35">
        <v>0</v>
      </c>
      <c r="BA114" s="35">
        <v>0</v>
      </c>
      <c r="BB114" s="35">
        <v>0</v>
      </c>
      <c r="BC114" s="35">
        <v>0</v>
      </c>
      <c r="BD114" s="35">
        <v>0</v>
      </c>
      <c r="BE114" s="35">
        <v>0</v>
      </c>
      <c r="BF114" s="35">
        <v>0</v>
      </c>
      <c r="BG114" s="35">
        <v>0</v>
      </c>
      <c r="BH114" s="35">
        <v>0</v>
      </c>
      <c r="BI114" s="35">
        <v>0</v>
      </c>
      <c r="BJ114" s="35">
        <v>0</v>
      </c>
      <c r="BK114" s="35">
        <v>0</v>
      </c>
      <c r="BL114" s="35">
        <v>0</v>
      </c>
      <c r="BM114" s="35">
        <v>0</v>
      </c>
      <c r="BN114" s="35">
        <v>0</v>
      </c>
      <c r="BO114" s="35">
        <v>0</v>
      </c>
      <c r="BP114" s="35">
        <v>0</v>
      </c>
      <c r="BQ114" s="35">
        <v>0</v>
      </c>
      <c r="BR114" s="35">
        <v>0</v>
      </c>
      <c r="BS114" s="35">
        <v>0</v>
      </c>
      <c r="BT114" s="35">
        <f>IF('4'!$CN115=2021,E114,0)</f>
        <v>0</v>
      </c>
      <c r="BU114" s="35">
        <f>IF('4'!$CN115=2021,F114,0)</f>
        <v>0</v>
      </c>
      <c r="BV114" s="35">
        <f>IF('4'!$CN115=2021,G114,0)</f>
        <v>0</v>
      </c>
      <c r="BW114" s="35">
        <f>IF('4'!$CN115=2021,H114,0)</f>
        <v>0</v>
      </c>
      <c r="BX114" s="35">
        <f>IF('4'!$CN115=2021,I114,0)</f>
        <v>0</v>
      </c>
      <c r="BY114" s="35">
        <f>IF('4'!$CN115=2021,J114,0)</f>
        <v>0</v>
      </c>
      <c r="BZ114" s="35">
        <f>IF('4'!$CN115=2021,K114,0)</f>
        <v>0</v>
      </c>
      <c r="CA114" s="35">
        <f>IF('4'!$CN115=2021,L114,0)</f>
        <v>0</v>
      </c>
      <c r="CB114" s="35">
        <f>IF('4'!$CN115=2021,M114,0)</f>
        <v>0</v>
      </c>
      <c r="CC114" s="35">
        <f>IF('4'!$CN115=2021,N114,0)</f>
        <v>0</v>
      </c>
      <c r="CD114" s="35">
        <f>IF('4'!$CN115=2021,O114,0)</f>
        <v>0</v>
      </c>
      <c r="CE114" s="35">
        <f>IF('4'!$CN115=2021,P114,0)</f>
        <v>0</v>
      </c>
      <c r="CF114" s="35">
        <f>IF('4'!$CN115=2021,Q114,0)</f>
        <v>0</v>
      </c>
      <c r="CG114" s="35">
        <f>IF('4'!$CN115=2021,R114,0)</f>
        <v>0</v>
      </c>
      <c r="CH114" s="35">
        <f>IF('4'!$CN115=2021,S114,0)</f>
        <v>0</v>
      </c>
      <c r="CI114" s="35">
        <f>IF('4'!$CN115=2021,T114,0)</f>
        <v>0</v>
      </c>
      <c r="CJ114" s="35">
        <f>IF('4'!$CN115=2021,U114,0)</f>
        <v>0</v>
      </c>
      <c r="CK114" s="35">
        <f>IF('4'!$CN115=2021,V114,0)</f>
        <v>0</v>
      </c>
      <c r="CL114" s="35">
        <f>IF('4'!$CN115=2021,W114,0)</f>
        <v>0</v>
      </c>
      <c r="CM114" s="35">
        <f>IF('4'!$CN115=2021,X114,0)</f>
        <v>0</v>
      </c>
      <c r="CN114" s="35">
        <v>0</v>
      </c>
      <c r="CO114" s="35">
        <v>0</v>
      </c>
      <c r="CP114" s="35">
        <v>0</v>
      </c>
      <c r="CQ114" s="35">
        <v>0</v>
      </c>
      <c r="CR114" s="35">
        <v>0</v>
      </c>
      <c r="CS114" s="35">
        <v>0</v>
      </c>
      <c r="CT114" s="35">
        <v>0</v>
      </c>
      <c r="CU114" s="35">
        <f>IF('4'!$CN115=2022,E114,0)</f>
        <v>0</v>
      </c>
      <c r="CV114" s="35">
        <f>IF('4'!$CN115=2022,F114,0)</f>
        <v>25</v>
      </c>
      <c r="CW114" s="35">
        <f>IF('4'!$CN115=2022,G114,0)</f>
        <v>0</v>
      </c>
      <c r="CX114" s="35">
        <f>IF('4'!$CN115=2022,H114,0)</f>
        <v>0</v>
      </c>
      <c r="CY114" s="35">
        <f>IF('4'!$CN115=2022,I114,0)</f>
        <v>0</v>
      </c>
      <c r="CZ114" s="35">
        <f>IF('4'!$CN115=2022,J114,0)</f>
        <v>0</v>
      </c>
      <c r="DA114" s="35">
        <f>IF('4'!$CN115=2022,K114,0)</f>
        <v>0</v>
      </c>
      <c r="DB114" s="35">
        <f>IF('4'!$CN115=2022,L114,0)</f>
        <v>0</v>
      </c>
      <c r="DC114" s="35">
        <f>IF('4'!$CN115=2022,M114,0)</f>
        <v>0</v>
      </c>
      <c r="DD114" s="35">
        <f>IF('4'!$CN115=2022,N114,0)</f>
        <v>0</v>
      </c>
      <c r="DE114" s="35">
        <f>IF('4'!$CN115=2022,O114,0)</f>
        <v>0</v>
      </c>
      <c r="DF114" s="35">
        <f>IF('4'!$CN115=2022,P114,0)</f>
        <v>0</v>
      </c>
      <c r="DG114" s="35">
        <f>IF('4'!$CN115=2022,Q114,0)</f>
        <v>0</v>
      </c>
      <c r="DH114" s="35">
        <f>IF('4'!$CN115=2022,R114,0)</f>
        <v>0</v>
      </c>
      <c r="DI114" s="35">
        <f>IF('4'!$CN115=2022,S114,0)</f>
        <v>0</v>
      </c>
      <c r="DJ114" s="35">
        <f>IF('4'!$CN115=2022,T114,0)</f>
        <v>0</v>
      </c>
      <c r="DK114" s="35">
        <f>IF('4'!$CN115=2022,U114,0)</f>
        <v>0</v>
      </c>
      <c r="DL114" s="35">
        <f>IF('4'!$CN115=2022,V114,0)</f>
        <v>1</v>
      </c>
      <c r="DM114" s="35">
        <f>IF('4'!$CN115=2022,W114,0)</f>
        <v>0</v>
      </c>
      <c r="DN114" s="35">
        <v>0</v>
      </c>
      <c r="DO114" s="35">
        <v>0</v>
      </c>
      <c r="DP114" s="35">
        <v>0</v>
      </c>
      <c r="DQ114" s="35">
        <v>0</v>
      </c>
      <c r="DR114" s="35">
        <v>0</v>
      </c>
      <c r="DS114" s="35">
        <v>0</v>
      </c>
      <c r="DT114" s="35">
        <v>0</v>
      </c>
      <c r="DU114" s="35">
        <f t="shared" si="133"/>
        <v>0</v>
      </c>
      <c r="DV114" s="35">
        <f t="shared" si="134"/>
        <v>25</v>
      </c>
      <c r="DW114" s="35">
        <f t="shared" si="135"/>
        <v>0</v>
      </c>
      <c r="DX114" s="35">
        <f t="shared" si="136"/>
        <v>0</v>
      </c>
      <c r="DY114" s="35">
        <f t="shared" si="137"/>
        <v>0</v>
      </c>
      <c r="DZ114" s="35">
        <f t="shared" si="138"/>
        <v>0</v>
      </c>
      <c r="EA114" s="35">
        <f t="shared" si="139"/>
        <v>0</v>
      </c>
      <c r="EB114" s="35">
        <f t="shared" si="140"/>
        <v>0</v>
      </c>
      <c r="EC114" s="35">
        <f t="shared" si="141"/>
        <v>0</v>
      </c>
      <c r="ED114" s="35">
        <f t="shared" si="142"/>
        <v>0</v>
      </c>
      <c r="EE114" s="35">
        <f t="shared" si="143"/>
        <v>0</v>
      </c>
      <c r="EF114" s="35">
        <f t="shared" si="144"/>
        <v>0</v>
      </c>
      <c r="EG114" s="35">
        <f t="shared" si="145"/>
        <v>0</v>
      </c>
      <c r="EH114" s="35">
        <f t="shared" si="146"/>
        <v>0</v>
      </c>
      <c r="EI114" s="35">
        <f t="shared" si="147"/>
        <v>0</v>
      </c>
      <c r="EJ114" s="35">
        <f t="shared" si="148"/>
        <v>0</v>
      </c>
      <c r="EK114" s="35">
        <f t="shared" si="149"/>
        <v>0</v>
      </c>
      <c r="EL114" s="35">
        <f t="shared" si="150"/>
        <v>1</v>
      </c>
      <c r="EM114" s="35">
        <f t="shared" si="151"/>
        <v>0</v>
      </c>
      <c r="EN114" s="206">
        <f t="shared" si="152"/>
        <v>0</v>
      </c>
      <c r="EO114" s="49">
        <f t="shared" si="154"/>
        <v>0</v>
      </c>
      <c r="EP114" s="49">
        <f t="shared" si="154"/>
        <v>0</v>
      </c>
      <c r="EQ114" s="49">
        <f t="shared" si="154"/>
        <v>0</v>
      </c>
      <c r="ER114" s="49">
        <f t="shared" si="154"/>
        <v>0</v>
      </c>
      <c r="ES114" s="49">
        <f t="shared" si="154"/>
        <v>0</v>
      </c>
      <c r="ET114" s="49">
        <f t="shared" si="154"/>
        <v>0</v>
      </c>
      <c r="EU114" s="49">
        <f t="shared" si="154"/>
        <v>0</v>
      </c>
      <c r="EV114" s="35"/>
    </row>
    <row r="115" spans="1:152" ht="56.25">
      <c r="A115" s="25" t="s">
        <v>179</v>
      </c>
      <c r="B115" s="33" t="s">
        <v>291</v>
      </c>
      <c r="C115" s="42" t="s">
        <v>351</v>
      </c>
      <c r="D115" s="209" t="s">
        <v>352</v>
      </c>
      <c r="E115" s="35">
        <v>0</v>
      </c>
      <c r="F115" s="202">
        <f>'4'!BT116</f>
        <v>25</v>
      </c>
      <c r="G115" s="35">
        <v>0</v>
      </c>
      <c r="H115" s="35">
        <v>0</v>
      </c>
      <c r="I115" s="35">
        <v>0</v>
      </c>
      <c r="J115" s="35">
        <v>0</v>
      </c>
      <c r="K115" s="35">
        <v>0</v>
      </c>
      <c r="L115" s="35">
        <v>0</v>
      </c>
      <c r="M115" s="35">
        <v>0</v>
      </c>
      <c r="N115" s="35">
        <v>0</v>
      </c>
      <c r="O115" s="35">
        <v>0</v>
      </c>
      <c r="P115" s="35">
        <v>0</v>
      </c>
      <c r="Q115" s="35">
        <v>0</v>
      </c>
      <c r="R115" s="35">
        <v>0</v>
      </c>
      <c r="S115" s="35">
        <v>0</v>
      </c>
      <c r="T115" s="35">
        <v>0</v>
      </c>
      <c r="U115" s="35">
        <v>1</v>
      </c>
      <c r="V115" s="202">
        <f>'4'!BY116</f>
        <v>1</v>
      </c>
      <c r="W115" s="35">
        <v>0</v>
      </c>
      <c r="X115" s="194">
        <f>'4'!BZ116</f>
        <v>0</v>
      </c>
      <c r="Y115" s="35">
        <v>0</v>
      </c>
      <c r="Z115" s="35">
        <v>0</v>
      </c>
      <c r="AA115" s="35">
        <v>0</v>
      </c>
      <c r="AB115" s="35">
        <v>0</v>
      </c>
      <c r="AC115" s="35">
        <v>0</v>
      </c>
      <c r="AD115" s="35">
        <v>0</v>
      </c>
      <c r="AE115" s="35">
        <v>0</v>
      </c>
      <c r="AF115" s="35">
        <v>0</v>
      </c>
      <c r="AG115" s="35">
        <v>0</v>
      </c>
      <c r="AH115" s="35">
        <v>0</v>
      </c>
      <c r="AI115" s="35">
        <v>0</v>
      </c>
      <c r="AJ115" s="35">
        <v>0</v>
      </c>
      <c r="AK115" s="35">
        <v>0</v>
      </c>
      <c r="AL115" s="35">
        <v>0</v>
      </c>
      <c r="AM115" s="35">
        <v>0</v>
      </c>
      <c r="AN115" s="35">
        <v>0</v>
      </c>
      <c r="AO115" s="35">
        <v>0</v>
      </c>
      <c r="AP115" s="35">
        <v>0</v>
      </c>
      <c r="AQ115" s="35">
        <v>0</v>
      </c>
      <c r="AR115" s="35">
        <v>0</v>
      </c>
      <c r="AS115" s="35">
        <v>0</v>
      </c>
      <c r="AT115" s="35">
        <v>0</v>
      </c>
      <c r="AU115" s="35">
        <v>0</v>
      </c>
      <c r="AV115" s="35">
        <v>0</v>
      </c>
      <c r="AW115" s="35">
        <v>0</v>
      </c>
      <c r="AX115" s="35">
        <v>0</v>
      </c>
      <c r="AY115" s="35">
        <v>0</v>
      </c>
      <c r="AZ115" s="35">
        <v>0</v>
      </c>
      <c r="BA115" s="35">
        <v>0</v>
      </c>
      <c r="BB115" s="35">
        <v>0</v>
      </c>
      <c r="BC115" s="35">
        <v>0</v>
      </c>
      <c r="BD115" s="35">
        <v>0</v>
      </c>
      <c r="BE115" s="35">
        <v>0</v>
      </c>
      <c r="BF115" s="35">
        <v>0</v>
      </c>
      <c r="BG115" s="35">
        <v>0</v>
      </c>
      <c r="BH115" s="35">
        <v>0</v>
      </c>
      <c r="BI115" s="35">
        <v>0</v>
      </c>
      <c r="BJ115" s="35">
        <v>0</v>
      </c>
      <c r="BK115" s="35">
        <v>0</v>
      </c>
      <c r="BL115" s="35">
        <v>0</v>
      </c>
      <c r="BM115" s="35">
        <v>0</v>
      </c>
      <c r="BN115" s="35">
        <v>0</v>
      </c>
      <c r="BO115" s="35">
        <v>0</v>
      </c>
      <c r="BP115" s="35">
        <v>0</v>
      </c>
      <c r="BQ115" s="35">
        <v>0</v>
      </c>
      <c r="BR115" s="35">
        <v>0</v>
      </c>
      <c r="BS115" s="35">
        <v>0</v>
      </c>
      <c r="BT115" s="35">
        <f>IF('4'!$CN116=2021,E115,0)</f>
        <v>0</v>
      </c>
      <c r="BU115" s="35">
        <f>IF('4'!$CN116=2021,F115,0)</f>
        <v>0</v>
      </c>
      <c r="BV115" s="35">
        <f>IF('4'!$CN116=2021,G115,0)</f>
        <v>0</v>
      </c>
      <c r="BW115" s="35">
        <f>IF('4'!$CN116=2021,H115,0)</f>
        <v>0</v>
      </c>
      <c r="BX115" s="35">
        <f>IF('4'!$CN116=2021,I115,0)</f>
        <v>0</v>
      </c>
      <c r="BY115" s="35">
        <f>IF('4'!$CN116=2021,J115,0)</f>
        <v>0</v>
      </c>
      <c r="BZ115" s="35">
        <f>IF('4'!$CN116=2021,K115,0)</f>
        <v>0</v>
      </c>
      <c r="CA115" s="35">
        <f>IF('4'!$CN116=2021,L115,0)</f>
        <v>0</v>
      </c>
      <c r="CB115" s="35">
        <f>IF('4'!$CN116=2021,M115,0)</f>
        <v>0</v>
      </c>
      <c r="CC115" s="35">
        <f>IF('4'!$CN116=2021,N115,0)</f>
        <v>0</v>
      </c>
      <c r="CD115" s="35">
        <f>IF('4'!$CN116=2021,O115,0)</f>
        <v>0</v>
      </c>
      <c r="CE115" s="35">
        <f>IF('4'!$CN116=2021,P115,0)</f>
        <v>0</v>
      </c>
      <c r="CF115" s="35">
        <f>IF('4'!$CN116=2021,Q115,0)</f>
        <v>0</v>
      </c>
      <c r="CG115" s="35">
        <f>IF('4'!$CN116=2021,R115,0)</f>
        <v>0</v>
      </c>
      <c r="CH115" s="35">
        <f>IF('4'!$CN116=2021,S115,0)</f>
        <v>0</v>
      </c>
      <c r="CI115" s="35">
        <f>IF('4'!$CN116=2021,T115,0)</f>
        <v>0</v>
      </c>
      <c r="CJ115" s="35">
        <f>IF('4'!$CN116=2021,U115,0)</f>
        <v>0</v>
      </c>
      <c r="CK115" s="35">
        <f>IF('4'!$CN116=2021,V115,0)</f>
        <v>0</v>
      </c>
      <c r="CL115" s="35">
        <f>IF('4'!$CN116=2021,W115,0)</f>
        <v>0</v>
      </c>
      <c r="CM115" s="35">
        <f>IF('4'!$CN116=2021,X115,0)</f>
        <v>0</v>
      </c>
      <c r="CN115" s="35">
        <v>0</v>
      </c>
      <c r="CO115" s="35">
        <v>0</v>
      </c>
      <c r="CP115" s="35">
        <v>0</v>
      </c>
      <c r="CQ115" s="35">
        <v>0</v>
      </c>
      <c r="CR115" s="35">
        <v>0</v>
      </c>
      <c r="CS115" s="35">
        <v>0</v>
      </c>
      <c r="CT115" s="35">
        <v>0</v>
      </c>
      <c r="CU115" s="35">
        <f>IF('4'!$CN116=2022,E115,0)</f>
        <v>0</v>
      </c>
      <c r="CV115" s="35">
        <f>IF('4'!$CN116=2022,F115,0)</f>
        <v>25</v>
      </c>
      <c r="CW115" s="35">
        <f>IF('4'!$CN116=2022,G115,0)</f>
        <v>0</v>
      </c>
      <c r="CX115" s="35">
        <f>IF('4'!$CN116=2022,H115,0)</f>
        <v>0</v>
      </c>
      <c r="CY115" s="35">
        <f>IF('4'!$CN116=2022,I115,0)</f>
        <v>0</v>
      </c>
      <c r="CZ115" s="35">
        <f>IF('4'!$CN116=2022,J115,0)</f>
        <v>0</v>
      </c>
      <c r="DA115" s="35">
        <f>IF('4'!$CN116=2022,K115,0)</f>
        <v>0</v>
      </c>
      <c r="DB115" s="35">
        <f>IF('4'!$CN116=2022,L115,0)</f>
        <v>0</v>
      </c>
      <c r="DC115" s="35">
        <f>IF('4'!$CN116=2022,M115,0)</f>
        <v>0</v>
      </c>
      <c r="DD115" s="35">
        <f>IF('4'!$CN116=2022,N115,0)</f>
        <v>0</v>
      </c>
      <c r="DE115" s="35">
        <f>IF('4'!$CN116=2022,O115,0)</f>
        <v>0</v>
      </c>
      <c r="DF115" s="35">
        <f>IF('4'!$CN116=2022,P115,0)</f>
        <v>0</v>
      </c>
      <c r="DG115" s="35">
        <f>IF('4'!$CN116=2022,Q115,0)</f>
        <v>0</v>
      </c>
      <c r="DH115" s="35">
        <f>IF('4'!$CN116=2022,R115,0)</f>
        <v>0</v>
      </c>
      <c r="DI115" s="35">
        <f>IF('4'!$CN116=2022,S115,0)</f>
        <v>0</v>
      </c>
      <c r="DJ115" s="35">
        <f>IF('4'!$CN116=2022,T115,0)</f>
        <v>0</v>
      </c>
      <c r="DK115" s="35">
        <f>IF('4'!$CN116=2022,U115,0)</f>
        <v>1</v>
      </c>
      <c r="DL115" s="35">
        <f>IF('4'!$CN116=2022,V115,0)</f>
        <v>1</v>
      </c>
      <c r="DM115" s="35">
        <f>IF('4'!$CN116=2022,W115,0)</f>
        <v>0</v>
      </c>
      <c r="DN115" s="35">
        <v>0</v>
      </c>
      <c r="DO115" s="35">
        <v>0</v>
      </c>
      <c r="DP115" s="35">
        <v>0</v>
      </c>
      <c r="DQ115" s="35">
        <v>0</v>
      </c>
      <c r="DR115" s="35">
        <v>0</v>
      </c>
      <c r="DS115" s="35">
        <v>0</v>
      </c>
      <c r="DT115" s="35">
        <v>0</v>
      </c>
      <c r="DU115" s="35">
        <f t="shared" si="133"/>
        <v>0</v>
      </c>
      <c r="DV115" s="35">
        <f t="shared" si="134"/>
        <v>25</v>
      </c>
      <c r="DW115" s="35">
        <f t="shared" si="135"/>
        <v>0</v>
      </c>
      <c r="DX115" s="35">
        <f t="shared" si="136"/>
        <v>0</v>
      </c>
      <c r="DY115" s="35">
        <f t="shared" si="137"/>
        <v>0</v>
      </c>
      <c r="DZ115" s="35">
        <f t="shared" si="138"/>
        <v>0</v>
      </c>
      <c r="EA115" s="35">
        <f t="shared" si="139"/>
        <v>0</v>
      </c>
      <c r="EB115" s="35">
        <f t="shared" si="140"/>
        <v>0</v>
      </c>
      <c r="EC115" s="35">
        <f t="shared" si="141"/>
        <v>0</v>
      </c>
      <c r="ED115" s="35">
        <f t="shared" si="142"/>
        <v>0</v>
      </c>
      <c r="EE115" s="35">
        <f t="shared" si="143"/>
        <v>0</v>
      </c>
      <c r="EF115" s="35">
        <f t="shared" si="144"/>
        <v>0</v>
      </c>
      <c r="EG115" s="35">
        <f t="shared" si="145"/>
        <v>0</v>
      </c>
      <c r="EH115" s="35">
        <f t="shared" si="146"/>
        <v>0</v>
      </c>
      <c r="EI115" s="35">
        <f t="shared" si="147"/>
        <v>0</v>
      </c>
      <c r="EJ115" s="35">
        <f t="shared" si="148"/>
        <v>0</v>
      </c>
      <c r="EK115" s="35">
        <f t="shared" si="149"/>
        <v>1</v>
      </c>
      <c r="EL115" s="35">
        <f t="shared" si="150"/>
        <v>1</v>
      </c>
      <c r="EM115" s="35">
        <f t="shared" si="151"/>
        <v>0</v>
      </c>
      <c r="EN115" s="206">
        <f t="shared" si="152"/>
        <v>0</v>
      </c>
      <c r="EO115" s="49">
        <f t="shared" si="154"/>
        <v>0</v>
      </c>
      <c r="EP115" s="49">
        <f t="shared" si="154"/>
        <v>0</v>
      </c>
      <c r="EQ115" s="49">
        <f t="shared" si="154"/>
        <v>0</v>
      </c>
      <c r="ER115" s="49">
        <f t="shared" si="154"/>
        <v>0</v>
      </c>
      <c r="ES115" s="49">
        <f t="shared" si="154"/>
        <v>0</v>
      </c>
      <c r="ET115" s="49">
        <f t="shared" si="154"/>
        <v>0</v>
      </c>
      <c r="EU115" s="49">
        <f t="shared" si="154"/>
        <v>0</v>
      </c>
      <c r="EV115" s="35"/>
    </row>
    <row r="116" spans="1:152" ht="56.25">
      <c r="A116" s="25" t="s">
        <v>179</v>
      </c>
      <c r="B116" s="50" t="s">
        <v>291</v>
      </c>
      <c r="C116" s="42" t="s">
        <v>353</v>
      </c>
      <c r="D116" s="46" t="s">
        <v>354</v>
      </c>
      <c r="E116" s="35">
        <v>32</v>
      </c>
      <c r="F116" s="202">
        <f>'4'!BT117</f>
        <v>0</v>
      </c>
      <c r="G116" s="35">
        <v>0</v>
      </c>
      <c r="H116" s="35">
        <v>0</v>
      </c>
      <c r="I116" s="35">
        <v>0</v>
      </c>
      <c r="J116" s="35">
        <v>0</v>
      </c>
      <c r="K116" s="35">
        <v>0</v>
      </c>
      <c r="L116" s="35">
        <v>0</v>
      </c>
      <c r="M116" s="35">
        <v>0</v>
      </c>
      <c r="N116" s="35">
        <v>0</v>
      </c>
      <c r="O116" s="35">
        <v>0</v>
      </c>
      <c r="P116" s="35">
        <v>0</v>
      </c>
      <c r="Q116" s="35">
        <v>0</v>
      </c>
      <c r="R116" s="35">
        <v>0</v>
      </c>
      <c r="S116" s="35">
        <v>0</v>
      </c>
      <c r="T116" s="35">
        <v>0</v>
      </c>
      <c r="U116" s="35">
        <v>1</v>
      </c>
      <c r="V116" s="202">
        <v>25</v>
      </c>
      <c r="W116" s="35">
        <v>0</v>
      </c>
      <c r="X116" s="194">
        <f>'4'!BZ117</f>
        <v>0</v>
      </c>
      <c r="Y116" s="35">
        <v>0</v>
      </c>
      <c r="Z116" s="35">
        <v>0</v>
      </c>
      <c r="AA116" s="35">
        <v>0</v>
      </c>
      <c r="AB116" s="35">
        <v>0</v>
      </c>
      <c r="AC116" s="35">
        <v>0</v>
      </c>
      <c r="AD116" s="35">
        <v>0</v>
      </c>
      <c r="AE116" s="35">
        <v>0</v>
      </c>
      <c r="AF116" s="35">
        <v>0</v>
      </c>
      <c r="AG116" s="35">
        <v>0</v>
      </c>
      <c r="AH116" s="35">
        <v>0</v>
      </c>
      <c r="AI116" s="35">
        <v>0</v>
      </c>
      <c r="AJ116" s="35">
        <v>0</v>
      </c>
      <c r="AK116" s="35">
        <v>0</v>
      </c>
      <c r="AL116" s="35">
        <v>0</v>
      </c>
      <c r="AM116" s="35">
        <v>0</v>
      </c>
      <c r="AN116" s="35">
        <v>0</v>
      </c>
      <c r="AO116" s="35">
        <v>0</v>
      </c>
      <c r="AP116" s="35">
        <v>0</v>
      </c>
      <c r="AQ116" s="35">
        <v>0</v>
      </c>
      <c r="AR116" s="35">
        <v>0</v>
      </c>
      <c r="AS116" s="35">
        <v>0</v>
      </c>
      <c r="AT116" s="35">
        <v>0</v>
      </c>
      <c r="AU116" s="35">
        <v>0</v>
      </c>
      <c r="AV116" s="35">
        <v>0</v>
      </c>
      <c r="AW116" s="35">
        <v>0</v>
      </c>
      <c r="AX116" s="35">
        <v>0</v>
      </c>
      <c r="AY116" s="35">
        <v>0</v>
      </c>
      <c r="AZ116" s="35">
        <v>0</v>
      </c>
      <c r="BA116" s="35">
        <v>0</v>
      </c>
      <c r="BB116" s="35">
        <v>0</v>
      </c>
      <c r="BC116" s="35">
        <v>0</v>
      </c>
      <c r="BD116" s="35">
        <v>0</v>
      </c>
      <c r="BE116" s="35">
        <v>0</v>
      </c>
      <c r="BF116" s="35">
        <v>0</v>
      </c>
      <c r="BG116" s="35">
        <v>0</v>
      </c>
      <c r="BH116" s="35">
        <v>0</v>
      </c>
      <c r="BI116" s="35">
        <v>0</v>
      </c>
      <c r="BJ116" s="35">
        <v>0</v>
      </c>
      <c r="BK116" s="35">
        <v>0</v>
      </c>
      <c r="BL116" s="35">
        <v>0</v>
      </c>
      <c r="BM116" s="35">
        <v>0</v>
      </c>
      <c r="BN116" s="35">
        <v>0</v>
      </c>
      <c r="BO116" s="35">
        <v>0</v>
      </c>
      <c r="BP116" s="35">
        <v>0</v>
      </c>
      <c r="BQ116" s="35">
        <v>0</v>
      </c>
      <c r="BR116" s="35">
        <v>0</v>
      </c>
      <c r="BS116" s="35">
        <v>0</v>
      </c>
      <c r="BT116" s="35">
        <f>IF('4'!$CN117=2021,E116,0)</f>
        <v>0</v>
      </c>
      <c r="BU116" s="35">
        <f>IF('4'!$CN117=2021,F116,0)</f>
        <v>0</v>
      </c>
      <c r="BV116" s="35">
        <f>IF('4'!$CN117=2021,G116,0)</f>
        <v>0</v>
      </c>
      <c r="BW116" s="35">
        <f>IF('4'!$CN117=2021,H116,0)</f>
        <v>0</v>
      </c>
      <c r="BX116" s="35">
        <f>IF('4'!$CN117=2021,I116,0)</f>
        <v>0</v>
      </c>
      <c r="BY116" s="35">
        <f>IF('4'!$CN117=2021,J116,0)</f>
        <v>0</v>
      </c>
      <c r="BZ116" s="35">
        <f>IF('4'!$CN117=2021,K116,0)</f>
        <v>0</v>
      </c>
      <c r="CA116" s="35">
        <f>IF('4'!$CN117=2021,L116,0)</f>
        <v>0</v>
      </c>
      <c r="CB116" s="35">
        <f>IF('4'!$CN117=2021,M116,0)</f>
        <v>0</v>
      </c>
      <c r="CC116" s="35">
        <f>IF('4'!$CN117=2021,N116,0)</f>
        <v>0</v>
      </c>
      <c r="CD116" s="35">
        <f>IF('4'!$CN117=2021,O116,0)</f>
        <v>0</v>
      </c>
      <c r="CE116" s="35">
        <f>IF('4'!$CN117=2021,P116,0)</f>
        <v>0</v>
      </c>
      <c r="CF116" s="35">
        <f>IF('4'!$CN117=2021,Q116,0)</f>
        <v>0</v>
      </c>
      <c r="CG116" s="35">
        <f>IF('4'!$CN117=2021,R116,0)</f>
        <v>0</v>
      </c>
      <c r="CH116" s="35">
        <f>IF('4'!$CN117=2021,S116,0)</f>
        <v>0</v>
      </c>
      <c r="CI116" s="35">
        <f>IF('4'!$CN117=2021,T116,0)</f>
        <v>0</v>
      </c>
      <c r="CJ116" s="35">
        <f>IF('4'!$CN117=2021,U116,0)</f>
        <v>0</v>
      </c>
      <c r="CK116" s="35">
        <f>IF('4'!$CN117=2021,V116,0)</f>
        <v>0</v>
      </c>
      <c r="CL116" s="35">
        <f>IF('4'!$CN117=2021,W116,0)</f>
        <v>0</v>
      </c>
      <c r="CM116" s="35">
        <f>IF('4'!$CN117=2021,X116,0)</f>
        <v>0</v>
      </c>
      <c r="CN116" s="35">
        <v>0</v>
      </c>
      <c r="CO116" s="35">
        <v>0</v>
      </c>
      <c r="CP116" s="35">
        <v>0</v>
      </c>
      <c r="CQ116" s="35">
        <v>0</v>
      </c>
      <c r="CR116" s="35">
        <v>0</v>
      </c>
      <c r="CS116" s="35">
        <v>0</v>
      </c>
      <c r="CT116" s="35">
        <v>0</v>
      </c>
      <c r="CU116" s="35">
        <f>IF('4'!$CN117=2022,E116,0)</f>
        <v>0</v>
      </c>
      <c r="CV116" s="35">
        <f>IF('4'!$CN117=2022,F116,0)</f>
        <v>0</v>
      </c>
      <c r="CW116" s="35">
        <f>IF('4'!$CN117=2022,G116,0)</f>
        <v>0</v>
      </c>
      <c r="CX116" s="35">
        <f>IF('4'!$CN117=2022,H116,0)</f>
        <v>0</v>
      </c>
      <c r="CY116" s="35">
        <f>IF('4'!$CN117=2022,I116,0)</f>
        <v>0</v>
      </c>
      <c r="CZ116" s="35">
        <f>IF('4'!$CN117=2022,J116,0)</f>
        <v>0</v>
      </c>
      <c r="DA116" s="35">
        <f>IF('4'!$CN117=2022,K116,0)</f>
        <v>0</v>
      </c>
      <c r="DB116" s="35">
        <f>IF('4'!$CN117=2022,L116,0)</f>
        <v>0</v>
      </c>
      <c r="DC116" s="35">
        <f>IF('4'!$CN117=2022,M116,0)</f>
        <v>0</v>
      </c>
      <c r="DD116" s="35">
        <f>IF('4'!$CN117=2022,N116,0)</f>
        <v>0</v>
      </c>
      <c r="DE116" s="35">
        <f>IF('4'!$CN117=2022,O116,0)</f>
        <v>0</v>
      </c>
      <c r="DF116" s="35">
        <f>IF('4'!$CN117=2022,P116,0)</f>
        <v>0</v>
      </c>
      <c r="DG116" s="35">
        <f>IF('4'!$CN117=2022,Q116,0)</f>
        <v>0</v>
      </c>
      <c r="DH116" s="35">
        <f>IF('4'!$CN117=2022,R116,0)</f>
        <v>0</v>
      </c>
      <c r="DI116" s="35">
        <f>IF('4'!$CN117=2022,S116,0)</f>
        <v>0</v>
      </c>
      <c r="DJ116" s="35">
        <f>IF('4'!$CN117=2022,T116,0)</f>
        <v>0</v>
      </c>
      <c r="DK116" s="35">
        <f>IF('4'!$CN117=2022,U116,0)</f>
        <v>0</v>
      </c>
      <c r="DL116" s="35">
        <f>IF('4'!$CN117=2022,V116,0)</f>
        <v>0</v>
      </c>
      <c r="DM116" s="35">
        <f>IF('4'!$CN117=2022,W116,0)</f>
        <v>0</v>
      </c>
      <c r="DN116" s="35">
        <v>0</v>
      </c>
      <c r="DO116" s="35">
        <v>0</v>
      </c>
      <c r="DP116" s="35">
        <v>0</v>
      </c>
      <c r="DQ116" s="35">
        <v>0</v>
      </c>
      <c r="DR116" s="35">
        <v>0</v>
      </c>
      <c r="DS116" s="35">
        <v>0</v>
      </c>
      <c r="DT116" s="35">
        <v>0</v>
      </c>
      <c r="DU116" s="35">
        <f t="shared" si="133"/>
        <v>0</v>
      </c>
      <c r="DV116" s="35">
        <f t="shared" si="134"/>
        <v>0</v>
      </c>
      <c r="DW116" s="35">
        <f t="shared" si="135"/>
        <v>0</v>
      </c>
      <c r="DX116" s="35">
        <f t="shared" si="136"/>
        <v>0</v>
      </c>
      <c r="DY116" s="35">
        <f t="shared" si="137"/>
        <v>0</v>
      </c>
      <c r="DZ116" s="35">
        <f t="shared" si="138"/>
        <v>0</v>
      </c>
      <c r="EA116" s="35">
        <f t="shared" si="139"/>
        <v>0</v>
      </c>
      <c r="EB116" s="35">
        <f t="shared" si="140"/>
        <v>0</v>
      </c>
      <c r="EC116" s="35">
        <f t="shared" si="141"/>
        <v>0</v>
      </c>
      <c r="ED116" s="35">
        <f t="shared" si="142"/>
        <v>0</v>
      </c>
      <c r="EE116" s="35">
        <f t="shared" si="143"/>
        <v>0</v>
      </c>
      <c r="EF116" s="35">
        <f t="shared" si="144"/>
        <v>0</v>
      </c>
      <c r="EG116" s="35">
        <f t="shared" si="145"/>
        <v>0</v>
      </c>
      <c r="EH116" s="35">
        <f t="shared" si="146"/>
        <v>0</v>
      </c>
      <c r="EI116" s="35">
        <f t="shared" si="147"/>
        <v>0</v>
      </c>
      <c r="EJ116" s="35">
        <f t="shared" si="148"/>
        <v>0</v>
      </c>
      <c r="EK116" s="35">
        <f t="shared" si="149"/>
        <v>0</v>
      </c>
      <c r="EL116" s="35">
        <f t="shared" si="150"/>
        <v>0</v>
      </c>
      <c r="EM116" s="35">
        <f t="shared" si="151"/>
        <v>0</v>
      </c>
      <c r="EN116" s="206">
        <f t="shared" si="152"/>
        <v>0</v>
      </c>
      <c r="EO116" s="49"/>
      <c r="EP116" s="49"/>
      <c r="EQ116" s="49"/>
      <c r="ER116" s="49"/>
      <c r="ES116" s="49"/>
      <c r="ET116" s="49"/>
      <c r="EU116" s="49"/>
      <c r="EV116" s="35"/>
    </row>
    <row r="117" spans="1:152" ht="93.75">
      <c r="A117" s="25" t="s">
        <v>179</v>
      </c>
      <c r="B117" s="50" t="s">
        <v>291</v>
      </c>
      <c r="C117" s="42" t="s">
        <v>355</v>
      </c>
      <c r="D117" s="46" t="s">
        <v>356</v>
      </c>
      <c r="E117" s="35">
        <f>2*63</f>
        <v>126</v>
      </c>
      <c r="F117" s="202">
        <f>'4'!BT118</f>
        <v>0</v>
      </c>
      <c r="G117" s="35">
        <v>0</v>
      </c>
      <c r="H117" s="35">
        <v>0</v>
      </c>
      <c r="I117" s="35">
        <v>0</v>
      </c>
      <c r="J117" s="35">
        <v>0</v>
      </c>
      <c r="K117" s="35">
        <f>17.8+50+10</f>
        <v>77.8</v>
      </c>
      <c r="L117" s="35">
        <v>0</v>
      </c>
      <c r="M117" s="35">
        <v>0</v>
      </c>
      <c r="N117" s="35">
        <v>0</v>
      </c>
      <c r="O117" s="35">
        <v>0</v>
      </c>
      <c r="P117" s="35">
        <v>0</v>
      </c>
      <c r="Q117" s="35">
        <v>0</v>
      </c>
      <c r="R117" s="35">
        <v>0</v>
      </c>
      <c r="S117" s="35">
        <v>0</v>
      </c>
      <c r="T117" s="35">
        <v>0</v>
      </c>
      <c r="U117" s="35">
        <v>1</v>
      </c>
      <c r="V117" s="202">
        <v>75</v>
      </c>
      <c r="W117" s="35">
        <v>0</v>
      </c>
      <c r="X117" s="194">
        <f>'4'!BZ118</f>
        <v>0</v>
      </c>
      <c r="Y117" s="35">
        <v>0</v>
      </c>
      <c r="Z117" s="35">
        <v>0</v>
      </c>
      <c r="AA117" s="35">
        <v>0</v>
      </c>
      <c r="AB117" s="35">
        <v>0</v>
      </c>
      <c r="AC117" s="35">
        <v>0</v>
      </c>
      <c r="AD117" s="35">
        <v>0</v>
      </c>
      <c r="AE117" s="35">
        <v>0</v>
      </c>
      <c r="AF117" s="35">
        <v>0</v>
      </c>
      <c r="AG117" s="35">
        <v>0</v>
      </c>
      <c r="AH117" s="35">
        <v>0</v>
      </c>
      <c r="AI117" s="35">
        <v>0</v>
      </c>
      <c r="AJ117" s="35">
        <v>0</v>
      </c>
      <c r="AK117" s="35">
        <v>0</v>
      </c>
      <c r="AL117" s="35">
        <v>0</v>
      </c>
      <c r="AM117" s="35">
        <v>0</v>
      </c>
      <c r="AN117" s="35">
        <v>0</v>
      </c>
      <c r="AO117" s="35">
        <v>0</v>
      </c>
      <c r="AP117" s="35">
        <v>0</v>
      </c>
      <c r="AQ117" s="35">
        <v>0</v>
      </c>
      <c r="AR117" s="35">
        <v>0</v>
      </c>
      <c r="AS117" s="35">
        <v>0</v>
      </c>
      <c r="AT117" s="35">
        <v>0</v>
      </c>
      <c r="AU117" s="35">
        <v>0</v>
      </c>
      <c r="AV117" s="35">
        <v>0</v>
      </c>
      <c r="AW117" s="35">
        <v>0</v>
      </c>
      <c r="AX117" s="35">
        <v>0</v>
      </c>
      <c r="AY117" s="35">
        <v>0</v>
      </c>
      <c r="AZ117" s="35">
        <v>0</v>
      </c>
      <c r="BA117" s="35">
        <v>0</v>
      </c>
      <c r="BB117" s="35">
        <v>0</v>
      </c>
      <c r="BC117" s="35">
        <v>0</v>
      </c>
      <c r="BD117" s="35">
        <v>0</v>
      </c>
      <c r="BE117" s="35">
        <v>0</v>
      </c>
      <c r="BF117" s="35">
        <v>0</v>
      </c>
      <c r="BG117" s="35">
        <v>0</v>
      </c>
      <c r="BH117" s="35">
        <v>0</v>
      </c>
      <c r="BI117" s="35">
        <v>0</v>
      </c>
      <c r="BJ117" s="35">
        <v>0</v>
      </c>
      <c r="BK117" s="35">
        <v>0</v>
      </c>
      <c r="BL117" s="35">
        <v>0</v>
      </c>
      <c r="BM117" s="35">
        <v>0</v>
      </c>
      <c r="BN117" s="35">
        <v>0</v>
      </c>
      <c r="BO117" s="35">
        <v>0</v>
      </c>
      <c r="BP117" s="35">
        <v>0</v>
      </c>
      <c r="BQ117" s="35">
        <v>0</v>
      </c>
      <c r="BR117" s="35">
        <v>0</v>
      </c>
      <c r="BS117" s="35">
        <v>0</v>
      </c>
      <c r="BT117" s="35">
        <f>IF('4'!$CN118=2021,E117,0)</f>
        <v>0</v>
      </c>
      <c r="BU117" s="35">
        <f>IF('4'!$CN118=2021,F117,0)</f>
        <v>0</v>
      </c>
      <c r="BV117" s="35">
        <f>IF('4'!$CN118=2021,G117,0)</f>
        <v>0</v>
      </c>
      <c r="BW117" s="35">
        <f>IF('4'!$CN118=2021,H117,0)</f>
        <v>0</v>
      </c>
      <c r="BX117" s="35">
        <f>IF('4'!$CN118=2021,I117,0)</f>
        <v>0</v>
      </c>
      <c r="BY117" s="35">
        <f>IF('4'!$CN118=2021,J117,0)</f>
        <v>0</v>
      </c>
      <c r="BZ117" s="35">
        <f>IF('4'!$CN118=2021,K117,0)</f>
        <v>0</v>
      </c>
      <c r="CA117" s="35">
        <f>IF('4'!$CN118=2021,L117,0)</f>
        <v>0</v>
      </c>
      <c r="CB117" s="35">
        <f>IF('4'!$CN118=2021,M117,0)</f>
        <v>0</v>
      </c>
      <c r="CC117" s="35">
        <f>IF('4'!$CN118=2021,N117,0)</f>
        <v>0</v>
      </c>
      <c r="CD117" s="35">
        <f>IF('4'!$CN118=2021,O117,0)</f>
        <v>0</v>
      </c>
      <c r="CE117" s="35">
        <f>IF('4'!$CN118=2021,P117,0)</f>
        <v>0</v>
      </c>
      <c r="CF117" s="35">
        <f>IF('4'!$CN118=2021,Q117,0)</f>
        <v>0</v>
      </c>
      <c r="CG117" s="35">
        <f>IF('4'!$CN118=2021,R117,0)</f>
        <v>0</v>
      </c>
      <c r="CH117" s="35">
        <f>IF('4'!$CN118=2021,S117,0)</f>
        <v>0</v>
      </c>
      <c r="CI117" s="35">
        <f>IF('4'!$CN118=2021,T117,0)</f>
        <v>0</v>
      </c>
      <c r="CJ117" s="35">
        <f>IF('4'!$CN118=2021,U117,0)</f>
        <v>0</v>
      </c>
      <c r="CK117" s="35">
        <f>IF('4'!$CN118=2021,V117,0)</f>
        <v>0</v>
      </c>
      <c r="CL117" s="35">
        <f>IF('4'!$CN118=2021,W117,0)</f>
        <v>0</v>
      </c>
      <c r="CM117" s="35">
        <f>IF('4'!$CN118=2021,X117,0)</f>
        <v>0</v>
      </c>
      <c r="CN117" s="35">
        <v>0</v>
      </c>
      <c r="CO117" s="35">
        <v>0</v>
      </c>
      <c r="CP117" s="35">
        <v>0</v>
      </c>
      <c r="CQ117" s="35">
        <v>0</v>
      </c>
      <c r="CR117" s="35">
        <v>0</v>
      </c>
      <c r="CS117" s="35">
        <v>0</v>
      </c>
      <c r="CT117" s="35">
        <v>0</v>
      </c>
      <c r="CU117" s="35">
        <f>IF('4'!$CN118=2022,E117,0)</f>
        <v>0</v>
      </c>
      <c r="CV117" s="35">
        <f>IF('4'!$CN118=2022,F117,0)</f>
        <v>0</v>
      </c>
      <c r="CW117" s="35">
        <f>IF('4'!$CN118=2022,G117,0)</f>
        <v>0</v>
      </c>
      <c r="CX117" s="35">
        <f>IF('4'!$CN118=2022,H117,0)</f>
        <v>0</v>
      </c>
      <c r="CY117" s="35">
        <f>IF('4'!$CN118=2022,I117,0)</f>
        <v>0</v>
      </c>
      <c r="CZ117" s="35">
        <f>IF('4'!$CN118=2022,J117,0)</f>
        <v>0</v>
      </c>
      <c r="DA117" s="35">
        <f>IF('4'!$CN118=2022,K117,0)</f>
        <v>0</v>
      </c>
      <c r="DB117" s="35">
        <f>IF('4'!$CN118=2022,L117,0)</f>
        <v>0</v>
      </c>
      <c r="DC117" s="35">
        <f>IF('4'!$CN118=2022,M117,0)</f>
        <v>0</v>
      </c>
      <c r="DD117" s="35">
        <f>IF('4'!$CN118=2022,N117,0)</f>
        <v>0</v>
      </c>
      <c r="DE117" s="35">
        <f>IF('4'!$CN118=2022,O117,0)</f>
        <v>0</v>
      </c>
      <c r="DF117" s="35">
        <f>IF('4'!$CN118=2022,P117,0)</f>
        <v>0</v>
      </c>
      <c r="DG117" s="35">
        <f>IF('4'!$CN118=2022,Q117,0)</f>
        <v>0</v>
      </c>
      <c r="DH117" s="35">
        <f>IF('4'!$CN118=2022,R117,0)</f>
        <v>0</v>
      </c>
      <c r="DI117" s="35">
        <f>IF('4'!$CN118=2022,S117,0)</f>
        <v>0</v>
      </c>
      <c r="DJ117" s="35">
        <f>IF('4'!$CN118=2022,T117,0)</f>
        <v>0</v>
      </c>
      <c r="DK117" s="35">
        <f>IF('4'!$CN118=2022,U117,0)</f>
        <v>0</v>
      </c>
      <c r="DL117" s="35">
        <f>IF('4'!$CN118=2022,V117,0)</f>
        <v>0</v>
      </c>
      <c r="DM117" s="35">
        <f>IF('4'!$CN118=2022,W117,0)</f>
        <v>0</v>
      </c>
      <c r="DN117" s="35">
        <v>0</v>
      </c>
      <c r="DO117" s="35">
        <v>0</v>
      </c>
      <c r="DP117" s="35">
        <v>0</v>
      </c>
      <c r="DQ117" s="35">
        <v>0</v>
      </c>
      <c r="DR117" s="35">
        <v>0</v>
      </c>
      <c r="DS117" s="35">
        <v>0</v>
      </c>
      <c r="DT117" s="35">
        <v>0</v>
      </c>
      <c r="DU117" s="35">
        <f t="shared" si="133"/>
        <v>0</v>
      </c>
      <c r="DV117" s="35">
        <f t="shared" si="134"/>
        <v>0</v>
      </c>
      <c r="DW117" s="35">
        <f t="shared" si="135"/>
        <v>0</v>
      </c>
      <c r="DX117" s="35">
        <f t="shared" si="136"/>
        <v>0</v>
      </c>
      <c r="DY117" s="35">
        <f t="shared" si="137"/>
        <v>0</v>
      </c>
      <c r="DZ117" s="35">
        <f t="shared" si="138"/>
        <v>0</v>
      </c>
      <c r="EA117" s="35">
        <f t="shared" si="139"/>
        <v>0</v>
      </c>
      <c r="EB117" s="35">
        <f t="shared" si="140"/>
        <v>0</v>
      </c>
      <c r="EC117" s="35">
        <f t="shared" si="141"/>
        <v>0</v>
      </c>
      <c r="ED117" s="35">
        <f t="shared" si="142"/>
        <v>0</v>
      </c>
      <c r="EE117" s="35">
        <f t="shared" si="143"/>
        <v>0</v>
      </c>
      <c r="EF117" s="35">
        <f t="shared" si="144"/>
        <v>0</v>
      </c>
      <c r="EG117" s="35">
        <f t="shared" si="145"/>
        <v>0</v>
      </c>
      <c r="EH117" s="35">
        <f t="shared" si="146"/>
        <v>0</v>
      </c>
      <c r="EI117" s="35">
        <f t="shared" si="147"/>
        <v>0</v>
      </c>
      <c r="EJ117" s="35">
        <f t="shared" si="148"/>
        <v>0</v>
      </c>
      <c r="EK117" s="35">
        <f t="shared" si="149"/>
        <v>0</v>
      </c>
      <c r="EL117" s="35">
        <f t="shared" si="150"/>
        <v>0</v>
      </c>
      <c r="EM117" s="35">
        <f t="shared" si="151"/>
        <v>0</v>
      </c>
      <c r="EN117" s="206">
        <f t="shared" si="152"/>
        <v>0</v>
      </c>
      <c r="EO117" s="49"/>
      <c r="EP117" s="49"/>
      <c r="EQ117" s="49"/>
      <c r="ER117" s="49"/>
      <c r="ES117" s="49"/>
      <c r="ET117" s="49"/>
      <c r="EU117" s="49"/>
      <c r="EV117" s="35"/>
    </row>
    <row r="118" spans="1:152" ht="18.75">
      <c r="A118" s="25" t="s">
        <v>179</v>
      </c>
      <c r="B118" s="50" t="s">
        <v>291</v>
      </c>
      <c r="C118" s="42" t="s">
        <v>357</v>
      </c>
      <c r="D118" s="46" t="s">
        <v>358</v>
      </c>
      <c r="E118" s="35">
        <v>50</v>
      </c>
      <c r="F118" s="202">
        <f>'4'!BT119</f>
        <v>0</v>
      </c>
      <c r="G118" s="35">
        <v>0</v>
      </c>
      <c r="H118" s="35">
        <v>0</v>
      </c>
      <c r="I118" s="35">
        <v>0</v>
      </c>
      <c r="J118" s="35">
        <v>0</v>
      </c>
      <c r="K118" s="35">
        <v>0</v>
      </c>
      <c r="L118" s="35">
        <v>0</v>
      </c>
      <c r="M118" s="35">
        <v>0</v>
      </c>
      <c r="N118" s="35">
        <v>0</v>
      </c>
      <c r="O118" s="35">
        <v>0</v>
      </c>
      <c r="P118" s="35">
        <v>0</v>
      </c>
      <c r="Q118" s="35">
        <v>0</v>
      </c>
      <c r="R118" s="35">
        <v>0</v>
      </c>
      <c r="S118" s="35">
        <v>0</v>
      </c>
      <c r="T118" s="35">
        <v>0</v>
      </c>
      <c r="U118" s="35">
        <v>1</v>
      </c>
      <c r="V118" s="202">
        <v>60</v>
      </c>
      <c r="W118" s="35">
        <v>0</v>
      </c>
      <c r="X118" s="194">
        <f>'4'!BZ119</f>
        <v>0</v>
      </c>
      <c r="Y118" s="35">
        <v>0</v>
      </c>
      <c r="Z118" s="35">
        <v>0</v>
      </c>
      <c r="AA118" s="35">
        <v>0</v>
      </c>
      <c r="AB118" s="35">
        <v>0</v>
      </c>
      <c r="AC118" s="35">
        <v>0</v>
      </c>
      <c r="AD118" s="35">
        <v>0</v>
      </c>
      <c r="AE118" s="35">
        <v>0</v>
      </c>
      <c r="AF118" s="35">
        <v>0</v>
      </c>
      <c r="AG118" s="35">
        <v>0</v>
      </c>
      <c r="AH118" s="35">
        <v>0</v>
      </c>
      <c r="AI118" s="35">
        <v>0</v>
      </c>
      <c r="AJ118" s="35">
        <v>0</v>
      </c>
      <c r="AK118" s="35">
        <v>0</v>
      </c>
      <c r="AL118" s="35">
        <v>0</v>
      </c>
      <c r="AM118" s="35">
        <v>0</v>
      </c>
      <c r="AN118" s="35">
        <v>0</v>
      </c>
      <c r="AO118" s="35">
        <v>0</v>
      </c>
      <c r="AP118" s="35">
        <v>0</v>
      </c>
      <c r="AQ118" s="35">
        <v>0</v>
      </c>
      <c r="AR118" s="35">
        <v>0</v>
      </c>
      <c r="AS118" s="35">
        <v>0</v>
      </c>
      <c r="AT118" s="35">
        <v>0</v>
      </c>
      <c r="AU118" s="35">
        <v>0</v>
      </c>
      <c r="AV118" s="35">
        <v>0</v>
      </c>
      <c r="AW118" s="35">
        <v>0</v>
      </c>
      <c r="AX118" s="35">
        <v>0</v>
      </c>
      <c r="AY118" s="35">
        <v>0</v>
      </c>
      <c r="AZ118" s="35">
        <v>0</v>
      </c>
      <c r="BA118" s="35">
        <v>0</v>
      </c>
      <c r="BB118" s="35">
        <v>0</v>
      </c>
      <c r="BC118" s="35">
        <v>0</v>
      </c>
      <c r="BD118" s="35">
        <v>0</v>
      </c>
      <c r="BE118" s="35">
        <v>0</v>
      </c>
      <c r="BF118" s="35">
        <v>0</v>
      </c>
      <c r="BG118" s="35">
        <v>0</v>
      </c>
      <c r="BH118" s="35">
        <v>0</v>
      </c>
      <c r="BI118" s="35">
        <v>0</v>
      </c>
      <c r="BJ118" s="35">
        <v>0</v>
      </c>
      <c r="BK118" s="35">
        <v>0</v>
      </c>
      <c r="BL118" s="35">
        <v>0</v>
      </c>
      <c r="BM118" s="35">
        <v>0</v>
      </c>
      <c r="BN118" s="35">
        <v>0</v>
      </c>
      <c r="BO118" s="35">
        <v>0</v>
      </c>
      <c r="BP118" s="35">
        <v>0</v>
      </c>
      <c r="BQ118" s="35">
        <v>0</v>
      </c>
      <c r="BR118" s="35">
        <v>0</v>
      </c>
      <c r="BS118" s="35">
        <v>0</v>
      </c>
      <c r="BT118" s="35">
        <f>IF('4'!$CN119=2021,E118,0)</f>
        <v>0</v>
      </c>
      <c r="BU118" s="35">
        <f>IF('4'!$CN119=2021,F118,0)</f>
        <v>0</v>
      </c>
      <c r="BV118" s="35">
        <f>IF('4'!$CN119=2021,G118,0)</f>
        <v>0</v>
      </c>
      <c r="BW118" s="35">
        <f>IF('4'!$CN119=2021,H118,0)</f>
        <v>0</v>
      </c>
      <c r="BX118" s="35">
        <f>IF('4'!$CN119=2021,I118,0)</f>
        <v>0</v>
      </c>
      <c r="BY118" s="35">
        <f>IF('4'!$CN119=2021,J118,0)</f>
        <v>0</v>
      </c>
      <c r="BZ118" s="35">
        <f>IF('4'!$CN119=2021,K118,0)</f>
        <v>0</v>
      </c>
      <c r="CA118" s="35">
        <f>IF('4'!$CN119=2021,L118,0)</f>
        <v>0</v>
      </c>
      <c r="CB118" s="35">
        <f>IF('4'!$CN119=2021,M118,0)</f>
        <v>0</v>
      </c>
      <c r="CC118" s="35">
        <f>IF('4'!$CN119=2021,N118,0)</f>
        <v>0</v>
      </c>
      <c r="CD118" s="35">
        <f>IF('4'!$CN119=2021,O118,0)</f>
        <v>0</v>
      </c>
      <c r="CE118" s="35">
        <f>IF('4'!$CN119=2021,P118,0)</f>
        <v>0</v>
      </c>
      <c r="CF118" s="35">
        <f>IF('4'!$CN119=2021,Q118,0)</f>
        <v>0</v>
      </c>
      <c r="CG118" s="35">
        <f>IF('4'!$CN119=2021,R118,0)</f>
        <v>0</v>
      </c>
      <c r="CH118" s="35">
        <f>IF('4'!$CN119=2021,S118,0)</f>
        <v>0</v>
      </c>
      <c r="CI118" s="35">
        <f>IF('4'!$CN119=2021,T118,0)</f>
        <v>0</v>
      </c>
      <c r="CJ118" s="35">
        <f>IF('4'!$CN119=2021,U118,0)</f>
        <v>0</v>
      </c>
      <c r="CK118" s="35">
        <f>IF('4'!$CN119=2021,V118,0)</f>
        <v>0</v>
      </c>
      <c r="CL118" s="35">
        <f>IF('4'!$CN119=2021,W118,0)</f>
        <v>0</v>
      </c>
      <c r="CM118" s="35">
        <f>IF('4'!$CN119=2021,X118,0)</f>
        <v>0</v>
      </c>
      <c r="CN118" s="35">
        <v>0</v>
      </c>
      <c r="CO118" s="35">
        <v>0</v>
      </c>
      <c r="CP118" s="35">
        <v>0</v>
      </c>
      <c r="CQ118" s="35">
        <v>0</v>
      </c>
      <c r="CR118" s="35">
        <v>0</v>
      </c>
      <c r="CS118" s="35">
        <v>0</v>
      </c>
      <c r="CT118" s="35">
        <v>0</v>
      </c>
      <c r="CU118" s="35">
        <f>IF('4'!$CN119=2022,E118,0)</f>
        <v>0</v>
      </c>
      <c r="CV118" s="35">
        <f>IF('4'!$CN119=2022,F118,0)</f>
        <v>0</v>
      </c>
      <c r="CW118" s="35">
        <f>IF('4'!$CN119=2022,G118,0)</f>
        <v>0</v>
      </c>
      <c r="CX118" s="35">
        <f>IF('4'!$CN119=2022,H118,0)</f>
        <v>0</v>
      </c>
      <c r="CY118" s="35">
        <f>IF('4'!$CN119=2022,I118,0)</f>
        <v>0</v>
      </c>
      <c r="CZ118" s="35">
        <f>IF('4'!$CN119=2022,J118,0)</f>
        <v>0</v>
      </c>
      <c r="DA118" s="35">
        <f>IF('4'!$CN119=2022,K118,0)</f>
        <v>0</v>
      </c>
      <c r="DB118" s="35">
        <f>IF('4'!$CN119=2022,L118,0)</f>
        <v>0</v>
      </c>
      <c r="DC118" s="35">
        <f>IF('4'!$CN119=2022,M118,0)</f>
        <v>0</v>
      </c>
      <c r="DD118" s="35">
        <f>IF('4'!$CN119=2022,N118,0)</f>
        <v>0</v>
      </c>
      <c r="DE118" s="35">
        <f>IF('4'!$CN119=2022,O118,0)</f>
        <v>0</v>
      </c>
      <c r="DF118" s="35">
        <f>IF('4'!$CN119=2022,P118,0)</f>
        <v>0</v>
      </c>
      <c r="DG118" s="35">
        <f>IF('4'!$CN119=2022,Q118,0)</f>
        <v>0</v>
      </c>
      <c r="DH118" s="35">
        <f>IF('4'!$CN119=2022,R118,0)</f>
        <v>0</v>
      </c>
      <c r="DI118" s="35">
        <f>IF('4'!$CN119=2022,S118,0)</f>
        <v>0</v>
      </c>
      <c r="DJ118" s="35">
        <f>IF('4'!$CN119=2022,T118,0)</f>
        <v>0</v>
      </c>
      <c r="DK118" s="35">
        <f>IF('4'!$CN119=2022,U118,0)</f>
        <v>0</v>
      </c>
      <c r="DL118" s="35">
        <f>IF('4'!$CN119=2022,V118,0)</f>
        <v>0</v>
      </c>
      <c r="DM118" s="35">
        <f>IF('4'!$CN119=2022,W118,0)</f>
        <v>0</v>
      </c>
      <c r="DN118" s="35">
        <v>0</v>
      </c>
      <c r="DO118" s="35">
        <v>0</v>
      </c>
      <c r="DP118" s="35">
        <v>0</v>
      </c>
      <c r="DQ118" s="35">
        <v>0</v>
      </c>
      <c r="DR118" s="35">
        <v>0</v>
      </c>
      <c r="DS118" s="35">
        <v>0</v>
      </c>
      <c r="DT118" s="35">
        <v>0</v>
      </c>
      <c r="DU118" s="35">
        <f t="shared" si="133"/>
        <v>0</v>
      </c>
      <c r="DV118" s="35">
        <f t="shared" si="134"/>
        <v>0</v>
      </c>
      <c r="DW118" s="35">
        <f t="shared" si="135"/>
        <v>0</v>
      </c>
      <c r="DX118" s="35">
        <f t="shared" si="136"/>
        <v>0</v>
      </c>
      <c r="DY118" s="35">
        <f t="shared" si="137"/>
        <v>0</v>
      </c>
      <c r="DZ118" s="35">
        <f t="shared" si="138"/>
        <v>0</v>
      </c>
      <c r="EA118" s="35">
        <f t="shared" si="139"/>
        <v>0</v>
      </c>
      <c r="EB118" s="35">
        <f t="shared" si="140"/>
        <v>0</v>
      </c>
      <c r="EC118" s="35">
        <f t="shared" si="141"/>
        <v>0</v>
      </c>
      <c r="ED118" s="35">
        <f t="shared" si="142"/>
        <v>0</v>
      </c>
      <c r="EE118" s="35">
        <f t="shared" si="143"/>
        <v>0</v>
      </c>
      <c r="EF118" s="35">
        <f t="shared" si="144"/>
        <v>0</v>
      </c>
      <c r="EG118" s="35">
        <f t="shared" si="145"/>
        <v>0</v>
      </c>
      <c r="EH118" s="35">
        <f t="shared" si="146"/>
        <v>0</v>
      </c>
      <c r="EI118" s="35">
        <f t="shared" si="147"/>
        <v>0</v>
      </c>
      <c r="EJ118" s="35">
        <f t="shared" si="148"/>
        <v>0</v>
      </c>
      <c r="EK118" s="35">
        <f t="shared" si="149"/>
        <v>0</v>
      </c>
      <c r="EL118" s="35">
        <f t="shared" si="150"/>
        <v>0</v>
      </c>
      <c r="EM118" s="35">
        <f t="shared" si="151"/>
        <v>0</v>
      </c>
      <c r="EN118" s="206">
        <f t="shared" si="152"/>
        <v>0</v>
      </c>
      <c r="EO118" s="49"/>
      <c r="EP118" s="49"/>
      <c r="EQ118" s="49"/>
      <c r="ER118" s="49"/>
      <c r="ES118" s="49"/>
      <c r="ET118" s="49"/>
      <c r="EU118" s="49"/>
      <c r="EV118" s="35"/>
    </row>
    <row r="119" spans="1:152" ht="18.75">
      <c r="A119" s="25" t="s">
        <v>179</v>
      </c>
      <c r="B119" s="50" t="s">
        <v>291</v>
      </c>
      <c r="C119" s="42" t="s">
        <v>359</v>
      </c>
      <c r="D119" s="46" t="s">
        <v>360</v>
      </c>
      <c r="E119" s="35">
        <v>80</v>
      </c>
      <c r="F119" s="202">
        <f>'4'!BT120</f>
        <v>0</v>
      </c>
      <c r="G119" s="35">
        <v>0</v>
      </c>
      <c r="H119" s="35">
        <v>0</v>
      </c>
      <c r="I119" s="35">
        <v>0</v>
      </c>
      <c r="J119" s="35">
        <v>0</v>
      </c>
      <c r="K119" s="35">
        <v>0</v>
      </c>
      <c r="L119" s="35">
        <v>0</v>
      </c>
      <c r="M119" s="35">
        <v>0</v>
      </c>
      <c r="N119" s="35">
        <v>0</v>
      </c>
      <c r="O119" s="35">
        <v>0</v>
      </c>
      <c r="P119" s="35">
        <v>0</v>
      </c>
      <c r="Q119" s="35">
        <v>0</v>
      </c>
      <c r="R119" s="35">
        <v>0</v>
      </c>
      <c r="S119" s="35">
        <v>0</v>
      </c>
      <c r="T119" s="35">
        <v>0</v>
      </c>
      <c r="U119" s="35">
        <v>1</v>
      </c>
      <c r="V119" s="202">
        <v>8</v>
      </c>
      <c r="W119" s="35">
        <v>0</v>
      </c>
      <c r="X119" s="194">
        <f>'4'!BZ120</f>
        <v>0</v>
      </c>
      <c r="Y119" s="35">
        <v>0</v>
      </c>
      <c r="Z119" s="35">
        <v>0</v>
      </c>
      <c r="AA119" s="35">
        <v>0</v>
      </c>
      <c r="AB119" s="35">
        <v>0</v>
      </c>
      <c r="AC119" s="35">
        <v>0</v>
      </c>
      <c r="AD119" s="35">
        <v>0</v>
      </c>
      <c r="AE119" s="35">
        <v>0</v>
      </c>
      <c r="AF119" s="35">
        <v>0</v>
      </c>
      <c r="AG119" s="35">
        <v>0</v>
      </c>
      <c r="AH119" s="35">
        <v>0</v>
      </c>
      <c r="AI119" s="35">
        <v>0</v>
      </c>
      <c r="AJ119" s="35">
        <v>0</v>
      </c>
      <c r="AK119" s="35">
        <v>0</v>
      </c>
      <c r="AL119" s="35">
        <v>0</v>
      </c>
      <c r="AM119" s="35">
        <v>0</v>
      </c>
      <c r="AN119" s="35">
        <v>0</v>
      </c>
      <c r="AO119" s="35">
        <v>0</v>
      </c>
      <c r="AP119" s="35">
        <v>0</v>
      </c>
      <c r="AQ119" s="35">
        <v>0</v>
      </c>
      <c r="AR119" s="35">
        <v>0</v>
      </c>
      <c r="AS119" s="35">
        <v>0</v>
      </c>
      <c r="AT119" s="35">
        <v>0</v>
      </c>
      <c r="AU119" s="35">
        <v>0</v>
      </c>
      <c r="AV119" s="35">
        <v>0</v>
      </c>
      <c r="AW119" s="35">
        <v>0</v>
      </c>
      <c r="AX119" s="35">
        <v>0</v>
      </c>
      <c r="AY119" s="35">
        <v>0</v>
      </c>
      <c r="AZ119" s="35">
        <v>0</v>
      </c>
      <c r="BA119" s="35">
        <v>0</v>
      </c>
      <c r="BB119" s="35">
        <v>0</v>
      </c>
      <c r="BC119" s="35">
        <v>0</v>
      </c>
      <c r="BD119" s="35">
        <v>0</v>
      </c>
      <c r="BE119" s="35">
        <v>0</v>
      </c>
      <c r="BF119" s="35">
        <v>0</v>
      </c>
      <c r="BG119" s="35">
        <v>0</v>
      </c>
      <c r="BH119" s="35">
        <v>0</v>
      </c>
      <c r="BI119" s="35">
        <v>0</v>
      </c>
      <c r="BJ119" s="35">
        <v>0</v>
      </c>
      <c r="BK119" s="35">
        <v>0</v>
      </c>
      <c r="BL119" s="35">
        <v>0</v>
      </c>
      <c r="BM119" s="35">
        <v>0</v>
      </c>
      <c r="BN119" s="35">
        <v>0</v>
      </c>
      <c r="BO119" s="35">
        <v>0</v>
      </c>
      <c r="BP119" s="35">
        <v>0</v>
      </c>
      <c r="BQ119" s="35">
        <v>0</v>
      </c>
      <c r="BR119" s="35">
        <v>0</v>
      </c>
      <c r="BS119" s="35">
        <v>0</v>
      </c>
      <c r="BT119" s="35">
        <f>IF('4'!$CN120=2021,E119,0)</f>
        <v>0</v>
      </c>
      <c r="BU119" s="35">
        <f>IF('4'!$CN120=2021,F119,0)</f>
        <v>0</v>
      </c>
      <c r="BV119" s="35">
        <f>IF('4'!$CN120=2021,G119,0)</f>
        <v>0</v>
      </c>
      <c r="BW119" s="35">
        <f>IF('4'!$CN120=2021,H119,0)</f>
        <v>0</v>
      </c>
      <c r="BX119" s="35">
        <f>IF('4'!$CN120=2021,I119,0)</f>
        <v>0</v>
      </c>
      <c r="BY119" s="35">
        <f>IF('4'!$CN120=2021,J119,0)</f>
        <v>0</v>
      </c>
      <c r="BZ119" s="35">
        <f>IF('4'!$CN120=2021,K119,0)</f>
        <v>0</v>
      </c>
      <c r="CA119" s="35">
        <f>IF('4'!$CN120=2021,L119,0)</f>
        <v>0</v>
      </c>
      <c r="CB119" s="35">
        <f>IF('4'!$CN120=2021,M119,0)</f>
        <v>0</v>
      </c>
      <c r="CC119" s="35">
        <f>IF('4'!$CN120=2021,N119,0)</f>
        <v>0</v>
      </c>
      <c r="CD119" s="35">
        <f>IF('4'!$CN120=2021,O119,0)</f>
        <v>0</v>
      </c>
      <c r="CE119" s="35">
        <f>IF('4'!$CN120=2021,P119,0)</f>
        <v>0</v>
      </c>
      <c r="CF119" s="35">
        <f>IF('4'!$CN120=2021,Q119,0)</f>
        <v>0</v>
      </c>
      <c r="CG119" s="35">
        <f>IF('4'!$CN120=2021,R119,0)</f>
        <v>0</v>
      </c>
      <c r="CH119" s="35">
        <f>IF('4'!$CN120=2021,S119,0)</f>
        <v>0</v>
      </c>
      <c r="CI119" s="35">
        <f>IF('4'!$CN120=2021,T119,0)</f>
        <v>0</v>
      </c>
      <c r="CJ119" s="35">
        <f>IF('4'!$CN120=2021,U119,0)</f>
        <v>0</v>
      </c>
      <c r="CK119" s="35">
        <f>IF('4'!$CN120=2021,V119,0)</f>
        <v>0</v>
      </c>
      <c r="CL119" s="35">
        <f>IF('4'!$CN120=2021,W119,0)</f>
        <v>0</v>
      </c>
      <c r="CM119" s="35">
        <f>IF('4'!$CN120=2021,X119,0)</f>
        <v>0</v>
      </c>
      <c r="CN119" s="35">
        <v>0</v>
      </c>
      <c r="CO119" s="35">
        <v>0</v>
      </c>
      <c r="CP119" s="35">
        <v>0</v>
      </c>
      <c r="CQ119" s="35">
        <v>0</v>
      </c>
      <c r="CR119" s="35">
        <v>0</v>
      </c>
      <c r="CS119" s="35">
        <v>0</v>
      </c>
      <c r="CT119" s="35">
        <v>0</v>
      </c>
      <c r="CU119" s="35">
        <f>IF('4'!$CN120=2022,E119,0)</f>
        <v>0</v>
      </c>
      <c r="CV119" s="35">
        <f>IF('4'!$CN120=2022,F119,0)</f>
        <v>0</v>
      </c>
      <c r="CW119" s="35">
        <f>IF('4'!$CN120=2022,G119,0)</f>
        <v>0</v>
      </c>
      <c r="CX119" s="35">
        <f>IF('4'!$CN120=2022,H119,0)</f>
        <v>0</v>
      </c>
      <c r="CY119" s="35">
        <f>IF('4'!$CN120=2022,I119,0)</f>
        <v>0</v>
      </c>
      <c r="CZ119" s="35">
        <f>IF('4'!$CN120=2022,J119,0)</f>
        <v>0</v>
      </c>
      <c r="DA119" s="35">
        <f>IF('4'!$CN120=2022,K119,0)</f>
        <v>0</v>
      </c>
      <c r="DB119" s="35">
        <f>IF('4'!$CN120=2022,L119,0)</f>
        <v>0</v>
      </c>
      <c r="DC119" s="35">
        <f>IF('4'!$CN120=2022,M119,0)</f>
        <v>0</v>
      </c>
      <c r="DD119" s="35">
        <f>IF('4'!$CN120=2022,N119,0)</f>
        <v>0</v>
      </c>
      <c r="DE119" s="35">
        <f>IF('4'!$CN120=2022,O119,0)</f>
        <v>0</v>
      </c>
      <c r="DF119" s="35">
        <f>IF('4'!$CN120=2022,P119,0)</f>
        <v>0</v>
      </c>
      <c r="DG119" s="35">
        <f>IF('4'!$CN120=2022,Q119,0)</f>
        <v>0</v>
      </c>
      <c r="DH119" s="35">
        <f>IF('4'!$CN120=2022,R119,0)</f>
        <v>0</v>
      </c>
      <c r="DI119" s="35">
        <f>IF('4'!$CN120=2022,S119,0)</f>
        <v>0</v>
      </c>
      <c r="DJ119" s="35">
        <f>IF('4'!$CN120=2022,T119,0)</f>
        <v>0</v>
      </c>
      <c r="DK119" s="35">
        <f>IF('4'!$CN120=2022,U119,0)</f>
        <v>0</v>
      </c>
      <c r="DL119" s="35">
        <f>IF('4'!$CN120=2022,V119,0)</f>
        <v>0</v>
      </c>
      <c r="DM119" s="35">
        <f>IF('4'!$CN120=2022,W119,0)</f>
        <v>0</v>
      </c>
      <c r="DN119" s="35">
        <v>0</v>
      </c>
      <c r="DO119" s="35">
        <v>0</v>
      </c>
      <c r="DP119" s="35">
        <v>0</v>
      </c>
      <c r="DQ119" s="35">
        <v>0</v>
      </c>
      <c r="DR119" s="35">
        <v>0</v>
      </c>
      <c r="DS119" s="35">
        <v>0</v>
      </c>
      <c r="DT119" s="35">
        <v>0</v>
      </c>
      <c r="DU119" s="35">
        <f t="shared" si="133"/>
        <v>0</v>
      </c>
      <c r="DV119" s="35">
        <f t="shared" si="134"/>
        <v>0</v>
      </c>
      <c r="DW119" s="35">
        <f t="shared" si="135"/>
        <v>0</v>
      </c>
      <c r="DX119" s="35">
        <f t="shared" si="136"/>
        <v>0</v>
      </c>
      <c r="DY119" s="35">
        <f t="shared" si="137"/>
        <v>0</v>
      </c>
      <c r="DZ119" s="35">
        <f t="shared" si="138"/>
        <v>0</v>
      </c>
      <c r="EA119" s="35">
        <f t="shared" si="139"/>
        <v>0</v>
      </c>
      <c r="EB119" s="35">
        <f t="shared" si="140"/>
        <v>0</v>
      </c>
      <c r="EC119" s="35">
        <f t="shared" si="141"/>
        <v>0</v>
      </c>
      <c r="ED119" s="35">
        <f t="shared" si="142"/>
        <v>0</v>
      </c>
      <c r="EE119" s="35">
        <f t="shared" si="143"/>
        <v>0</v>
      </c>
      <c r="EF119" s="35">
        <f t="shared" si="144"/>
        <v>0</v>
      </c>
      <c r="EG119" s="35">
        <f t="shared" si="145"/>
        <v>0</v>
      </c>
      <c r="EH119" s="35">
        <f t="shared" si="146"/>
        <v>0</v>
      </c>
      <c r="EI119" s="35">
        <f t="shared" si="147"/>
        <v>0</v>
      </c>
      <c r="EJ119" s="35">
        <f t="shared" si="148"/>
        <v>0</v>
      </c>
      <c r="EK119" s="35">
        <f t="shared" si="149"/>
        <v>0</v>
      </c>
      <c r="EL119" s="35">
        <f t="shared" si="150"/>
        <v>0</v>
      </c>
      <c r="EM119" s="35">
        <f t="shared" si="151"/>
        <v>0</v>
      </c>
      <c r="EN119" s="206">
        <f t="shared" si="152"/>
        <v>0</v>
      </c>
      <c r="EO119" s="49"/>
      <c r="EP119" s="49"/>
      <c r="EQ119" s="49"/>
      <c r="ER119" s="49"/>
      <c r="ES119" s="49"/>
      <c r="ET119" s="49"/>
      <c r="EU119" s="49"/>
      <c r="EV119" s="35"/>
    </row>
    <row r="120" spans="1:152" ht="18.75">
      <c r="A120" s="25" t="s">
        <v>179</v>
      </c>
      <c r="B120" s="50" t="s">
        <v>291</v>
      </c>
      <c r="C120" s="42" t="s">
        <v>361</v>
      </c>
      <c r="D120" s="46" t="s">
        <v>362</v>
      </c>
      <c r="E120" s="35">
        <v>64</v>
      </c>
      <c r="F120" s="202">
        <f>'4'!BT121</f>
        <v>0</v>
      </c>
      <c r="G120" s="35">
        <v>0</v>
      </c>
      <c r="H120" s="35">
        <v>0</v>
      </c>
      <c r="I120" s="35">
        <v>0</v>
      </c>
      <c r="J120" s="35">
        <v>0</v>
      </c>
      <c r="K120" s="35">
        <v>0</v>
      </c>
      <c r="L120" s="35">
        <v>0</v>
      </c>
      <c r="M120" s="35">
        <v>0</v>
      </c>
      <c r="N120" s="35">
        <v>0</v>
      </c>
      <c r="O120" s="35">
        <v>0</v>
      </c>
      <c r="P120" s="35">
        <v>0</v>
      </c>
      <c r="Q120" s="35">
        <v>0</v>
      </c>
      <c r="R120" s="35">
        <v>0</v>
      </c>
      <c r="S120" s="35">
        <v>0</v>
      </c>
      <c r="T120" s="35">
        <v>0</v>
      </c>
      <c r="U120" s="35">
        <v>1</v>
      </c>
      <c r="V120" s="202">
        <v>65</v>
      </c>
      <c r="W120" s="35">
        <v>0</v>
      </c>
      <c r="X120" s="194">
        <f>'4'!BZ121</f>
        <v>0</v>
      </c>
      <c r="Y120" s="35">
        <v>0</v>
      </c>
      <c r="Z120" s="35">
        <v>0</v>
      </c>
      <c r="AA120" s="35">
        <v>0</v>
      </c>
      <c r="AB120" s="35">
        <v>0</v>
      </c>
      <c r="AC120" s="35">
        <v>0</v>
      </c>
      <c r="AD120" s="35">
        <v>0</v>
      </c>
      <c r="AE120" s="35">
        <v>0</v>
      </c>
      <c r="AF120" s="35">
        <v>0</v>
      </c>
      <c r="AG120" s="35">
        <v>0</v>
      </c>
      <c r="AH120" s="35">
        <v>0</v>
      </c>
      <c r="AI120" s="35">
        <v>0</v>
      </c>
      <c r="AJ120" s="35">
        <v>0</v>
      </c>
      <c r="AK120" s="35">
        <v>0</v>
      </c>
      <c r="AL120" s="35">
        <v>0</v>
      </c>
      <c r="AM120" s="35">
        <v>0</v>
      </c>
      <c r="AN120" s="35">
        <v>0</v>
      </c>
      <c r="AO120" s="35">
        <v>0</v>
      </c>
      <c r="AP120" s="35">
        <v>0</v>
      </c>
      <c r="AQ120" s="35">
        <v>0</v>
      </c>
      <c r="AR120" s="35">
        <v>0</v>
      </c>
      <c r="AS120" s="35">
        <v>0</v>
      </c>
      <c r="AT120" s="35">
        <v>0</v>
      </c>
      <c r="AU120" s="35">
        <v>0</v>
      </c>
      <c r="AV120" s="35">
        <v>0</v>
      </c>
      <c r="AW120" s="35">
        <v>0</v>
      </c>
      <c r="AX120" s="35">
        <v>0</v>
      </c>
      <c r="AY120" s="35">
        <v>0</v>
      </c>
      <c r="AZ120" s="35">
        <v>0</v>
      </c>
      <c r="BA120" s="35">
        <v>0</v>
      </c>
      <c r="BB120" s="35">
        <v>0</v>
      </c>
      <c r="BC120" s="35">
        <v>0</v>
      </c>
      <c r="BD120" s="35">
        <v>0</v>
      </c>
      <c r="BE120" s="35">
        <v>0</v>
      </c>
      <c r="BF120" s="35">
        <v>0</v>
      </c>
      <c r="BG120" s="35">
        <v>0</v>
      </c>
      <c r="BH120" s="35">
        <v>0</v>
      </c>
      <c r="BI120" s="35">
        <v>0</v>
      </c>
      <c r="BJ120" s="35">
        <v>0</v>
      </c>
      <c r="BK120" s="35">
        <v>0</v>
      </c>
      <c r="BL120" s="35">
        <v>0</v>
      </c>
      <c r="BM120" s="35">
        <v>0</v>
      </c>
      <c r="BN120" s="35">
        <v>0</v>
      </c>
      <c r="BO120" s="35">
        <v>0</v>
      </c>
      <c r="BP120" s="35">
        <v>0</v>
      </c>
      <c r="BQ120" s="35">
        <v>0</v>
      </c>
      <c r="BR120" s="35">
        <v>0</v>
      </c>
      <c r="BS120" s="35">
        <v>0</v>
      </c>
      <c r="BT120" s="35">
        <f>IF('4'!$CN121=2021,E120,0)</f>
        <v>0</v>
      </c>
      <c r="BU120" s="35">
        <f>IF('4'!$CN121=2021,F120,0)</f>
        <v>0</v>
      </c>
      <c r="BV120" s="35">
        <f>IF('4'!$CN121=2021,G120,0)</f>
        <v>0</v>
      </c>
      <c r="BW120" s="35">
        <f>IF('4'!$CN121=2021,H120,0)</f>
        <v>0</v>
      </c>
      <c r="BX120" s="35">
        <f>IF('4'!$CN121=2021,I120,0)</f>
        <v>0</v>
      </c>
      <c r="BY120" s="35">
        <f>IF('4'!$CN121=2021,J120,0)</f>
        <v>0</v>
      </c>
      <c r="BZ120" s="35">
        <f>IF('4'!$CN121=2021,K120,0)</f>
        <v>0</v>
      </c>
      <c r="CA120" s="35">
        <f>IF('4'!$CN121=2021,L120,0)</f>
        <v>0</v>
      </c>
      <c r="CB120" s="35">
        <f>IF('4'!$CN121=2021,M120,0)</f>
        <v>0</v>
      </c>
      <c r="CC120" s="35">
        <f>IF('4'!$CN121=2021,N120,0)</f>
        <v>0</v>
      </c>
      <c r="CD120" s="35">
        <f>IF('4'!$CN121=2021,O120,0)</f>
        <v>0</v>
      </c>
      <c r="CE120" s="35">
        <f>IF('4'!$CN121=2021,P120,0)</f>
        <v>0</v>
      </c>
      <c r="CF120" s="35">
        <f>IF('4'!$CN121=2021,Q120,0)</f>
        <v>0</v>
      </c>
      <c r="CG120" s="35">
        <f>IF('4'!$CN121=2021,R120,0)</f>
        <v>0</v>
      </c>
      <c r="CH120" s="35">
        <f>IF('4'!$CN121=2021,S120,0)</f>
        <v>0</v>
      </c>
      <c r="CI120" s="35">
        <f>IF('4'!$CN121=2021,T120,0)</f>
        <v>0</v>
      </c>
      <c r="CJ120" s="35">
        <f>IF('4'!$CN121=2021,U120,0)</f>
        <v>0</v>
      </c>
      <c r="CK120" s="35">
        <f>IF('4'!$CN121=2021,V120,0)</f>
        <v>0</v>
      </c>
      <c r="CL120" s="35">
        <f>IF('4'!$CN121=2021,W120,0)</f>
        <v>0</v>
      </c>
      <c r="CM120" s="35">
        <f>IF('4'!$CN121=2021,X120,0)</f>
        <v>0</v>
      </c>
      <c r="CN120" s="35">
        <v>0</v>
      </c>
      <c r="CO120" s="35">
        <v>0</v>
      </c>
      <c r="CP120" s="35">
        <v>0</v>
      </c>
      <c r="CQ120" s="35">
        <v>0</v>
      </c>
      <c r="CR120" s="35">
        <v>0</v>
      </c>
      <c r="CS120" s="35">
        <v>0</v>
      </c>
      <c r="CT120" s="35">
        <v>0</v>
      </c>
      <c r="CU120" s="35">
        <f>IF('4'!$CN121=2022,E120,0)</f>
        <v>0</v>
      </c>
      <c r="CV120" s="35">
        <f>IF('4'!$CN121=2022,F120,0)</f>
        <v>0</v>
      </c>
      <c r="CW120" s="35">
        <f>IF('4'!$CN121=2022,G120,0)</f>
        <v>0</v>
      </c>
      <c r="CX120" s="35">
        <f>IF('4'!$CN121=2022,H120,0)</f>
        <v>0</v>
      </c>
      <c r="CY120" s="35">
        <f>IF('4'!$CN121=2022,I120,0)</f>
        <v>0</v>
      </c>
      <c r="CZ120" s="35">
        <f>IF('4'!$CN121=2022,J120,0)</f>
        <v>0</v>
      </c>
      <c r="DA120" s="35">
        <f>IF('4'!$CN121=2022,K120,0)</f>
        <v>0</v>
      </c>
      <c r="DB120" s="35">
        <f>IF('4'!$CN121=2022,L120,0)</f>
        <v>0</v>
      </c>
      <c r="DC120" s="35">
        <f>IF('4'!$CN121=2022,M120,0)</f>
        <v>0</v>
      </c>
      <c r="DD120" s="35">
        <f>IF('4'!$CN121=2022,N120,0)</f>
        <v>0</v>
      </c>
      <c r="DE120" s="35">
        <f>IF('4'!$CN121=2022,O120,0)</f>
        <v>0</v>
      </c>
      <c r="DF120" s="35">
        <f>IF('4'!$CN121=2022,P120,0)</f>
        <v>0</v>
      </c>
      <c r="DG120" s="35">
        <f>IF('4'!$CN121=2022,Q120,0)</f>
        <v>0</v>
      </c>
      <c r="DH120" s="35">
        <f>IF('4'!$CN121=2022,R120,0)</f>
        <v>0</v>
      </c>
      <c r="DI120" s="35">
        <f>IF('4'!$CN121=2022,S120,0)</f>
        <v>0</v>
      </c>
      <c r="DJ120" s="35">
        <f>IF('4'!$CN121=2022,T120,0)</f>
        <v>0</v>
      </c>
      <c r="DK120" s="35">
        <f>IF('4'!$CN121=2022,U120,0)</f>
        <v>0</v>
      </c>
      <c r="DL120" s="35">
        <f>IF('4'!$CN121=2022,V120,0)</f>
        <v>0</v>
      </c>
      <c r="DM120" s="35">
        <f>IF('4'!$CN121=2022,W120,0)</f>
        <v>0</v>
      </c>
      <c r="DN120" s="35">
        <v>0</v>
      </c>
      <c r="DO120" s="35">
        <v>0</v>
      </c>
      <c r="DP120" s="35">
        <v>0</v>
      </c>
      <c r="DQ120" s="35">
        <v>0</v>
      </c>
      <c r="DR120" s="35">
        <v>0</v>
      </c>
      <c r="DS120" s="35">
        <v>0</v>
      </c>
      <c r="DT120" s="35">
        <v>0</v>
      </c>
      <c r="DU120" s="35">
        <f t="shared" si="133"/>
        <v>0</v>
      </c>
      <c r="DV120" s="35">
        <f t="shared" si="134"/>
        <v>0</v>
      </c>
      <c r="DW120" s="35">
        <f t="shared" si="135"/>
        <v>0</v>
      </c>
      <c r="DX120" s="35">
        <f t="shared" si="136"/>
        <v>0</v>
      </c>
      <c r="DY120" s="35">
        <f t="shared" si="137"/>
        <v>0</v>
      </c>
      <c r="DZ120" s="35">
        <f t="shared" si="138"/>
        <v>0</v>
      </c>
      <c r="EA120" s="35">
        <f t="shared" si="139"/>
        <v>0</v>
      </c>
      <c r="EB120" s="35">
        <f t="shared" si="140"/>
        <v>0</v>
      </c>
      <c r="EC120" s="35">
        <f t="shared" si="141"/>
        <v>0</v>
      </c>
      <c r="ED120" s="35">
        <f t="shared" si="142"/>
        <v>0</v>
      </c>
      <c r="EE120" s="35">
        <f t="shared" si="143"/>
        <v>0</v>
      </c>
      <c r="EF120" s="35">
        <f t="shared" si="144"/>
        <v>0</v>
      </c>
      <c r="EG120" s="35">
        <f t="shared" si="145"/>
        <v>0</v>
      </c>
      <c r="EH120" s="35">
        <f t="shared" si="146"/>
        <v>0</v>
      </c>
      <c r="EI120" s="35">
        <f t="shared" si="147"/>
        <v>0</v>
      </c>
      <c r="EJ120" s="35">
        <f t="shared" si="148"/>
        <v>0</v>
      </c>
      <c r="EK120" s="35">
        <f t="shared" si="149"/>
        <v>0</v>
      </c>
      <c r="EL120" s="35">
        <f t="shared" si="150"/>
        <v>0</v>
      </c>
      <c r="EM120" s="35">
        <f t="shared" si="151"/>
        <v>0</v>
      </c>
      <c r="EN120" s="206">
        <f t="shared" si="152"/>
        <v>0</v>
      </c>
      <c r="EO120" s="49"/>
      <c r="EP120" s="49"/>
      <c r="EQ120" s="49"/>
      <c r="ER120" s="49"/>
      <c r="ES120" s="49"/>
      <c r="ET120" s="49"/>
      <c r="EU120" s="49"/>
      <c r="EV120" s="35"/>
    </row>
    <row r="121" spans="1:152" ht="18.75">
      <c r="A121" s="25" t="s">
        <v>179</v>
      </c>
      <c r="B121" s="50" t="s">
        <v>291</v>
      </c>
      <c r="C121" s="42" t="s">
        <v>363</v>
      </c>
      <c r="D121" s="46" t="s">
        <v>364</v>
      </c>
      <c r="E121" s="35">
        <v>80</v>
      </c>
      <c r="F121" s="202">
        <f>'4'!BT122</f>
        <v>0</v>
      </c>
      <c r="G121" s="35">
        <v>0</v>
      </c>
      <c r="H121" s="35">
        <v>0</v>
      </c>
      <c r="I121" s="35">
        <v>0</v>
      </c>
      <c r="J121" s="35">
        <v>0</v>
      </c>
      <c r="K121" s="35">
        <v>0</v>
      </c>
      <c r="L121" s="35">
        <v>0</v>
      </c>
      <c r="M121" s="35">
        <v>0</v>
      </c>
      <c r="N121" s="35">
        <v>0</v>
      </c>
      <c r="O121" s="35">
        <v>0</v>
      </c>
      <c r="P121" s="35">
        <v>0</v>
      </c>
      <c r="Q121" s="35">
        <v>0</v>
      </c>
      <c r="R121" s="35">
        <v>0</v>
      </c>
      <c r="S121" s="35">
        <v>0</v>
      </c>
      <c r="T121" s="35">
        <v>0</v>
      </c>
      <c r="U121" s="35">
        <v>1</v>
      </c>
      <c r="V121" s="202">
        <v>74</v>
      </c>
      <c r="W121" s="35">
        <v>0</v>
      </c>
      <c r="X121" s="194">
        <f>'4'!BZ122</f>
        <v>0</v>
      </c>
      <c r="Y121" s="35">
        <v>0</v>
      </c>
      <c r="Z121" s="35">
        <v>0</v>
      </c>
      <c r="AA121" s="35">
        <v>0</v>
      </c>
      <c r="AB121" s="35">
        <v>0</v>
      </c>
      <c r="AC121" s="35">
        <v>0</v>
      </c>
      <c r="AD121" s="35">
        <v>0</v>
      </c>
      <c r="AE121" s="35">
        <v>0</v>
      </c>
      <c r="AF121" s="35">
        <v>0</v>
      </c>
      <c r="AG121" s="35">
        <v>0</v>
      </c>
      <c r="AH121" s="35">
        <v>0</v>
      </c>
      <c r="AI121" s="35">
        <v>0</v>
      </c>
      <c r="AJ121" s="35">
        <v>0</v>
      </c>
      <c r="AK121" s="35">
        <v>0</v>
      </c>
      <c r="AL121" s="35">
        <v>0</v>
      </c>
      <c r="AM121" s="35">
        <v>0</v>
      </c>
      <c r="AN121" s="35">
        <v>0</v>
      </c>
      <c r="AO121" s="35">
        <v>0</v>
      </c>
      <c r="AP121" s="35">
        <v>0</v>
      </c>
      <c r="AQ121" s="35">
        <v>0</v>
      </c>
      <c r="AR121" s="35">
        <v>0</v>
      </c>
      <c r="AS121" s="35">
        <v>0</v>
      </c>
      <c r="AT121" s="35">
        <v>0</v>
      </c>
      <c r="AU121" s="35">
        <v>0</v>
      </c>
      <c r="AV121" s="35">
        <v>0</v>
      </c>
      <c r="AW121" s="35">
        <v>0</v>
      </c>
      <c r="AX121" s="35">
        <v>0</v>
      </c>
      <c r="AY121" s="35">
        <v>0</v>
      </c>
      <c r="AZ121" s="35">
        <v>0</v>
      </c>
      <c r="BA121" s="35">
        <v>0</v>
      </c>
      <c r="BB121" s="35">
        <v>0</v>
      </c>
      <c r="BC121" s="35">
        <v>0</v>
      </c>
      <c r="BD121" s="35">
        <v>0</v>
      </c>
      <c r="BE121" s="35">
        <v>0</v>
      </c>
      <c r="BF121" s="35">
        <v>0</v>
      </c>
      <c r="BG121" s="35">
        <v>0</v>
      </c>
      <c r="BH121" s="35">
        <v>0</v>
      </c>
      <c r="BI121" s="35">
        <v>0</v>
      </c>
      <c r="BJ121" s="35">
        <v>0</v>
      </c>
      <c r="BK121" s="35">
        <v>0</v>
      </c>
      <c r="BL121" s="35">
        <v>0</v>
      </c>
      <c r="BM121" s="35">
        <v>0</v>
      </c>
      <c r="BN121" s="35">
        <v>0</v>
      </c>
      <c r="BO121" s="35">
        <v>0</v>
      </c>
      <c r="BP121" s="35">
        <v>0</v>
      </c>
      <c r="BQ121" s="35">
        <v>0</v>
      </c>
      <c r="BR121" s="35">
        <v>0</v>
      </c>
      <c r="BS121" s="35">
        <v>0</v>
      </c>
      <c r="BT121" s="35">
        <f>IF('4'!$CN122=2021,E121,0)</f>
        <v>0</v>
      </c>
      <c r="BU121" s="35">
        <f>IF('4'!$CN122=2021,F121,0)</f>
        <v>0</v>
      </c>
      <c r="BV121" s="35">
        <f>IF('4'!$CN122=2021,G121,0)</f>
        <v>0</v>
      </c>
      <c r="BW121" s="35">
        <f>IF('4'!$CN122=2021,H121,0)</f>
        <v>0</v>
      </c>
      <c r="BX121" s="35">
        <f>IF('4'!$CN122=2021,I121,0)</f>
        <v>0</v>
      </c>
      <c r="BY121" s="35">
        <f>IF('4'!$CN122=2021,J121,0)</f>
        <v>0</v>
      </c>
      <c r="BZ121" s="35">
        <f>IF('4'!$CN122=2021,K121,0)</f>
        <v>0</v>
      </c>
      <c r="CA121" s="35">
        <f>IF('4'!$CN122=2021,L121,0)</f>
        <v>0</v>
      </c>
      <c r="CB121" s="35">
        <f>IF('4'!$CN122=2021,M121,0)</f>
        <v>0</v>
      </c>
      <c r="CC121" s="35">
        <f>IF('4'!$CN122=2021,N121,0)</f>
        <v>0</v>
      </c>
      <c r="CD121" s="35">
        <f>IF('4'!$CN122=2021,O121,0)</f>
        <v>0</v>
      </c>
      <c r="CE121" s="35">
        <f>IF('4'!$CN122=2021,P121,0)</f>
        <v>0</v>
      </c>
      <c r="CF121" s="35">
        <f>IF('4'!$CN122=2021,Q121,0)</f>
        <v>0</v>
      </c>
      <c r="CG121" s="35">
        <f>IF('4'!$CN122=2021,R121,0)</f>
        <v>0</v>
      </c>
      <c r="CH121" s="35">
        <f>IF('4'!$CN122=2021,S121,0)</f>
        <v>0</v>
      </c>
      <c r="CI121" s="35">
        <f>IF('4'!$CN122=2021,T121,0)</f>
        <v>0</v>
      </c>
      <c r="CJ121" s="35">
        <f>IF('4'!$CN122=2021,U121,0)</f>
        <v>0</v>
      </c>
      <c r="CK121" s="35">
        <f>IF('4'!$CN122=2021,V121,0)</f>
        <v>0</v>
      </c>
      <c r="CL121" s="35">
        <f>IF('4'!$CN122=2021,W121,0)</f>
        <v>0</v>
      </c>
      <c r="CM121" s="35">
        <f>IF('4'!$CN122=2021,X121,0)</f>
        <v>0</v>
      </c>
      <c r="CN121" s="35">
        <v>0</v>
      </c>
      <c r="CO121" s="35">
        <v>0</v>
      </c>
      <c r="CP121" s="35">
        <v>0</v>
      </c>
      <c r="CQ121" s="35">
        <v>0</v>
      </c>
      <c r="CR121" s="35">
        <v>0</v>
      </c>
      <c r="CS121" s="35">
        <v>0</v>
      </c>
      <c r="CT121" s="35">
        <v>0</v>
      </c>
      <c r="CU121" s="35">
        <f>IF('4'!$CN122=2022,E121,0)</f>
        <v>0</v>
      </c>
      <c r="CV121" s="35">
        <f>IF('4'!$CN122=2022,F121,0)</f>
        <v>0</v>
      </c>
      <c r="CW121" s="35">
        <f>IF('4'!$CN122=2022,G121,0)</f>
        <v>0</v>
      </c>
      <c r="CX121" s="35">
        <f>IF('4'!$CN122=2022,H121,0)</f>
        <v>0</v>
      </c>
      <c r="CY121" s="35">
        <f>IF('4'!$CN122=2022,I121,0)</f>
        <v>0</v>
      </c>
      <c r="CZ121" s="35">
        <f>IF('4'!$CN122=2022,J121,0)</f>
        <v>0</v>
      </c>
      <c r="DA121" s="35">
        <f>IF('4'!$CN122=2022,K121,0)</f>
        <v>0</v>
      </c>
      <c r="DB121" s="35">
        <f>IF('4'!$CN122=2022,L121,0)</f>
        <v>0</v>
      </c>
      <c r="DC121" s="35">
        <f>IF('4'!$CN122=2022,M121,0)</f>
        <v>0</v>
      </c>
      <c r="DD121" s="35">
        <f>IF('4'!$CN122=2022,N121,0)</f>
        <v>0</v>
      </c>
      <c r="DE121" s="35">
        <f>IF('4'!$CN122=2022,O121,0)</f>
        <v>0</v>
      </c>
      <c r="DF121" s="35">
        <f>IF('4'!$CN122=2022,P121,0)</f>
        <v>0</v>
      </c>
      <c r="DG121" s="35">
        <f>IF('4'!$CN122=2022,Q121,0)</f>
        <v>0</v>
      </c>
      <c r="DH121" s="35">
        <f>IF('4'!$CN122=2022,R121,0)</f>
        <v>0</v>
      </c>
      <c r="DI121" s="35">
        <f>IF('4'!$CN122=2022,S121,0)</f>
        <v>0</v>
      </c>
      <c r="DJ121" s="35">
        <f>IF('4'!$CN122=2022,T121,0)</f>
        <v>0</v>
      </c>
      <c r="DK121" s="35">
        <f>IF('4'!$CN122=2022,U121,0)</f>
        <v>0</v>
      </c>
      <c r="DL121" s="35">
        <f>IF('4'!$CN122=2022,V121,0)</f>
        <v>0</v>
      </c>
      <c r="DM121" s="35">
        <f>IF('4'!$CN122=2022,W121,0)</f>
        <v>0</v>
      </c>
      <c r="DN121" s="35">
        <v>0</v>
      </c>
      <c r="DO121" s="35">
        <v>0</v>
      </c>
      <c r="DP121" s="35">
        <v>0</v>
      </c>
      <c r="DQ121" s="35">
        <v>0</v>
      </c>
      <c r="DR121" s="35">
        <v>0</v>
      </c>
      <c r="DS121" s="35">
        <v>0</v>
      </c>
      <c r="DT121" s="35">
        <v>0</v>
      </c>
      <c r="DU121" s="35">
        <f t="shared" si="133"/>
        <v>0</v>
      </c>
      <c r="DV121" s="35">
        <f t="shared" si="134"/>
        <v>0</v>
      </c>
      <c r="DW121" s="35">
        <f t="shared" si="135"/>
        <v>0</v>
      </c>
      <c r="DX121" s="35">
        <f t="shared" si="136"/>
        <v>0</v>
      </c>
      <c r="DY121" s="35">
        <f t="shared" si="137"/>
        <v>0</v>
      </c>
      <c r="DZ121" s="35">
        <f t="shared" si="138"/>
        <v>0</v>
      </c>
      <c r="EA121" s="35">
        <f t="shared" si="139"/>
        <v>0</v>
      </c>
      <c r="EB121" s="35">
        <f t="shared" si="140"/>
        <v>0</v>
      </c>
      <c r="EC121" s="35">
        <f t="shared" si="141"/>
        <v>0</v>
      </c>
      <c r="ED121" s="35">
        <f t="shared" si="142"/>
        <v>0</v>
      </c>
      <c r="EE121" s="35">
        <f t="shared" si="143"/>
        <v>0</v>
      </c>
      <c r="EF121" s="35">
        <f t="shared" si="144"/>
        <v>0</v>
      </c>
      <c r="EG121" s="35">
        <f t="shared" si="145"/>
        <v>0</v>
      </c>
      <c r="EH121" s="35">
        <f t="shared" si="146"/>
        <v>0</v>
      </c>
      <c r="EI121" s="35">
        <f t="shared" si="147"/>
        <v>0</v>
      </c>
      <c r="EJ121" s="35">
        <f t="shared" si="148"/>
        <v>0</v>
      </c>
      <c r="EK121" s="35">
        <f t="shared" si="149"/>
        <v>0</v>
      </c>
      <c r="EL121" s="35">
        <f t="shared" si="150"/>
        <v>0</v>
      </c>
      <c r="EM121" s="35">
        <f t="shared" si="151"/>
        <v>0</v>
      </c>
      <c r="EN121" s="206">
        <f t="shared" si="152"/>
        <v>0</v>
      </c>
      <c r="EO121" s="49"/>
      <c r="EP121" s="49"/>
      <c r="EQ121" s="49"/>
      <c r="ER121" s="49"/>
      <c r="ES121" s="49"/>
      <c r="ET121" s="49"/>
      <c r="EU121" s="49"/>
      <c r="EV121" s="35"/>
    </row>
    <row r="122" spans="1:152" ht="18.75">
      <c r="A122" s="25" t="s">
        <v>179</v>
      </c>
      <c r="B122" s="50" t="s">
        <v>291</v>
      </c>
      <c r="C122" s="42" t="s">
        <v>365</v>
      </c>
      <c r="D122" s="46" t="s">
        <v>366</v>
      </c>
      <c r="E122" s="35">
        <v>50</v>
      </c>
      <c r="F122" s="202">
        <f>'4'!BT123</f>
        <v>0</v>
      </c>
      <c r="G122" s="35">
        <v>0</v>
      </c>
      <c r="H122" s="35">
        <v>0</v>
      </c>
      <c r="I122" s="35">
        <v>0</v>
      </c>
      <c r="J122" s="35">
        <v>0</v>
      </c>
      <c r="K122" s="35">
        <v>0</v>
      </c>
      <c r="L122" s="35">
        <v>0</v>
      </c>
      <c r="M122" s="35">
        <v>0</v>
      </c>
      <c r="N122" s="35">
        <v>0</v>
      </c>
      <c r="O122" s="35">
        <v>0</v>
      </c>
      <c r="P122" s="35">
        <v>0</v>
      </c>
      <c r="Q122" s="35">
        <v>0</v>
      </c>
      <c r="R122" s="35">
        <v>0</v>
      </c>
      <c r="S122" s="35">
        <v>0</v>
      </c>
      <c r="T122" s="35">
        <v>0</v>
      </c>
      <c r="U122" s="35">
        <v>1</v>
      </c>
      <c r="V122" s="202">
        <v>32</v>
      </c>
      <c r="W122" s="35">
        <v>0</v>
      </c>
      <c r="X122" s="194">
        <f>'4'!BZ123</f>
        <v>0</v>
      </c>
      <c r="Y122" s="35">
        <v>0</v>
      </c>
      <c r="Z122" s="35">
        <v>0</v>
      </c>
      <c r="AA122" s="35">
        <v>0</v>
      </c>
      <c r="AB122" s="35">
        <v>0</v>
      </c>
      <c r="AC122" s="35">
        <v>0</v>
      </c>
      <c r="AD122" s="35">
        <v>0</v>
      </c>
      <c r="AE122" s="35">
        <v>0</v>
      </c>
      <c r="AF122" s="35">
        <v>0</v>
      </c>
      <c r="AG122" s="35">
        <v>0</v>
      </c>
      <c r="AH122" s="35">
        <v>0</v>
      </c>
      <c r="AI122" s="35">
        <v>0</v>
      </c>
      <c r="AJ122" s="35">
        <v>0</v>
      </c>
      <c r="AK122" s="35">
        <v>0</v>
      </c>
      <c r="AL122" s="35">
        <v>0</v>
      </c>
      <c r="AM122" s="35">
        <v>0</v>
      </c>
      <c r="AN122" s="35">
        <v>0</v>
      </c>
      <c r="AO122" s="35">
        <v>0</v>
      </c>
      <c r="AP122" s="35">
        <v>0</v>
      </c>
      <c r="AQ122" s="35">
        <v>0</v>
      </c>
      <c r="AR122" s="35">
        <v>0</v>
      </c>
      <c r="AS122" s="35">
        <v>0</v>
      </c>
      <c r="AT122" s="35">
        <v>0</v>
      </c>
      <c r="AU122" s="35">
        <v>0</v>
      </c>
      <c r="AV122" s="35">
        <v>0</v>
      </c>
      <c r="AW122" s="35">
        <v>0</v>
      </c>
      <c r="AX122" s="35">
        <v>0</v>
      </c>
      <c r="AY122" s="35">
        <v>0</v>
      </c>
      <c r="AZ122" s="35">
        <v>0</v>
      </c>
      <c r="BA122" s="35">
        <v>0</v>
      </c>
      <c r="BB122" s="35">
        <v>0</v>
      </c>
      <c r="BC122" s="35">
        <v>0</v>
      </c>
      <c r="BD122" s="35">
        <v>0</v>
      </c>
      <c r="BE122" s="35">
        <v>0</v>
      </c>
      <c r="BF122" s="35">
        <v>0</v>
      </c>
      <c r="BG122" s="35">
        <v>0</v>
      </c>
      <c r="BH122" s="35">
        <v>0</v>
      </c>
      <c r="BI122" s="35">
        <v>0</v>
      </c>
      <c r="BJ122" s="35">
        <v>0</v>
      </c>
      <c r="BK122" s="35">
        <v>0</v>
      </c>
      <c r="BL122" s="35">
        <v>0</v>
      </c>
      <c r="BM122" s="35">
        <v>0</v>
      </c>
      <c r="BN122" s="35">
        <v>0</v>
      </c>
      <c r="BO122" s="35">
        <v>0</v>
      </c>
      <c r="BP122" s="35">
        <v>0</v>
      </c>
      <c r="BQ122" s="35">
        <v>0</v>
      </c>
      <c r="BR122" s="35">
        <v>0</v>
      </c>
      <c r="BS122" s="35">
        <v>0</v>
      </c>
      <c r="BT122" s="35">
        <f>IF('4'!$CN123=2021,E122,0)</f>
        <v>0</v>
      </c>
      <c r="BU122" s="35">
        <f>IF('4'!$CN123=2021,F122,0)</f>
        <v>0</v>
      </c>
      <c r="BV122" s="35">
        <f>IF('4'!$CN123=2021,G122,0)</f>
        <v>0</v>
      </c>
      <c r="BW122" s="35">
        <f>IF('4'!$CN123=2021,H122,0)</f>
        <v>0</v>
      </c>
      <c r="BX122" s="35">
        <f>IF('4'!$CN123=2021,I122,0)</f>
        <v>0</v>
      </c>
      <c r="BY122" s="35">
        <f>IF('4'!$CN123=2021,J122,0)</f>
        <v>0</v>
      </c>
      <c r="BZ122" s="35">
        <f>IF('4'!$CN123=2021,K122,0)</f>
        <v>0</v>
      </c>
      <c r="CA122" s="35">
        <f>IF('4'!$CN123=2021,L122,0)</f>
        <v>0</v>
      </c>
      <c r="CB122" s="35">
        <f>IF('4'!$CN123=2021,M122,0)</f>
        <v>0</v>
      </c>
      <c r="CC122" s="35">
        <f>IF('4'!$CN123=2021,N122,0)</f>
        <v>0</v>
      </c>
      <c r="CD122" s="35">
        <f>IF('4'!$CN123=2021,O122,0)</f>
        <v>0</v>
      </c>
      <c r="CE122" s="35">
        <f>IF('4'!$CN123=2021,P122,0)</f>
        <v>0</v>
      </c>
      <c r="CF122" s="35">
        <f>IF('4'!$CN123=2021,Q122,0)</f>
        <v>0</v>
      </c>
      <c r="CG122" s="35">
        <f>IF('4'!$CN123=2021,R122,0)</f>
        <v>0</v>
      </c>
      <c r="CH122" s="35">
        <f>IF('4'!$CN123=2021,S122,0)</f>
        <v>0</v>
      </c>
      <c r="CI122" s="35">
        <f>IF('4'!$CN123=2021,T122,0)</f>
        <v>0</v>
      </c>
      <c r="CJ122" s="35">
        <f>IF('4'!$CN123=2021,U122,0)</f>
        <v>0</v>
      </c>
      <c r="CK122" s="35">
        <f>IF('4'!$CN123=2021,V122,0)</f>
        <v>0</v>
      </c>
      <c r="CL122" s="35">
        <f>IF('4'!$CN123=2021,W122,0)</f>
        <v>0</v>
      </c>
      <c r="CM122" s="35">
        <f>IF('4'!$CN123=2021,X122,0)</f>
        <v>0</v>
      </c>
      <c r="CN122" s="35">
        <v>0</v>
      </c>
      <c r="CO122" s="35">
        <v>0</v>
      </c>
      <c r="CP122" s="35">
        <v>0</v>
      </c>
      <c r="CQ122" s="35">
        <v>0</v>
      </c>
      <c r="CR122" s="35">
        <v>0</v>
      </c>
      <c r="CS122" s="35">
        <v>0</v>
      </c>
      <c r="CT122" s="35">
        <v>0</v>
      </c>
      <c r="CU122" s="35">
        <f>IF('4'!$CN123=2022,E122,0)</f>
        <v>0</v>
      </c>
      <c r="CV122" s="35">
        <f>IF('4'!$CN123=2022,F122,0)</f>
        <v>0</v>
      </c>
      <c r="CW122" s="35">
        <f>IF('4'!$CN123=2022,G122,0)</f>
        <v>0</v>
      </c>
      <c r="CX122" s="35">
        <f>IF('4'!$CN123=2022,H122,0)</f>
        <v>0</v>
      </c>
      <c r="CY122" s="35">
        <f>IF('4'!$CN123=2022,I122,0)</f>
        <v>0</v>
      </c>
      <c r="CZ122" s="35">
        <f>IF('4'!$CN123=2022,J122,0)</f>
        <v>0</v>
      </c>
      <c r="DA122" s="35">
        <f>IF('4'!$CN123=2022,K122,0)</f>
        <v>0</v>
      </c>
      <c r="DB122" s="35">
        <f>IF('4'!$CN123=2022,L122,0)</f>
        <v>0</v>
      </c>
      <c r="DC122" s="35">
        <f>IF('4'!$CN123=2022,M122,0)</f>
        <v>0</v>
      </c>
      <c r="DD122" s="35">
        <f>IF('4'!$CN123=2022,N122,0)</f>
        <v>0</v>
      </c>
      <c r="DE122" s="35">
        <f>IF('4'!$CN123=2022,O122,0)</f>
        <v>0</v>
      </c>
      <c r="DF122" s="35">
        <f>IF('4'!$CN123=2022,P122,0)</f>
        <v>0</v>
      </c>
      <c r="DG122" s="35">
        <f>IF('4'!$CN123=2022,Q122,0)</f>
        <v>0</v>
      </c>
      <c r="DH122" s="35">
        <f>IF('4'!$CN123=2022,R122,0)</f>
        <v>0</v>
      </c>
      <c r="DI122" s="35">
        <f>IF('4'!$CN123=2022,S122,0)</f>
        <v>0</v>
      </c>
      <c r="DJ122" s="35">
        <f>IF('4'!$CN123=2022,T122,0)</f>
        <v>0</v>
      </c>
      <c r="DK122" s="35">
        <f>IF('4'!$CN123=2022,U122,0)</f>
        <v>0</v>
      </c>
      <c r="DL122" s="35">
        <f>IF('4'!$CN123=2022,V122,0)</f>
        <v>0</v>
      </c>
      <c r="DM122" s="35">
        <f>IF('4'!$CN123=2022,W122,0)</f>
        <v>0</v>
      </c>
      <c r="DN122" s="35">
        <v>0</v>
      </c>
      <c r="DO122" s="35">
        <v>0</v>
      </c>
      <c r="DP122" s="35">
        <v>0</v>
      </c>
      <c r="DQ122" s="35">
        <v>0</v>
      </c>
      <c r="DR122" s="35">
        <v>0</v>
      </c>
      <c r="DS122" s="35">
        <v>0</v>
      </c>
      <c r="DT122" s="35">
        <v>0</v>
      </c>
      <c r="DU122" s="35">
        <f t="shared" si="133"/>
        <v>0</v>
      </c>
      <c r="DV122" s="35">
        <f t="shared" si="134"/>
        <v>0</v>
      </c>
      <c r="DW122" s="35">
        <f t="shared" si="135"/>
        <v>0</v>
      </c>
      <c r="DX122" s="35">
        <f t="shared" si="136"/>
        <v>0</v>
      </c>
      <c r="DY122" s="35">
        <f t="shared" si="137"/>
        <v>0</v>
      </c>
      <c r="DZ122" s="35">
        <f t="shared" si="138"/>
        <v>0</v>
      </c>
      <c r="EA122" s="35">
        <f t="shared" si="139"/>
        <v>0</v>
      </c>
      <c r="EB122" s="35">
        <f t="shared" si="140"/>
        <v>0</v>
      </c>
      <c r="EC122" s="35">
        <f t="shared" si="141"/>
        <v>0</v>
      </c>
      <c r="ED122" s="35">
        <f t="shared" si="142"/>
        <v>0</v>
      </c>
      <c r="EE122" s="35">
        <f t="shared" si="143"/>
        <v>0</v>
      </c>
      <c r="EF122" s="35">
        <f t="shared" si="144"/>
        <v>0</v>
      </c>
      <c r="EG122" s="35">
        <f t="shared" si="145"/>
        <v>0</v>
      </c>
      <c r="EH122" s="35">
        <f t="shared" si="146"/>
        <v>0</v>
      </c>
      <c r="EI122" s="35">
        <f t="shared" si="147"/>
        <v>0</v>
      </c>
      <c r="EJ122" s="35">
        <f t="shared" si="148"/>
        <v>0</v>
      </c>
      <c r="EK122" s="35">
        <f t="shared" si="149"/>
        <v>0</v>
      </c>
      <c r="EL122" s="35">
        <f t="shared" si="150"/>
        <v>0</v>
      </c>
      <c r="EM122" s="35">
        <f t="shared" si="151"/>
        <v>0</v>
      </c>
      <c r="EN122" s="206">
        <f t="shared" si="152"/>
        <v>0</v>
      </c>
      <c r="EO122" s="49"/>
      <c r="EP122" s="49"/>
      <c r="EQ122" s="49"/>
      <c r="ER122" s="49"/>
      <c r="ES122" s="49"/>
      <c r="ET122" s="49"/>
      <c r="EU122" s="49"/>
      <c r="EV122" s="35"/>
    </row>
    <row r="123" spans="1:152" ht="18.75">
      <c r="A123" s="25" t="s">
        <v>179</v>
      </c>
      <c r="B123" s="50" t="s">
        <v>291</v>
      </c>
      <c r="C123" s="42" t="s">
        <v>367</v>
      </c>
      <c r="D123" s="46" t="s">
        <v>368</v>
      </c>
      <c r="E123" s="35">
        <v>32</v>
      </c>
      <c r="F123" s="202">
        <f>'4'!BT124</f>
        <v>0</v>
      </c>
      <c r="G123" s="35">
        <v>0</v>
      </c>
      <c r="H123" s="35">
        <v>0</v>
      </c>
      <c r="I123" s="35">
        <v>0</v>
      </c>
      <c r="J123" s="35">
        <v>0</v>
      </c>
      <c r="K123" s="35">
        <v>0</v>
      </c>
      <c r="L123" s="35">
        <v>0</v>
      </c>
      <c r="M123" s="35">
        <v>0</v>
      </c>
      <c r="N123" s="35">
        <v>0</v>
      </c>
      <c r="O123" s="35">
        <v>0</v>
      </c>
      <c r="P123" s="35">
        <v>0</v>
      </c>
      <c r="Q123" s="35">
        <v>0</v>
      </c>
      <c r="R123" s="35">
        <v>0</v>
      </c>
      <c r="S123" s="35">
        <v>0</v>
      </c>
      <c r="T123" s="35">
        <v>0</v>
      </c>
      <c r="U123" s="35">
        <v>1</v>
      </c>
      <c r="V123" s="202">
        <v>27</v>
      </c>
      <c r="W123" s="35">
        <v>0</v>
      </c>
      <c r="X123" s="194">
        <f>'4'!BZ124</f>
        <v>0</v>
      </c>
      <c r="Y123" s="35">
        <v>0</v>
      </c>
      <c r="Z123" s="35">
        <v>0</v>
      </c>
      <c r="AA123" s="35">
        <v>0</v>
      </c>
      <c r="AB123" s="35">
        <v>0</v>
      </c>
      <c r="AC123" s="35">
        <v>0</v>
      </c>
      <c r="AD123" s="35">
        <v>0</v>
      </c>
      <c r="AE123" s="35">
        <v>0</v>
      </c>
      <c r="AF123" s="35">
        <v>0</v>
      </c>
      <c r="AG123" s="35">
        <v>0</v>
      </c>
      <c r="AH123" s="35">
        <v>0</v>
      </c>
      <c r="AI123" s="35">
        <v>0</v>
      </c>
      <c r="AJ123" s="35">
        <v>0</v>
      </c>
      <c r="AK123" s="35">
        <v>0</v>
      </c>
      <c r="AL123" s="35">
        <v>0</v>
      </c>
      <c r="AM123" s="35">
        <v>0</v>
      </c>
      <c r="AN123" s="35">
        <v>0</v>
      </c>
      <c r="AO123" s="35">
        <v>0</v>
      </c>
      <c r="AP123" s="35">
        <v>0</v>
      </c>
      <c r="AQ123" s="35">
        <v>0</v>
      </c>
      <c r="AR123" s="35">
        <v>0</v>
      </c>
      <c r="AS123" s="35">
        <v>0</v>
      </c>
      <c r="AT123" s="35">
        <v>0</v>
      </c>
      <c r="AU123" s="35">
        <v>0</v>
      </c>
      <c r="AV123" s="35">
        <v>0</v>
      </c>
      <c r="AW123" s="35">
        <v>0</v>
      </c>
      <c r="AX123" s="35">
        <v>0</v>
      </c>
      <c r="AY123" s="35">
        <v>0</v>
      </c>
      <c r="AZ123" s="35">
        <v>0</v>
      </c>
      <c r="BA123" s="35">
        <v>0</v>
      </c>
      <c r="BB123" s="35">
        <v>0</v>
      </c>
      <c r="BC123" s="35">
        <v>0</v>
      </c>
      <c r="BD123" s="35">
        <v>0</v>
      </c>
      <c r="BE123" s="35">
        <v>0</v>
      </c>
      <c r="BF123" s="35">
        <v>0</v>
      </c>
      <c r="BG123" s="35">
        <v>0</v>
      </c>
      <c r="BH123" s="35">
        <v>0</v>
      </c>
      <c r="BI123" s="35">
        <v>0</v>
      </c>
      <c r="BJ123" s="35">
        <v>0</v>
      </c>
      <c r="BK123" s="35">
        <v>0</v>
      </c>
      <c r="BL123" s="35">
        <v>0</v>
      </c>
      <c r="BM123" s="35">
        <v>0</v>
      </c>
      <c r="BN123" s="35">
        <v>0</v>
      </c>
      <c r="BO123" s="35">
        <v>0</v>
      </c>
      <c r="BP123" s="35">
        <v>0</v>
      </c>
      <c r="BQ123" s="35">
        <v>0</v>
      </c>
      <c r="BR123" s="35">
        <v>0</v>
      </c>
      <c r="BS123" s="35">
        <v>0</v>
      </c>
      <c r="BT123" s="35">
        <f>IF('4'!$CN124=2021,E123,0)</f>
        <v>0</v>
      </c>
      <c r="BU123" s="35">
        <f>IF('4'!$CN124=2021,F123,0)</f>
        <v>0</v>
      </c>
      <c r="BV123" s="35">
        <f>IF('4'!$CN124=2021,G123,0)</f>
        <v>0</v>
      </c>
      <c r="BW123" s="35">
        <f>IF('4'!$CN124=2021,H123,0)</f>
        <v>0</v>
      </c>
      <c r="BX123" s="35">
        <f>IF('4'!$CN124=2021,I123,0)</f>
        <v>0</v>
      </c>
      <c r="BY123" s="35">
        <f>IF('4'!$CN124=2021,J123,0)</f>
        <v>0</v>
      </c>
      <c r="BZ123" s="35">
        <f>IF('4'!$CN124=2021,K123,0)</f>
        <v>0</v>
      </c>
      <c r="CA123" s="35">
        <f>IF('4'!$CN124=2021,L123,0)</f>
        <v>0</v>
      </c>
      <c r="CB123" s="35">
        <f>IF('4'!$CN124=2021,M123,0)</f>
        <v>0</v>
      </c>
      <c r="CC123" s="35">
        <f>IF('4'!$CN124=2021,N123,0)</f>
        <v>0</v>
      </c>
      <c r="CD123" s="35">
        <f>IF('4'!$CN124=2021,O123,0)</f>
        <v>0</v>
      </c>
      <c r="CE123" s="35">
        <f>IF('4'!$CN124=2021,P123,0)</f>
        <v>0</v>
      </c>
      <c r="CF123" s="35">
        <f>IF('4'!$CN124=2021,Q123,0)</f>
        <v>0</v>
      </c>
      <c r="CG123" s="35">
        <f>IF('4'!$CN124=2021,R123,0)</f>
        <v>0</v>
      </c>
      <c r="CH123" s="35">
        <f>IF('4'!$CN124=2021,S123,0)</f>
        <v>0</v>
      </c>
      <c r="CI123" s="35">
        <f>IF('4'!$CN124=2021,T123,0)</f>
        <v>0</v>
      </c>
      <c r="CJ123" s="35">
        <f>IF('4'!$CN124=2021,U123,0)</f>
        <v>0</v>
      </c>
      <c r="CK123" s="35">
        <f>IF('4'!$CN124=2021,V123,0)</f>
        <v>0</v>
      </c>
      <c r="CL123" s="35">
        <f>IF('4'!$CN124=2021,W123,0)</f>
        <v>0</v>
      </c>
      <c r="CM123" s="35">
        <f>IF('4'!$CN124=2021,X123,0)</f>
        <v>0</v>
      </c>
      <c r="CN123" s="35">
        <v>0</v>
      </c>
      <c r="CO123" s="35">
        <v>0</v>
      </c>
      <c r="CP123" s="35">
        <v>0</v>
      </c>
      <c r="CQ123" s="35">
        <v>0</v>
      </c>
      <c r="CR123" s="35">
        <v>0</v>
      </c>
      <c r="CS123" s="35">
        <v>0</v>
      </c>
      <c r="CT123" s="35">
        <v>0</v>
      </c>
      <c r="CU123" s="35">
        <f>IF('4'!$CN124=2022,E123,0)</f>
        <v>0</v>
      </c>
      <c r="CV123" s="35">
        <f>IF('4'!$CN124=2022,F123,0)</f>
        <v>0</v>
      </c>
      <c r="CW123" s="35">
        <f>IF('4'!$CN124=2022,G123,0)</f>
        <v>0</v>
      </c>
      <c r="CX123" s="35">
        <f>IF('4'!$CN124=2022,H123,0)</f>
        <v>0</v>
      </c>
      <c r="CY123" s="35">
        <f>IF('4'!$CN124=2022,I123,0)</f>
        <v>0</v>
      </c>
      <c r="CZ123" s="35">
        <f>IF('4'!$CN124=2022,J123,0)</f>
        <v>0</v>
      </c>
      <c r="DA123" s="35">
        <f>IF('4'!$CN124=2022,K123,0)</f>
        <v>0</v>
      </c>
      <c r="DB123" s="35">
        <f>IF('4'!$CN124=2022,L123,0)</f>
        <v>0</v>
      </c>
      <c r="DC123" s="35">
        <f>IF('4'!$CN124=2022,M123,0)</f>
        <v>0</v>
      </c>
      <c r="DD123" s="35">
        <f>IF('4'!$CN124=2022,N123,0)</f>
        <v>0</v>
      </c>
      <c r="DE123" s="35">
        <f>IF('4'!$CN124=2022,O123,0)</f>
        <v>0</v>
      </c>
      <c r="DF123" s="35">
        <f>IF('4'!$CN124=2022,P123,0)</f>
        <v>0</v>
      </c>
      <c r="DG123" s="35">
        <f>IF('4'!$CN124=2022,Q123,0)</f>
        <v>0</v>
      </c>
      <c r="DH123" s="35">
        <f>IF('4'!$CN124=2022,R123,0)</f>
        <v>0</v>
      </c>
      <c r="DI123" s="35">
        <f>IF('4'!$CN124=2022,S123,0)</f>
        <v>0</v>
      </c>
      <c r="DJ123" s="35">
        <f>IF('4'!$CN124=2022,T123,0)</f>
        <v>0</v>
      </c>
      <c r="DK123" s="35">
        <f>IF('4'!$CN124=2022,U123,0)</f>
        <v>0</v>
      </c>
      <c r="DL123" s="35">
        <f>IF('4'!$CN124=2022,V123,0)</f>
        <v>0</v>
      </c>
      <c r="DM123" s="35">
        <f>IF('4'!$CN124=2022,W123,0)</f>
        <v>0</v>
      </c>
      <c r="DN123" s="35">
        <v>0</v>
      </c>
      <c r="DO123" s="35">
        <v>0</v>
      </c>
      <c r="DP123" s="35">
        <v>0</v>
      </c>
      <c r="DQ123" s="35">
        <v>0</v>
      </c>
      <c r="DR123" s="35">
        <v>0</v>
      </c>
      <c r="DS123" s="35">
        <v>0</v>
      </c>
      <c r="DT123" s="35">
        <v>0</v>
      </c>
      <c r="DU123" s="35">
        <f t="shared" si="133"/>
        <v>0</v>
      </c>
      <c r="DV123" s="35">
        <f t="shared" si="134"/>
        <v>0</v>
      </c>
      <c r="DW123" s="35">
        <f t="shared" si="135"/>
        <v>0</v>
      </c>
      <c r="DX123" s="35">
        <f t="shared" si="136"/>
        <v>0</v>
      </c>
      <c r="DY123" s="35">
        <f t="shared" si="137"/>
        <v>0</v>
      </c>
      <c r="DZ123" s="35">
        <f t="shared" si="138"/>
        <v>0</v>
      </c>
      <c r="EA123" s="35">
        <f t="shared" si="139"/>
        <v>0</v>
      </c>
      <c r="EB123" s="35">
        <f t="shared" si="140"/>
        <v>0</v>
      </c>
      <c r="EC123" s="35">
        <f t="shared" si="141"/>
        <v>0</v>
      </c>
      <c r="ED123" s="35">
        <f t="shared" si="142"/>
        <v>0</v>
      </c>
      <c r="EE123" s="35">
        <f t="shared" si="143"/>
        <v>0</v>
      </c>
      <c r="EF123" s="35">
        <f t="shared" si="144"/>
        <v>0</v>
      </c>
      <c r="EG123" s="35">
        <f t="shared" si="145"/>
        <v>0</v>
      </c>
      <c r="EH123" s="35">
        <f t="shared" si="146"/>
        <v>0</v>
      </c>
      <c r="EI123" s="35">
        <f t="shared" si="147"/>
        <v>0</v>
      </c>
      <c r="EJ123" s="35">
        <f t="shared" si="148"/>
        <v>0</v>
      </c>
      <c r="EK123" s="35">
        <f t="shared" si="149"/>
        <v>0</v>
      </c>
      <c r="EL123" s="35">
        <f t="shared" si="150"/>
        <v>0</v>
      </c>
      <c r="EM123" s="35">
        <f t="shared" si="151"/>
        <v>0</v>
      </c>
      <c r="EN123" s="206">
        <f t="shared" si="152"/>
        <v>0</v>
      </c>
      <c r="EO123" s="49"/>
      <c r="EP123" s="49"/>
      <c r="EQ123" s="49"/>
      <c r="ER123" s="49"/>
      <c r="ES123" s="49"/>
      <c r="ET123" s="49"/>
      <c r="EU123" s="49"/>
      <c r="EV123" s="35"/>
    </row>
    <row r="124" spans="1:152" ht="18.75">
      <c r="A124" s="25" t="s">
        <v>179</v>
      </c>
      <c r="B124" s="50" t="s">
        <v>291</v>
      </c>
      <c r="C124" s="42" t="s">
        <v>369</v>
      </c>
      <c r="D124" s="46" t="s">
        <v>370</v>
      </c>
      <c r="E124" s="35">
        <v>32</v>
      </c>
      <c r="F124" s="202">
        <f>'4'!BT125</f>
        <v>0</v>
      </c>
      <c r="G124" s="35">
        <v>0</v>
      </c>
      <c r="H124" s="35">
        <v>0</v>
      </c>
      <c r="I124" s="35">
        <v>0</v>
      </c>
      <c r="J124" s="35">
        <v>0</v>
      </c>
      <c r="K124" s="35">
        <v>0</v>
      </c>
      <c r="L124" s="35">
        <v>0</v>
      </c>
      <c r="M124" s="35">
        <v>0</v>
      </c>
      <c r="N124" s="35">
        <v>0</v>
      </c>
      <c r="O124" s="35">
        <v>0</v>
      </c>
      <c r="P124" s="35">
        <v>0</v>
      </c>
      <c r="Q124" s="35">
        <v>0</v>
      </c>
      <c r="R124" s="35">
        <v>0</v>
      </c>
      <c r="S124" s="35">
        <v>0</v>
      </c>
      <c r="T124" s="35">
        <v>0</v>
      </c>
      <c r="U124" s="35">
        <v>1</v>
      </c>
      <c r="V124" s="202">
        <v>34</v>
      </c>
      <c r="W124" s="35">
        <v>0</v>
      </c>
      <c r="X124" s="194">
        <f>'4'!BZ125</f>
        <v>0</v>
      </c>
      <c r="Y124" s="35">
        <v>0</v>
      </c>
      <c r="Z124" s="35">
        <v>0</v>
      </c>
      <c r="AA124" s="35">
        <v>0</v>
      </c>
      <c r="AB124" s="35">
        <v>0</v>
      </c>
      <c r="AC124" s="35">
        <v>0</v>
      </c>
      <c r="AD124" s="35">
        <v>0</v>
      </c>
      <c r="AE124" s="35">
        <v>0</v>
      </c>
      <c r="AF124" s="35">
        <v>0</v>
      </c>
      <c r="AG124" s="35">
        <v>0</v>
      </c>
      <c r="AH124" s="35">
        <v>0</v>
      </c>
      <c r="AI124" s="35">
        <v>0</v>
      </c>
      <c r="AJ124" s="35">
        <v>0</v>
      </c>
      <c r="AK124" s="35">
        <v>0</v>
      </c>
      <c r="AL124" s="35">
        <v>0</v>
      </c>
      <c r="AM124" s="35">
        <v>0</v>
      </c>
      <c r="AN124" s="35">
        <v>0</v>
      </c>
      <c r="AO124" s="35">
        <v>0</v>
      </c>
      <c r="AP124" s="35">
        <v>0</v>
      </c>
      <c r="AQ124" s="35">
        <v>0</v>
      </c>
      <c r="AR124" s="35">
        <v>0</v>
      </c>
      <c r="AS124" s="35">
        <v>0</v>
      </c>
      <c r="AT124" s="35">
        <v>0</v>
      </c>
      <c r="AU124" s="35">
        <v>0</v>
      </c>
      <c r="AV124" s="35">
        <v>0</v>
      </c>
      <c r="AW124" s="35">
        <v>0</v>
      </c>
      <c r="AX124" s="35">
        <v>0</v>
      </c>
      <c r="AY124" s="35">
        <v>0</v>
      </c>
      <c r="AZ124" s="35">
        <v>0</v>
      </c>
      <c r="BA124" s="35">
        <v>0</v>
      </c>
      <c r="BB124" s="35">
        <v>0</v>
      </c>
      <c r="BC124" s="35">
        <v>0</v>
      </c>
      <c r="BD124" s="35">
        <v>0</v>
      </c>
      <c r="BE124" s="35">
        <v>0</v>
      </c>
      <c r="BF124" s="35">
        <v>0</v>
      </c>
      <c r="BG124" s="35">
        <v>0</v>
      </c>
      <c r="BH124" s="35">
        <v>0</v>
      </c>
      <c r="BI124" s="35">
        <v>0</v>
      </c>
      <c r="BJ124" s="35">
        <v>0</v>
      </c>
      <c r="BK124" s="35">
        <v>0</v>
      </c>
      <c r="BL124" s="35">
        <v>0</v>
      </c>
      <c r="BM124" s="35">
        <v>0</v>
      </c>
      <c r="BN124" s="35">
        <v>0</v>
      </c>
      <c r="BO124" s="35">
        <v>0</v>
      </c>
      <c r="BP124" s="35">
        <v>0</v>
      </c>
      <c r="BQ124" s="35">
        <v>0</v>
      </c>
      <c r="BR124" s="35">
        <v>0</v>
      </c>
      <c r="BS124" s="35">
        <v>0</v>
      </c>
      <c r="BT124" s="35">
        <f>IF('4'!$CN125=2021,E124,0)</f>
        <v>0</v>
      </c>
      <c r="BU124" s="35">
        <f>IF('4'!$CN125=2021,F124,0)</f>
        <v>0</v>
      </c>
      <c r="BV124" s="35">
        <f>IF('4'!$CN125=2021,G124,0)</f>
        <v>0</v>
      </c>
      <c r="BW124" s="35">
        <f>IF('4'!$CN125=2021,H124,0)</f>
        <v>0</v>
      </c>
      <c r="BX124" s="35">
        <f>IF('4'!$CN125=2021,I124,0)</f>
        <v>0</v>
      </c>
      <c r="BY124" s="35">
        <f>IF('4'!$CN125=2021,J124,0)</f>
        <v>0</v>
      </c>
      <c r="BZ124" s="35">
        <f>IF('4'!$CN125=2021,K124,0)</f>
        <v>0</v>
      </c>
      <c r="CA124" s="35">
        <f>IF('4'!$CN125=2021,L124,0)</f>
        <v>0</v>
      </c>
      <c r="CB124" s="35">
        <f>IF('4'!$CN125=2021,M124,0)</f>
        <v>0</v>
      </c>
      <c r="CC124" s="35">
        <f>IF('4'!$CN125=2021,N124,0)</f>
        <v>0</v>
      </c>
      <c r="CD124" s="35">
        <f>IF('4'!$CN125=2021,O124,0)</f>
        <v>0</v>
      </c>
      <c r="CE124" s="35">
        <f>IF('4'!$CN125=2021,P124,0)</f>
        <v>0</v>
      </c>
      <c r="CF124" s="35">
        <f>IF('4'!$CN125=2021,Q124,0)</f>
        <v>0</v>
      </c>
      <c r="CG124" s="35">
        <f>IF('4'!$CN125=2021,R124,0)</f>
        <v>0</v>
      </c>
      <c r="CH124" s="35">
        <f>IF('4'!$CN125=2021,S124,0)</f>
        <v>0</v>
      </c>
      <c r="CI124" s="35">
        <f>IF('4'!$CN125=2021,T124,0)</f>
        <v>0</v>
      </c>
      <c r="CJ124" s="35">
        <f>IF('4'!$CN125=2021,U124,0)</f>
        <v>0</v>
      </c>
      <c r="CK124" s="35">
        <f>IF('4'!$CN125=2021,V124,0)</f>
        <v>0</v>
      </c>
      <c r="CL124" s="35">
        <f>IF('4'!$CN125=2021,W124,0)</f>
        <v>0</v>
      </c>
      <c r="CM124" s="35">
        <f>IF('4'!$CN125=2021,X124,0)</f>
        <v>0</v>
      </c>
      <c r="CN124" s="35">
        <v>0</v>
      </c>
      <c r="CO124" s="35">
        <v>0</v>
      </c>
      <c r="CP124" s="35">
        <v>0</v>
      </c>
      <c r="CQ124" s="35">
        <v>0</v>
      </c>
      <c r="CR124" s="35">
        <v>0</v>
      </c>
      <c r="CS124" s="35">
        <v>0</v>
      </c>
      <c r="CT124" s="35">
        <v>0</v>
      </c>
      <c r="CU124" s="35">
        <f>IF('4'!$CN125=2022,E124,0)</f>
        <v>0</v>
      </c>
      <c r="CV124" s="35">
        <f>IF('4'!$CN125=2022,F124,0)</f>
        <v>0</v>
      </c>
      <c r="CW124" s="35">
        <f>IF('4'!$CN125=2022,G124,0)</f>
        <v>0</v>
      </c>
      <c r="CX124" s="35">
        <f>IF('4'!$CN125=2022,H124,0)</f>
        <v>0</v>
      </c>
      <c r="CY124" s="35">
        <f>IF('4'!$CN125=2022,I124,0)</f>
        <v>0</v>
      </c>
      <c r="CZ124" s="35">
        <f>IF('4'!$CN125=2022,J124,0)</f>
        <v>0</v>
      </c>
      <c r="DA124" s="35">
        <f>IF('4'!$CN125=2022,K124,0)</f>
        <v>0</v>
      </c>
      <c r="DB124" s="35">
        <f>IF('4'!$CN125=2022,L124,0)</f>
        <v>0</v>
      </c>
      <c r="DC124" s="35">
        <f>IF('4'!$CN125=2022,M124,0)</f>
        <v>0</v>
      </c>
      <c r="DD124" s="35">
        <f>IF('4'!$CN125=2022,N124,0)</f>
        <v>0</v>
      </c>
      <c r="DE124" s="35">
        <f>IF('4'!$CN125=2022,O124,0)</f>
        <v>0</v>
      </c>
      <c r="DF124" s="35">
        <f>IF('4'!$CN125=2022,P124,0)</f>
        <v>0</v>
      </c>
      <c r="DG124" s="35">
        <f>IF('4'!$CN125=2022,Q124,0)</f>
        <v>0</v>
      </c>
      <c r="DH124" s="35">
        <f>IF('4'!$CN125=2022,R124,0)</f>
        <v>0</v>
      </c>
      <c r="DI124" s="35">
        <f>IF('4'!$CN125=2022,S124,0)</f>
        <v>0</v>
      </c>
      <c r="DJ124" s="35">
        <f>IF('4'!$CN125=2022,T124,0)</f>
        <v>0</v>
      </c>
      <c r="DK124" s="35">
        <f>IF('4'!$CN125=2022,U124,0)</f>
        <v>0</v>
      </c>
      <c r="DL124" s="35">
        <f>IF('4'!$CN125=2022,V124,0)</f>
        <v>0</v>
      </c>
      <c r="DM124" s="35">
        <f>IF('4'!$CN125=2022,W124,0)</f>
        <v>0</v>
      </c>
      <c r="DN124" s="35">
        <v>0</v>
      </c>
      <c r="DO124" s="35">
        <v>0</v>
      </c>
      <c r="DP124" s="35">
        <v>0</v>
      </c>
      <c r="DQ124" s="35">
        <v>0</v>
      </c>
      <c r="DR124" s="35">
        <v>0</v>
      </c>
      <c r="DS124" s="35">
        <v>0</v>
      </c>
      <c r="DT124" s="35">
        <v>0</v>
      </c>
      <c r="DU124" s="35">
        <f t="shared" si="133"/>
        <v>0</v>
      </c>
      <c r="DV124" s="35">
        <f t="shared" si="134"/>
        <v>0</v>
      </c>
      <c r="DW124" s="35">
        <f t="shared" si="135"/>
        <v>0</v>
      </c>
      <c r="DX124" s="35">
        <f t="shared" si="136"/>
        <v>0</v>
      </c>
      <c r="DY124" s="35">
        <f t="shared" si="137"/>
        <v>0</v>
      </c>
      <c r="DZ124" s="35">
        <f t="shared" si="138"/>
        <v>0</v>
      </c>
      <c r="EA124" s="35">
        <f t="shared" si="139"/>
        <v>0</v>
      </c>
      <c r="EB124" s="35">
        <f t="shared" si="140"/>
        <v>0</v>
      </c>
      <c r="EC124" s="35">
        <f t="shared" si="141"/>
        <v>0</v>
      </c>
      <c r="ED124" s="35">
        <f t="shared" si="142"/>
        <v>0</v>
      </c>
      <c r="EE124" s="35">
        <f t="shared" si="143"/>
        <v>0</v>
      </c>
      <c r="EF124" s="35">
        <f t="shared" si="144"/>
        <v>0</v>
      </c>
      <c r="EG124" s="35">
        <f t="shared" si="145"/>
        <v>0</v>
      </c>
      <c r="EH124" s="35">
        <f t="shared" si="146"/>
        <v>0</v>
      </c>
      <c r="EI124" s="35">
        <f t="shared" si="147"/>
        <v>0</v>
      </c>
      <c r="EJ124" s="35">
        <f t="shared" si="148"/>
        <v>0</v>
      </c>
      <c r="EK124" s="35">
        <f t="shared" si="149"/>
        <v>0</v>
      </c>
      <c r="EL124" s="35">
        <f t="shared" si="150"/>
        <v>0</v>
      </c>
      <c r="EM124" s="35">
        <f t="shared" si="151"/>
        <v>0</v>
      </c>
      <c r="EN124" s="206">
        <f t="shared" si="152"/>
        <v>0</v>
      </c>
      <c r="EO124" s="49"/>
      <c r="EP124" s="49"/>
      <c r="EQ124" s="49"/>
      <c r="ER124" s="49"/>
      <c r="ES124" s="49"/>
      <c r="ET124" s="49"/>
      <c r="EU124" s="49"/>
      <c r="EV124" s="35"/>
    </row>
    <row r="125" spans="1:152" ht="56.25">
      <c r="A125" s="25" t="s">
        <v>179</v>
      </c>
      <c r="B125" s="50" t="s">
        <v>291</v>
      </c>
      <c r="C125" s="42" t="s">
        <v>371</v>
      </c>
      <c r="D125" s="46" t="s">
        <v>372</v>
      </c>
      <c r="E125" s="35">
        <f>63*2</f>
        <v>126</v>
      </c>
      <c r="F125" s="202">
        <f>'4'!BT126</f>
        <v>0</v>
      </c>
      <c r="G125" s="35">
        <v>0</v>
      </c>
      <c r="H125" s="35">
        <v>0</v>
      </c>
      <c r="I125" s="35">
        <v>28</v>
      </c>
      <c r="J125" s="35">
        <v>0</v>
      </c>
      <c r="K125" s="35">
        <v>0</v>
      </c>
      <c r="L125" s="35">
        <v>0</v>
      </c>
      <c r="M125" s="35">
        <v>0</v>
      </c>
      <c r="N125" s="35">
        <v>0</v>
      </c>
      <c r="O125" s="35">
        <v>0</v>
      </c>
      <c r="P125" s="35">
        <v>0</v>
      </c>
      <c r="Q125" s="35">
        <v>0</v>
      </c>
      <c r="R125" s="35">
        <v>0</v>
      </c>
      <c r="S125" s="35">
        <v>0</v>
      </c>
      <c r="T125" s="35">
        <v>0</v>
      </c>
      <c r="U125" s="35">
        <v>1</v>
      </c>
      <c r="V125" s="202">
        <v>57</v>
      </c>
      <c r="W125" s="35">
        <v>0</v>
      </c>
      <c r="X125" s="194">
        <f>'4'!BZ126</f>
        <v>0</v>
      </c>
      <c r="Y125" s="35">
        <v>0</v>
      </c>
      <c r="Z125" s="35">
        <v>0</v>
      </c>
      <c r="AA125" s="35">
        <v>0</v>
      </c>
      <c r="AB125" s="35">
        <v>0</v>
      </c>
      <c r="AC125" s="35">
        <v>0</v>
      </c>
      <c r="AD125" s="35">
        <v>0</v>
      </c>
      <c r="AE125" s="35">
        <v>0</v>
      </c>
      <c r="AF125" s="35">
        <v>0</v>
      </c>
      <c r="AG125" s="35">
        <v>0</v>
      </c>
      <c r="AH125" s="35">
        <v>0</v>
      </c>
      <c r="AI125" s="35">
        <v>0</v>
      </c>
      <c r="AJ125" s="35">
        <v>0</v>
      </c>
      <c r="AK125" s="35">
        <v>0</v>
      </c>
      <c r="AL125" s="35">
        <v>0</v>
      </c>
      <c r="AM125" s="35">
        <v>0</v>
      </c>
      <c r="AN125" s="35">
        <v>0</v>
      </c>
      <c r="AO125" s="35">
        <v>0</v>
      </c>
      <c r="AP125" s="35">
        <v>0</v>
      </c>
      <c r="AQ125" s="35">
        <v>0</v>
      </c>
      <c r="AR125" s="35">
        <v>0</v>
      </c>
      <c r="AS125" s="35">
        <v>0</v>
      </c>
      <c r="AT125" s="35">
        <v>0</v>
      </c>
      <c r="AU125" s="35">
        <v>0</v>
      </c>
      <c r="AV125" s="35">
        <v>0</v>
      </c>
      <c r="AW125" s="35">
        <v>0</v>
      </c>
      <c r="AX125" s="35">
        <v>0</v>
      </c>
      <c r="AY125" s="35">
        <v>0</v>
      </c>
      <c r="AZ125" s="35">
        <v>0</v>
      </c>
      <c r="BA125" s="35">
        <v>0</v>
      </c>
      <c r="BB125" s="35">
        <v>0</v>
      </c>
      <c r="BC125" s="35">
        <v>0</v>
      </c>
      <c r="BD125" s="35">
        <v>0</v>
      </c>
      <c r="BE125" s="35">
        <v>0</v>
      </c>
      <c r="BF125" s="35">
        <v>0</v>
      </c>
      <c r="BG125" s="35">
        <v>0</v>
      </c>
      <c r="BH125" s="35">
        <v>0</v>
      </c>
      <c r="BI125" s="35">
        <v>0</v>
      </c>
      <c r="BJ125" s="35">
        <v>0</v>
      </c>
      <c r="BK125" s="35">
        <v>0</v>
      </c>
      <c r="BL125" s="35">
        <v>0</v>
      </c>
      <c r="BM125" s="35">
        <v>0</v>
      </c>
      <c r="BN125" s="35">
        <v>0</v>
      </c>
      <c r="BO125" s="35">
        <v>0</v>
      </c>
      <c r="BP125" s="35">
        <v>0</v>
      </c>
      <c r="BQ125" s="35">
        <v>0</v>
      </c>
      <c r="BR125" s="35">
        <v>0</v>
      </c>
      <c r="BS125" s="35">
        <v>0</v>
      </c>
      <c r="BT125" s="35">
        <f>IF('4'!$CN126=2021,E125,0)</f>
        <v>0</v>
      </c>
      <c r="BU125" s="35">
        <f>IF('4'!$CN126=2021,F125,0)</f>
        <v>0</v>
      </c>
      <c r="BV125" s="35">
        <f>IF('4'!$CN126=2021,G125,0)</f>
        <v>0</v>
      </c>
      <c r="BW125" s="35">
        <f>IF('4'!$CN126=2021,H125,0)</f>
        <v>0</v>
      </c>
      <c r="BX125" s="35">
        <f>IF('4'!$CN126=2021,I125,0)</f>
        <v>0</v>
      </c>
      <c r="BY125" s="35">
        <f>IF('4'!$CN126=2021,J125,0)</f>
        <v>0</v>
      </c>
      <c r="BZ125" s="35">
        <f>IF('4'!$CN126=2021,K125,0)</f>
        <v>0</v>
      </c>
      <c r="CA125" s="35">
        <f>IF('4'!$CN126=2021,L125,0)</f>
        <v>0</v>
      </c>
      <c r="CB125" s="35">
        <f>IF('4'!$CN126=2021,M125,0)</f>
        <v>0</v>
      </c>
      <c r="CC125" s="35">
        <f>IF('4'!$CN126=2021,N125,0)</f>
        <v>0</v>
      </c>
      <c r="CD125" s="35">
        <f>IF('4'!$CN126=2021,O125,0)</f>
        <v>0</v>
      </c>
      <c r="CE125" s="35">
        <f>IF('4'!$CN126=2021,P125,0)</f>
        <v>0</v>
      </c>
      <c r="CF125" s="35">
        <f>IF('4'!$CN126=2021,Q125,0)</f>
        <v>0</v>
      </c>
      <c r="CG125" s="35">
        <f>IF('4'!$CN126=2021,R125,0)</f>
        <v>0</v>
      </c>
      <c r="CH125" s="35">
        <f>IF('4'!$CN126=2021,S125,0)</f>
        <v>0</v>
      </c>
      <c r="CI125" s="35">
        <f>IF('4'!$CN126=2021,T125,0)</f>
        <v>0</v>
      </c>
      <c r="CJ125" s="35">
        <f>IF('4'!$CN126=2021,U125,0)</f>
        <v>0</v>
      </c>
      <c r="CK125" s="35">
        <f>IF('4'!$CN126=2021,V125,0)</f>
        <v>0</v>
      </c>
      <c r="CL125" s="35">
        <f>IF('4'!$CN126=2021,W125,0)</f>
        <v>0</v>
      </c>
      <c r="CM125" s="35">
        <f>IF('4'!$CN126=2021,X125,0)</f>
        <v>0</v>
      </c>
      <c r="CN125" s="35">
        <v>0</v>
      </c>
      <c r="CO125" s="35">
        <v>0</v>
      </c>
      <c r="CP125" s="35">
        <v>0</v>
      </c>
      <c r="CQ125" s="35">
        <v>0</v>
      </c>
      <c r="CR125" s="35">
        <v>0</v>
      </c>
      <c r="CS125" s="35">
        <v>0</v>
      </c>
      <c r="CT125" s="35">
        <v>0</v>
      </c>
      <c r="CU125" s="35">
        <f>IF('4'!$CN126=2022,E125,0)</f>
        <v>0</v>
      </c>
      <c r="CV125" s="35">
        <f>IF('4'!$CN126=2022,F125,0)</f>
        <v>0</v>
      </c>
      <c r="CW125" s="35">
        <f>IF('4'!$CN126=2022,G125,0)</f>
        <v>0</v>
      </c>
      <c r="CX125" s="35">
        <f>IF('4'!$CN126=2022,H125,0)</f>
        <v>0</v>
      </c>
      <c r="CY125" s="35">
        <f>IF('4'!$CN126=2022,I125,0)</f>
        <v>0</v>
      </c>
      <c r="CZ125" s="35">
        <f>IF('4'!$CN126=2022,J125,0)</f>
        <v>0</v>
      </c>
      <c r="DA125" s="35">
        <f>IF('4'!$CN126=2022,K125,0)</f>
        <v>0</v>
      </c>
      <c r="DB125" s="35">
        <f>IF('4'!$CN126=2022,L125,0)</f>
        <v>0</v>
      </c>
      <c r="DC125" s="35">
        <f>IF('4'!$CN126=2022,M125,0)</f>
        <v>0</v>
      </c>
      <c r="DD125" s="35">
        <f>IF('4'!$CN126=2022,N125,0)</f>
        <v>0</v>
      </c>
      <c r="DE125" s="35">
        <f>IF('4'!$CN126=2022,O125,0)</f>
        <v>0</v>
      </c>
      <c r="DF125" s="35">
        <f>IF('4'!$CN126=2022,P125,0)</f>
        <v>0</v>
      </c>
      <c r="DG125" s="35">
        <f>IF('4'!$CN126=2022,Q125,0)</f>
        <v>0</v>
      </c>
      <c r="DH125" s="35">
        <f>IF('4'!$CN126=2022,R125,0)</f>
        <v>0</v>
      </c>
      <c r="DI125" s="35">
        <f>IF('4'!$CN126=2022,S125,0)</f>
        <v>0</v>
      </c>
      <c r="DJ125" s="35">
        <f>IF('4'!$CN126=2022,T125,0)</f>
        <v>0</v>
      </c>
      <c r="DK125" s="35">
        <f>IF('4'!$CN126=2022,U125,0)</f>
        <v>0</v>
      </c>
      <c r="DL125" s="35">
        <f>IF('4'!$CN126=2022,V125,0)</f>
        <v>0</v>
      </c>
      <c r="DM125" s="35">
        <f>IF('4'!$CN126=2022,W125,0)</f>
        <v>0</v>
      </c>
      <c r="DN125" s="35">
        <v>0</v>
      </c>
      <c r="DO125" s="35">
        <v>0</v>
      </c>
      <c r="DP125" s="35">
        <v>0</v>
      </c>
      <c r="DQ125" s="35">
        <v>0</v>
      </c>
      <c r="DR125" s="35">
        <v>0</v>
      </c>
      <c r="DS125" s="35">
        <v>0</v>
      </c>
      <c r="DT125" s="35">
        <v>0</v>
      </c>
      <c r="DU125" s="35">
        <f t="shared" si="133"/>
        <v>0</v>
      </c>
      <c r="DV125" s="35">
        <f t="shared" si="134"/>
        <v>0</v>
      </c>
      <c r="DW125" s="35">
        <f t="shared" si="135"/>
        <v>0</v>
      </c>
      <c r="DX125" s="35">
        <f t="shared" si="136"/>
        <v>0</v>
      </c>
      <c r="DY125" s="35">
        <f t="shared" si="137"/>
        <v>0</v>
      </c>
      <c r="DZ125" s="35">
        <f t="shared" si="138"/>
        <v>0</v>
      </c>
      <c r="EA125" s="35">
        <f t="shared" si="139"/>
        <v>0</v>
      </c>
      <c r="EB125" s="35">
        <f t="shared" si="140"/>
        <v>0</v>
      </c>
      <c r="EC125" s="35">
        <f t="shared" si="141"/>
        <v>0</v>
      </c>
      <c r="ED125" s="35">
        <f t="shared" si="142"/>
        <v>0</v>
      </c>
      <c r="EE125" s="35">
        <f t="shared" si="143"/>
        <v>0</v>
      </c>
      <c r="EF125" s="35">
        <f t="shared" si="144"/>
        <v>0</v>
      </c>
      <c r="EG125" s="35">
        <f t="shared" si="145"/>
        <v>0</v>
      </c>
      <c r="EH125" s="35">
        <f t="shared" si="146"/>
        <v>0</v>
      </c>
      <c r="EI125" s="35">
        <f t="shared" si="147"/>
        <v>0</v>
      </c>
      <c r="EJ125" s="35">
        <f t="shared" si="148"/>
        <v>0</v>
      </c>
      <c r="EK125" s="35">
        <f t="shared" si="149"/>
        <v>0</v>
      </c>
      <c r="EL125" s="35">
        <f t="shared" si="150"/>
        <v>0</v>
      </c>
      <c r="EM125" s="35">
        <f t="shared" si="151"/>
        <v>0</v>
      </c>
      <c r="EN125" s="206">
        <f t="shared" si="152"/>
        <v>0</v>
      </c>
      <c r="EO125" s="49"/>
      <c r="EP125" s="49"/>
      <c r="EQ125" s="49"/>
      <c r="ER125" s="49"/>
      <c r="ES125" s="49"/>
      <c r="ET125" s="49"/>
      <c r="EU125" s="49"/>
      <c r="EV125" s="35"/>
    </row>
    <row r="126" spans="1:152" ht="18.75">
      <c r="A126" s="25" t="s">
        <v>179</v>
      </c>
      <c r="B126" s="50" t="s">
        <v>291</v>
      </c>
      <c r="C126" s="42" t="s">
        <v>373</v>
      </c>
      <c r="D126" s="46" t="s">
        <v>374</v>
      </c>
      <c r="E126" s="35">
        <v>64</v>
      </c>
      <c r="F126" s="202">
        <f>'4'!BT127</f>
        <v>0</v>
      </c>
      <c r="G126" s="35">
        <v>0</v>
      </c>
      <c r="H126" s="35">
        <v>0</v>
      </c>
      <c r="I126" s="35">
        <v>0</v>
      </c>
      <c r="J126" s="35">
        <v>0</v>
      </c>
      <c r="K126" s="35">
        <v>0</v>
      </c>
      <c r="L126" s="35">
        <v>0</v>
      </c>
      <c r="M126" s="35">
        <v>0</v>
      </c>
      <c r="N126" s="35">
        <v>0</v>
      </c>
      <c r="O126" s="35">
        <v>0</v>
      </c>
      <c r="P126" s="35">
        <v>0</v>
      </c>
      <c r="Q126" s="35">
        <v>0</v>
      </c>
      <c r="R126" s="35">
        <v>0</v>
      </c>
      <c r="S126" s="35">
        <v>0</v>
      </c>
      <c r="T126" s="35">
        <v>0</v>
      </c>
      <c r="U126" s="35">
        <v>1</v>
      </c>
      <c r="V126" s="202">
        <v>46</v>
      </c>
      <c r="W126" s="35">
        <v>0</v>
      </c>
      <c r="X126" s="194">
        <f>'4'!BZ127</f>
        <v>0</v>
      </c>
      <c r="Y126" s="35">
        <v>0</v>
      </c>
      <c r="Z126" s="35">
        <v>0</v>
      </c>
      <c r="AA126" s="35">
        <v>0</v>
      </c>
      <c r="AB126" s="35">
        <v>0</v>
      </c>
      <c r="AC126" s="35">
        <v>0</v>
      </c>
      <c r="AD126" s="35">
        <v>0</v>
      </c>
      <c r="AE126" s="35">
        <v>0</v>
      </c>
      <c r="AF126" s="35">
        <v>0</v>
      </c>
      <c r="AG126" s="35">
        <v>0</v>
      </c>
      <c r="AH126" s="35">
        <v>0</v>
      </c>
      <c r="AI126" s="35">
        <v>0</v>
      </c>
      <c r="AJ126" s="35">
        <v>0</v>
      </c>
      <c r="AK126" s="35">
        <v>0</v>
      </c>
      <c r="AL126" s="35">
        <v>0</v>
      </c>
      <c r="AM126" s="35">
        <v>0</v>
      </c>
      <c r="AN126" s="35">
        <v>0</v>
      </c>
      <c r="AO126" s="35">
        <v>0</v>
      </c>
      <c r="AP126" s="35">
        <v>0</v>
      </c>
      <c r="AQ126" s="35">
        <v>0</v>
      </c>
      <c r="AR126" s="35">
        <v>0</v>
      </c>
      <c r="AS126" s="35">
        <v>0</v>
      </c>
      <c r="AT126" s="35">
        <v>0</v>
      </c>
      <c r="AU126" s="35">
        <v>0</v>
      </c>
      <c r="AV126" s="35">
        <v>0</v>
      </c>
      <c r="AW126" s="35">
        <v>0</v>
      </c>
      <c r="AX126" s="35">
        <v>0</v>
      </c>
      <c r="AY126" s="35">
        <v>0</v>
      </c>
      <c r="AZ126" s="35">
        <v>0</v>
      </c>
      <c r="BA126" s="35">
        <v>0</v>
      </c>
      <c r="BB126" s="35">
        <v>0</v>
      </c>
      <c r="BC126" s="35">
        <v>0</v>
      </c>
      <c r="BD126" s="35">
        <v>0</v>
      </c>
      <c r="BE126" s="35">
        <v>0</v>
      </c>
      <c r="BF126" s="35">
        <v>0</v>
      </c>
      <c r="BG126" s="35">
        <v>0</v>
      </c>
      <c r="BH126" s="35">
        <v>0</v>
      </c>
      <c r="BI126" s="35">
        <v>0</v>
      </c>
      <c r="BJ126" s="35">
        <v>0</v>
      </c>
      <c r="BK126" s="35">
        <v>0</v>
      </c>
      <c r="BL126" s="35">
        <v>0</v>
      </c>
      <c r="BM126" s="35">
        <v>0</v>
      </c>
      <c r="BN126" s="35">
        <v>0</v>
      </c>
      <c r="BO126" s="35">
        <v>0</v>
      </c>
      <c r="BP126" s="35">
        <v>0</v>
      </c>
      <c r="BQ126" s="35">
        <v>0</v>
      </c>
      <c r="BR126" s="35">
        <v>0</v>
      </c>
      <c r="BS126" s="35">
        <v>0</v>
      </c>
      <c r="BT126" s="35">
        <f>IF('4'!$CN127=2021,E126,0)</f>
        <v>0</v>
      </c>
      <c r="BU126" s="35">
        <f>IF('4'!$CN127=2021,F126,0)</f>
        <v>0</v>
      </c>
      <c r="BV126" s="35">
        <f>IF('4'!$CN127=2021,G126,0)</f>
        <v>0</v>
      </c>
      <c r="BW126" s="35">
        <f>IF('4'!$CN127=2021,H126,0)</f>
        <v>0</v>
      </c>
      <c r="BX126" s="35">
        <f>IF('4'!$CN127=2021,I126,0)</f>
        <v>0</v>
      </c>
      <c r="BY126" s="35">
        <f>IF('4'!$CN127=2021,J126,0)</f>
        <v>0</v>
      </c>
      <c r="BZ126" s="35">
        <f>IF('4'!$CN127=2021,K126,0)</f>
        <v>0</v>
      </c>
      <c r="CA126" s="35">
        <f>IF('4'!$CN127=2021,L126,0)</f>
        <v>0</v>
      </c>
      <c r="CB126" s="35">
        <f>IF('4'!$CN127=2021,M126,0)</f>
        <v>0</v>
      </c>
      <c r="CC126" s="35">
        <f>IF('4'!$CN127=2021,N126,0)</f>
        <v>0</v>
      </c>
      <c r="CD126" s="35">
        <f>IF('4'!$CN127=2021,O126,0)</f>
        <v>0</v>
      </c>
      <c r="CE126" s="35">
        <f>IF('4'!$CN127=2021,P126,0)</f>
        <v>0</v>
      </c>
      <c r="CF126" s="35">
        <f>IF('4'!$CN127=2021,Q126,0)</f>
        <v>0</v>
      </c>
      <c r="CG126" s="35">
        <f>IF('4'!$CN127=2021,R126,0)</f>
        <v>0</v>
      </c>
      <c r="CH126" s="35">
        <f>IF('4'!$CN127=2021,S126,0)</f>
        <v>0</v>
      </c>
      <c r="CI126" s="35">
        <f>IF('4'!$CN127=2021,T126,0)</f>
        <v>0</v>
      </c>
      <c r="CJ126" s="35">
        <f>IF('4'!$CN127=2021,U126,0)</f>
        <v>0</v>
      </c>
      <c r="CK126" s="35">
        <f>IF('4'!$CN127=2021,V126,0)</f>
        <v>0</v>
      </c>
      <c r="CL126" s="35">
        <f>IF('4'!$CN127=2021,W126,0)</f>
        <v>0</v>
      </c>
      <c r="CM126" s="35">
        <f>IF('4'!$CN127=2021,X126,0)</f>
        <v>0</v>
      </c>
      <c r="CN126" s="35">
        <v>0</v>
      </c>
      <c r="CO126" s="35">
        <v>0</v>
      </c>
      <c r="CP126" s="35">
        <v>0</v>
      </c>
      <c r="CQ126" s="35">
        <v>0</v>
      </c>
      <c r="CR126" s="35">
        <v>0</v>
      </c>
      <c r="CS126" s="35">
        <v>0</v>
      </c>
      <c r="CT126" s="35">
        <v>0</v>
      </c>
      <c r="CU126" s="35">
        <f>IF('4'!$CN127=2022,E126,0)</f>
        <v>0</v>
      </c>
      <c r="CV126" s="35">
        <f>IF('4'!$CN127=2022,F126,0)</f>
        <v>0</v>
      </c>
      <c r="CW126" s="35">
        <f>IF('4'!$CN127=2022,G126,0)</f>
        <v>0</v>
      </c>
      <c r="CX126" s="35">
        <f>IF('4'!$CN127=2022,H126,0)</f>
        <v>0</v>
      </c>
      <c r="CY126" s="35">
        <f>IF('4'!$CN127=2022,I126,0)</f>
        <v>0</v>
      </c>
      <c r="CZ126" s="35">
        <f>IF('4'!$CN127=2022,J126,0)</f>
        <v>0</v>
      </c>
      <c r="DA126" s="35">
        <f>IF('4'!$CN127=2022,K126,0)</f>
        <v>0</v>
      </c>
      <c r="DB126" s="35">
        <f>IF('4'!$CN127=2022,L126,0)</f>
        <v>0</v>
      </c>
      <c r="DC126" s="35">
        <f>IF('4'!$CN127=2022,M126,0)</f>
        <v>0</v>
      </c>
      <c r="DD126" s="35">
        <f>IF('4'!$CN127=2022,N126,0)</f>
        <v>0</v>
      </c>
      <c r="DE126" s="35">
        <f>IF('4'!$CN127=2022,O126,0)</f>
        <v>0</v>
      </c>
      <c r="DF126" s="35">
        <f>IF('4'!$CN127=2022,P126,0)</f>
        <v>0</v>
      </c>
      <c r="DG126" s="35">
        <f>IF('4'!$CN127=2022,Q126,0)</f>
        <v>0</v>
      </c>
      <c r="DH126" s="35">
        <f>IF('4'!$CN127=2022,R126,0)</f>
        <v>0</v>
      </c>
      <c r="DI126" s="35">
        <f>IF('4'!$CN127=2022,S126,0)</f>
        <v>0</v>
      </c>
      <c r="DJ126" s="35">
        <f>IF('4'!$CN127=2022,T126,0)</f>
        <v>0</v>
      </c>
      <c r="DK126" s="35">
        <f>IF('4'!$CN127=2022,U126,0)</f>
        <v>0</v>
      </c>
      <c r="DL126" s="35">
        <f>IF('4'!$CN127=2022,V126,0)</f>
        <v>0</v>
      </c>
      <c r="DM126" s="35">
        <f>IF('4'!$CN127=2022,W126,0)</f>
        <v>0</v>
      </c>
      <c r="DN126" s="35">
        <v>0</v>
      </c>
      <c r="DO126" s="35">
        <v>0</v>
      </c>
      <c r="DP126" s="35">
        <v>0</v>
      </c>
      <c r="DQ126" s="35">
        <v>0</v>
      </c>
      <c r="DR126" s="35">
        <v>0</v>
      </c>
      <c r="DS126" s="35">
        <v>0</v>
      </c>
      <c r="DT126" s="35">
        <v>0</v>
      </c>
      <c r="DU126" s="35">
        <f t="shared" si="133"/>
        <v>0</v>
      </c>
      <c r="DV126" s="35">
        <f t="shared" si="134"/>
        <v>0</v>
      </c>
      <c r="DW126" s="35">
        <f t="shared" si="135"/>
        <v>0</v>
      </c>
      <c r="DX126" s="35">
        <f t="shared" si="136"/>
        <v>0</v>
      </c>
      <c r="DY126" s="35">
        <f t="shared" si="137"/>
        <v>0</v>
      </c>
      <c r="DZ126" s="35">
        <f t="shared" si="138"/>
        <v>0</v>
      </c>
      <c r="EA126" s="35">
        <f t="shared" si="139"/>
        <v>0</v>
      </c>
      <c r="EB126" s="35">
        <f t="shared" si="140"/>
        <v>0</v>
      </c>
      <c r="EC126" s="35">
        <f t="shared" si="141"/>
        <v>0</v>
      </c>
      <c r="ED126" s="35">
        <f t="shared" si="142"/>
        <v>0</v>
      </c>
      <c r="EE126" s="35">
        <f t="shared" si="143"/>
        <v>0</v>
      </c>
      <c r="EF126" s="35">
        <f t="shared" si="144"/>
        <v>0</v>
      </c>
      <c r="EG126" s="35">
        <f t="shared" si="145"/>
        <v>0</v>
      </c>
      <c r="EH126" s="35">
        <f t="shared" si="146"/>
        <v>0</v>
      </c>
      <c r="EI126" s="35">
        <f t="shared" si="147"/>
        <v>0</v>
      </c>
      <c r="EJ126" s="35">
        <f t="shared" si="148"/>
        <v>0</v>
      </c>
      <c r="EK126" s="35">
        <f t="shared" si="149"/>
        <v>0</v>
      </c>
      <c r="EL126" s="35">
        <f t="shared" si="150"/>
        <v>0</v>
      </c>
      <c r="EM126" s="35">
        <f t="shared" si="151"/>
        <v>0</v>
      </c>
      <c r="EN126" s="206">
        <f t="shared" si="152"/>
        <v>0</v>
      </c>
      <c r="EO126" s="49"/>
      <c r="EP126" s="49"/>
      <c r="EQ126" s="49"/>
      <c r="ER126" s="49"/>
      <c r="ES126" s="49"/>
      <c r="ET126" s="49"/>
      <c r="EU126" s="49"/>
      <c r="EV126" s="35"/>
    </row>
    <row r="127" spans="1:152" ht="18.75">
      <c r="A127" s="25" t="s">
        <v>179</v>
      </c>
      <c r="B127" s="50" t="s">
        <v>291</v>
      </c>
      <c r="C127" s="42" t="s">
        <v>375</v>
      </c>
      <c r="D127" s="46" t="s">
        <v>376</v>
      </c>
      <c r="E127" s="35">
        <v>5</v>
      </c>
      <c r="F127" s="202">
        <f>'4'!BT128</f>
        <v>0</v>
      </c>
      <c r="G127" s="35">
        <v>0</v>
      </c>
      <c r="H127" s="35">
        <v>0</v>
      </c>
      <c r="I127" s="35">
        <v>0</v>
      </c>
      <c r="J127" s="35">
        <v>0</v>
      </c>
      <c r="K127" s="35">
        <v>7.2</v>
      </c>
      <c r="L127" s="35">
        <v>0</v>
      </c>
      <c r="M127" s="35">
        <v>0</v>
      </c>
      <c r="N127" s="35">
        <v>0</v>
      </c>
      <c r="O127" s="35">
        <v>0</v>
      </c>
      <c r="P127" s="35">
        <v>0</v>
      </c>
      <c r="Q127" s="35">
        <v>0</v>
      </c>
      <c r="R127" s="35">
        <v>2.2000000000000002</v>
      </c>
      <c r="S127" s="35">
        <v>0</v>
      </c>
      <c r="T127" s="35">
        <v>0</v>
      </c>
      <c r="U127" s="35">
        <v>0</v>
      </c>
      <c r="V127" s="202">
        <v>27</v>
      </c>
      <c r="W127" s="35">
        <v>0</v>
      </c>
      <c r="X127" s="194">
        <f>'4'!BZ128</f>
        <v>0</v>
      </c>
      <c r="Y127" s="35">
        <v>0</v>
      </c>
      <c r="Z127" s="35">
        <v>0</v>
      </c>
      <c r="AA127" s="35">
        <v>0</v>
      </c>
      <c r="AB127" s="35">
        <v>0</v>
      </c>
      <c r="AC127" s="35">
        <v>0</v>
      </c>
      <c r="AD127" s="35">
        <v>0</v>
      </c>
      <c r="AE127" s="35">
        <v>0</v>
      </c>
      <c r="AF127" s="35">
        <v>0</v>
      </c>
      <c r="AG127" s="35">
        <v>0</v>
      </c>
      <c r="AH127" s="35">
        <v>0</v>
      </c>
      <c r="AI127" s="35">
        <v>0</v>
      </c>
      <c r="AJ127" s="35">
        <v>0</v>
      </c>
      <c r="AK127" s="35">
        <v>0</v>
      </c>
      <c r="AL127" s="35">
        <v>0</v>
      </c>
      <c r="AM127" s="35">
        <v>0</v>
      </c>
      <c r="AN127" s="35">
        <v>0</v>
      </c>
      <c r="AO127" s="35">
        <v>0</v>
      </c>
      <c r="AP127" s="35">
        <v>0</v>
      </c>
      <c r="AQ127" s="35">
        <v>0</v>
      </c>
      <c r="AR127" s="35">
        <v>0</v>
      </c>
      <c r="AS127" s="35">
        <v>0</v>
      </c>
      <c r="AT127" s="35">
        <v>0</v>
      </c>
      <c r="AU127" s="35">
        <v>0</v>
      </c>
      <c r="AV127" s="35">
        <v>0</v>
      </c>
      <c r="AW127" s="35">
        <v>0</v>
      </c>
      <c r="AX127" s="35">
        <v>0</v>
      </c>
      <c r="AY127" s="35">
        <v>0</v>
      </c>
      <c r="AZ127" s="35">
        <v>0</v>
      </c>
      <c r="BA127" s="35">
        <v>0</v>
      </c>
      <c r="BB127" s="35">
        <v>0</v>
      </c>
      <c r="BC127" s="35">
        <v>0</v>
      </c>
      <c r="BD127" s="35">
        <v>0</v>
      </c>
      <c r="BE127" s="35">
        <v>0</v>
      </c>
      <c r="BF127" s="35">
        <v>0</v>
      </c>
      <c r="BG127" s="35">
        <v>0</v>
      </c>
      <c r="BH127" s="35">
        <v>0</v>
      </c>
      <c r="BI127" s="35">
        <v>0</v>
      </c>
      <c r="BJ127" s="35">
        <v>0</v>
      </c>
      <c r="BK127" s="35">
        <v>0</v>
      </c>
      <c r="BL127" s="35">
        <v>0</v>
      </c>
      <c r="BM127" s="35">
        <v>0</v>
      </c>
      <c r="BN127" s="35">
        <v>0</v>
      </c>
      <c r="BO127" s="35">
        <v>0</v>
      </c>
      <c r="BP127" s="35">
        <v>0</v>
      </c>
      <c r="BQ127" s="35">
        <v>0</v>
      </c>
      <c r="BR127" s="35">
        <v>0</v>
      </c>
      <c r="BS127" s="35">
        <v>0</v>
      </c>
      <c r="BT127" s="35">
        <f>IF('4'!$CN128=2021,E127,0)</f>
        <v>0</v>
      </c>
      <c r="BU127" s="35">
        <f>IF('4'!$CN128=2021,F127,0)</f>
        <v>0</v>
      </c>
      <c r="BV127" s="35">
        <f>IF('4'!$CN128=2021,G127,0)</f>
        <v>0</v>
      </c>
      <c r="BW127" s="35">
        <f>IF('4'!$CN128=2021,H127,0)</f>
        <v>0</v>
      </c>
      <c r="BX127" s="35">
        <f>IF('4'!$CN128=2021,I127,0)</f>
        <v>0</v>
      </c>
      <c r="BY127" s="35">
        <f>IF('4'!$CN128=2021,J127,0)</f>
        <v>0</v>
      </c>
      <c r="BZ127" s="35">
        <f>IF('4'!$CN128=2021,K127,0)</f>
        <v>0</v>
      </c>
      <c r="CA127" s="35">
        <f>IF('4'!$CN128=2021,L127,0)</f>
        <v>0</v>
      </c>
      <c r="CB127" s="35">
        <f>IF('4'!$CN128=2021,M127,0)</f>
        <v>0</v>
      </c>
      <c r="CC127" s="35">
        <f>IF('4'!$CN128=2021,N127,0)</f>
        <v>0</v>
      </c>
      <c r="CD127" s="35">
        <f>IF('4'!$CN128=2021,O127,0)</f>
        <v>0</v>
      </c>
      <c r="CE127" s="35">
        <f>IF('4'!$CN128=2021,P127,0)</f>
        <v>0</v>
      </c>
      <c r="CF127" s="35">
        <f>IF('4'!$CN128=2021,Q127,0)</f>
        <v>0</v>
      </c>
      <c r="CG127" s="35">
        <f>IF('4'!$CN128=2021,R127,0)</f>
        <v>0</v>
      </c>
      <c r="CH127" s="35">
        <f>IF('4'!$CN128=2021,S127,0)</f>
        <v>0</v>
      </c>
      <c r="CI127" s="35">
        <f>IF('4'!$CN128=2021,T127,0)</f>
        <v>0</v>
      </c>
      <c r="CJ127" s="35">
        <f>IF('4'!$CN128=2021,U127,0)</f>
        <v>0</v>
      </c>
      <c r="CK127" s="35">
        <f>IF('4'!$CN128=2021,V127,0)</f>
        <v>0</v>
      </c>
      <c r="CL127" s="35">
        <f>IF('4'!$CN128=2021,W127,0)</f>
        <v>0</v>
      </c>
      <c r="CM127" s="35">
        <f>IF('4'!$CN128=2021,X127,0)</f>
        <v>0</v>
      </c>
      <c r="CN127" s="35">
        <v>0</v>
      </c>
      <c r="CO127" s="35">
        <v>0</v>
      </c>
      <c r="CP127" s="35">
        <v>0</v>
      </c>
      <c r="CQ127" s="35">
        <v>0</v>
      </c>
      <c r="CR127" s="35">
        <v>0</v>
      </c>
      <c r="CS127" s="35">
        <v>0</v>
      </c>
      <c r="CT127" s="35">
        <v>0</v>
      </c>
      <c r="CU127" s="35">
        <f>IF('4'!$CN128=2022,E127,0)</f>
        <v>0</v>
      </c>
      <c r="CV127" s="35">
        <f>IF('4'!$CN128=2022,F127,0)</f>
        <v>0</v>
      </c>
      <c r="CW127" s="35">
        <f>IF('4'!$CN128=2022,G127,0)</f>
        <v>0</v>
      </c>
      <c r="CX127" s="35">
        <f>IF('4'!$CN128=2022,H127,0)</f>
        <v>0</v>
      </c>
      <c r="CY127" s="35">
        <f>IF('4'!$CN128=2022,I127,0)</f>
        <v>0</v>
      </c>
      <c r="CZ127" s="35">
        <f>IF('4'!$CN128=2022,J127,0)</f>
        <v>0</v>
      </c>
      <c r="DA127" s="35">
        <f>IF('4'!$CN128=2022,K127,0)</f>
        <v>0</v>
      </c>
      <c r="DB127" s="35">
        <f>IF('4'!$CN128=2022,L127,0)</f>
        <v>0</v>
      </c>
      <c r="DC127" s="35">
        <f>IF('4'!$CN128=2022,M127,0)</f>
        <v>0</v>
      </c>
      <c r="DD127" s="35">
        <f>IF('4'!$CN128=2022,N127,0)</f>
        <v>0</v>
      </c>
      <c r="DE127" s="35">
        <f>IF('4'!$CN128=2022,O127,0)</f>
        <v>0</v>
      </c>
      <c r="DF127" s="35">
        <f>IF('4'!$CN128=2022,P127,0)</f>
        <v>0</v>
      </c>
      <c r="DG127" s="35">
        <f>IF('4'!$CN128=2022,Q127,0)</f>
        <v>0</v>
      </c>
      <c r="DH127" s="35">
        <f>IF('4'!$CN128=2022,R127,0)</f>
        <v>0</v>
      </c>
      <c r="DI127" s="35">
        <f>IF('4'!$CN128=2022,S127,0)</f>
        <v>0</v>
      </c>
      <c r="DJ127" s="35">
        <f>IF('4'!$CN128=2022,T127,0)</f>
        <v>0</v>
      </c>
      <c r="DK127" s="35">
        <f>IF('4'!$CN128=2022,U127,0)</f>
        <v>0</v>
      </c>
      <c r="DL127" s="35">
        <f>IF('4'!$CN128=2022,V127,0)</f>
        <v>0</v>
      </c>
      <c r="DM127" s="35">
        <f>IF('4'!$CN128=2022,W127,0)</f>
        <v>0</v>
      </c>
      <c r="DN127" s="35">
        <v>0</v>
      </c>
      <c r="DO127" s="35">
        <v>0</v>
      </c>
      <c r="DP127" s="35">
        <v>0</v>
      </c>
      <c r="DQ127" s="35">
        <v>0</v>
      </c>
      <c r="DR127" s="35">
        <v>0</v>
      </c>
      <c r="DS127" s="35">
        <v>0</v>
      </c>
      <c r="DT127" s="35">
        <v>0</v>
      </c>
      <c r="DU127" s="35">
        <f t="shared" si="133"/>
        <v>0</v>
      </c>
      <c r="DV127" s="35">
        <f t="shared" si="134"/>
        <v>0</v>
      </c>
      <c r="DW127" s="35">
        <f t="shared" si="135"/>
        <v>0</v>
      </c>
      <c r="DX127" s="35">
        <f t="shared" si="136"/>
        <v>0</v>
      </c>
      <c r="DY127" s="35">
        <f t="shared" si="137"/>
        <v>0</v>
      </c>
      <c r="DZ127" s="35">
        <f t="shared" si="138"/>
        <v>0</v>
      </c>
      <c r="EA127" s="35">
        <f t="shared" si="139"/>
        <v>0</v>
      </c>
      <c r="EB127" s="35">
        <f t="shared" si="140"/>
        <v>0</v>
      </c>
      <c r="EC127" s="35">
        <f t="shared" si="141"/>
        <v>0</v>
      </c>
      <c r="ED127" s="35">
        <f t="shared" si="142"/>
        <v>0</v>
      </c>
      <c r="EE127" s="35">
        <f t="shared" si="143"/>
        <v>0</v>
      </c>
      <c r="EF127" s="35">
        <f t="shared" si="144"/>
        <v>0</v>
      </c>
      <c r="EG127" s="35">
        <f t="shared" si="145"/>
        <v>0</v>
      </c>
      <c r="EH127" s="35">
        <f t="shared" si="146"/>
        <v>0</v>
      </c>
      <c r="EI127" s="35">
        <f t="shared" si="147"/>
        <v>0</v>
      </c>
      <c r="EJ127" s="35">
        <f t="shared" si="148"/>
        <v>0</v>
      </c>
      <c r="EK127" s="35">
        <f t="shared" si="149"/>
        <v>0</v>
      </c>
      <c r="EL127" s="35">
        <f t="shared" si="150"/>
        <v>0</v>
      </c>
      <c r="EM127" s="35">
        <f t="shared" si="151"/>
        <v>0</v>
      </c>
      <c r="EN127" s="206">
        <f t="shared" si="152"/>
        <v>0</v>
      </c>
      <c r="EO127" s="49"/>
      <c r="EP127" s="49"/>
      <c r="EQ127" s="49"/>
      <c r="ER127" s="49"/>
      <c r="ES127" s="49"/>
      <c r="ET127" s="49"/>
      <c r="EU127" s="49"/>
      <c r="EV127" s="35"/>
    </row>
    <row r="128" spans="1:152" ht="37.5">
      <c r="A128" s="21"/>
      <c r="B128" s="25" t="s">
        <v>377</v>
      </c>
      <c r="C128" s="26" t="s">
        <v>378</v>
      </c>
      <c r="D128" s="53" t="s">
        <v>174</v>
      </c>
      <c r="E128" s="53" t="s">
        <v>193</v>
      </c>
      <c r="F128" s="53" t="s">
        <v>193</v>
      </c>
      <c r="G128" s="53" t="s">
        <v>193</v>
      </c>
      <c r="H128" s="53" t="s">
        <v>193</v>
      </c>
      <c r="I128" s="53" t="s">
        <v>193</v>
      </c>
      <c r="J128" s="53" t="s">
        <v>193</v>
      </c>
      <c r="K128" s="53" t="s">
        <v>193</v>
      </c>
      <c r="L128" s="53" t="s">
        <v>193</v>
      </c>
      <c r="M128" s="53" t="s">
        <v>193</v>
      </c>
      <c r="N128" s="53" t="s">
        <v>193</v>
      </c>
      <c r="O128" s="53" t="s">
        <v>193</v>
      </c>
      <c r="P128" s="53" t="s">
        <v>193</v>
      </c>
      <c r="Q128" s="53" t="s">
        <v>193</v>
      </c>
      <c r="R128" s="53" t="s">
        <v>193</v>
      </c>
      <c r="S128" s="53" t="s">
        <v>193</v>
      </c>
      <c r="T128" s="53" t="s">
        <v>193</v>
      </c>
      <c r="U128" s="53" t="s">
        <v>193</v>
      </c>
      <c r="V128" s="53" t="s">
        <v>193</v>
      </c>
      <c r="W128" s="53" t="s">
        <v>193</v>
      </c>
      <c r="X128" s="53" t="s">
        <v>193</v>
      </c>
      <c r="Y128" s="53" t="s">
        <v>193</v>
      </c>
      <c r="Z128" s="53" t="s">
        <v>193</v>
      </c>
      <c r="AA128" s="53" t="s">
        <v>193</v>
      </c>
      <c r="AB128" s="53" t="s">
        <v>193</v>
      </c>
      <c r="AC128" s="53" t="s">
        <v>193</v>
      </c>
      <c r="AD128" s="53" t="s">
        <v>193</v>
      </c>
      <c r="AE128" s="53" t="s">
        <v>193</v>
      </c>
      <c r="AF128" s="53" t="s">
        <v>193</v>
      </c>
      <c r="AG128" s="53" t="s">
        <v>193</v>
      </c>
      <c r="AH128" s="53" t="s">
        <v>193</v>
      </c>
      <c r="AI128" s="53" t="s">
        <v>193</v>
      </c>
      <c r="AJ128" s="53" t="s">
        <v>193</v>
      </c>
      <c r="AK128" s="53" t="s">
        <v>193</v>
      </c>
      <c r="AL128" s="53" t="s">
        <v>193</v>
      </c>
      <c r="AM128" s="53" t="s">
        <v>193</v>
      </c>
      <c r="AN128" s="53" t="s">
        <v>193</v>
      </c>
      <c r="AO128" s="53" t="s">
        <v>193</v>
      </c>
      <c r="AP128" s="53" t="s">
        <v>193</v>
      </c>
      <c r="AQ128" s="53" t="s">
        <v>193</v>
      </c>
      <c r="AR128" s="53" t="s">
        <v>193</v>
      </c>
      <c r="AS128" s="53" t="s">
        <v>193</v>
      </c>
      <c r="AT128" s="53" t="s">
        <v>193</v>
      </c>
      <c r="AU128" s="53" t="s">
        <v>193</v>
      </c>
      <c r="AV128" s="53" t="s">
        <v>193</v>
      </c>
      <c r="AW128" s="53" t="s">
        <v>193</v>
      </c>
      <c r="AX128" s="53" t="s">
        <v>193</v>
      </c>
      <c r="AY128" s="53" t="s">
        <v>193</v>
      </c>
      <c r="AZ128" s="53" t="s">
        <v>193</v>
      </c>
      <c r="BA128" s="53" t="s">
        <v>193</v>
      </c>
      <c r="BB128" s="53" t="s">
        <v>193</v>
      </c>
      <c r="BC128" s="53" t="s">
        <v>193</v>
      </c>
      <c r="BD128" s="53" t="s">
        <v>193</v>
      </c>
      <c r="BE128" s="53" t="s">
        <v>193</v>
      </c>
      <c r="BF128" s="53" t="s">
        <v>193</v>
      </c>
      <c r="BG128" s="53" t="s">
        <v>193</v>
      </c>
      <c r="BH128" s="53" t="s">
        <v>193</v>
      </c>
      <c r="BI128" s="53" t="s">
        <v>193</v>
      </c>
      <c r="BJ128" s="53" t="s">
        <v>193</v>
      </c>
      <c r="BK128" s="53" t="s">
        <v>193</v>
      </c>
      <c r="BL128" s="53" t="s">
        <v>193</v>
      </c>
      <c r="BM128" s="53" t="s">
        <v>193</v>
      </c>
      <c r="BN128" s="53" t="s">
        <v>193</v>
      </c>
      <c r="BO128" s="53" t="s">
        <v>193</v>
      </c>
      <c r="BP128" s="53" t="s">
        <v>193</v>
      </c>
      <c r="BQ128" s="53" t="s">
        <v>193</v>
      </c>
      <c r="BR128" s="53" t="s">
        <v>193</v>
      </c>
      <c r="BS128" s="53" t="s">
        <v>193</v>
      </c>
      <c r="BT128" s="53" t="s">
        <v>193</v>
      </c>
      <c r="BU128" s="53" t="s">
        <v>193</v>
      </c>
      <c r="BV128" s="53" t="s">
        <v>193</v>
      </c>
      <c r="BW128" s="53" t="s">
        <v>193</v>
      </c>
      <c r="BX128" s="53" t="s">
        <v>193</v>
      </c>
      <c r="BY128" s="53" t="s">
        <v>193</v>
      </c>
      <c r="BZ128" s="53" t="s">
        <v>193</v>
      </c>
      <c r="CA128" s="53" t="s">
        <v>193</v>
      </c>
      <c r="CB128" s="53" t="s">
        <v>193</v>
      </c>
      <c r="CC128" s="53" t="s">
        <v>193</v>
      </c>
      <c r="CD128" s="53" t="s">
        <v>193</v>
      </c>
      <c r="CE128" s="53" t="s">
        <v>193</v>
      </c>
      <c r="CF128" s="53" t="s">
        <v>193</v>
      </c>
      <c r="CG128" s="53" t="s">
        <v>193</v>
      </c>
      <c r="CH128" s="53" t="s">
        <v>193</v>
      </c>
      <c r="CI128" s="53" t="s">
        <v>193</v>
      </c>
      <c r="CJ128" s="53" t="s">
        <v>193</v>
      </c>
      <c r="CK128" s="53" t="s">
        <v>193</v>
      </c>
      <c r="CL128" s="53" t="s">
        <v>193</v>
      </c>
      <c r="CM128" s="53" t="s">
        <v>193</v>
      </c>
      <c r="CN128" s="53" t="s">
        <v>193</v>
      </c>
      <c r="CO128" s="53" t="s">
        <v>193</v>
      </c>
      <c r="CP128" s="53" t="s">
        <v>193</v>
      </c>
      <c r="CQ128" s="53" t="s">
        <v>193</v>
      </c>
      <c r="CR128" s="53" t="s">
        <v>193</v>
      </c>
      <c r="CS128" s="53" t="s">
        <v>193</v>
      </c>
      <c r="CT128" s="53" t="s">
        <v>193</v>
      </c>
      <c r="CU128" s="53" t="s">
        <v>193</v>
      </c>
      <c r="CV128" s="53" t="s">
        <v>193</v>
      </c>
      <c r="CW128" s="53" t="s">
        <v>193</v>
      </c>
      <c r="CX128" s="53" t="s">
        <v>193</v>
      </c>
      <c r="CY128" s="53" t="s">
        <v>193</v>
      </c>
      <c r="CZ128" s="53" t="s">
        <v>193</v>
      </c>
      <c r="DA128" s="53" t="s">
        <v>193</v>
      </c>
      <c r="DB128" s="53" t="s">
        <v>193</v>
      </c>
      <c r="DC128" s="53" t="s">
        <v>193</v>
      </c>
      <c r="DD128" s="53" t="s">
        <v>193</v>
      </c>
      <c r="DE128" s="53" t="s">
        <v>193</v>
      </c>
      <c r="DF128" s="53" t="s">
        <v>193</v>
      </c>
      <c r="DG128" s="53" t="s">
        <v>193</v>
      </c>
      <c r="DH128" s="53" t="s">
        <v>193</v>
      </c>
      <c r="DI128" s="53" t="s">
        <v>193</v>
      </c>
      <c r="DJ128" s="53" t="s">
        <v>193</v>
      </c>
      <c r="DK128" s="53" t="s">
        <v>193</v>
      </c>
      <c r="DL128" s="53" t="s">
        <v>193</v>
      </c>
      <c r="DM128" s="53" t="s">
        <v>193</v>
      </c>
      <c r="DN128" s="53" t="s">
        <v>193</v>
      </c>
      <c r="DO128" s="53" t="s">
        <v>193</v>
      </c>
      <c r="DP128" s="53" t="s">
        <v>193</v>
      </c>
      <c r="DQ128" s="53" t="s">
        <v>193</v>
      </c>
      <c r="DR128" s="53" t="s">
        <v>193</v>
      </c>
      <c r="DS128" s="53" t="s">
        <v>193</v>
      </c>
      <c r="DT128" s="53" t="s">
        <v>193</v>
      </c>
      <c r="DU128" s="53" t="s">
        <v>193</v>
      </c>
      <c r="DV128" s="53" t="s">
        <v>193</v>
      </c>
      <c r="DW128" s="53" t="s">
        <v>193</v>
      </c>
      <c r="DX128" s="53" t="s">
        <v>193</v>
      </c>
      <c r="DY128" s="53" t="s">
        <v>193</v>
      </c>
      <c r="DZ128" s="53" t="s">
        <v>193</v>
      </c>
      <c r="EA128" s="53" t="s">
        <v>193</v>
      </c>
      <c r="EB128" s="53" t="s">
        <v>193</v>
      </c>
      <c r="EC128" s="53" t="s">
        <v>193</v>
      </c>
      <c r="ED128" s="53" t="s">
        <v>193</v>
      </c>
      <c r="EE128" s="53" t="s">
        <v>193</v>
      </c>
      <c r="EF128" s="53" t="s">
        <v>193</v>
      </c>
      <c r="EG128" s="53" t="s">
        <v>193</v>
      </c>
      <c r="EH128" s="53" t="s">
        <v>193</v>
      </c>
      <c r="EI128" s="53" t="s">
        <v>193</v>
      </c>
      <c r="EJ128" s="53" t="s">
        <v>193</v>
      </c>
      <c r="EK128" s="53" t="s">
        <v>193</v>
      </c>
      <c r="EL128" s="53" t="s">
        <v>193</v>
      </c>
      <c r="EM128" s="53" t="s">
        <v>193</v>
      </c>
      <c r="EN128" s="53" t="s">
        <v>193</v>
      </c>
      <c r="EO128" s="53" t="s">
        <v>193</v>
      </c>
      <c r="EP128" s="53" t="s">
        <v>193</v>
      </c>
      <c r="EQ128" s="53" t="s">
        <v>193</v>
      </c>
      <c r="ER128" s="53" t="s">
        <v>193</v>
      </c>
      <c r="ES128" s="53" t="s">
        <v>193</v>
      </c>
      <c r="ET128" s="53" t="s">
        <v>193</v>
      </c>
      <c r="EU128" s="53" t="s">
        <v>193</v>
      </c>
      <c r="EV128" s="53"/>
    </row>
    <row r="129" spans="1:152" ht="37.5">
      <c r="A129" s="21"/>
      <c r="B129" s="25" t="s">
        <v>379</v>
      </c>
      <c r="C129" s="31" t="s">
        <v>380</v>
      </c>
      <c r="D129" s="53" t="s">
        <v>174</v>
      </c>
      <c r="E129" s="53" t="s">
        <v>193</v>
      </c>
      <c r="F129" s="53" t="s">
        <v>193</v>
      </c>
      <c r="G129" s="53" t="s">
        <v>193</v>
      </c>
      <c r="H129" s="53" t="s">
        <v>193</v>
      </c>
      <c r="I129" s="53" t="s">
        <v>193</v>
      </c>
      <c r="J129" s="53" t="s">
        <v>193</v>
      </c>
      <c r="K129" s="53" t="s">
        <v>193</v>
      </c>
      <c r="L129" s="53" t="s">
        <v>193</v>
      </c>
      <c r="M129" s="53" t="s">
        <v>193</v>
      </c>
      <c r="N129" s="53" t="s">
        <v>193</v>
      </c>
      <c r="O129" s="53" t="s">
        <v>193</v>
      </c>
      <c r="P129" s="53" t="s">
        <v>193</v>
      </c>
      <c r="Q129" s="53" t="s">
        <v>193</v>
      </c>
      <c r="R129" s="53" t="s">
        <v>193</v>
      </c>
      <c r="S129" s="53" t="s">
        <v>193</v>
      </c>
      <c r="T129" s="53" t="s">
        <v>193</v>
      </c>
      <c r="U129" s="53" t="s">
        <v>193</v>
      </c>
      <c r="V129" s="53" t="s">
        <v>193</v>
      </c>
      <c r="W129" s="53" t="s">
        <v>193</v>
      </c>
      <c r="X129" s="53" t="s">
        <v>193</v>
      </c>
      <c r="Y129" s="53" t="s">
        <v>193</v>
      </c>
      <c r="Z129" s="53" t="s">
        <v>193</v>
      </c>
      <c r="AA129" s="53" t="s">
        <v>193</v>
      </c>
      <c r="AB129" s="53" t="s">
        <v>193</v>
      </c>
      <c r="AC129" s="53" t="s">
        <v>193</v>
      </c>
      <c r="AD129" s="53" t="s">
        <v>193</v>
      </c>
      <c r="AE129" s="53" t="s">
        <v>193</v>
      </c>
      <c r="AF129" s="53" t="s">
        <v>193</v>
      </c>
      <c r="AG129" s="53" t="s">
        <v>193</v>
      </c>
      <c r="AH129" s="53" t="s">
        <v>193</v>
      </c>
      <c r="AI129" s="53" t="s">
        <v>193</v>
      </c>
      <c r="AJ129" s="53" t="s">
        <v>193</v>
      </c>
      <c r="AK129" s="53" t="s">
        <v>193</v>
      </c>
      <c r="AL129" s="53" t="s">
        <v>193</v>
      </c>
      <c r="AM129" s="53" t="s">
        <v>193</v>
      </c>
      <c r="AN129" s="53" t="s">
        <v>193</v>
      </c>
      <c r="AO129" s="53" t="s">
        <v>193</v>
      </c>
      <c r="AP129" s="53" t="s">
        <v>193</v>
      </c>
      <c r="AQ129" s="53" t="s">
        <v>193</v>
      </c>
      <c r="AR129" s="53" t="s">
        <v>193</v>
      </c>
      <c r="AS129" s="53" t="s">
        <v>193</v>
      </c>
      <c r="AT129" s="53" t="s">
        <v>193</v>
      </c>
      <c r="AU129" s="53" t="s">
        <v>193</v>
      </c>
      <c r="AV129" s="53" t="s">
        <v>193</v>
      </c>
      <c r="AW129" s="53" t="s">
        <v>193</v>
      </c>
      <c r="AX129" s="53" t="s">
        <v>193</v>
      </c>
      <c r="AY129" s="53" t="s">
        <v>193</v>
      </c>
      <c r="AZ129" s="53" t="s">
        <v>193</v>
      </c>
      <c r="BA129" s="53" t="s">
        <v>193</v>
      </c>
      <c r="BB129" s="53" t="s">
        <v>193</v>
      </c>
      <c r="BC129" s="53" t="s">
        <v>193</v>
      </c>
      <c r="BD129" s="53" t="s">
        <v>193</v>
      </c>
      <c r="BE129" s="53" t="s">
        <v>193</v>
      </c>
      <c r="BF129" s="53" t="s">
        <v>193</v>
      </c>
      <c r="BG129" s="53" t="s">
        <v>193</v>
      </c>
      <c r="BH129" s="53" t="s">
        <v>193</v>
      </c>
      <c r="BI129" s="53" t="s">
        <v>193</v>
      </c>
      <c r="BJ129" s="53" t="s">
        <v>193</v>
      </c>
      <c r="BK129" s="53" t="s">
        <v>193</v>
      </c>
      <c r="BL129" s="53" t="s">
        <v>193</v>
      </c>
      <c r="BM129" s="53" t="s">
        <v>193</v>
      </c>
      <c r="BN129" s="53" t="s">
        <v>193</v>
      </c>
      <c r="BO129" s="53" t="s">
        <v>193</v>
      </c>
      <c r="BP129" s="53" t="s">
        <v>193</v>
      </c>
      <c r="BQ129" s="53" t="s">
        <v>193</v>
      </c>
      <c r="BR129" s="53" t="s">
        <v>193</v>
      </c>
      <c r="BS129" s="53" t="s">
        <v>193</v>
      </c>
      <c r="BT129" s="53" t="s">
        <v>193</v>
      </c>
      <c r="BU129" s="53" t="s">
        <v>193</v>
      </c>
      <c r="BV129" s="53" t="s">
        <v>193</v>
      </c>
      <c r="BW129" s="53" t="s">
        <v>193</v>
      </c>
      <c r="BX129" s="53" t="s">
        <v>193</v>
      </c>
      <c r="BY129" s="53" t="s">
        <v>193</v>
      </c>
      <c r="BZ129" s="53" t="s">
        <v>193</v>
      </c>
      <c r="CA129" s="53" t="s">
        <v>193</v>
      </c>
      <c r="CB129" s="53" t="s">
        <v>193</v>
      </c>
      <c r="CC129" s="53" t="s">
        <v>193</v>
      </c>
      <c r="CD129" s="53" t="s">
        <v>193</v>
      </c>
      <c r="CE129" s="53" t="s">
        <v>193</v>
      </c>
      <c r="CF129" s="53" t="s">
        <v>193</v>
      </c>
      <c r="CG129" s="53" t="s">
        <v>193</v>
      </c>
      <c r="CH129" s="53" t="s">
        <v>193</v>
      </c>
      <c r="CI129" s="53" t="s">
        <v>193</v>
      </c>
      <c r="CJ129" s="53" t="s">
        <v>193</v>
      </c>
      <c r="CK129" s="53" t="s">
        <v>193</v>
      </c>
      <c r="CL129" s="53" t="s">
        <v>193</v>
      </c>
      <c r="CM129" s="53" t="s">
        <v>193</v>
      </c>
      <c r="CN129" s="53" t="s">
        <v>193</v>
      </c>
      <c r="CO129" s="53" t="s">
        <v>193</v>
      </c>
      <c r="CP129" s="53" t="s">
        <v>193</v>
      </c>
      <c r="CQ129" s="53" t="s">
        <v>193</v>
      </c>
      <c r="CR129" s="53" t="s">
        <v>193</v>
      </c>
      <c r="CS129" s="53" t="s">
        <v>193</v>
      </c>
      <c r="CT129" s="53" t="s">
        <v>193</v>
      </c>
      <c r="CU129" s="53" t="s">
        <v>193</v>
      </c>
      <c r="CV129" s="53" t="s">
        <v>193</v>
      </c>
      <c r="CW129" s="53" t="s">
        <v>193</v>
      </c>
      <c r="CX129" s="53" t="s">
        <v>193</v>
      </c>
      <c r="CY129" s="53" t="s">
        <v>193</v>
      </c>
      <c r="CZ129" s="53" t="s">
        <v>193</v>
      </c>
      <c r="DA129" s="53" t="s">
        <v>193</v>
      </c>
      <c r="DB129" s="53" t="s">
        <v>193</v>
      </c>
      <c r="DC129" s="53" t="s">
        <v>193</v>
      </c>
      <c r="DD129" s="53" t="s">
        <v>193</v>
      </c>
      <c r="DE129" s="53" t="s">
        <v>193</v>
      </c>
      <c r="DF129" s="53" t="s">
        <v>193</v>
      </c>
      <c r="DG129" s="53" t="s">
        <v>193</v>
      </c>
      <c r="DH129" s="53" t="s">
        <v>193</v>
      </c>
      <c r="DI129" s="53" t="s">
        <v>193</v>
      </c>
      <c r="DJ129" s="53" t="s">
        <v>193</v>
      </c>
      <c r="DK129" s="53" t="s">
        <v>193</v>
      </c>
      <c r="DL129" s="53" t="s">
        <v>193</v>
      </c>
      <c r="DM129" s="53" t="s">
        <v>193</v>
      </c>
      <c r="DN129" s="53" t="s">
        <v>193</v>
      </c>
      <c r="DO129" s="53" t="s">
        <v>193</v>
      </c>
      <c r="DP129" s="53" t="s">
        <v>193</v>
      </c>
      <c r="DQ129" s="53" t="s">
        <v>193</v>
      </c>
      <c r="DR129" s="53" t="s">
        <v>193</v>
      </c>
      <c r="DS129" s="53" t="s">
        <v>193</v>
      </c>
      <c r="DT129" s="53" t="s">
        <v>193</v>
      </c>
      <c r="DU129" s="53" t="s">
        <v>193</v>
      </c>
      <c r="DV129" s="53" t="s">
        <v>193</v>
      </c>
      <c r="DW129" s="53" t="s">
        <v>193</v>
      </c>
      <c r="DX129" s="53" t="s">
        <v>193</v>
      </c>
      <c r="DY129" s="53" t="s">
        <v>193</v>
      </c>
      <c r="DZ129" s="53" t="s">
        <v>193</v>
      </c>
      <c r="EA129" s="53" t="s">
        <v>193</v>
      </c>
      <c r="EB129" s="53" t="s">
        <v>193</v>
      </c>
      <c r="EC129" s="53" t="s">
        <v>193</v>
      </c>
      <c r="ED129" s="53" t="s">
        <v>193</v>
      </c>
      <c r="EE129" s="53" t="s">
        <v>193</v>
      </c>
      <c r="EF129" s="53" t="s">
        <v>193</v>
      </c>
      <c r="EG129" s="53" t="s">
        <v>193</v>
      </c>
      <c r="EH129" s="53" t="s">
        <v>193</v>
      </c>
      <c r="EI129" s="53" t="s">
        <v>193</v>
      </c>
      <c r="EJ129" s="53" t="s">
        <v>193</v>
      </c>
      <c r="EK129" s="53" t="s">
        <v>193</v>
      </c>
      <c r="EL129" s="53" t="s">
        <v>193</v>
      </c>
      <c r="EM129" s="53" t="s">
        <v>193</v>
      </c>
      <c r="EN129" s="53" t="s">
        <v>193</v>
      </c>
      <c r="EO129" s="53" t="s">
        <v>193</v>
      </c>
      <c r="EP129" s="53" t="s">
        <v>193</v>
      </c>
      <c r="EQ129" s="53" t="s">
        <v>193</v>
      </c>
      <c r="ER129" s="53" t="s">
        <v>193</v>
      </c>
      <c r="ES129" s="53" t="s">
        <v>193</v>
      </c>
      <c r="ET129" s="53" t="s">
        <v>193</v>
      </c>
      <c r="EU129" s="53" t="s">
        <v>193</v>
      </c>
      <c r="EV129" s="53"/>
    </row>
    <row r="130" spans="1:152" ht="18.75">
      <c r="A130" s="21"/>
      <c r="B130" s="25" t="s">
        <v>381</v>
      </c>
      <c r="C130" s="31" t="s">
        <v>382</v>
      </c>
      <c r="D130" s="53" t="s">
        <v>174</v>
      </c>
      <c r="E130" s="53">
        <f t="shared" ref="E130:AJ130" si="155">SUM(E131:E132)</f>
        <v>0</v>
      </c>
      <c r="F130" s="53">
        <f t="shared" si="155"/>
        <v>0</v>
      </c>
      <c r="G130" s="53">
        <f t="shared" si="155"/>
        <v>0</v>
      </c>
      <c r="H130" s="53">
        <f t="shared" si="155"/>
        <v>0</v>
      </c>
      <c r="I130" s="53">
        <f t="shared" si="155"/>
        <v>0</v>
      </c>
      <c r="J130" s="53">
        <f t="shared" si="155"/>
        <v>0</v>
      </c>
      <c r="K130" s="53">
        <f t="shared" si="155"/>
        <v>0</v>
      </c>
      <c r="L130" s="53">
        <f t="shared" si="155"/>
        <v>0</v>
      </c>
      <c r="M130" s="53">
        <f t="shared" si="155"/>
        <v>0</v>
      </c>
      <c r="N130" s="53">
        <f t="shared" si="155"/>
        <v>0</v>
      </c>
      <c r="O130" s="53">
        <f t="shared" si="155"/>
        <v>0</v>
      </c>
      <c r="P130" s="53">
        <f t="shared" si="155"/>
        <v>0</v>
      </c>
      <c r="Q130" s="53">
        <f t="shared" si="155"/>
        <v>0</v>
      </c>
      <c r="R130" s="53">
        <f t="shared" si="155"/>
        <v>0</v>
      </c>
      <c r="S130" s="53">
        <f t="shared" si="155"/>
        <v>0</v>
      </c>
      <c r="T130" s="53">
        <f t="shared" si="155"/>
        <v>0</v>
      </c>
      <c r="U130" s="53">
        <f t="shared" si="155"/>
        <v>0</v>
      </c>
      <c r="V130" s="53">
        <f t="shared" si="155"/>
        <v>0</v>
      </c>
      <c r="W130" s="53">
        <f t="shared" si="155"/>
        <v>0</v>
      </c>
      <c r="X130" s="53">
        <f t="shared" si="155"/>
        <v>0</v>
      </c>
      <c r="Y130" s="53">
        <f t="shared" si="155"/>
        <v>0</v>
      </c>
      <c r="Z130" s="53">
        <f t="shared" si="155"/>
        <v>0</v>
      </c>
      <c r="AA130" s="53">
        <f t="shared" si="155"/>
        <v>0</v>
      </c>
      <c r="AB130" s="53">
        <f t="shared" si="155"/>
        <v>0</v>
      </c>
      <c r="AC130" s="53">
        <f t="shared" si="155"/>
        <v>0</v>
      </c>
      <c r="AD130" s="53">
        <f t="shared" si="155"/>
        <v>0</v>
      </c>
      <c r="AE130" s="53">
        <f t="shared" si="155"/>
        <v>0</v>
      </c>
      <c r="AF130" s="53">
        <f t="shared" si="155"/>
        <v>0</v>
      </c>
      <c r="AG130" s="53">
        <f t="shared" si="155"/>
        <v>0</v>
      </c>
      <c r="AH130" s="53">
        <f t="shared" si="155"/>
        <v>0</v>
      </c>
      <c r="AI130" s="53">
        <f t="shared" si="155"/>
        <v>0</v>
      </c>
      <c r="AJ130" s="53">
        <f t="shared" si="155"/>
        <v>0</v>
      </c>
      <c r="AK130" s="53">
        <f t="shared" ref="AK130:BP130" si="156">SUM(AK131:AK132)</f>
        <v>0</v>
      </c>
      <c r="AL130" s="53">
        <f t="shared" si="156"/>
        <v>0</v>
      </c>
      <c r="AM130" s="53">
        <f t="shared" si="156"/>
        <v>0</v>
      </c>
      <c r="AN130" s="53">
        <f t="shared" si="156"/>
        <v>0</v>
      </c>
      <c r="AO130" s="53">
        <f t="shared" si="156"/>
        <v>0</v>
      </c>
      <c r="AP130" s="53">
        <f t="shared" si="156"/>
        <v>0</v>
      </c>
      <c r="AQ130" s="53">
        <f t="shared" si="156"/>
        <v>0</v>
      </c>
      <c r="AR130" s="53">
        <f t="shared" si="156"/>
        <v>0</v>
      </c>
      <c r="AS130" s="53">
        <f t="shared" si="156"/>
        <v>0</v>
      </c>
      <c r="AT130" s="53">
        <f t="shared" si="156"/>
        <v>0</v>
      </c>
      <c r="AU130" s="53">
        <f t="shared" si="156"/>
        <v>0</v>
      </c>
      <c r="AV130" s="53">
        <f t="shared" si="156"/>
        <v>0</v>
      </c>
      <c r="AW130" s="53">
        <f t="shared" si="156"/>
        <v>0</v>
      </c>
      <c r="AX130" s="53">
        <f t="shared" si="156"/>
        <v>0</v>
      </c>
      <c r="AY130" s="53">
        <f t="shared" si="156"/>
        <v>0</v>
      </c>
      <c r="AZ130" s="53">
        <f t="shared" si="156"/>
        <v>0</v>
      </c>
      <c r="BA130" s="53">
        <f t="shared" si="156"/>
        <v>0</v>
      </c>
      <c r="BB130" s="53">
        <f t="shared" si="156"/>
        <v>0</v>
      </c>
      <c r="BC130" s="53">
        <f t="shared" si="156"/>
        <v>0</v>
      </c>
      <c r="BD130" s="53">
        <f t="shared" si="156"/>
        <v>0</v>
      </c>
      <c r="BE130" s="53">
        <f t="shared" si="156"/>
        <v>0</v>
      </c>
      <c r="BF130" s="53">
        <f t="shared" si="156"/>
        <v>0</v>
      </c>
      <c r="BG130" s="53">
        <f t="shared" si="156"/>
        <v>0</v>
      </c>
      <c r="BH130" s="53">
        <f t="shared" si="156"/>
        <v>0</v>
      </c>
      <c r="BI130" s="53">
        <f t="shared" si="156"/>
        <v>0</v>
      </c>
      <c r="BJ130" s="53">
        <f t="shared" si="156"/>
        <v>0</v>
      </c>
      <c r="BK130" s="53">
        <f t="shared" si="156"/>
        <v>0</v>
      </c>
      <c r="BL130" s="53">
        <f t="shared" si="156"/>
        <v>0</v>
      </c>
      <c r="BM130" s="53">
        <f t="shared" si="156"/>
        <v>0</v>
      </c>
      <c r="BN130" s="53">
        <f t="shared" si="156"/>
        <v>0</v>
      </c>
      <c r="BO130" s="53">
        <f t="shared" si="156"/>
        <v>0</v>
      </c>
      <c r="BP130" s="53">
        <f t="shared" si="156"/>
        <v>0</v>
      </c>
      <c r="BQ130" s="53">
        <f t="shared" ref="BQ130:CV130" si="157">SUM(BQ131:BQ132)</f>
        <v>0</v>
      </c>
      <c r="BR130" s="53">
        <f t="shared" si="157"/>
        <v>0</v>
      </c>
      <c r="BS130" s="53">
        <f t="shared" si="157"/>
        <v>0</v>
      </c>
      <c r="BT130" s="53">
        <f t="shared" si="157"/>
        <v>0</v>
      </c>
      <c r="BU130" s="53">
        <f t="shared" si="157"/>
        <v>0</v>
      </c>
      <c r="BV130" s="53">
        <f t="shared" si="157"/>
        <v>0</v>
      </c>
      <c r="BW130" s="53">
        <f t="shared" si="157"/>
        <v>0</v>
      </c>
      <c r="BX130" s="53">
        <f t="shared" si="157"/>
        <v>0</v>
      </c>
      <c r="BY130" s="53">
        <f t="shared" si="157"/>
        <v>0</v>
      </c>
      <c r="BZ130" s="53">
        <f t="shared" si="157"/>
        <v>0</v>
      </c>
      <c r="CA130" s="53">
        <f t="shared" si="157"/>
        <v>0</v>
      </c>
      <c r="CB130" s="53">
        <f t="shared" si="157"/>
        <v>0</v>
      </c>
      <c r="CC130" s="53">
        <f t="shared" si="157"/>
        <v>0</v>
      </c>
      <c r="CD130" s="53">
        <f t="shared" si="157"/>
        <v>0</v>
      </c>
      <c r="CE130" s="53">
        <f t="shared" si="157"/>
        <v>0</v>
      </c>
      <c r="CF130" s="53">
        <f t="shared" si="157"/>
        <v>0</v>
      </c>
      <c r="CG130" s="53">
        <f t="shared" si="157"/>
        <v>0</v>
      </c>
      <c r="CH130" s="53">
        <f t="shared" si="157"/>
        <v>0</v>
      </c>
      <c r="CI130" s="53">
        <f t="shared" si="157"/>
        <v>0</v>
      </c>
      <c r="CJ130" s="53">
        <f t="shared" si="157"/>
        <v>0</v>
      </c>
      <c r="CK130" s="53">
        <f t="shared" si="157"/>
        <v>0</v>
      </c>
      <c r="CL130" s="53">
        <f t="shared" si="157"/>
        <v>0</v>
      </c>
      <c r="CM130" s="53">
        <f t="shared" si="157"/>
        <v>0</v>
      </c>
      <c r="CN130" s="53">
        <f t="shared" si="157"/>
        <v>0</v>
      </c>
      <c r="CO130" s="53">
        <f t="shared" si="157"/>
        <v>0</v>
      </c>
      <c r="CP130" s="53">
        <f t="shared" si="157"/>
        <v>0</v>
      </c>
      <c r="CQ130" s="53">
        <f t="shared" si="157"/>
        <v>0</v>
      </c>
      <c r="CR130" s="53">
        <f t="shared" si="157"/>
        <v>0</v>
      </c>
      <c r="CS130" s="53">
        <f t="shared" si="157"/>
        <v>0</v>
      </c>
      <c r="CT130" s="53">
        <f t="shared" si="157"/>
        <v>0</v>
      </c>
      <c r="CU130" s="53">
        <f t="shared" si="157"/>
        <v>0</v>
      </c>
      <c r="CV130" s="53">
        <f t="shared" si="157"/>
        <v>0</v>
      </c>
      <c r="CW130" s="53">
        <f t="shared" ref="CW130:EB130" si="158">SUM(CW131:CW132)</f>
        <v>0</v>
      </c>
      <c r="CX130" s="53">
        <f t="shared" si="158"/>
        <v>0</v>
      </c>
      <c r="CY130" s="53">
        <f t="shared" si="158"/>
        <v>0</v>
      </c>
      <c r="CZ130" s="53">
        <f t="shared" si="158"/>
        <v>0</v>
      </c>
      <c r="DA130" s="53">
        <f t="shared" si="158"/>
        <v>0</v>
      </c>
      <c r="DB130" s="53">
        <f t="shared" si="158"/>
        <v>0</v>
      </c>
      <c r="DC130" s="53">
        <f t="shared" si="158"/>
        <v>0</v>
      </c>
      <c r="DD130" s="53">
        <f t="shared" si="158"/>
        <v>0</v>
      </c>
      <c r="DE130" s="53">
        <f t="shared" si="158"/>
        <v>0</v>
      </c>
      <c r="DF130" s="53">
        <f t="shared" si="158"/>
        <v>0</v>
      </c>
      <c r="DG130" s="53">
        <f t="shared" si="158"/>
        <v>0</v>
      </c>
      <c r="DH130" s="53">
        <f t="shared" si="158"/>
        <v>0</v>
      </c>
      <c r="DI130" s="53">
        <f t="shared" si="158"/>
        <v>0</v>
      </c>
      <c r="DJ130" s="53">
        <f t="shared" si="158"/>
        <v>0</v>
      </c>
      <c r="DK130" s="53">
        <f t="shared" si="158"/>
        <v>0</v>
      </c>
      <c r="DL130" s="53">
        <f t="shared" si="158"/>
        <v>0</v>
      </c>
      <c r="DM130" s="53">
        <f t="shared" si="158"/>
        <v>0</v>
      </c>
      <c r="DN130" s="53">
        <f t="shared" si="158"/>
        <v>0</v>
      </c>
      <c r="DO130" s="53">
        <f t="shared" si="158"/>
        <v>0</v>
      </c>
      <c r="DP130" s="53">
        <f t="shared" si="158"/>
        <v>0</v>
      </c>
      <c r="DQ130" s="53">
        <f t="shared" si="158"/>
        <v>0</v>
      </c>
      <c r="DR130" s="53">
        <f t="shared" si="158"/>
        <v>0</v>
      </c>
      <c r="DS130" s="53">
        <f t="shared" si="158"/>
        <v>0</v>
      </c>
      <c r="DT130" s="53">
        <f t="shared" si="158"/>
        <v>0</v>
      </c>
      <c r="DU130" s="53">
        <f t="shared" si="158"/>
        <v>0</v>
      </c>
      <c r="DV130" s="53">
        <f t="shared" si="158"/>
        <v>0</v>
      </c>
      <c r="DW130" s="53">
        <f t="shared" si="158"/>
        <v>0</v>
      </c>
      <c r="DX130" s="53">
        <f t="shared" si="158"/>
        <v>0</v>
      </c>
      <c r="DY130" s="53">
        <f t="shared" si="158"/>
        <v>0</v>
      </c>
      <c r="DZ130" s="53">
        <f t="shared" si="158"/>
        <v>0</v>
      </c>
      <c r="EA130" s="53">
        <f t="shared" si="158"/>
        <v>0</v>
      </c>
      <c r="EB130" s="53">
        <f t="shared" si="158"/>
        <v>0</v>
      </c>
      <c r="EC130" s="53">
        <f t="shared" ref="EC130:EN130" si="159">SUM(EC131:EC132)</f>
        <v>0</v>
      </c>
      <c r="ED130" s="53">
        <f t="shared" si="159"/>
        <v>0</v>
      </c>
      <c r="EE130" s="53">
        <f t="shared" si="159"/>
        <v>0</v>
      </c>
      <c r="EF130" s="53">
        <f t="shared" si="159"/>
        <v>0</v>
      </c>
      <c r="EG130" s="53">
        <f t="shared" si="159"/>
        <v>0</v>
      </c>
      <c r="EH130" s="53">
        <f t="shared" si="159"/>
        <v>0</v>
      </c>
      <c r="EI130" s="53">
        <f t="shared" si="159"/>
        <v>0</v>
      </c>
      <c r="EJ130" s="53">
        <f t="shared" si="159"/>
        <v>0</v>
      </c>
      <c r="EK130" s="53">
        <f t="shared" si="159"/>
        <v>0</v>
      </c>
      <c r="EL130" s="53">
        <f t="shared" si="159"/>
        <v>0</v>
      </c>
      <c r="EM130" s="53">
        <f t="shared" si="159"/>
        <v>0</v>
      </c>
      <c r="EN130" s="53">
        <f t="shared" si="159"/>
        <v>0</v>
      </c>
      <c r="EO130" s="53"/>
      <c r="EP130" s="53"/>
      <c r="EQ130" s="53"/>
      <c r="ER130" s="53"/>
      <c r="ES130" s="53"/>
      <c r="ET130" s="53"/>
      <c r="EU130" s="53"/>
      <c r="EV130" s="53"/>
    </row>
    <row r="131" spans="1:152" ht="56.25">
      <c r="A131" s="28" t="s">
        <v>185</v>
      </c>
      <c r="B131" s="33" t="s">
        <v>381</v>
      </c>
      <c r="C131" s="55" t="s">
        <v>383</v>
      </c>
      <c r="D131" s="210" t="s">
        <v>384</v>
      </c>
      <c r="E131" s="54">
        <v>0</v>
      </c>
      <c r="F131" s="54">
        <v>0</v>
      </c>
      <c r="G131" s="54">
        <v>0</v>
      </c>
      <c r="H131" s="54">
        <v>0</v>
      </c>
      <c r="I131" s="54">
        <v>0</v>
      </c>
      <c r="J131" s="54">
        <v>0</v>
      </c>
      <c r="K131" s="54">
        <v>0</v>
      </c>
      <c r="L131" s="54">
        <v>0</v>
      </c>
      <c r="M131" s="54">
        <v>0</v>
      </c>
      <c r="N131" s="54">
        <v>0</v>
      </c>
      <c r="O131" s="54">
        <v>0</v>
      </c>
      <c r="P131" s="54">
        <v>0</v>
      </c>
      <c r="Q131" s="54">
        <v>0</v>
      </c>
      <c r="R131" s="54">
        <v>0</v>
      </c>
      <c r="S131" s="54">
        <v>0</v>
      </c>
      <c r="T131" s="54">
        <v>0</v>
      </c>
      <c r="U131" s="54">
        <v>0</v>
      </c>
      <c r="V131" s="54">
        <v>0</v>
      </c>
      <c r="W131" s="54">
        <v>0</v>
      </c>
      <c r="X131" s="54">
        <v>0</v>
      </c>
      <c r="Y131" s="54">
        <v>0</v>
      </c>
      <c r="Z131" s="54">
        <v>0</v>
      </c>
      <c r="AA131" s="54">
        <v>0</v>
      </c>
      <c r="AB131" s="54">
        <v>0</v>
      </c>
      <c r="AC131" s="54">
        <v>0</v>
      </c>
      <c r="AD131" s="54">
        <v>0</v>
      </c>
      <c r="AE131" s="54">
        <v>0</v>
      </c>
      <c r="AF131" s="54">
        <v>0</v>
      </c>
      <c r="AG131" s="54">
        <v>0</v>
      </c>
      <c r="AH131" s="54">
        <v>0</v>
      </c>
      <c r="AI131" s="54">
        <v>0</v>
      </c>
      <c r="AJ131" s="54">
        <v>0</v>
      </c>
      <c r="AK131" s="54">
        <v>0</v>
      </c>
      <c r="AL131" s="54">
        <v>0</v>
      </c>
      <c r="AM131" s="54">
        <v>0</v>
      </c>
      <c r="AN131" s="54">
        <v>0</v>
      </c>
      <c r="AO131" s="54">
        <v>0</v>
      </c>
      <c r="AP131" s="54">
        <v>0</v>
      </c>
      <c r="AQ131" s="54">
        <v>0</v>
      </c>
      <c r="AR131" s="54">
        <v>0</v>
      </c>
      <c r="AS131" s="54">
        <v>0</v>
      </c>
      <c r="AT131" s="139">
        <f>IF('4'!$CN132=2020,E131,0)</f>
        <v>0</v>
      </c>
      <c r="AU131" s="139">
        <f>IF('4'!$CN132=2020,F131,0)</f>
        <v>0</v>
      </c>
      <c r="AV131" s="139">
        <f>IF('4'!$CN132=2020,G131,0)</f>
        <v>0</v>
      </c>
      <c r="AW131" s="139">
        <f>IF('4'!$CN132=2020,H131,0)</f>
        <v>0</v>
      </c>
      <c r="AX131" s="139">
        <f>IF('4'!$CN132=2020,I131,0)</f>
        <v>0</v>
      </c>
      <c r="AY131" s="139">
        <f>IF('4'!$CN132=2020,J131,0)</f>
        <v>0</v>
      </c>
      <c r="AZ131" s="139">
        <f>IF('4'!$CN132=2020,K131,0)</f>
        <v>0</v>
      </c>
      <c r="BA131" s="139">
        <f>IF('4'!$CN132=2020,L131,0)</f>
        <v>0</v>
      </c>
      <c r="BB131" s="139">
        <f>IF('4'!$CN132=2020,M131,0)</f>
        <v>0</v>
      </c>
      <c r="BC131" s="139">
        <f>IF('4'!$CN132=2020,N131,0)</f>
        <v>0</v>
      </c>
      <c r="BD131" s="139">
        <f>IF('4'!$CN132=2020,O131,0)</f>
        <v>0</v>
      </c>
      <c r="BE131" s="139">
        <f>IF('4'!$CN132=2020,P131,0)</f>
        <v>0</v>
      </c>
      <c r="BF131" s="139">
        <f>IF('4'!$CN132=2020,Q131,0)</f>
        <v>0</v>
      </c>
      <c r="BG131" s="139">
        <f>IF('4'!$CN132=2020,R131,0)</f>
        <v>0</v>
      </c>
      <c r="BH131" s="139">
        <f>IF('4'!$CN132=2020,S131,0)</f>
        <v>0</v>
      </c>
      <c r="BI131" s="139">
        <f>IF('4'!$CN132=2020,T131,0)</f>
        <v>0</v>
      </c>
      <c r="BJ131" s="139">
        <f>IF('4'!$CN132=2020,U131,0)</f>
        <v>0</v>
      </c>
      <c r="BK131" s="139">
        <f>IF('4'!$CN132=2020,V131,0)</f>
        <v>0</v>
      </c>
      <c r="BL131" s="139">
        <f>IF('4'!$CN132=2020,W131,0)</f>
        <v>0</v>
      </c>
      <c r="BM131" s="139"/>
      <c r="BN131" s="139"/>
      <c r="BO131" s="139"/>
      <c r="BP131" s="139"/>
      <c r="BQ131" s="139"/>
      <c r="BR131" s="139"/>
      <c r="BS131" s="139"/>
      <c r="BT131" s="206">
        <f>IF('4'!$CN132=2021,E131,0)</f>
        <v>0</v>
      </c>
      <c r="BU131" s="206">
        <f>IF('4'!$CN132=2021,F131,0)</f>
        <v>0</v>
      </c>
      <c r="BV131" s="206">
        <f>IF('4'!$CN132=2021,G131,0)</f>
        <v>0</v>
      </c>
      <c r="BW131" s="206">
        <f>IF('4'!$CN132=2021,H131,0)</f>
        <v>0</v>
      </c>
      <c r="BX131" s="206">
        <f>IF('4'!$CN132=2021,I131,0)</f>
        <v>0</v>
      </c>
      <c r="BY131" s="206">
        <f>IF('4'!$CN132=2021,J131,0)</f>
        <v>0</v>
      </c>
      <c r="BZ131" s="206">
        <f>IF('4'!$CN132=2021,K131,0)</f>
        <v>0</v>
      </c>
      <c r="CA131" s="206">
        <f>IF('4'!$CN132=2021,L131,0)</f>
        <v>0</v>
      </c>
      <c r="CB131" s="206">
        <f>IF('4'!$CN132=2021,M131,0)</f>
        <v>0</v>
      </c>
      <c r="CC131" s="206">
        <f>IF('4'!$CN132=2021,N131,0)</f>
        <v>0</v>
      </c>
      <c r="CD131" s="206">
        <f>IF('4'!$CN132=2021,O131,0)</f>
        <v>0</v>
      </c>
      <c r="CE131" s="206">
        <f>IF('4'!$CN132=2021,P131,0)</f>
        <v>0</v>
      </c>
      <c r="CF131" s="206">
        <f>IF('4'!$CN132=2021,Q131,0)</f>
        <v>0</v>
      </c>
      <c r="CG131" s="206">
        <f>IF('4'!$CN132=2021,R131,0)</f>
        <v>0</v>
      </c>
      <c r="CH131" s="206">
        <f>IF('4'!$CN132=2021,S131,0)</f>
        <v>0</v>
      </c>
      <c r="CI131" s="206">
        <f>IF('4'!$CN132=2021,T131,0)</f>
        <v>0</v>
      </c>
      <c r="CJ131" s="206">
        <f>IF('4'!$CN132=2021,U131,0)</f>
        <v>0</v>
      </c>
      <c r="CK131" s="206">
        <f>IF('4'!$CN132=2021,V131,0)</f>
        <v>0</v>
      </c>
      <c r="CL131" s="206">
        <f>IF('4'!$CN132=2021,W131,0)</f>
        <v>0</v>
      </c>
      <c r="CM131" s="206">
        <f>IF('4'!$CN132=2021,X131,0)</f>
        <v>0</v>
      </c>
      <c r="CN131" s="139"/>
      <c r="CO131" s="139"/>
      <c r="CP131" s="139"/>
      <c r="CQ131" s="139"/>
      <c r="CR131" s="139"/>
      <c r="CS131" s="139"/>
      <c r="CT131" s="139"/>
      <c r="CU131" s="206">
        <f>IF('4'!$CN132=2022,E131,0)</f>
        <v>0</v>
      </c>
      <c r="CV131" s="206">
        <f>IF('4'!$CN132=2022,F131,0)</f>
        <v>0</v>
      </c>
      <c r="CW131" s="206">
        <f>IF('4'!$CN132=2022,G131,0)</f>
        <v>0</v>
      </c>
      <c r="CX131" s="206">
        <f>IF('4'!$CN132=2022,H131,0)</f>
        <v>0</v>
      </c>
      <c r="CY131" s="206">
        <f>IF('4'!$CN132=2022,I131,0)</f>
        <v>0</v>
      </c>
      <c r="CZ131" s="206">
        <f>IF('4'!$CN132=2022,J131,0)</f>
        <v>0</v>
      </c>
      <c r="DA131" s="206">
        <f>IF('4'!$CN132=2022,K131,0)</f>
        <v>0</v>
      </c>
      <c r="DB131" s="206">
        <f>IF('4'!$CN132=2022,L131,0)</f>
        <v>0</v>
      </c>
      <c r="DC131" s="206">
        <f>IF('4'!$CN132=2022,M131,0)</f>
        <v>0</v>
      </c>
      <c r="DD131" s="206">
        <f>IF('4'!$CN132=2022,N131,0)</f>
        <v>0</v>
      </c>
      <c r="DE131" s="206">
        <f>IF('4'!$CN132=2022,O131,0)</f>
        <v>0</v>
      </c>
      <c r="DF131" s="206">
        <f>IF('4'!$CN132=2022,P131,0)</f>
        <v>0</v>
      </c>
      <c r="DG131" s="206">
        <f>IF('4'!$CN132=2022,Q131,0)</f>
        <v>0</v>
      </c>
      <c r="DH131" s="206">
        <f>IF('4'!$CN132=2022,R131,0)</f>
        <v>0</v>
      </c>
      <c r="DI131" s="206">
        <f>IF('4'!$CN132=2022,S131,0)</f>
        <v>0</v>
      </c>
      <c r="DJ131" s="206">
        <f>IF('4'!$CN132=2022,T131,0)</f>
        <v>0</v>
      </c>
      <c r="DK131" s="206">
        <f>IF('4'!$CN132=2022,U131,0)</f>
        <v>0</v>
      </c>
      <c r="DL131" s="206">
        <f>IF('4'!$CN132=2022,V131,0)</f>
        <v>0</v>
      </c>
      <c r="DM131" s="206">
        <f>IF('4'!$CN132=2022,W131,0)</f>
        <v>0</v>
      </c>
      <c r="DN131" s="139"/>
      <c r="DO131" s="139"/>
      <c r="DP131" s="139"/>
      <c r="DQ131" s="139"/>
      <c r="DR131" s="139"/>
      <c r="DS131" s="139"/>
      <c r="DT131" s="139"/>
      <c r="DU131" s="139">
        <f t="shared" ref="DU131:ED132" si="160">CU131+BT131+AT131</f>
        <v>0</v>
      </c>
      <c r="DV131" s="139">
        <f t="shared" si="160"/>
        <v>0</v>
      </c>
      <c r="DW131" s="139">
        <f t="shared" si="160"/>
        <v>0</v>
      </c>
      <c r="DX131" s="139">
        <f t="shared" si="160"/>
        <v>0</v>
      </c>
      <c r="DY131" s="139">
        <f t="shared" si="160"/>
        <v>0</v>
      </c>
      <c r="DZ131" s="139">
        <f t="shared" si="160"/>
        <v>0</v>
      </c>
      <c r="EA131" s="139">
        <f t="shared" si="160"/>
        <v>0</v>
      </c>
      <c r="EB131" s="139">
        <f t="shared" si="160"/>
        <v>0</v>
      </c>
      <c r="EC131" s="139">
        <f t="shared" si="160"/>
        <v>0</v>
      </c>
      <c r="ED131" s="139">
        <f t="shared" si="160"/>
        <v>0</v>
      </c>
      <c r="EE131" s="139">
        <f t="shared" ref="EE131:EM132" si="161">DE131+CD131+BD131</f>
        <v>0</v>
      </c>
      <c r="EF131" s="139">
        <f t="shared" si="161"/>
        <v>0</v>
      </c>
      <c r="EG131" s="139">
        <f t="shared" si="161"/>
        <v>0</v>
      </c>
      <c r="EH131" s="139">
        <f t="shared" si="161"/>
        <v>0</v>
      </c>
      <c r="EI131" s="139">
        <f t="shared" si="161"/>
        <v>0</v>
      </c>
      <c r="EJ131" s="139">
        <f t="shared" si="161"/>
        <v>0</v>
      </c>
      <c r="EK131" s="139">
        <f t="shared" si="161"/>
        <v>0</v>
      </c>
      <c r="EL131" s="139">
        <f t="shared" si="161"/>
        <v>0</v>
      </c>
      <c r="EM131" s="139">
        <f t="shared" si="161"/>
        <v>0</v>
      </c>
      <c r="EN131" s="206">
        <f>CM131</f>
        <v>0</v>
      </c>
      <c r="EO131" s="54"/>
      <c r="EP131" s="54"/>
      <c r="EQ131" s="54"/>
      <c r="ER131" s="54"/>
      <c r="ES131" s="54"/>
      <c r="ET131" s="54"/>
      <c r="EU131" s="54"/>
      <c r="EV131" s="54"/>
    </row>
    <row r="132" spans="1:152" ht="56.25">
      <c r="A132" s="28" t="s">
        <v>185</v>
      </c>
      <c r="B132" s="33" t="s">
        <v>381</v>
      </c>
      <c r="C132" s="55" t="s">
        <v>385</v>
      </c>
      <c r="D132" s="210" t="s">
        <v>386</v>
      </c>
      <c r="E132" s="54">
        <v>0</v>
      </c>
      <c r="F132" s="54">
        <v>0</v>
      </c>
      <c r="G132" s="54">
        <v>0</v>
      </c>
      <c r="H132" s="54">
        <v>0</v>
      </c>
      <c r="I132" s="54">
        <v>0</v>
      </c>
      <c r="J132" s="54">
        <v>0</v>
      </c>
      <c r="K132" s="54">
        <v>0</v>
      </c>
      <c r="L132" s="54">
        <v>0</v>
      </c>
      <c r="M132" s="54">
        <v>0</v>
      </c>
      <c r="N132" s="54">
        <v>0</v>
      </c>
      <c r="O132" s="54">
        <v>0</v>
      </c>
      <c r="P132" s="54">
        <v>0</v>
      </c>
      <c r="Q132" s="54">
        <v>0</v>
      </c>
      <c r="R132" s="54">
        <v>0</v>
      </c>
      <c r="S132" s="54">
        <v>0</v>
      </c>
      <c r="T132" s="54">
        <v>0</v>
      </c>
      <c r="U132" s="54">
        <v>0</v>
      </c>
      <c r="V132" s="54">
        <v>0</v>
      </c>
      <c r="W132" s="54">
        <v>0</v>
      </c>
      <c r="X132" s="54">
        <v>0</v>
      </c>
      <c r="Y132" s="54">
        <v>0</v>
      </c>
      <c r="Z132" s="54">
        <v>0</v>
      </c>
      <c r="AA132" s="54">
        <v>0</v>
      </c>
      <c r="AB132" s="54">
        <v>0</v>
      </c>
      <c r="AC132" s="54">
        <v>0</v>
      </c>
      <c r="AD132" s="54">
        <v>0</v>
      </c>
      <c r="AE132" s="54">
        <v>0</v>
      </c>
      <c r="AF132" s="54">
        <v>0</v>
      </c>
      <c r="AG132" s="54">
        <v>0</v>
      </c>
      <c r="AH132" s="54">
        <v>0</v>
      </c>
      <c r="AI132" s="54">
        <v>0</v>
      </c>
      <c r="AJ132" s="54">
        <v>0</v>
      </c>
      <c r="AK132" s="54">
        <v>0</v>
      </c>
      <c r="AL132" s="54">
        <v>0</v>
      </c>
      <c r="AM132" s="54">
        <v>0</v>
      </c>
      <c r="AN132" s="54">
        <v>0</v>
      </c>
      <c r="AO132" s="54">
        <v>0</v>
      </c>
      <c r="AP132" s="54">
        <v>0</v>
      </c>
      <c r="AQ132" s="54">
        <v>0</v>
      </c>
      <c r="AR132" s="54">
        <v>0</v>
      </c>
      <c r="AS132" s="54">
        <v>0</v>
      </c>
      <c r="AT132" s="139">
        <f>IF('4'!$CN133=2020,E132,0)</f>
        <v>0</v>
      </c>
      <c r="AU132" s="139">
        <f>IF('4'!$CN133=2020,F132,0)</f>
        <v>0</v>
      </c>
      <c r="AV132" s="139">
        <f>IF('4'!$CN133=2020,G132,0)</f>
        <v>0</v>
      </c>
      <c r="AW132" s="139">
        <f>IF('4'!$CN133=2020,H132,0)</f>
        <v>0</v>
      </c>
      <c r="AX132" s="139">
        <f>IF('4'!$CN133=2020,I132,0)</f>
        <v>0</v>
      </c>
      <c r="AY132" s="139">
        <f>IF('4'!$CN133=2020,J132,0)</f>
        <v>0</v>
      </c>
      <c r="AZ132" s="139">
        <f>IF('4'!$CN133=2020,K132,0)</f>
        <v>0</v>
      </c>
      <c r="BA132" s="139">
        <f>IF('4'!$CN133=2020,L132,0)</f>
        <v>0</v>
      </c>
      <c r="BB132" s="139">
        <f>IF('4'!$CN133=2020,M132,0)</f>
        <v>0</v>
      </c>
      <c r="BC132" s="139">
        <f>IF('4'!$CN133=2020,N132,0)</f>
        <v>0</v>
      </c>
      <c r="BD132" s="139">
        <f>IF('4'!$CN133=2020,O132,0)</f>
        <v>0</v>
      </c>
      <c r="BE132" s="139">
        <f>IF('4'!$CN133=2020,P132,0)</f>
        <v>0</v>
      </c>
      <c r="BF132" s="139">
        <f>IF('4'!$CN133=2020,Q132,0)</f>
        <v>0</v>
      </c>
      <c r="BG132" s="139">
        <f>IF('4'!$CN133=2020,R132,0)</f>
        <v>0</v>
      </c>
      <c r="BH132" s="139">
        <f>IF('4'!$CN133=2020,S132,0)</f>
        <v>0</v>
      </c>
      <c r="BI132" s="139">
        <f>IF('4'!$CN133=2020,T132,0)</f>
        <v>0</v>
      </c>
      <c r="BJ132" s="139">
        <f>IF('4'!$CN133=2020,U132,0)</f>
        <v>0</v>
      </c>
      <c r="BK132" s="139">
        <f>IF('4'!$CN133=2020,V132,0)</f>
        <v>0</v>
      </c>
      <c r="BL132" s="139">
        <f>IF('4'!$CN133=2020,W132,0)</f>
        <v>0</v>
      </c>
      <c r="BM132" s="139"/>
      <c r="BN132" s="139"/>
      <c r="BO132" s="139"/>
      <c r="BP132" s="139"/>
      <c r="BQ132" s="139"/>
      <c r="BR132" s="139"/>
      <c r="BS132" s="139"/>
      <c r="BT132" s="206">
        <f>IF('4'!$CN133=2021,E132,0)</f>
        <v>0</v>
      </c>
      <c r="BU132" s="206">
        <f>IF('4'!$CN133=2021,F132,0)</f>
        <v>0</v>
      </c>
      <c r="BV132" s="206">
        <f>IF('4'!$CN133=2021,G132,0)</f>
        <v>0</v>
      </c>
      <c r="BW132" s="206">
        <f>IF('4'!$CN133=2021,H132,0)</f>
        <v>0</v>
      </c>
      <c r="BX132" s="206">
        <f>IF('4'!$CN133=2021,I132,0)</f>
        <v>0</v>
      </c>
      <c r="BY132" s="206">
        <f>IF('4'!$CN133=2021,J132,0)</f>
        <v>0</v>
      </c>
      <c r="BZ132" s="206">
        <f>IF('4'!$CN133=2021,K132,0)</f>
        <v>0</v>
      </c>
      <c r="CA132" s="206">
        <f>IF('4'!$CN133=2021,L132,0)</f>
        <v>0</v>
      </c>
      <c r="CB132" s="206">
        <f>IF('4'!$CN133=2021,M132,0)</f>
        <v>0</v>
      </c>
      <c r="CC132" s="206">
        <f>IF('4'!$CN133=2021,N132,0)</f>
        <v>0</v>
      </c>
      <c r="CD132" s="206">
        <f>IF('4'!$CN133=2021,O132,0)</f>
        <v>0</v>
      </c>
      <c r="CE132" s="206">
        <f>IF('4'!$CN133=2021,P132,0)</f>
        <v>0</v>
      </c>
      <c r="CF132" s="206">
        <f>IF('4'!$CN133=2021,Q132,0)</f>
        <v>0</v>
      </c>
      <c r="CG132" s="206">
        <f>IF('4'!$CN133=2021,R132,0)</f>
        <v>0</v>
      </c>
      <c r="CH132" s="206">
        <f>IF('4'!$CN133=2021,S132,0)</f>
        <v>0</v>
      </c>
      <c r="CI132" s="206">
        <f>IF('4'!$CN133=2021,T132,0)</f>
        <v>0</v>
      </c>
      <c r="CJ132" s="206">
        <f>IF('4'!$CN133=2021,U132,0)</f>
        <v>0</v>
      </c>
      <c r="CK132" s="206">
        <f>IF('4'!$CN133=2021,V132,0)</f>
        <v>0</v>
      </c>
      <c r="CL132" s="206">
        <f>IF('4'!$CN133=2021,W132,0)</f>
        <v>0</v>
      </c>
      <c r="CM132" s="206">
        <f>IF('4'!$CN133=2021,X132,0)</f>
        <v>0</v>
      </c>
      <c r="CN132" s="139"/>
      <c r="CO132" s="139"/>
      <c r="CP132" s="139"/>
      <c r="CQ132" s="139"/>
      <c r="CR132" s="139"/>
      <c r="CS132" s="139"/>
      <c r="CT132" s="139"/>
      <c r="CU132" s="206">
        <f>IF('4'!$CN133=2022,E132,0)</f>
        <v>0</v>
      </c>
      <c r="CV132" s="206">
        <f>IF('4'!$CN133=2022,F132,0)</f>
        <v>0</v>
      </c>
      <c r="CW132" s="206">
        <f>IF('4'!$CN133=2022,G132,0)</f>
        <v>0</v>
      </c>
      <c r="CX132" s="206">
        <f>IF('4'!$CN133=2022,H132,0)</f>
        <v>0</v>
      </c>
      <c r="CY132" s="206">
        <f>IF('4'!$CN133=2022,I132,0)</f>
        <v>0</v>
      </c>
      <c r="CZ132" s="206">
        <f>IF('4'!$CN133=2022,J132,0)</f>
        <v>0</v>
      </c>
      <c r="DA132" s="206">
        <f>IF('4'!$CN133=2022,K132,0)</f>
        <v>0</v>
      </c>
      <c r="DB132" s="206">
        <f>IF('4'!$CN133=2022,L132,0)</f>
        <v>0</v>
      </c>
      <c r="DC132" s="206">
        <f>IF('4'!$CN133=2022,M132,0)</f>
        <v>0</v>
      </c>
      <c r="DD132" s="206">
        <f>IF('4'!$CN133=2022,N132,0)</f>
        <v>0</v>
      </c>
      <c r="DE132" s="206">
        <f>IF('4'!$CN133=2022,O132,0)</f>
        <v>0</v>
      </c>
      <c r="DF132" s="206">
        <f>IF('4'!$CN133=2022,P132,0)</f>
        <v>0</v>
      </c>
      <c r="DG132" s="206">
        <f>IF('4'!$CN133=2022,Q132,0)</f>
        <v>0</v>
      </c>
      <c r="DH132" s="206">
        <f>IF('4'!$CN133=2022,R132,0)</f>
        <v>0</v>
      </c>
      <c r="DI132" s="206">
        <f>IF('4'!$CN133=2022,S132,0)</f>
        <v>0</v>
      </c>
      <c r="DJ132" s="206">
        <f>IF('4'!$CN133=2022,T132,0)</f>
        <v>0</v>
      </c>
      <c r="DK132" s="206">
        <f>IF('4'!$CN133=2022,U132,0)</f>
        <v>0</v>
      </c>
      <c r="DL132" s="206">
        <f>IF('4'!$CN133=2022,V132,0)</f>
        <v>0</v>
      </c>
      <c r="DM132" s="206">
        <f>IF('4'!$CN133=2022,W132,0)</f>
        <v>0</v>
      </c>
      <c r="DN132" s="139"/>
      <c r="DO132" s="139"/>
      <c r="DP132" s="139"/>
      <c r="DQ132" s="139"/>
      <c r="DR132" s="139"/>
      <c r="DS132" s="139"/>
      <c r="DT132" s="139"/>
      <c r="DU132" s="139">
        <f t="shared" si="160"/>
        <v>0</v>
      </c>
      <c r="DV132" s="139">
        <f t="shared" si="160"/>
        <v>0</v>
      </c>
      <c r="DW132" s="139">
        <f t="shared" si="160"/>
        <v>0</v>
      </c>
      <c r="DX132" s="139">
        <f t="shared" si="160"/>
        <v>0</v>
      </c>
      <c r="DY132" s="139">
        <f t="shared" si="160"/>
        <v>0</v>
      </c>
      <c r="DZ132" s="139">
        <f t="shared" si="160"/>
        <v>0</v>
      </c>
      <c r="EA132" s="139">
        <f t="shared" si="160"/>
        <v>0</v>
      </c>
      <c r="EB132" s="139">
        <f t="shared" si="160"/>
        <v>0</v>
      </c>
      <c r="EC132" s="139">
        <f t="shared" si="160"/>
        <v>0</v>
      </c>
      <c r="ED132" s="139">
        <f t="shared" si="160"/>
        <v>0</v>
      </c>
      <c r="EE132" s="139">
        <f t="shared" si="161"/>
        <v>0</v>
      </c>
      <c r="EF132" s="139">
        <f t="shared" si="161"/>
        <v>0</v>
      </c>
      <c r="EG132" s="139">
        <f t="shared" si="161"/>
        <v>0</v>
      </c>
      <c r="EH132" s="139">
        <f t="shared" si="161"/>
        <v>0</v>
      </c>
      <c r="EI132" s="139">
        <f t="shared" si="161"/>
        <v>0</v>
      </c>
      <c r="EJ132" s="139">
        <f t="shared" si="161"/>
        <v>0</v>
      </c>
      <c r="EK132" s="139">
        <f t="shared" si="161"/>
        <v>0</v>
      </c>
      <c r="EL132" s="139">
        <f t="shared" si="161"/>
        <v>0</v>
      </c>
      <c r="EM132" s="139">
        <f t="shared" si="161"/>
        <v>0</v>
      </c>
      <c r="EN132" s="206">
        <f>CM132</f>
        <v>0</v>
      </c>
      <c r="EO132" s="54" t="s">
        <v>193</v>
      </c>
      <c r="EP132" s="54" t="s">
        <v>193</v>
      </c>
      <c r="EQ132" s="54" t="s">
        <v>193</v>
      </c>
      <c r="ER132" s="54" t="s">
        <v>193</v>
      </c>
      <c r="ES132" s="54" t="s">
        <v>193</v>
      </c>
      <c r="ET132" s="54" t="s">
        <v>193</v>
      </c>
      <c r="EU132" s="54" t="s">
        <v>193</v>
      </c>
      <c r="EV132" s="54"/>
    </row>
  </sheetData>
  <autoFilter ref="B19:EV132">
    <filterColumn colId="2">
      <filters>
        <filter val="J1101004"/>
        <filter val="J1101007"/>
        <filter val="J1101008"/>
        <filter val="J1102003-1"/>
        <filter val="J1102003-10"/>
        <filter val="J1102003-11"/>
        <filter val="J1102003-12"/>
        <filter val="J1102003-13"/>
        <filter val="J1102003-14"/>
        <filter val="J1102003-15"/>
        <filter val="J1102003-16"/>
        <filter val="J1102003-17"/>
        <filter val="J1102003-18"/>
        <filter val="J1102003-19"/>
        <filter val="J1102003-2"/>
        <filter val="J1102003-20"/>
        <filter val="J1102003-21"/>
        <filter val="J1102003-22"/>
        <filter val="J1102003-23"/>
        <filter val="J1102003-24"/>
        <filter val="J1102003-3"/>
        <filter val="J1102003-4"/>
        <filter val="J1102003-5"/>
        <filter val="J1102003-6"/>
        <filter val="J1102003-7"/>
        <filter val="J1102003-8"/>
        <filter val="J1102003-9"/>
        <filter val="J1104006"/>
        <filter val="J1202002"/>
        <filter val="J1202005"/>
        <filter val="K_1101003"/>
        <filter val="K_1101004"/>
        <filter val="K_1104015"/>
        <filter val="K_1110007"/>
        <filter val="K_1110008"/>
        <filter val="K_1110009"/>
        <filter val="K_1110010"/>
        <filter val="K_1110011"/>
        <filter val="K_1110012"/>
        <filter val="K_1201002"/>
        <filter val="K_1202001"/>
        <filter val="K_1308013"/>
        <filter val="K_1308014"/>
        <filter val="L_1101001"/>
        <filter val="L_1101002"/>
        <filter val="L_1101003"/>
        <filter val="L_1101004"/>
        <filter val="L_1101006"/>
        <filter val="L_1101007"/>
        <filter val="L_1101008"/>
        <filter val="L_1101009"/>
        <filter val="L_1101010"/>
        <filter val="L_1101014"/>
        <filter val="L_1102011"/>
        <filter val="L_1103013"/>
        <filter val="L_1104012"/>
        <filter val="L_1104015"/>
        <filter val="M_1102001"/>
        <filter val="Г"/>
        <filter val="М_1201002"/>
      </filters>
    </filterColumn>
  </autoFilter>
  <mergeCells count="33">
    <mergeCell ref="AT14:EU14"/>
    <mergeCell ref="EV14:EV17"/>
    <mergeCell ref="AT15:BS15"/>
    <mergeCell ref="BT15:CT15"/>
    <mergeCell ref="CU15:DT15"/>
    <mergeCell ref="DU15:EU15"/>
    <mergeCell ref="AT16:BL16"/>
    <mergeCell ref="BM16:BS16"/>
    <mergeCell ref="BT16:CM16"/>
    <mergeCell ref="CN16:CT16"/>
    <mergeCell ref="CU16:DM16"/>
    <mergeCell ref="DN16:DT16"/>
    <mergeCell ref="DU16:EN16"/>
    <mergeCell ref="EO16:EU16"/>
    <mergeCell ref="B14:B17"/>
    <mergeCell ref="C14:C17"/>
    <mergeCell ref="D14:D17"/>
    <mergeCell ref="E14:AE15"/>
    <mergeCell ref="AF14:AS15"/>
    <mergeCell ref="E16:X16"/>
    <mergeCell ref="Y16:AE16"/>
    <mergeCell ref="AF16:AL16"/>
    <mergeCell ref="AM16:AS16"/>
    <mergeCell ref="B9:BS9"/>
    <mergeCell ref="B10:BS10"/>
    <mergeCell ref="B11:BS11"/>
    <mergeCell ref="B12:BS12"/>
    <mergeCell ref="B13:EU13"/>
    <mergeCell ref="B4:BS4"/>
    <mergeCell ref="B5:BS5"/>
    <mergeCell ref="B6:BS6"/>
    <mergeCell ref="B7:BS7"/>
    <mergeCell ref="B8:BS8"/>
  </mergeCells>
  <pageMargins left="0.70833333333333304" right="0.70833333333333304" top="0.74861111111111101" bottom="0.74791666666666701" header="0.31527777777777799" footer="0.51180555555555496"/>
  <pageSetup paperSize="8" scale="60" firstPageNumber="0" orientation="landscape" horizontalDpi="300" verticalDpi="300"/>
  <headerFooter>
    <oddHeader>&amp;C&amp;P</oddHeader>
  </headerFooter>
  <colBreaks count="1" manualBreakCount="1">
    <brk id="71" max="1048575" man="1"/>
  </colBreaks>
</worksheet>
</file>

<file path=docProps/app.xml><?xml version="1.0" encoding="utf-8"?>
<Properties xmlns="http://schemas.openxmlformats.org/officeDocument/2006/extended-properties" xmlns:vt="http://schemas.openxmlformats.org/officeDocument/2006/docPropsVTypes">
  <Template/>
  <TotalTime>3987</TotalTime>
  <Application>Microsoft Excel</Application>
  <DocSecurity>0</DocSecurity>
  <ScaleCrop>false</ScaleCrop>
  <HeadingPairs>
    <vt:vector size="4" baseType="variant">
      <vt:variant>
        <vt:lpstr>Листы</vt:lpstr>
      </vt:variant>
      <vt:variant>
        <vt:i4>25</vt:i4>
      </vt:variant>
      <vt:variant>
        <vt:lpstr>Именованные диапазоны</vt:lpstr>
      </vt:variant>
      <vt:variant>
        <vt:i4>27</vt:i4>
      </vt:variant>
    </vt:vector>
  </HeadingPairs>
  <TitlesOfParts>
    <vt:vector size="52" baseType="lpstr">
      <vt:lpstr>1</vt:lpstr>
      <vt:lpstr>2</vt:lpstr>
      <vt:lpstr>3_2020</vt:lpstr>
      <vt:lpstr>3_2021</vt:lpstr>
      <vt:lpstr>3_2022</vt:lpstr>
      <vt:lpstr>4</vt:lpstr>
      <vt:lpstr>5</vt:lpstr>
      <vt:lpstr>6</vt:lpstr>
      <vt:lpstr>7</vt:lpstr>
      <vt:lpstr>8_1</vt:lpstr>
      <vt:lpstr>9</vt:lpstr>
      <vt:lpstr>10</vt:lpstr>
      <vt:lpstr>11.1</vt:lpstr>
      <vt:lpstr>11.2</vt:lpstr>
      <vt:lpstr>11.3</vt:lpstr>
      <vt:lpstr>12</vt:lpstr>
      <vt:lpstr>13</vt:lpstr>
      <vt:lpstr>14</vt:lpstr>
      <vt:lpstr>15</vt:lpstr>
      <vt:lpstr>16</vt:lpstr>
      <vt:lpstr>17</vt:lpstr>
      <vt:lpstr>18</vt:lpstr>
      <vt:lpstr>19</vt:lpstr>
      <vt:lpstr>8</vt:lpstr>
      <vt:lpstr>Лист1</vt:lpstr>
      <vt:lpstr>'11.2'!Заголовки_для_печати</vt:lpstr>
      <vt:lpstr>'11.3'!Заголовки_для_печати</vt:lpstr>
      <vt:lpstr>'3_2020'!Заголовки_для_печати</vt:lpstr>
      <vt:lpstr>'3_2021'!Заголовки_для_печати</vt:lpstr>
      <vt:lpstr>'3_2022'!Заголовки_для_печати</vt:lpstr>
      <vt:lpstr>'1'!Область_печати</vt:lpstr>
      <vt:lpstr>'10'!Область_печати</vt:lpstr>
      <vt:lpstr>'11.1'!Область_печати</vt:lpstr>
      <vt:lpstr>'11.2'!Область_печати</vt:lpstr>
      <vt:lpstr>'11.3'!Область_печати</vt:lpstr>
      <vt:lpstr>'12'!Область_печати</vt:lpstr>
      <vt:lpstr>'13'!Область_печати</vt:lpstr>
      <vt:lpstr>'14'!Область_печати</vt:lpstr>
      <vt:lpstr>'15'!Область_печати</vt:lpstr>
      <vt:lpstr>'16'!Область_печати</vt:lpstr>
      <vt:lpstr>'17'!Область_печати</vt:lpstr>
      <vt:lpstr>'18'!Область_печати</vt:lpstr>
      <vt:lpstr>'3_2020'!Область_печати</vt:lpstr>
      <vt:lpstr>'3_2021'!Область_печати</vt:lpstr>
      <vt:lpstr>'3_2022'!Область_печати</vt:lpstr>
      <vt:lpstr>'4'!Область_печати</vt:lpstr>
      <vt:lpstr>'5'!Область_печати</vt:lpstr>
      <vt:lpstr>'6'!Область_печати</vt:lpstr>
      <vt:lpstr>'7'!Область_печати</vt:lpstr>
      <vt:lpstr>'8'!Область_печати</vt:lpstr>
      <vt:lpstr>'8_1'!Область_печати</vt:lpstr>
      <vt:lpstr>'9'!Область_печати</vt:lpstr>
    </vt:vector>
  </TitlesOfParts>
  <Company>Datanium</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Kudryashov_YM</dc:creator>
  <cp:lastModifiedBy>Truntov Aleksandr</cp:lastModifiedBy>
  <cp:revision>204</cp:revision>
  <cp:lastPrinted>2019-08-15T12:33:49Z</cp:lastPrinted>
  <dcterms:created xsi:type="dcterms:W3CDTF">2009-07-27T10:10:26Z</dcterms:created>
  <dcterms:modified xsi:type="dcterms:W3CDTF">2020-12-17T09:06:47Z</dcterms:modified>
  <dc:language>ru-RU</dc:languag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14.0300</vt:lpwstr>
  </property>
  <property fmtid="{D5CDD505-2E9C-101B-9397-08002B2CF9AE}" pid="3" name="Company">
    <vt:lpwstr>Datanium</vt:lpwstr>
  </property>
  <property fmtid="{D5CDD505-2E9C-101B-9397-08002B2CF9AE}" pid="4" name="DocSecurity">
    <vt:i4>0</vt:i4>
  </property>
  <property fmtid="{D5CDD505-2E9C-101B-9397-08002B2CF9AE}" pid="5" name="HyperlinksChanged">
    <vt:bool>false</vt:bool>
  </property>
  <property fmtid="{D5CDD505-2E9C-101B-9397-08002B2CF9AE}" pid="6" name="LinksUpToDate">
    <vt:bool>false</vt:bool>
  </property>
  <property fmtid="{D5CDD505-2E9C-101B-9397-08002B2CF9AE}" pid="7" name="ScaleCrop">
    <vt:bool>false</vt:bool>
  </property>
  <property fmtid="{D5CDD505-2E9C-101B-9397-08002B2CF9AE}" pid="8" name="ShareDoc">
    <vt:bool>false</vt:bool>
  </property>
</Properties>
</file>